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4f9d5c715c185684/Área de Trabalho/Automação Dados/Automação Distribuição/"/>
    </mc:Choice>
  </mc:AlternateContent>
  <xr:revisionPtr revIDLastSave="118" documentId="8_{66F6F600-DF41-40E0-B182-FA390E57B949}" xr6:coauthVersionLast="47" xr6:coauthVersionMax="47" xr10:uidLastSave="{E04D8FDF-6DC3-4AC9-8FC8-BCA1F5EF9082}"/>
  <bookViews>
    <workbookView xWindow="-120" yWindow="-120" windowWidth="38640" windowHeight="15720" xr2:uid="{00000000-000D-0000-FFFF-FFFF00000000}"/>
  </bookViews>
  <sheets>
    <sheet name="Propetz" sheetId="10" r:id="rId1"/>
    <sheet name="IA" sheetId="12" r:id="rId2"/>
    <sheet name="CRM" sheetId="14" r:id="rId3"/>
    <sheet name="Dados Demanda" sheetId="17" r:id="rId4"/>
    <sheet name="Qtd Comprada por Cliente" sheetId="18"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T4" i="10" l="1"/>
  <c r="BU4" i="10"/>
  <c r="BV4" i="10"/>
  <c r="BW4" i="10"/>
  <c r="BX4" i="10"/>
  <c r="BY4" i="10"/>
  <c r="BZ4" i="10"/>
  <c r="BT5" i="10"/>
  <c r="BU5" i="10"/>
  <c r="BV5" i="10"/>
  <c r="BW5" i="10"/>
  <c r="BX5" i="10"/>
  <c r="BY5" i="10"/>
  <c r="BZ5" i="10"/>
  <c r="BT6" i="10"/>
  <c r="BU6" i="10"/>
  <c r="BV6" i="10"/>
  <c r="BW6" i="10"/>
  <c r="BX6" i="10"/>
  <c r="BY6" i="10"/>
  <c r="BZ6" i="10"/>
  <c r="BT7" i="10"/>
  <c r="BU7" i="10"/>
  <c r="BV7" i="10"/>
  <c r="BW7" i="10"/>
  <c r="BX7" i="10"/>
  <c r="BY7" i="10"/>
  <c r="BZ7" i="10"/>
  <c r="BT8" i="10"/>
  <c r="BU8" i="10"/>
  <c r="BV8" i="10"/>
  <c r="BW8" i="10"/>
  <c r="BX8" i="10"/>
  <c r="BY8" i="10"/>
  <c r="BZ8" i="10"/>
  <c r="BT9" i="10"/>
  <c r="BU9" i="10"/>
  <c r="BV9" i="10"/>
  <c r="BW9" i="10"/>
  <c r="BX9" i="10"/>
  <c r="BY9" i="10"/>
  <c r="BZ9" i="10"/>
  <c r="BT10" i="10"/>
  <c r="BU10" i="10"/>
  <c r="BV10" i="10"/>
  <c r="BW10" i="10"/>
  <c r="BX10" i="10"/>
  <c r="BY10" i="10"/>
  <c r="BZ10" i="10"/>
  <c r="BT11" i="10"/>
  <c r="BU11" i="10"/>
  <c r="BV11" i="10"/>
  <c r="BW11" i="10"/>
  <c r="BX11" i="10"/>
  <c r="BY11" i="10"/>
  <c r="BT12" i="10"/>
  <c r="BU12" i="10"/>
  <c r="BV12" i="10"/>
  <c r="BW12" i="10"/>
  <c r="BX12" i="10"/>
  <c r="BY12" i="10"/>
  <c r="BZ12" i="10"/>
  <c r="BT13" i="10"/>
  <c r="BU13" i="10"/>
  <c r="BV13" i="10"/>
  <c r="BW13" i="10"/>
  <c r="BX13" i="10"/>
  <c r="BY13" i="10"/>
  <c r="BZ13" i="10"/>
  <c r="BT14" i="10"/>
  <c r="BU14" i="10"/>
  <c r="BV14" i="10"/>
  <c r="BW14" i="10"/>
  <c r="BX14" i="10"/>
  <c r="BY14" i="10"/>
  <c r="BZ14" i="10"/>
  <c r="BT15" i="10"/>
  <c r="BU15" i="10"/>
  <c r="BV15" i="10"/>
  <c r="BW15" i="10"/>
  <c r="BX15" i="10"/>
  <c r="BY15" i="10"/>
  <c r="BZ15" i="10"/>
  <c r="BT16" i="10"/>
  <c r="BU16" i="10"/>
  <c r="BV16" i="10"/>
  <c r="BW16" i="10"/>
  <c r="BX16" i="10"/>
  <c r="BY16" i="10"/>
  <c r="BZ16" i="10"/>
  <c r="BT17" i="10"/>
  <c r="BU17" i="10"/>
  <c r="BV17" i="10"/>
  <c r="BW17" i="10"/>
  <c r="BX17" i="10"/>
  <c r="BY17" i="10"/>
  <c r="BZ17" i="10"/>
  <c r="BT18" i="10"/>
  <c r="BU18" i="10"/>
  <c r="BV18" i="10"/>
  <c r="BW18" i="10"/>
  <c r="BX18" i="10"/>
  <c r="BY18" i="10"/>
  <c r="BZ18" i="10"/>
  <c r="BT19" i="10"/>
  <c r="BU19" i="10"/>
  <c r="BV19" i="10"/>
  <c r="BW19" i="10"/>
  <c r="BX19" i="10"/>
  <c r="BY19" i="10"/>
  <c r="BT20" i="10"/>
  <c r="BU20" i="10"/>
  <c r="BV20" i="10"/>
  <c r="BW20" i="10"/>
  <c r="BX20" i="10"/>
  <c r="BY20" i="10"/>
  <c r="BZ20" i="10"/>
  <c r="BT21" i="10"/>
  <c r="BU21" i="10"/>
  <c r="BV21" i="10"/>
  <c r="BW21" i="10"/>
  <c r="BX21" i="10"/>
  <c r="BY21" i="10"/>
  <c r="BT22" i="10"/>
  <c r="BU22" i="10"/>
  <c r="BV22" i="10"/>
  <c r="BW22" i="10"/>
  <c r="BX22" i="10"/>
  <c r="BY22" i="10"/>
  <c r="BZ22" i="10"/>
  <c r="BT23" i="10"/>
  <c r="BU23" i="10"/>
  <c r="BV23" i="10"/>
  <c r="BW23" i="10"/>
  <c r="BX23" i="10"/>
  <c r="BY23" i="10"/>
  <c r="BZ23" i="10"/>
  <c r="BT24" i="10"/>
  <c r="BU24" i="10"/>
  <c r="BV24" i="10"/>
  <c r="BW24" i="10"/>
  <c r="BX24" i="10"/>
  <c r="BY24" i="10"/>
  <c r="BZ24" i="10"/>
  <c r="BT25" i="10"/>
  <c r="BU25" i="10"/>
  <c r="BV25" i="10"/>
  <c r="BW25" i="10"/>
  <c r="BX25" i="10"/>
  <c r="BY25" i="10"/>
  <c r="BT26" i="10"/>
  <c r="BU26" i="10"/>
  <c r="BV26" i="10"/>
  <c r="BW26" i="10"/>
  <c r="BX26" i="10"/>
  <c r="BY26" i="10"/>
  <c r="BZ26" i="10"/>
  <c r="BT27" i="10"/>
  <c r="BU27" i="10"/>
  <c r="BV27" i="10"/>
  <c r="BW27" i="10"/>
  <c r="BX27" i="10"/>
  <c r="BY27" i="10"/>
  <c r="BZ27" i="10"/>
  <c r="BT28" i="10"/>
  <c r="BU28" i="10"/>
  <c r="BV28" i="10"/>
  <c r="BW28" i="10"/>
  <c r="BX28" i="10"/>
  <c r="BY28" i="10"/>
  <c r="BZ28" i="10"/>
  <c r="BT29" i="10"/>
  <c r="BU29" i="10"/>
  <c r="BV29" i="10"/>
  <c r="BW29" i="10"/>
  <c r="BX29" i="10"/>
  <c r="BY29" i="10"/>
  <c r="BZ29" i="10"/>
  <c r="BT30" i="10"/>
  <c r="BU30" i="10"/>
  <c r="BV30" i="10"/>
  <c r="BW30" i="10"/>
  <c r="BX30" i="10"/>
  <c r="BY30" i="10"/>
  <c r="BZ30" i="10"/>
  <c r="BT31" i="10"/>
  <c r="BU31" i="10"/>
  <c r="BV31" i="10"/>
  <c r="BW31" i="10"/>
  <c r="BX31" i="10"/>
  <c r="BY31" i="10"/>
  <c r="BT32" i="10"/>
  <c r="BU32" i="10"/>
  <c r="BV32" i="10"/>
  <c r="BW32" i="10"/>
  <c r="BX32" i="10"/>
  <c r="BY32" i="10"/>
  <c r="BZ32" i="10"/>
  <c r="BT33" i="10"/>
  <c r="BU33" i="10"/>
  <c r="BV33" i="10"/>
  <c r="BW33" i="10"/>
  <c r="BX33" i="10"/>
  <c r="BY33" i="10"/>
  <c r="BT34" i="10"/>
  <c r="BU34" i="10"/>
  <c r="BV34" i="10"/>
  <c r="BW34" i="10"/>
  <c r="BX34" i="10"/>
  <c r="BY34" i="10"/>
  <c r="BZ34" i="10"/>
  <c r="BT35" i="10"/>
  <c r="BU35" i="10"/>
  <c r="BV35" i="10"/>
  <c r="BW35" i="10"/>
  <c r="BX35" i="10"/>
  <c r="BY35" i="10"/>
  <c r="BZ35" i="10"/>
  <c r="BT36" i="10"/>
  <c r="BU36" i="10"/>
  <c r="BV36" i="10"/>
  <c r="BW36" i="10"/>
  <c r="BX36" i="10"/>
  <c r="BY36" i="10"/>
  <c r="BZ36" i="10"/>
  <c r="BT37" i="10"/>
  <c r="BU37" i="10"/>
  <c r="BV37" i="10"/>
  <c r="BW37" i="10"/>
  <c r="BX37" i="10"/>
  <c r="BY37" i="10"/>
  <c r="BZ37" i="10"/>
  <c r="BT38" i="10"/>
  <c r="BU38" i="10"/>
  <c r="BV38" i="10"/>
  <c r="BW38" i="10"/>
  <c r="BX38" i="10"/>
  <c r="BY38" i="10"/>
  <c r="BZ38" i="10"/>
  <c r="BT39" i="10"/>
  <c r="BU39" i="10"/>
  <c r="BV39" i="10"/>
  <c r="BW39" i="10"/>
  <c r="BX39" i="10"/>
  <c r="BY39" i="10"/>
  <c r="BZ39" i="10"/>
  <c r="BT40" i="10"/>
  <c r="BU40" i="10"/>
  <c r="BV40" i="10"/>
  <c r="BW40" i="10"/>
  <c r="BX40" i="10"/>
  <c r="BY40" i="10"/>
  <c r="BT41" i="10"/>
  <c r="BU41" i="10"/>
  <c r="BV41" i="10"/>
  <c r="BW41" i="10"/>
  <c r="BX41" i="10"/>
  <c r="BY41" i="10"/>
  <c r="BT42" i="10"/>
  <c r="BU42" i="10"/>
  <c r="BV42" i="10"/>
  <c r="BW42" i="10"/>
  <c r="BX42" i="10"/>
  <c r="BY42" i="10"/>
  <c r="BZ42" i="10"/>
  <c r="BT43" i="10"/>
  <c r="BU43" i="10"/>
  <c r="BV43" i="10"/>
  <c r="BW43" i="10"/>
  <c r="BX43" i="10"/>
  <c r="BY43" i="10"/>
  <c r="BZ43" i="10"/>
  <c r="BT44" i="10"/>
  <c r="BU44" i="10"/>
  <c r="BV44" i="10"/>
  <c r="BW44" i="10"/>
  <c r="BX44" i="10"/>
  <c r="BY44" i="10"/>
  <c r="BT45" i="10"/>
  <c r="BU45" i="10"/>
  <c r="BV45" i="10"/>
  <c r="BW45" i="10"/>
  <c r="BX45" i="10"/>
  <c r="BY45" i="10"/>
  <c r="BZ45" i="10"/>
  <c r="BT46" i="10"/>
  <c r="BU46" i="10"/>
  <c r="BV46" i="10"/>
  <c r="BW46" i="10"/>
  <c r="BX46" i="10"/>
  <c r="BY46" i="10"/>
  <c r="BT47" i="10"/>
  <c r="BU47" i="10"/>
  <c r="BV47" i="10"/>
  <c r="BW47" i="10"/>
  <c r="BX47" i="10"/>
  <c r="BY47" i="10"/>
  <c r="BZ47" i="10"/>
  <c r="BT48" i="10"/>
  <c r="BU48" i="10"/>
  <c r="BV48" i="10"/>
  <c r="BW48" i="10"/>
  <c r="BX48" i="10"/>
  <c r="BY48" i="10"/>
  <c r="BT49" i="10"/>
  <c r="BU49" i="10"/>
  <c r="BV49" i="10"/>
  <c r="BW49" i="10"/>
  <c r="BX49" i="10"/>
  <c r="BY49" i="10"/>
  <c r="BZ49" i="10"/>
  <c r="BT50" i="10"/>
  <c r="BU50" i="10"/>
  <c r="BV50" i="10"/>
  <c r="BW50" i="10"/>
  <c r="BX50" i="10"/>
  <c r="BY50" i="10"/>
  <c r="BZ50" i="10"/>
  <c r="BT51" i="10"/>
  <c r="BU51" i="10"/>
  <c r="BV51" i="10"/>
  <c r="BW51" i="10"/>
  <c r="BX51" i="10"/>
  <c r="BY51" i="10"/>
  <c r="BZ51" i="10"/>
  <c r="BT52" i="10"/>
  <c r="BU52" i="10"/>
  <c r="BV52" i="10"/>
  <c r="BW52" i="10"/>
  <c r="BX52" i="10"/>
  <c r="BY52" i="10"/>
  <c r="BZ52" i="10"/>
  <c r="BT53" i="10"/>
  <c r="BU53" i="10"/>
  <c r="BV53" i="10"/>
  <c r="BW53" i="10"/>
  <c r="BX53" i="10"/>
  <c r="BY53" i="10"/>
  <c r="BZ53" i="10"/>
  <c r="BT54" i="10"/>
  <c r="BU54" i="10"/>
  <c r="BV54" i="10"/>
  <c r="BW54" i="10"/>
  <c r="BX54" i="10"/>
  <c r="BY54" i="10"/>
  <c r="BZ54" i="10"/>
  <c r="BT55" i="10"/>
  <c r="BU55" i="10"/>
  <c r="BV55" i="10"/>
  <c r="BW55" i="10"/>
  <c r="BX55" i="10"/>
  <c r="BY55" i="10"/>
  <c r="BZ55" i="10"/>
  <c r="BT56" i="10"/>
  <c r="BU56" i="10"/>
  <c r="BV56" i="10"/>
  <c r="BW56" i="10"/>
  <c r="BX56" i="10"/>
  <c r="BY56" i="10"/>
  <c r="BT57" i="10"/>
  <c r="BU57" i="10"/>
  <c r="BV57" i="10"/>
  <c r="BW57" i="10"/>
  <c r="BX57" i="10"/>
  <c r="BY57" i="10"/>
  <c r="BT58" i="10"/>
  <c r="BU58" i="10"/>
  <c r="BV58" i="10"/>
  <c r="BW58" i="10"/>
  <c r="BX58" i="10"/>
  <c r="BY58" i="10"/>
  <c r="BZ58" i="10"/>
  <c r="BT59" i="10"/>
  <c r="BU59" i="10"/>
  <c r="BV59" i="10"/>
  <c r="BW59" i="10"/>
  <c r="BX59" i="10"/>
  <c r="BY59" i="10"/>
  <c r="BZ59" i="10"/>
  <c r="BT60" i="10"/>
  <c r="BU60" i="10"/>
  <c r="BV60" i="10"/>
  <c r="BW60" i="10"/>
  <c r="BX60" i="10"/>
  <c r="BY60" i="10"/>
  <c r="BT61" i="10"/>
  <c r="BU61" i="10"/>
  <c r="BV61" i="10"/>
  <c r="BW61" i="10"/>
  <c r="BX61" i="10"/>
  <c r="BY61" i="10"/>
  <c r="BZ61" i="10"/>
  <c r="BT62" i="10"/>
  <c r="BU62" i="10"/>
  <c r="BV62" i="10"/>
  <c r="BW62" i="10"/>
  <c r="BX62" i="10"/>
  <c r="BY62" i="10"/>
  <c r="BZ62" i="10"/>
  <c r="BT63" i="10"/>
  <c r="BU63" i="10"/>
  <c r="BV63" i="10"/>
  <c r="BW63" i="10"/>
  <c r="BX63" i="10"/>
  <c r="BY63" i="10"/>
  <c r="BZ63" i="10"/>
  <c r="BT64" i="10"/>
  <c r="BU64" i="10"/>
  <c r="BV64" i="10"/>
  <c r="BW64" i="10"/>
  <c r="BX64" i="10"/>
  <c r="BY64" i="10"/>
  <c r="BZ64" i="10"/>
  <c r="BT65" i="10"/>
  <c r="BU65" i="10"/>
  <c r="BV65" i="10"/>
  <c r="BW65" i="10"/>
  <c r="BX65" i="10"/>
  <c r="BY65" i="10"/>
  <c r="BZ65" i="10"/>
  <c r="BT66" i="10"/>
  <c r="BU66" i="10"/>
  <c r="BV66" i="10"/>
  <c r="BW66" i="10"/>
  <c r="BX66" i="10"/>
  <c r="BY66" i="10"/>
  <c r="BZ66" i="10"/>
  <c r="BT67" i="10"/>
  <c r="BU67" i="10"/>
  <c r="BV67" i="10"/>
  <c r="BW67" i="10"/>
  <c r="BX67" i="10"/>
  <c r="BY67" i="10"/>
  <c r="BZ67" i="10"/>
  <c r="BT68" i="10"/>
  <c r="BU68" i="10"/>
  <c r="BV68" i="10"/>
  <c r="BW68" i="10"/>
  <c r="BX68" i="10"/>
  <c r="BY68" i="10"/>
  <c r="BT69" i="10"/>
  <c r="BU69" i="10"/>
  <c r="BV69" i="10"/>
  <c r="BW69" i="10"/>
  <c r="BX69" i="10"/>
  <c r="BY69" i="10"/>
  <c r="BZ69" i="10"/>
  <c r="BT70" i="10"/>
  <c r="BU70" i="10"/>
  <c r="BV70" i="10"/>
  <c r="BW70" i="10"/>
  <c r="BX70" i="10"/>
  <c r="BY70" i="10"/>
  <c r="BZ70" i="10"/>
  <c r="BT71" i="10"/>
  <c r="BU71" i="10"/>
  <c r="BV71" i="10"/>
  <c r="BW71" i="10"/>
  <c r="BX71" i="10"/>
  <c r="BY71" i="10"/>
  <c r="BT72" i="10"/>
  <c r="BU72" i="10"/>
  <c r="BV72" i="10"/>
  <c r="BW72" i="10"/>
  <c r="BX72" i="10"/>
  <c r="BY72" i="10"/>
  <c r="BZ72" i="10"/>
  <c r="BT73" i="10"/>
  <c r="BU73" i="10"/>
  <c r="BV73" i="10"/>
  <c r="BW73" i="10"/>
  <c r="BX73" i="10"/>
  <c r="BY73" i="10"/>
  <c r="BZ73" i="10"/>
  <c r="BT74" i="10"/>
  <c r="BU74" i="10"/>
  <c r="BV74" i="10"/>
  <c r="BW74" i="10"/>
  <c r="BX74" i="10"/>
  <c r="BY74" i="10"/>
  <c r="BT75" i="10"/>
  <c r="BU75" i="10"/>
  <c r="BV75" i="10"/>
  <c r="BW75" i="10"/>
  <c r="BX75" i="10"/>
  <c r="BY75" i="10"/>
  <c r="BT76" i="10"/>
  <c r="BU76" i="10"/>
  <c r="BV76" i="10"/>
  <c r="BW76" i="10"/>
  <c r="BX76" i="10"/>
  <c r="BY76" i="10"/>
  <c r="BT77" i="10"/>
  <c r="BU77" i="10"/>
  <c r="BV77" i="10"/>
  <c r="BW77" i="10"/>
  <c r="BX77" i="10"/>
  <c r="BY77" i="10"/>
  <c r="BZ77" i="10"/>
  <c r="BT78" i="10"/>
  <c r="BU78" i="10"/>
  <c r="BV78" i="10"/>
  <c r="BW78" i="10"/>
  <c r="BX78" i="10"/>
  <c r="BY78" i="10"/>
  <c r="BZ78" i="10"/>
  <c r="BT79" i="10"/>
  <c r="BU79" i="10"/>
  <c r="BV79" i="10"/>
  <c r="BW79" i="10"/>
  <c r="BX79" i="10"/>
  <c r="BY79" i="10"/>
  <c r="BZ79" i="10"/>
  <c r="BT80" i="10"/>
  <c r="BU80" i="10"/>
  <c r="BV80" i="10"/>
  <c r="BW80" i="10"/>
  <c r="BX80" i="10"/>
  <c r="BY80" i="10"/>
  <c r="BZ80" i="10"/>
  <c r="BT81" i="10"/>
  <c r="BU81" i="10"/>
  <c r="BV81" i="10"/>
  <c r="BW81" i="10"/>
  <c r="BX81" i="10"/>
  <c r="BY81" i="10"/>
  <c r="BT82" i="10"/>
  <c r="BU82" i="10"/>
  <c r="BV82" i="10"/>
  <c r="BW82" i="10"/>
  <c r="BX82" i="10"/>
  <c r="BY82" i="10"/>
  <c r="BZ82" i="10"/>
  <c r="BT83" i="10"/>
  <c r="BU83" i="10"/>
  <c r="BV83" i="10"/>
  <c r="BW83" i="10"/>
  <c r="BX83" i="10"/>
  <c r="BY83" i="10"/>
  <c r="BZ83" i="10"/>
  <c r="BT84" i="10"/>
  <c r="BU84" i="10"/>
  <c r="BV84" i="10"/>
  <c r="BW84" i="10"/>
  <c r="BX84" i="10"/>
  <c r="BY84" i="10"/>
  <c r="BZ84" i="10"/>
  <c r="BT85" i="10"/>
  <c r="BU85" i="10"/>
  <c r="BV85" i="10"/>
  <c r="BW85" i="10"/>
  <c r="BX85" i="10"/>
  <c r="BY85" i="10"/>
  <c r="BZ85" i="10"/>
  <c r="BT86" i="10"/>
  <c r="BU86" i="10"/>
  <c r="BV86" i="10"/>
  <c r="BW86" i="10"/>
  <c r="BX86" i="10"/>
  <c r="BY86" i="10"/>
  <c r="BZ86" i="10"/>
  <c r="BT87" i="10"/>
  <c r="BU87" i="10"/>
  <c r="BV87" i="10"/>
  <c r="BW87" i="10"/>
  <c r="BX87" i="10"/>
  <c r="BY87" i="10"/>
  <c r="BT88" i="10"/>
  <c r="BU88" i="10"/>
  <c r="BV88" i="10"/>
  <c r="BW88" i="10"/>
  <c r="BX88" i="10"/>
  <c r="BY88" i="10"/>
  <c r="BZ88" i="10"/>
  <c r="BT89" i="10"/>
  <c r="BU89" i="10"/>
  <c r="BV89" i="10"/>
  <c r="BW89" i="10"/>
  <c r="BX89" i="10"/>
  <c r="BY89" i="10"/>
  <c r="BZ89" i="10"/>
  <c r="BT90" i="10"/>
  <c r="BU90" i="10"/>
  <c r="BV90" i="10"/>
  <c r="BW90" i="10"/>
  <c r="BX90" i="10"/>
  <c r="BY90" i="10"/>
  <c r="BT91" i="10"/>
  <c r="BU91" i="10"/>
  <c r="BV91" i="10"/>
  <c r="BW91" i="10"/>
  <c r="BX91" i="10"/>
  <c r="BY91" i="10"/>
  <c r="BZ91" i="10"/>
  <c r="BT92" i="10"/>
  <c r="BU92" i="10"/>
  <c r="BV92" i="10"/>
  <c r="BW92" i="10"/>
  <c r="BX92" i="10"/>
  <c r="BY92" i="10"/>
  <c r="BZ92" i="10"/>
  <c r="BT93" i="10"/>
  <c r="BU93" i="10"/>
  <c r="BV93" i="10"/>
  <c r="BW93" i="10"/>
  <c r="BX93" i="10"/>
  <c r="BY93" i="10"/>
  <c r="BZ93" i="10"/>
  <c r="BT94" i="10"/>
  <c r="BU94" i="10"/>
  <c r="BV94" i="10"/>
  <c r="BW94" i="10"/>
  <c r="BX94" i="10"/>
  <c r="BY94" i="10"/>
  <c r="BZ94" i="10"/>
  <c r="BT95" i="10"/>
  <c r="BU95" i="10"/>
  <c r="BV95" i="10"/>
  <c r="BW95" i="10"/>
  <c r="BX95" i="10"/>
  <c r="BY95" i="10"/>
  <c r="BZ95" i="10"/>
  <c r="BT96" i="10"/>
  <c r="BU96" i="10"/>
  <c r="BV96" i="10"/>
  <c r="BW96" i="10"/>
  <c r="BX96" i="10"/>
  <c r="BY96" i="10"/>
  <c r="BZ96" i="10"/>
  <c r="BT97" i="10"/>
  <c r="BU97" i="10"/>
  <c r="BV97" i="10"/>
  <c r="BW97" i="10"/>
  <c r="BX97" i="10"/>
  <c r="BY97" i="10"/>
  <c r="BZ97" i="10"/>
  <c r="BT98" i="10"/>
  <c r="BU98" i="10"/>
  <c r="BV98" i="10"/>
  <c r="BW98" i="10"/>
  <c r="BX98" i="10"/>
  <c r="BY98" i="10"/>
  <c r="BZ98" i="10"/>
  <c r="BT99" i="10"/>
  <c r="BU99" i="10"/>
  <c r="BV99" i="10"/>
  <c r="BW99" i="10"/>
  <c r="BX99" i="10"/>
  <c r="BY99" i="10"/>
  <c r="BZ99" i="10"/>
  <c r="BT100" i="10"/>
  <c r="BU100" i="10"/>
  <c r="BV100" i="10"/>
  <c r="BW100" i="10"/>
  <c r="BX100" i="10"/>
  <c r="BY100" i="10"/>
  <c r="BZ100" i="10"/>
  <c r="BT101" i="10"/>
  <c r="BU101" i="10"/>
  <c r="BV101" i="10"/>
  <c r="BW101" i="10"/>
  <c r="BX101" i="10"/>
  <c r="BY101" i="10"/>
  <c r="BZ101" i="10"/>
  <c r="BT102" i="10"/>
  <c r="BU102" i="10"/>
  <c r="BV102" i="10"/>
  <c r="BW102" i="10"/>
  <c r="BX102" i="10"/>
  <c r="BY102" i="10"/>
  <c r="BZ102" i="10"/>
  <c r="BT103" i="10"/>
  <c r="BU103" i="10"/>
  <c r="BV103" i="10"/>
  <c r="BW103" i="10"/>
  <c r="BX103" i="10"/>
  <c r="BY103" i="10"/>
  <c r="BT104" i="10"/>
  <c r="BU104" i="10"/>
  <c r="BV104" i="10"/>
  <c r="BW104" i="10"/>
  <c r="BX104" i="10"/>
  <c r="BY104" i="10"/>
  <c r="BZ104" i="10"/>
  <c r="BT105" i="10"/>
  <c r="BU105" i="10"/>
  <c r="BV105" i="10"/>
  <c r="BW105" i="10"/>
  <c r="BX105" i="10"/>
  <c r="BY105" i="10"/>
  <c r="BZ105" i="10"/>
  <c r="BT106" i="10"/>
  <c r="BU106" i="10"/>
  <c r="BV106" i="10"/>
  <c r="BW106" i="10"/>
  <c r="BX106" i="10"/>
  <c r="BY106" i="10"/>
  <c r="BZ106" i="10"/>
  <c r="BT107" i="10"/>
  <c r="BU107" i="10"/>
  <c r="BV107" i="10"/>
  <c r="BW107" i="10"/>
  <c r="BX107" i="10"/>
  <c r="BY107" i="10"/>
  <c r="BZ107" i="10"/>
  <c r="BT108" i="10"/>
  <c r="BU108" i="10"/>
  <c r="BV108" i="10"/>
  <c r="BW108" i="10"/>
  <c r="BX108" i="10"/>
  <c r="BY108" i="10"/>
  <c r="BZ108" i="10"/>
  <c r="BT109" i="10"/>
  <c r="BU109" i="10"/>
  <c r="BV109" i="10"/>
  <c r="BW109" i="10"/>
  <c r="BX109" i="10"/>
  <c r="BY109" i="10"/>
  <c r="BZ109" i="10"/>
  <c r="BT110" i="10"/>
  <c r="BU110" i="10"/>
  <c r="BV110" i="10"/>
  <c r="BW110" i="10"/>
  <c r="BX110" i="10"/>
  <c r="BY110" i="10"/>
  <c r="BZ110" i="10"/>
  <c r="BT111" i="10"/>
  <c r="BU111" i="10"/>
  <c r="BV111" i="10"/>
  <c r="BW111" i="10"/>
  <c r="BX111" i="10"/>
  <c r="BY111" i="10"/>
  <c r="BZ111" i="10"/>
  <c r="BT112" i="10"/>
  <c r="BU112" i="10"/>
  <c r="BV112" i="10"/>
  <c r="BW112" i="10"/>
  <c r="BX112" i="10"/>
  <c r="BY112" i="10"/>
  <c r="BZ112" i="10"/>
  <c r="BT113" i="10"/>
  <c r="BU113" i="10"/>
  <c r="BV113" i="10"/>
  <c r="BW113" i="10"/>
  <c r="BX113" i="10"/>
  <c r="BY113" i="10"/>
  <c r="BT114" i="10"/>
  <c r="BU114" i="10"/>
  <c r="BV114" i="10"/>
  <c r="BW114" i="10"/>
  <c r="BX114" i="10"/>
  <c r="BY114" i="10"/>
  <c r="BZ114" i="10"/>
  <c r="BT115" i="10"/>
  <c r="BU115" i="10"/>
  <c r="BV115" i="10"/>
  <c r="BW115" i="10"/>
  <c r="BX115" i="10"/>
  <c r="BY115" i="10"/>
  <c r="BT116" i="10"/>
  <c r="BU116" i="10"/>
  <c r="BV116" i="10"/>
  <c r="BW116" i="10"/>
  <c r="BX116" i="10"/>
  <c r="BY116" i="10"/>
  <c r="BT117" i="10"/>
  <c r="BU117" i="10"/>
  <c r="BV117" i="10"/>
  <c r="BW117" i="10"/>
  <c r="BX117" i="10"/>
  <c r="BY117" i="10"/>
  <c r="BZ117" i="10"/>
  <c r="BT118" i="10"/>
  <c r="BU118" i="10"/>
  <c r="BV118" i="10"/>
  <c r="BW118" i="10"/>
  <c r="BX118" i="10"/>
  <c r="BY118" i="10"/>
  <c r="BZ118" i="10"/>
  <c r="BT119" i="10"/>
  <c r="BU119" i="10"/>
  <c r="BV119" i="10"/>
  <c r="BW119" i="10"/>
  <c r="BX119" i="10"/>
  <c r="BY119" i="10"/>
  <c r="BZ119" i="10"/>
  <c r="BT120" i="10"/>
  <c r="BU120" i="10"/>
  <c r="BV120" i="10"/>
  <c r="BW120" i="10"/>
  <c r="BX120" i="10"/>
  <c r="BY120" i="10"/>
  <c r="BZ120" i="10"/>
  <c r="BT121" i="10"/>
  <c r="BU121" i="10"/>
  <c r="BV121" i="10"/>
  <c r="BW121" i="10"/>
  <c r="BX121" i="10"/>
  <c r="BY121" i="10"/>
  <c r="BT122" i="10"/>
  <c r="BU122" i="10"/>
  <c r="BV122" i="10"/>
  <c r="BW122" i="10"/>
  <c r="BX122" i="10"/>
  <c r="BY122" i="10"/>
  <c r="BZ122" i="10"/>
  <c r="BT123" i="10"/>
  <c r="BU123" i="10"/>
  <c r="BV123" i="10"/>
  <c r="BW123" i="10"/>
  <c r="BX123" i="10"/>
  <c r="BY123" i="10"/>
  <c r="BZ123" i="10"/>
  <c r="BT124" i="10"/>
  <c r="BU124" i="10"/>
  <c r="BV124" i="10"/>
  <c r="BW124" i="10"/>
  <c r="BX124" i="10"/>
  <c r="BY124" i="10"/>
  <c r="BZ124" i="10"/>
  <c r="BT125" i="10"/>
  <c r="BU125" i="10"/>
  <c r="BV125" i="10"/>
  <c r="BW125" i="10"/>
  <c r="BX125" i="10"/>
  <c r="BY125" i="10"/>
  <c r="BZ125" i="10"/>
  <c r="BT126" i="10"/>
  <c r="BU126" i="10"/>
  <c r="BV126" i="10"/>
  <c r="BW126" i="10"/>
  <c r="BX126" i="10"/>
  <c r="BY126" i="10"/>
  <c r="BZ126" i="10"/>
  <c r="BT127" i="10"/>
  <c r="BU127" i="10"/>
  <c r="BV127" i="10"/>
  <c r="BW127" i="10"/>
  <c r="BX127" i="10"/>
  <c r="BY127" i="10"/>
  <c r="BZ127" i="10"/>
  <c r="BT128" i="10"/>
  <c r="BU128" i="10"/>
  <c r="BV128" i="10"/>
  <c r="BW128" i="10"/>
  <c r="BX128" i="10"/>
  <c r="BY128" i="10"/>
  <c r="BZ128" i="10"/>
  <c r="BT129" i="10"/>
  <c r="BU129" i="10"/>
  <c r="BV129" i="10"/>
  <c r="BW129" i="10"/>
  <c r="BX129" i="10"/>
  <c r="BY129" i="10"/>
  <c r="BZ129" i="10"/>
  <c r="BT130" i="10"/>
  <c r="BU130" i="10"/>
  <c r="BV130" i="10"/>
  <c r="BW130" i="10"/>
  <c r="BX130" i="10"/>
  <c r="BY130" i="10"/>
  <c r="BZ130" i="10"/>
  <c r="BT131" i="10"/>
  <c r="BU131" i="10"/>
  <c r="BV131" i="10"/>
  <c r="BW131" i="10"/>
  <c r="BX131" i="10"/>
  <c r="BY131" i="10"/>
  <c r="BZ131" i="10"/>
  <c r="BT132" i="10"/>
  <c r="BU132" i="10"/>
  <c r="BV132" i="10"/>
  <c r="BW132" i="10"/>
  <c r="BX132" i="10"/>
  <c r="BY132" i="10"/>
  <c r="BZ132" i="10"/>
  <c r="BT133" i="10"/>
  <c r="BU133" i="10"/>
  <c r="BV133" i="10"/>
  <c r="BW133" i="10"/>
  <c r="BX133" i="10"/>
  <c r="BY133" i="10"/>
  <c r="BT134" i="10"/>
  <c r="BU134" i="10"/>
  <c r="BV134" i="10"/>
  <c r="BW134" i="10"/>
  <c r="BX134" i="10"/>
  <c r="BY134" i="10"/>
  <c r="BT135" i="10"/>
  <c r="BU135" i="10"/>
  <c r="BV135" i="10"/>
  <c r="BW135" i="10"/>
  <c r="BX135" i="10"/>
  <c r="BY135" i="10"/>
  <c r="BT136" i="10"/>
  <c r="BU136" i="10"/>
  <c r="BV136" i="10"/>
  <c r="BW136" i="10"/>
  <c r="BX136" i="10"/>
  <c r="BY136" i="10"/>
  <c r="BZ136" i="10"/>
  <c r="BT137" i="10"/>
  <c r="BU137" i="10"/>
  <c r="BV137" i="10"/>
  <c r="BW137" i="10"/>
  <c r="BX137" i="10"/>
  <c r="BY137" i="10"/>
  <c r="BT138" i="10"/>
  <c r="BU138" i="10"/>
  <c r="BV138" i="10"/>
  <c r="BW138" i="10"/>
  <c r="BX138" i="10"/>
  <c r="BY138" i="10"/>
  <c r="BZ138" i="10"/>
  <c r="BT139" i="10"/>
  <c r="BU139" i="10"/>
  <c r="BV139" i="10"/>
  <c r="BW139" i="10"/>
  <c r="BX139" i="10"/>
  <c r="BY139" i="10"/>
  <c r="BT140" i="10"/>
  <c r="BU140" i="10"/>
  <c r="BV140" i="10"/>
  <c r="BW140" i="10"/>
  <c r="BX140" i="10"/>
  <c r="BY140" i="10"/>
  <c r="BZ140" i="10"/>
  <c r="BT141" i="10"/>
  <c r="BU141" i="10"/>
  <c r="BV141" i="10"/>
  <c r="BW141" i="10"/>
  <c r="BX141" i="10"/>
  <c r="BY141" i="10"/>
  <c r="BZ141" i="10"/>
  <c r="BT142" i="10"/>
  <c r="BU142" i="10"/>
  <c r="BV142" i="10"/>
  <c r="BW142" i="10"/>
  <c r="BX142" i="10"/>
  <c r="BY142" i="10"/>
  <c r="BT143" i="10"/>
  <c r="BU143" i="10"/>
  <c r="BV143" i="10"/>
  <c r="BW143" i="10"/>
  <c r="BX143" i="10"/>
  <c r="BY143" i="10"/>
  <c r="BZ143" i="10"/>
  <c r="BT144" i="10"/>
  <c r="BU144" i="10"/>
  <c r="BV144" i="10"/>
  <c r="BW144" i="10"/>
  <c r="BX144" i="10"/>
  <c r="BY144" i="10"/>
  <c r="BT145" i="10"/>
  <c r="BU145" i="10"/>
  <c r="BV145" i="10"/>
  <c r="BW145" i="10"/>
  <c r="BX145" i="10"/>
  <c r="BY145" i="10"/>
  <c r="BZ145" i="10"/>
  <c r="BT146" i="10"/>
  <c r="BU146" i="10"/>
  <c r="BV146" i="10"/>
  <c r="BW146" i="10"/>
  <c r="BX146" i="10"/>
  <c r="BY146" i="10"/>
  <c r="BT147" i="10"/>
  <c r="BU147" i="10"/>
  <c r="BV147" i="10"/>
  <c r="BW147" i="10"/>
  <c r="BX147" i="10"/>
  <c r="BY147" i="10"/>
  <c r="BT148" i="10"/>
  <c r="BU148" i="10"/>
  <c r="BV148" i="10"/>
  <c r="BW148" i="10"/>
  <c r="BX148" i="10"/>
  <c r="BY148" i="10"/>
  <c r="BT149" i="10"/>
  <c r="BU149" i="10"/>
  <c r="BV149" i="10"/>
  <c r="BW149" i="10"/>
  <c r="BX149" i="10"/>
  <c r="BY149" i="10"/>
  <c r="BT150" i="10"/>
  <c r="BU150" i="10"/>
  <c r="BV150" i="10"/>
  <c r="BW150" i="10"/>
  <c r="BX150" i="10"/>
  <c r="BY150" i="10"/>
  <c r="BZ150" i="10"/>
  <c r="BT151" i="10"/>
  <c r="BU151" i="10"/>
  <c r="BV151" i="10"/>
  <c r="BW151" i="10"/>
  <c r="BX151" i="10"/>
  <c r="BY151" i="10"/>
  <c r="BZ151" i="10"/>
  <c r="BT152" i="10"/>
  <c r="BU152" i="10"/>
  <c r="BV152" i="10"/>
  <c r="BW152" i="10"/>
  <c r="BX152" i="10"/>
  <c r="BY152" i="10"/>
  <c r="BZ152" i="10"/>
  <c r="BT153" i="10"/>
  <c r="BU153" i="10"/>
  <c r="BV153" i="10"/>
  <c r="BW153" i="10"/>
  <c r="BX153" i="10"/>
  <c r="BY153" i="10"/>
  <c r="BT154" i="10"/>
  <c r="BU154" i="10"/>
  <c r="BV154" i="10"/>
  <c r="BW154" i="10"/>
  <c r="BX154" i="10"/>
  <c r="BY154" i="10"/>
  <c r="BZ154" i="10"/>
  <c r="BT155" i="10"/>
  <c r="BU155" i="10"/>
  <c r="BV155" i="10"/>
  <c r="BW155" i="10"/>
  <c r="BX155" i="10"/>
  <c r="BY155" i="10"/>
  <c r="BZ155" i="10"/>
  <c r="BT156" i="10"/>
  <c r="BU156" i="10"/>
  <c r="BV156" i="10"/>
  <c r="BW156" i="10"/>
  <c r="BX156" i="10"/>
  <c r="BY156" i="10"/>
  <c r="BZ156" i="10"/>
  <c r="BT157" i="10"/>
  <c r="BU157" i="10"/>
  <c r="BV157" i="10"/>
  <c r="BW157" i="10"/>
  <c r="BX157" i="10"/>
  <c r="BY157" i="10"/>
  <c r="BZ157" i="10"/>
  <c r="BT158" i="10"/>
  <c r="BU158" i="10"/>
  <c r="BV158" i="10"/>
  <c r="BW158" i="10"/>
  <c r="BX158" i="10"/>
  <c r="BY158" i="10"/>
  <c r="BZ158" i="10"/>
  <c r="BT159" i="10"/>
  <c r="BU159" i="10"/>
  <c r="BV159" i="10"/>
  <c r="BW159" i="10"/>
  <c r="BX159" i="10"/>
  <c r="BY159" i="10"/>
  <c r="BZ159" i="10"/>
  <c r="BT160" i="10"/>
  <c r="BU160" i="10"/>
  <c r="BV160" i="10"/>
  <c r="BW160" i="10"/>
  <c r="BX160" i="10"/>
  <c r="BY160" i="10"/>
  <c r="BT161" i="10"/>
  <c r="BU161" i="10"/>
  <c r="BV161" i="10"/>
  <c r="BW161" i="10"/>
  <c r="BX161" i="10"/>
  <c r="BY161" i="10"/>
  <c r="BZ161" i="10"/>
  <c r="BT162" i="10"/>
  <c r="BU162" i="10"/>
  <c r="BV162" i="10"/>
  <c r="BW162" i="10"/>
  <c r="BX162" i="10"/>
  <c r="BY162" i="10"/>
  <c r="BT163" i="10"/>
  <c r="BU163" i="10"/>
  <c r="BV163" i="10"/>
  <c r="BW163" i="10"/>
  <c r="BX163" i="10"/>
  <c r="BY163" i="10"/>
  <c r="BZ163" i="10"/>
  <c r="BT164" i="10"/>
  <c r="BU164" i="10"/>
  <c r="BV164" i="10"/>
  <c r="BW164" i="10"/>
  <c r="BX164" i="10"/>
  <c r="BY164" i="10"/>
  <c r="BZ164" i="10"/>
  <c r="BT165" i="10"/>
  <c r="BU165" i="10"/>
  <c r="BV165" i="10"/>
  <c r="BW165" i="10"/>
  <c r="BX165" i="10"/>
  <c r="BY165" i="10"/>
  <c r="BZ165" i="10"/>
  <c r="BT166" i="10"/>
  <c r="BU166" i="10"/>
  <c r="BV166" i="10"/>
  <c r="BW166" i="10"/>
  <c r="BX166" i="10"/>
  <c r="BY166" i="10"/>
  <c r="BZ166" i="10"/>
  <c r="BT167" i="10"/>
  <c r="BU167" i="10"/>
  <c r="BV167" i="10"/>
  <c r="BW167" i="10"/>
  <c r="BX167" i="10"/>
  <c r="BY167" i="10"/>
  <c r="BZ167" i="10"/>
  <c r="BT168" i="10"/>
  <c r="BU168" i="10"/>
  <c r="BV168" i="10"/>
  <c r="BW168" i="10"/>
  <c r="BX168" i="10"/>
  <c r="BY168" i="10"/>
  <c r="BZ168" i="10"/>
  <c r="BT169" i="10"/>
  <c r="BU169" i="10"/>
  <c r="BV169" i="10"/>
  <c r="BW169" i="10"/>
  <c r="BX169" i="10"/>
  <c r="BY169" i="10"/>
  <c r="BZ169" i="10"/>
  <c r="BT170" i="10"/>
  <c r="BU170" i="10"/>
  <c r="BV170" i="10"/>
  <c r="BW170" i="10"/>
  <c r="BX170" i="10"/>
  <c r="BY170" i="10"/>
  <c r="BZ170" i="10"/>
  <c r="BT171" i="10"/>
  <c r="BU171" i="10"/>
  <c r="BV171" i="10"/>
  <c r="BW171" i="10"/>
  <c r="BX171" i="10"/>
  <c r="BY171" i="10"/>
  <c r="BT172" i="10"/>
  <c r="BU172" i="10"/>
  <c r="BV172" i="10"/>
  <c r="BW172" i="10"/>
  <c r="BX172" i="10"/>
  <c r="BY172" i="10"/>
  <c r="BZ172" i="10"/>
  <c r="BT173" i="10"/>
  <c r="BU173" i="10"/>
  <c r="BV173" i="10"/>
  <c r="BW173" i="10"/>
  <c r="BX173" i="10"/>
  <c r="BY173" i="10"/>
  <c r="BZ173" i="10"/>
  <c r="BT174" i="10"/>
  <c r="BU174" i="10"/>
  <c r="BV174" i="10"/>
  <c r="BW174" i="10"/>
  <c r="BX174" i="10"/>
  <c r="BY174" i="10"/>
  <c r="BZ174" i="10"/>
  <c r="BT175" i="10"/>
  <c r="BU175" i="10"/>
  <c r="BV175" i="10"/>
  <c r="BW175" i="10"/>
  <c r="BX175" i="10"/>
  <c r="BY175" i="10"/>
  <c r="BZ175" i="10"/>
  <c r="BT176" i="10"/>
  <c r="BU176" i="10"/>
  <c r="BV176" i="10"/>
  <c r="BW176" i="10"/>
  <c r="BX176" i="10"/>
  <c r="BY176" i="10"/>
  <c r="BZ176" i="10"/>
  <c r="BT177" i="10"/>
  <c r="BU177" i="10"/>
  <c r="BV177" i="10"/>
  <c r="BW177" i="10"/>
  <c r="BX177" i="10"/>
  <c r="BY177" i="10"/>
  <c r="BZ177" i="10"/>
  <c r="BT178" i="10"/>
  <c r="BU178" i="10"/>
  <c r="BV178" i="10"/>
  <c r="BW178" i="10"/>
  <c r="BX178" i="10"/>
  <c r="BY178" i="10"/>
  <c r="BZ178" i="10"/>
  <c r="BT179" i="10"/>
  <c r="BU179" i="10"/>
  <c r="BV179" i="10"/>
  <c r="BW179" i="10"/>
  <c r="BX179" i="10"/>
  <c r="BY179" i="10"/>
  <c r="BZ179" i="10"/>
  <c r="BT180" i="10"/>
  <c r="BU180" i="10"/>
  <c r="BV180" i="10"/>
  <c r="BW180" i="10"/>
  <c r="BX180" i="10"/>
  <c r="BY180" i="10"/>
  <c r="BZ180" i="10"/>
  <c r="BT181" i="10"/>
  <c r="BU181" i="10"/>
  <c r="BV181" i="10"/>
  <c r="BW181" i="10"/>
  <c r="BX181" i="10"/>
  <c r="BY181" i="10"/>
  <c r="BT182" i="10"/>
  <c r="BU182" i="10"/>
  <c r="BV182" i="10"/>
  <c r="BW182" i="10"/>
  <c r="BX182" i="10"/>
  <c r="BY182" i="10"/>
  <c r="BZ182" i="10"/>
  <c r="BT183" i="10"/>
  <c r="BU183" i="10"/>
  <c r="BV183" i="10"/>
  <c r="BW183" i="10"/>
  <c r="BX183" i="10"/>
  <c r="BY183" i="10"/>
  <c r="BT184" i="10"/>
  <c r="BU184" i="10"/>
  <c r="BV184" i="10"/>
  <c r="BW184" i="10"/>
  <c r="BX184" i="10"/>
  <c r="BY184" i="10"/>
  <c r="BT185" i="10"/>
  <c r="BU185" i="10"/>
  <c r="BV185" i="10"/>
  <c r="BW185" i="10"/>
  <c r="BX185" i="10"/>
  <c r="BY185" i="10"/>
  <c r="BT186" i="10"/>
  <c r="BU186" i="10"/>
  <c r="BV186" i="10"/>
  <c r="BW186" i="10"/>
  <c r="BX186" i="10"/>
  <c r="BY186" i="10"/>
  <c r="BZ186" i="10"/>
  <c r="BT187" i="10"/>
  <c r="BU187" i="10"/>
  <c r="BV187" i="10"/>
  <c r="BW187" i="10"/>
  <c r="BX187" i="10"/>
  <c r="BY187" i="10"/>
  <c r="BT188" i="10"/>
  <c r="BU188" i="10"/>
  <c r="BV188" i="10"/>
  <c r="BW188" i="10"/>
  <c r="BX188" i="10"/>
  <c r="BY188" i="10"/>
  <c r="BZ188" i="10"/>
  <c r="BT189" i="10"/>
  <c r="BU189" i="10"/>
  <c r="BV189" i="10"/>
  <c r="BW189" i="10"/>
  <c r="BX189" i="10"/>
  <c r="BY189" i="10"/>
  <c r="BT190" i="10"/>
  <c r="BU190" i="10"/>
  <c r="BV190" i="10"/>
  <c r="BW190" i="10"/>
  <c r="BX190" i="10"/>
  <c r="BY190" i="10"/>
  <c r="BZ190" i="10"/>
  <c r="BT191" i="10"/>
  <c r="BU191" i="10"/>
  <c r="BV191" i="10"/>
  <c r="BW191" i="10"/>
  <c r="BX191" i="10"/>
  <c r="BY191" i="10"/>
  <c r="BT192" i="10"/>
  <c r="BU192" i="10"/>
  <c r="BV192" i="10"/>
  <c r="BW192" i="10"/>
  <c r="BX192" i="10"/>
  <c r="BY192" i="10"/>
  <c r="BZ192" i="10"/>
  <c r="BT193" i="10"/>
  <c r="BU193" i="10"/>
  <c r="BV193" i="10"/>
  <c r="BW193" i="10"/>
  <c r="BX193" i="10"/>
  <c r="BY193" i="10"/>
  <c r="BT194" i="10"/>
  <c r="BU194" i="10"/>
  <c r="BV194" i="10"/>
  <c r="BW194" i="10"/>
  <c r="BX194" i="10"/>
  <c r="BY194" i="10"/>
  <c r="BT195" i="10"/>
  <c r="BU195" i="10"/>
  <c r="BV195" i="10"/>
  <c r="BW195" i="10"/>
  <c r="BX195" i="10"/>
  <c r="BY195" i="10"/>
  <c r="BZ195" i="10"/>
  <c r="BT196" i="10"/>
  <c r="BU196" i="10"/>
  <c r="BV196" i="10"/>
  <c r="BW196" i="10"/>
  <c r="BX196" i="10"/>
  <c r="BY196" i="10"/>
  <c r="BT197" i="10"/>
  <c r="BU197" i="10"/>
  <c r="BV197" i="10"/>
  <c r="BW197" i="10"/>
  <c r="BX197" i="10"/>
  <c r="BY197" i="10"/>
  <c r="BZ197" i="10"/>
  <c r="BT198" i="10"/>
  <c r="BU198" i="10"/>
  <c r="BV198" i="10"/>
  <c r="BW198" i="10"/>
  <c r="BX198" i="10"/>
  <c r="BY198" i="10"/>
  <c r="BT199" i="10"/>
  <c r="BU199" i="10"/>
  <c r="BV199" i="10"/>
  <c r="BW199" i="10"/>
  <c r="BX199" i="10"/>
  <c r="BY199" i="10"/>
  <c r="BZ199" i="10"/>
  <c r="BT200" i="10"/>
  <c r="BU200" i="10"/>
  <c r="BV200" i="10"/>
  <c r="BW200" i="10"/>
  <c r="BX200" i="10"/>
  <c r="BY200" i="10"/>
  <c r="BZ200" i="10"/>
  <c r="BT201" i="10"/>
  <c r="BU201" i="10"/>
  <c r="BV201" i="10"/>
  <c r="BW201" i="10"/>
  <c r="BX201" i="10"/>
  <c r="BY201" i="10"/>
  <c r="BZ201" i="10"/>
  <c r="BT202" i="10"/>
  <c r="BU202" i="10"/>
  <c r="BV202" i="10"/>
  <c r="BW202" i="10"/>
  <c r="BX202" i="10"/>
  <c r="BY202" i="10"/>
  <c r="BT203" i="10"/>
  <c r="BU203" i="10"/>
  <c r="BV203" i="10"/>
  <c r="BW203" i="10"/>
  <c r="BX203" i="10"/>
  <c r="BY203" i="10"/>
  <c r="BZ203" i="10"/>
  <c r="BT204" i="10"/>
  <c r="BU204" i="10"/>
  <c r="BV204" i="10"/>
  <c r="BW204" i="10"/>
  <c r="BX204" i="10"/>
  <c r="BY204" i="10"/>
  <c r="BT205" i="10"/>
  <c r="BU205" i="10"/>
  <c r="BV205" i="10"/>
  <c r="BW205" i="10"/>
  <c r="BX205" i="10"/>
  <c r="BY205" i="10"/>
  <c r="BZ205" i="10"/>
  <c r="BT206" i="10"/>
  <c r="BU206" i="10"/>
  <c r="BV206" i="10"/>
  <c r="BW206" i="10"/>
  <c r="BX206" i="10"/>
  <c r="BY206" i="10"/>
  <c r="BT207" i="10"/>
  <c r="BU207" i="10"/>
  <c r="BV207" i="10"/>
  <c r="BW207" i="10"/>
  <c r="BX207" i="10"/>
  <c r="BY207" i="10"/>
  <c r="BZ207" i="10"/>
  <c r="BT208" i="10"/>
  <c r="BU208" i="10"/>
  <c r="BV208" i="10"/>
  <c r="BW208" i="10"/>
  <c r="BX208" i="10"/>
  <c r="BY208" i="10"/>
  <c r="BZ208" i="10"/>
  <c r="BT209" i="10"/>
  <c r="BU209" i="10"/>
  <c r="BV209" i="10"/>
  <c r="BW209" i="10"/>
  <c r="BX209" i="10"/>
  <c r="BY209" i="10"/>
  <c r="BT210" i="10"/>
  <c r="BU210" i="10"/>
  <c r="BV210" i="10"/>
  <c r="BW210" i="10"/>
  <c r="BX210" i="10"/>
  <c r="BY210" i="10"/>
  <c r="BT211" i="10"/>
  <c r="BU211" i="10"/>
  <c r="BV211" i="10"/>
  <c r="BW211" i="10"/>
  <c r="BX211" i="10"/>
  <c r="BY211" i="10"/>
  <c r="BZ211" i="10"/>
  <c r="BT212" i="10"/>
  <c r="BU212" i="10"/>
  <c r="BV212" i="10"/>
  <c r="BW212" i="10"/>
  <c r="BX212" i="10"/>
  <c r="BY212" i="10"/>
  <c r="BZ212" i="10"/>
  <c r="BT213" i="10"/>
  <c r="BU213" i="10"/>
  <c r="BV213" i="10"/>
  <c r="BW213" i="10"/>
  <c r="BX213" i="10"/>
  <c r="BY213" i="10"/>
  <c r="BZ213" i="10"/>
  <c r="BT214" i="10"/>
  <c r="BU214" i="10"/>
  <c r="BV214" i="10"/>
  <c r="BW214" i="10"/>
  <c r="BX214" i="10"/>
  <c r="BY214" i="10"/>
  <c r="BZ214" i="10"/>
  <c r="BT215" i="10"/>
  <c r="BU215" i="10"/>
  <c r="BV215" i="10"/>
  <c r="BW215" i="10"/>
  <c r="BX215" i="10"/>
  <c r="BY215" i="10"/>
  <c r="BT216" i="10"/>
  <c r="BU216" i="10"/>
  <c r="BV216" i="10"/>
  <c r="BW216" i="10"/>
  <c r="BX216" i="10"/>
  <c r="BY216" i="10"/>
  <c r="BZ216" i="10"/>
  <c r="BT217" i="10"/>
  <c r="BU217" i="10"/>
  <c r="BV217" i="10"/>
  <c r="BW217" i="10"/>
  <c r="BX217" i="10"/>
  <c r="BY217" i="10"/>
  <c r="BZ217" i="10"/>
  <c r="BT218" i="10"/>
  <c r="BU218" i="10"/>
  <c r="BV218" i="10"/>
  <c r="BW218" i="10"/>
  <c r="BX218" i="10"/>
  <c r="BY218" i="10"/>
  <c r="BT219" i="10"/>
  <c r="BU219" i="10"/>
  <c r="BV219" i="10"/>
  <c r="BW219" i="10"/>
  <c r="BX219" i="10"/>
  <c r="BY219" i="10"/>
  <c r="BZ219" i="10"/>
  <c r="BT220" i="10"/>
  <c r="BU220" i="10"/>
  <c r="BV220" i="10"/>
  <c r="BW220" i="10"/>
  <c r="BX220" i="10"/>
  <c r="BY220" i="10"/>
  <c r="BZ220" i="10"/>
  <c r="BT221" i="10"/>
  <c r="BU221" i="10"/>
  <c r="BV221" i="10"/>
  <c r="BW221" i="10"/>
  <c r="BX221" i="10"/>
  <c r="BY221" i="10"/>
  <c r="BT222" i="10"/>
  <c r="BU222" i="10"/>
  <c r="BV222" i="10"/>
  <c r="BW222" i="10"/>
  <c r="BX222" i="10"/>
  <c r="BY222" i="10"/>
  <c r="BZ222" i="10"/>
  <c r="BT223" i="10"/>
  <c r="BU223" i="10"/>
  <c r="BV223" i="10"/>
  <c r="BW223" i="10"/>
  <c r="BX223" i="10"/>
  <c r="BY223" i="10"/>
  <c r="BZ223" i="10"/>
  <c r="BT224" i="10"/>
  <c r="BU224" i="10"/>
  <c r="BV224" i="10"/>
  <c r="BW224" i="10"/>
  <c r="BX224" i="10"/>
  <c r="BY224" i="10"/>
  <c r="BZ224" i="10"/>
  <c r="BT225" i="10"/>
  <c r="BU225" i="10"/>
  <c r="BV225" i="10"/>
  <c r="BW225" i="10"/>
  <c r="BX225" i="10"/>
  <c r="BY225" i="10"/>
  <c r="BZ225" i="10"/>
  <c r="BT226" i="10"/>
  <c r="BU226" i="10"/>
  <c r="BV226" i="10"/>
  <c r="BW226" i="10"/>
  <c r="BX226" i="10"/>
  <c r="BY226" i="10"/>
  <c r="BZ226" i="10"/>
  <c r="BT227" i="10"/>
  <c r="BU227" i="10"/>
  <c r="BV227" i="10"/>
  <c r="BW227" i="10"/>
  <c r="BX227" i="10"/>
  <c r="BY227" i="10"/>
  <c r="BZ227" i="10"/>
  <c r="BT228" i="10"/>
  <c r="BU228" i="10"/>
  <c r="BV228" i="10"/>
  <c r="BW228" i="10"/>
  <c r="BX228" i="10"/>
  <c r="BY228" i="10"/>
  <c r="BZ228" i="10"/>
  <c r="BT229" i="10"/>
  <c r="BU229" i="10"/>
  <c r="BV229" i="10"/>
  <c r="BW229" i="10"/>
  <c r="BX229" i="10"/>
  <c r="BY229" i="10"/>
  <c r="BZ229" i="10"/>
  <c r="BT230" i="10"/>
  <c r="BU230" i="10"/>
  <c r="BV230" i="10"/>
  <c r="BW230" i="10"/>
  <c r="BX230" i="10"/>
  <c r="BY230" i="10"/>
  <c r="BZ230" i="10"/>
  <c r="BT231" i="10"/>
  <c r="BU231" i="10"/>
  <c r="BV231" i="10"/>
  <c r="BW231" i="10"/>
  <c r="BX231" i="10"/>
  <c r="BY231" i="10"/>
  <c r="BZ231" i="10"/>
  <c r="BT232" i="10"/>
  <c r="BU232" i="10"/>
  <c r="BV232" i="10"/>
  <c r="BW232" i="10"/>
  <c r="BX232" i="10"/>
  <c r="BY232" i="10"/>
  <c r="BT233" i="10"/>
  <c r="BU233" i="10"/>
  <c r="BV233" i="10"/>
  <c r="BW233" i="10"/>
  <c r="BX233" i="10"/>
  <c r="BY233" i="10"/>
  <c r="BZ233" i="10"/>
  <c r="BT234" i="10"/>
  <c r="BU234" i="10"/>
  <c r="BV234" i="10"/>
  <c r="BW234" i="10"/>
  <c r="BX234" i="10"/>
  <c r="BY234" i="10"/>
  <c r="BZ234" i="10"/>
  <c r="BT235" i="10"/>
  <c r="BU235" i="10"/>
  <c r="BV235" i="10"/>
  <c r="BW235" i="10"/>
  <c r="BX235" i="10"/>
  <c r="BY235" i="10"/>
  <c r="BT236" i="10"/>
  <c r="BU236" i="10"/>
  <c r="BV236" i="10"/>
  <c r="BW236" i="10"/>
  <c r="BX236" i="10"/>
  <c r="BY236" i="10"/>
  <c r="BZ236" i="10"/>
  <c r="BT237" i="10"/>
  <c r="BU237" i="10"/>
  <c r="BV237" i="10"/>
  <c r="BW237" i="10"/>
  <c r="BX237" i="10"/>
  <c r="BY237" i="10"/>
  <c r="BT238" i="10"/>
  <c r="BU238" i="10"/>
  <c r="BV238" i="10"/>
  <c r="BW238" i="10"/>
  <c r="BX238" i="10"/>
  <c r="BY238" i="10"/>
  <c r="BZ238" i="10"/>
  <c r="BT239" i="10"/>
  <c r="BU239" i="10"/>
  <c r="BV239" i="10"/>
  <c r="BW239" i="10"/>
  <c r="BX239" i="10"/>
  <c r="BY239" i="10"/>
  <c r="BZ239" i="10"/>
  <c r="BT240" i="10"/>
  <c r="BU240" i="10"/>
  <c r="BV240" i="10"/>
  <c r="BW240" i="10"/>
  <c r="BX240" i="10"/>
  <c r="BY240" i="10"/>
  <c r="BZ240" i="10"/>
  <c r="BT241" i="10"/>
  <c r="BU241" i="10"/>
  <c r="BV241" i="10"/>
  <c r="BW241" i="10"/>
  <c r="BX241" i="10"/>
  <c r="BY241" i="10"/>
  <c r="BT242" i="10"/>
  <c r="BU242" i="10"/>
  <c r="BV242" i="10"/>
  <c r="BW242" i="10"/>
  <c r="BX242" i="10"/>
  <c r="BY242" i="10"/>
  <c r="BZ242" i="10"/>
  <c r="BT243" i="10"/>
  <c r="BU243" i="10"/>
  <c r="BV243" i="10"/>
  <c r="BW243" i="10"/>
  <c r="BX243" i="10"/>
  <c r="BY243" i="10"/>
  <c r="BZ243" i="10"/>
  <c r="BT244" i="10"/>
  <c r="BU244" i="10"/>
  <c r="BV244" i="10"/>
  <c r="BW244" i="10"/>
  <c r="BX244" i="10"/>
  <c r="BY244" i="10"/>
  <c r="BZ244" i="10"/>
  <c r="BT245" i="10"/>
  <c r="BU245" i="10"/>
  <c r="BV245" i="10"/>
  <c r="BW245" i="10"/>
  <c r="BX245" i="10"/>
  <c r="BY245" i="10"/>
  <c r="BT246" i="10"/>
  <c r="BU246" i="10"/>
  <c r="BV246" i="10"/>
  <c r="BW246" i="10"/>
  <c r="BX246" i="10"/>
  <c r="BY246" i="10"/>
  <c r="BZ246" i="10"/>
  <c r="BT247" i="10"/>
  <c r="BU247" i="10"/>
  <c r="BV247" i="10"/>
  <c r="BW247" i="10"/>
  <c r="BX247" i="10"/>
  <c r="BY247" i="10"/>
  <c r="BZ247" i="10"/>
  <c r="BT248" i="10"/>
  <c r="BU248" i="10"/>
  <c r="BV248" i="10"/>
  <c r="BW248" i="10"/>
  <c r="BX248" i="10"/>
  <c r="BY248" i="10"/>
  <c r="BZ248" i="10"/>
  <c r="BT249" i="10"/>
  <c r="BU249" i="10"/>
  <c r="BV249" i="10"/>
  <c r="BW249" i="10"/>
  <c r="BX249" i="10"/>
  <c r="BY249" i="10"/>
  <c r="BT250" i="10"/>
  <c r="BU250" i="10"/>
  <c r="BV250" i="10"/>
  <c r="BW250" i="10"/>
  <c r="BX250" i="10"/>
  <c r="BY250" i="10"/>
  <c r="BT251" i="10"/>
  <c r="BU251" i="10"/>
  <c r="BV251" i="10"/>
  <c r="BW251" i="10"/>
  <c r="BX251" i="10"/>
  <c r="BY251" i="10"/>
  <c r="BZ251" i="10"/>
  <c r="BT252" i="10"/>
  <c r="BU252" i="10"/>
  <c r="BV252" i="10"/>
  <c r="BW252" i="10"/>
  <c r="BX252" i="10"/>
  <c r="BY252" i="10"/>
  <c r="BZ252" i="10"/>
  <c r="BT253" i="10"/>
  <c r="BU253" i="10"/>
  <c r="BV253" i="10"/>
  <c r="BW253" i="10"/>
  <c r="BX253" i="10"/>
  <c r="BY253" i="10"/>
  <c r="BT254" i="10"/>
  <c r="BU254" i="10"/>
  <c r="BV254" i="10"/>
  <c r="BW254" i="10"/>
  <c r="BX254" i="10"/>
  <c r="BY254" i="10"/>
  <c r="BZ254" i="10"/>
  <c r="BT255" i="10"/>
  <c r="BU255" i="10"/>
  <c r="BV255" i="10"/>
  <c r="BW255" i="10"/>
  <c r="BX255" i="10"/>
  <c r="BY255" i="10"/>
  <c r="BZ255" i="10"/>
  <c r="BT256" i="10"/>
  <c r="BU256" i="10"/>
  <c r="BV256" i="10"/>
  <c r="BW256" i="10"/>
  <c r="BX256" i="10"/>
  <c r="BY256" i="10"/>
  <c r="BT257" i="10"/>
  <c r="BU257" i="10"/>
  <c r="BV257" i="10"/>
  <c r="BW257" i="10"/>
  <c r="BX257" i="10"/>
  <c r="BY257" i="10"/>
  <c r="BZ257" i="10"/>
  <c r="BT258" i="10"/>
  <c r="BU258" i="10"/>
  <c r="BV258" i="10"/>
  <c r="BW258" i="10"/>
  <c r="BX258" i="10"/>
  <c r="BY258" i="10"/>
  <c r="BZ258" i="10"/>
  <c r="BT259" i="10"/>
  <c r="BU259" i="10"/>
  <c r="BV259" i="10"/>
  <c r="BW259" i="10"/>
  <c r="BX259" i="10"/>
  <c r="BY259" i="10"/>
  <c r="BZ259" i="10"/>
  <c r="BT260" i="10"/>
  <c r="BU260" i="10"/>
  <c r="BV260" i="10"/>
  <c r="BW260" i="10"/>
  <c r="BX260" i="10"/>
  <c r="BY260" i="10"/>
  <c r="BZ260" i="10"/>
  <c r="BT261" i="10"/>
  <c r="BU261" i="10"/>
  <c r="BV261" i="10"/>
  <c r="BW261" i="10"/>
  <c r="BX261" i="10"/>
  <c r="BY261" i="10"/>
  <c r="BZ261" i="10"/>
  <c r="BT262" i="10"/>
  <c r="BU262" i="10"/>
  <c r="BV262" i="10"/>
  <c r="BW262" i="10"/>
  <c r="BX262" i="10"/>
  <c r="BY262" i="10"/>
  <c r="BZ262" i="10"/>
  <c r="BT263" i="10"/>
  <c r="BU263" i="10"/>
  <c r="BV263" i="10"/>
  <c r="BW263" i="10"/>
  <c r="BX263" i="10"/>
  <c r="BY263" i="10"/>
  <c r="BT264" i="10"/>
  <c r="BU264" i="10"/>
  <c r="BV264" i="10"/>
  <c r="BW264" i="10"/>
  <c r="BX264" i="10"/>
  <c r="BY264" i="10"/>
  <c r="BT265" i="10"/>
  <c r="BU265" i="10"/>
  <c r="BV265" i="10"/>
  <c r="BW265" i="10"/>
  <c r="BX265" i="10"/>
  <c r="BY265" i="10"/>
  <c r="BT266" i="10"/>
  <c r="BU266" i="10"/>
  <c r="BV266" i="10"/>
  <c r="BW266" i="10"/>
  <c r="BX266" i="10"/>
  <c r="BY266" i="10"/>
  <c r="BT267" i="10"/>
  <c r="BU267" i="10"/>
  <c r="BV267" i="10"/>
  <c r="BW267" i="10"/>
  <c r="BX267" i="10"/>
  <c r="BY267" i="10"/>
  <c r="BZ267" i="10"/>
  <c r="BT268" i="10"/>
  <c r="BU268" i="10"/>
  <c r="BV268" i="10"/>
  <c r="BW268" i="10"/>
  <c r="BX268" i="10"/>
  <c r="BY268" i="10"/>
  <c r="BZ268" i="10"/>
  <c r="BT269" i="10"/>
  <c r="BU269" i="10"/>
  <c r="BV269" i="10"/>
  <c r="BW269" i="10"/>
  <c r="BX269" i="10"/>
  <c r="BY269" i="10"/>
  <c r="BT270" i="10"/>
  <c r="BU270" i="10"/>
  <c r="BV270" i="10"/>
  <c r="BW270" i="10"/>
  <c r="BX270" i="10"/>
  <c r="BY270" i="10"/>
  <c r="BZ270" i="10"/>
  <c r="BT271" i="10"/>
  <c r="BU271" i="10"/>
  <c r="BV271" i="10"/>
  <c r="BW271" i="10"/>
  <c r="BX271" i="10"/>
  <c r="BY271" i="10"/>
  <c r="BT272" i="10"/>
  <c r="BU272" i="10"/>
  <c r="BV272" i="10"/>
  <c r="BW272" i="10"/>
  <c r="BX272" i="10"/>
  <c r="BY272" i="10"/>
  <c r="BZ272" i="10"/>
  <c r="BT273" i="10"/>
  <c r="BU273" i="10"/>
  <c r="BV273" i="10"/>
  <c r="BW273" i="10"/>
  <c r="BX273" i="10"/>
  <c r="BY273" i="10"/>
  <c r="BZ273" i="10"/>
  <c r="BT274" i="10"/>
  <c r="BU274" i="10"/>
  <c r="BV274" i="10"/>
  <c r="BW274" i="10"/>
  <c r="BX274" i="10"/>
  <c r="BY274" i="10"/>
  <c r="BZ274" i="10"/>
  <c r="BT275" i="10"/>
  <c r="BU275" i="10"/>
  <c r="BV275" i="10"/>
  <c r="BW275" i="10"/>
  <c r="BX275" i="10"/>
  <c r="BY275" i="10"/>
  <c r="BZ275" i="10"/>
  <c r="BT276" i="10"/>
  <c r="BU276" i="10"/>
  <c r="BV276" i="10"/>
  <c r="BW276" i="10"/>
  <c r="BX276" i="10"/>
  <c r="BY276" i="10"/>
  <c r="BT277" i="10"/>
  <c r="BU277" i="10"/>
  <c r="BV277" i="10"/>
  <c r="BW277" i="10"/>
  <c r="BX277" i="10"/>
  <c r="BY277" i="10"/>
  <c r="BZ277" i="10"/>
  <c r="BT278" i="10"/>
  <c r="BU278" i="10"/>
  <c r="BV278" i="10"/>
  <c r="BW278" i="10"/>
  <c r="BX278" i="10"/>
  <c r="BY278" i="10"/>
  <c r="BZ278" i="10"/>
  <c r="BT279" i="10"/>
  <c r="BU279" i="10"/>
  <c r="BV279" i="10"/>
  <c r="BW279" i="10"/>
  <c r="BX279" i="10"/>
  <c r="BY279" i="10"/>
  <c r="BZ279" i="10"/>
  <c r="BT280" i="10"/>
  <c r="BU280" i="10"/>
  <c r="BV280" i="10"/>
  <c r="BW280" i="10"/>
  <c r="BX280" i="10"/>
  <c r="BY280" i="10"/>
  <c r="BZ280" i="10"/>
  <c r="BT281" i="10"/>
  <c r="BU281" i="10"/>
  <c r="BV281" i="10"/>
  <c r="BW281" i="10"/>
  <c r="BX281" i="10"/>
  <c r="BY281" i="10"/>
  <c r="BT282" i="10"/>
  <c r="BU282" i="10"/>
  <c r="BV282" i="10"/>
  <c r="BW282" i="10"/>
  <c r="BX282" i="10"/>
  <c r="BY282" i="10"/>
  <c r="BT283" i="10"/>
  <c r="BU283" i="10"/>
  <c r="BV283" i="10"/>
  <c r="BW283" i="10"/>
  <c r="BX283" i="10"/>
  <c r="BY283" i="10"/>
  <c r="BZ283" i="10"/>
  <c r="BT284" i="10"/>
  <c r="BU284" i="10"/>
  <c r="BV284" i="10"/>
  <c r="BW284" i="10"/>
  <c r="BX284" i="10"/>
  <c r="BY284" i="10"/>
  <c r="BT285" i="10"/>
  <c r="BU285" i="10"/>
  <c r="BV285" i="10"/>
  <c r="BW285" i="10"/>
  <c r="BX285" i="10"/>
  <c r="BY285" i="10"/>
  <c r="BZ285" i="10"/>
  <c r="BT286" i="10"/>
  <c r="BU286" i="10"/>
  <c r="BV286" i="10"/>
  <c r="BW286" i="10"/>
  <c r="BX286" i="10"/>
  <c r="BY286" i="10"/>
  <c r="BT287" i="10"/>
  <c r="BU287" i="10"/>
  <c r="BV287" i="10"/>
  <c r="BW287" i="10"/>
  <c r="BX287" i="10"/>
  <c r="BY287" i="10"/>
  <c r="BZ287" i="10"/>
  <c r="BT288" i="10"/>
  <c r="BU288" i="10"/>
  <c r="BV288" i="10"/>
  <c r="BW288" i="10"/>
  <c r="BX288" i="10"/>
  <c r="BY288" i="10"/>
  <c r="BT289" i="10"/>
  <c r="BU289" i="10"/>
  <c r="BV289" i="10"/>
  <c r="BW289" i="10"/>
  <c r="BX289" i="10"/>
  <c r="BY289" i="10"/>
  <c r="BT290" i="10"/>
  <c r="BU290" i="10"/>
  <c r="BV290" i="10"/>
  <c r="BW290" i="10"/>
  <c r="BX290" i="10"/>
  <c r="BY290" i="10"/>
  <c r="BZ290" i="10"/>
  <c r="BT291" i="10"/>
  <c r="BU291" i="10"/>
  <c r="BV291" i="10"/>
  <c r="BW291" i="10"/>
  <c r="BX291" i="10"/>
  <c r="BY291" i="10"/>
  <c r="BZ291" i="10"/>
  <c r="BT292" i="10"/>
  <c r="BU292" i="10"/>
  <c r="BV292" i="10"/>
  <c r="BW292" i="10"/>
  <c r="BX292" i="10"/>
  <c r="BY292" i="10"/>
  <c r="BZ292" i="10"/>
  <c r="BT293" i="10"/>
  <c r="BU293" i="10"/>
  <c r="BV293" i="10"/>
  <c r="BW293" i="10"/>
  <c r="BX293" i="10"/>
  <c r="BY293" i="10"/>
  <c r="BZ293" i="10"/>
  <c r="BT294" i="10"/>
  <c r="BU294" i="10"/>
  <c r="BV294" i="10"/>
  <c r="BW294" i="10"/>
  <c r="BX294" i="10"/>
  <c r="BY294" i="10"/>
  <c r="BZ294" i="10"/>
  <c r="BT295" i="10"/>
  <c r="BU295" i="10"/>
  <c r="BV295" i="10"/>
  <c r="BW295" i="10"/>
  <c r="BX295" i="10"/>
  <c r="BY295" i="10"/>
  <c r="BT296" i="10"/>
  <c r="BU296" i="10"/>
  <c r="BV296" i="10"/>
  <c r="BW296" i="10"/>
  <c r="BX296" i="10"/>
  <c r="BY296" i="10"/>
  <c r="BZ296" i="10"/>
  <c r="BT297" i="10"/>
  <c r="BU297" i="10"/>
  <c r="BV297" i="10"/>
  <c r="BW297" i="10"/>
  <c r="BX297" i="10"/>
  <c r="BY297" i="10"/>
  <c r="BZ297" i="10"/>
  <c r="BT298" i="10"/>
  <c r="BU298" i="10"/>
  <c r="BV298" i="10"/>
  <c r="BW298" i="10"/>
  <c r="BX298" i="10"/>
  <c r="BY298" i="10"/>
  <c r="BZ298" i="10"/>
  <c r="BT299" i="10"/>
  <c r="BU299" i="10"/>
  <c r="BV299" i="10"/>
  <c r="BW299" i="10"/>
  <c r="BX299" i="10"/>
  <c r="BY299" i="10"/>
  <c r="BZ299" i="10"/>
  <c r="BT300" i="10"/>
  <c r="BU300" i="10"/>
  <c r="BV300" i="10"/>
  <c r="BW300" i="10"/>
  <c r="BX300" i="10"/>
  <c r="BY300" i="10"/>
  <c r="BT301" i="10"/>
  <c r="BU301" i="10"/>
  <c r="BV301" i="10"/>
  <c r="BW301" i="10"/>
  <c r="BX301" i="10"/>
  <c r="BY301" i="10"/>
  <c r="BZ301" i="10"/>
  <c r="BT302" i="10"/>
  <c r="BU302" i="10"/>
  <c r="BV302" i="10"/>
  <c r="BW302" i="10"/>
  <c r="BX302" i="10"/>
  <c r="BY302" i="10"/>
  <c r="BT303" i="10"/>
  <c r="BU303" i="10"/>
  <c r="BV303" i="10"/>
  <c r="BW303" i="10"/>
  <c r="BX303" i="10"/>
  <c r="BY303" i="10"/>
  <c r="BZ303" i="10"/>
  <c r="BT304" i="10"/>
  <c r="BU304" i="10"/>
  <c r="BV304" i="10"/>
  <c r="BW304" i="10"/>
  <c r="BX304" i="10"/>
  <c r="BY304" i="10"/>
  <c r="BZ304" i="10"/>
  <c r="BT305" i="10"/>
  <c r="BU305" i="10"/>
  <c r="BV305" i="10"/>
  <c r="BW305" i="10"/>
  <c r="BX305" i="10"/>
  <c r="BY305" i="10"/>
  <c r="BT306" i="10"/>
  <c r="BU306" i="10"/>
  <c r="BV306" i="10"/>
  <c r="BW306" i="10"/>
  <c r="BX306" i="10"/>
  <c r="BY306" i="10"/>
  <c r="BT307" i="10"/>
  <c r="BU307" i="10"/>
  <c r="BV307" i="10"/>
  <c r="BW307" i="10"/>
  <c r="BX307" i="10"/>
  <c r="BY307" i="10"/>
  <c r="BZ307" i="10"/>
  <c r="BT308" i="10"/>
  <c r="BU308" i="10"/>
  <c r="BV308" i="10"/>
  <c r="BW308" i="10"/>
  <c r="BX308" i="10"/>
  <c r="BY308" i="10"/>
  <c r="BT309" i="10"/>
  <c r="BU309" i="10"/>
  <c r="BV309" i="10"/>
  <c r="BW309" i="10"/>
  <c r="BX309" i="10"/>
  <c r="BY309" i="10"/>
  <c r="BZ309" i="10"/>
  <c r="BT310" i="10"/>
  <c r="BU310" i="10"/>
  <c r="BV310" i="10"/>
  <c r="BW310" i="10"/>
  <c r="BX310" i="10"/>
  <c r="BY310" i="10"/>
  <c r="BT311" i="10"/>
  <c r="BU311" i="10"/>
  <c r="BV311" i="10"/>
  <c r="BW311" i="10"/>
  <c r="BX311" i="10"/>
  <c r="BY311" i="10"/>
  <c r="BZ311" i="10"/>
  <c r="BT312" i="10"/>
  <c r="BU312" i="10"/>
  <c r="BV312" i="10"/>
  <c r="BW312" i="10"/>
  <c r="BX312" i="10"/>
  <c r="BY312" i="10"/>
  <c r="BT313" i="10"/>
  <c r="BU313" i="10"/>
  <c r="BV313" i="10"/>
  <c r="BW313" i="10"/>
  <c r="BX313" i="10"/>
  <c r="BY313" i="10"/>
  <c r="BZ313" i="10"/>
  <c r="BT314" i="10"/>
  <c r="BU314" i="10"/>
  <c r="BV314" i="10"/>
  <c r="BW314" i="10"/>
  <c r="BX314" i="10"/>
  <c r="BY314" i="10"/>
  <c r="BZ314" i="10"/>
  <c r="BT315" i="10"/>
  <c r="BU315" i="10"/>
  <c r="BV315" i="10"/>
  <c r="BW315" i="10"/>
  <c r="BX315" i="10"/>
  <c r="BY315" i="10"/>
  <c r="BZ315" i="10"/>
  <c r="BT316" i="10"/>
  <c r="BU316" i="10"/>
  <c r="BV316" i="10"/>
  <c r="BW316" i="10"/>
  <c r="BX316" i="10"/>
  <c r="BY316" i="10"/>
  <c r="BZ316" i="10"/>
  <c r="BT317" i="10"/>
  <c r="BU317" i="10"/>
  <c r="BV317" i="10"/>
  <c r="BW317" i="10"/>
  <c r="BX317" i="10"/>
  <c r="BY317" i="10"/>
  <c r="BT318" i="10"/>
  <c r="BU318" i="10"/>
  <c r="BV318" i="10"/>
  <c r="BW318" i="10"/>
  <c r="BX318" i="10"/>
  <c r="BY318" i="10"/>
  <c r="BZ318" i="10"/>
  <c r="BT319" i="10"/>
  <c r="BU319" i="10"/>
  <c r="BV319" i="10"/>
  <c r="BW319" i="10"/>
  <c r="BX319" i="10"/>
  <c r="BY319" i="10"/>
  <c r="BZ319" i="10"/>
  <c r="BT320" i="10"/>
  <c r="BU320" i="10"/>
  <c r="BV320" i="10"/>
  <c r="BW320" i="10"/>
  <c r="BX320" i="10"/>
  <c r="BY320" i="10"/>
  <c r="BZ320" i="10"/>
  <c r="BT321" i="10"/>
  <c r="BU321" i="10"/>
  <c r="BV321" i="10"/>
  <c r="BW321" i="10"/>
  <c r="BX321" i="10"/>
  <c r="BY321" i="10"/>
  <c r="BZ321" i="10"/>
  <c r="BT322" i="10"/>
  <c r="BU322" i="10"/>
  <c r="BV322" i="10"/>
  <c r="BW322" i="10"/>
  <c r="BX322" i="10"/>
  <c r="BY322" i="10"/>
  <c r="BZ322" i="10"/>
  <c r="BT323" i="10"/>
  <c r="BU323" i="10"/>
  <c r="BV323" i="10"/>
  <c r="BW323" i="10"/>
  <c r="BX323" i="10"/>
  <c r="BY323" i="10"/>
  <c r="BZ323" i="10"/>
  <c r="BT324" i="10"/>
  <c r="BU324" i="10"/>
  <c r="BV324" i="10"/>
  <c r="BW324" i="10"/>
  <c r="BX324" i="10"/>
  <c r="BY324" i="10"/>
  <c r="BT325" i="10"/>
  <c r="BU325" i="10"/>
  <c r="BV325" i="10"/>
  <c r="BW325" i="10"/>
  <c r="BX325" i="10"/>
  <c r="BY325" i="10"/>
  <c r="BZ325" i="10"/>
  <c r="BT326" i="10"/>
  <c r="BU326" i="10"/>
  <c r="BV326" i="10"/>
  <c r="BW326" i="10"/>
  <c r="BX326" i="10"/>
  <c r="BY326" i="10"/>
  <c r="BT327" i="10"/>
  <c r="BU327" i="10"/>
  <c r="BV327" i="10"/>
  <c r="BW327" i="10"/>
  <c r="BX327" i="10"/>
  <c r="BY327" i="10"/>
  <c r="BZ327" i="10"/>
  <c r="BT328" i="10"/>
  <c r="BU328" i="10"/>
  <c r="BV328" i="10"/>
  <c r="BW328" i="10"/>
  <c r="BX328" i="10"/>
  <c r="BY328" i="10"/>
  <c r="BZ328" i="10"/>
  <c r="BT329" i="10"/>
  <c r="BU329" i="10"/>
  <c r="BV329" i="10"/>
  <c r="BW329" i="10"/>
  <c r="BX329" i="10"/>
  <c r="BY329" i="10"/>
  <c r="BZ329" i="10"/>
  <c r="BT330" i="10"/>
  <c r="BU330" i="10"/>
  <c r="BV330" i="10"/>
  <c r="BW330" i="10"/>
  <c r="BX330" i="10"/>
  <c r="BY330" i="10"/>
  <c r="BT331" i="10"/>
  <c r="BU331" i="10"/>
  <c r="BV331" i="10"/>
  <c r="BW331" i="10"/>
  <c r="BX331" i="10"/>
  <c r="BY331" i="10"/>
  <c r="BT332" i="10"/>
  <c r="BU332" i="10"/>
  <c r="BV332" i="10"/>
  <c r="BW332" i="10"/>
  <c r="BX332" i="10"/>
  <c r="BY332" i="10"/>
  <c r="BT333" i="10"/>
  <c r="BU333" i="10"/>
  <c r="BV333" i="10"/>
  <c r="BW333" i="10"/>
  <c r="BX333" i="10"/>
  <c r="BY333" i="10"/>
  <c r="BZ333" i="10"/>
  <c r="BT334" i="10"/>
  <c r="BU334" i="10"/>
  <c r="BV334" i="10"/>
  <c r="BW334" i="10"/>
  <c r="BX334" i="10"/>
  <c r="BY334" i="10"/>
  <c r="BT335" i="10"/>
  <c r="BU335" i="10"/>
  <c r="BV335" i="10"/>
  <c r="BW335" i="10"/>
  <c r="BX335" i="10"/>
  <c r="BY335" i="10"/>
  <c r="BZ335" i="10"/>
  <c r="BT336" i="10"/>
  <c r="BU336" i="10"/>
  <c r="BV336" i="10"/>
  <c r="BW336" i="10"/>
  <c r="BX336" i="10"/>
  <c r="BY336" i="10"/>
  <c r="BZ336" i="10"/>
  <c r="BT337" i="10"/>
  <c r="BU337" i="10"/>
  <c r="BV337" i="10"/>
  <c r="BW337" i="10"/>
  <c r="BX337" i="10"/>
  <c r="BY337" i="10"/>
  <c r="BZ337" i="10"/>
  <c r="BT338" i="10"/>
  <c r="BU338" i="10"/>
  <c r="BV338" i="10"/>
  <c r="BW338" i="10"/>
  <c r="BX338" i="10"/>
  <c r="BY338" i="10"/>
  <c r="BT339" i="10"/>
  <c r="BU339" i="10"/>
  <c r="BV339" i="10"/>
  <c r="BW339" i="10"/>
  <c r="BX339" i="10"/>
  <c r="BY339" i="10"/>
  <c r="BT340" i="10"/>
  <c r="BU340" i="10"/>
  <c r="BV340" i="10"/>
  <c r="BW340" i="10"/>
  <c r="BX340" i="10"/>
  <c r="BY340" i="10"/>
  <c r="BT341" i="10"/>
  <c r="BU341" i="10"/>
  <c r="BV341" i="10"/>
  <c r="BW341" i="10"/>
  <c r="BX341" i="10"/>
  <c r="BY341" i="10"/>
  <c r="BZ341" i="10"/>
  <c r="BT342" i="10"/>
  <c r="BU342" i="10"/>
  <c r="BV342" i="10"/>
  <c r="BW342" i="10"/>
  <c r="BX342" i="10"/>
  <c r="BY342" i="10"/>
  <c r="BZ342" i="10"/>
  <c r="BT343" i="10"/>
  <c r="BU343" i="10"/>
  <c r="BV343" i="10"/>
  <c r="BW343" i="10"/>
  <c r="BX343" i="10"/>
  <c r="BY343" i="10"/>
  <c r="BT344" i="10"/>
  <c r="BU344" i="10"/>
  <c r="BV344" i="10"/>
  <c r="BW344" i="10"/>
  <c r="BX344" i="10"/>
  <c r="BY344" i="10"/>
  <c r="BZ344" i="10"/>
  <c r="BT345" i="10"/>
  <c r="BU345" i="10"/>
  <c r="BV345" i="10"/>
  <c r="BW345" i="10"/>
  <c r="BX345" i="10"/>
  <c r="BY345" i="10"/>
  <c r="BZ345" i="10"/>
  <c r="BT346" i="10"/>
  <c r="BU346" i="10"/>
  <c r="BV346" i="10"/>
  <c r="BW346" i="10"/>
  <c r="BX346" i="10"/>
  <c r="BY346" i="10"/>
  <c r="BT347" i="10"/>
  <c r="BU347" i="10"/>
  <c r="BV347" i="10"/>
  <c r="BW347" i="10"/>
  <c r="BX347" i="10"/>
  <c r="BY347" i="10"/>
  <c r="BZ347" i="10"/>
  <c r="BT348" i="10"/>
  <c r="BU348" i="10"/>
  <c r="BV348" i="10"/>
  <c r="BW348" i="10"/>
  <c r="BX348" i="10"/>
  <c r="BY348" i="10"/>
  <c r="BT349" i="10"/>
  <c r="BU349" i="10"/>
  <c r="BV349" i="10"/>
  <c r="BW349" i="10"/>
  <c r="BX349" i="10"/>
  <c r="BY349" i="10"/>
  <c r="BZ349" i="10"/>
  <c r="BT350" i="10"/>
  <c r="BU350" i="10"/>
  <c r="BV350" i="10"/>
  <c r="BW350" i="10"/>
  <c r="BX350" i="10"/>
  <c r="BY350" i="10"/>
  <c r="BZ350" i="10"/>
  <c r="BT351" i="10"/>
  <c r="BU351" i="10"/>
  <c r="BV351" i="10"/>
  <c r="BW351" i="10"/>
  <c r="BX351" i="10"/>
  <c r="BY351" i="10"/>
  <c r="BZ351" i="10"/>
  <c r="BT352" i="10"/>
  <c r="BU352" i="10"/>
  <c r="BV352" i="10"/>
  <c r="BW352" i="10"/>
  <c r="BX352" i="10"/>
  <c r="BY352" i="10"/>
  <c r="BZ352" i="10"/>
  <c r="BT353" i="10"/>
  <c r="BU353" i="10"/>
  <c r="BV353" i="10"/>
  <c r="BW353" i="10"/>
  <c r="BX353" i="10"/>
  <c r="BY353" i="10"/>
  <c r="BZ353" i="10"/>
  <c r="BT354" i="10"/>
  <c r="BU354" i="10"/>
  <c r="BV354" i="10"/>
  <c r="BW354" i="10"/>
  <c r="BX354" i="10"/>
  <c r="BY354" i="10"/>
  <c r="BZ354" i="10"/>
  <c r="BT355" i="10"/>
  <c r="BU355" i="10"/>
  <c r="BV355" i="10"/>
  <c r="BW355" i="10"/>
  <c r="BX355" i="10"/>
  <c r="BY355" i="10"/>
  <c r="BZ355" i="10"/>
  <c r="BT356" i="10"/>
  <c r="BU356" i="10"/>
  <c r="BV356" i="10"/>
  <c r="BW356" i="10"/>
  <c r="BX356" i="10"/>
  <c r="BY356" i="10"/>
  <c r="BZ356" i="10"/>
  <c r="BT357" i="10"/>
  <c r="BU357" i="10"/>
  <c r="BV357" i="10"/>
  <c r="BW357" i="10"/>
  <c r="BX357" i="10"/>
  <c r="BY357" i="10"/>
  <c r="BZ357" i="10"/>
  <c r="BT358" i="10"/>
  <c r="BU358" i="10"/>
  <c r="BV358" i="10"/>
  <c r="BW358" i="10"/>
  <c r="BX358" i="10"/>
  <c r="BY358" i="10"/>
  <c r="BZ358" i="10"/>
  <c r="BT359" i="10"/>
  <c r="BU359" i="10"/>
  <c r="BV359" i="10"/>
  <c r="BW359" i="10"/>
  <c r="BX359" i="10"/>
  <c r="BY359" i="10"/>
  <c r="BZ359" i="10"/>
  <c r="BT360" i="10"/>
  <c r="BU360" i="10"/>
  <c r="BV360" i="10"/>
  <c r="BW360" i="10"/>
  <c r="BX360" i="10"/>
  <c r="BY360" i="10"/>
  <c r="BZ360" i="10"/>
  <c r="BT361" i="10"/>
  <c r="BU361" i="10"/>
  <c r="BV361" i="10"/>
  <c r="BW361" i="10"/>
  <c r="BX361" i="10"/>
  <c r="BY361" i="10"/>
  <c r="BZ361" i="10"/>
  <c r="BT362" i="10"/>
  <c r="BU362" i="10"/>
  <c r="BV362" i="10"/>
  <c r="BW362" i="10"/>
  <c r="BX362" i="10"/>
  <c r="BY362" i="10"/>
  <c r="BZ362" i="10"/>
  <c r="BT363" i="10"/>
  <c r="BU363" i="10"/>
  <c r="BV363" i="10"/>
  <c r="BW363" i="10"/>
  <c r="BX363" i="10"/>
  <c r="BY363" i="10"/>
  <c r="BZ363" i="10"/>
  <c r="BT364" i="10"/>
  <c r="BU364" i="10"/>
  <c r="BV364" i="10"/>
  <c r="BW364" i="10"/>
  <c r="BX364" i="10"/>
  <c r="BY364" i="10"/>
  <c r="BZ364" i="10"/>
  <c r="BT365" i="10"/>
  <c r="BU365" i="10"/>
  <c r="BV365" i="10"/>
  <c r="BW365" i="10"/>
  <c r="BX365" i="10"/>
  <c r="BY365" i="10"/>
  <c r="BZ365" i="10"/>
  <c r="BT366" i="10"/>
  <c r="BU366" i="10"/>
  <c r="BV366" i="10"/>
  <c r="BW366" i="10"/>
  <c r="BX366" i="10"/>
  <c r="BY366" i="10"/>
  <c r="BT367" i="10"/>
  <c r="BU367" i="10"/>
  <c r="BV367" i="10"/>
  <c r="BW367" i="10"/>
  <c r="BX367" i="10"/>
  <c r="BY367" i="10"/>
  <c r="BZ367" i="10"/>
  <c r="BT368" i="10"/>
  <c r="BU368" i="10"/>
  <c r="BV368" i="10"/>
  <c r="BW368" i="10"/>
  <c r="BX368" i="10"/>
  <c r="BY368" i="10"/>
  <c r="BZ368" i="10"/>
  <c r="BT369" i="10"/>
  <c r="BU369" i="10"/>
  <c r="BV369" i="10"/>
  <c r="BW369" i="10"/>
  <c r="BX369" i="10"/>
  <c r="BY369" i="10"/>
  <c r="BT370" i="10"/>
  <c r="BU370" i="10"/>
  <c r="BV370" i="10"/>
  <c r="BW370" i="10"/>
  <c r="BX370" i="10"/>
  <c r="BY370" i="10"/>
  <c r="BT371" i="10"/>
  <c r="BU371" i="10"/>
  <c r="BV371" i="10"/>
  <c r="BW371" i="10"/>
  <c r="BX371" i="10"/>
  <c r="BY371" i="10"/>
  <c r="BZ371" i="10"/>
  <c r="BT372" i="10"/>
  <c r="BU372" i="10"/>
  <c r="BV372" i="10"/>
  <c r="BW372" i="10"/>
  <c r="BX372" i="10"/>
  <c r="BY372" i="10"/>
  <c r="BT373" i="10"/>
  <c r="BU373" i="10"/>
  <c r="BV373" i="10"/>
  <c r="BW373" i="10"/>
  <c r="BX373" i="10"/>
  <c r="BY373" i="10"/>
  <c r="BZ373" i="10"/>
  <c r="BT374" i="10"/>
  <c r="BU374" i="10"/>
  <c r="BV374" i="10"/>
  <c r="BW374" i="10"/>
  <c r="BX374" i="10"/>
  <c r="BY374" i="10"/>
  <c r="BZ374" i="10"/>
  <c r="BT375" i="10"/>
  <c r="BU375" i="10"/>
  <c r="BV375" i="10"/>
  <c r="BW375" i="10"/>
  <c r="BX375" i="10"/>
  <c r="BY375" i="10"/>
  <c r="BT376" i="10"/>
  <c r="BU376" i="10"/>
  <c r="BV376" i="10"/>
  <c r="BW376" i="10"/>
  <c r="BX376" i="10"/>
  <c r="BY376" i="10"/>
  <c r="BZ376" i="10"/>
  <c r="BT377" i="10"/>
  <c r="BU377" i="10"/>
  <c r="BV377" i="10"/>
  <c r="BW377" i="10"/>
  <c r="BX377" i="10"/>
  <c r="BY377" i="10"/>
  <c r="BZ377" i="10"/>
  <c r="BT378" i="10"/>
  <c r="BU378" i="10"/>
  <c r="BV378" i="10"/>
  <c r="BW378" i="10"/>
  <c r="BX378" i="10"/>
  <c r="BY378" i="10"/>
  <c r="BZ378" i="10"/>
  <c r="BT379" i="10"/>
  <c r="BU379" i="10"/>
  <c r="BV379" i="10"/>
  <c r="BW379" i="10"/>
  <c r="BX379" i="10"/>
  <c r="BY379" i="10"/>
  <c r="BZ379" i="10"/>
  <c r="BT380" i="10"/>
  <c r="BU380" i="10"/>
  <c r="BV380" i="10"/>
  <c r="BW380" i="10"/>
  <c r="BX380" i="10"/>
  <c r="BY380" i="10"/>
  <c r="BZ380" i="10"/>
  <c r="BT381" i="10"/>
  <c r="BU381" i="10"/>
  <c r="BV381" i="10"/>
  <c r="BW381" i="10"/>
  <c r="BX381" i="10"/>
  <c r="BY381" i="10"/>
  <c r="BZ381" i="10"/>
  <c r="BT382" i="10"/>
  <c r="BU382" i="10"/>
  <c r="BV382" i="10"/>
  <c r="BW382" i="10"/>
  <c r="BX382" i="10"/>
  <c r="BY382" i="10"/>
  <c r="BT383" i="10"/>
  <c r="BU383" i="10"/>
  <c r="BV383" i="10"/>
  <c r="BW383" i="10"/>
  <c r="BX383" i="10"/>
  <c r="BY383" i="10"/>
  <c r="BZ383" i="10"/>
  <c r="BT384" i="10"/>
  <c r="BU384" i="10"/>
  <c r="BV384" i="10"/>
  <c r="BW384" i="10"/>
  <c r="BX384" i="10"/>
  <c r="BY384" i="10"/>
  <c r="BZ384" i="10"/>
  <c r="BT385" i="10"/>
  <c r="BU385" i="10"/>
  <c r="BV385" i="10"/>
  <c r="BW385" i="10"/>
  <c r="BX385" i="10"/>
  <c r="BY385" i="10"/>
  <c r="BZ385" i="10"/>
  <c r="BT386" i="10"/>
  <c r="BU386" i="10"/>
  <c r="BV386" i="10"/>
  <c r="BW386" i="10"/>
  <c r="BX386" i="10"/>
  <c r="BY386" i="10"/>
  <c r="BT387" i="10"/>
  <c r="BU387" i="10"/>
  <c r="BV387" i="10"/>
  <c r="BW387" i="10"/>
  <c r="BX387" i="10"/>
  <c r="BY387" i="10"/>
  <c r="BZ387" i="10"/>
  <c r="BT388" i="10"/>
  <c r="BU388" i="10"/>
  <c r="BV388" i="10"/>
  <c r="BW388" i="10"/>
  <c r="BX388" i="10"/>
  <c r="BY388" i="10"/>
  <c r="BZ388" i="10"/>
  <c r="BT389" i="10"/>
  <c r="BU389" i="10"/>
  <c r="BV389" i="10"/>
  <c r="BW389" i="10"/>
  <c r="BX389" i="10"/>
  <c r="BY389" i="10"/>
  <c r="BT390" i="10"/>
  <c r="BU390" i="10"/>
  <c r="BV390" i="10"/>
  <c r="BW390" i="10"/>
  <c r="BX390" i="10"/>
  <c r="BY390" i="10"/>
  <c r="BT391" i="10"/>
  <c r="BU391" i="10"/>
  <c r="BV391" i="10"/>
  <c r="BW391" i="10"/>
  <c r="BX391" i="10"/>
  <c r="BY391" i="10"/>
  <c r="BT392" i="10"/>
  <c r="BU392" i="10"/>
  <c r="BV392" i="10"/>
  <c r="BW392" i="10"/>
  <c r="BX392" i="10"/>
  <c r="BY392" i="10"/>
  <c r="BT393" i="10"/>
  <c r="BU393" i="10"/>
  <c r="BV393" i="10"/>
  <c r="BW393" i="10"/>
  <c r="BX393" i="10"/>
  <c r="BY393" i="10"/>
  <c r="BZ393" i="10"/>
  <c r="BT394" i="10"/>
  <c r="BU394" i="10"/>
  <c r="BV394" i="10"/>
  <c r="BW394" i="10"/>
  <c r="BX394" i="10"/>
  <c r="BY394" i="10"/>
  <c r="BT395" i="10"/>
  <c r="BU395" i="10"/>
  <c r="BV395" i="10"/>
  <c r="BW395" i="10"/>
  <c r="BX395" i="10"/>
  <c r="BY395" i="10"/>
  <c r="BT396" i="10"/>
  <c r="BU396" i="10"/>
  <c r="BV396" i="10"/>
  <c r="BW396" i="10"/>
  <c r="BX396" i="10"/>
  <c r="BY396" i="10"/>
  <c r="BZ396" i="10"/>
  <c r="BT397" i="10"/>
  <c r="BU397" i="10"/>
  <c r="BV397" i="10"/>
  <c r="BW397" i="10"/>
  <c r="BX397" i="10"/>
  <c r="BY397" i="10"/>
  <c r="BT398" i="10"/>
  <c r="BU398" i="10"/>
  <c r="BV398" i="10"/>
  <c r="BW398" i="10"/>
  <c r="BX398" i="10"/>
  <c r="BY398" i="10"/>
  <c r="BZ398" i="10"/>
  <c r="BT399" i="10"/>
  <c r="BU399" i="10"/>
  <c r="BV399" i="10"/>
  <c r="BW399" i="10"/>
  <c r="BX399" i="10"/>
  <c r="BY399" i="10"/>
  <c r="BZ399" i="10"/>
  <c r="BT400" i="10"/>
  <c r="BU400" i="10"/>
  <c r="BV400" i="10"/>
  <c r="BW400" i="10"/>
  <c r="BX400" i="10"/>
  <c r="BY400" i="10"/>
  <c r="BZ400" i="10"/>
  <c r="BT401" i="10"/>
  <c r="BU401" i="10"/>
  <c r="BV401" i="10"/>
  <c r="BW401" i="10"/>
  <c r="BX401" i="10"/>
  <c r="BY401" i="10"/>
  <c r="BZ401" i="10"/>
  <c r="BT402" i="10"/>
  <c r="BU402" i="10"/>
  <c r="BV402" i="10"/>
  <c r="BW402" i="10"/>
  <c r="BX402" i="10"/>
  <c r="BY402" i="10"/>
  <c r="BT403" i="10"/>
  <c r="BU403" i="10"/>
  <c r="BV403" i="10"/>
  <c r="BW403" i="10"/>
  <c r="BX403" i="10"/>
  <c r="BY403" i="10"/>
  <c r="BZ403" i="10"/>
  <c r="BT404" i="10"/>
  <c r="BU404" i="10"/>
  <c r="BV404" i="10"/>
  <c r="BW404" i="10"/>
  <c r="BX404" i="10"/>
  <c r="BY404" i="10"/>
  <c r="BT405" i="10"/>
  <c r="BU405" i="10"/>
  <c r="BV405" i="10"/>
  <c r="BW405" i="10"/>
  <c r="BX405" i="10"/>
  <c r="BY405" i="10"/>
  <c r="BT406" i="10"/>
  <c r="BU406" i="10"/>
  <c r="BV406" i="10"/>
  <c r="BW406" i="10"/>
  <c r="BX406" i="10"/>
  <c r="BY406" i="10"/>
  <c r="BT407" i="10"/>
  <c r="BU407" i="10"/>
  <c r="BV407" i="10"/>
  <c r="BW407" i="10"/>
  <c r="BX407" i="10"/>
  <c r="BY407" i="10"/>
  <c r="BZ407" i="10"/>
  <c r="BT408" i="10"/>
  <c r="BU408" i="10"/>
  <c r="BV408" i="10"/>
  <c r="BW408" i="10"/>
  <c r="BX408" i="10"/>
  <c r="BY408" i="10"/>
  <c r="BT409" i="10"/>
  <c r="BU409" i="10"/>
  <c r="BV409" i="10"/>
  <c r="BW409" i="10"/>
  <c r="BX409" i="10"/>
  <c r="BY409" i="10"/>
  <c r="BT410" i="10"/>
  <c r="BU410" i="10"/>
  <c r="BV410" i="10"/>
  <c r="BW410" i="10"/>
  <c r="BX410" i="10"/>
  <c r="BY410" i="10"/>
  <c r="BZ410" i="10"/>
  <c r="BT411" i="10"/>
  <c r="BU411" i="10"/>
  <c r="BV411" i="10"/>
  <c r="BW411" i="10"/>
  <c r="BX411" i="10"/>
  <c r="BY411" i="10"/>
  <c r="BZ411" i="10"/>
  <c r="BT412" i="10"/>
  <c r="BU412" i="10"/>
  <c r="BV412" i="10"/>
  <c r="BW412" i="10"/>
  <c r="BX412" i="10"/>
  <c r="BY412" i="10"/>
  <c r="BZ412" i="10"/>
  <c r="BT413" i="10"/>
  <c r="BU413" i="10"/>
  <c r="BV413" i="10"/>
  <c r="BW413" i="10"/>
  <c r="BX413" i="10"/>
  <c r="BY413" i="10"/>
  <c r="BZ413" i="10"/>
  <c r="BT414" i="10"/>
  <c r="BU414" i="10"/>
  <c r="BV414" i="10"/>
  <c r="BW414" i="10"/>
  <c r="BX414" i="10"/>
  <c r="BY414" i="10"/>
  <c r="BZ414" i="10"/>
  <c r="BT415" i="10"/>
  <c r="BU415" i="10"/>
  <c r="BV415" i="10"/>
  <c r="BW415" i="10"/>
  <c r="BX415" i="10"/>
  <c r="BY415" i="10"/>
  <c r="BZ415" i="10"/>
  <c r="BT416" i="10"/>
  <c r="BU416" i="10"/>
  <c r="BV416" i="10"/>
  <c r="BW416" i="10"/>
  <c r="BX416" i="10"/>
  <c r="BY416" i="10"/>
  <c r="BZ416" i="10"/>
  <c r="BT417" i="10"/>
  <c r="BU417" i="10"/>
  <c r="BV417" i="10"/>
  <c r="BW417" i="10"/>
  <c r="BX417" i="10"/>
  <c r="BY417" i="10"/>
  <c r="BZ417" i="10"/>
  <c r="BT418" i="10"/>
  <c r="BU418" i="10"/>
  <c r="BV418" i="10"/>
  <c r="BW418" i="10"/>
  <c r="BX418" i="10"/>
  <c r="BY418" i="10"/>
  <c r="BZ418" i="10"/>
  <c r="BT419" i="10"/>
  <c r="BU419" i="10"/>
  <c r="BV419" i="10"/>
  <c r="BW419" i="10"/>
  <c r="BX419" i="10"/>
  <c r="BY419" i="10"/>
  <c r="BZ419" i="10"/>
  <c r="BT420" i="10"/>
  <c r="BU420" i="10"/>
  <c r="BV420" i="10"/>
  <c r="BW420" i="10"/>
  <c r="BX420" i="10"/>
  <c r="BY420" i="10"/>
  <c r="BZ420" i="10"/>
  <c r="BT421" i="10"/>
  <c r="BU421" i="10"/>
  <c r="BV421" i="10"/>
  <c r="BW421" i="10"/>
  <c r="BX421" i="10"/>
  <c r="BY421" i="10"/>
  <c r="BZ421" i="10"/>
  <c r="BT422" i="10"/>
  <c r="BU422" i="10"/>
  <c r="BV422" i="10"/>
  <c r="BW422" i="10"/>
  <c r="BX422" i="10"/>
  <c r="BY422" i="10"/>
  <c r="BZ422" i="10"/>
  <c r="BT423" i="10"/>
  <c r="BU423" i="10"/>
  <c r="BV423" i="10"/>
  <c r="BW423" i="10"/>
  <c r="BX423" i="10"/>
  <c r="BY423" i="10"/>
  <c r="BZ423" i="10"/>
  <c r="BT424" i="10"/>
  <c r="BU424" i="10"/>
  <c r="BV424" i="10"/>
  <c r="BW424" i="10"/>
  <c r="BX424" i="10"/>
  <c r="BY424" i="10"/>
  <c r="BZ424" i="10"/>
  <c r="BT425" i="10"/>
  <c r="BU425" i="10"/>
  <c r="BV425" i="10"/>
  <c r="BW425" i="10"/>
  <c r="BX425" i="10"/>
  <c r="BY425" i="10"/>
  <c r="BZ425" i="10"/>
  <c r="BT426" i="10"/>
  <c r="BU426" i="10"/>
  <c r="BV426" i="10"/>
  <c r="BW426" i="10"/>
  <c r="BX426" i="10"/>
  <c r="BY426" i="10"/>
  <c r="BZ426" i="10"/>
  <c r="BT427" i="10"/>
  <c r="BU427" i="10"/>
  <c r="BV427" i="10"/>
  <c r="BW427" i="10"/>
  <c r="BX427" i="10"/>
  <c r="BY427" i="10"/>
  <c r="BT428" i="10"/>
  <c r="BU428" i="10"/>
  <c r="BV428" i="10"/>
  <c r="BW428" i="10"/>
  <c r="BX428" i="10"/>
  <c r="BY428" i="10"/>
  <c r="BZ428" i="10"/>
  <c r="BT429" i="10"/>
  <c r="BU429" i="10"/>
  <c r="BV429" i="10"/>
  <c r="BW429" i="10"/>
  <c r="BX429" i="10"/>
  <c r="BY429" i="10"/>
  <c r="BT430" i="10"/>
  <c r="BU430" i="10"/>
  <c r="BV430" i="10"/>
  <c r="BW430" i="10"/>
  <c r="BX430" i="10"/>
  <c r="BY430" i="10"/>
  <c r="BT431" i="10"/>
  <c r="BU431" i="10"/>
  <c r="BV431" i="10"/>
  <c r="BW431" i="10"/>
  <c r="BX431" i="10"/>
  <c r="BY431" i="10"/>
  <c r="BZ431" i="10"/>
  <c r="BT432" i="10"/>
  <c r="BU432" i="10"/>
  <c r="BV432" i="10"/>
  <c r="BW432" i="10"/>
  <c r="BX432" i="10"/>
  <c r="BY432" i="10"/>
  <c r="BZ432" i="10"/>
  <c r="BT433" i="10"/>
  <c r="BU433" i="10"/>
  <c r="BV433" i="10"/>
  <c r="BW433" i="10"/>
  <c r="BX433" i="10"/>
  <c r="BY433" i="10"/>
  <c r="BZ433" i="10"/>
  <c r="BT434" i="10"/>
  <c r="BU434" i="10"/>
  <c r="BV434" i="10"/>
  <c r="BW434" i="10"/>
  <c r="BX434" i="10"/>
  <c r="BY434" i="10"/>
  <c r="BT435" i="10"/>
  <c r="BU435" i="10"/>
  <c r="BV435" i="10"/>
  <c r="BW435" i="10"/>
  <c r="BX435" i="10"/>
  <c r="BY435" i="10"/>
  <c r="BZ435" i="10"/>
  <c r="BT436" i="10"/>
  <c r="BU436" i="10"/>
  <c r="BV436" i="10"/>
  <c r="BW436" i="10"/>
  <c r="BX436" i="10"/>
  <c r="BY436" i="10"/>
  <c r="BZ436" i="10"/>
  <c r="BT437" i="10"/>
  <c r="BU437" i="10"/>
  <c r="BV437" i="10"/>
  <c r="BW437" i="10"/>
  <c r="BX437" i="10"/>
  <c r="BY437" i="10"/>
  <c r="BT438" i="10"/>
  <c r="BU438" i="10"/>
  <c r="BV438" i="10"/>
  <c r="BW438" i="10"/>
  <c r="BX438" i="10"/>
  <c r="BY438" i="10"/>
  <c r="BZ438" i="10"/>
  <c r="BT439" i="10"/>
  <c r="BU439" i="10"/>
  <c r="BV439" i="10"/>
  <c r="BW439" i="10"/>
  <c r="BX439" i="10"/>
  <c r="BY439" i="10"/>
  <c r="BZ439" i="10"/>
  <c r="BT440" i="10"/>
  <c r="BU440" i="10"/>
  <c r="BV440" i="10"/>
  <c r="BW440" i="10"/>
  <c r="BX440" i="10"/>
  <c r="BY440" i="10"/>
  <c r="BZ440" i="10"/>
  <c r="BT441" i="10"/>
  <c r="BU441" i="10"/>
  <c r="BV441" i="10"/>
  <c r="BW441" i="10"/>
  <c r="BX441" i="10"/>
  <c r="BY441" i="10"/>
  <c r="BZ441" i="10"/>
  <c r="BT442" i="10"/>
  <c r="BU442" i="10"/>
  <c r="BV442" i="10"/>
  <c r="BW442" i="10"/>
  <c r="BX442" i="10"/>
  <c r="BY442" i="10"/>
  <c r="BT443" i="10"/>
  <c r="BU443" i="10"/>
  <c r="BV443" i="10"/>
  <c r="BW443" i="10"/>
  <c r="BX443" i="10"/>
  <c r="BY443" i="10"/>
  <c r="BZ443" i="10"/>
  <c r="BT444" i="10"/>
  <c r="BU444" i="10"/>
  <c r="BV444" i="10"/>
  <c r="BW444" i="10"/>
  <c r="BX444" i="10"/>
  <c r="BY444" i="10"/>
  <c r="BT445" i="10"/>
  <c r="BU445" i="10"/>
  <c r="BV445" i="10"/>
  <c r="BW445" i="10"/>
  <c r="BX445" i="10"/>
  <c r="BY445" i="10"/>
  <c r="BZ445" i="10"/>
  <c r="BT446" i="10"/>
  <c r="BU446" i="10"/>
  <c r="BV446" i="10"/>
  <c r="BW446" i="10"/>
  <c r="BX446" i="10"/>
  <c r="BY446" i="10"/>
  <c r="BT447" i="10"/>
  <c r="BU447" i="10"/>
  <c r="BV447" i="10"/>
  <c r="BW447" i="10"/>
  <c r="BX447" i="10"/>
  <c r="BY447" i="10"/>
  <c r="BZ447" i="10"/>
  <c r="BT448" i="10"/>
  <c r="BU448" i="10"/>
  <c r="BV448" i="10"/>
  <c r="BW448" i="10"/>
  <c r="BX448" i="10"/>
  <c r="BY448" i="10"/>
  <c r="BZ448" i="10"/>
  <c r="BT449" i="10"/>
  <c r="BU449" i="10"/>
  <c r="BV449" i="10"/>
  <c r="BW449" i="10"/>
  <c r="BX449" i="10"/>
  <c r="BY449" i="10"/>
  <c r="BZ449" i="10"/>
  <c r="BT450" i="10"/>
  <c r="BU450" i="10"/>
  <c r="BV450" i="10"/>
  <c r="BW450" i="10"/>
  <c r="BX450" i="10"/>
  <c r="BY450" i="10"/>
  <c r="BZ450" i="10"/>
  <c r="BT451" i="10"/>
  <c r="BU451" i="10"/>
  <c r="BV451" i="10"/>
  <c r="BW451" i="10"/>
  <c r="BX451" i="10"/>
  <c r="BY451" i="10"/>
  <c r="BZ451" i="10"/>
  <c r="BT452" i="10"/>
  <c r="BU452" i="10"/>
  <c r="BV452" i="10"/>
  <c r="BW452" i="10"/>
  <c r="BX452" i="10"/>
  <c r="BY452" i="10"/>
  <c r="BZ452" i="10"/>
  <c r="BT453" i="10"/>
  <c r="BU453" i="10"/>
  <c r="BV453" i="10"/>
  <c r="BW453" i="10"/>
  <c r="BX453" i="10"/>
  <c r="BY453" i="10"/>
  <c r="BZ453" i="10"/>
  <c r="BT454" i="10"/>
  <c r="BU454" i="10"/>
  <c r="BV454" i="10"/>
  <c r="BW454" i="10"/>
  <c r="BX454" i="10"/>
  <c r="BY454" i="10"/>
  <c r="BZ454" i="10"/>
  <c r="BT455" i="10"/>
  <c r="BU455" i="10"/>
  <c r="BV455" i="10"/>
  <c r="BW455" i="10"/>
  <c r="BX455" i="10"/>
  <c r="BY455" i="10"/>
  <c r="BT456" i="10"/>
  <c r="BU456" i="10"/>
  <c r="BV456" i="10"/>
  <c r="BW456" i="10"/>
  <c r="BX456" i="10"/>
  <c r="BY456" i="10"/>
  <c r="BT457" i="10"/>
  <c r="BU457" i="10"/>
  <c r="BV457" i="10"/>
  <c r="BW457" i="10"/>
  <c r="BX457" i="10"/>
  <c r="BY457" i="10"/>
  <c r="BT458" i="10"/>
  <c r="BU458" i="10"/>
  <c r="BV458" i="10"/>
  <c r="BW458" i="10"/>
  <c r="BX458" i="10"/>
  <c r="BY458" i="10"/>
  <c r="BZ458" i="10"/>
  <c r="BT459" i="10"/>
  <c r="BU459" i="10"/>
  <c r="BV459" i="10"/>
  <c r="BW459" i="10"/>
  <c r="BX459" i="10"/>
  <c r="BY459" i="10"/>
  <c r="BZ459" i="10"/>
  <c r="BT460" i="10"/>
  <c r="BU460" i="10"/>
  <c r="BV460" i="10"/>
  <c r="BW460" i="10"/>
  <c r="BX460" i="10"/>
  <c r="BY460" i="10"/>
  <c r="BT461" i="10"/>
  <c r="BU461" i="10"/>
  <c r="BV461" i="10"/>
  <c r="BW461" i="10"/>
  <c r="BX461" i="10"/>
  <c r="BY461" i="10"/>
  <c r="BZ461" i="10"/>
  <c r="BT462" i="10"/>
  <c r="BU462" i="10"/>
  <c r="BV462" i="10"/>
  <c r="BW462" i="10"/>
  <c r="BX462" i="10"/>
  <c r="BY462" i="10"/>
  <c r="BT463" i="10"/>
  <c r="BU463" i="10"/>
  <c r="BV463" i="10"/>
  <c r="BW463" i="10"/>
  <c r="BX463" i="10"/>
  <c r="BY463" i="10"/>
  <c r="BZ463" i="10"/>
  <c r="BT464" i="10"/>
  <c r="BU464" i="10"/>
  <c r="BV464" i="10"/>
  <c r="BW464" i="10"/>
  <c r="BX464" i="10"/>
  <c r="BY464" i="10"/>
  <c r="BZ464" i="10"/>
  <c r="BT465" i="10"/>
  <c r="BU465" i="10"/>
  <c r="BV465" i="10"/>
  <c r="BW465" i="10"/>
  <c r="BX465" i="10"/>
  <c r="BY465" i="10"/>
  <c r="BT466" i="10"/>
  <c r="BU466" i="10"/>
  <c r="BV466" i="10"/>
  <c r="BW466" i="10"/>
  <c r="BX466" i="10"/>
  <c r="BY466" i="10"/>
  <c r="BT467" i="10"/>
  <c r="BU467" i="10"/>
  <c r="BV467" i="10"/>
  <c r="BW467" i="10"/>
  <c r="BX467" i="10"/>
  <c r="BY467" i="10"/>
  <c r="BZ467" i="10"/>
  <c r="BT468" i="10"/>
  <c r="BU468" i="10"/>
  <c r="BV468" i="10"/>
  <c r="BW468" i="10"/>
  <c r="BX468" i="10"/>
  <c r="BY468" i="10"/>
  <c r="BZ468" i="10"/>
  <c r="BT469" i="10"/>
  <c r="BU469" i="10"/>
  <c r="BV469" i="10"/>
  <c r="BW469" i="10"/>
  <c r="BX469" i="10"/>
  <c r="BY469" i="10"/>
  <c r="BZ469" i="10"/>
  <c r="BT470" i="10"/>
  <c r="BU470" i="10"/>
  <c r="BV470" i="10"/>
  <c r="BW470" i="10"/>
  <c r="BX470" i="10"/>
  <c r="BY470" i="10"/>
  <c r="BZ470" i="10"/>
  <c r="BT471" i="10"/>
  <c r="BU471" i="10"/>
  <c r="BV471" i="10"/>
  <c r="BW471" i="10"/>
  <c r="BX471" i="10"/>
  <c r="BY471" i="10"/>
  <c r="BT472" i="10"/>
  <c r="BU472" i="10"/>
  <c r="BV472" i="10"/>
  <c r="BW472" i="10"/>
  <c r="BX472" i="10"/>
  <c r="BY472" i="10"/>
  <c r="BZ472" i="10"/>
  <c r="BT473" i="10"/>
  <c r="BU473" i="10"/>
  <c r="BV473" i="10"/>
  <c r="BW473" i="10"/>
  <c r="BX473" i="10"/>
  <c r="BY473" i="10"/>
  <c r="BZ473" i="10"/>
  <c r="BT474" i="10"/>
  <c r="BU474" i="10"/>
  <c r="BV474" i="10"/>
  <c r="BW474" i="10"/>
  <c r="BX474" i="10"/>
  <c r="BY474" i="10"/>
  <c r="BZ474" i="10"/>
  <c r="BT475" i="10"/>
  <c r="BU475" i="10"/>
  <c r="BV475" i="10"/>
  <c r="BW475" i="10"/>
  <c r="BX475" i="10"/>
  <c r="BY475" i="10"/>
  <c r="BZ475" i="10"/>
  <c r="BT476" i="10"/>
  <c r="BU476" i="10"/>
  <c r="BV476" i="10"/>
  <c r="BW476" i="10"/>
  <c r="BX476" i="10"/>
  <c r="BY476" i="10"/>
  <c r="BZ476" i="10"/>
  <c r="BT477" i="10"/>
  <c r="BU477" i="10"/>
  <c r="BV477" i="10"/>
  <c r="BW477" i="10"/>
  <c r="BX477" i="10"/>
  <c r="BY477" i="10"/>
  <c r="BZ477" i="10"/>
  <c r="BT478" i="10"/>
  <c r="BU478" i="10"/>
  <c r="BV478" i="10"/>
  <c r="BW478" i="10"/>
  <c r="BX478" i="10"/>
  <c r="BY478" i="10"/>
  <c r="BT479" i="10"/>
  <c r="BU479" i="10"/>
  <c r="BV479" i="10"/>
  <c r="BW479" i="10"/>
  <c r="BX479" i="10"/>
  <c r="BY479" i="10"/>
  <c r="BT480" i="10"/>
  <c r="BU480" i="10"/>
  <c r="BV480" i="10"/>
  <c r="BW480" i="10"/>
  <c r="BX480" i="10"/>
  <c r="BY480" i="10"/>
  <c r="BZ480" i="10"/>
  <c r="BT481" i="10"/>
  <c r="BU481" i="10"/>
  <c r="BV481" i="10"/>
  <c r="BW481" i="10"/>
  <c r="BX481" i="10"/>
  <c r="BY481" i="10"/>
  <c r="BZ481" i="10"/>
  <c r="BT482" i="10"/>
  <c r="BU482" i="10"/>
  <c r="BV482" i="10"/>
  <c r="BW482" i="10"/>
  <c r="BX482" i="10"/>
  <c r="BY482" i="10"/>
  <c r="BT483" i="10"/>
  <c r="BU483" i="10"/>
  <c r="BV483" i="10"/>
  <c r="BW483" i="10"/>
  <c r="BX483" i="10"/>
  <c r="BY483" i="10"/>
  <c r="BZ483" i="10"/>
  <c r="BT484" i="10"/>
  <c r="BU484" i="10"/>
  <c r="BV484" i="10"/>
  <c r="BW484" i="10"/>
  <c r="BX484" i="10"/>
  <c r="BY484" i="10"/>
  <c r="BZ484" i="10"/>
  <c r="BT485" i="10"/>
  <c r="BU485" i="10"/>
  <c r="BV485" i="10"/>
  <c r="BW485" i="10"/>
  <c r="BX485" i="10"/>
  <c r="BY485" i="10"/>
  <c r="BZ485" i="10"/>
  <c r="BT486" i="10"/>
  <c r="BU486" i="10"/>
  <c r="BV486" i="10"/>
  <c r="BW486" i="10"/>
  <c r="BX486" i="10"/>
  <c r="BY486" i="10"/>
  <c r="BZ486" i="10"/>
  <c r="BT487" i="10"/>
  <c r="BU487" i="10"/>
  <c r="BV487" i="10"/>
  <c r="BW487" i="10"/>
  <c r="BX487" i="10"/>
  <c r="BY487" i="10"/>
  <c r="BZ487" i="10"/>
  <c r="BT488" i="10"/>
  <c r="BU488" i="10"/>
  <c r="BV488" i="10"/>
  <c r="BW488" i="10"/>
  <c r="BX488" i="10"/>
  <c r="BY488" i="10"/>
  <c r="BZ488" i="10"/>
  <c r="BT489" i="10"/>
  <c r="BU489" i="10"/>
  <c r="BV489" i="10"/>
  <c r="BW489" i="10"/>
  <c r="BX489" i="10"/>
  <c r="BY489" i="10"/>
  <c r="BZ489" i="10"/>
  <c r="BT490" i="10"/>
  <c r="BU490" i="10"/>
  <c r="BV490" i="10"/>
  <c r="BW490" i="10"/>
  <c r="BX490" i="10"/>
  <c r="BY490" i="10"/>
  <c r="BZ490" i="10"/>
  <c r="BT491" i="10"/>
  <c r="BU491" i="10"/>
  <c r="BV491" i="10"/>
  <c r="BW491" i="10"/>
  <c r="BX491" i="10"/>
  <c r="BY491" i="10"/>
  <c r="BZ491" i="10"/>
  <c r="BT492" i="10"/>
  <c r="BU492" i="10"/>
  <c r="BV492" i="10"/>
  <c r="BW492" i="10"/>
  <c r="BX492" i="10"/>
  <c r="BY492" i="10"/>
  <c r="BZ492" i="10"/>
  <c r="BT493" i="10"/>
  <c r="BU493" i="10"/>
  <c r="BV493" i="10"/>
  <c r="BW493" i="10"/>
  <c r="BX493" i="10"/>
  <c r="BY493" i="10"/>
  <c r="BT494" i="10"/>
  <c r="BU494" i="10"/>
  <c r="BV494" i="10"/>
  <c r="BW494" i="10"/>
  <c r="BX494" i="10"/>
  <c r="BY494" i="10"/>
  <c r="BZ494" i="10"/>
  <c r="BT495" i="10"/>
  <c r="BU495" i="10"/>
  <c r="BV495" i="10"/>
  <c r="BW495" i="10"/>
  <c r="BX495" i="10"/>
  <c r="BY495" i="10"/>
  <c r="BT496" i="10"/>
  <c r="BU496" i="10"/>
  <c r="BV496" i="10"/>
  <c r="BW496" i="10"/>
  <c r="BX496" i="10"/>
  <c r="BY496" i="10"/>
  <c r="BZ496" i="10"/>
  <c r="BT497" i="10"/>
  <c r="BU497" i="10"/>
  <c r="BV497" i="10"/>
  <c r="BW497" i="10"/>
  <c r="BX497" i="10"/>
  <c r="BY497" i="10"/>
  <c r="BT498" i="10"/>
  <c r="BU498" i="10"/>
  <c r="BV498" i="10"/>
  <c r="BW498" i="10"/>
  <c r="BX498" i="10"/>
  <c r="BY498" i="10"/>
  <c r="BT499" i="10"/>
  <c r="BU499" i="10"/>
  <c r="BV499" i="10"/>
  <c r="BW499" i="10"/>
  <c r="BX499" i="10"/>
  <c r="BY499" i="10"/>
  <c r="BZ499" i="10"/>
  <c r="BT500" i="10"/>
  <c r="BU500" i="10"/>
  <c r="BV500" i="10"/>
  <c r="BW500" i="10"/>
  <c r="BX500" i="10"/>
  <c r="BY500" i="10"/>
  <c r="BZ500" i="10"/>
  <c r="BT501" i="10"/>
  <c r="BU501" i="10"/>
  <c r="BV501" i="10"/>
  <c r="BW501" i="10"/>
  <c r="BX501" i="10"/>
  <c r="BY501" i="10"/>
  <c r="BZ501" i="10"/>
  <c r="BT502" i="10"/>
  <c r="BU502" i="10"/>
  <c r="BV502" i="10"/>
  <c r="BW502" i="10"/>
  <c r="BX502" i="10"/>
  <c r="BY502" i="10"/>
  <c r="BZ502" i="10"/>
  <c r="BT503" i="10"/>
  <c r="BU503" i="10"/>
  <c r="BV503" i="10"/>
  <c r="BW503" i="10"/>
  <c r="BX503" i="10"/>
  <c r="BY503" i="10"/>
  <c r="BZ503" i="10"/>
  <c r="BT504" i="10"/>
  <c r="BU504" i="10"/>
  <c r="BV504" i="10"/>
  <c r="BW504" i="10"/>
  <c r="BX504" i="10"/>
  <c r="BY504" i="10"/>
  <c r="BZ504" i="10"/>
  <c r="BT505" i="10"/>
  <c r="BU505" i="10"/>
  <c r="BV505" i="10"/>
  <c r="BW505" i="10"/>
  <c r="BX505" i="10"/>
  <c r="BY505" i="10"/>
  <c r="BZ505" i="10"/>
  <c r="BT506" i="10"/>
  <c r="BU506" i="10"/>
  <c r="BV506" i="10"/>
  <c r="BW506" i="10"/>
  <c r="BX506" i="10"/>
  <c r="BY506" i="10"/>
  <c r="BZ506" i="10"/>
  <c r="BT507" i="10"/>
  <c r="BU507" i="10"/>
  <c r="BV507" i="10"/>
  <c r="BW507" i="10"/>
  <c r="BX507" i="10"/>
  <c r="BY507" i="10"/>
  <c r="BZ507" i="10"/>
  <c r="BT508" i="10"/>
  <c r="BU508" i="10"/>
  <c r="BV508" i="10"/>
  <c r="BW508" i="10"/>
  <c r="BX508" i="10"/>
  <c r="BY508" i="10"/>
  <c r="BT509" i="10"/>
  <c r="BU509" i="10"/>
  <c r="BV509" i="10"/>
  <c r="BW509" i="10"/>
  <c r="BX509" i="10"/>
  <c r="BY509" i="10"/>
  <c r="BZ509" i="10"/>
  <c r="BT510" i="10"/>
  <c r="BU510" i="10"/>
  <c r="BV510" i="10"/>
  <c r="BW510" i="10"/>
  <c r="BX510" i="10"/>
  <c r="BY510" i="10"/>
  <c r="BT511" i="10"/>
  <c r="BU511" i="10"/>
  <c r="BV511" i="10"/>
  <c r="BW511" i="10"/>
  <c r="BX511" i="10"/>
  <c r="BY511" i="10"/>
  <c r="BT512" i="10"/>
  <c r="BU512" i="10"/>
  <c r="BV512" i="10"/>
  <c r="BW512" i="10"/>
  <c r="BX512" i="10"/>
  <c r="BY512" i="10"/>
  <c r="BZ512" i="10"/>
  <c r="BT513" i="10"/>
  <c r="BU513" i="10"/>
  <c r="BV513" i="10"/>
  <c r="BW513" i="10"/>
  <c r="BX513" i="10"/>
  <c r="BY513" i="10"/>
  <c r="BT514" i="10"/>
  <c r="BU514" i="10"/>
  <c r="BV514" i="10"/>
  <c r="BW514" i="10"/>
  <c r="BX514" i="10"/>
  <c r="BY514" i="10"/>
  <c r="BZ514" i="10"/>
  <c r="BT515" i="10"/>
  <c r="BU515" i="10"/>
  <c r="BV515" i="10"/>
  <c r="BW515" i="10"/>
  <c r="BX515" i="10"/>
  <c r="BY515" i="10"/>
  <c r="BZ515" i="10"/>
  <c r="BT516" i="10"/>
  <c r="BU516" i="10"/>
  <c r="BV516" i="10"/>
  <c r="BW516" i="10"/>
  <c r="BX516" i="10"/>
  <c r="BY516" i="10"/>
  <c r="BZ516" i="10"/>
  <c r="BT517" i="10"/>
  <c r="BU517" i="10"/>
  <c r="BV517" i="10"/>
  <c r="BW517" i="10"/>
  <c r="BX517" i="10"/>
  <c r="BY517" i="10"/>
  <c r="BZ517" i="10"/>
  <c r="BT518" i="10"/>
  <c r="BU518" i="10"/>
  <c r="BV518" i="10"/>
  <c r="BW518" i="10"/>
  <c r="BX518" i="10"/>
  <c r="BY518" i="10"/>
  <c r="BZ518" i="10"/>
  <c r="BT519" i="10"/>
  <c r="BU519" i="10"/>
  <c r="BV519" i="10"/>
  <c r="BW519" i="10"/>
  <c r="BX519" i="10"/>
  <c r="BY519" i="10"/>
  <c r="BT520" i="10"/>
  <c r="BU520" i="10"/>
  <c r="BV520" i="10"/>
  <c r="BW520" i="10"/>
  <c r="BX520" i="10"/>
  <c r="BY520" i="10"/>
  <c r="BZ520" i="10"/>
  <c r="BT521" i="10"/>
  <c r="BU521" i="10"/>
  <c r="BV521" i="10"/>
  <c r="BW521" i="10"/>
  <c r="BX521" i="10"/>
  <c r="BY521" i="10"/>
  <c r="BZ521" i="10"/>
  <c r="BT522" i="10"/>
  <c r="BU522" i="10"/>
  <c r="BV522" i="10"/>
  <c r="BW522" i="10"/>
  <c r="BX522" i="10"/>
  <c r="BY522" i="10"/>
  <c r="BT523" i="10"/>
  <c r="BU523" i="10"/>
  <c r="BV523" i="10"/>
  <c r="BW523" i="10"/>
  <c r="BX523" i="10"/>
  <c r="BY523" i="10"/>
  <c r="BT524" i="10"/>
  <c r="BU524" i="10"/>
  <c r="BV524" i="10"/>
  <c r="BW524" i="10"/>
  <c r="BX524" i="10"/>
  <c r="BY524" i="10"/>
  <c r="BT525" i="10"/>
  <c r="BU525" i="10"/>
  <c r="BV525" i="10"/>
  <c r="BW525" i="10"/>
  <c r="BX525" i="10"/>
  <c r="BY525" i="10"/>
  <c r="BZ525" i="10"/>
  <c r="BT526" i="10"/>
  <c r="BU526" i="10"/>
  <c r="BV526" i="10"/>
  <c r="BW526" i="10"/>
  <c r="BX526" i="10"/>
  <c r="BY526" i="10"/>
  <c r="BT527" i="10"/>
  <c r="BU527" i="10"/>
  <c r="BV527" i="10"/>
  <c r="BW527" i="10"/>
  <c r="BX527" i="10"/>
  <c r="BY527" i="10"/>
  <c r="BT528" i="10"/>
  <c r="BU528" i="10"/>
  <c r="BV528" i="10"/>
  <c r="BW528" i="10"/>
  <c r="BX528" i="10"/>
  <c r="BY528" i="10"/>
  <c r="BT529" i="10"/>
  <c r="BU529" i="10"/>
  <c r="BV529" i="10"/>
  <c r="BW529" i="10"/>
  <c r="BX529" i="10"/>
  <c r="BY529" i="10"/>
  <c r="BT530" i="10"/>
  <c r="BU530" i="10"/>
  <c r="BV530" i="10"/>
  <c r="BW530" i="10"/>
  <c r="BX530" i="10"/>
  <c r="BY530" i="10"/>
  <c r="BZ530" i="10"/>
  <c r="BT531" i="10"/>
  <c r="BU531" i="10"/>
  <c r="BV531" i="10"/>
  <c r="BW531" i="10"/>
  <c r="BX531" i="10"/>
  <c r="BY531" i="10"/>
  <c r="BY3" i="10"/>
  <c r="AD383" i="17"/>
  <c r="AD384" i="17"/>
  <c r="AD385" i="17"/>
  <c r="AD386" i="17"/>
  <c r="AD387" i="17"/>
  <c r="AD388" i="17"/>
  <c r="AD389" i="17"/>
  <c r="AD390" i="17"/>
  <c r="AD391" i="17"/>
  <c r="AD392" i="17"/>
  <c r="AD393" i="17"/>
  <c r="AD394" i="17"/>
  <c r="AD395" i="17"/>
  <c r="AD396" i="17"/>
  <c r="AD397" i="17"/>
  <c r="C527" i="14"/>
  <c r="C528" i="14"/>
  <c r="C529" i="14"/>
  <c r="C530" i="14"/>
  <c r="C531" i="14"/>
  <c r="C532" i="14"/>
  <c r="C533" i="14"/>
  <c r="D527" i="14"/>
  <c r="D528" i="14"/>
  <c r="D529" i="14"/>
  <c r="D530" i="14"/>
  <c r="D531" i="14"/>
  <c r="D532" i="14"/>
  <c r="D533" i="14"/>
  <c r="F527" i="14"/>
  <c r="F528" i="14"/>
  <c r="F529" i="14"/>
  <c r="F530" i="14"/>
  <c r="F531" i="14"/>
  <c r="F532" i="14"/>
  <c r="F533" i="14"/>
  <c r="G527" i="14"/>
  <c r="G528" i="14"/>
  <c r="G529" i="14"/>
  <c r="G530" i="14"/>
  <c r="G531" i="14"/>
  <c r="G532" i="14"/>
  <c r="G533" i="14"/>
  <c r="I527" i="14"/>
  <c r="I528" i="14"/>
  <c r="I529" i="14"/>
  <c r="I530" i="14"/>
  <c r="I531" i="14"/>
  <c r="I532" i="14"/>
  <c r="I533" i="14"/>
  <c r="J527" i="14"/>
  <c r="J528" i="14"/>
  <c r="J529" i="14"/>
  <c r="J530" i="14"/>
  <c r="J531" i="14"/>
  <c r="J532" i="14"/>
  <c r="J533" i="14"/>
  <c r="K527" i="14"/>
  <c r="K528" i="14"/>
  <c r="K529" i="14"/>
  <c r="K530" i="14"/>
  <c r="K531" i="14"/>
  <c r="K532" i="14"/>
  <c r="K533" i="14"/>
  <c r="L527" i="14"/>
  <c r="L528" i="14"/>
  <c r="L529" i="14"/>
  <c r="L530" i="14"/>
  <c r="L531" i="14"/>
  <c r="L532" i="14"/>
  <c r="L533" i="14"/>
  <c r="M527" i="14"/>
  <c r="M528" i="14"/>
  <c r="M529" i="14"/>
  <c r="M530" i="14"/>
  <c r="M531" i="14"/>
  <c r="M532" i="14"/>
  <c r="M533" i="14"/>
  <c r="C525" i="12"/>
  <c r="C526" i="12"/>
  <c r="C527" i="12"/>
  <c r="C528" i="12"/>
  <c r="C529" i="12"/>
  <c r="C530" i="12"/>
  <c r="C531" i="12"/>
  <c r="C532" i="12"/>
  <c r="BL534" i="10"/>
  <c r="BK534" i="10"/>
  <c r="BJ534" i="10"/>
  <c r="AD341" i="17"/>
  <c r="AD345" i="17"/>
  <c r="AD349" i="17"/>
  <c r="AD354" i="17"/>
  <c r="AD357" i="17"/>
  <c r="AD365" i="17"/>
  <c r="AD373" i="17"/>
  <c r="AD381" i="17"/>
  <c r="AD344" i="17"/>
  <c r="AD346" i="17"/>
  <c r="AD348" i="17"/>
  <c r="AD352" i="17"/>
  <c r="AD353" i="17"/>
  <c r="AD355" i="17"/>
  <c r="AD356" i="17"/>
  <c r="AD359" i="17"/>
  <c r="AD363" i="17"/>
  <c r="AD364" i="17"/>
  <c r="AD367" i="17"/>
  <c r="AD368" i="17"/>
  <c r="AD372" i="17"/>
  <c r="AD375" i="17"/>
  <c r="AD376" i="17"/>
  <c r="AD380" i="17"/>
  <c r="AD347" i="17"/>
  <c r="AD350" i="17"/>
  <c r="AD351" i="17"/>
  <c r="AD358" i="17"/>
  <c r="AD366" i="17"/>
  <c r="AD374" i="17"/>
  <c r="AD382" i="17"/>
  <c r="C534" i="10"/>
  <c r="C521" i="14"/>
  <c r="C522" i="14"/>
  <c r="C523" i="14"/>
  <c r="C524" i="14"/>
  <c r="C525" i="14"/>
  <c r="C526" i="14"/>
  <c r="D521" i="14"/>
  <c r="D522" i="14"/>
  <c r="D523" i="14"/>
  <c r="D524" i="14"/>
  <c r="D525" i="14"/>
  <c r="D526" i="14"/>
  <c r="F521" i="14"/>
  <c r="F522" i="14"/>
  <c r="F523" i="14"/>
  <c r="F524" i="14"/>
  <c r="F525" i="14"/>
  <c r="F526" i="14"/>
  <c r="G521" i="14"/>
  <c r="G522" i="14"/>
  <c r="G523" i="14"/>
  <c r="G524" i="14"/>
  <c r="G525" i="14"/>
  <c r="G526" i="14"/>
  <c r="C519" i="12"/>
  <c r="C520" i="12"/>
  <c r="C521" i="12"/>
  <c r="C522" i="12"/>
  <c r="C523" i="12"/>
  <c r="C524" i="12"/>
  <c r="AD343" i="17"/>
  <c r="AD342" i="17"/>
  <c r="BZ11" i="10" l="1"/>
  <c r="BZ31" i="10"/>
  <c r="BZ40" i="10"/>
  <c r="BZ56" i="10"/>
  <c r="BZ74" i="10"/>
  <c r="BZ81" i="10"/>
  <c r="BZ160" i="10"/>
  <c r="BZ181" i="10"/>
  <c r="BZ194" i="10"/>
  <c r="BZ202" i="10"/>
  <c r="BZ215" i="10"/>
  <c r="BZ249" i="10"/>
  <c r="BZ250" i="10"/>
  <c r="BZ263" i="10"/>
  <c r="BZ264" i="10"/>
  <c r="BZ271" i="10"/>
  <c r="BZ300" i="10"/>
  <c r="BZ317" i="10"/>
  <c r="BZ330" i="10"/>
  <c r="BZ331" i="10"/>
  <c r="BZ343" i="10"/>
  <c r="BZ397" i="10"/>
  <c r="BZ446" i="10"/>
  <c r="BZ44" i="10"/>
  <c r="BZ46" i="10"/>
  <c r="BZ75" i="10"/>
  <c r="BZ90" i="10"/>
  <c r="BZ113" i="10"/>
  <c r="BZ115" i="10"/>
  <c r="BZ139" i="10"/>
  <c r="BZ210" i="10"/>
  <c r="BZ221" i="10"/>
  <c r="BZ232" i="10"/>
  <c r="BZ284" i="10"/>
  <c r="BZ346" i="10"/>
  <c r="BZ366" i="10"/>
  <c r="BZ369" i="10"/>
  <c r="BZ375" i="10"/>
  <c r="BZ386" i="10"/>
  <c r="BZ389" i="10"/>
  <c r="BZ394" i="10"/>
  <c r="BZ404" i="10"/>
  <c r="BZ405" i="10"/>
  <c r="BZ408" i="10"/>
  <c r="BZ437" i="10"/>
  <c r="BZ460" i="10"/>
  <c r="BZ465" i="10"/>
  <c r="BZ478" i="10"/>
  <c r="BZ495" i="10"/>
  <c r="BZ497" i="10"/>
  <c r="BZ523" i="10"/>
  <c r="BZ41" i="10"/>
  <c r="BZ121" i="10"/>
  <c r="BZ142" i="10"/>
  <c r="BZ144" i="10"/>
  <c r="BZ184" i="10"/>
  <c r="BZ193" i="10"/>
  <c r="BZ204" i="10"/>
  <c r="BZ218" i="10"/>
  <c r="BZ245" i="10"/>
  <c r="BZ276" i="10"/>
  <c r="BZ281" i="10"/>
  <c r="BZ286" i="10"/>
  <c r="BZ288" i="10"/>
  <c r="BZ289" i="10"/>
  <c r="BZ302" i="10"/>
  <c r="BZ305" i="10"/>
  <c r="BZ310" i="10"/>
  <c r="BZ392" i="10"/>
  <c r="BZ429" i="10"/>
  <c r="BZ456" i="10"/>
  <c r="BZ457" i="10"/>
  <c r="BZ498" i="10"/>
  <c r="BZ510" i="10"/>
  <c r="BZ513" i="10"/>
  <c r="BZ528" i="10"/>
  <c r="BZ531" i="10"/>
  <c r="BZ33" i="10"/>
  <c r="BZ133" i="10"/>
  <c r="BZ134" i="10"/>
  <c r="BZ171" i="10"/>
  <c r="BZ198" i="10"/>
  <c r="BZ253" i="10"/>
  <c r="BZ308" i="10"/>
  <c r="BZ332" i="10"/>
  <c r="BZ372" i="10"/>
  <c r="BZ508" i="10"/>
  <c r="BZ25" i="10"/>
  <c r="BZ68" i="10"/>
  <c r="BZ71" i="10"/>
  <c r="BZ76" i="10"/>
  <c r="BZ103" i="10"/>
  <c r="BZ146" i="10"/>
  <c r="BZ147" i="10"/>
  <c r="BZ191" i="10"/>
  <c r="BZ209" i="10"/>
  <c r="BZ235" i="10"/>
  <c r="BZ256" i="10"/>
  <c r="BZ265" i="10"/>
  <c r="BZ266" i="10"/>
  <c r="BZ269" i="10"/>
  <c r="BZ306" i="10"/>
  <c r="BZ326" i="10"/>
  <c r="BZ334" i="10"/>
  <c r="BZ338" i="10"/>
  <c r="BZ370" i="10"/>
  <c r="BZ409" i="10"/>
  <c r="BZ524" i="10"/>
  <c r="BZ527" i="10"/>
  <c r="BZ529" i="10"/>
  <c r="BZ48" i="10"/>
  <c r="BZ57" i="10"/>
  <c r="BZ137" i="10"/>
  <c r="BZ148" i="10"/>
  <c r="BZ162" i="10"/>
  <c r="BZ183" i="10"/>
  <c r="BZ241" i="10"/>
  <c r="BZ282" i="10"/>
  <c r="BZ295" i="10"/>
  <c r="BZ312" i="10"/>
  <c r="BZ339" i="10"/>
  <c r="BZ340" i="10"/>
  <c r="BZ348" i="10"/>
  <c r="BZ444" i="10"/>
  <c r="BZ455" i="10"/>
  <c r="BZ482" i="10"/>
  <c r="BZ511" i="10"/>
  <c r="BZ519" i="10"/>
  <c r="BZ526" i="10"/>
  <c r="BZ21" i="10"/>
  <c r="BZ60" i="10"/>
  <c r="BZ87" i="10"/>
  <c r="BZ116" i="10"/>
  <c r="BZ187" i="10"/>
  <c r="BZ189" i="10"/>
  <c r="BZ196" i="10"/>
  <c r="BZ206" i="10"/>
  <c r="BZ237" i="10"/>
  <c r="BZ382" i="10"/>
  <c r="BZ390" i="10"/>
  <c r="BZ391" i="10"/>
  <c r="BZ406" i="10"/>
  <c r="BZ430" i="10"/>
  <c r="BZ442" i="10"/>
  <c r="BZ462" i="10"/>
  <c r="BZ471" i="10"/>
  <c r="BZ479" i="10"/>
  <c r="BZ19" i="10"/>
  <c r="BZ135" i="10"/>
  <c r="BZ149" i="10"/>
  <c r="BZ153" i="10"/>
  <c r="BZ185" i="10"/>
  <c r="BZ324" i="10"/>
  <c r="BZ395" i="10"/>
  <c r="BZ402" i="10"/>
  <c r="BZ427" i="10"/>
  <c r="BZ434" i="10"/>
  <c r="BZ466" i="10"/>
  <c r="BZ493" i="10"/>
  <c r="BZ522" i="10"/>
  <c r="D537" i="14"/>
  <c r="I525" i="14"/>
  <c r="J521" i="14"/>
  <c r="J522" i="14"/>
  <c r="J525" i="14"/>
  <c r="K522" i="14"/>
  <c r="K526" i="14"/>
  <c r="L523" i="14"/>
  <c r="M521" i="14"/>
  <c r="M525" i="14"/>
  <c r="I524" i="14"/>
  <c r="J524" i="14"/>
  <c r="J526" i="14"/>
  <c r="K523" i="14"/>
  <c r="K525" i="14"/>
  <c r="L521" i="14"/>
  <c r="L524" i="14"/>
  <c r="L525" i="14"/>
  <c r="M522" i="14"/>
  <c r="M523" i="14"/>
  <c r="M526" i="14"/>
  <c r="I526" i="14"/>
  <c r="I521" i="14"/>
  <c r="I523" i="14"/>
  <c r="I522" i="14"/>
  <c r="J523" i="14"/>
  <c r="K521" i="14"/>
  <c r="K524" i="14"/>
  <c r="L522" i="14"/>
  <c r="L526" i="14"/>
  <c r="M524" i="14"/>
  <c r="AD377" i="17"/>
  <c r="AD369" i="17"/>
  <c r="AD361" i="17"/>
  <c r="AD360" i="17"/>
  <c r="AD379" i="17"/>
  <c r="AD371" i="17"/>
  <c r="AD378" i="17"/>
  <c r="AD362" i="17"/>
  <c r="AD370" i="17"/>
  <c r="C518" i="14"/>
  <c r="C519" i="14"/>
  <c r="C520" i="14"/>
  <c r="D518" i="14"/>
  <c r="D519" i="14"/>
  <c r="D520" i="14"/>
  <c r="F518" i="14"/>
  <c r="F519" i="14"/>
  <c r="F520" i="14"/>
  <c r="G518" i="14"/>
  <c r="G519" i="14"/>
  <c r="G520" i="14"/>
  <c r="C516" i="12"/>
  <c r="C517" i="12"/>
  <c r="C518" i="12"/>
  <c r="J518" i="14"/>
  <c r="J519" i="14"/>
  <c r="J520" i="14"/>
  <c r="K518" i="14"/>
  <c r="K519" i="14"/>
  <c r="K520" i="14"/>
  <c r="L520" i="14" l="1"/>
  <c r="L519" i="14"/>
  <c r="I520" i="14"/>
  <c r="L518" i="14"/>
  <c r="I519" i="14"/>
  <c r="I518" i="14"/>
  <c r="AD340" i="17"/>
  <c r="AD339" i="17"/>
  <c r="M519" i="14" l="1"/>
  <c r="M520" i="14"/>
  <c r="M518" i="14"/>
  <c r="C516" i="14" l="1"/>
  <c r="C517" i="14"/>
  <c r="D516" i="14"/>
  <c r="D517" i="14"/>
  <c r="F516" i="14"/>
  <c r="F517" i="14"/>
  <c r="G516" i="14"/>
  <c r="G517" i="14"/>
  <c r="C514" i="12"/>
  <c r="C515" i="12"/>
  <c r="J517" i="14"/>
  <c r="J516" i="14"/>
  <c r="K516" i="14"/>
  <c r="M517" i="14" l="1"/>
  <c r="M516" i="14"/>
  <c r="K517" i="14"/>
  <c r="I517" i="14"/>
  <c r="I516" i="14"/>
  <c r="L517" i="14"/>
  <c r="L516" i="14"/>
  <c r="C514" i="14" l="1"/>
  <c r="C515" i="14"/>
  <c r="D514" i="14"/>
  <c r="D515" i="14"/>
  <c r="F514" i="14"/>
  <c r="F515" i="14"/>
  <c r="G514" i="14"/>
  <c r="G515" i="14"/>
  <c r="C512" i="12"/>
  <c r="C513" i="12"/>
  <c r="BH534" i="10"/>
  <c r="BI534" i="10"/>
  <c r="BM534" i="10"/>
  <c r="BN534" i="10"/>
  <c r="BO534" i="10"/>
  <c r="BP534" i="10"/>
  <c r="BQ534" i="10"/>
  <c r="BR534" i="10"/>
  <c r="BS534" i="10"/>
  <c r="I515" i="14" l="1"/>
  <c r="L515" i="14"/>
  <c r="K515" i="14" l="1"/>
  <c r="J515" i="14"/>
  <c r="M515" i="14"/>
  <c r="I514" i="14" l="1"/>
  <c r="L514" i="14"/>
  <c r="K514" i="14" l="1"/>
  <c r="J514" i="14"/>
  <c r="M514" i="14"/>
  <c r="M466" i="14"/>
  <c r="M402" i="14"/>
  <c r="M338" i="14"/>
  <c r="M290" i="14"/>
  <c r="M250" i="14"/>
  <c r="M202" i="14"/>
  <c r="M162" i="14"/>
  <c r="M114" i="14"/>
  <c r="M50" i="14"/>
  <c r="M534" i="14"/>
  <c r="M507" i="14"/>
  <c r="M499" i="14"/>
  <c r="M491" i="14"/>
  <c r="M483" i="14"/>
  <c r="M475" i="14"/>
  <c r="M467" i="14"/>
  <c r="M459" i="14"/>
  <c r="M451" i="14"/>
  <c r="M443" i="14"/>
  <c r="M435" i="14"/>
  <c r="M427" i="14"/>
  <c r="M419" i="14"/>
  <c r="M411" i="14"/>
  <c r="M403" i="14"/>
  <c r="M395" i="14"/>
  <c r="M387" i="14"/>
  <c r="M379" i="14"/>
  <c r="M371" i="14"/>
  <c r="M363" i="14"/>
  <c r="M355" i="14"/>
  <c r="M347" i="14"/>
  <c r="M339" i="14"/>
  <c r="M331" i="14"/>
  <c r="M323" i="14"/>
  <c r="M315" i="14"/>
  <c r="M307" i="14"/>
  <c r="M299" i="14"/>
  <c r="M291" i="14"/>
  <c r="M283" i="14"/>
  <c r="M275" i="14"/>
  <c r="M267" i="14"/>
  <c r="M259" i="14"/>
  <c r="M251" i="14"/>
  <c r="M243" i="14"/>
  <c r="M235" i="14"/>
  <c r="M227" i="14"/>
  <c r="M219" i="14"/>
  <c r="M211" i="14"/>
  <c r="M203" i="14"/>
  <c r="M195" i="14"/>
  <c r="M187" i="14"/>
  <c r="M179" i="14"/>
  <c r="M171" i="14"/>
  <c r="M163" i="14"/>
  <c r="M155" i="14"/>
  <c r="M147" i="14"/>
  <c r="M139" i="14"/>
  <c r="M131" i="14"/>
  <c r="M123" i="14"/>
  <c r="M115" i="14"/>
  <c r="M107" i="14"/>
  <c r="M99" i="14"/>
  <c r="M91" i="14"/>
  <c r="M83" i="14"/>
  <c r="M75" i="14"/>
  <c r="M67" i="14"/>
  <c r="M59" i="14"/>
  <c r="M51" i="14"/>
  <c r="M43" i="14"/>
  <c r="M35" i="14"/>
  <c r="M27" i="14"/>
  <c r="M19" i="14"/>
  <c r="M11" i="14"/>
  <c r="M506" i="14"/>
  <c r="M474" i="14"/>
  <c r="M418" i="14"/>
  <c r="M370" i="14"/>
  <c r="M314" i="14"/>
  <c r="M266" i="14"/>
  <c r="M226" i="14"/>
  <c r="M170" i="14"/>
  <c r="M130" i="14"/>
  <c r="M82" i="14"/>
  <c r="M34" i="14"/>
  <c r="M513" i="14"/>
  <c r="M505" i="14"/>
  <c r="M497" i="14"/>
  <c r="M489" i="14"/>
  <c r="M481" i="14"/>
  <c r="M473" i="14"/>
  <c r="M465" i="14"/>
  <c r="M457" i="14"/>
  <c r="M449" i="14"/>
  <c r="M441" i="14"/>
  <c r="M433" i="14"/>
  <c r="M425" i="14"/>
  <c r="M417" i="14"/>
  <c r="M409" i="14"/>
  <c r="M401" i="14"/>
  <c r="M393" i="14"/>
  <c r="M385" i="14"/>
  <c r="M377" i="14"/>
  <c r="M369" i="14"/>
  <c r="M361" i="14"/>
  <c r="M353" i="14"/>
  <c r="M345" i="14"/>
  <c r="M337" i="14"/>
  <c r="M329" i="14"/>
  <c r="M321" i="14"/>
  <c r="M313" i="14"/>
  <c r="M305" i="14"/>
  <c r="M297" i="14"/>
  <c r="M289" i="14"/>
  <c r="M281" i="14"/>
  <c r="M273" i="14"/>
  <c r="M265" i="14"/>
  <c r="M257" i="14"/>
  <c r="M249" i="14"/>
  <c r="M241" i="14"/>
  <c r="M233" i="14"/>
  <c r="M225" i="14"/>
  <c r="M217" i="14"/>
  <c r="M209" i="14"/>
  <c r="M201" i="14"/>
  <c r="M193" i="14"/>
  <c r="M185" i="14"/>
  <c r="M177" i="14"/>
  <c r="M169" i="14"/>
  <c r="M161" i="14"/>
  <c r="M153" i="14"/>
  <c r="M145" i="14"/>
  <c r="M137" i="14"/>
  <c r="M129" i="14"/>
  <c r="M121" i="14"/>
  <c r="M113" i="14"/>
  <c r="M105" i="14"/>
  <c r="M97" i="14"/>
  <c r="M89" i="14"/>
  <c r="M81" i="14"/>
  <c r="M73" i="14"/>
  <c r="M65" i="14"/>
  <c r="M57" i="14"/>
  <c r="M49" i="14"/>
  <c r="M41" i="14"/>
  <c r="M33" i="14"/>
  <c r="M25" i="14"/>
  <c r="M17" i="14"/>
  <c r="M9" i="14"/>
  <c r="M450" i="14"/>
  <c r="M378" i="14"/>
  <c r="M322" i="14"/>
  <c r="M210" i="14"/>
  <c r="M10" i="14"/>
  <c r="M512" i="14"/>
  <c r="M504" i="14"/>
  <c r="M496" i="14"/>
  <c r="M488" i="14"/>
  <c r="M480" i="14"/>
  <c r="M472" i="14"/>
  <c r="M464" i="14"/>
  <c r="M456" i="14"/>
  <c r="M448" i="14"/>
  <c r="M440" i="14"/>
  <c r="M432" i="14"/>
  <c r="M424" i="14"/>
  <c r="M416" i="14"/>
  <c r="M408" i="14"/>
  <c r="M400" i="14"/>
  <c r="M392" i="14"/>
  <c r="M384" i="14"/>
  <c r="M376" i="14"/>
  <c r="M368" i="14"/>
  <c r="M360" i="14"/>
  <c r="M352" i="14"/>
  <c r="M344" i="14"/>
  <c r="M336" i="14"/>
  <c r="M328" i="14"/>
  <c r="M320" i="14"/>
  <c r="M312" i="14"/>
  <c r="M304" i="14"/>
  <c r="M296" i="14"/>
  <c r="M288" i="14"/>
  <c r="M280" i="14"/>
  <c r="M272" i="14"/>
  <c r="M264" i="14"/>
  <c r="M256" i="14"/>
  <c r="M248" i="14"/>
  <c r="M240" i="14"/>
  <c r="M232" i="14"/>
  <c r="M224" i="14"/>
  <c r="M216" i="14"/>
  <c r="M208" i="14"/>
  <c r="M200" i="14"/>
  <c r="M192" i="14"/>
  <c r="M184" i="14"/>
  <c r="M176" i="14"/>
  <c r="M168" i="14"/>
  <c r="M160" i="14"/>
  <c r="M152" i="14"/>
  <c r="M144" i="14"/>
  <c r="M136" i="14"/>
  <c r="M128" i="14"/>
  <c r="M120" i="14"/>
  <c r="M112" i="14"/>
  <c r="M104" i="14"/>
  <c r="M96" i="14"/>
  <c r="M88" i="14"/>
  <c r="M80" i="14"/>
  <c r="M72" i="14"/>
  <c r="M64" i="14"/>
  <c r="M56" i="14"/>
  <c r="M48" i="14"/>
  <c r="M40" i="14"/>
  <c r="M32" i="14"/>
  <c r="M24" i="14"/>
  <c r="M16" i="14"/>
  <c r="M8" i="14"/>
  <c r="M498" i="14"/>
  <c r="M442" i="14"/>
  <c r="M394" i="14"/>
  <c r="M362" i="14"/>
  <c r="M330" i="14"/>
  <c r="M282" i="14"/>
  <c r="M234" i="14"/>
  <c r="M186" i="14"/>
  <c r="M154" i="14"/>
  <c r="M106" i="14"/>
  <c r="M58" i="14"/>
  <c r="M511" i="14"/>
  <c r="M503" i="14"/>
  <c r="M495" i="14"/>
  <c r="M487" i="14"/>
  <c r="M479" i="14"/>
  <c r="M471" i="14"/>
  <c r="M463" i="14"/>
  <c r="M455" i="14"/>
  <c r="M447" i="14"/>
  <c r="M439" i="14"/>
  <c r="M431" i="14"/>
  <c r="M423" i="14"/>
  <c r="M415" i="14"/>
  <c r="M407" i="14"/>
  <c r="M399" i="14"/>
  <c r="M391" i="14"/>
  <c r="M383" i="14"/>
  <c r="M375" i="14"/>
  <c r="M367" i="14"/>
  <c r="M359" i="14"/>
  <c r="M351" i="14"/>
  <c r="M343" i="14"/>
  <c r="M335" i="14"/>
  <c r="M327" i="14"/>
  <c r="M319" i="14"/>
  <c r="M311" i="14"/>
  <c r="M303" i="14"/>
  <c r="M295" i="14"/>
  <c r="M287" i="14"/>
  <c r="M279" i="14"/>
  <c r="M271" i="14"/>
  <c r="M263" i="14"/>
  <c r="M255" i="14"/>
  <c r="M247" i="14"/>
  <c r="M239" i="14"/>
  <c r="M231" i="14"/>
  <c r="M223" i="14"/>
  <c r="M215" i="14"/>
  <c r="M207" i="14"/>
  <c r="M199" i="14"/>
  <c r="M191" i="14"/>
  <c r="M183" i="14"/>
  <c r="M175" i="14"/>
  <c r="M167" i="14"/>
  <c r="M159" i="14"/>
  <c r="M151" i="14"/>
  <c r="M143" i="14"/>
  <c r="M135" i="14"/>
  <c r="M127" i="14"/>
  <c r="M119" i="14"/>
  <c r="M111" i="14"/>
  <c r="M103" i="14"/>
  <c r="M95" i="14"/>
  <c r="M87" i="14"/>
  <c r="M79" i="14"/>
  <c r="M71" i="14"/>
  <c r="M63" i="14"/>
  <c r="M55" i="14"/>
  <c r="M47" i="14"/>
  <c r="M39" i="14"/>
  <c r="M31" i="14"/>
  <c r="M23" i="14"/>
  <c r="M15" i="14"/>
  <c r="M7" i="14"/>
  <c r="M490" i="14"/>
  <c r="M426" i="14"/>
  <c r="M386" i="14"/>
  <c r="M306" i="14"/>
  <c r="M242" i="14"/>
  <c r="M194" i="14"/>
  <c r="M146" i="14"/>
  <c r="M98" i="14"/>
  <c r="M66" i="14"/>
  <c r="M26" i="14"/>
  <c r="M510" i="14"/>
  <c r="M502" i="14"/>
  <c r="M494" i="14"/>
  <c r="M486" i="14"/>
  <c r="M478" i="14"/>
  <c r="M470" i="14"/>
  <c r="M462" i="14"/>
  <c r="M454" i="14"/>
  <c r="M446" i="14"/>
  <c r="M438" i="14"/>
  <c r="M430" i="14"/>
  <c r="M422" i="14"/>
  <c r="M414" i="14"/>
  <c r="M406" i="14"/>
  <c r="M398" i="14"/>
  <c r="M390" i="14"/>
  <c r="M382" i="14"/>
  <c r="M374" i="14"/>
  <c r="M366" i="14"/>
  <c r="M358" i="14"/>
  <c r="M350" i="14"/>
  <c r="M342" i="14"/>
  <c r="M334" i="14"/>
  <c r="M326" i="14"/>
  <c r="M318" i="14"/>
  <c r="M310" i="14"/>
  <c r="M302" i="14"/>
  <c r="M294" i="14"/>
  <c r="M286" i="14"/>
  <c r="M278" i="14"/>
  <c r="M270" i="14"/>
  <c r="M262" i="14"/>
  <c r="M254" i="14"/>
  <c r="M246" i="14"/>
  <c r="M238" i="14"/>
  <c r="M230" i="14"/>
  <c r="M222" i="14"/>
  <c r="M214" i="14"/>
  <c r="M206" i="14"/>
  <c r="M198" i="14"/>
  <c r="M190" i="14"/>
  <c r="M182" i="14"/>
  <c r="M174" i="14"/>
  <c r="M166" i="14"/>
  <c r="M158" i="14"/>
  <c r="M150" i="14"/>
  <c r="M142" i="14"/>
  <c r="M134" i="14"/>
  <c r="M126" i="14"/>
  <c r="M118" i="14"/>
  <c r="M110" i="14"/>
  <c r="M102" i="14"/>
  <c r="M94" i="14"/>
  <c r="M86" i="14"/>
  <c r="M78" i="14"/>
  <c r="M70" i="14"/>
  <c r="M62" i="14"/>
  <c r="M54" i="14"/>
  <c r="M46" i="14"/>
  <c r="M38" i="14"/>
  <c r="M30" i="14"/>
  <c r="M22" i="14"/>
  <c r="M14" i="14"/>
  <c r="M6" i="14"/>
  <c r="M482" i="14"/>
  <c r="M434" i="14"/>
  <c r="M354" i="14"/>
  <c r="M274" i="14"/>
  <c r="M218" i="14"/>
  <c r="M138" i="14"/>
  <c r="M90" i="14"/>
  <c r="M18" i="14"/>
  <c r="M509" i="14"/>
  <c r="M501" i="14"/>
  <c r="M493" i="14"/>
  <c r="M485" i="14"/>
  <c r="M477" i="14"/>
  <c r="M469" i="14"/>
  <c r="M461" i="14"/>
  <c r="M453" i="14"/>
  <c r="M445" i="14"/>
  <c r="M437" i="14"/>
  <c r="M429" i="14"/>
  <c r="M421" i="14"/>
  <c r="M413" i="14"/>
  <c r="M405" i="14"/>
  <c r="M397" i="14"/>
  <c r="M389" i="14"/>
  <c r="M381" i="14"/>
  <c r="M373" i="14"/>
  <c r="M365" i="14"/>
  <c r="M357" i="14"/>
  <c r="M349" i="14"/>
  <c r="M341" i="14"/>
  <c r="M333" i="14"/>
  <c r="M325" i="14"/>
  <c r="M317" i="14"/>
  <c r="M309" i="14"/>
  <c r="M301" i="14"/>
  <c r="M293" i="14"/>
  <c r="M285" i="14"/>
  <c r="M277" i="14"/>
  <c r="M269" i="14"/>
  <c r="M261" i="14"/>
  <c r="M253" i="14"/>
  <c r="M245" i="14"/>
  <c r="M237" i="14"/>
  <c r="M229" i="14"/>
  <c r="M221" i="14"/>
  <c r="M213" i="14"/>
  <c r="M205" i="14"/>
  <c r="M197" i="14"/>
  <c r="M189" i="14"/>
  <c r="M181" i="14"/>
  <c r="M173" i="14"/>
  <c r="M165" i="14"/>
  <c r="M157" i="14"/>
  <c r="M149" i="14"/>
  <c r="M141" i="14"/>
  <c r="M133" i="14"/>
  <c r="M125" i="14"/>
  <c r="M117" i="14"/>
  <c r="M109" i="14"/>
  <c r="M101" i="14"/>
  <c r="M93" i="14"/>
  <c r="M85" i="14"/>
  <c r="M77" i="14"/>
  <c r="M69" i="14"/>
  <c r="M61" i="14"/>
  <c r="M53" i="14"/>
  <c r="M45" i="14"/>
  <c r="M37" i="14"/>
  <c r="M29" i="14"/>
  <c r="M21" i="14"/>
  <c r="M13" i="14"/>
  <c r="M458" i="14"/>
  <c r="M410" i="14"/>
  <c r="M346" i="14"/>
  <c r="M298" i="14"/>
  <c r="M258" i="14"/>
  <c r="M178" i="14"/>
  <c r="M122" i="14"/>
  <c r="M74" i="14"/>
  <c r="M42" i="14"/>
  <c r="M508" i="14"/>
  <c r="M500" i="14"/>
  <c r="M492" i="14"/>
  <c r="M484" i="14"/>
  <c r="M476" i="14"/>
  <c r="M468" i="14"/>
  <c r="M460" i="14"/>
  <c r="M452" i="14"/>
  <c r="M444" i="14"/>
  <c r="M436" i="14"/>
  <c r="M428" i="14"/>
  <c r="M420" i="14"/>
  <c r="M412" i="14"/>
  <c r="M404" i="14"/>
  <c r="M396" i="14"/>
  <c r="M388" i="14"/>
  <c r="M380" i="14"/>
  <c r="M372" i="14"/>
  <c r="M364" i="14"/>
  <c r="M356" i="14"/>
  <c r="M348" i="14"/>
  <c r="M340" i="14"/>
  <c r="M332" i="14"/>
  <c r="M324" i="14"/>
  <c r="M316" i="14"/>
  <c r="M308" i="14"/>
  <c r="M300" i="14"/>
  <c r="M292" i="14"/>
  <c r="M284" i="14"/>
  <c r="M276" i="14"/>
  <c r="M268" i="14"/>
  <c r="M260" i="14"/>
  <c r="M252" i="14"/>
  <c r="M244" i="14"/>
  <c r="M236" i="14"/>
  <c r="M228" i="14"/>
  <c r="M220" i="14"/>
  <c r="M212" i="14"/>
  <c r="M204" i="14"/>
  <c r="M196" i="14"/>
  <c r="M188" i="14"/>
  <c r="M180" i="14"/>
  <c r="M172" i="14"/>
  <c r="M164" i="14"/>
  <c r="M156" i="14"/>
  <c r="M148" i="14"/>
  <c r="M140" i="14"/>
  <c r="M132" i="14"/>
  <c r="M124" i="14"/>
  <c r="M116" i="14"/>
  <c r="M108" i="14"/>
  <c r="M100" i="14"/>
  <c r="M92" i="14"/>
  <c r="M84" i="14"/>
  <c r="M76" i="14"/>
  <c r="M68" i="14"/>
  <c r="M60" i="14"/>
  <c r="M52" i="14"/>
  <c r="M44" i="14"/>
  <c r="M36" i="14"/>
  <c r="M28" i="14"/>
  <c r="M20" i="14"/>
  <c r="M12" i="14"/>
  <c r="BY534" i="10"/>
  <c r="C509" i="14" l="1"/>
  <c r="C510" i="14"/>
  <c r="C511" i="14"/>
  <c r="C512" i="14"/>
  <c r="C513" i="14"/>
  <c r="D509" i="14"/>
  <c r="D510" i="14"/>
  <c r="D511" i="14"/>
  <c r="D512" i="14"/>
  <c r="D513" i="14"/>
  <c r="F509" i="14"/>
  <c r="F510" i="14"/>
  <c r="F511" i="14"/>
  <c r="F512" i="14"/>
  <c r="F513" i="14"/>
  <c r="G509" i="14"/>
  <c r="G510" i="14"/>
  <c r="G511" i="14"/>
  <c r="G512" i="14"/>
  <c r="G513" i="14"/>
  <c r="C507" i="12"/>
  <c r="C508" i="12"/>
  <c r="C509" i="12"/>
  <c r="C510" i="12"/>
  <c r="C511" i="12"/>
  <c r="I513" i="14"/>
  <c r="K513" i="14" l="1"/>
  <c r="J513" i="14"/>
  <c r="L513" i="14"/>
  <c r="I512" i="14"/>
  <c r="L512" i="14"/>
  <c r="I511" i="14"/>
  <c r="L511" i="14"/>
  <c r="I510" i="14"/>
  <c r="L510" i="14"/>
  <c r="K511" i="14" l="1"/>
  <c r="J511" i="14"/>
  <c r="K510" i="14"/>
  <c r="J510" i="14"/>
  <c r="K512" i="14"/>
  <c r="J512" i="14"/>
  <c r="J61" i="14" l="1"/>
  <c r="K61" i="14"/>
  <c r="J62" i="14"/>
  <c r="K62" i="14"/>
  <c r="J63" i="14"/>
  <c r="K63" i="14"/>
  <c r="J64" i="14"/>
  <c r="K64" i="14"/>
  <c r="J65" i="14"/>
  <c r="K65" i="14"/>
  <c r="J66" i="14"/>
  <c r="K66" i="14"/>
  <c r="J67" i="14"/>
  <c r="K67" i="14"/>
  <c r="J68" i="14"/>
  <c r="K68" i="14"/>
  <c r="J69" i="14"/>
  <c r="K69" i="14"/>
  <c r="J70" i="14"/>
  <c r="K70" i="14"/>
  <c r="J71" i="14"/>
  <c r="K71" i="14"/>
  <c r="J72" i="14"/>
  <c r="K72" i="14"/>
  <c r="J73" i="14"/>
  <c r="K73" i="14"/>
  <c r="J74" i="14"/>
  <c r="K74" i="14"/>
  <c r="J75" i="14"/>
  <c r="K75" i="14"/>
  <c r="J76" i="14"/>
  <c r="K76" i="14"/>
  <c r="J77" i="14"/>
  <c r="K77" i="14"/>
  <c r="J78" i="14"/>
  <c r="K78" i="14"/>
  <c r="J79" i="14"/>
  <c r="K79" i="14"/>
  <c r="J80" i="14"/>
  <c r="K80" i="14"/>
  <c r="J81" i="14"/>
  <c r="K81" i="14"/>
  <c r="J82" i="14"/>
  <c r="K82" i="14"/>
  <c r="J83" i="14"/>
  <c r="K83" i="14"/>
  <c r="J84" i="14"/>
  <c r="K84" i="14"/>
  <c r="J85" i="14"/>
  <c r="K85" i="14"/>
  <c r="J86" i="14"/>
  <c r="K86" i="14"/>
  <c r="J87" i="14"/>
  <c r="K87" i="14"/>
  <c r="J88" i="14"/>
  <c r="K88" i="14"/>
  <c r="J89" i="14"/>
  <c r="K89" i="14"/>
  <c r="J90" i="14"/>
  <c r="K90" i="14"/>
  <c r="J91" i="14"/>
  <c r="K91" i="14"/>
  <c r="J92" i="14"/>
  <c r="K92" i="14"/>
  <c r="J93" i="14"/>
  <c r="K93" i="14"/>
  <c r="J94" i="14"/>
  <c r="K94" i="14"/>
  <c r="J95" i="14"/>
  <c r="K95" i="14"/>
  <c r="J96" i="14"/>
  <c r="K96" i="14"/>
  <c r="J97" i="14"/>
  <c r="K97" i="14"/>
  <c r="J98" i="14"/>
  <c r="K98" i="14"/>
  <c r="J99" i="14"/>
  <c r="K99" i="14"/>
  <c r="J100" i="14"/>
  <c r="K100" i="14"/>
  <c r="J101" i="14"/>
  <c r="K101" i="14"/>
  <c r="J102" i="14"/>
  <c r="K102" i="14"/>
  <c r="J103" i="14"/>
  <c r="K103" i="14"/>
  <c r="J104" i="14"/>
  <c r="K104" i="14"/>
  <c r="J105" i="14"/>
  <c r="K105" i="14"/>
  <c r="J106" i="14"/>
  <c r="K106" i="14"/>
  <c r="J107" i="14"/>
  <c r="K107" i="14"/>
  <c r="J108" i="14"/>
  <c r="K108" i="14"/>
  <c r="J109" i="14"/>
  <c r="K109" i="14"/>
  <c r="J110" i="14"/>
  <c r="K110" i="14"/>
  <c r="J111" i="14"/>
  <c r="K111" i="14"/>
  <c r="J112" i="14"/>
  <c r="K112" i="14"/>
  <c r="J113" i="14"/>
  <c r="K113" i="14"/>
  <c r="J114" i="14"/>
  <c r="K114" i="14"/>
  <c r="J115" i="14"/>
  <c r="K115" i="14"/>
  <c r="J116" i="14"/>
  <c r="K116" i="14"/>
  <c r="J117" i="14"/>
  <c r="K117" i="14"/>
  <c r="J118" i="14"/>
  <c r="K118" i="14"/>
  <c r="J119" i="14"/>
  <c r="K119" i="14"/>
  <c r="J120" i="14"/>
  <c r="K120" i="14"/>
  <c r="J121" i="14"/>
  <c r="K121" i="14"/>
  <c r="J122" i="14"/>
  <c r="K122" i="14"/>
  <c r="J123" i="14"/>
  <c r="K123" i="14"/>
  <c r="J124" i="14"/>
  <c r="K124" i="14"/>
  <c r="J125" i="14"/>
  <c r="K125" i="14"/>
  <c r="J126" i="14"/>
  <c r="K126" i="14"/>
  <c r="J127" i="14"/>
  <c r="K127" i="14"/>
  <c r="J128" i="14"/>
  <c r="K128" i="14"/>
  <c r="J129" i="14"/>
  <c r="K129" i="14"/>
  <c r="J130" i="14"/>
  <c r="K130" i="14"/>
  <c r="J131" i="14"/>
  <c r="K131" i="14"/>
  <c r="J132" i="14"/>
  <c r="K132" i="14"/>
  <c r="J133" i="14"/>
  <c r="K133" i="14"/>
  <c r="J134" i="14"/>
  <c r="K134" i="14"/>
  <c r="J135" i="14"/>
  <c r="K135" i="14"/>
  <c r="J136" i="14"/>
  <c r="K136" i="14"/>
  <c r="J137" i="14"/>
  <c r="K137" i="14"/>
  <c r="J138" i="14"/>
  <c r="K138" i="14"/>
  <c r="J139" i="14"/>
  <c r="K139" i="14"/>
  <c r="J140" i="14"/>
  <c r="K140" i="14"/>
  <c r="J141" i="14"/>
  <c r="K141" i="14"/>
  <c r="J142" i="14"/>
  <c r="K142" i="14"/>
  <c r="J143" i="14"/>
  <c r="K143" i="14"/>
  <c r="J144" i="14"/>
  <c r="K144" i="14"/>
  <c r="J145" i="14"/>
  <c r="K145" i="14"/>
  <c r="J146" i="14"/>
  <c r="K146" i="14"/>
  <c r="J147" i="14"/>
  <c r="K147" i="14"/>
  <c r="J148" i="14"/>
  <c r="K148" i="14"/>
  <c r="J149" i="14"/>
  <c r="K149" i="14"/>
  <c r="J150" i="14"/>
  <c r="K150" i="14"/>
  <c r="J151" i="14"/>
  <c r="K151" i="14"/>
  <c r="J152" i="14"/>
  <c r="K152" i="14"/>
  <c r="J153" i="14"/>
  <c r="K153" i="14"/>
  <c r="J154" i="14"/>
  <c r="K154" i="14"/>
  <c r="J155" i="14"/>
  <c r="K155" i="14"/>
  <c r="J156" i="14"/>
  <c r="K156" i="14"/>
  <c r="J157" i="14"/>
  <c r="K157" i="14"/>
  <c r="J158" i="14"/>
  <c r="K158" i="14"/>
  <c r="J159" i="14"/>
  <c r="K159" i="14"/>
  <c r="J160" i="14"/>
  <c r="K160" i="14"/>
  <c r="J161" i="14"/>
  <c r="K161" i="14"/>
  <c r="J162" i="14"/>
  <c r="K162" i="14"/>
  <c r="J163" i="14"/>
  <c r="K163" i="14"/>
  <c r="J164" i="14"/>
  <c r="K164" i="14"/>
  <c r="J165" i="14"/>
  <c r="K165" i="14"/>
  <c r="J166" i="14"/>
  <c r="K166" i="14"/>
  <c r="J167" i="14"/>
  <c r="K167" i="14"/>
  <c r="J168" i="14"/>
  <c r="K168" i="14"/>
  <c r="J169" i="14"/>
  <c r="K169" i="14"/>
  <c r="J170" i="14"/>
  <c r="K170" i="14"/>
  <c r="J171" i="14"/>
  <c r="K171" i="14"/>
  <c r="J172" i="14"/>
  <c r="K172" i="14"/>
  <c r="J173" i="14"/>
  <c r="K173" i="14"/>
  <c r="J174" i="14"/>
  <c r="K174" i="14"/>
  <c r="J175" i="14"/>
  <c r="K175" i="14"/>
  <c r="J176" i="14"/>
  <c r="K176" i="14"/>
  <c r="J177" i="14"/>
  <c r="K177" i="14"/>
  <c r="J178" i="14"/>
  <c r="K178" i="14"/>
  <c r="J179" i="14"/>
  <c r="K179" i="14"/>
  <c r="J180" i="14"/>
  <c r="K180" i="14"/>
  <c r="J181" i="14"/>
  <c r="K181" i="14"/>
  <c r="J182" i="14"/>
  <c r="K182" i="14"/>
  <c r="J183" i="14"/>
  <c r="K183" i="14"/>
  <c r="J184" i="14"/>
  <c r="K184" i="14"/>
  <c r="J185" i="14"/>
  <c r="K185" i="14"/>
  <c r="J186" i="14"/>
  <c r="K186" i="14"/>
  <c r="J187" i="14"/>
  <c r="K187" i="14"/>
  <c r="J188" i="14"/>
  <c r="K188" i="14"/>
  <c r="J189" i="14"/>
  <c r="K189" i="14"/>
  <c r="J190" i="14"/>
  <c r="K190" i="14"/>
  <c r="J191" i="14"/>
  <c r="K191" i="14"/>
  <c r="J192" i="14"/>
  <c r="K192" i="14"/>
  <c r="J193" i="14"/>
  <c r="K193" i="14"/>
  <c r="J194" i="14"/>
  <c r="K194" i="14"/>
  <c r="J195" i="14"/>
  <c r="K195" i="14"/>
  <c r="J196" i="14"/>
  <c r="K196" i="14"/>
  <c r="J197" i="14"/>
  <c r="K197" i="14"/>
  <c r="J198" i="14"/>
  <c r="K198" i="14"/>
  <c r="J199" i="14"/>
  <c r="K199" i="14"/>
  <c r="J200" i="14"/>
  <c r="K200" i="14"/>
  <c r="J201" i="14"/>
  <c r="K201" i="14"/>
  <c r="J202" i="14"/>
  <c r="K202" i="14"/>
  <c r="J203" i="14"/>
  <c r="K203" i="14"/>
  <c r="J204" i="14"/>
  <c r="K204" i="14"/>
  <c r="J205" i="14"/>
  <c r="K205" i="14"/>
  <c r="J206" i="14"/>
  <c r="K206" i="14"/>
  <c r="J207" i="14"/>
  <c r="K207" i="14"/>
  <c r="J208" i="14"/>
  <c r="K208" i="14"/>
  <c r="J209" i="14"/>
  <c r="K209" i="14"/>
  <c r="J210" i="14"/>
  <c r="K210" i="14"/>
  <c r="J211" i="14"/>
  <c r="K211" i="14"/>
  <c r="J212" i="14"/>
  <c r="K212" i="14"/>
  <c r="J213" i="14"/>
  <c r="K213" i="14"/>
  <c r="J214" i="14"/>
  <c r="K214" i="14"/>
  <c r="J215" i="14"/>
  <c r="K215" i="14"/>
  <c r="J216" i="14"/>
  <c r="K216" i="14"/>
  <c r="J217" i="14"/>
  <c r="K217" i="14"/>
  <c r="J218" i="14"/>
  <c r="K218" i="14"/>
  <c r="J219" i="14"/>
  <c r="K219" i="14"/>
  <c r="J220" i="14"/>
  <c r="K220" i="14"/>
  <c r="J221" i="14"/>
  <c r="K221" i="14"/>
  <c r="J222" i="14"/>
  <c r="K222" i="14"/>
  <c r="J223" i="14"/>
  <c r="K223" i="14"/>
  <c r="J224" i="14"/>
  <c r="K224" i="14"/>
  <c r="J225" i="14"/>
  <c r="K225" i="14"/>
  <c r="J226" i="14"/>
  <c r="K226" i="14"/>
  <c r="J227" i="14"/>
  <c r="K227" i="14"/>
  <c r="J228" i="14"/>
  <c r="K228" i="14"/>
  <c r="J229" i="14"/>
  <c r="K229" i="14"/>
  <c r="J230" i="14"/>
  <c r="K230" i="14"/>
  <c r="J231" i="14"/>
  <c r="K231" i="14"/>
  <c r="J232" i="14"/>
  <c r="K232" i="14"/>
  <c r="J233" i="14"/>
  <c r="K233" i="14"/>
  <c r="J234" i="14"/>
  <c r="K234" i="14"/>
  <c r="J235" i="14"/>
  <c r="K235" i="14"/>
  <c r="J236" i="14"/>
  <c r="K236" i="14"/>
  <c r="J237" i="14"/>
  <c r="K237" i="14"/>
  <c r="J238" i="14"/>
  <c r="K238" i="14"/>
  <c r="J239" i="14"/>
  <c r="K239" i="14"/>
  <c r="J240" i="14"/>
  <c r="K240" i="14"/>
  <c r="J241" i="14"/>
  <c r="K241" i="14"/>
  <c r="J242" i="14"/>
  <c r="K242" i="14"/>
  <c r="J243" i="14"/>
  <c r="K243" i="14"/>
  <c r="J244" i="14"/>
  <c r="K244" i="14"/>
  <c r="J245" i="14"/>
  <c r="K245" i="14"/>
  <c r="J246" i="14"/>
  <c r="K246" i="14"/>
  <c r="J247" i="14"/>
  <c r="K247" i="14"/>
  <c r="J248" i="14"/>
  <c r="K248" i="14"/>
  <c r="J249" i="14"/>
  <c r="K249" i="14"/>
  <c r="J250" i="14"/>
  <c r="K250" i="14"/>
  <c r="J251" i="14"/>
  <c r="K251" i="14"/>
  <c r="J252" i="14"/>
  <c r="K252" i="14"/>
  <c r="J253" i="14"/>
  <c r="K253" i="14"/>
  <c r="J254" i="14"/>
  <c r="K254" i="14"/>
  <c r="J255" i="14"/>
  <c r="K255" i="14"/>
  <c r="J256" i="14"/>
  <c r="K256" i="14"/>
  <c r="J257" i="14"/>
  <c r="K257" i="14"/>
  <c r="J258" i="14"/>
  <c r="K258" i="14"/>
  <c r="J259" i="14"/>
  <c r="K259" i="14"/>
  <c r="J260" i="14"/>
  <c r="K260" i="14"/>
  <c r="J261" i="14"/>
  <c r="K261" i="14"/>
  <c r="J262" i="14"/>
  <c r="K262" i="14"/>
  <c r="J263" i="14"/>
  <c r="K263" i="14"/>
  <c r="J264" i="14"/>
  <c r="K264" i="14"/>
  <c r="J265" i="14"/>
  <c r="K265" i="14"/>
  <c r="J266" i="14"/>
  <c r="K266" i="14"/>
  <c r="J267" i="14"/>
  <c r="K267" i="14"/>
  <c r="J268" i="14"/>
  <c r="K268" i="14"/>
  <c r="J269" i="14"/>
  <c r="K269" i="14"/>
  <c r="J270" i="14"/>
  <c r="K270" i="14"/>
  <c r="J271" i="14"/>
  <c r="K271" i="14"/>
  <c r="J272" i="14"/>
  <c r="K272" i="14"/>
  <c r="J273" i="14"/>
  <c r="K273" i="14"/>
  <c r="J274" i="14"/>
  <c r="K274" i="14"/>
  <c r="J275" i="14"/>
  <c r="K275" i="14"/>
  <c r="J276" i="14"/>
  <c r="K276" i="14"/>
  <c r="J277" i="14"/>
  <c r="K277" i="14"/>
  <c r="J278" i="14"/>
  <c r="K278" i="14"/>
  <c r="J279" i="14"/>
  <c r="K279" i="14"/>
  <c r="J280" i="14"/>
  <c r="K280" i="14"/>
  <c r="J281" i="14"/>
  <c r="K281" i="14"/>
  <c r="J282" i="14"/>
  <c r="K282" i="14"/>
  <c r="J283" i="14"/>
  <c r="K283" i="14"/>
  <c r="J284" i="14"/>
  <c r="K284" i="14"/>
  <c r="J285" i="14"/>
  <c r="K285" i="14"/>
  <c r="J286" i="14"/>
  <c r="K286" i="14"/>
  <c r="J287" i="14"/>
  <c r="K287" i="14"/>
  <c r="J288" i="14"/>
  <c r="K288" i="14"/>
  <c r="J289" i="14"/>
  <c r="K289" i="14"/>
  <c r="J290" i="14"/>
  <c r="K290" i="14"/>
  <c r="J291" i="14"/>
  <c r="K291" i="14"/>
  <c r="J292" i="14"/>
  <c r="K292" i="14"/>
  <c r="J293" i="14"/>
  <c r="K293" i="14"/>
  <c r="J294" i="14"/>
  <c r="K294" i="14"/>
  <c r="J295" i="14"/>
  <c r="K295" i="14"/>
  <c r="J296" i="14"/>
  <c r="K296" i="14"/>
  <c r="J297" i="14"/>
  <c r="K297" i="14"/>
  <c r="J298" i="14"/>
  <c r="K298" i="14"/>
  <c r="J299" i="14"/>
  <c r="K299" i="14"/>
  <c r="J300" i="14"/>
  <c r="K300" i="14"/>
  <c r="J301" i="14"/>
  <c r="K301" i="14"/>
  <c r="J302" i="14"/>
  <c r="K302" i="14"/>
  <c r="J303" i="14"/>
  <c r="K303" i="14"/>
  <c r="J304" i="14"/>
  <c r="K304" i="14"/>
  <c r="J305" i="14"/>
  <c r="K305" i="14"/>
  <c r="J306" i="14"/>
  <c r="K306" i="14"/>
  <c r="J307" i="14"/>
  <c r="K307" i="14"/>
  <c r="J308" i="14"/>
  <c r="K308" i="14"/>
  <c r="J309" i="14"/>
  <c r="K309" i="14"/>
  <c r="J310" i="14"/>
  <c r="K310" i="14"/>
  <c r="J311" i="14"/>
  <c r="K311" i="14"/>
  <c r="J312" i="14"/>
  <c r="K312" i="14"/>
  <c r="J313" i="14"/>
  <c r="K313" i="14"/>
  <c r="J314" i="14"/>
  <c r="K314" i="14"/>
  <c r="J315" i="14"/>
  <c r="K315" i="14"/>
  <c r="J316" i="14"/>
  <c r="K316" i="14"/>
  <c r="J317" i="14"/>
  <c r="K317" i="14"/>
  <c r="J318" i="14"/>
  <c r="K318" i="14"/>
  <c r="J319" i="14"/>
  <c r="K319" i="14"/>
  <c r="J320" i="14"/>
  <c r="K320" i="14"/>
  <c r="J321" i="14"/>
  <c r="K321" i="14"/>
  <c r="J322" i="14"/>
  <c r="K322" i="14"/>
  <c r="J323" i="14"/>
  <c r="K323" i="14"/>
  <c r="J324" i="14"/>
  <c r="K324" i="14"/>
  <c r="J325" i="14"/>
  <c r="K325" i="14"/>
  <c r="J326" i="14"/>
  <c r="K326" i="14"/>
  <c r="J327" i="14"/>
  <c r="K327" i="14"/>
  <c r="J328" i="14"/>
  <c r="K328" i="14"/>
  <c r="J329" i="14"/>
  <c r="K329" i="14"/>
  <c r="J330" i="14"/>
  <c r="K330" i="14"/>
  <c r="J331" i="14"/>
  <c r="K331" i="14"/>
  <c r="J332" i="14"/>
  <c r="K332" i="14"/>
  <c r="J333" i="14"/>
  <c r="K333" i="14"/>
  <c r="J334" i="14"/>
  <c r="K334" i="14"/>
  <c r="J335" i="14"/>
  <c r="K335" i="14"/>
  <c r="J336" i="14"/>
  <c r="K336" i="14"/>
  <c r="J337" i="14"/>
  <c r="K337" i="14"/>
  <c r="J338" i="14"/>
  <c r="K338" i="14"/>
  <c r="J339" i="14"/>
  <c r="K339" i="14"/>
  <c r="J340" i="14"/>
  <c r="K340" i="14"/>
  <c r="J341" i="14"/>
  <c r="K341" i="14"/>
  <c r="J342" i="14"/>
  <c r="K342" i="14"/>
  <c r="J343" i="14"/>
  <c r="K343" i="14"/>
  <c r="J344" i="14"/>
  <c r="K344" i="14"/>
  <c r="J345" i="14"/>
  <c r="K345" i="14"/>
  <c r="J346" i="14"/>
  <c r="K346" i="14"/>
  <c r="J347" i="14"/>
  <c r="K347" i="14"/>
  <c r="J348" i="14"/>
  <c r="K348" i="14"/>
  <c r="J349" i="14"/>
  <c r="K349" i="14"/>
  <c r="J350" i="14"/>
  <c r="K350" i="14"/>
  <c r="J351" i="14"/>
  <c r="K351" i="14"/>
  <c r="J352" i="14"/>
  <c r="K352" i="14"/>
  <c r="J353" i="14"/>
  <c r="K353" i="14"/>
  <c r="J354" i="14"/>
  <c r="K354" i="14"/>
  <c r="J355" i="14"/>
  <c r="K355" i="14"/>
  <c r="J356" i="14"/>
  <c r="K356" i="14"/>
  <c r="J357" i="14"/>
  <c r="K357" i="14"/>
  <c r="J358" i="14"/>
  <c r="K358" i="14"/>
  <c r="J359" i="14"/>
  <c r="K359" i="14"/>
  <c r="J360" i="14"/>
  <c r="K360" i="14"/>
  <c r="J361" i="14"/>
  <c r="K361" i="14"/>
  <c r="J362" i="14"/>
  <c r="K362" i="14"/>
  <c r="J363" i="14"/>
  <c r="K363" i="14"/>
  <c r="J364" i="14"/>
  <c r="K364" i="14"/>
  <c r="J365" i="14"/>
  <c r="K365" i="14"/>
  <c r="J366" i="14"/>
  <c r="K366" i="14"/>
  <c r="J367" i="14"/>
  <c r="K367" i="14"/>
  <c r="J368" i="14"/>
  <c r="K368" i="14"/>
  <c r="J369" i="14"/>
  <c r="K369" i="14"/>
  <c r="J370" i="14"/>
  <c r="K370" i="14"/>
  <c r="J371" i="14"/>
  <c r="K371" i="14"/>
  <c r="J372" i="14"/>
  <c r="K372" i="14"/>
  <c r="J373" i="14"/>
  <c r="K373" i="14"/>
  <c r="J374" i="14"/>
  <c r="K374" i="14"/>
  <c r="J375" i="14"/>
  <c r="K375" i="14"/>
  <c r="J376" i="14"/>
  <c r="K376" i="14"/>
  <c r="J377" i="14"/>
  <c r="K377" i="14"/>
  <c r="J378" i="14"/>
  <c r="K378" i="14"/>
  <c r="J379" i="14"/>
  <c r="K379" i="14"/>
  <c r="J380" i="14"/>
  <c r="K380" i="14"/>
  <c r="J381" i="14"/>
  <c r="K381" i="14"/>
  <c r="J382" i="14"/>
  <c r="K382" i="14"/>
  <c r="J383" i="14"/>
  <c r="K383" i="14"/>
  <c r="J384" i="14"/>
  <c r="K384" i="14"/>
  <c r="J385" i="14"/>
  <c r="K385" i="14"/>
  <c r="J386" i="14"/>
  <c r="K386" i="14"/>
  <c r="J387" i="14"/>
  <c r="K387" i="14"/>
  <c r="J388" i="14"/>
  <c r="K388" i="14"/>
  <c r="J389" i="14"/>
  <c r="K389" i="14"/>
  <c r="J390" i="14"/>
  <c r="K390" i="14"/>
  <c r="J391" i="14"/>
  <c r="K391" i="14"/>
  <c r="J392" i="14"/>
  <c r="K392" i="14"/>
  <c r="J393" i="14"/>
  <c r="K393" i="14"/>
  <c r="J394" i="14"/>
  <c r="K394" i="14"/>
  <c r="J395" i="14"/>
  <c r="K395" i="14"/>
  <c r="J396" i="14"/>
  <c r="K396" i="14"/>
  <c r="J397" i="14"/>
  <c r="K397" i="14"/>
  <c r="J398" i="14"/>
  <c r="K398" i="14"/>
  <c r="J399" i="14"/>
  <c r="K399" i="14"/>
  <c r="J400" i="14"/>
  <c r="K400" i="14"/>
  <c r="J401" i="14"/>
  <c r="K401" i="14"/>
  <c r="J402" i="14"/>
  <c r="K402" i="14"/>
  <c r="J403" i="14"/>
  <c r="K403" i="14"/>
  <c r="J404" i="14"/>
  <c r="K404" i="14"/>
  <c r="J405" i="14"/>
  <c r="K405" i="14"/>
  <c r="J406" i="14"/>
  <c r="K406" i="14"/>
  <c r="J407" i="14"/>
  <c r="K407" i="14"/>
  <c r="J408" i="14"/>
  <c r="K408" i="14"/>
  <c r="J409" i="14"/>
  <c r="K409" i="14"/>
  <c r="J410" i="14"/>
  <c r="K410" i="14"/>
  <c r="J411" i="14"/>
  <c r="K411" i="14"/>
  <c r="J412" i="14"/>
  <c r="K412" i="14"/>
  <c r="J413" i="14"/>
  <c r="K413" i="14"/>
  <c r="J414" i="14"/>
  <c r="K414" i="14"/>
  <c r="J415" i="14"/>
  <c r="K415" i="14"/>
  <c r="J416" i="14"/>
  <c r="K416" i="14"/>
  <c r="J417" i="14"/>
  <c r="K417" i="14"/>
  <c r="J418" i="14"/>
  <c r="K418" i="14"/>
  <c r="J419" i="14"/>
  <c r="K419" i="14"/>
  <c r="J420" i="14"/>
  <c r="K420" i="14"/>
  <c r="J421" i="14"/>
  <c r="K421" i="14"/>
  <c r="J422" i="14"/>
  <c r="K422" i="14"/>
  <c r="J423" i="14"/>
  <c r="K423" i="14"/>
  <c r="J424" i="14"/>
  <c r="K424" i="14"/>
  <c r="J425" i="14"/>
  <c r="K425" i="14"/>
  <c r="J426" i="14"/>
  <c r="K426" i="14"/>
  <c r="J427" i="14"/>
  <c r="K427" i="14"/>
  <c r="J428" i="14"/>
  <c r="K428" i="14"/>
  <c r="J429" i="14"/>
  <c r="K429" i="14"/>
  <c r="J430" i="14"/>
  <c r="K430" i="14"/>
  <c r="J431" i="14"/>
  <c r="K431" i="14"/>
  <c r="J432" i="14"/>
  <c r="K432" i="14"/>
  <c r="J433" i="14"/>
  <c r="K433" i="14"/>
  <c r="J434" i="14"/>
  <c r="K434" i="14"/>
  <c r="J435" i="14"/>
  <c r="K435" i="14"/>
  <c r="J436" i="14"/>
  <c r="K436" i="14"/>
  <c r="J437" i="14"/>
  <c r="K437" i="14"/>
  <c r="J438" i="14"/>
  <c r="K438" i="14"/>
  <c r="J439" i="14"/>
  <c r="K439" i="14"/>
  <c r="J440" i="14"/>
  <c r="K440" i="14"/>
  <c r="J441" i="14"/>
  <c r="K441" i="14"/>
  <c r="J442" i="14"/>
  <c r="K442" i="14"/>
  <c r="J443" i="14"/>
  <c r="K443" i="14"/>
  <c r="J444" i="14"/>
  <c r="K444" i="14"/>
  <c r="J445" i="14"/>
  <c r="K445" i="14"/>
  <c r="J446" i="14"/>
  <c r="K446" i="14"/>
  <c r="J447" i="14"/>
  <c r="K447" i="14"/>
  <c r="J448" i="14"/>
  <c r="K448" i="14"/>
  <c r="J449" i="14"/>
  <c r="K449" i="14"/>
  <c r="J450" i="14"/>
  <c r="K450" i="14"/>
  <c r="J451" i="14"/>
  <c r="K451" i="14"/>
  <c r="J452" i="14"/>
  <c r="K452" i="14"/>
  <c r="J453" i="14"/>
  <c r="K453" i="14"/>
  <c r="J454" i="14"/>
  <c r="K454" i="14"/>
  <c r="J455" i="14"/>
  <c r="K455" i="14"/>
  <c r="J456" i="14"/>
  <c r="K456" i="14"/>
  <c r="J457" i="14"/>
  <c r="K457" i="14"/>
  <c r="J458" i="14"/>
  <c r="K458" i="14"/>
  <c r="J459" i="14"/>
  <c r="K459" i="14"/>
  <c r="J460" i="14"/>
  <c r="K460" i="14"/>
  <c r="J461" i="14"/>
  <c r="K461" i="14"/>
  <c r="J462" i="14"/>
  <c r="K462" i="14"/>
  <c r="J463" i="14"/>
  <c r="K463" i="14"/>
  <c r="J464" i="14"/>
  <c r="K464" i="14"/>
  <c r="J465" i="14"/>
  <c r="K465" i="14"/>
  <c r="J466" i="14"/>
  <c r="K466" i="14"/>
  <c r="J467" i="14"/>
  <c r="K467" i="14"/>
  <c r="J468" i="14"/>
  <c r="K468" i="14"/>
  <c r="J469" i="14"/>
  <c r="K469" i="14"/>
  <c r="J470" i="14"/>
  <c r="K470" i="14"/>
  <c r="J471" i="14"/>
  <c r="K471" i="14"/>
  <c r="J472" i="14"/>
  <c r="K472" i="14"/>
  <c r="J473" i="14"/>
  <c r="K473" i="14"/>
  <c r="J474" i="14"/>
  <c r="K474" i="14"/>
  <c r="J475" i="14"/>
  <c r="K475" i="14"/>
  <c r="J476" i="14"/>
  <c r="K476" i="14"/>
  <c r="J477" i="14"/>
  <c r="K477" i="14"/>
  <c r="J478" i="14"/>
  <c r="K478" i="14"/>
  <c r="J479" i="14"/>
  <c r="K479" i="14"/>
  <c r="J480" i="14"/>
  <c r="K480" i="14"/>
  <c r="J481" i="14"/>
  <c r="K481" i="14"/>
  <c r="J482" i="14"/>
  <c r="K482" i="14"/>
  <c r="J483" i="14"/>
  <c r="K483" i="14"/>
  <c r="J484" i="14"/>
  <c r="K484" i="14"/>
  <c r="J485" i="14"/>
  <c r="K485" i="14"/>
  <c r="J486" i="14"/>
  <c r="K486" i="14"/>
  <c r="J487" i="14"/>
  <c r="K487" i="14"/>
  <c r="J488" i="14"/>
  <c r="K488" i="14"/>
  <c r="J489" i="14"/>
  <c r="K489" i="14"/>
  <c r="J490" i="14"/>
  <c r="K490" i="14"/>
  <c r="J491" i="14"/>
  <c r="K491" i="14"/>
  <c r="J492" i="14"/>
  <c r="K492" i="14"/>
  <c r="J493" i="14"/>
  <c r="K493" i="14"/>
  <c r="J494" i="14"/>
  <c r="K494" i="14"/>
  <c r="J495" i="14"/>
  <c r="K495" i="14"/>
  <c r="J496" i="14"/>
  <c r="K496" i="14"/>
  <c r="J497" i="14"/>
  <c r="K497" i="14"/>
  <c r="J498" i="14"/>
  <c r="K498" i="14"/>
  <c r="J499" i="14"/>
  <c r="K499" i="14"/>
  <c r="J500" i="14"/>
  <c r="K500" i="14"/>
  <c r="J501" i="14"/>
  <c r="K501" i="14"/>
  <c r="J502" i="14"/>
  <c r="K502" i="14"/>
  <c r="J503" i="14"/>
  <c r="K503" i="14"/>
  <c r="J504" i="14"/>
  <c r="K504" i="14"/>
  <c r="J505" i="14"/>
  <c r="K505" i="14"/>
  <c r="J506" i="14"/>
  <c r="K506" i="14"/>
  <c r="J507" i="14"/>
  <c r="K507" i="14"/>
  <c r="J508" i="14"/>
  <c r="K508" i="14"/>
  <c r="J534" i="14"/>
  <c r="K534" i="14"/>
  <c r="J49" i="14"/>
  <c r="K49" i="14"/>
  <c r="J50" i="14"/>
  <c r="K50" i="14"/>
  <c r="J51" i="14"/>
  <c r="J52" i="14"/>
  <c r="K52" i="14"/>
  <c r="J53" i="14"/>
  <c r="K53" i="14"/>
  <c r="J54" i="14"/>
  <c r="K54" i="14"/>
  <c r="J55" i="14"/>
  <c r="K55" i="14"/>
  <c r="J56" i="14"/>
  <c r="K56" i="14"/>
  <c r="J57" i="14"/>
  <c r="K57" i="14"/>
  <c r="J59" i="14"/>
  <c r="K59" i="14"/>
  <c r="J60" i="14"/>
  <c r="K60" i="14"/>
  <c r="J39" i="14"/>
  <c r="K39" i="14"/>
  <c r="J40" i="14"/>
  <c r="K40" i="14"/>
  <c r="J41" i="14"/>
  <c r="K41" i="14"/>
  <c r="J42" i="14"/>
  <c r="K42" i="14"/>
  <c r="J43" i="14"/>
  <c r="K43" i="14"/>
  <c r="J44" i="14"/>
  <c r="K44" i="14"/>
  <c r="J45" i="14"/>
  <c r="K45" i="14"/>
  <c r="J46" i="14"/>
  <c r="K46" i="14"/>
  <c r="J47" i="14"/>
  <c r="K47" i="14"/>
  <c r="J48" i="14"/>
  <c r="K48" i="14"/>
  <c r="J32" i="14"/>
  <c r="K32" i="14"/>
  <c r="J33" i="14"/>
  <c r="K33" i="14"/>
  <c r="J34" i="14"/>
  <c r="K34" i="14"/>
  <c r="J35" i="14"/>
  <c r="K35" i="14"/>
  <c r="J36" i="14"/>
  <c r="K36" i="14"/>
  <c r="J37" i="14"/>
  <c r="K37" i="14"/>
  <c r="J38" i="14"/>
  <c r="K38" i="14"/>
  <c r="J21" i="14"/>
  <c r="K21" i="14"/>
  <c r="J22" i="14"/>
  <c r="K22" i="14"/>
  <c r="J23" i="14"/>
  <c r="K23" i="14"/>
  <c r="J24" i="14"/>
  <c r="K24" i="14"/>
  <c r="J25" i="14"/>
  <c r="J26" i="14"/>
  <c r="K26" i="14"/>
  <c r="J27" i="14"/>
  <c r="K27" i="14"/>
  <c r="J28" i="14"/>
  <c r="K28" i="14"/>
  <c r="J29" i="14"/>
  <c r="K29" i="14"/>
  <c r="J30" i="14"/>
  <c r="K30" i="14"/>
  <c r="J31" i="14"/>
  <c r="K31" i="14"/>
  <c r="J14" i="14"/>
  <c r="J15" i="14"/>
  <c r="J16" i="14"/>
  <c r="J17" i="14"/>
  <c r="J18" i="14"/>
  <c r="J19" i="14"/>
  <c r="J20" i="14"/>
  <c r="J7" i="14"/>
  <c r="J8" i="14"/>
  <c r="J9" i="14"/>
  <c r="J10" i="14"/>
  <c r="J11" i="14"/>
  <c r="J12" i="14"/>
  <c r="J13" i="14"/>
  <c r="BV3" i="10"/>
  <c r="J6" i="14" s="1"/>
  <c r="K19" i="14"/>
  <c r="K20" i="14"/>
  <c r="K17" i="14"/>
  <c r="K18" i="14"/>
  <c r="K12" i="14"/>
  <c r="K13" i="14"/>
  <c r="K15" i="14"/>
  <c r="K16" i="14"/>
  <c r="K9" i="14"/>
  <c r="K10" i="14"/>
  <c r="K11" i="14"/>
  <c r="K7" i="14"/>
  <c r="K8" i="14"/>
  <c r="I7" i="14"/>
  <c r="L7" i="14"/>
  <c r="I21" i="14"/>
  <c r="L21" i="14"/>
  <c r="I509" i="14"/>
  <c r="L509" i="14"/>
  <c r="K51" i="14" l="1"/>
  <c r="K509" i="14"/>
  <c r="J509" i="14"/>
  <c r="AD338" i="17" l="1"/>
  <c r="C503" i="14" l="1"/>
  <c r="C504" i="14"/>
  <c r="C505" i="14"/>
  <c r="C506" i="14"/>
  <c r="C507" i="14"/>
  <c r="C508" i="14"/>
  <c r="D503" i="14"/>
  <c r="D504" i="14"/>
  <c r="D505" i="14"/>
  <c r="D506" i="14"/>
  <c r="D507" i="14"/>
  <c r="D508" i="14"/>
  <c r="F503" i="14"/>
  <c r="F504" i="14"/>
  <c r="F505" i="14"/>
  <c r="F506" i="14"/>
  <c r="F507" i="14"/>
  <c r="F508" i="14"/>
  <c r="G503" i="14"/>
  <c r="G504" i="14"/>
  <c r="G505" i="14"/>
  <c r="G506" i="14"/>
  <c r="G507" i="14"/>
  <c r="G508" i="14"/>
  <c r="C501" i="12"/>
  <c r="C502" i="12"/>
  <c r="C503" i="12"/>
  <c r="C504" i="12"/>
  <c r="C505" i="12"/>
  <c r="C506" i="12"/>
  <c r="I508" i="14"/>
  <c r="I507" i="14" l="1"/>
  <c r="I506" i="14"/>
  <c r="I504" i="14"/>
  <c r="I505" i="14"/>
  <c r="L504" i="14" l="1"/>
  <c r="L505" i="14"/>
  <c r="BE534" i="10"/>
  <c r="L508" i="14" l="1"/>
  <c r="L506" i="14"/>
  <c r="L507" i="14"/>
  <c r="L503" i="14"/>
  <c r="I503" i="14" l="1"/>
  <c r="AD334" i="17"/>
  <c r="AD335" i="17"/>
  <c r="AD337" i="17"/>
  <c r="AD336" i="17"/>
  <c r="C493" i="14" l="1"/>
  <c r="C494" i="14"/>
  <c r="C495" i="14"/>
  <c r="C496" i="14"/>
  <c r="C497" i="14"/>
  <c r="C498" i="14"/>
  <c r="C499" i="14"/>
  <c r="C500" i="14"/>
  <c r="C501" i="14"/>
  <c r="C502" i="14"/>
  <c r="D493" i="14"/>
  <c r="D494" i="14"/>
  <c r="D495" i="14"/>
  <c r="D496" i="14"/>
  <c r="D497" i="14"/>
  <c r="D498" i="14"/>
  <c r="D499" i="14"/>
  <c r="D500" i="14"/>
  <c r="D501" i="14"/>
  <c r="D502" i="14"/>
  <c r="F493" i="14"/>
  <c r="F494" i="14"/>
  <c r="F495" i="14"/>
  <c r="F496" i="14"/>
  <c r="F497" i="14"/>
  <c r="F498" i="14"/>
  <c r="F499" i="14"/>
  <c r="F500" i="14"/>
  <c r="F501" i="14"/>
  <c r="F502" i="14"/>
  <c r="G493" i="14"/>
  <c r="G494" i="14"/>
  <c r="G495" i="14"/>
  <c r="G496" i="14"/>
  <c r="G497" i="14"/>
  <c r="G498" i="14"/>
  <c r="G499" i="14"/>
  <c r="G500" i="14"/>
  <c r="G501" i="14"/>
  <c r="G502" i="14"/>
  <c r="C490" i="12"/>
  <c r="C491" i="12"/>
  <c r="C492" i="12"/>
  <c r="C493" i="12"/>
  <c r="C494" i="12"/>
  <c r="C495" i="12"/>
  <c r="C496" i="12"/>
  <c r="C497" i="12"/>
  <c r="C498" i="12"/>
  <c r="C499" i="12"/>
  <c r="C500" i="12"/>
  <c r="I496" i="14" l="1"/>
  <c r="I502" i="14"/>
  <c r="I494" i="14"/>
  <c r="I501" i="14"/>
  <c r="I495" i="14"/>
  <c r="I500" i="14"/>
  <c r="I499" i="14"/>
  <c r="I498" i="14"/>
  <c r="I493" i="14"/>
  <c r="I497" i="14"/>
  <c r="L497" i="14"/>
  <c r="L495" i="14"/>
  <c r="L502" i="14"/>
  <c r="L501" i="14"/>
  <c r="L500" i="14"/>
  <c r="L496" i="14"/>
  <c r="L494" i="14"/>
  <c r="L493" i="14"/>
  <c r="L499" i="14"/>
  <c r="L498" i="14"/>
  <c r="C482" i="14" l="1"/>
  <c r="C483" i="14"/>
  <c r="C484" i="14"/>
  <c r="C485" i="14"/>
  <c r="C486" i="14"/>
  <c r="C487" i="14"/>
  <c r="C488" i="14"/>
  <c r="C489" i="14"/>
  <c r="C490" i="14"/>
  <c r="C491" i="14"/>
  <c r="C492" i="14"/>
  <c r="D482" i="14"/>
  <c r="D483" i="14"/>
  <c r="D484" i="14"/>
  <c r="D485" i="14"/>
  <c r="D486" i="14"/>
  <c r="D487" i="14"/>
  <c r="D488" i="14"/>
  <c r="D489" i="14"/>
  <c r="D490" i="14"/>
  <c r="D491" i="14"/>
  <c r="D492" i="14"/>
  <c r="F482" i="14"/>
  <c r="F483" i="14"/>
  <c r="F484" i="14"/>
  <c r="F485" i="14"/>
  <c r="F486" i="14"/>
  <c r="F487" i="14"/>
  <c r="F488" i="14"/>
  <c r="F489" i="14"/>
  <c r="F490" i="14"/>
  <c r="F491" i="14"/>
  <c r="F492" i="14"/>
  <c r="G482" i="14"/>
  <c r="G483" i="14"/>
  <c r="G484" i="14"/>
  <c r="G485" i="14"/>
  <c r="G486" i="14"/>
  <c r="G487" i="14"/>
  <c r="G488" i="14"/>
  <c r="G489" i="14"/>
  <c r="G490" i="14"/>
  <c r="G491" i="14"/>
  <c r="G492" i="14"/>
  <c r="C480" i="12"/>
  <c r="C481" i="12"/>
  <c r="C482" i="12"/>
  <c r="C483" i="12"/>
  <c r="C484" i="12"/>
  <c r="C485" i="12"/>
  <c r="C486" i="12"/>
  <c r="C487" i="12"/>
  <c r="C488" i="12"/>
  <c r="C489" i="12"/>
  <c r="L492" i="14"/>
  <c r="I489" i="14"/>
  <c r="I491" i="14"/>
  <c r="L486" i="14"/>
  <c r="L487" i="14"/>
  <c r="L488" i="14"/>
  <c r="L489" i="14"/>
  <c r="L490" i="14"/>
  <c r="L491" i="14"/>
  <c r="L482" i="14"/>
  <c r="L483" i="14"/>
  <c r="L484" i="14"/>
  <c r="L485" i="14"/>
  <c r="C475" i="14"/>
  <c r="C476" i="14"/>
  <c r="C477" i="14"/>
  <c r="C478" i="14"/>
  <c r="C479" i="14"/>
  <c r="C480" i="14"/>
  <c r="C481" i="14"/>
  <c r="D475" i="14"/>
  <c r="D476" i="14"/>
  <c r="D477" i="14"/>
  <c r="D478" i="14"/>
  <c r="D479" i="14"/>
  <c r="D480" i="14"/>
  <c r="D481" i="14"/>
  <c r="F475" i="14"/>
  <c r="F476" i="14"/>
  <c r="F477" i="14"/>
  <c r="F478" i="14"/>
  <c r="F479" i="14"/>
  <c r="F480" i="14"/>
  <c r="F481" i="14"/>
  <c r="G475" i="14"/>
  <c r="G476" i="14"/>
  <c r="G477" i="14"/>
  <c r="G478" i="14"/>
  <c r="G479" i="14"/>
  <c r="G480" i="14"/>
  <c r="G481" i="14"/>
  <c r="C469" i="14"/>
  <c r="C470" i="14"/>
  <c r="C471" i="14"/>
  <c r="C472" i="14"/>
  <c r="C473" i="14"/>
  <c r="C474" i="14"/>
  <c r="D469" i="14"/>
  <c r="D470" i="14"/>
  <c r="D471" i="14"/>
  <c r="D472" i="14"/>
  <c r="D473" i="14"/>
  <c r="D474" i="14"/>
  <c r="F469" i="14"/>
  <c r="F470" i="14"/>
  <c r="F471" i="14"/>
  <c r="F472" i="14"/>
  <c r="F473" i="14"/>
  <c r="F474" i="14"/>
  <c r="G469" i="14"/>
  <c r="G470" i="14"/>
  <c r="G471" i="14"/>
  <c r="G472" i="14"/>
  <c r="G473" i="14"/>
  <c r="G474" i="14"/>
  <c r="C473" i="12"/>
  <c r="C474" i="12"/>
  <c r="C475" i="12"/>
  <c r="C476" i="12"/>
  <c r="C477" i="12"/>
  <c r="C478" i="12"/>
  <c r="C479" i="12"/>
  <c r="I477" i="14"/>
  <c r="I479" i="14"/>
  <c r="I480" i="14"/>
  <c r="C467" i="14"/>
  <c r="C468" i="14"/>
  <c r="D467" i="14"/>
  <c r="D468" i="14"/>
  <c r="F467" i="14"/>
  <c r="F468" i="14"/>
  <c r="G467" i="14"/>
  <c r="G468" i="14"/>
  <c r="L478" i="14"/>
  <c r="L477" i="14"/>
  <c r="L480" i="14"/>
  <c r="L475" i="14"/>
  <c r="L481" i="14"/>
  <c r="L479" i="14"/>
  <c r="L476" i="14"/>
  <c r="BB534" i="10"/>
  <c r="C465" i="12"/>
  <c r="C466" i="12"/>
  <c r="C467" i="12"/>
  <c r="C468" i="12"/>
  <c r="C469" i="12"/>
  <c r="C470" i="12"/>
  <c r="C471" i="12"/>
  <c r="C472" i="12"/>
  <c r="I472" i="14"/>
  <c r="I473" i="14"/>
  <c r="G7" i="14"/>
  <c r="G8" i="14"/>
  <c r="G9" i="14"/>
  <c r="G10" i="14"/>
  <c r="G11" i="14"/>
  <c r="G12" i="14"/>
  <c r="G13" i="14"/>
  <c r="G14" i="14"/>
  <c r="G15" i="14"/>
  <c r="G16" i="14"/>
  <c r="G17" i="14"/>
  <c r="G18" i="14"/>
  <c r="G19" i="14"/>
  <c r="G20" i="14"/>
  <c r="G21" i="14"/>
  <c r="G22" i="14"/>
  <c r="G23" i="14"/>
  <c r="G24" i="14"/>
  <c r="G25" i="14"/>
  <c r="G26" i="14"/>
  <c r="G27" i="14"/>
  <c r="G28" i="14"/>
  <c r="G29" i="14"/>
  <c r="G30" i="14"/>
  <c r="G31" i="14"/>
  <c r="G32" i="14"/>
  <c r="G33" i="14"/>
  <c r="G34" i="14"/>
  <c r="G35" i="14"/>
  <c r="G36" i="14"/>
  <c r="G37" i="14"/>
  <c r="G38" i="14"/>
  <c r="G39" i="14"/>
  <c r="G40" i="14"/>
  <c r="G41" i="14"/>
  <c r="G42" i="14"/>
  <c r="G43" i="14"/>
  <c r="G44" i="14"/>
  <c r="G45" i="14"/>
  <c r="G46" i="14"/>
  <c r="G47" i="14"/>
  <c r="G48" i="14"/>
  <c r="G49" i="14"/>
  <c r="G50" i="14"/>
  <c r="G51" i="14"/>
  <c r="G52" i="14"/>
  <c r="G53" i="14"/>
  <c r="G54" i="14"/>
  <c r="G55" i="14"/>
  <c r="G56" i="14"/>
  <c r="G57" i="14"/>
  <c r="G58" i="14"/>
  <c r="G59" i="14"/>
  <c r="G60" i="14"/>
  <c r="G61" i="14"/>
  <c r="G62" i="14"/>
  <c r="G63" i="14"/>
  <c r="G64" i="14"/>
  <c r="G65" i="14"/>
  <c r="G66" i="14"/>
  <c r="G67" i="14"/>
  <c r="G68" i="14"/>
  <c r="G69" i="14"/>
  <c r="G70" i="14"/>
  <c r="G71" i="14"/>
  <c r="G72" i="14"/>
  <c r="G73" i="14"/>
  <c r="G74" i="14"/>
  <c r="G75" i="14"/>
  <c r="G76" i="14"/>
  <c r="G77" i="14"/>
  <c r="G78" i="14"/>
  <c r="G79" i="14"/>
  <c r="G80" i="14"/>
  <c r="G81" i="14"/>
  <c r="G82" i="14"/>
  <c r="G83" i="14"/>
  <c r="G84" i="14"/>
  <c r="G85" i="14"/>
  <c r="G86" i="14"/>
  <c r="G87" i="14"/>
  <c r="G88" i="14"/>
  <c r="G89" i="14"/>
  <c r="G90" i="14"/>
  <c r="G91" i="14"/>
  <c r="G92" i="14"/>
  <c r="G93" i="14"/>
  <c r="G94" i="14"/>
  <c r="G95" i="14"/>
  <c r="G96" i="14"/>
  <c r="G97" i="14"/>
  <c r="G98" i="14"/>
  <c r="G99" i="14"/>
  <c r="G100" i="14"/>
  <c r="G101" i="14"/>
  <c r="G102" i="14"/>
  <c r="G103" i="14"/>
  <c r="G104" i="14"/>
  <c r="G105" i="14"/>
  <c r="G106" i="14"/>
  <c r="G107" i="14"/>
  <c r="G108" i="14"/>
  <c r="G109" i="14"/>
  <c r="G110" i="14"/>
  <c r="G111" i="14"/>
  <c r="G112" i="14"/>
  <c r="G113" i="14"/>
  <c r="G114" i="14"/>
  <c r="G115" i="14"/>
  <c r="G116" i="14"/>
  <c r="G117" i="14"/>
  <c r="G118" i="14"/>
  <c r="G119" i="14"/>
  <c r="G120" i="14"/>
  <c r="G121" i="14"/>
  <c r="G122" i="14"/>
  <c r="G123" i="14"/>
  <c r="G124" i="14"/>
  <c r="G125" i="14"/>
  <c r="G126" i="14"/>
  <c r="G127" i="14"/>
  <c r="G128" i="14"/>
  <c r="G129" i="14"/>
  <c r="G130" i="14"/>
  <c r="G131" i="14"/>
  <c r="G132" i="14"/>
  <c r="G133" i="14"/>
  <c r="G134" i="14"/>
  <c r="G135" i="14"/>
  <c r="G136" i="14"/>
  <c r="G137" i="14"/>
  <c r="G138" i="14"/>
  <c r="G139" i="14"/>
  <c r="G140" i="14"/>
  <c r="G141" i="14"/>
  <c r="G142" i="14"/>
  <c r="G143" i="14"/>
  <c r="G144" i="14"/>
  <c r="G145" i="14"/>
  <c r="G146" i="14"/>
  <c r="G147" i="14"/>
  <c r="G148" i="14"/>
  <c r="G149" i="14"/>
  <c r="G150" i="14"/>
  <c r="G151" i="14"/>
  <c r="G152" i="14"/>
  <c r="G153" i="14"/>
  <c r="G154" i="14"/>
  <c r="G155" i="14"/>
  <c r="G156" i="14"/>
  <c r="G157" i="14"/>
  <c r="G158" i="14"/>
  <c r="G159" i="14"/>
  <c r="G160" i="14"/>
  <c r="G161" i="14"/>
  <c r="G162" i="14"/>
  <c r="G163" i="14"/>
  <c r="G164" i="14"/>
  <c r="G165" i="14"/>
  <c r="G166" i="14"/>
  <c r="G167" i="14"/>
  <c r="G168" i="14"/>
  <c r="G169" i="14"/>
  <c r="G170" i="14"/>
  <c r="G171" i="14"/>
  <c r="G172" i="14"/>
  <c r="G173" i="14"/>
  <c r="G174" i="14"/>
  <c r="G175" i="14"/>
  <c r="G176" i="14"/>
  <c r="G177" i="14"/>
  <c r="G178" i="14"/>
  <c r="G179" i="14"/>
  <c r="G180" i="14"/>
  <c r="G181" i="14"/>
  <c r="G182" i="14"/>
  <c r="G183" i="14"/>
  <c r="G184" i="14"/>
  <c r="G185" i="14"/>
  <c r="G186" i="14"/>
  <c r="G187" i="14"/>
  <c r="G188" i="14"/>
  <c r="G189" i="14"/>
  <c r="G190" i="14"/>
  <c r="G191" i="14"/>
  <c r="G192" i="14"/>
  <c r="G193" i="14"/>
  <c r="G194" i="14"/>
  <c r="G195" i="14"/>
  <c r="G196" i="14"/>
  <c r="G197" i="14"/>
  <c r="G198" i="14"/>
  <c r="G199" i="14"/>
  <c r="G200" i="14"/>
  <c r="G201" i="14"/>
  <c r="G202" i="14"/>
  <c r="G203" i="14"/>
  <c r="G204" i="14"/>
  <c r="G205" i="14"/>
  <c r="G206" i="14"/>
  <c r="G207" i="14"/>
  <c r="G208" i="14"/>
  <c r="G209" i="14"/>
  <c r="G210" i="14"/>
  <c r="G211" i="14"/>
  <c r="G212" i="14"/>
  <c r="G213" i="14"/>
  <c r="G214" i="14"/>
  <c r="G215" i="14"/>
  <c r="G216" i="14"/>
  <c r="G217" i="14"/>
  <c r="G218" i="14"/>
  <c r="G219" i="14"/>
  <c r="G220" i="14"/>
  <c r="G221" i="14"/>
  <c r="G222" i="14"/>
  <c r="G223" i="14"/>
  <c r="G224" i="14"/>
  <c r="G225" i="14"/>
  <c r="G226" i="14"/>
  <c r="G227" i="14"/>
  <c r="G228" i="14"/>
  <c r="G229" i="14"/>
  <c r="G230" i="14"/>
  <c r="G231" i="14"/>
  <c r="G232" i="14"/>
  <c r="G233" i="14"/>
  <c r="G234" i="14"/>
  <c r="G235" i="14"/>
  <c r="G236" i="14"/>
  <c r="G237" i="14"/>
  <c r="G238" i="14"/>
  <c r="G239" i="14"/>
  <c r="G240" i="14"/>
  <c r="G241" i="14"/>
  <c r="G242" i="14"/>
  <c r="G243" i="14"/>
  <c r="G244" i="14"/>
  <c r="G245" i="14"/>
  <c r="G246" i="14"/>
  <c r="G247" i="14"/>
  <c r="G248" i="14"/>
  <c r="G249" i="14"/>
  <c r="G250" i="14"/>
  <c r="G251" i="14"/>
  <c r="G252" i="14"/>
  <c r="G253" i="14"/>
  <c r="G254" i="14"/>
  <c r="G255" i="14"/>
  <c r="G256" i="14"/>
  <c r="G257" i="14"/>
  <c r="G258" i="14"/>
  <c r="G259" i="14"/>
  <c r="G260" i="14"/>
  <c r="G261" i="14"/>
  <c r="G262" i="14"/>
  <c r="G263" i="14"/>
  <c r="G264" i="14"/>
  <c r="G265" i="14"/>
  <c r="G266" i="14"/>
  <c r="G267" i="14"/>
  <c r="G268" i="14"/>
  <c r="G269" i="14"/>
  <c r="G270" i="14"/>
  <c r="G271" i="14"/>
  <c r="G272" i="14"/>
  <c r="G273" i="14"/>
  <c r="G274" i="14"/>
  <c r="G275" i="14"/>
  <c r="G276" i="14"/>
  <c r="G277" i="14"/>
  <c r="G278" i="14"/>
  <c r="G279" i="14"/>
  <c r="G280" i="14"/>
  <c r="G281" i="14"/>
  <c r="G282" i="14"/>
  <c r="G283" i="14"/>
  <c r="G284" i="14"/>
  <c r="G285" i="14"/>
  <c r="G286" i="14"/>
  <c r="G287" i="14"/>
  <c r="G288" i="14"/>
  <c r="G289" i="14"/>
  <c r="G290" i="14"/>
  <c r="G291" i="14"/>
  <c r="G292" i="14"/>
  <c r="G293" i="14"/>
  <c r="G294" i="14"/>
  <c r="G295" i="14"/>
  <c r="G296" i="14"/>
  <c r="G297" i="14"/>
  <c r="G298" i="14"/>
  <c r="G299" i="14"/>
  <c r="G300" i="14"/>
  <c r="G301" i="14"/>
  <c r="G302" i="14"/>
  <c r="G303" i="14"/>
  <c r="G304" i="14"/>
  <c r="G305" i="14"/>
  <c r="G306" i="14"/>
  <c r="G307" i="14"/>
  <c r="G308" i="14"/>
  <c r="G309" i="14"/>
  <c r="G310" i="14"/>
  <c r="G311" i="14"/>
  <c r="G312" i="14"/>
  <c r="G313" i="14"/>
  <c r="G314" i="14"/>
  <c r="G315" i="14"/>
  <c r="G316" i="14"/>
  <c r="G317" i="14"/>
  <c r="G318" i="14"/>
  <c r="G319" i="14"/>
  <c r="G320" i="14"/>
  <c r="G321" i="14"/>
  <c r="G322" i="14"/>
  <c r="G323" i="14"/>
  <c r="G324" i="14"/>
  <c r="G325" i="14"/>
  <c r="G326" i="14"/>
  <c r="G327" i="14"/>
  <c r="G328" i="14"/>
  <c r="G329" i="14"/>
  <c r="G330" i="14"/>
  <c r="G331" i="14"/>
  <c r="G332" i="14"/>
  <c r="G333" i="14"/>
  <c r="G334" i="14"/>
  <c r="G335" i="14"/>
  <c r="G336" i="14"/>
  <c r="G337" i="14"/>
  <c r="G338" i="14"/>
  <c r="G339" i="14"/>
  <c r="G340" i="14"/>
  <c r="G341" i="14"/>
  <c r="G342" i="14"/>
  <c r="G343" i="14"/>
  <c r="G344" i="14"/>
  <c r="G345" i="14"/>
  <c r="G346" i="14"/>
  <c r="G347" i="14"/>
  <c r="G348" i="14"/>
  <c r="G349" i="14"/>
  <c r="G350" i="14"/>
  <c r="G351" i="14"/>
  <c r="G352" i="14"/>
  <c r="G353" i="14"/>
  <c r="G354" i="14"/>
  <c r="G355" i="14"/>
  <c r="G356" i="14"/>
  <c r="G357" i="14"/>
  <c r="G358" i="14"/>
  <c r="G359" i="14"/>
  <c r="G360" i="14"/>
  <c r="G361" i="14"/>
  <c r="G362" i="14"/>
  <c r="G363" i="14"/>
  <c r="G364" i="14"/>
  <c r="G365" i="14"/>
  <c r="G366" i="14"/>
  <c r="G367" i="14"/>
  <c r="G368" i="14"/>
  <c r="G369" i="14"/>
  <c r="G370" i="14"/>
  <c r="G371" i="14"/>
  <c r="G372" i="14"/>
  <c r="G373" i="14"/>
  <c r="G374" i="14"/>
  <c r="G375" i="14"/>
  <c r="G376" i="14"/>
  <c r="G377" i="14"/>
  <c r="G378" i="14"/>
  <c r="G379" i="14"/>
  <c r="G380" i="14"/>
  <c r="G381" i="14"/>
  <c r="G382" i="14"/>
  <c r="G383" i="14"/>
  <c r="G384" i="14"/>
  <c r="G385" i="14"/>
  <c r="G386" i="14"/>
  <c r="G387" i="14"/>
  <c r="G388" i="14"/>
  <c r="G389" i="14"/>
  <c r="G390" i="14"/>
  <c r="G391" i="14"/>
  <c r="G392" i="14"/>
  <c r="G393" i="14"/>
  <c r="G394" i="14"/>
  <c r="G395" i="14"/>
  <c r="G396" i="14"/>
  <c r="G397" i="14"/>
  <c r="G398" i="14"/>
  <c r="G399" i="14"/>
  <c r="G400" i="14"/>
  <c r="G401" i="14"/>
  <c r="G402" i="14"/>
  <c r="G403" i="14"/>
  <c r="G404" i="14"/>
  <c r="G405" i="14"/>
  <c r="G406" i="14"/>
  <c r="G407" i="14"/>
  <c r="G408" i="14"/>
  <c r="G409" i="14"/>
  <c r="G410" i="14"/>
  <c r="G411" i="14"/>
  <c r="G412" i="14"/>
  <c r="G413" i="14"/>
  <c r="G414" i="14"/>
  <c r="G415" i="14"/>
  <c r="G416" i="14"/>
  <c r="G417" i="14"/>
  <c r="G418" i="14"/>
  <c r="G419" i="14"/>
  <c r="G420" i="14"/>
  <c r="G421" i="14"/>
  <c r="G422" i="14"/>
  <c r="G423" i="14"/>
  <c r="G424" i="14"/>
  <c r="G425" i="14"/>
  <c r="G426" i="14"/>
  <c r="G427" i="14"/>
  <c r="G428" i="14"/>
  <c r="G429" i="14"/>
  <c r="G430" i="14"/>
  <c r="G431" i="14"/>
  <c r="G432" i="14"/>
  <c r="G433" i="14"/>
  <c r="G434" i="14"/>
  <c r="G435" i="14"/>
  <c r="G436" i="14"/>
  <c r="G437" i="14"/>
  <c r="G438" i="14"/>
  <c r="G439" i="14"/>
  <c r="G440" i="14"/>
  <c r="G441" i="14"/>
  <c r="G442" i="14"/>
  <c r="G443" i="14"/>
  <c r="G444" i="14"/>
  <c r="G445" i="14"/>
  <c r="G446" i="14"/>
  <c r="G447" i="14"/>
  <c r="G448" i="14"/>
  <c r="G449" i="14"/>
  <c r="G450" i="14"/>
  <c r="G451" i="14"/>
  <c r="G452" i="14"/>
  <c r="G453" i="14"/>
  <c r="G454" i="14"/>
  <c r="G455" i="14"/>
  <c r="G456" i="14"/>
  <c r="G457" i="14"/>
  <c r="G458" i="14"/>
  <c r="G459" i="14"/>
  <c r="G460" i="14"/>
  <c r="G461" i="14"/>
  <c r="G462" i="14"/>
  <c r="G463" i="14"/>
  <c r="G464" i="14"/>
  <c r="G465" i="14"/>
  <c r="G466" i="14"/>
  <c r="G534"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141" i="14"/>
  <c r="F142" i="14"/>
  <c r="F143" i="14"/>
  <c r="F144" i="14"/>
  <c r="F145" i="14"/>
  <c r="F146" i="14"/>
  <c r="F147" i="14"/>
  <c r="F148" i="14"/>
  <c r="F149" i="14"/>
  <c r="F150" i="14"/>
  <c r="F151" i="14"/>
  <c r="F152" i="14"/>
  <c r="F153" i="14"/>
  <c r="F154" i="14"/>
  <c r="F155" i="14"/>
  <c r="F156" i="14"/>
  <c r="F157" i="14"/>
  <c r="F158" i="14"/>
  <c r="F159" i="14"/>
  <c r="F160" i="14"/>
  <c r="F161" i="14"/>
  <c r="F162" i="14"/>
  <c r="F163" i="14"/>
  <c r="F164" i="14"/>
  <c r="F165" i="14"/>
  <c r="F166" i="14"/>
  <c r="F167" i="14"/>
  <c r="F168" i="14"/>
  <c r="F169" i="14"/>
  <c r="F170" i="14"/>
  <c r="F171" i="14"/>
  <c r="F172" i="14"/>
  <c r="F173" i="14"/>
  <c r="F174" i="14"/>
  <c r="F175" i="14"/>
  <c r="F176" i="14"/>
  <c r="F177" i="14"/>
  <c r="F178" i="14"/>
  <c r="F179" i="14"/>
  <c r="F180" i="14"/>
  <c r="F181" i="14"/>
  <c r="F182" i="14"/>
  <c r="F183" i="14"/>
  <c r="F184" i="14"/>
  <c r="F185" i="14"/>
  <c r="F186" i="14"/>
  <c r="F187" i="14"/>
  <c r="F188" i="14"/>
  <c r="F189" i="14"/>
  <c r="F190" i="14"/>
  <c r="F191" i="14"/>
  <c r="F192" i="14"/>
  <c r="F193" i="14"/>
  <c r="F194" i="14"/>
  <c r="F195" i="14"/>
  <c r="F196" i="14"/>
  <c r="F197" i="14"/>
  <c r="F198" i="14"/>
  <c r="F199" i="14"/>
  <c r="F200" i="14"/>
  <c r="F201" i="14"/>
  <c r="F202" i="14"/>
  <c r="F203" i="14"/>
  <c r="F204" i="14"/>
  <c r="F205" i="14"/>
  <c r="F206" i="14"/>
  <c r="F207" i="14"/>
  <c r="F208" i="14"/>
  <c r="F209" i="14"/>
  <c r="F210" i="14"/>
  <c r="F211" i="14"/>
  <c r="F212" i="14"/>
  <c r="F213" i="14"/>
  <c r="F214" i="14"/>
  <c r="F215" i="14"/>
  <c r="F216" i="14"/>
  <c r="F217" i="14"/>
  <c r="F218" i="14"/>
  <c r="F219" i="14"/>
  <c r="F220" i="14"/>
  <c r="F221" i="14"/>
  <c r="F222" i="14"/>
  <c r="F223" i="14"/>
  <c r="F224" i="14"/>
  <c r="F225" i="14"/>
  <c r="F226" i="14"/>
  <c r="F227" i="14"/>
  <c r="F228" i="14"/>
  <c r="F229" i="14"/>
  <c r="F230" i="14"/>
  <c r="F231" i="14"/>
  <c r="F232" i="14"/>
  <c r="F233" i="14"/>
  <c r="F234" i="14"/>
  <c r="F235" i="14"/>
  <c r="F236" i="14"/>
  <c r="F237" i="14"/>
  <c r="F238" i="14"/>
  <c r="F239" i="14"/>
  <c r="F240" i="14"/>
  <c r="F241" i="14"/>
  <c r="F242" i="14"/>
  <c r="F243" i="14"/>
  <c r="F244" i="14"/>
  <c r="F245" i="14"/>
  <c r="F246" i="14"/>
  <c r="F247" i="14"/>
  <c r="F248" i="14"/>
  <c r="F249" i="14"/>
  <c r="F250" i="14"/>
  <c r="F251" i="14"/>
  <c r="F252" i="14"/>
  <c r="F253" i="14"/>
  <c r="F254" i="14"/>
  <c r="F255" i="14"/>
  <c r="F256" i="14"/>
  <c r="F257" i="14"/>
  <c r="F258" i="14"/>
  <c r="F259" i="14"/>
  <c r="F260" i="14"/>
  <c r="F261" i="14"/>
  <c r="F262" i="14"/>
  <c r="F263" i="14"/>
  <c r="F264" i="14"/>
  <c r="F265" i="14"/>
  <c r="F266" i="14"/>
  <c r="F267" i="14"/>
  <c r="F268" i="14"/>
  <c r="F269" i="14"/>
  <c r="F270" i="14"/>
  <c r="F271" i="14"/>
  <c r="F272" i="14"/>
  <c r="F273" i="14"/>
  <c r="F274" i="14"/>
  <c r="F275" i="14"/>
  <c r="F276" i="14"/>
  <c r="F277" i="14"/>
  <c r="F278" i="14"/>
  <c r="F279" i="14"/>
  <c r="F280" i="14"/>
  <c r="F281" i="14"/>
  <c r="F282" i="14"/>
  <c r="F283" i="14"/>
  <c r="F284" i="14"/>
  <c r="F285" i="14"/>
  <c r="F286" i="14"/>
  <c r="F287" i="14"/>
  <c r="F288" i="14"/>
  <c r="F289" i="14"/>
  <c r="F290" i="14"/>
  <c r="F291" i="14"/>
  <c r="F292" i="14"/>
  <c r="F293" i="14"/>
  <c r="F294" i="14"/>
  <c r="F295" i="14"/>
  <c r="F296" i="14"/>
  <c r="F297" i="14"/>
  <c r="F298" i="14"/>
  <c r="F299" i="14"/>
  <c r="F300" i="14"/>
  <c r="F301" i="14"/>
  <c r="F302" i="14"/>
  <c r="F303" i="14"/>
  <c r="F304" i="14"/>
  <c r="F305" i="14"/>
  <c r="F306" i="14"/>
  <c r="F307" i="14"/>
  <c r="F308" i="14"/>
  <c r="F309" i="14"/>
  <c r="F310" i="14"/>
  <c r="F311" i="14"/>
  <c r="F312" i="14"/>
  <c r="F313" i="14"/>
  <c r="F314" i="14"/>
  <c r="F315" i="14"/>
  <c r="F316" i="14"/>
  <c r="F317" i="14"/>
  <c r="F318" i="14"/>
  <c r="F319" i="14"/>
  <c r="F320" i="14"/>
  <c r="F321" i="14"/>
  <c r="F322" i="14"/>
  <c r="F323" i="14"/>
  <c r="F324" i="14"/>
  <c r="F325" i="14"/>
  <c r="F326" i="14"/>
  <c r="F327" i="14"/>
  <c r="F328" i="14"/>
  <c r="F329" i="14"/>
  <c r="F330" i="14"/>
  <c r="F331" i="14"/>
  <c r="F332" i="14"/>
  <c r="F333" i="14"/>
  <c r="F334" i="14"/>
  <c r="F335" i="14"/>
  <c r="F336" i="14"/>
  <c r="F337" i="14"/>
  <c r="F338" i="14"/>
  <c r="F339" i="14"/>
  <c r="F340" i="14"/>
  <c r="F341" i="14"/>
  <c r="F342" i="14"/>
  <c r="F343" i="14"/>
  <c r="F344" i="14"/>
  <c r="F345" i="14"/>
  <c r="F346" i="14"/>
  <c r="F347" i="14"/>
  <c r="F348" i="14"/>
  <c r="F349" i="14"/>
  <c r="F350" i="14"/>
  <c r="F351" i="14"/>
  <c r="F352" i="14"/>
  <c r="F353" i="14"/>
  <c r="F354" i="14"/>
  <c r="F355" i="14"/>
  <c r="F356" i="14"/>
  <c r="F357" i="14"/>
  <c r="F358" i="14"/>
  <c r="F359" i="14"/>
  <c r="F360" i="14"/>
  <c r="F361" i="14"/>
  <c r="F362" i="14"/>
  <c r="F363" i="14"/>
  <c r="F364" i="14"/>
  <c r="F365" i="14"/>
  <c r="F366" i="14"/>
  <c r="F367" i="14"/>
  <c r="F368" i="14"/>
  <c r="F369" i="14"/>
  <c r="F370" i="14"/>
  <c r="F371" i="14"/>
  <c r="F372" i="14"/>
  <c r="F373" i="14"/>
  <c r="F374" i="14"/>
  <c r="F375" i="14"/>
  <c r="F376" i="14"/>
  <c r="F377" i="14"/>
  <c r="F378" i="14"/>
  <c r="F379" i="14"/>
  <c r="F380" i="14"/>
  <c r="F381" i="14"/>
  <c r="F382" i="14"/>
  <c r="F383" i="14"/>
  <c r="F384" i="14"/>
  <c r="F385" i="14"/>
  <c r="F386" i="14"/>
  <c r="F387" i="14"/>
  <c r="F388" i="14"/>
  <c r="F389" i="14"/>
  <c r="F390" i="14"/>
  <c r="F391" i="14"/>
  <c r="F392" i="14"/>
  <c r="F393" i="14"/>
  <c r="F394" i="14"/>
  <c r="F395" i="14"/>
  <c r="F396" i="14"/>
  <c r="F397" i="14"/>
  <c r="F398" i="14"/>
  <c r="F399" i="14"/>
  <c r="F400" i="14"/>
  <c r="F401" i="14"/>
  <c r="F402" i="14"/>
  <c r="F403" i="14"/>
  <c r="F404" i="14"/>
  <c r="F405" i="14"/>
  <c r="F406" i="14"/>
  <c r="F407" i="14"/>
  <c r="F408" i="14"/>
  <c r="F409" i="14"/>
  <c r="F410" i="14"/>
  <c r="F411" i="14"/>
  <c r="F412" i="14"/>
  <c r="F413" i="14"/>
  <c r="F414" i="14"/>
  <c r="F415" i="14"/>
  <c r="F416" i="14"/>
  <c r="F417" i="14"/>
  <c r="F418" i="14"/>
  <c r="F419" i="14"/>
  <c r="F420" i="14"/>
  <c r="F421" i="14"/>
  <c r="F422" i="14"/>
  <c r="F423" i="14"/>
  <c r="F424" i="14"/>
  <c r="F425" i="14"/>
  <c r="F426" i="14"/>
  <c r="F427" i="14"/>
  <c r="F428" i="14"/>
  <c r="F429" i="14"/>
  <c r="F430" i="14"/>
  <c r="F431" i="14"/>
  <c r="F432" i="14"/>
  <c r="F433" i="14"/>
  <c r="F434" i="14"/>
  <c r="F435" i="14"/>
  <c r="F436" i="14"/>
  <c r="F437" i="14"/>
  <c r="F438" i="14"/>
  <c r="F439" i="14"/>
  <c r="F440" i="14"/>
  <c r="F441" i="14"/>
  <c r="F442" i="14"/>
  <c r="F443" i="14"/>
  <c r="F444" i="14"/>
  <c r="F445" i="14"/>
  <c r="F446" i="14"/>
  <c r="F447" i="14"/>
  <c r="F448" i="14"/>
  <c r="F449" i="14"/>
  <c r="F450" i="14"/>
  <c r="F451" i="14"/>
  <c r="F452" i="14"/>
  <c r="F453" i="14"/>
  <c r="F454" i="14"/>
  <c r="F455" i="14"/>
  <c r="F456" i="14"/>
  <c r="F457" i="14"/>
  <c r="F458" i="14"/>
  <c r="F459" i="14"/>
  <c r="F460" i="14"/>
  <c r="F461" i="14"/>
  <c r="F462" i="14"/>
  <c r="F463" i="14"/>
  <c r="F464" i="14"/>
  <c r="F465" i="14"/>
  <c r="F466" i="14"/>
  <c r="F534"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465" i="14"/>
  <c r="D466" i="14"/>
  <c r="D534"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23" i="14"/>
  <c r="C324" i="14"/>
  <c r="C325" i="14"/>
  <c r="C326" i="14"/>
  <c r="C327" i="14"/>
  <c r="C328" i="14"/>
  <c r="C329" i="14"/>
  <c r="C330" i="14"/>
  <c r="C331" i="14"/>
  <c r="C332" i="14"/>
  <c r="C333" i="14"/>
  <c r="C334" i="14"/>
  <c r="C335" i="14"/>
  <c r="C336" i="14"/>
  <c r="C337" i="14"/>
  <c r="C338" i="14"/>
  <c r="C339" i="14"/>
  <c r="C340" i="14"/>
  <c r="C341" i="14"/>
  <c r="C342" i="14"/>
  <c r="C343" i="14"/>
  <c r="C344" i="14"/>
  <c r="C345" i="14"/>
  <c r="C346" i="14"/>
  <c r="C347" i="14"/>
  <c r="C348" i="14"/>
  <c r="C349" i="14"/>
  <c r="C350" i="14"/>
  <c r="C351" i="14"/>
  <c r="C352" i="14"/>
  <c r="C353" i="14"/>
  <c r="C354" i="14"/>
  <c r="C355" i="14"/>
  <c r="C356" i="14"/>
  <c r="C357" i="14"/>
  <c r="C358" i="14"/>
  <c r="C359" i="14"/>
  <c r="C360" i="14"/>
  <c r="C361" i="14"/>
  <c r="C362" i="14"/>
  <c r="C363" i="14"/>
  <c r="C364" i="14"/>
  <c r="C365" i="14"/>
  <c r="C366" i="14"/>
  <c r="C367" i="14"/>
  <c r="C368" i="14"/>
  <c r="C369" i="14"/>
  <c r="C370" i="14"/>
  <c r="C371" i="14"/>
  <c r="C372" i="14"/>
  <c r="C373" i="14"/>
  <c r="C374" i="14"/>
  <c r="C375" i="14"/>
  <c r="C376" i="14"/>
  <c r="C377" i="14"/>
  <c r="C378" i="14"/>
  <c r="C379" i="14"/>
  <c r="C380" i="14"/>
  <c r="C381" i="14"/>
  <c r="C382" i="14"/>
  <c r="C383" i="14"/>
  <c r="C384" i="14"/>
  <c r="C385" i="14"/>
  <c r="C386" i="14"/>
  <c r="C387" i="14"/>
  <c r="C388" i="14"/>
  <c r="C389" i="14"/>
  <c r="C390" i="14"/>
  <c r="C391" i="14"/>
  <c r="C392" i="14"/>
  <c r="C393" i="14"/>
  <c r="C394" i="14"/>
  <c r="C395" i="14"/>
  <c r="C396" i="14"/>
  <c r="C397" i="14"/>
  <c r="C398" i="14"/>
  <c r="C399" i="14"/>
  <c r="C400" i="14"/>
  <c r="C401" i="14"/>
  <c r="C402" i="14"/>
  <c r="C403" i="14"/>
  <c r="C404" i="14"/>
  <c r="C405" i="14"/>
  <c r="C406" i="14"/>
  <c r="C407" i="14"/>
  <c r="C408" i="14"/>
  <c r="C409" i="14"/>
  <c r="C410" i="14"/>
  <c r="C411" i="14"/>
  <c r="C412" i="14"/>
  <c r="C413" i="14"/>
  <c r="C414" i="14"/>
  <c r="C415" i="14"/>
  <c r="C416" i="14"/>
  <c r="C417" i="14"/>
  <c r="C418" i="14"/>
  <c r="C419" i="14"/>
  <c r="C420" i="14"/>
  <c r="C421" i="14"/>
  <c r="C422" i="14"/>
  <c r="C423" i="14"/>
  <c r="C424" i="14"/>
  <c r="C425" i="14"/>
  <c r="C426" i="14"/>
  <c r="C427" i="14"/>
  <c r="C428" i="14"/>
  <c r="C429" i="14"/>
  <c r="C430" i="14"/>
  <c r="C431" i="14"/>
  <c r="C432" i="14"/>
  <c r="C433" i="14"/>
  <c r="C434" i="14"/>
  <c r="C435" i="14"/>
  <c r="C436" i="14"/>
  <c r="C437" i="14"/>
  <c r="C438" i="14"/>
  <c r="C439" i="14"/>
  <c r="C440" i="14"/>
  <c r="C441" i="14"/>
  <c r="C442" i="14"/>
  <c r="C443" i="14"/>
  <c r="C444" i="14"/>
  <c r="C445" i="14"/>
  <c r="C446" i="14"/>
  <c r="C447" i="14"/>
  <c r="C448" i="14"/>
  <c r="C449" i="14"/>
  <c r="C450" i="14"/>
  <c r="C451" i="14"/>
  <c r="C452" i="14"/>
  <c r="C453" i="14"/>
  <c r="C454" i="14"/>
  <c r="C455" i="14"/>
  <c r="C456" i="14"/>
  <c r="C457" i="14"/>
  <c r="C458" i="14"/>
  <c r="C459" i="14"/>
  <c r="C460" i="14"/>
  <c r="C461" i="14"/>
  <c r="C462" i="14"/>
  <c r="C463" i="14"/>
  <c r="C464" i="14"/>
  <c r="C465" i="14"/>
  <c r="C466" i="14"/>
  <c r="C534" i="14"/>
  <c r="G6" i="14"/>
  <c r="F6" i="14"/>
  <c r="D6" i="14"/>
  <c r="C6"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 i="12"/>
  <c r="AX33" i="10"/>
  <c r="AW33" i="10"/>
  <c r="AV33" i="10"/>
  <c r="Q155" i="12"/>
  <c r="AQ56" i="12"/>
  <c r="AP56" i="12"/>
  <c r="AO56" i="12"/>
  <c r="AN56" i="12"/>
  <c r="AM56" i="12"/>
  <c r="AL56" i="12"/>
  <c r="AJ56" i="12"/>
  <c r="AI56" i="12"/>
  <c r="AH56" i="12"/>
  <c r="AF56" i="12"/>
  <c r="AC56" i="12"/>
  <c r="V56" i="12"/>
  <c r="U56" i="12"/>
  <c r="R56" i="12"/>
  <c r="AK23" i="12"/>
  <c r="AY12" i="12"/>
  <c r="AK12" i="12"/>
  <c r="AK4" i="12"/>
  <c r="AY534" i="10"/>
  <c r="I464" i="14"/>
  <c r="AX11" i="10"/>
  <c r="I459" i="14"/>
  <c r="I457" i="14"/>
  <c r="I456" i="14"/>
  <c r="I452" i="14"/>
  <c r="I454" i="14"/>
  <c r="AU534" i="10"/>
  <c r="AZ534" i="10"/>
  <c r="BC534" i="10"/>
  <c r="BD534" i="10"/>
  <c r="BF534" i="10"/>
  <c r="BG534" i="10"/>
  <c r="I448" i="14"/>
  <c r="I450" i="14"/>
  <c r="I445" i="14"/>
  <c r="I446" i="14"/>
  <c r="I447" i="14"/>
  <c r="I444" i="14"/>
  <c r="AR534" i="10"/>
  <c r="I441" i="14"/>
  <c r="I442" i="14"/>
  <c r="AT534" i="10"/>
  <c r="AS534" i="10"/>
  <c r="AQ534" i="10"/>
  <c r="I430" i="14"/>
  <c r="I432" i="14"/>
  <c r="I433" i="14"/>
  <c r="I435" i="14"/>
  <c r="I436" i="14"/>
  <c r="I438" i="14"/>
  <c r="I439" i="14"/>
  <c r="I440" i="14"/>
  <c r="AP55" i="10"/>
  <c r="AO55" i="10"/>
  <c r="AN55" i="10"/>
  <c r="AM55" i="10"/>
  <c r="AL55" i="10"/>
  <c r="AK55" i="10"/>
  <c r="AI55" i="10"/>
  <c r="AH55" i="10"/>
  <c r="AH534" i="10" s="1"/>
  <c r="AG55" i="10"/>
  <c r="AE55" i="10"/>
  <c r="AE534" i="10" s="1"/>
  <c r="AB55" i="10"/>
  <c r="U55" i="10"/>
  <c r="T55" i="10"/>
  <c r="T534" i="10" s="1"/>
  <c r="Q55" i="10"/>
  <c r="I428" i="14"/>
  <c r="I423" i="14"/>
  <c r="I418" i="14"/>
  <c r="I413" i="14"/>
  <c r="I11" i="14"/>
  <c r="I12" i="14"/>
  <c r="I14" i="14"/>
  <c r="I15" i="14"/>
  <c r="I17" i="14"/>
  <c r="I19" i="14"/>
  <c r="I20" i="14"/>
  <c r="I22" i="14"/>
  <c r="I26" i="14"/>
  <c r="I28" i="14"/>
  <c r="I30" i="14"/>
  <c r="I34" i="14"/>
  <c r="I36" i="14"/>
  <c r="I39" i="14"/>
  <c r="I40" i="14"/>
  <c r="I42" i="14"/>
  <c r="I43" i="14"/>
  <c r="I44" i="14"/>
  <c r="I45" i="14"/>
  <c r="I47" i="14"/>
  <c r="I50" i="14"/>
  <c r="I53" i="14"/>
  <c r="I55" i="14"/>
  <c r="I57" i="14"/>
  <c r="I59" i="14"/>
  <c r="I61" i="14"/>
  <c r="I62" i="14"/>
  <c r="I64" i="14"/>
  <c r="I65" i="14"/>
  <c r="I69" i="14"/>
  <c r="I70" i="14"/>
  <c r="I72" i="14"/>
  <c r="I73" i="14"/>
  <c r="I75" i="14"/>
  <c r="I76" i="14"/>
  <c r="I77" i="14"/>
  <c r="I78" i="14"/>
  <c r="I80" i="14"/>
  <c r="I81" i="14"/>
  <c r="I83" i="14"/>
  <c r="I86" i="14"/>
  <c r="I88" i="14"/>
  <c r="I89" i="14"/>
  <c r="I91" i="14"/>
  <c r="I93" i="14"/>
  <c r="I96" i="14"/>
  <c r="I97" i="14"/>
  <c r="I99" i="14"/>
  <c r="I101" i="14"/>
  <c r="I102" i="14"/>
  <c r="I104" i="14"/>
  <c r="I105" i="14"/>
  <c r="I107" i="14"/>
  <c r="I112" i="14"/>
  <c r="I113" i="14"/>
  <c r="I115" i="14"/>
  <c r="I118" i="14"/>
  <c r="I120" i="14"/>
  <c r="I121" i="14"/>
  <c r="I122" i="14"/>
  <c r="I126" i="14"/>
  <c r="I128" i="14"/>
  <c r="I129" i="14"/>
  <c r="I134" i="14"/>
  <c r="I136" i="14"/>
  <c r="I137" i="14"/>
  <c r="I139" i="14"/>
  <c r="I142" i="14"/>
  <c r="I144" i="14"/>
  <c r="I145" i="14"/>
  <c r="I146" i="14"/>
  <c r="I147" i="14"/>
  <c r="I148" i="14"/>
  <c r="I149" i="14"/>
  <c r="I150" i="14"/>
  <c r="I152" i="14"/>
  <c r="I153" i="14"/>
  <c r="I155" i="14"/>
  <c r="I158" i="14"/>
  <c r="I160" i="14"/>
  <c r="I163" i="14"/>
  <c r="I166" i="14"/>
  <c r="I167" i="14"/>
  <c r="I169" i="14"/>
  <c r="I171" i="14"/>
  <c r="I172" i="14"/>
  <c r="I174" i="14"/>
  <c r="I175" i="14"/>
  <c r="I176" i="14"/>
  <c r="I177" i="14"/>
  <c r="I179" i="14"/>
  <c r="I180" i="14"/>
  <c r="I181" i="14"/>
  <c r="I183" i="14"/>
  <c r="I185" i="14"/>
  <c r="I186" i="14"/>
  <c r="I187" i="14"/>
  <c r="I189" i="14"/>
  <c r="I190" i="14"/>
  <c r="I191" i="14"/>
  <c r="I192" i="14"/>
  <c r="I194" i="14"/>
  <c r="I195" i="14"/>
  <c r="I196" i="14"/>
  <c r="I197" i="14"/>
  <c r="I198" i="14"/>
  <c r="I199" i="14"/>
  <c r="I200" i="14"/>
  <c r="I201" i="14"/>
  <c r="I203" i="14"/>
  <c r="I204" i="14"/>
  <c r="I205" i="14"/>
  <c r="I206" i="14"/>
  <c r="I208" i="14"/>
  <c r="I209" i="14"/>
  <c r="I211" i="14"/>
  <c r="I214" i="14"/>
  <c r="I215" i="14"/>
  <c r="I217" i="14"/>
  <c r="I218" i="14"/>
  <c r="I219" i="14"/>
  <c r="I220" i="14"/>
  <c r="I221" i="14"/>
  <c r="I222" i="14"/>
  <c r="I223" i="14"/>
  <c r="I224" i="14"/>
  <c r="I227" i="14"/>
  <c r="I228" i="14"/>
  <c r="I230" i="14"/>
  <c r="I231" i="14"/>
  <c r="I232" i="14"/>
  <c r="I233" i="14"/>
  <c r="I235" i="14"/>
  <c r="I237" i="14"/>
  <c r="I238" i="14"/>
  <c r="I239" i="14"/>
  <c r="I240" i="14"/>
  <c r="I241" i="14"/>
  <c r="I243" i="14"/>
  <c r="I244" i="14"/>
  <c r="I245" i="14"/>
  <c r="I247" i="14"/>
  <c r="I248" i="14"/>
  <c r="I249" i="14"/>
  <c r="I251" i="14"/>
  <c r="I252" i="14"/>
  <c r="I253" i="14"/>
  <c r="I254" i="14"/>
  <c r="I258" i="14"/>
  <c r="I259" i="14"/>
  <c r="I261" i="14"/>
  <c r="I262" i="14"/>
  <c r="I263" i="14"/>
  <c r="I265" i="14"/>
  <c r="I267" i="14"/>
  <c r="I270" i="14"/>
  <c r="I272" i="14"/>
  <c r="I273" i="14"/>
  <c r="I275" i="14"/>
  <c r="I279" i="14"/>
  <c r="I281" i="14"/>
  <c r="I282" i="14"/>
  <c r="I283" i="14"/>
  <c r="I286" i="14"/>
  <c r="I287" i="14"/>
  <c r="I288" i="14"/>
  <c r="I291" i="14"/>
  <c r="I292" i="14"/>
  <c r="I294" i="14"/>
  <c r="I295" i="14"/>
  <c r="I297" i="14"/>
  <c r="I299" i="14"/>
  <c r="I301" i="14"/>
  <c r="I302" i="14"/>
  <c r="I303" i="14"/>
  <c r="I305" i="14"/>
  <c r="I306" i="14"/>
  <c r="I307" i="14"/>
  <c r="I308" i="14"/>
  <c r="I311" i="14"/>
  <c r="I312" i="14"/>
  <c r="I313" i="14"/>
  <c r="I315" i="14"/>
  <c r="I318" i="14"/>
  <c r="I319" i="14"/>
  <c r="I323" i="14"/>
  <c r="I326" i="14"/>
  <c r="I328" i="14"/>
  <c r="I329" i="14"/>
  <c r="I330" i="14"/>
  <c r="I331" i="14"/>
  <c r="I332" i="14"/>
  <c r="I334" i="14"/>
  <c r="I336" i="14"/>
  <c r="I337" i="14"/>
  <c r="I339" i="14"/>
  <c r="I342" i="14"/>
  <c r="I343" i="14"/>
  <c r="I345" i="14"/>
  <c r="I347" i="14"/>
  <c r="I348" i="14"/>
  <c r="I349" i="14"/>
  <c r="I350" i="14"/>
  <c r="I351" i="14"/>
  <c r="I355" i="14"/>
  <c r="I358" i="14"/>
  <c r="I359" i="14"/>
  <c r="I360" i="14"/>
  <c r="I362" i="14"/>
  <c r="I363" i="14"/>
  <c r="I364" i="14"/>
  <c r="I365" i="14"/>
  <c r="I366" i="14"/>
  <c r="I367" i="14"/>
  <c r="I369" i="14"/>
  <c r="I371" i="14"/>
  <c r="I374" i="14"/>
  <c r="I375" i="14"/>
  <c r="I380" i="14"/>
  <c r="I382" i="14"/>
  <c r="I384" i="14"/>
  <c r="I385" i="14"/>
  <c r="I387" i="14"/>
  <c r="I388" i="14"/>
  <c r="I390" i="14"/>
  <c r="I391" i="14"/>
  <c r="I392" i="14"/>
  <c r="I393" i="14"/>
  <c r="I395" i="14"/>
  <c r="I401" i="14"/>
  <c r="I403" i="14"/>
  <c r="I405" i="14"/>
  <c r="I406" i="14"/>
  <c r="I407" i="14"/>
  <c r="BT3" i="10"/>
  <c r="BU3" i="10"/>
  <c r="I6" i="14" s="1"/>
  <c r="AF534" i="10"/>
  <c r="AJ22" i="10"/>
  <c r="AJ3" i="10"/>
  <c r="AJ11" i="10"/>
  <c r="P154" i="10"/>
  <c r="J534" i="10"/>
  <c r="R534" i="10"/>
  <c r="AA534" i="10"/>
  <c r="AC534" i="10"/>
  <c r="AD534" i="10"/>
  <c r="X534" i="10"/>
  <c r="Y534" i="10"/>
  <c r="Z534" i="10"/>
  <c r="S534" i="10"/>
  <c r="V534" i="10"/>
  <c r="W534" i="10"/>
  <c r="N534" i="10"/>
  <c r="O534" i="10"/>
  <c r="K534" i="10"/>
  <c r="L534" i="10"/>
  <c r="M534" i="10"/>
  <c r="I534" i="10"/>
  <c r="H534" i="10"/>
  <c r="L312" i="14"/>
  <c r="L534" i="14"/>
  <c r="L357" i="14"/>
  <c r="L333" i="14"/>
  <c r="L277" i="14"/>
  <c r="L261" i="14"/>
  <c r="L229" i="14"/>
  <c r="L181" i="14"/>
  <c r="L149" i="14"/>
  <c r="L133" i="14"/>
  <c r="L309" i="14"/>
  <c r="L437" i="14"/>
  <c r="L165" i="14"/>
  <c r="L269" i="14"/>
  <c r="L421" i="14"/>
  <c r="L173" i="14"/>
  <c r="L293" i="14"/>
  <c r="L245" i="14"/>
  <c r="L101" i="14"/>
  <c r="L37" i="14"/>
  <c r="L120" i="14"/>
  <c r="L216" i="14"/>
  <c r="L472" i="14"/>
  <c r="L56" i="14"/>
  <c r="L384" i="14"/>
  <c r="L159" i="14"/>
  <c r="L378" i="14"/>
  <c r="L203" i="14"/>
  <c r="L416" i="14"/>
  <c r="L469" i="14"/>
  <c r="L459" i="14"/>
  <c r="L442" i="14"/>
  <c r="L468" i="14"/>
  <c r="L276" i="14"/>
  <c r="L152" i="14"/>
  <c r="L49" i="14"/>
  <c r="L268" i="14"/>
  <c r="L352" i="14"/>
  <c r="L232" i="14"/>
  <c r="L470" i="14"/>
  <c r="L397" i="14"/>
  <c r="L64" i="14"/>
  <c r="L410" i="14"/>
  <c r="L145" i="14"/>
  <c r="L473" i="14"/>
  <c r="L85" i="14"/>
  <c r="L467" i="14"/>
  <c r="L365" i="14"/>
  <c r="L157" i="14"/>
  <c r="L301" i="14"/>
  <c r="L325" i="14"/>
  <c r="L125" i="14"/>
  <c r="L248" i="14"/>
  <c r="L189" i="14"/>
  <c r="L474" i="14"/>
  <c r="L453" i="14"/>
  <c r="L29" i="14"/>
  <c r="L92" i="14"/>
  <c r="L240" i="14"/>
  <c r="L107" i="14"/>
  <c r="L304" i="14"/>
  <c r="L391" i="14"/>
  <c r="L452" i="14"/>
  <c r="L341" i="14"/>
  <c r="L117" i="14"/>
  <c r="L45" i="14"/>
  <c r="L109" i="14"/>
  <c r="L445" i="14"/>
  <c r="L77" i="14"/>
  <c r="L423" i="14"/>
  <c r="L254" i="14"/>
  <c r="L213" i="14"/>
  <c r="L318" i="14"/>
  <c r="L359" i="14"/>
  <c r="L349" i="14"/>
  <c r="L53" i="14"/>
  <c r="L253" i="14"/>
  <c r="L381" i="14"/>
  <c r="L389" i="14"/>
  <c r="L38" i="14"/>
  <c r="L102" i="14"/>
  <c r="L166" i="14"/>
  <c r="L230" i="14"/>
  <c r="L294" i="14"/>
  <c r="L358" i="14"/>
  <c r="L422" i="14"/>
  <c r="L15" i="14"/>
  <c r="L79" i="14"/>
  <c r="L143" i="14"/>
  <c r="L207" i="14"/>
  <c r="L271" i="14"/>
  <c r="L335" i="14"/>
  <c r="L399" i="14"/>
  <c r="L461" i="14"/>
  <c r="L184" i="14"/>
  <c r="L376" i="14"/>
  <c r="L440" i="14"/>
  <c r="L33" i="14"/>
  <c r="L97" i="14"/>
  <c r="L161" i="14"/>
  <c r="L225" i="14"/>
  <c r="L289" i="14"/>
  <c r="L353" i="14"/>
  <c r="L417" i="14"/>
  <c r="L10" i="14"/>
  <c r="L74" i="14"/>
  <c r="L138" i="14"/>
  <c r="L202" i="14"/>
  <c r="L266" i="14"/>
  <c r="L330" i="14"/>
  <c r="L394" i="14"/>
  <c r="L456" i="14"/>
  <c r="L51" i="14"/>
  <c r="L115" i="14"/>
  <c r="L179" i="14"/>
  <c r="L243" i="14"/>
  <c r="L307" i="14"/>
  <c r="L371" i="14"/>
  <c r="L435" i="14"/>
  <c r="L100" i="14"/>
  <c r="L164" i="14"/>
  <c r="L228" i="14"/>
  <c r="L292" i="14"/>
  <c r="L356" i="14"/>
  <c r="L420" i="14"/>
  <c r="L197" i="14"/>
  <c r="L46" i="14"/>
  <c r="L110" i="14"/>
  <c r="L174" i="14"/>
  <c r="L238" i="14"/>
  <c r="L302" i="14"/>
  <c r="L366" i="14"/>
  <c r="L430" i="14"/>
  <c r="L23" i="14"/>
  <c r="L87" i="14"/>
  <c r="L151" i="14"/>
  <c r="L215" i="14"/>
  <c r="L279" i="14"/>
  <c r="L343" i="14"/>
  <c r="L407" i="14"/>
  <c r="L128" i="14"/>
  <c r="L192" i="14"/>
  <c r="L256" i="14"/>
  <c r="L320" i="14"/>
  <c r="L448" i="14"/>
  <c r="L41" i="14"/>
  <c r="L105" i="14"/>
  <c r="L169" i="14"/>
  <c r="L233" i="14"/>
  <c r="L297" i="14"/>
  <c r="L361" i="14"/>
  <c r="L425" i="14"/>
  <c r="L18" i="14"/>
  <c r="L146" i="14"/>
  <c r="L210" i="14"/>
  <c r="L274" i="14"/>
  <c r="L338" i="14"/>
  <c r="L464" i="14"/>
  <c r="L59" i="14"/>
  <c r="L123" i="14"/>
  <c r="L187" i="14"/>
  <c r="L251" i="14"/>
  <c r="L315" i="14"/>
  <c r="L379" i="14"/>
  <c r="L443" i="14"/>
  <c r="L44" i="14"/>
  <c r="L108" i="14"/>
  <c r="L172" i="14"/>
  <c r="L236" i="14"/>
  <c r="L300" i="14"/>
  <c r="L364" i="14"/>
  <c r="L428" i="14"/>
  <c r="L13" i="14"/>
  <c r="L69" i="14"/>
  <c r="L141" i="14"/>
  <c r="L205" i="14"/>
  <c r="L405" i="14"/>
  <c r="L54" i="14"/>
  <c r="L118" i="14"/>
  <c r="L182" i="14"/>
  <c r="L246" i="14"/>
  <c r="L310" i="14"/>
  <c r="L374" i="14"/>
  <c r="L438" i="14"/>
  <c r="L31" i="14"/>
  <c r="L95" i="14"/>
  <c r="L223" i="14"/>
  <c r="L287" i="14"/>
  <c r="L351" i="14"/>
  <c r="L415" i="14"/>
  <c r="L8" i="14"/>
  <c r="L72" i="14"/>
  <c r="L136" i="14"/>
  <c r="L200" i="14"/>
  <c r="L264" i="14"/>
  <c r="L328" i="14"/>
  <c r="L392" i="14"/>
  <c r="L454" i="14"/>
  <c r="L113" i="14"/>
  <c r="L177" i="14"/>
  <c r="L241" i="14"/>
  <c r="L305" i="14"/>
  <c r="L369" i="14"/>
  <c r="L433" i="14"/>
  <c r="L26" i="14"/>
  <c r="L90" i="14"/>
  <c r="L154" i="14"/>
  <c r="L218" i="14"/>
  <c r="L282" i="14"/>
  <c r="L346" i="14"/>
  <c r="L67" i="14"/>
  <c r="L131" i="14"/>
  <c r="L195" i="14"/>
  <c r="L259" i="14"/>
  <c r="L323" i="14"/>
  <c r="L387" i="14"/>
  <c r="L451" i="14"/>
  <c r="L52" i="14"/>
  <c r="L116" i="14"/>
  <c r="L180" i="14"/>
  <c r="L244" i="14"/>
  <c r="L308" i="14"/>
  <c r="L372" i="14"/>
  <c r="L436" i="14"/>
  <c r="L12" i="14"/>
  <c r="L285" i="14"/>
  <c r="L413" i="14"/>
  <c r="L62" i="14"/>
  <c r="L126" i="14"/>
  <c r="L190" i="14"/>
  <c r="L382" i="14"/>
  <c r="L446" i="14"/>
  <c r="L39" i="14"/>
  <c r="L103" i="14"/>
  <c r="L167" i="14"/>
  <c r="L231" i="14"/>
  <c r="L295" i="14"/>
  <c r="L16" i="14"/>
  <c r="L80" i="14"/>
  <c r="L144" i="14"/>
  <c r="L208" i="14"/>
  <c r="L272" i="14"/>
  <c r="L336" i="14"/>
  <c r="L400" i="14"/>
  <c r="L462" i="14"/>
  <c r="L57" i="14"/>
  <c r="L121" i="14"/>
  <c r="L185" i="14"/>
  <c r="L249" i="14"/>
  <c r="L313" i="14"/>
  <c r="L377" i="14"/>
  <c r="L441" i="14"/>
  <c r="L34" i="14"/>
  <c r="L98" i="14"/>
  <c r="L162" i="14"/>
  <c r="L226" i="14"/>
  <c r="L290" i="14"/>
  <c r="L354" i="14"/>
  <c r="L418" i="14"/>
  <c r="L11" i="14"/>
  <c r="L75" i="14"/>
  <c r="L139" i="14"/>
  <c r="L267" i="14"/>
  <c r="L331" i="14"/>
  <c r="L395" i="14"/>
  <c r="L457" i="14"/>
  <c r="L60" i="14"/>
  <c r="L124" i="14"/>
  <c r="L188" i="14"/>
  <c r="L252" i="14"/>
  <c r="L316" i="14"/>
  <c r="L380" i="14"/>
  <c r="L444" i="14"/>
  <c r="L237" i="14"/>
  <c r="L221" i="14"/>
  <c r="BA534" i="10"/>
  <c r="BX3" i="10"/>
  <c r="L6" i="14" s="1"/>
  <c r="L70" i="14"/>
  <c r="L134" i="14"/>
  <c r="L198" i="14"/>
  <c r="L262" i="14"/>
  <c r="L326" i="14"/>
  <c r="L390" i="14"/>
  <c r="L47" i="14"/>
  <c r="L111" i="14"/>
  <c r="L175" i="14"/>
  <c r="L239" i="14"/>
  <c r="L303" i="14"/>
  <c r="L367" i="14"/>
  <c r="L431" i="14"/>
  <c r="L24" i="14"/>
  <c r="L88" i="14"/>
  <c r="L280" i="14"/>
  <c r="L344" i="14"/>
  <c r="L408" i="14"/>
  <c r="L65" i="14"/>
  <c r="L129" i="14"/>
  <c r="L193" i="14"/>
  <c r="L257" i="14"/>
  <c r="L321" i="14"/>
  <c r="L385" i="14"/>
  <c r="L449" i="14"/>
  <c r="L42" i="14"/>
  <c r="L106" i="14"/>
  <c r="L170" i="14"/>
  <c r="L234" i="14"/>
  <c r="L298" i="14"/>
  <c r="L362" i="14"/>
  <c r="L19" i="14"/>
  <c r="L83" i="14"/>
  <c r="L147" i="14"/>
  <c r="L211" i="14"/>
  <c r="L275" i="14"/>
  <c r="L339" i="14"/>
  <c r="L403" i="14"/>
  <c r="L465" i="14"/>
  <c r="L68" i="14"/>
  <c r="L132" i="14"/>
  <c r="L196" i="14"/>
  <c r="L260" i="14"/>
  <c r="L324" i="14"/>
  <c r="L388" i="14"/>
  <c r="L93" i="14"/>
  <c r="L429" i="14"/>
  <c r="L78" i="14"/>
  <c r="L142" i="14"/>
  <c r="L206" i="14"/>
  <c r="L270" i="14"/>
  <c r="L334" i="14"/>
  <c r="L398" i="14"/>
  <c r="L460" i="14"/>
  <c r="L55" i="14"/>
  <c r="L119" i="14"/>
  <c r="L183" i="14"/>
  <c r="L247" i="14"/>
  <c r="L311" i="14"/>
  <c r="L375" i="14"/>
  <c r="L439" i="14"/>
  <c r="L32" i="14"/>
  <c r="L96" i="14"/>
  <c r="L160" i="14"/>
  <c r="L224" i="14"/>
  <c r="L288" i="14"/>
  <c r="L9" i="14"/>
  <c r="L73" i="14"/>
  <c r="L137" i="14"/>
  <c r="L201" i="14"/>
  <c r="L265" i="14"/>
  <c r="L329" i="14"/>
  <c r="L455" i="14"/>
  <c r="L50" i="14"/>
  <c r="L114" i="14"/>
  <c r="L178" i="14"/>
  <c r="L242" i="14"/>
  <c r="L306" i="14"/>
  <c r="L370" i="14"/>
  <c r="L434" i="14"/>
  <c r="L27" i="14"/>
  <c r="L91" i="14"/>
  <c r="L155" i="14"/>
  <c r="L219" i="14"/>
  <c r="L283" i="14"/>
  <c r="L347" i="14"/>
  <c r="L411" i="14"/>
  <c r="L76" i="14"/>
  <c r="L140" i="14"/>
  <c r="L204" i="14"/>
  <c r="L332" i="14"/>
  <c r="L396" i="14"/>
  <c r="L458" i="14"/>
  <c r="L61" i="14"/>
  <c r="L373" i="14"/>
  <c r="L22" i="14"/>
  <c r="L86" i="14"/>
  <c r="L150" i="14"/>
  <c r="L214" i="14"/>
  <c r="L278" i="14"/>
  <c r="L342" i="14"/>
  <c r="L406" i="14"/>
  <c r="L63" i="14"/>
  <c r="L127" i="14"/>
  <c r="L191" i="14"/>
  <c r="L255" i="14"/>
  <c r="L319" i="14"/>
  <c r="L383" i="14"/>
  <c r="L447" i="14"/>
  <c r="L40" i="14"/>
  <c r="L104" i="14"/>
  <c r="L168" i="14"/>
  <c r="L296" i="14"/>
  <c r="L360" i="14"/>
  <c r="L424" i="14"/>
  <c r="L17" i="14"/>
  <c r="L81" i="14"/>
  <c r="L209" i="14"/>
  <c r="L273" i="14"/>
  <c r="L337" i="14"/>
  <c r="L401" i="14"/>
  <c r="L463" i="14"/>
  <c r="L58" i="14"/>
  <c r="L122" i="14"/>
  <c r="L186" i="14"/>
  <c r="L314" i="14"/>
  <c r="L35" i="14"/>
  <c r="L99" i="14"/>
  <c r="L163" i="14"/>
  <c r="L227" i="14"/>
  <c r="L291" i="14"/>
  <c r="L355" i="14"/>
  <c r="L419" i="14"/>
  <c r="L20" i="14"/>
  <c r="L84" i="14"/>
  <c r="L148" i="14"/>
  <c r="L212" i="14"/>
  <c r="L340" i="14"/>
  <c r="L404" i="14"/>
  <c r="L466" i="14"/>
  <c r="L30" i="14"/>
  <c r="L94" i="14"/>
  <c r="L158" i="14"/>
  <c r="L222" i="14"/>
  <c r="L286" i="14"/>
  <c r="L350" i="14"/>
  <c r="L414" i="14"/>
  <c r="L71" i="14"/>
  <c r="L135" i="14"/>
  <c r="L199" i="14"/>
  <c r="L263" i="14"/>
  <c r="L327" i="14"/>
  <c r="L48" i="14"/>
  <c r="L112" i="14"/>
  <c r="L176" i="14"/>
  <c r="L368" i="14"/>
  <c r="L432" i="14"/>
  <c r="L25" i="14"/>
  <c r="L89" i="14"/>
  <c r="L153" i="14"/>
  <c r="L217" i="14"/>
  <c r="L281" i="14"/>
  <c r="L345" i="14"/>
  <c r="L409" i="14"/>
  <c r="L471" i="14"/>
  <c r="L66" i="14"/>
  <c r="L130" i="14"/>
  <c r="L194" i="14"/>
  <c r="L258" i="14"/>
  <c r="L322" i="14"/>
  <c r="L386" i="14"/>
  <c r="L450" i="14"/>
  <c r="L171" i="14"/>
  <c r="L235" i="14"/>
  <c r="L299" i="14"/>
  <c r="L363" i="14"/>
  <c r="L427" i="14"/>
  <c r="L28" i="14"/>
  <c r="L156" i="14"/>
  <c r="L220" i="14"/>
  <c r="L284" i="14"/>
  <c r="L348" i="14"/>
  <c r="L412" i="14"/>
  <c r="L14" i="14" l="1"/>
  <c r="AI534" i="10"/>
  <c r="AX534" i="10"/>
  <c r="AV534" i="10"/>
  <c r="AL534" i="10"/>
  <c r="AN534" i="10"/>
  <c r="AD7" i="17"/>
  <c r="L43" i="14"/>
  <c r="I412" i="14"/>
  <c r="I409" i="14"/>
  <c r="I376" i="14"/>
  <c r="I370" i="14"/>
  <c r="I357" i="14"/>
  <c r="I354" i="14"/>
  <c r="I276" i="14"/>
  <c r="I266" i="14"/>
  <c r="I257" i="14"/>
  <c r="I242" i="14"/>
  <c r="I236" i="14"/>
  <c r="I225" i="14"/>
  <c r="I216" i="14"/>
  <c r="I210" i="14"/>
  <c r="I207" i="14"/>
  <c r="I188" i="14"/>
  <c r="I182" i="14"/>
  <c r="I173" i="14"/>
  <c r="I161" i="14"/>
  <c r="I143" i="14"/>
  <c r="I140" i="14"/>
  <c r="I131" i="14"/>
  <c r="I114" i="14"/>
  <c r="I111" i="14"/>
  <c r="I108" i="14"/>
  <c r="I68" i="14"/>
  <c r="I60" i="14"/>
  <c r="I41" i="14"/>
  <c r="I37" i="14"/>
  <c r="I31" i="14"/>
  <c r="I9" i="14"/>
  <c r="I422" i="14"/>
  <c r="I437" i="14"/>
  <c r="I449" i="14"/>
  <c r="I458" i="14"/>
  <c r="I466" i="14"/>
  <c r="I485" i="14"/>
  <c r="L402" i="14"/>
  <c r="I402" i="14"/>
  <c r="I399" i="14"/>
  <c r="I396" i="14"/>
  <c r="I379" i="14"/>
  <c r="I373" i="14"/>
  <c r="I344" i="14"/>
  <c r="I341" i="14"/>
  <c r="I338" i="14"/>
  <c r="I327" i="14"/>
  <c r="I324" i="14"/>
  <c r="I321" i="14"/>
  <c r="I309" i="14"/>
  <c r="I260" i="14"/>
  <c r="I213" i="14"/>
  <c r="I92" i="14"/>
  <c r="I79" i="14"/>
  <c r="I24" i="14"/>
  <c r="I18" i="14"/>
  <c r="I417" i="14"/>
  <c r="I421" i="14"/>
  <c r="I426" i="14"/>
  <c r="I431" i="14"/>
  <c r="I453" i="14"/>
  <c r="I461" i="14"/>
  <c r="I463" i="14"/>
  <c r="I467" i="14"/>
  <c r="I468" i="14"/>
  <c r="I469" i="14"/>
  <c r="I474" i="14"/>
  <c r="I484" i="14"/>
  <c r="I335" i="14"/>
  <c r="I317" i="14"/>
  <c r="I314" i="14"/>
  <c r="I296" i="14"/>
  <c r="I290" i="14"/>
  <c r="I284" i="14"/>
  <c r="I269" i="14"/>
  <c r="I250" i="14"/>
  <c r="I184" i="14"/>
  <c r="I154" i="14"/>
  <c r="I151" i="14"/>
  <c r="I133" i="14"/>
  <c r="I125" i="14"/>
  <c r="I119" i="14"/>
  <c r="I116" i="14"/>
  <c r="I98" i="14"/>
  <c r="I95" i="14"/>
  <c r="I85" i="14"/>
  <c r="I82" i="14"/>
  <c r="I46" i="14"/>
  <c r="I33" i="14"/>
  <c r="I27" i="14"/>
  <c r="I416" i="14"/>
  <c r="I419" i="14"/>
  <c r="I420" i="14"/>
  <c r="I425" i="14"/>
  <c r="I483" i="14"/>
  <c r="L393" i="14"/>
  <c r="I411" i="14"/>
  <c r="I408" i="14"/>
  <c r="I398" i="14"/>
  <c r="I381" i="14"/>
  <c r="I378" i="14"/>
  <c r="I356" i="14"/>
  <c r="I353" i="14"/>
  <c r="I346" i="14"/>
  <c r="I293" i="14"/>
  <c r="I278" i="14"/>
  <c r="I256" i="14"/>
  <c r="I178" i="14"/>
  <c r="I130" i="14"/>
  <c r="I110" i="14"/>
  <c r="I67" i="14"/>
  <c r="I52" i="14"/>
  <c r="I49" i="14"/>
  <c r="I8" i="14"/>
  <c r="I415" i="14"/>
  <c r="I424" i="14"/>
  <c r="I434" i="14"/>
  <c r="I451" i="14"/>
  <c r="I481" i="14"/>
  <c r="I482" i="14"/>
  <c r="I490" i="14"/>
  <c r="I372" i="14"/>
  <c r="I340" i="14"/>
  <c r="I320" i="14"/>
  <c r="I298" i="14"/>
  <c r="I268" i="14"/>
  <c r="I229" i="14"/>
  <c r="I212" i="14"/>
  <c r="I202" i="14"/>
  <c r="I193" i="14"/>
  <c r="I156" i="14"/>
  <c r="I135" i="14"/>
  <c r="I127" i="14"/>
  <c r="I124" i="14"/>
  <c r="I35" i="14"/>
  <c r="I23" i="14"/>
  <c r="I414" i="14"/>
  <c r="I427" i="14"/>
  <c r="I471" i="14"/>
  <c r="I492" i="14"/>
  <c r="L82" i="14"/>
  <c r="I410" i="14"/>
  <c r="I404" i="14"/>
  <c r="I389" i="14"/>
  <c r="I386" i="14"/>
  <c r="I316" i="14"/>
  <c r="I304" i="14"/>
  <c r="I289" i="14"/>
  <c r="I274" i="14"/>
  <c r="I271" i="14"/>
  <c r="I264" i="14"/>
  <c r="I255" i="14"/>
  <c r="I234" i="14"/>
  <c r="I226" i="14"/>
  <c r="I168" i="14"/>
  <c r="I165" i="14"/>
  <c r="I162" i="14"/>
  <c r="I159" i="14"/>
  <c r="I138" i="14"/>
  <c r="I132" i="14"/>
  <c r="I109" i="14"/>
  <c r="I106" i="14"/>
  <c r="I100" i="14"/>
  <c r="I94" i="14"/>
  <c r="I84" i="14"/>
  <c r="I54" i="14"/>
  <c r="I48" i="14"/>
  <c r="I32" i="14"/>
  <c r="I29" i="14"/>
  <c r="I13" i="14"/>
  <c r="I10" i="14"/>
  <c r="I460" i="14"/>
  <c r="I462" i="14"/>
  <c r="I465" i="14"/>
  <c r="I470" i="14"/>
  <c r="I475" i="14"/>
  <c r="I488" i="14"/>
  <c r="I400" i="14"/>
  <c r="I397" i="14"/>
  <c r="I383" i="14"/>
  <c r="I377" i="14"/>
  <c r="I368" i="14"/>
  <c r="I361" i="14"/>
  <c r="I352" i="14"/>
  <c r="I325" i="14"/>
  <c r="I322" i="14"/>
  <c r="I310" i="14"/>
  <c r="I280" i="14"/>
  <c r="I277" i="14"/>
  <c r="I246" i="14"/>
  <c r="I141" i="14"/>
  <c r="I103" i="14"/>
  <c r="I90" i="14"/>
  <c r="I87" i="14"/>
  <c r="I66" i="14"/>
  <c r="I51" i="14"/>
  <c r="I25" i="14"/>
  <c r="I534" i="14"/>
  <c r="I476" i="14"/>
  <c r="I478" i="14"/>
  <c r="I487" i="14"/>
  <c r="L317" i="14"/>
  <c r="L250" i="14"/>
  <c r="L426" i="14"/>
  <c r="I394" i="14"/>
  <c r="I333" i="14"/>
  <c r="I300" i="14"/>
  <c r="I285" i="14"/>
  <c r="I170" i="14"/>
  <c r="I164" i="14"/>
  <c r="I123" i="14"/>
  <c r="I117" i="14"/>
  <c r="I74" i="14"/>
  <c r="I71" i="14"/>
  <c r="I63" i="14"/>
  <c r="I56" i="14"/>
  <c r="I38" i="14"/>
  <c r="I16" i="14"/>
  <c r="I429" i="14"/>
  <c r="I443" i="14"/>
  <c r="I455" i="14"/>
  <c r="I486" i="14"/>
  <c r="BT534" i="10"/>
  <c r="AW534" i="10"/>
  <c r="J58" i="14"/>
  <c r="BW3" i="10"/>
  <c r="K58" i="14"/>
  <c r="AB534" i="10"/>
  <c r="AP534" i="10"/>
  <c r="AK534" i="10"/>
  <c r="Q534" i="10"/>
  <c r="D536" i="14"/>
  <c r="C538" i="14" s="1"/>
  <c r="U534" i="10"/>
  <c r="AM534" i="10"/>
  <c r="AD93" i="17"/>
  <c r="AD13" i="17"/>
  <c r="AD264" i="17"/>
  <c r="AD284" i="17"/>
  <c r="AD276" i="17"/>
  <c r="AD268" i="17"/>
  <c r="AD260" i="17"/>
  <c r="AD256" i="17"/>
  <c r="AD255" i="17"/>
  <c r="AD252" i="17"/>
  <c r="AD248" i="17"/>
  <c r="AD244" i="17"/>
  <c r="AD240" i="17"/>
  <c r="AD236" i="17"/>
  <c r="AD232" i="17"/>
  <c r="AD228" i="17"/>
  <c r="AD224" i="17"/>
  <c r="AD220" i="17"/>
  <c r="AD218" i="17"/>
  <c r="AD216" i="17"/>
  <c r="AD212" i="17"/>
  <c r="AD208" i="17"/>
  <c r="AD204" i="17"/>
  <c r="AD200" i="17"/>
  <c r="AD196" i="17"/>
  <c r="AD192" i="17"/>
  <c r="AD188" i="17"/>
  <c r="AD184" i="17"/>
  <c r="AD180" i="17"/>
  <c r="AD176" i="17"/>
  <c r="AD172" i="17"/>
  <c r="AD168" i="17"/>
  <c r="AD164" i="17"/>
  <c r="AD160" i="17"/>
  <c r="AD156" i="17"/>
  <c r="AD155" i="17"/>
  <c r="AD152" i="17"/>
  <c r="AD148" i="17"/>
  <c r="AD144" i="17"/>
  <c r="AD140" i="17"/>
  <c r="AD136" i="17"/>
  <c r="AD132" i="17"/>
  <c r="AD128" i="17"/>
  <c r="AD124" i="17"/>
  <c r="AD120" i="17"/>
  <c r="AD116" i="17"/>
  <c r="AD112" i="17"/>
  <c r="AD108" i="17"/>
  <c r="AD104" i="17"/>
  <c r="AD100" i="17"/>
  <c r="AD96" i="17"/>
  <c r="AD94" i="17"/>
  <c r="AD92" i="17"/>
  <c r="AD88" i="17"/>
  <c r="AD84" i="17"/>
  <c r="AD80" i="17"/>
  <c r="AD76" i="17"/>
  <c r="AD72" i="17"/>
  <c r="AD68" i="17"/>
  <c r="AD64" i="17"/>
  <c r="AD60" i="17"/>
  <c r="AD56" i="17"/>
  <c r="AD52" i="17"/>
  <c r="AD48" i="17"/>
  <c r="AD44" i="17"/>
  <c r="AD40" i="17"/>
  <c r="AD36" i="17"/>
  <c r="AD32" i="17"/>
  <c r="AD28" i="17"/>
  <c r="AD26" i="17"/>
  <c r="AD24" i="17"/>
  <c r="AD22" i="17"/>
  <c r="AD20" i="17"/>
  <c r="AD16" i="17"/>
  <c r="AD14" i="17"/>
  <c r="AD12" i="17"/>
  <c r="AD10" i="17"/>
  <c r="AD8" i="17"/>
  <c r="AD9" i="17"/>
  <c r="AD161" i="17"/>
  <c r="AD313" i="17"/>
  <c r="AD311" i="17"/>
  <c r="AD309" i="17"/>
  <c r="AD305" i="17"/>
  <c r="AD301" i="17"/>
  <c r="AD299" i="17"/>
  <c r="AD297" i="17"/>
  <c r="AD294" i="17"/>
  <c r="AD293" i="17"/>
  <c r="AD289" i="17"/>
  <c r="AD285" i="17"/>
  <c r="AD281" i="17"/>
  <c r="AD277" i="17"/>
  <c r="AD273" i="17"/>
  <c r="AD270" i="17"/>
  <c r="AD269" i="17"/>
  <c r="AD265" i="17"/>
  <c r="AD263" i="17"/>
  <c r="AD262" i="17"/>
  <c r="AD261" i="17"/>
  <c r="AD259" i="17"/>
  <c r="AD258" i="17"/>
  <c r="AD257" i="17"/>
  <c r="AD254" i="17"/>
  <c r="AD253" i="17"/>
  <c r="AD251" i="17"/>
  <c r="AD250" i="17"/>
  <c r="AD249" i="17"/>
  <c r="AD247" i="17"/>
  <c r="AD246" i="17"/>
  <c r="AD245" i="17"/>
  <c r="AD243" i="17"/>
  <c r="AD242" i="17"/>
  <c r="AD241" i="17"/>
  <c r="AD239" i="17"/>
  <c r="AD238" i="17"/>
  <c r="AD237" i="17"/>
  <c r="AD235" i="17"/>
  <c r="AD234" i="17"/>
  <c r="AD233" i="17"/>
  <c r="AD231" i="17"/>
  <c r="AD230" i="17"/>
  <c r="AD229" i="17"/>
  <c r="AD227" i="17"/>
  <c r="AD226" i="17"/>
  <c r="AD225" i="17"/>
  <c r="AD223" i="17"/>
  <c r="AD222" i="17"/>
  <c r="AD221" i="17"/>
  <c r="AD219" i="17"/>
  <c r="AD217" i="17"/>
  <c r="AD215" i="17"/>
  <c r="AD214" i="17"/>
  <c r="AD213" i="17"/>
  <c r="AD211" i="17"/>
  <c r="AD210" i="17"/>
  <c r="AD209" i="17"/>
  <c r="AD207" i="17"/>
  <c r="AD206" i="17"/>
  <c r="AD205" i="17"/>
  <c r="AD203" i="17"/>
  <c r="AD202" i="17"/>
  <c r="AD201" i="17"/>
  <c r="AD199" i="17"/>
  <c r="AD198" i="17"/>
  <c r="AD197" i="17"/>
  <c r="AD195" i="17"/>
  <c r="AD194" i="17"/>
  <c r="AD193" i="17"/>
  <c r="AD191" i="17"/>
  <c r="AD190" i="17"/>
  <c r="AD189" i="17"/>
  <c r="AD187" i="17"/>
  <c r="AD186" i="17"/>
  <c r="AD185" i="17"/>
  <c r="AD183" i="17"/>
  <c r="AD182" i="17"/>
  <c r="AD181" i="17"/>
  <c r="AD179" i="17"/>
  <c r="AD178" i="17"/>
  <c r="AD177" i="17"/>
  <c r="AD175" i="17"/>
  <c r="AD174" i="17"/>
  <c r="AD173" i="17"/>
  <c r="AD171" i="17"/>
  <c r="AD170" i="17"/>
  <c r="AD169" i="17"/>
  <c r="AD167" i="17"/>
  <c r="AD166" i="17"/>
  <c r="AD165" i="17"/>
  <c r="AD163" i="17"/>
  <c r="AD162" i="17"/>
  <c r="AD159" i="17"/>
  <c r="AD158" i="17"/>
  <c r="AD157" i="17"/>
  <c r="AD154" i="17"/>
  <c r="AD153" i="17"/>
  <c r="AD151" i="17"/>
  <c r="AD150" i="17"/>
  <c r="AD149" i="17"/>
  <c r="AD147" i="17"/>
  <c r="AD146" i="17"/>
  <c r="AD145" i="17"/>
  <c r="AD143" i="17"/>
  <c r="AD142" i="17"/>
  <c r="AD141" i="17"/>
  <c r="AD139" i="17"/>
  <c r="AD138" i="17"/>
  <c r="AD137" i="17"/>
  <c r="AD135" i="17"/>
  <c r="AD134" i="17"/>
  <c r="AD133" i="17"/>
  <c r="AD131" i="17"/>
  <c r="AD130" i="17"/>
  <c r="AD129" i="17"/>
  <c r="AD127" i="17"/>
  <c r="AD126" i="17"/>
  <c r="AD125" i="17"/>
  <c r="AD123" i="17"/>
  <c r="AD122" i="17"/>
  <c r="AD121" i="17"/>
  <c r="AD119" i="17"/>
  <c r="AD118" i="17"/>
  <c r="AD117" i="17"/>
  <c r="AD115" i="17"/>
  <c r="AD114" i="17"/>
  <c r="AD113" i="17"/>
  <c r="AD111" i="17"/>
  <c r="AD110" i="17"/>
  <c r="AD109" i="17"/>
  <c r="AD107" i="17"/>
  <c r="AD106" i="17"/>
  <c r="AD105" i="17"/>
  <c r="AD103" i="17"/>
  <c r="AD102" i="17"/>
  <c r="AD101" i="17"/>
  <c r="AD99" i="17"/>
  <c r="AD98" i="17"/>
  <c r="AD97" i="17"/>
  <c r="AD95" i="17"/>
  <c r="AD91" i="17"/>
  <c r="AD90" i="17"/>
  <c r="AD89" i="17"/>
  <c r="AD87" i="17"/>
  <c r="AD86" i="17"/>
  <c r="AD85" i="17"/>
  <c r="AD83" i="17"/>
  <c r="AD82" i="17"/>
  <c r="AD81" i="17"/>
  <c r="AD79" i="17"/>
  <c r="AD78" i="17"/>
  <c r="AD77" i="17"/>
  <c r="AD75" i="17"/>
  <c r="AD74" i="17"/>
  <c r="AD73" i="17"/>
  <c r="AD71" i="17"/>
  <c r="AD70" i="17"/>
  <c r="AD69" i="17"/>
  <c r="AD67" i="17"/>
  <c r="AD66" i="17"/>
  <c r="AD65" i="17"/>
  <c r="AD63" i="17"/>
  <c r="AD62" i="17"/>
  <c r="AD61" i="17"/>
  <c r="AD59" i="17"/>
  <c r="AD58" i="17"/>
  <c r="AD57" i="17"/>
  <c r="AD55" i="17"/>
  <c r="AD54" i="17"/>
  <c r="AD53" i="17"/>
  <c r="AD51" i="17"/>
  <c r="AD50" i="17"/>
  <c r="AD49" i="17"/>
  <c r="AD47" i="17"/>
  <c r="AD46" i="17"/>
  <c r="AD45" i="17"/>
  <c r="AD43" i="17"/>
  <c r="AD42" i="17"/>
  <c r="AD41" i="17"/>
  <c r="AD39" i="17"/>
  <c r="AD38" i="17"/>
  <c r="AD37" i="17"/>
  <c r="AD35" i="17"/>
  <c r="AD34" i="17"/>
  <c r="AD33" i="17"/>
  <c r="AD31" i="17"/>
  <c r="AD30" i="17"/>
  <c r="AD29" i="17"/>
  <c r="AD27" i="17"/>
  <c r="AD25" i="17"/>
  <c r="AD23" i="17"/>
  <c r="AD21" i="17"/>
  <c r="AD19" i="17"/>
  <c r="AD18" i="17"/>
  <c r="AD17" i="17"/>
  <c r="AD15" i="17"/>
  <c r="AD11" i="17"/>
  <c r="AD319" i="17"/>
  <c r="AD314" i="17"/>
  <c r="AD310" i="17"/>
  <c r="AD306" i="17"/>
  <c r="AD302" i="17"/>
  <c r="AD298" i="17"/>
  <c r="AD290" i="17"/>
  <c r="AD286" i="17"/>
  <c r="AD282" i="17"/>
  <c r="AD278" i="17"/>
  <c r="AD274" i="17"/>
  <c r="AD325" i="17"/>
  <c r="AD6" i="17"/>
  <c r="AD315" i="17"/>
  <c r="AD312" i="17"/>
  <c r="AD308" i="17"/>
  <c r="AD307" i="17"/>
  <c r="AD304" i="17"/>
  <c r="AD303" i="17"/>
  <c r="AD300" i="17"/>
  <c r="AD296" i="17"/>
  <c r="AD295" i="17"/>
  <c r="AD292" i="17"/>
  <c r="AD291" i="17"/>
  <c r="AD288" i="17"/>
  <c r="AD287" i="17"/>
  <c r="AD283" i="17"/>
  <c r="AD280" i="17"/>
  <c r="AD279" i="17"/>
  <c r="AD275" i="17"/>
  <c r="AD272" i="17"/>
  <c r="AD271" i="17"/>
  <c r="AD267" i="17"/>
  <c r="AD266" i="17"/>
  <c r="AD326" i="17"/>
  <c r="AD328" i="17"/>
  <c r="AD320" i="17"/>
  <c r="AD330" i="17"/>
  <c r="AD322" i="17"/>
  <c r="AD332" i="17"/>
  <c r="AD324" i="17"/>
  <c r="AD316" i="17"/>
  <c r="AD318" i="17"/>
  <c r="AD331" i="17"/>
  <c r="AD321" i="17"/>
  <c r="AD323" i="17"/>
  <c r="AD333" i="17"/>
  <c r="AD317" i="17"/>
  <c r="AE317" i="17" s="1"/>
  <c r="AD327" i="17"/>
  <c r="AE327" i="17" s="1"/>
  <c r="AD329" i="17"/>
  <c r="AE329" i="17" s="1"/>
  <c r="AJ534" i="10"/>
  <c r="P534" i="10"/>
  <c r="AG534" i="10"/>
  <c r="AO534" i="10"/>
  <c r="AE383" i="17" l="1"/>
  <c r="AF383" i="17" s="1"/>
  <c r="AE384" i="17"/>
  <c r="AF384" i="17" s="1"/>
  <c r="AE385" i="17"/>
  <c r="AF385" i="17" s="1"/>
  <c r="AE386" i="17"/>
  <c r="AF386" i="17" s="1"/>
  <c r="AE387" i="17"/>
  <c r="AF387" i="17" s="1"/>
  <c r="AE388" i="17"/>
  <c r="AF388" i="17" s="1"/>
  <c r="AE389" i="17"/>
  <c r="AF389" i="17" s="1"/>
  <c r="AE390" i="17"/>
  <c r="AF390" i="17" s="1"/>
  <c r="AE391" i="17"/>
  <c r="AF391" i="17" s="1"/>
  <c r="AE392" i="17"/>
  <c r="AF392" i="17" s="1"/>
  <c r="AE393" i="17"/>
  <c r="AF393" i="17" s="1"/>
  <c r="AE394" i="17"/>
  <c r="AF394" i="17" s="1"/>
  <c r="AE395" i="17"/>
  <c r="AF395" i="17" s="1"/>
  <c r="AE396" i="17"/>
  <c r="AF396" i="17" s="1"/>
  <c r="AE397" i="17"/>
  <c r="AF397" i="17" s="1"/>
  <c r="AE7" i="17"/>
  <c r="AE184" i="17"/>
  <c r="AE164" i="17"/>
  <c r="AE155" i="17"/>
  <c r="AE144" i="17"/>
  <c r="AE128" i="17"/>
  <c r="AE112" i="17"/>
  <c r="AE96" i="17"/>
  <c r="AE84" i="17"/>
  <c r="AE68" i="17"/>
  <c r="AE52" i="17"/>
  <c r="AE36" i="17"/>
  <c r="AE24" i="17"/>
  <c r="AE10" i="17"/>
  <c r="AE9" i="17"/>
  <c r="AE309" i="17"/>
  <c r="AE297" i="17"/>
  <c r="AE285" i="17"/>
  <c r="AE221" i="17"/>
  <c r="AE214" i="17"/>
  <c r="AE207" i="17"/>
  <c r="AE201" i="17"/>
  <c r="AE195" i="17"/>
  <c r="AE187" i="17"/>
  <c r="AE179" i="17"/>
  <c r="AE173" i="17"/>
  <c r="AE167" i="17"/>
  <c r="AE158" i="17"/>
  <c r="AE149" i="17"/>
  <c r="AE90" i="17"/>
  <c r="AE82" i="17"/>
  <c r="AE74" i="17"/>
  <c r="AE66" i="17"/>
  <c r="AE57" i="17"/>
  <c r="AE49" i="17"/>
  <c r="AE41" i="17"/>
  <c r="AE33" i="17"/>
  <c r="AE23" i="17"/>
  <c r="AE331" i="17"/>
  <c r="AE276" i="17"/>
  <c r="AE252" i="17"/>
  <c r="AE244" i="17"/>
  <c r="AE232" i="17"/>
  <c r="AE224" i="17"/>
  <c r="AE218" i="17"/>
  <c r="AE212" i="17"/>
  <c r="AE200" i="17"/>
  <c r="AE188" i="17"/>
  <c r="AE172" i="17"/>
  <c r="AE152" i="17"/>
  <c r="AE132" i="17"/>
  <c r="AE116" i="17"/>
  <c r="AE100" i="17"/>
  <c r="AE88" i="17"/>
  <c r="AE72" i="17"/>
  <c r="AE56" i="17"/>
  <c r="AE40" i="17"/>
  <c r="AE26" i="17"/>
  <c r="AE16" i="17"/>
  <c r="AE8" i="17"/>
  <c r="AE311" i="17"/>
  <c r="AE299" i="17"/>
  <c r="AE289" i="17"/>
  <c r="AE223" i="17"/>
  <c r="AE215" i="17"/>
  <c r="AE209" i="17"/>
  <c r="AE202" i="17"/>
  <c r="AE194" i="17"/>
  <c r="AE186" i="17"/>
  <c r="AE182" i="17"/>
  <c r="AE175" i="17"/>
  <c r="AE166" i="17"/>
  <c r="AE159" i="17"/>
  <c r="AE151" i="17"/>
  <c r="AE145" i="17"/>
  <c r="AE83" i="17"/>
  <c r="AE75" i="17"/>
  <c r="AE69" i="17"/>
  <c r="AE61" i="17"/>
  <c r="AE53" i="17"/>
  <c r="AE45" i="17"/>
  <c r="AE37" i="17"/>
  <c r="AE29" i="17"/>
  <c r="AE18" i="17"/>
  <c r="AE321" i="17"/>
  <c r="AE236" i="17"/>
  <c r="AE208" i="17"/>
  <c r="AE196" i="17"/>
  <c r="AE180" i="17"/>
  <c r="AE160" i="17"/>
  <c r="AE148" i="17"/>
  <c r="AE140" i="17"/>
  <c r="AE124" i="17"/>
  <c r="AE108" i="17"/>
  <c r="AE92" i="17"/>
  <c r="AE76" i="17"/>
  <c r="AE64" i="17"/>
  <c r="AE44" i="17"/>
  <c r="AE28" i="17"/>
  <c r="AE20" i="17"/>
  <c r="AE12" i="17"/>
  <c r="AE313" i="17"/>
  <c r="AE301" i="17"/>
  <c r="AE293" i="17"/>
  <c r="AE225" i="17"/>
  <c r="AE217" i="17"/>
  <c r="AE211" i="17"/>
  <c r="AE205" i="17"/>
  <c r="AE198" i="17"/>
  <c r="AE191" i="17"/>
  <c r="AE185" i="17"/>
  <c r="AE178" i="17"/>
  <c r="AE171" i="17"/>
  <c r="AE165" i="17"/>
  <c r="AE157" i="17"/>
  <c r="AE150" i="17"/>
  <c r="AE89" i="17"/>
  <c r="AE81" i="17"/>
  <c r="AE73" i="17"/>
  <c r="AE67" i="17"/>
  <c r="AE59" i="17"/>
  <c r="AE51" i="17"/>
  <c r="AE43" i="17"/>
  <c r="AE35" i="17"/>
  <c r="AE27" i="17"/>
  <c r="AE17" i="17"/>
  <c r="AE93" i="17"/>
  <c r="AE13" i="17"/>
  <c r="AE264" i="17"/>
  <c r="AE284" i="17"/>
  <c r="AE268" i="17"/>
  <c r="AE260" i="17"/>
  <c r="AE256" i="17"/>
  <c r="AE255" i="17"/>
  <c r="AE248" i="17"/>
  <c r="AE240" i="17"/>
  <c r="AE228" i="17"/>
  <c r="AE220" i="17"/>
  <c r="AE216" i="17"/>
  <c r="AE204" i="17"/>
  <c r="AE192" i="17"/>
  <c r="AE176" i="17"/>
  <c r="AE168" i="17"/>
  <c r="AE156" i="17"/>
  <c r="AE136" i="17"/>
  <c r="AE120" i="17"/>
  <c r="AE104" i="17"/>
  <c r="AE94" i="17"/>
  <c r="AE80" i="17"/>
  <c r="AE60" i="17"/>
  <c r="AE48" i="17"/>
  <c r="AE32" i="17"/>
  <c r="AE22" i="17"/>
  <c r="AE14" i="17"/>
  <c r="AE161" i="17"/>
  <c r="AE305" i="17"/>
  <c r="AE294" i="17"/>
  <c r="AE281" i="17"/>
  <c r="AE219" i="17"/>
  <c r="AE210" i="17"/>
  <c r="AE203" i="17"/>
  <c r="AE197" i="17"/>
  <c r="AE190" i="17"/>
  <c r="AE183" i="17"/>
  <c r="AE177" i="17"/>
  <c r="AE170" i="17"/>
  <c r="AE163" i="17"/>
  <c r="AE154" i="17"/>
  <c r="AE147" i="17"/>
  <c r="AE86" i="17"/>
  <c r="AE77" i="17"/>
  <c r="AE65" i="17"/>
  <c r="AE58" i="17"/>
  <c r="AE50" i="17"/>
  <c r="AE42" i="17"/>
  <c r="AE34" i="17"/>
  <c r="AE19" i="17"/>
  <c r="AE333" i="17"/>
  <c r="AE277" i="17"/>
  <c r="AE273" i="17"/>
  <c r="AE270" i="17"/>
  <c r="AE269" i="17"/>
  <c r="AE265" i="17"/>
  <c r="AE263" i="17"/>
  <c r="AE262" i="17"/>
  <c r="AE261" i="17"/>
  <c r="AE259" i="17"/>
  <c r="AE258" i="17"/>
  <c r="AE257" i="17"/>
  <c r="AE254" i="17"/>
  <c r="AE253" i="17"/>
  <c r="AE251" i="17"/>
  <c r="AE250" i="17"/>
  <c r="AE249" i="17"/>
  <c r="AE247" i="17"/>
  <c r="AE246" i="17"/>
  <c r="AE245" i="17"/>
  <c r="AE243" i="17"/>
  <c r="AE242" i="17"/>
  <c r="AE241" i="17"/>
  <c r="AE239" i="17"/>
  <c r="AE238" i="17"/>
  <c r="AE237" i="17"/>
  <c r="AE235" i="17"/>
  <c r="AE234" i="17"/>
  <c r="AE233" i="17"/>
  <c r="AE231" i="17"/>
  <c r="AE230" i="17"/>
  <c r="AE229" i="17"/>
  <c r="AE227" i="17"/>
  <c r="AE226" i="17"/>
  <c r="AE222" i="17"/>
  <c r="AE213" i="17"/>
  <c r="AE206" i="17"/>
  <c r="AE199" i="17"/>
  <c r="AE193" i="17"/>
  <c r="AE189" i="17"/>
  <c r="AE181" i="17"/>
  <c r="AE174" i="17"/>
  <c r="AE169" i="17"/>
  <c r="AE162" i="17"/>
  <c r="AE153" i="17"/>
  <c r="AE146" i="17"/>
  <c r="AE85" i="17"/>
  <c r="AE78" i="17"/>
  <c r="AE70" i="17"/>
  <c r="AE62" i="17"/>
  <c r="AE54" i="17"/>
  <c r="AE46" i="17"/>
  <c r="AE38" i="17"/>
  <c r="AE30" i="17"/>
  <c r="AE21" i="17"/>
  <c r="AE323" i="17"/>
  <c r="AE143" i="17"/>
  <c r="AE142" i="17"/>
  <c r="AE141" i="17"/>
  <c r="AE139" i="17"/>
  <c r="AE138" i="17"/>
  <c r="AE137" i="17"/>
  <c r="AE135" i="17"/>
  <c r="AE134" i="17"/>
  <c r="AE133" i="17"/>
  <c r="AE131" i="17"/>
  <c r="AE130" i="17"/>
  <c r="AE129" i="17"/>
  <c r="AE127" i="17"/>
  <c r="AE126" i="17"/>
  <c r="AE125" i="17"/>
  <c r="AE123" i="17"/>
  <c r="AE122" i="17"/>
  <c r="AE121" i="17"/>
  <c r="AE119" i="17"/>
  <c r="AE118" i="17"/>
  <c r="AE117" i="17"/>
  <c r="AE115" i="17"/>
  <c r="AE114" i="17"/>
  <c r="AE113" i="17"/>
  <c r="AE111" i="17"/>
  <c r="AE110" i="17"/>
  <c r="AE109" i="17"/>
  <c r="AE107" i="17"/>
  <c r="AE106" i="17"/>
  <c r="AE105" i="17"/>
  <c r="AE103" i="17"/>
  <c r="AE102" i="17"/>
  <c r="AE101" i="17"/>
  <c r="AE99" i="17"/>
  <c r="AE98" i="17"/>
  <c r="AE97" i="17"/>
  <c r="AE95" i="17"/>
  <c r="AE91" i="17"/>
  <c r="AE87" i="17"/>
  <c r="AE79" i="17"/>
  <c r="AE71" i="17"/>
  <c r="AE63" i="17"/>
  <c r="AE55" i="17"/>
  <c r="AE47" i="17"/>
  <c r="AE39" i="17"/>
  <c r="AE31" i="17"/>
  <c r="AE25" i="17"/>
  <c r="AE318" i="17"/>
  <c r="AE15" i="17"/>
  <c r="AE11" i="17"/>
  <c r="AE319" i="17"/>
  <c r="AE314" i="17"/>
  <c r="AE310" i="17"/>
  <c r="AE306" i="17"/>
  <c r="AE302" i="17"/>
  <c r="AE298" i="17"/>
  <c r="AE290" i="17"/>
  <c r="AE286" i="17"/>
  <c r="AE282" i="17"/>
  <c r="AE278" i="17"/>
  <c r="AE274" i="17"/>
  <c r="AE325" i="17"/>
  <c r="AE315" i="17"/>
  <c r="AE312" i="17"/>
  <c r="AE308" i="17"/>
  <c r="AE307" i="17"/>
  <c r="AE304" i="17"/>
  <c r="AE303" i="17"/>
  <c r="AE300" i="17"/>
  <c r="AE296" i="17"/>
  <c r="AE295" i="17"/>
  <c r="AE292" i="17"/>
  <c r="AE291" i="17"/>
  <c r="AE288" i="17"/>
  <c r="AE287" i="17"/>
  <c r="AE283" i="17"/>
  <c r="AE280" i="17"/>
  <c r="AE279" i="17"/>
  <c r="AE275" i="17"/>
  <c r="AE272" i="17"/>
  <c r="AE271" i="17"/>
  <c r="AE267" i="17"/>
  <c r="AE266" i="17"/>
  <c r="AE326" i="17"/>
  <c r="AE328" i="17"/>
  <c r="AE320" i="17"/>
  <c r="AE330" i="17"/>
  <c r="AE322" i="17"/>
  <c r="AE332" i="17"/>
  <c r="AE324" i="17"/>
  <c r="AE316" i="17"/>
  <c r="AE6" i="17"/>
  <c r="AE382" i="17"/>
  <c r="AE345" i="17"/>
  <c r="AE349" i="17"/>
  <c r="AE346" i="17"/>
  <c r="AE353" i="17"/>
  <c r="AE344" i="17"/>
  <c r="AE351" i="17"/>
  <c r="AE343" i="17"/>
  <c r="AE354" i="17"/>
  <c r="AE359" i="17"/>
  <c r="AE363" i="17"/>
  <c r="AE364" i="17"/>
  <c r="AE381" i="17"/>
  <c r="AE350" i="17"/>
  <c r="AE374" i="17"/>
  <c r="AE341" i="17"/>
  <c r="AE355" i="17"/>
  <c r="AE348" i="17"/>
  <c r="AE372" i="17"/>
  <c r="AE357" i="17"/>
  <c r="AE380" i="17"/>
  <c r="AE368" i="17"/>
  <c r="AE347" i="17"/>
  <c r="AE352" i="17"/>
  <c r="AE376" i="17"/>
  <c r="AE375" i="17"/>
  <c r="AE373" i="17"/>
  <c r="AE365" i="17"/>
  <c r="AE356" i="17"/>
  <c r="AE342" i="17"/>
  <c r="AE358" i="17"/>
  <c r="AE366" i="17"/>
  <c r="AE367" i="17"/>
  <c r="AE361" i="17"/>
  <c r="AE377" i="17"/>
  <c r="AE360" i="17"/>
  <c r="AE379" i="17"/>
  <c r="AE371" i="17"/>
  <c r="AE378" i="17"/>
  <c r="AE362" i="17"/>
  <c r="AE370" i="17"/>
  <c r="AE369" i="17"/>
  <c r="AE340" i="17"/>
  <c r="AE339" i="17"/>
  <c r="AE338" i="17"/>
  <c r="AE335" i="17"/>
  <c r="AE337" i="17"/>
  <c r="AE336" i="17"/>
  <c r="AE334" i="17"/>
  <c r="AF212" i="17"/>
  <c r="AF194" i="17"/>
  <c r="AF41" i="17"/>
  <c r="AF217" i="17"/>
  <c r="AF36" i="17"/>
  <c r="AF264" i="17"/>
  <c r="AF382" i="17"/>
  <c r="AF380" i="17"/>
  <c r="AF381" i="17"/>
  <c r="AF379" i="17"/>
  <c r="AF378" i="17"/>
  <c r="AF197" i="17"/>
  <c r="AF104" i="17"/>
  <c r="AF332" i="17"/>
  <c r="AF178" i="17"/>
  <c r="AF222" i="17"/>
  <c r="AF269" i="17"/>
  <c r="AF168" i="17"/>
  <c r="AF223" i="17"/>
  <c r="AF270" i="17"/>
  <c r="AF297" i="17"/>
  <c r="AF37" i="17"/>
  <c r="AF69" i="17"/>
  <c r="AF202" i="17"/>
  <c r="AF258" i="17"/>
  <c r="AF8" i="17"/>
  <c r="AF26" i="17"/>
  <c r="AF208" i="17"/>
  <c r="AF236" i="17"/>
  <c r="AF268" i="17"/>
  <c r="BV534" i="10"/>
  <c r="AF21" i="17"/>
  <c r="AF161" i="17"/>
  <c r="AF165" i="17"/>
  <c r="AF230" i="17"/>
  <c r="AF22" i="17"/>
  <c r="AF80" i="17"/>
  <c r="AF130" i="17"/>
  <c r="AF151" i="17"/>
  <c r="AF263" i="17"/>
  <c r="AF265" i="17"/>
  <c r="AF293" i="17"/>
  <c r="AF164" i="17"/>
  <c r="AF234" i="17"/>
  <c r="AF144" i="17"/>
  <c r="AF45" i="17"/>
  <c r="AF191" i="17"/>
  <c r="AF299" i="17"/>
  <c r="AF81" i="17"/>
  <c r="AF259" i="17"/>
  <c r="AF277" i="17"/>
  <c r="AF92" i="17"/>
  <c r="AF152" i="17"/>
  <c r="AF180" i="17"/>
  <c r="AF276" i="17"/>
  <c r="AF61" i="17"/>
  <c r="AF149" i="17"/>
  <c r="AF173" i="17"/>
  <c r="AF249" i="17"/>
  <c r="AF94" i="17"/>
  <c r="AF284" i="17"/>
  <c r="AF122" i="17"/>
  <c r="AF210" i="17"/>
  <c r="AF97" i="17"/>
  <c r="AF118" i="17"/>
  <c r="AF139" i="17"/>
  <c r="AF163" i="17"/>
  <c r="AF239" i="17"/>
  <c r="AF262" i="17"/>
  <c r="AF285" i="17"/>
  <c r="AF68" i="17"/>
  <c r="AF188" i="17"/>
  <c r="AF248" i="17"/>
  <c r="AF133" i="17"/>
  <c r="AF320" i="17"/>
  <c r="AF281" i="17"/>
  <c r="AF317" i="17"/>
  <c r="AF252" i="17"/>
  <c r="AF253" i="17"/>
  <c r="AF34" i="17"/>
  <c r="AF228" i="17"/>
  <c r="AF240" i="17"/>
  <c r="AF329" i="17"/>
  <c r="AF23" i="17"/>
  <c r="AF35" i="17"/>
  <c r="AF201" i="17"/>
  <c r="AF9" i="17"/>
  <c r="AF260" i="17"/>
  <c r="AF50" i="17"/>
  <c r="AF138" i="17"/>
  <c r="AF12" i="17"/>
  <c r="K25" i="14"/>
  <c r="K6" i="14"/>
  <c r="BW534" i="10"/>
  <c r="K14" i="14"/>
  <c r="I157" i="14"/>
  <c r="I58" i="14"/>
  <c r="BX534" i="10"/>
  <c r="L36" i="14"/>
  <c r="BZ3" i="10"/>
  <c r="BU534" i="10"/>
  <c r="AF328" i="17"/>
  <c r="AF67" i="17"/>
  <c r="AF157" i="17"/>
  <c r="AF221" i="17"/>
  <c r="AF200" i="17"/>
  <c r="AF283" i="17"/>
  <c r="AF58" i="17"/>
  <c r="AF273" i="17"/>
  <c r="AF43" i="17"/>
  <c r="AF131" i="17"/>
  <c r="AF48" i="17"/>
  <c r="AF316" i="17"/>
  <c r="AF287" i="17"/>
  <c r="AF27" i="17"/>
  <c r="AF49" i="17"/>
  <c r="AF226" i="17"/>
  <c r="AF247" i="17"/>
  <c r="AF32" i="17"/>
  <c r="AF155" i="17"/>
  <c r="AF17" i="17"/>
  <c r="AF107" i="17"/>
  <c r="AF309" i="17"/>
  <c r="AF72" i="17"/>
  <c r="AF160" i="17"/>
  <c r="AF312" i="17"/>
  <c r="AF98" i="17"/>
  <c r="AF186" i="17"/>
  <c r="AF251" i="17"/>
  <c r="AF289" i="17"/>
  <c r="AF76" i="17"/>
  <c r="AF231" i="17"/>
  <c r="AF321" i="17"/>
  <c r="AF279" i="17"/>
  <c r="AF310" i="17"/>
  <c r="AF101" i="17"/>
  <c r="AF294" i="17"/>
  <c r="AF63" i="17"/>
  <c r="AF119" i="17"/>
  <c r="AF241" i="17"/>
  <c r="AF142" i="17"/>
  <c r="AF209" i="17"/>
  <c r="AF255" i="17"/>
  <c r="AF134" i="17"/>
  <c r="AF135" i="17"/>
  <c r="AF38" i="17"/>
  <c r="AF126" i="17"/>
  <c r="AF60" i="17"/>
  <c r="AF13" i="17"/>
  <c r="AF267" i="17"/>
  <c r="AF14" i="17"/>
  <c r="AF102" i="17"/>
  <c r="AF190" i="17"/>
  <c r="AF75" i="17"/>
  <c r="AF6" i="17"/>
  <c r="AF46" i="17"/>
  <c r="BL541" i="10"/>
  <c r="AF193" i="17" l="1"/>
  <c r="AF15" i="17"/>
  <c r="AF106" i="17"/>
  <c r="AF280" i="17"/>
  <c r="AF153" i="17"/>
  <c r="AF274" i="17"/>
  <c r="AF278" i="17"/>
  <c r="AF288" i="17"/>
  <c r="AF307" i="17"/>
  <c r="AF25" i="17"/>
  <c r="AF325" i="17"/>
  <c r="AF99" i="17"/>
  <c r="AF266" i="17"/>
  <c r="AF304" i="17"/>
  <c r="AF319" i="17"/>
  <c r="AF103" i="17"/>
  <c r="AF271" i="17"/>
  <c r="AF308" i="17"/>
  <c r="AF286" i="17"/>
  <c r="AF272" i="17"/>
  <c r="AF292" i="17"/>
  <c r="AF275" i="17"/>
  <c r="AF290" i="17"/>
  <c r="AF291" i="17"/>
  <c r="AF282" i="17"/>
  <c r="AF11" i="17"/>
  <c r="AF377" i="17"/>
  <c r="AF184" i="17"/>
  <c r="AF145" i="17"/>
  <c r="AF351" i="17"/>
  <c r="AF366" i="17"/>
  <c r="AF364" i="17"/>
  <c r="AF346" i="17"/>
  <c r="AF371" i="17"/>
  <c r="AF357" i="17"/>
  <c r="AF375" i="17"/>
  <c r="AF353" i="17"/>
  <c r="AF349" i="17"/>
  <c r="AF356" i="17"/>
  <c r="AF367" i="17"/>
  <c r="AF376" i="17"/>
  <c r="AF368" i="17"/>
  <c r="AF350" i="17"/>
  <c r="AF345" i="17"/>
  <c r="AF363" i="17"/>
  <c r="AF355" i="17"/>
  <c r="AF359" i="17"/>
  <c r="AF360" i="17"/>
  <c r="AF352" i="17"/>
  <c r="AF369" i="17"/>
  <c r="AF341" i="17"/>
  <c r="AF358" i="17"/>
  <c r="AF347" i="17"/>
  <c r="AF370" i="17"/>
  <c r="AF362" i="17"/>
  <c r="AF348" i="17"/>
  <c r="AF344" i="17"/>
  <c r="AF374" i="17"/>
  <c r="AF373" i="17"/>
  <c r="AF365" i="17"/>
  <c r="AF342" i="17"/>
  <c r="AF372" i="17"/>
  <c r="AF354" i="17"/>
  <c r="AF361" i="17"/>
  <c r="AF343" i="17"/>
  <c r="AF295" i="17"/>
  <c r="AF232" i="17"/>
  <c r="AF339" i="17"/>
  <c r="AF340" i="17"/>
  <c r="AF18" i="17"/>
  <c r="AF315" i="17"/>
  <c r="AF301" i="17"/>
  <c r="AF95" i="17"/>
  <c r="AF218" i="17"/>
  <c r="AF87" i="17"/>
  <c r="AF220" i="17"/>
  <c r="AF88" i="17"/>
  <c r="AF204" i="17"/>
  <c r="AF57" i="17"/>
  <c r="AF213" i="17"/>
  <c r="AF174" i="17"/>
  <c r="AF141" i="17"/>
  <c r="AF136" i="17"/>
  <c r="AF90" i="17"/>
  <c r="AF115" i="17"/>
  <c r="AF338" i="17"/>
  <c r="AF211" i="17"/>
  <c r="AF169" i="17"/>
  <c r="AF238" i="17"/>
  <c r="AF330" i="17"/>
  <c r="AF143" i="17"/>
  <c r="AF55" i="17"/>
  <c r="AF233" i="17"/>
  <c r="AF324" i="17"/>
  <c r="AF154" i="17"/>
  <c r="AF245" i="17"/>
  <c r="AF66" i="17"/>
  <c r="AF246" i="17"/>
  <c r="AF112" i="17"/>
  <c r="AF129" i="17"/>
  <c r="AF93" i="17"/>
  <c r="AF44" i="17"/>
  <c r="AF257" i="17"/>
  <c r="AF120" i="17"/>
  <c r="AF47" i="17"/>
  <c r="AF28" i="17"/>
  <c r="AF52" i="17"/>
  <c r="BZ534" i="10"/>
  <c r="AF250" i="17"/>
  <c r="AF73" i="17"/>
  <c r="AF128" i="17"/>
  <c r="AF337" i="17"/>
  <c r="AF336" i="17"/>
  <c r="AF334" i="17"/>
  <c r="AF335" i="17"/>
  <c r="AF256" i="17"/>
  <c r="AF62" i="17"/>
  <c r="AF305" i="17"/>
  <c r="AF111" i="17"/>
  <c r="AF187" i="17"/>
  <c r="AF314" i="17"/>
  <c r="AF206" i="17"/>
  <c r="AF100" i="17"/>
  <c r="AF158" i="17"/>
  <c r="AF181" i="17"/>
  <c r="AF132" i="17"/>
  <c r="AF137" i="17"/>
  <c r="AF216" i="17"/>
  <c r="AF243" i="17"/>
  <c r="AF30" i="17"/>
  <c r="AF331" i="17"/>
  <c r="AF54" i="17"/>
  <c r="AF147" i="17"/>
  <c r="AF195" i="17"/>
  <c r="AF83" i="17"/>
  <c r="AF117" i="17"/>
  <c r="AF311" i="17"/>
  <c r="AF183" i="17"/>
  <c r="AF242" i="17"/>
  <c r="AF40" i="17"/>
  <c r="AF302" i="17"/>
  <c r="AF156" i="17"/>
  <c r="AF303" i="17"/>
  <c r="AF82" i="17"/>
  <c r="AF51" i="17"/>
  <c r="AF333" i="17"/>
  <c r="AF65" i="17"/>
  <c r="AF179" i="17"/>
  <c r="AF244" i="17"/>
  <c r="AF124" i="17"/>
  <c r="AF56" i="17"/>
  <c r="AF198" i="17"/>
  <c r="AF16" i="17"/>
  <c r="AF214" i="17"/>
  <c r="AF20" i="17"/>
  <c r="AF327" i="17"/>
  <c r="AF235" i="17"/>
  <c r="AF140" i="17"/>
  <c r="AF24" i="17"/>
  <c r="AF227" i="17"/>
  <c r="AF261" i="17"/>
  <c r="AF199" i="17"/>
  <c r="AF71" i="17"/>
  <c r="AF298" i="17"/>
  <c r="AF146" i="17"/>
  <c r="AF116" i="17"/>
  <c r="AF306" i="17"/>
  <c r="AF166" i="17"/>
  <c r="AF91" i="17"/>
  <c r="AF10" i="17"/>
  <c r="AF53" i="17"/>
  <c r="AF150" i="17"/>
  <c r="AF189" i="17"/>
  <c r="AF182" i="17"/>
  <c r="AF196" i="17"/>
  <c r="AF219" i="17"/>
  <c r="AF78" i="17"/>
  <c r="AF77" i="17"/>
  <c r="AF109" i="17"/>
  <c r="AF29" i="17"/>
  <c r="AF237" i="17"/>
  <c r="AF59" i="17"/>
  <c r="AF39" i="17"/>
  <c r="AF33" i="17"/>
  <c r="AF215" i="17"/>
  <c r="AF159" i="17"/>
  <c r="AF79" i="17"/>
  <c r="AF203" i="17"/>
  <c r="AF225" i="17"/>
  <c r="AF177" i="17"/>
  <c r="AF42" i="17"/>
  <c r="AF170" i="17"/>
  <c r="AF171" i="17"/>
  <c r="AF96" i="17"/>
  <c r="AF125" i="17"/>
  <c r="AF85" i="17"/>
  <c r="AF326" i="17"/>
  <c r="AF300" i="17"/>
  <c r="AF74" i="17"/>
  <c r="AF175" i="17"/>
  <c r="AF162" i="17"/>
  <c r="AF70" i="17"/>
  <c r="AF205" i="17"/>
  <c r="AF86" i="17"/>
  <c r="AF110" i="17"/>
  <c r="AF318" i="17"/>
  <c r="AF64" i="17"/>
  <c r="AF185" i="17"/>
  <c r="AF254" i="17"/>
  <c r="AF176" i="17"/>
  <c r="AF84" i="17"/>
  <c r="AF322" i="17"/>
  <c r="AF192" i="17"/>
  <c r="AF31" i="17"/>
  <c r="AF229" i="17"/>
  <c r="AF105" i="17"/>
  <c r="AF224" i="17"/>
  <c r="AF148" i="17"/>
  <c r="AF323" i="17"/>
  <c r="AF89" i="17"/>
  <c r="AF123" i="17"/>
  <c r="AF167" i="17"/>
  <c r="AF127" i="17"/>
  <c r="AF207" i="17"/>
  <c r="AF114" i="17"/>
  <c r="AF172" i="17"/>
  <c r="AF19" i="17"/>
  <c r="AF313" i="17"/>
  <c r="AF108" i="17"/>
  <c r="AF113" i="17"/>
  <c r="AF121" i="17"/>
  <c r="AF7" i="17"/>
  <c r="AF296"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tc={950E97C3-648A-4234-8AD0-43CCFF2AF64A}</author>
    <author>tc={F4683308-DE9B-44BF-90EC-A97BFB0DEEE1}</author>
    <author>tc={979B97A9-BA42-47CE-88DD-4754AA490545}</author>
    <author>tc={87D822C2-619A-4A1E-BF11-583DE9538BEE}</author>
    <author>tc={17870752-04CA-4F16-A5D3-88C28D21AC06}</author>
    <author>tc={D577C3BE-D3F2-440B-9005-882CE41F1F4B}</author>
    <author>tc={C6E4D76D-1DFD-458D-90DF-BE5F13F75A74}</author>
    <author>tc={C16781A0-4228-45B6-A2BA-EA5A075BE9CA}</author>
    <author>tc={597DAA98-2A04-4D99-A85A-ACCA8F197161}</author>
    <author>tc={CD7DC3B1-DB13-491F-A121-8C36C66CED06}</author>
    <author>tc={96E535C9-7C97-4679-B37C-78B27C069FEB}</author>
    <author>tc={406A38BE-B3A2-4D1E-886E-D66CF9F23A83}</author>
    <author>tc={39E5B8D2-2D34-4763-AD31-55E086B8BA05}</author>
    <author>tc={848E6C04-015F-4B9D-9296-2B100873ED75}</author>
    <author>tc={916C5585-5A99-4371-A488-7990B8262F6B}</author>
    <author>tc={0B098A1A-A626-4826-ABE4-2A51BF309D61}</author>
    <author>tc={DFE029F7-C91E-435A-B376-0F9100418F80}</author>
    <author>tc={15BADEE0-2C75-4943-8BCC-2BF7F79012E0}</author>
    <author>tc={DA28CA42-E045-4925-A3E7-B5EF37304241}</author>
    <author>tc={CF423058-A9F0-4F65-B680-D6A196876ACA}</author>
    <author>tc={ABF586D7-34DF-435E-877E-0F3594168B2D}</author>
    <author>tc={E8D2D68E-3150-4F88-83B4-7231036B3972}</author>
    <author>tc={8213D639-4663-43D2-ABA6-6CFEE4B847F0}</author>
    <author>tc={CA00C958-B22C-49B4-997C-362081328114}</author>
    <author>tc={B1B4F766-E67F-4A8B-8D12-61692C1058B4}</author>
    <author>tc={30CFF7D5-46AE-41D9-8999-41E053CB99FB}</author>
    <author>tc={3D20FCBF-1060-425B-AC03-246271B1B418}</author>
    <author>tc={E9F483B3-FFB0-4CEE-8D10-E8769BD57E75}</author>
    <author>tc={11CEEFA1-4291-4B96-9401-E3E0A43602A9}</author>
    <author>tc={687E9B7F-18C9-4E54-BCB8-2D54DDEE5252}</author>
    <author>tc={86614B2A-514E-42CE-9A61-4AF35536916A}</author>
    <author>tc={9803130C-361C-4882-B8DB-CD19747E2802}</author>
    <author>tc={D7F6FCB8-8127-4144-860A-3B0221FC1C53}</author>
    <author>tc={4A17E9A7-7028-453F-BAE8-71B4157A5AC9}</author>
    <author>tc={86495583-D15F-4DC4-ACB1-6DDC0FE1B21D}</author>
    <author>tc={A043E478-2A6C-4EDD-8E63-94419E362A97}</author>
    <author>tc={3A0105D5-3996-4113-BCB8-BE6618C31967}</author>
    <author>tc={77F62B7F-BCBD-456A-BC49-C08408DAB46E}</author>
    <author>tc={662292CB-CB6F-448F-B417-4BB03E26AF76}</author>
    <author>tc={D0844926-217F-4DF2-B85E-455B7C9A0120}</author>
    <author>tc={7307096A-7638-4732-B2C3-EA3C75CA81FF}</author>
    <author>tc={0C3DF724-39A5-415C-B2EE-2CFFB77DECA4}</author>
    <author>tc={77EBE180-D398-4326-9D4E-14F983DB404A}</author>
    <author>tc={FFE14689-994A-483A-9A02-124113C24176}</author>
    <author>tc={9DF5F678-5B70-4AC8-B432-CB7E640B8674}</author>
    <author>tc={E088921F-8ABF-4254-98E5-75C52352213E}</author>
    <author>tc={61E1C22A-065E-4E8B-BD2A-99ADFBF0D6EB}</author>
    <author>tc={2DD37CBD-4C60-43C6-8F57-E8F064ED3062}</author>
    <author>tc={CA123D61-3D8D-4914-AD45-F551F0B78FAA}</author>
    <author>tc={C58F6F41-3FCD-4A7F-AB0A-173A380368B9}</author>
    <author>tc={E8795220-197C-4A9F-80CE-132A4B344961}</author>
    <author>tc={91D4C033-1921-4A02-B64A-5E1E3A75FDC8}</author>
    <author>tc={CAFD6798-DC93-4A03-BD47-71FF8649D12D}</author>
    <author>tc={33244454-F375-4876-A503-787630443C1D}</author>
    <author>tc={18F67143-B503-4A33-B664-94966E438127}</author>
    <author>tc={1C29D728-0BE8-4281-AF98-B503AF6C9B83}</author>
    <author>tc={0305537B-2B44-4894-B3A4-B7B041534221}</author>
    <author>tc={87E8FF5F-9FDC-4EC3-BD20-8E75651483D2}</author>
    <author>tc={22F72AFF-D055-4B64-9839-2BD8BC62A6AE}</author>
    <author>tc={5889CF24-7067-4BAB-8B6B-AF18E1BF79B1}</author>
    <author>tc={1228E9FC-2C35-43A9-B85A-33EED6AB727C}</author>
    <author>tc={1ED22D4E-8751-41CB-9832-ECF710D75DBC}</author>
    <author>tc={A4D72886-5056-4E89-AFF7-418455DE2831}</author>
    <author>tc={66D218DC-D7B2-4D24-AE18-B7DA4388DEF9}</author>
    <author>tc={917D8870-6C5B-4D1E-BE2B-9FB09D8BC463}</author>
    <author>tc={A4F29D97-7B7D-4DC8-A240-77A027EF0167}</author>
    <author>tc={77A96B49-827A-468A-A7BC-9B00D72326F5}</author>
    <author>tc={1FC961ED-C214-4178-A9CC-FA44A8951715}</author>
    <author>tc={EE98D343-E3DA-4B41-A432-1DF95E7079CD}</author>
    <author>tc={BAF5AEFC-FE07-4049-AD48-548EFB2A450E}</author>
    <author>tc={B6EC355F-3C08-4062-8C05-111FB38354DB}</author>
    <author>tc={EBEB3E0C-91DD-49B7-AF87-8F210F5AF711}</author>
    <author>tc={99FA47FE-5355-4329-BA33-A990274EECE7}</author>
    <author>tc={92B608DC-1758-4491-BF04-45DBA3C52801}</author>
    <author>tc={9288EEBD-BAD7-45E2-9581-54ED062319D6}</author>
    <author>tc={03627737-181B-4CED-AACF-2CFB1BF7A311}</author>
    <author>tc={B3888263-6131-4D3F-BA53-C1311B71BCA8}</author>
    <author>tc={11740999-3192-417F-9C83-6365AFAEF1F4}</author>
    <author>tc={C88C97C8-325E-4685-BCF4-DD35FE255E9B}</author>
    <author>tc={3E56B1B3-CF0A-4FF9-A831-9E319842B977}</author>
    <author>tc={F810ED25-0D76-4181-B8E1-E631D5AEF77C}</author>
    <author>tc={188D899C-666B-430F-976B-9B41F6376A51}</author>
    <author>tc={369483E3-7BD0-4167-A7FC-6E2C8B6D7DF1}</author>
    <author>tc={034C3687-04BE-44E1-B926-A1780082AC6D}</author>
    <author>tc={0E8E07A8-D520-44EB-8F98-AB8312AD73FF}</author>
    <author>tc={D7AE59B0-CBA2-4F20-904B-617A3B5BD444}</author>
    <author>tc={C22B6CFA-AFA3-46FB-8D56-A391C7DDD245}</author>
    <author>tc={EB5867AB-4B2D-4FAD-85BB-3120AB49EE25}</author>
    <author>tc={9B26540F-C191-4C0E-8A38-F8D80A7258A3}</author>
    <author>tc={F72ECFFD-CA0A-4774-A000-01F856484F19}</author>
    <author>tc={C87A417E-5214-4F4D-93B7-EC37998F12D5}</author>
    <author>tc={2FB93D1D-03FE-4A51-8910-4D4613F8D6AB}</author>
    <author>tc={37FC5246-CF23-476C-B0F0-1D7C7E274FEA}</author>
    <author>tc={1E0994F1-D560-4D7D-A39D-A66DE5D0FF22}</author>
    <author>tc={9D6907FF-8D4B-48DE-B9DE-9ACB03F15D0D}</author>
    <author>tc={F09B7DBB-982C-422A-8EEA-E3EC99668EEC}</author>
    <author>tc={49F26051-04BA-418B-9B5C-F10F840DD70B}</author>
    <author>tc={F75A745D-559D-4347-8531-83F908CA4C9E}</author>
    <author>tc={F7010177-F2C9-40FB-BBFF-84879F4FFCCB}</author>
    <author>tc={D14D45A5-F947-441D-A868-AF6D595E058B}</author>
    <author>tc={D450F71D-DF71-460B-B66D-BEB268BE23B5}</author>
    <author>tc={FCF78E14-E34B-4AA2-9818-D3B4D90A9C03}</author>
    <author>tc={40C780D7-FC9D-4A1D-B0C0-D1462BA5F82F}</author>
    <author>tc={E6C360A6-3E53-47E6-A2BE-A520C9EC6DF2}</author>
    <author>tc={03F63C68-5D08-45F8-95BA-5F282C19927B}</author>
    <author>tc={DBE5577E-8FE0-45FC-A5C4-A28C3E3797B6}</author>
    <author>tc={0B736289-1167-4712-97CA-E4235D81AE4F}</author>
    <author>tc={E5779FB6-5927-4FF7-8F2D-703CF92A4716}</author>
    <author>tc={ED5EED0E-7D2F-4C81-BF8E-D717E72AC4DB}</author>
    <author>tc={72A5FAB4-7445-4226-853D-FC049778B406}</author>
    <author>tc={E9292129-34EF-4D43-9A09-71E13B81E483}</author>
    <author>tc={E41192C4-FA1C-4B7B-B073-BD4ECFC5290C}</author>
    <author>tc={7E5BEE6F-3CDA-489D-9800-E0DB147D95E5}</author>
    <author>tc={E373EE3B-FB0C-4DA7-BBAB-50F61F48F6EE}</author>
    <author>tc={C81E3A8E-9C73-4D3F-AEA8-0537E4716AAE}</author>
    <author>tc={5506C051-BBFF-475B-91AD-A49AF6C4B9E1}</author>
    <author>tc={3A0F424F-FCF5-45CE-9522-F549D3FCBF6D}</author>
    <author>tc={EC26561D-C6DF-4E8A-B7F9-78E5DC5938F0}</author>
    <author>tc={53E7B15F-EAC5-4DB8-8352-9BEB25282231}</author>
    <author>tc={51490FC5-28F0-42CF-ADEF-71840FCC585D}</author>
    <author>tc={6EAA7209-D251-4E9D-BF8E-C8FFEB51E294}</author>
    <author>tc={21827018-4972-4501-97FF-D6AF191E93FD}</author>
    <author>tc={9816FC82-BAD7-47D0-A865-C01358768F1C}</author>
    <author>tc={96CFC473-14D9-4096-BE5D-94E4F1C6EA7A}</author>
    <author>tc={34802AEF-6F0F-48F5-92F2-5B3A48593714}</author>
    <author>tc={72B9F38A-130E-449E-873B-0B949DBD727E}</author>
    <author>tc={ABC05EB0-47A8-412D-BE4D-514272FBB764}</author>
    <author>tc={32C7DAEE-440B-40A6-B8AF-36A0D1A4EA81}</author>
    <author>tc={B45A12CE-36E3-4034-9F1D-EAA996682713}</author>
    <author>tc={A65C80D9-763B-49B6-99E6-6CB71FD3461B}</author>
    <author>tc={210DEDFA-C29B-4311-90F1-F86384893763}</author>
    <author>tc={AE474791-E512-4BFE-B326-68509B383AA9}</author>
    <author>tc={D2A88D22-70F3-42EB-9A48-685B8416E109}</author>
    <author>tc={D23C449C-DB4C-4553-B5FB-82BDEBA31BC6}</author>
    <author>tc={73041E86-4CA8-4767-BFEE-B8BE6CAF7A46}</author>
    <author>tc={366230A9-E7DC-40C8-A005-6DDAFB4C53E3}</author>
    <author>tc={FE220CA0-21C9-4E66-9372-49F78045F9BD}</author>
    <author>tc={4B0EDEFE-D5EB-49E0-A2ED-ABF5C8736E82}</author>
    <author>tc={73887C18-3234-48DE-A736-9952E41FDCC3}</author>
    <author>tc={4BF3F03B-43F3-4743-820A-233539DD589B}</author>
    <author>tc={9461618A-46D6-442A-A7BD-E58AC530282F}</author>
    <author>tc={281164BD-FAD7-4B30-B61C-67CEF749477D}</author>
    <author>tc={1DCC88BC-CD98-41A5-B236-95C1B7C73A01}</author>
    <author>tc={25EDDCF6-3FBC-45A7-BFFD-61DCD6929077}</author>
    <author>tc={EA72B250-9EC2-489C-84E2-B281B8CD5B0B}</author>
    <author>tc={17177302-95FC-4636-A597-3FD166FCF930}</author>
    <author>tc={41D7A8E9-78F0-4A14-94FF-55AAEB901696}</author>
    <author>tc={D7B7014F-7AE1-450B-8210-F3980CA6C008}</author>
    <author>tc={3A33E88D-5158-445A-952B-004278DCCBE0}</author>
    <author>tc={AA812EEB-D8FF-47F3-9D56-7836D68B6857}</author>
    <author>tc={C9EC77C9-6653-41B3-BD1D-C6E2AC5A2D81}</author>
    <author>tc={752F788A-BB89-4FD0-A6EC-AD373E8E1152}</author>
    <author>tc={4BFA2138-D5F2-42A2-9621-9037176F095B}</author>
    <author>tc={7E5C3E39-6CB2-4738-9F37-487D12AAC1EB}</author>
    <author>tc={92A9F565-ACF1-467F-93AD-18ED8CB7C136}</author>
    <author>tc={72CC6679-EDC6-420B-83C6-33C4DD75D3B7}</author>
    <author>tc={79635089-84B9-45AF-8135-0D82FE25DB7D}</author>
    <author>tc={D64C1D78-7C9E-4F10-AE68-FBF00A570CA5}</author>
    <author>tc={8CDA5AD6-38F4-4AC1-849B-0462F29E08FD}</author>
    <author>tc={1BBA8239-87D0-4366-A6C1-187620E98D79}</author>
    <author>tc={A2015E79-8FB4-4BC8-945D-FD12853721BC}</author>
    <author>tc={1FBBF3B8-F9D7-4D86-9D34-D0A56E659941}</author>
    <author>tc={66804B9A-E3C4-4E52-8E46-42CFDEA08388}</author>
    <author>tc={6CE03FCA-BC43-4052-89A1-233312169A51}</author>
    <author>tc={40363CD8-2817-4B28-A7EC-11CD4B0AED2E}</author>
    <author>tc={786994FB-84F1-454B-8D72-C1373CBA90C2}</author>
    <author>tc={8944A499-857F-44A7-8B3A-70B0BA4CA10A}</author>
    <author>tc={17BA05F3-B596-4843-B81C-8D67BEBDAFFA}</author>
    <author>tc={94CA2A98-7BD5-4FF1-A25B-E36D430A6C68}</author>
    <author>tc={BA38DDB9-1863-45A7-990A-7BCF101FD238}</author>
    <author>tc={67475676-93D3-4364-8F5F-1E1AE55E2DBB}</author>
    <author>tc={E41F4183-D0CA-444B-AE15-62AC8564C6F7}</author>
    <author>tc={689A8648-164B-467E-B52C-6EEF234AC300}</author>
    <author>tc={ED23B651-486C-46C5-A21A-FDC7E28CB384}</author>
    <author>tc={41B2BA79-02EB-472F-A295-0DE3745FC0E4}</author>
    <author>tc={7582FD36-2055-4E31-A99E-ADA6BF4ABCF7}</author>
    <author>tc={AB461A9E-0539-4E0D-A071-61982607CFCB}</author>
    <author>tc={9AA29495-3357-464C-98B1-62F355EFF67A}</author>
    <author>tc={003AF6B5-AE2C-44FA-A02C-95EAA0BC7873}</author>
    <author>tc={92B60F27-D371-4839-A79A-E1C66CEBF12F}</author>
    <author>tc={898DE11B-2BA0-41B3-982D-83A9DA7CB7F3}</author>
    <author>tc={B690D63C-857D-4814-9103-F9D620EAAFA2}</author>
    <author>tc={2982DC8A-B61F-40FC-844D-9F0C350AC442}</author>
    <author>tc={AE74F79A-0462-439F-9260-A910DF57CC2C}</author>
    <author>tc={24BE8C10-2312-4358-8916-D94BC9652175}</author>
    <author>tc={1C70D86F-295D-4CBB-8961-6EFAE410B2B6}</author>
    <author>tc={1677DE11-D1B4-43B5-8144-FBCD69F3EA1E}</author>
    <author>tc={5EBD9824-79B8-480B-9C5B-736B66AE9746}</author>
    <author>tc={A2E4F829-3611-450B-A42B-41FDD6D8C090}</author>
    <author>tc={3133C43C-894A-43D5-A51E-873FFE6F4C1C}</author>
  </authors>
  <commentList>
    <comment ref="E5" authorId="0" shapeId="0" xr:uid="{950E97C3-648A-4234-8AD0-43CCFF2AF64A}">
      <text>
        <t>[Comentário encadeado]
Sua versão do Excel permite que você leia este comentário encadeado, no entanto, as edições serão removidas se o arquivo for aberto em uma versão mais recente do Excel. Saiba mais: https://go.microsoft.com/fwlink/?linkid=870924
Comentário:
    Antes - 70k
Responder:
    85k - 20/02/2025
Responder:
    100k - 16/07/25</t>
      </text>
    </comment>
    <comment ref="E6" authorId="1" shapeId="0" xr:uid="{F4683308-DE9B-44BF-90EC-A97BFB0DEEE1}">
      <text>
        <t>[Comentário encadeado]
Sua versão do Excel permite que você leia este comentário encadeado, no entanto, as edições serão removidas se o arquivo for aberto em uma versão mais recente do Excel. Saiba mais: https://go.microsoft.com/fwlink/?linkid=870924
Comentário:
    65k - definido pela gabi em 2022</t>
      </text>
    </comment>
    <comment ref="C7" authorId="2" shapeId="0" xr:uid="{979B97A9-BA42-47CE-88DD-4754AA490545}">
      <text>
        <t>[Comentário encadeado]
Sua versão do Excel permite que você leia este comentário encadeado, no entanto, as edições serão removidas se o arquivo for aberto em uma versão mais recente do Excel. Saiba mais: https://go.microsoft.com/fwlink/?linkid=870924
Comentário:
    Endereço de cadastro é UMUARAMA, mas a empresa é em SC</t>
      </text>
    </comment>
    <comment ref="E7" authorId="3" shapeId="0" xr:uid="{87D822C2-619A-4A1E-BF11-583DE9538BEE}">
      <text>
        <t>[Comentário encadeado]
Sua versão do Excel permite que você leia este comentário encadeado, no entanto, as edições serão removidas se o arquivo for aberto em uma versão mais recente do Excel. Saiba mais: https://go.microsoft.com/fwlink/?linkid=870924
Comentário:
    40k - 03/2024
Responder:
    55k - 03/2025
Responder:
    70k - 02/2026
Responder:
    120k - 04/03/2026</t>
      </text>
    </comment>
    <comment ref="E9" authorId="4" shapeId="0" xr:uid="{17870752-04CA-4F16-A5D3-88C28D21AC06}">
      <text>
        <t>[Comentário encadeado]
Sua versão do Excel permite que você leia este comentário encadeado, no entanto, as edições serão removidas se o arquivo for aberto em uma versão mais recente do Excel. Saiba mais: https://go.microsoft.com/fwlink/?linkid=870924
Comentário:
    40k - 06/01/2025
Responder:
    50k - 02/03/2026</t>
      </text>
    </comment>
    <comment ref="E11" authorId="5" shapeId="0" xr:uid="{D577C3BE-D3F2-440B-9005-882CE41F1F4B}">
      <text>
        <t>[Comentário encadeado]
Sua versão do Excel permite que você leia este comentário encadeado, no entanto, as edições serão removidas se o arquivo for aberto em uma versão mais recente do Excel. Saiba mais: https://go.microsoft.com/fwlink/?linkid=870924
Comentário:
    50K - 07/01</t>
      </text>
    </comment>
    <comment ref="H11" authorId="6" shapeId="0" xr:uid="{C6E4D76D-1DFD-458D-90DF-BE5F13F75A74}">
      <text>
        <t>[Comentário encadeado]
Sua versão do Excel permite que você leia este comentário encadeado, no entanto, as edições serão removidas se o arquivo for aberto em uma versão mais recente do Excel. Saiba mais: https://go.microsoft.com/fwlink/?linkid=870924
Comentário:
    Era 118221, tirei porque acredito ser Oster</t>
      </text>
    </comment>
    <comment ref="E12" authorId="7" shapeId="0" xr:uid="{C16781A0-4228-45B6-A2BA-EA5A075BE9CA}">
      <text>
        <t>[Comentário encadeado]
Sua versão do Excel permite que você leia este comentário encadeado, no entanto, as edições serão removidas se o arquivo for aberto em uma versão mais recente do Excel. Saiba mais: https://go.microsoft.com/fwlink/?linkid=870924
Comentário:
    Antes de análises léo 
Responder:
    70k - 17/06/24</t>
      </text>
    </comment>
    <comment ref="E16" authorId="8" shapeId="0" xr:uid="{597DAA98-2A04-4D99-A85A-ACCA8F197161}">
      <text>
        <t>[Comentário encadeado]
Sua versão do Excel permite que você leia este comentário encadeado, no entanto, as edições serão removidas se o arquivo for aberto em uma versão mais recente do Excel. Saiba mais: https://go.microsoft.com/fwlink/?linkid=870924
Comentário:
    50k - 05/08</t>
      </text>
    </comment>
    <comment ref="E19" authorId="9" shapeId="0" xr:uid="{CD7DC3B1-DB13-491F-A121-8C36C66CED06}">
      <text>
        <t>[Comentário encadeado]
Sua versão do Excel permite que você leia este comentário encadeado, no entanto, as edições serão removidas se o arquivo for aberto em uma versão mais recente do Excel. Saiba mais: https://go.microsoft.com/fwlink/?linkid=870924
Comentário:
    52k - antigo
Responder:
    30k - Reduzir apenas por precaução, não chega perto do limite faz alguns tempo.</t>
      </text>
    </comment>
    <comment ref="E21" authorId="10" shapeId="0" xr:uid="{96E535C9-7C97-4679-B37C-78B27C069FEB}">
      <text>
        <t>[Comentário encadeado]
Sua versão do Excel permite que você leia este comentário encadeado, no entanto, as edições serão removidas se o arquivo for aberto em uma versão mais recente do Excel. Saiba mais: https://go.microsoft.com/fwlink/?linkid=870924
Comentário:
    60k antes do léo
Responder:
    35k - 18/03/2025</t>
      </text>
    </comment>
    <comment ref="AJ22" authorId="11" shapeId="0" xr:uid="{406A38BE-B3A2-4D1E-886E-D66CF9F23A83}">
      <text>
        <t>[Comentário encadeado]
Sua versão do Excel permite que você leia este comentário encadeado, no entanto, as edições serão removidas se o arquivo for aberto em uma versão mais recente do Excel. Saiba mais: https://go.microsoft.com/fwlink/?linkid=870924
Comentário:
    Lancei uma devolução manual pois me passaram depois</t>
      </text>
    </comment>
    <comment ref="E23" authorId="12" shapeId="0" xr:uid="{39E5B8D2-2D34-4763-AD31-55E086B8BA05}">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25" authorId="13" shapeId="0" xr:uid="{848E6C04-015F-4B9D-9296-2B100873ED75}">
      <text>
        <t>[Comentário encadeado]
Sua versão do Excel permite que você leia este comentário encadeado, no entanto, as edições serão removidas se o arquivo for aberto em uma versão mais recente do Excel. Saiba mais: https://go.microsoft.com/fwlink/?linkid=870924
Comentário:
    5k - 31/10/2025</t>
      </text>
    </comment>
    <comment ref="E26" authorId="14" shapeId="0" xr:uid="{916C5585-5A99-4371-A488-7990B8262F6B}">
      <text>
        <t>[Comentário encadeado]
Sua versão do Excel permite que você leia este comentário encadeado, no entanto, as edições serão removidas se o arquivo for aberto em uma versão mais recente do Excel. Saiba mais: https://go.microsoft.com/fwlink/?linkid=870924
Comentário:
    5k - 12/01/2026</t>
      </text>
    </comment>
    <comment ref="E27" authorId="15" shapeId="0" xr:uid="{0B098A1A-A626-4826-ABE4-2A51BF309D61}">
      <text>
        <t>[Comentário encadeado]
Sua versão do Excel permite que você leia este comentário encadeado, no entanto, as edições serão removidas se o arquivo for aberto em uma versão mais recente do Excel. Saiba mais: https://go.microsoft.com/fwlink/?linkid=870924
Comentário:
    20k - 2022
Responder:
    30k - 16/09/25</t>
      </text>
    </comment>
    <comment ref="E31" authorId="16" shapeId="0" xr:uid="{DFE029F7-C91E-435A-B376-0F9100418F80}">
      <text>
        <t>[Comentário encadeado]
Sua versão do Excel permite que você leia este comentário encadeado, no entanto, as edições serão removidas se o arquivo for aberto em uma versão mais recente do Excel. Saiba mais: https://go.microsoft.com/fwlink/?linkid=870924
Comentário:
    Limite de credito antes de eu inicar as analisas 
Responder:
    Atualizado 09/04 - 30660,00</t>
      </text>
    </comment>
    <comment ref="E33" authorId="17" shapeId="0" xr:uid="{15BADEE0-2C75-4943-8BCC-2BF7F79012E0}">
      <text>
        <t>[Comentário encadeado]
Sua versão do Excel permite que você leia este comentário encadeado, no entanto, as edições serão removidas se o arquivo for aberto em uma versão mais recente do Excel. Saiba mais: https://go.microsoft.com/fwlink/?linkid=870924
Comentário:
    15k - 26/12/24
Responder:
    40k - 02/06/2025
Responder:
    50k - 30/06/2025
Responder:
    65k - 27/08/2025</t>
      </text>
    </comment>
    <comment ref="E35" authorId="18" shapeId="0" xr:uid="{DA28CA42-E045-4925-A3E7-B5EF37304241}">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
Responder:
    90k - 31/10/2024</t>
      </text>
    </comment>
    <comment ref="AM35" authorId="19" shapeId="0" xr:uid="{CF423058-A9F0-4F65-B680-D6A196876ACA}">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t>
      </text>
    </comment>
    <comment ref="E39" authorId="20" shapeId="0" xr:uid="{ABF586D7-34DF-435E-877E-0F3594168B2D}">
      <text>
        <t>[Comentário encadeado]
Sua versão do Excel permite que você leia este comentário encadeado, no entanto, as edições serão removidas se o arquivo for aberto em uma versão mais recente do Excel. Saiba mais: https://go.microsoft.com/fwlink/?linkid=870924
Comentário:
    01/04/2024 - subi para 30k</t>
      </text>
    </comment>
    <comment ref="E43" authorId="21" shapeId="0" xr:uid="{E8D2D68E-3150-4F88-83B4-7231036B3972}">
      <text>
        <t>[Comentário encadeado]
Sua versão do Excel permite que você leia este comentário encadeado, no entanto, as edições serão removidas se o arquivo for aberto em uma versão mais recente do Excel. Saiba mais: https://go.microsoft.com/fwlink/?linkid=870924
Comentário:
    Estava inadimplente, liquidou, autorizei novo credito de 4k - 30/07/24
Responder:
    7k - 21/08/24
Responder:
    0K - 10/01/25</t>
      </text>
    </comment>
    <comment ref="E48" authorId="22" shapeId="0" xr:uid="{8213D639-4663-43D2-ABA6-6CFEE4B847F0}">
      <text>
        <t>[Comentário encadeado]
Sua versão do Excel permite que você leia este comentário encadeado, no entanto, as edições serão removidas se o arquivo for aberto em uma versão mais recente do Excel. Saiba mais: https://go.microsoft.com/fwlink/?linkid=870924
Comentário:
    50k - Antes do léo
Responder:
    70k - 05/09/2025
Responder:
    80k - 27/03/2026</t>
      </text>
    </comment>
    <comment ref="E49" authorId="23" shapeId="0" xr:uid="{CA00C958-B22C-49B4-997C-362081328114}">
      <text>
        <t>[Comentário encadeado]
Sua versão do Excel permite que você leia este comentário encadeado, no entanto, as edições serão removidas se o arquivo for aberto em uma versão mais recente do Excel. Saiba mais: https://go.microsoft.com/fwlink/?linkid=870924
Comentário:
    30k - 02/05</t>
      </text>
    </comment>
    <comment ref="E50" authorId="24" shapeId="0" xr:uid="{B1B4F766-E67F-4A8B-8D12-61692C1058B4}">
      <text>
        <t>[Comentário encadeado]
Sua versão do Excel permite que você leia este comentário encadeado, no entanto, as edições serão removidas se o arquivo for aberto em uma versão mais recente do Excel. Saiba mais: https://go.microsoft.com/fwlink/?linkid=870924
Comentário:
    Antes léo - 20k
Responder:
    30k - 19/11/2024
Responder:
    40k- 16/10/2025</t>
      </text>
    </comment>
    <comment ref="G51" authorId="25" shapeId="0" xr:uid="{30CFF7D5-46AE-41D9-8999-41E053CB99FB}">
      <text>
        <t>[Comentário encadeado]
Sua versão do Excel permite que você leia este comentário encadeado, no entanto, as edições serão removidas se o arquivo for aberto em uma versão mais recente do Excel. Saiba mais: https://go.microsoft.com/fwlink/?linkid=870924
Comentário:
    Ira trabalhar apenas com racao e hydra</t>
      </text>
    </comment>
    <comment ref="E53" authorId="26" shapeId="0" xr:uid="{3D20FCBF-1060-425B-AC03-246271B1B418}">
      <text>
        <t>[Comentário encadeado]
Sua versão do Excel permite que você leia este comentário encadeado, no entanto, as edições serão removidas se o arquivo for aberto em uma versão mais recente do Excel. Saiba mais: https://go.microsoft.com/fwlink/?linkid=870924
Comentário:
    15600 - antes
Responder:
    20k - 20/06
Responder:
    25k - 30/08</t>
      </text>
    </comment>
    <comment ref="E54" authorId="27" shapeId="0" xr:uid="{E9F483B3-FFB0-4CEE-8D10-E8769BD57E75}">
      <text>
        <t>[Comentário encadeado]
Sua versão do Excel permite que você leia este comentário encadeado, no entanto, as edições serão removidas se o arquivo for aberto em uma versão mais recente do Excel. Saiba mais: https://go.microsoft.com/fwlink/?linkid=870924
Comentário:
    10k - antes léo
Responder:
    30k - 21/02/2025</t>
      </text>
    </comment>
    <comment ref="E55" authorId="28" shapeId="0" xr:uid="{11CEEFA1-4291-4B96-9401-E3E0A43602A9}">
      <text>
        <t>[Comentário encadeado]
Sua versão do Excel permite que você leia este comentário encadeado, no entanto, as edições serão removidas se o arquivo for aberto em uma versão mais recente do Excel. Saiba mais: https://go.microsoft.com/fwlink/?linkid=870924
Comentário:
    Creidito antigo 11k -
Responder:
    15000 - 16/04/2024
Responder:
    20k - 06/05/2024
Responder:
    24k - 21/02/2024</t>
      </text>
    </comment>
    <comment ref="E58" authorId="29" shapeId="0" xr:uid="{687E9B7F-18C9-4E54-BCB8-2D54DDEE5252}">
      <text>
        <t>[Comentário encadeado]
Sua versão do Excel permite que você leia este comentário encadeado, no entanto, as edições serão removidas se o arquivo for aberto em uma versão mais recente do Excel. Saiba mais: https://go.microsoft.com/fwlink/?linkid=870924
Comentário:
    15k - antes do léo
Responder:
    20k - 21/03/2025</t>
      </text>
    </comment>
    <comment ref="E60" authorId="30" shapeId="0" xr:uid="{86614B2A-514E-42CE-9A61-4AF35536916A}">
      <text>
        <t>[Comentário encadeado]
Sua versão do Excel permite que você leia este comentário encadeado, no entanto, as edições serão removidas se o arquivo for aberto em uma versão mais recente do Excel. Saiba mais: https://go.microsoft.com/fwlink/?linkid=870924
Comentário:
    10k - 11/09/2025</t>
      </text>
    </comment>
    <comment ref="E61" authorId="31" shapeId="0" xr:uid="{9803130C-361C-4882-B8DB-CD19747E2802}">
      <text>
        <t>[Comentário encadeado]
Sua versão do Excel permite que você leia este comentário encadeado, no entanto, as edições serão removidas se o arquivo for aberto em uma versão mais recente do Excel. Saiba mais: https://go.microsoft.com/fwlink/?linkid=870924
Comentário:
    Credito elevado dia 23/03
Responder:
    Credito elevado 12/04 -60k- para novo aumento pedir faturamento anual assinado*</t>
      </text>
    </comment>
    <comment ref="E62" authorId="32" shapeId="0" xr:uid="{D7F6FCB8-8127-4144-860A-3B0221FC1C53}">
      <text>
        <t>[Comentário encadeado]
Sua versão do Excel permite que você leia este comentário encadeado, no entanto, as edições serão removidas se o arquivo for aberto em uma versão mais recente do Excel. Saiba mais: https://go.microsoft.com/fwlink/?linkid=870924
Comentário:
    R$00,00 - 11/06</t>
      </text>
    </comment>
    <comment ref="E64" authorId="33" shapeId="0" xr:uid="{4A17E9A7-7028-453F-BAE8-71B4157A5AC9}">
      <text>
        <t>[Comentário encadeado]
Sua versão do Excel permite que você leia este comentário encadeado, no entanto, as edições serão removidas se o arquivo for aberto em uma versão mais recente do Excel. Saiba mais: https://go.microsoft.com/fwlink/?linkid=870924
Comentário:
    8k - 22/08</t>
      </text>
    </comment>
    <comment ref="E70" authorId="34" shapeId="0" xr:uid="{86495583-D15F-4DC4-ACB1-6DDC0FE1B21D}">
      <text>
        <t>[Comentário encadeado]
Sua versão do Excel permite que você leia este comentário encadeado, no entanto, as edições serão removidas se o arquivo for aberto em uma versão mais recente do Excel. Saiba mais: https://go.microsoft.com/fwlink/?linkid=870924
Comentário:
    5k - 06/01/2026</t>
      </text>
    </comment>
    <comment ref="E73" authorId="35" shapeId="0" xr:uid="{A043E478-2A6C-4EDD-8E63-94419E362A97}">
      <text>
        <t>[Comentário encadeado]
Sua versão do Excel permite que você leia este comentário encadeado, no entanto, as edições serão removidas se o arquivo for aberto em uma versão mais recente do Excel. Saiba mais: https://go.microsoft.com/fwlink/?linkid=870924
Comentário:
    3500 - 28/03/2024
Responder:
    10k - 12/12/2024</t>
      </text>
    </comment>
    <comment ref="E76" authorId="36" shapeId="0" xr:uid="{3A0105D5-3996-4113-BCB8-BE6618C31967}">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25k - 20/08
Responder:
    15k - 10/01/2025
Responder:
    15k - 10/02/2025 - mantive
Responder:
    5k - 04/04/2025
Responder:
    10k - 18/08/2025
Responder:
    15k - 28/11/25
Responder:
    0k - 05/02/2026
Responder:
    5k - 02/03/2025</t>
      </text>
    </comment>
    <comment ref="G78" authorId="37" shapeId="0" xr:uid="{77F62B7F-BCBD-456A-BC49-C08408DAB46E}">
      <text>
        <t>[Comentário encadeado]
Sua versão do Excel permite que você leia este comentário encadeado, no entanto, as edições serão removidas se o arquivo for aberto em uma versão mais recente do Excel. Saiba mais: https://go.microsoft.com/fwlink/?linkid=870924
Comentário:
    Parou de comprar - 05/06/25</t>
      </text>
    </comment>
    <comment ref="E80" authorId="38" shapeId="0" xr:uid="{662292CB-CB6F-448F-B417-4BB03E26AF76}">
      <text>
        <t>[Comentário encadeado]
Sua versão do Excel permite que você leia este comentário encadeado, no entanto, as edições serão removidas se o arquivo for aberto em uma versão mais recente do Excel. Saiba mais: https://go.microsoft.com/fwlink/?linkid=870924
Comentário:
    Era 14k antes deu eu iniciar as analises
Responder:
    Ficou inadimplente, liquidou, abri um novo limite de 7k, manter assim por mais 30 dias e se continuar em dia subir para 15k - 28/05
Responder:
    Mantive 7k - 27/02/25
Responder:
    10k - 11/04/2025</t>
      </text>
    </comment>
    <comment ref="E83" authorId="39" shapeId="0" xr:uid="{D0844926-217F-4DF2-B85E-455B7C9A0120}">
      <text>
        <t>[Comentário encadeado]
Sua versão do Excel permite que você leia este comentário encadeado, no entanto, as edições serão removidas se o arquivo for aberto em uma versão mais recente do Excel. Saiba mais: https://go.microsoft.com/fwlink/?linkid=870924
Comentário:
    9k - 22/08
Responder:
    Fechou - 23/05/25</t>
      </text>
    </comment>
    <comment ref="G83" authorId="40" shapeId="0" xr:uid="{7307096A-7638-4732-B2C3-EA3C75CA81FF}">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84" authorId="41" shapeId="0" xr:uid="{0C3DF724-39A5-415C-B2EE-2CFFB77DECA4}">
      <text>
        <t>[Comentário encadeado]
Sua versão do Excel permite que você leia este comentário encadeado, no entanto, as edições serão removidas se o arquivo for aberto em uma versão mais recente do Excel. Saiba mais: https://go.microsoft.com/fwlink/?linkid=870924
Comentário:
    20k - antes?
Responder:
    7k - 13/03/26</t>
      </text>
    </comment>
    <comment ref="E85" authorId="42" shapeId="0" xr:uid="{77EBE180-D398-4326-9D4E-14F983DB404A}">
      <text>
        <t>[Comentário encadeado]
Sua versão do Excel permite que você leia este comentário encadeado, no entanto, as edições serão removidas se o arquivo for aberto em uma versão mais recente do Excel. Saiba mais: https://go.microsoft.com/fwlink/?linkid=870924
Comentário:
    16k - 11/2024
Responder:
    20k - 07/25</t>
      </text>
    </comment>
    <comment ref="E87" authorId="43" shapeId="0" xr:uid="{FFE14689-994A-483A-9A02-124113C24176}">
      <text>
        <t>[Comentário encadeado]
Sua versão do Excel permite que você leia este comentário encadeado, no entanto, as edições serão removidas se o arquivo for aberto em uma versão mais recente do Excel. Saiba mais: https://go.microsoft.com/fwlink/?linkid=870924
Comentário:
    50K - 18/04/2024
Responder:
    70k - 30/04/2024
Responder:
    80k - 28/05 - travar limite de credito aqui, subir apenas mediante a comprovação de faturamento maior, pois hoje é muito baixo o que ela declara
Responder:
    0k - 10/01/2025
Responder:
    5k- 20/06/2025
Responder:
    10k - 15/07/25</t>
      </text>
    </comment>
    <comment ref="E88" authorId="44" shapeId="0" xr:uid="{9DF5F678-5B70-4AC8-B432-CB7E640B8674}">
      <text>
        <t>[Comentário encadeado]
Sua versão do Excel permite que você leia este comentário encadeado, no entanto, as edições serão removidas se o arquivo for aberto em uma versão mais recente do Excel. Saiba mais: https://go.microsoft.com/fwlink/?linkid=870924
Comentário:
    Cliente ficou inadimplente, recomeçamos um novo limite de credito - 5k - 30/07/24
Responder:
    Não aprovei aumento de limite, mantive 5k - 18/11/2024
Responder:
    0k - 10/01/2025</t>
      </text>
    </comment>
    <comment ref="E90" authorId="45" shapeId="0" xr:uid="{E088921F-8ABF-4254-98E5-75C52352213E}">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Quitou, sempre atrasa um pouco, mas paga 
Responder:
    5700 - 20/06
Responder:
    8000 - 23/07
Responder:
    5K - 20/03/2025
Responder:
    8k - 19/08/2025</t>
      </text>
    </comment>
    <comment ref="E91" authorId="46" shapeId="0" xr:uid="{61E1C22A-065E-4E8B-BD2A-99ADFBF0D6EB}">
      <text>
        <t>[Comentário encadeado]
Sua versão do Excel permite que você leia este comentário encadeado, no entanto, as edições serão removidas se o arquivo for aberto em uma versão mais recente do Excel. Saiba mais: https://go.microsoft.com/fwlink/?linkid=870924
Comentário:
    Era 4k
Responder:
    0k - 15/10</t>
      </text>
    </comment>
    <comment ref="E99" authorId="47" shapeId="0" xr:uid="{2DD37CBD-4C60-43C6-8F57-E8F064ED3062}">
      <text>
        <t>[Comentário encadeado]
Sua versão do Excel permite que você leia este comentário encadeado, no entanto, as edições serão removidas se o arquivo for aberto em uma versão mais recente do Excel. Saiba mais: https://go.microsoft.com/fwlink/?linkid=870924
Comentário:
    Antes léo - 30k
Responder:
    Novo limite - 40k - 31/07/24
Responder:
    48k - 28/10/2024
Responder:
    80k - 10/03/26</t>
      </text>
    </comment>
    <comment ref="G101" authorId="48" shapeId="0" xr:uid="{CA123D61-3D8D-4914-AD45-F551F0B78FAA}">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02" authorId="49" shapeId="0" xr:uid="{C58F6F41-3FCD-4A7F-AB0A-173A380368B9}">
      <text>
        <t>[Comentário encadeado]
Sua versão do Excel permite que você leia este comentário encadeado, no entanto, as edições serão removidas se o arquivo for aberto em uma versão mais recente do Excel. Saiba mais: https://go.microsoft.com/fwlink/?linkid=870924
Comentário:
    Era 28k
Responder:
    Reduzido para 10k - 27/10/25</t>
      </text>
    </comment>
    <comment ref="G103" authorId="50" shapeId="0" xr:uid="{E8795220-197C-4A9F-80CE-132A4B344961}">
      <text>
        <t>[Comentário encadeado]
Sua versão do Excel permite que você leia este comentário encadeado, no entanto, as edições serão removidas se o arquivo for aberto em uma versão mais recente do Excel. Saiba mais: https://go.microsoft.com/fwlink/?linkid=870924
Comentário:
    Fechou a empres 05/06/25</t>
      </text>
    </comment>
    <comment ref="AN108" authorId="51" shapeId="0" xr:uid="{91D4C033-1921-4A02-B64A-5E1E3A75FDC8}">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E109" authorId="52" shapeId="0" xr:uid="{CAFD6798-DC93-4A03-BD47-71FF8649D12D}">
      <text>
        <t>[Comentário encadeado]
Sua versão do Excel permite que você leia este comentário encadeado, no entanto, as edições serão removidas se o arquivo for aberto em uma versão mais recente do Excel. Saiba mais: https://go.microsoft.com/fwlink/?linkid=870924
Comentário:
    8k - 20/08
Responder:
    23k - 23/09/2024</t>
      </text>
    </comment>
    <comment ref="E112" authorId="53" shapeId="0" xr:uid="{33244454-F375-4876-A503-787630443C1D}">
      <text>
        <t>[Comentário encadeado]
Sua versão do Excel permite que você leia este comentário encadeado, no entanto, as edições serão removidas se o arquivo for aberto em uma versão mais recente do Excel. Saiba mais: https://go.microsoft.com/fwlink/?linkid=870924
Comentário:
    15k - 23/09/24
Responder:
    20k - 31/10/2024
Responder:
    Fechou - 23/05/2025</t>
      </text>
    </comment>
    <comment ref="G112" authorId="54" shapeId="0" xr:uid="{18F67143-B503-4A33-B664-94966E438127}">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15" authorId="55" shapeId="0" xr:uid="{1C29D728-0BE8-4281-AF98-B503AF6C9B83}">
      <text>
        <t>[Comentário encadeado]
Sua versão do Excel permite que você leia este comentário encadeado, no entanto, as edições serão removidas se o arquivo for aberto em uma versão mais recente do Excel. Saiba mais: https://go.microsoft.com/fwlink/?linkid=870924
Comentário:
    5k - antigo
Responder:
    10k - 06/05/2024 - faturamento anual de 650k, acredito que podemos aumentar mais ainda esse limite depois se continuar em dia
Responder:
    20k - 04/07/2024 - agora ser um pouco mais pé no chão, ver se paga em dia e pedir faturamento assinado.</t>
      </text>
    </comment>
    <comment ref="E117" authorId="56" shapeId="0" xr:uid="{0305537B-2B44-4894-B3A4-B7B041534221}">
      <text>
        <t>[Comentário encadeado]
Sua versão do Excel permite que você leia este comentário encadeado, no entanto, as edições serão removidas se o arquivo for aberto em uma versão mais recente do Excel. Saiba mais: https://go.microsoft.com/fwlink/?linkid=870924
Comentário:
    10k- 11/03/2025
Responder:
    15k - 09/04/2025
Responder:
    20k - 29/04/2025
Responder:
    25k - 12/05/2025</t>
      </text>
    </comment>
    <comment ref="G121" authorId="57" shapeId="0" xr:uid="{87E8FF5F-9FDC-4EC3-BD20-8E75651483D2}">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E124" authorId="58" shapeId="0" xr:uid="{22F72AFF-D055-4B64-9839-2BD8BC62A6AE}">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15k -02/12/2024
</t>
      </text>
    </comment>
    <comment ref="G128" authorId="59" shapeId="0" xr:uid="{5889CF24-7067-4BAB-8B6B-AF18E1BF79B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30" authorId="60" shapeId="0" xr:uid="{1228E9FC-2C35-43A9-B85A-33EED6AB727C}">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37" authorId="61" shapeId="0" xr:uid="{1ED22D4E-8751-41CB-9832-ECF710D75DBC}">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46" authorId="62" shapeId="0" xr:uid="{A4D72886-5056-4E89-AFF7-418455DE2831}">
      <text>
        <t>[Comentário encadeado]
Sua versão do Excel permite que você leia este comentário encadeado, no entanto, as edições serão removidas se o arquivo for aberto em uma versão mais recente do Excel. Saiba mais: https://go.microsoft.com/fwlink/?linkid=870924
Comentário:
    5k - 09/02/2026</t>
      </text>
    </comment>
    <comment ref="E152" authorId="63" shapeId="0" xr:uid="{66D218DC-D7B2-4D24-AE18-B7DA4388DEF9}">
      <text>
        <t>[Comentário encadeado]
Sua versão do Excel permite que você leia este comentário encadeado, no entanto, as edições serão removidas se o arquivo for aberto em uma versão mais recente do Excel. Saiba mais: https://go.microsoft.com/fwlink/?linkid=870924
Comentário:
    0k - não autorizei limite - 04/10/24</t>
      </text>
    </comment>
    <comment ref="E153" authorId="64" shapeId="0" xr:uid="{917D8870-6C5B-4D1E-BE2B-9FB09D8BC463}">
      <text>
        <t>[Comentário encadeado]
Sua versão do Excel permite que você leia este comentário encadeado, no entanto, as edições serão removidas se o arquivo for aberto em uma versão mais recente do Excel. Saiba mais: https://go.microsoft.com/fwlink/?linkid=870924
Comentário:
    10k - 27/02/2026</t>
      </text>
    </comment>
    <comment ref="E155" authorId="65" shapeId="0" xr:uid="{A4F29D97-7B7D-4DC8-A240-77A027EF0167}">
      <text>
        <t>[Comentário encadeado]
Sua versão do Excel permite que você leia este comentário encadeado, no entanto, as edições serão removidas se o arquivo for aberto em uma versão mais recente do Excel. Saiba mais: https://go.microsoft.com/fwlink/?linkid=870924
Comentário:
    7k - 04/04/2025
Responder:
    15k- 24/10/25</t>
      </text>
    </comment>
    <comment ref="E158" authorId="66" shapeId="0" xr:uid="{77A96B49-827A-468A-A7BC-9B00D72326F5}">
      <text>
        <t>[Comentário encadeado]
Sua versão do Excel permite que você leia este comentário encadeado, no entanto, as edições serão removidas se o arquivo for aberto em uma versão mais recente do Excel. Saiba mais: https://go.microsoft.com/fwlink/?linkid=870924
Comentário:
    Aumentei para 23k - 28/02/24
Responder:
    Aumentei pra 30k - 28/03/24
Responder:
    35k - 21/08/2024
Responder:
    15k - 11/03/2025
Responder:
    20k  - 08/04/2025</t>
      </text>
    </comment>
    <comment ref="E159" authorId="67" shapeId="0" xr:uid="{1FC961ED-C214-4178-A9CC-FA44A8951715}">
      <text>
        <t>[Comentário encadeado]
Sua versão do Excel permite que você leia este comentário encadeado, no entanto, as edições serão removidas se o arquivo for aberto em uma versão mais recente do Excel. Saiba mais: https://go.microsoft.com/fwlink/?linkid=870924
Comentário:
    Era 10k
Responder:
    13k - 18/06/2024</t>
      </text>
    </comment>
    <comment ref="E164" authorId="68" shapeId="0" xr:uid="{EE98D343-E3DA-4B41-A432-1DF95E7079CD}">
      <text>
        <t>[Comentário encadeado]
Sua versão do Excel permite que você leia este comentário encadeado, no entanto, as edições serão removidas se o arquivo for aberto em uma versão mais recente do Excel. Saiba mais: https://go.microsoft.com/fwlink/?linkid=870924
Comentário:
    Limite antigo -11400
Responder:
    15k - 24/04</t>
      </text>
    </comment>
    <comment ref="G165" authorId="69" shapeId="0" xr:uid="{BAF5AEFC-FE07-4049-AD48-548EFB2A450E}">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167" authorId="70" shapeId="0" xr:uid="{B6EC355F-3C08-4062-8C05-111FB38354DB}">
      <text>
        <t>[Comentário encadeado]
Sua versão do Excel permite que você leia este comentário encadeado, no entanto, as edições serão removidas se o arquivo for aberto em uma versão mais recente do Excel. Saiba mais: https://go.microsoft.com/fwlink/?linkid=870924
Comentário:
    Foco em marca propria</t>
      </text>
    </comment>
    <comment ref="E178" authorId="71" shapeId="0" xr:uid="{EBEB3E0C-91DD-49B7-AF87-8F210F5AF711}">
      <text>
        <t>[Comentário encadeado]
Sua versão do Excel permite que você leia este comentário encadeado, no entanto, as edições serão removidas se o arquivo for aberto em uma versão mais recente do Excel. Saiba mais: https://go.microsoft.com/fwlink/?linkid=870924
Comentário:
    5k - 09/02/2026</t>
      </text>
    </comment>
    <comment ref="G183" authorId="72" shapeId="0" xr:uid="{99FA47FE-5355-4329-BA33-A990274EECE7}">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E185" authorId="73" shapeId="0" xr:uid="{92B608DC-1758-4491-BF04-45DBA3C52801}">
      <text>
        <t>[Comentário encadeado]
Sua versão do Excel permite que você leia este comentário encadeado, no entanto, as edições serão removidas se o arquivo for aberto em uma versão mais recente do Excel. Saiba mais: https://go.microsoft.com/fwlink/?linkid=870924
Comentário:
    Antes léo 3k
Responder:
    10k - 09/05/2024
Responder:
    15k - 06/10/25</t>
      </text>
    </comment>
    <comment ref="E189" authorId="74" shapeId="0" xr:uid="{9288EEBD-BAD7-45E2-9581-54ED062319D6}">
      <text>
        <t>[Comentário encadeado]
Sua versão do Excel permite que você leia este comentário encadeado, no entanto, as edições serão removidas se o arquivo for aberto em uma versão mais recente do Excel. Saiba mais: https://go.microsoft.com/fwlink/?linkid=870924
Comentário:
    N autorizei credito - 31/07/24
Responder:
    5k - 27/02/2025
Responder:
    Inadimplente - 08/05/25</t>
      </text>
    </comment>
    <comment ref="E190" authorId="75" shapeId="0" xr:uid="{03627737-181B-4CED-AACF-2CFB1BF7A311}">
      <text>
        <t>[Comentário encadeado]
Sua versão do Excel permite que você leia este comentário encadeado, no entanto, as edições serão removidas se o arquivo for aberto em uma versão mais recente do Excel. Saiba mais: https://go.microsoft.com/fwlink/?linkid=870924
Comentário:
    5k - 27/06</t>
      </text>
    </comment>
    <comment ref="G192" authorId="76" shapeId="0" xr:uid="{B3888263-6131-4D3F-BA53-C1311B71BCA8}">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193" authorId="77" shapeId="0" xr:uid="{11740999-3192-417F-9C83-6365AFAEF1F4}">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98" authorId="78" shapeId="0" xr:uid="{C88C97C8-325E-4685-BCF4-DD35FE255E9B}">
      <text>
        <t>[Comentário encadeado]
Sua versão do Excel permite que você leia este comentário encadeado, no entanto, as edições serão removidas se o arquivo for aberto em uma versão mais recente do Excel. Saiba mais: https://go.microsoft.com/fwlink/?linkid=870924
Comentário:
    5k - 26/11/2025</t>
      </text>
    </comment>
    <comment ref="G198" authorId="79" shapeId="0" xr:uid="{3E56B1B3-CF0A-4FF9-A831-9E319842B977}">
      <text>
        <t>[Comentário encadeado]
Sua versão do Excel permite que você leia este comentário encadeado, no entanto, as edições serão removidas se o arquivo for aberto em uma versão mais recente do Excel. Saiba mais: https://go.microsoft.com/fwlink/?linkid=870924
Comentário:
    Fechou a parte de distribuição pet
Responder:
    Esta tentando retomar a parte pet (distribuidora fat 7milhoes)</t>
      </text>
    </comment>
    <comment ref="G200" authorId="80" shapeId="0" xr:uid="{F810ED25-0D76-4181-B8E1-E631D5AEF77C}">
      <text>
        <t>[Comentário encadeado]
Sua versão do Excel permite que você leia este comentário encadeado, no entanto, as edições serão removidas se o arquivo for aberto em uma versão mais recente do Excel. Saiba mais: https://go.microsoft.com/fwlink/?linkid=870924
Comentário:
    Paramos de vender pq a regiao agora é da abinader</t>
      </text>
    </comment>
    <comment ref="E202" authorId="81" shapeId="0" xr:uid="{188D899C-666B-430F-976B-9B41F6376A51}">
      <text>
        <t>[Comentário encadeado]
Sua versão do Excel permite que você leia este comentário encadeado, no entanto, as edições serão removidas se o arquivo for aberto em uma versão mais recente do Excel. Saiba mais: https://go.microsoft.com/fwlink/?linkid=870924
Comentário:
    8k - 29/02
Responder:
    11k - 17/04</t>
      </text>
    </comment>
    <comment ref="G205" authorId="82" shapeId="0" xr:uid="{369483E3-7BD0-4167-A7FC-6E2C8B6D7DF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206" authorId="83" shapeId="0" xr:uid="{034C3687-04BE-44E1-B926-A1780082AC6D}">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Escola e atrasa - 23/05/2025</t>
      </text>
    </comment>
    <comment ref="G206" authorId="84" shapeId="0" xr:uid="{0E8E07A8-D520-44EB-8F98-AB8312AD73FF}">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18" authorId="85" shapeId="0" xr:uid="{D7AE59B0-CBA2-4F20-904B-617A3B5BD444}">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26" authorId="86" shapeId="0" xr:uid="{C22B6CFA-AFA3-46FB-8D56-A391C7DDD245}">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31" authorId="87" shapeId="0" xr:uid="{EB5867AB-4B2D-4FAD-85BB-3120AB49EE25}">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32" authorId="88" shapeId="0" xr:uid="{9B26540F-C191-4C0E-8A38-F8D80A7258A3}">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E249" authorId="89" shapeId="0" xr:uid="{F72ECFFD-CA0A-4774-A000-01F856484F19}">
      <text>
        <t>[Comentário encadeado]
Sua versão do Excel permite que você leia este comentário encadeado, no entanto, as edições serão removidas se o arquivo for aberto em uma versão mais recente do Excel. Saiba mais: https://go.microsoft.com/fwlink/?linkid=870924
Comentário:
    6k - 13/12/2024
Responder:
    10k - 06/08/2025</t>
      </text>
    </comment>
    <comment ref="G251" authorId="90" shapeId="0" xr:uid="{C87A417E-5214-4F4D-93B7-EC37998F12D5}">
      <text>
        <t>[Comentário encadeado]
Sua versão do Excel permite que você leia este comentário encadeado, no entanto, as edições serão removidas se o arquivo for aberto em uma versão mais recente do Excel. Saiba mais: https://go.microsoft.com/fwlink/?linkid=870924
Comentário:
    Sumiu desde 2023 -  05/06/25</t>
      </text>
    </comment>
    <comment ref="E266" authorId="91" shapeId="0" xr:uid="{2FB93D1D-03FE-4A51-8910-4D4613F8D6AB}">
      <text>
        <t>[Comentário encadeado]
Sua versão do Excel permite que você leia este comentário encadeado, no entanto, as edições serão removidas se o arquivo for aberto em uma versão mais recente do Excel. Saiba mais: https://go.microsoft.com/fwlink/?linkid=870924
Comentário:
    7k - 30/07
Responder:
    13k - 11/09/24</t>
      </text>
    </comment>
    <comment ref="G269" authorId="92" shapeId="0" xr:uid="{37FC5246-CF23-476C-B0F0-1D7C7E274FEA}">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274" authorId="93" shapeId="0" xr:uid="{1E0994F1-D560-4D7D-A39D-A66DE5D0FF2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Aprovado grasi 19/06
Responder:
    7k - 25/03/2025
</t>
      </text>
    </comment>
    <comment ref="G280" authorId="94" shapeId="0" xr:uid="{9D6907FF-8D4B-48DE-B9DE-9ACB03F15D0D}">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292" authorId="95" shapeId="0" xr:uid="{F09B7DBB-982C-422A-8EEA-E3EC99668EEC}">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3k - 12/03/2026
</t>
      </text>
    </comment>
    <comment ref="G292" authorId="96" shapeId="0" xr:uid="{49F26051-04BA-418B-9B5C-F10F840DD70B}">
      <text>
        <t>[Comentário encadeado]
Sua versão do Excel permite que você leia este comentário encadeado, no entanto, as edições serão removidas se o arquivo for aberto em uma versão mais recente do Excel. Saiba mais: https://go.microsoft.com/fwlink/?linkid=870924
Comentário:
    Compra apenas na petsa</t>
      </text>
    </comment>
    <comment ref="E304" authorId="97" shapeId="0" xr:uid="{F75A745D-559D-4347-8531-83F908CA4C9E}">
      <text>
        <t>[Comentário encadeado]
Sua versão do Excel permite que você leia este comentário encadeado, no entanto, as edições serão removidas se o arquivo for aberto em uma versão mais recente do Excel. Saiba mais: https://go.microsoft.com/fwlink/?linkid=870924
Comentário:
    1800 - 16/04/2024</t>
      </text>
    </comment>
    <comment ref="AN304" authorId="98" shapeId="0" xr:uid="{F7010177-F2C9-40FB-BBFF-84879F4FFCCB}">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G305" authorId="99" shapeId="0" xr:uid="{D14D45A5-F947-441D-A868-AF6D595E058B}">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H313" authorId="100" shapeId="0" xr:uid="{D450F71D-DF71-460B-B66D-BEB268BE23B5}">
      <text>
        <t>[Comentário encadeado]
Sua versão do Excel permite que você leia este comentário encadeado, no entanto, as edições serão removidas se o arquivo for aberto em uma versão mais recente do Excel. Saiba mais: https://go.microsoft.com/fwlink/?linkid=870924
Comentário:
    29930</t>
      </text>
    </comment>
    <comment ref="I313" authorId="101" shapeId="0" xr:uid="{FCF78E14-E34B-4AA2-9818-D3B4D90A9C03}">
      <text>
        <t>[Comentário encadeado]
Sua versão do Excel permite que você leia este comentário encadeado, no entanto, as edições serão removidas se o arquivo for aberto em uma versão mais recente do Excel. Saiba mais: https://go.microsoft.com/fwlink/?linkid=870924
Comentário:
    16181</t>
      </text>
    </comment>
    <comment ref="J313" authorId="102" shapeId="0" xr:uid="{40C780D7-FC9D-4A1D-B0C0-D1462BA5F82F}">
      <text>
        <t>[Comentário encadeado]
Sua versão do Excel permite que você leia este comentário encadeado, no entanto, as edições serão removidas se o arquivo for aberto em uma versão mais recente do Excel. Saiba mais: https://go.microsoft.com/fwlink/?linkid=870924
Comentário:
    34605</t>
      </text>
    </comment>
    <comment ref="N313" authorId="103" shapeId="0" xr:uid="{E6C360A6-3E53-47E6-A2BE-A520C9EC6DF2}">
      <text>
        <t>[Comentário encadeado]
Sua versão do Excel permite que você leia este comentário encadeado, no entanto, as edições serão removidas se o arquivo for aberto em uma versão mais recente do Excel. Saiba mais: https://go.microsoft.com/fwlink/?linkid=870924
Comentário:
    25780</t>
      </text>
    </comment>
    <comment ref="P313" authorId="104" shapeId="0" xr:uid="{03F63C68-5D08-45F8-95BA-5F282C19927B}">
      <text>
        <t>[Comentário encadeado]
Sua versão do Excel permite que você leia este comentário encadeado, no entanto, as edições serão removidas se o arquivo for aberto em uma versão mais recente do Excel. Saiba mais: https://go.microsoft.com/fwlink/?linkid=870924
Comentário:
    4462</t>
      </text>
    </comment>
    <comment ref="Q313" authorId="105" shapeId="0" xr:uid="{DBE5577E-8FE0-45FC-A5C4-A28C3E3797B6}">
      <text>
        <t>[Comentário encadeado]
Sua versão do Excel permite que você leia este comentário encadeado, no entanto, as edições serão removidas se o arquivo for aberto em uma versão mais recente do Excel. Saiba mais: https://go.microsoft.com/fwlink/?linkid=870924
Comentário:
    9336</t>
      </text>
    </comment>
    <comment ref="R313" authorId="106" shapeId="0" xr:uid="{0B736289-1167-4712-97CA-E4235D81AE4F}">
      <text>
        <t>[Comentário encadeado]
Sua versão do Excel permite que você leia este comentário encadeado, no entanto, as edições serão removidas se o arquivo for aberto em uma versão mais recente do Excel. Saiba mais: https://go.microsoft.com/fwlink/?linkid=870924
Comentário:
    5560</t>
      </text>
    </comment>
    <comment ref="U313" authorId="107" shapeId="0" xr:uid="{E5779FB6-5927-4FF7-8F2D-703CF92A4716}">
      <text>
        <t>[Comentário encadeado]
Sua versão do Excel permite que você leia este comentário encadeado, no entanto, as edições serão removidas se o arquivo for aberto em uma versão mais recente do Excel. Saiba mais: https://go.microsoft.com/fwlink/?linkid=870924
Comentário:
    13178</t>
      </text>
    </comment>
    <comment ref="G319" authorId="108" shapeId="0" xr:uid="{ED5EED0E-7D2F-4C81-BF8E-D717E72AC4DB}">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333" authorId="109" shapeId="0" xr:uid="{72A5FAB4-7445-4226-853D-FC049778B406}">
      <text>
        <t>[Comentário encadeado]
Sua versão do Excel permite que você leia este comentário encadeado, no entanto, as edições serão removidas se o arquivo for aberto em uma versão mais recente do Excel. Saiba mais: https://go.microsoft.com/fwlink/?linkid=870924
Comentário:
    10k - 18/12/2025</t>
      </text>
    </comment>
    <comment ref="E338" authorId="110" shapeId="0" xr:uid="{E9292129-34EF-4D43-9A09-71E13B81E483}">
      <text>
        <t>[Comentário encadeado]
Sua versão do Excel permite que você leia este comentário encadeado, no entanto, as edições serão removidas se o arquivo for aberto em uma versão mais recente do Excel. Saiba mais: https://go.microsoft.com/fwlink/?linkid=870924
Comentário:
    Ver se vai aceitar 7k a vista e 3943 parcelado (que seria o limite de credito) 19/09
Responder:
    Cliente não aceitou ano passado, e esse ano esta tentando novamente, se aceitar 3k de limite e vamos subindo aos poucos 10/09/25</t>
      </text>
    </comment>
    <comment ref="E343" authorId="111" shapeId="0" xr:uid="{E41192C4-FA1C-4B7B-B073-BD4ECFC5290C}">
      <text>
        <t>[Comentário encadeado]
Sua versão do Excel permite que você leia este comentário encadeado, no entanto, as edições serão removidas se o arquivo for aberto em uma versão mais recente do Excel. Saiba mais: https://go.microsoft.com/fwlink/?linkid=870924
Comentário:
    15k - 04/2023
Responder:
    20k - 20/03/2025</t>
      </text>
    </comment>
    <comment ref="E344" authorId="112" shapeId="0" xr:uid="{7E5BEE6F-3CDA-489D-9800-E0DB147D95E5}">
      <text>
        <t>[Comentário encadeado]
Sua versão do Excel permite que você leia este comentário encadeado, no entanto, as edições serão removidas se o arquivo for aberto em uma versão mais recente do Excel. Saiba mais: https://go.microsoft.com/fwlink/?linkid=870924
Comentário:
    Antes de atualização léo - 10k
Responder:
    Mantive 10k, pedir doc p/ subir - 25/06/24
Responder:
    15k - 02/12/2024</t>
      </text>
    </comment>
    <comment ref="E349" authorId="113" shapeId="0" xr:uid="{E373EE3B-FB0C-4DA7-BBAB-50F61F48F6EE}">
      <text>
        <t>[Comentário encadeado]
Sua versão do Excel permite que você leia este comentário encadeado, no entanto, as edições serão removidas se o arquivo for aberto em uma versão mais recente do Excel. Saiba mais: https://go.microsoft.com/fwlink/?linkid=870924
Comentário:
    10/12/2023 - Gabi
Responder:
    30k - 15/04/2025
Responder:
    50k - 19/08/2025</t>
      </text>
    </comment>
    <comment ref="E350" authorId="114" shapeId="0" xr:uid="{C81E3A8E-9C73-4D3F-AEA8-0537E4716AAE}">
      <text>
        <t>[Comentário encadeado]
Sua versão do Excel permite que você leia este comentário encadeado, no entanto, as edições serão removidas se o arquivo for aberto em uma versão mais recente do Excel. Saiba mais: https://go.microsoft.com/fwlink/?linkid=870924
Comentário:
    01/04/2024 - 5k
Responder:
    11/06/2024 - 7k - aguardar mais 2 meses para subir novamente
Responder:
    0k - 10/01
Responder:
    2,5k - 18/02/25
Responder:
    0k - 05/02/2026</t>
      </text>
    </comment>
    <comment ref="E351" authorId="115" shapeId="0" xr:uid="{5506C051-BBFF-475B-91AD-A49AF6C4B9E1}">
      <text>
        <t>[Comentário encadeado]
Sua versão do Excel permite que você leia este comentário encadeado, no entanto, as edições serão removidas se o arquivo for aberto em uma versão mais recente do Excel. Saiba mais: https://go.microsoft.com/fwlink/?linkid=870924
Comentário:
    40k - 06/05/2024
Responder:
    50k - 19/08/2025
Responder:
    65k - 15/12/2025</t>
      </text>
    </comment>
    <comment ref="E358" authorId="116" shapeId="0" xr:uid="{3A0F424F-FCF5-45CE-9522-F549D3FCBF6D}">
      <text>
        <t>[Comentário encadeado]
Sua versão do Excel permite que você leia este comentário encadeado, no entanto, as edições serão removidas se o arquivo for aberto em uma versão mais recente do Excel. Saiba mais: https://go.microsoft.com/fwlink/?linkid=870924
Comentário:
    10k - 05/2024
Responder:
    13k - 17/10/24
Responder:
    15k - 25/03/2025</t>
      </text>
    </comment>
    <comment ref="G363" authorId="117" shapeId="0" xr:uid="{EC26561D-C6DF-4E8A-B7F9-78E5DC5938F0}">
      <text>
        <t>[Comentário encadeado]
Sua versão do Excel permite que você leia este comentário encadeado, no entanto, as edições serão removidas se o arquivo for aberto em uma versão mais recente do Excel. Saiba mais: https://go.microsoft.com/fwlink/?linkid=870924
Comentário:
    Foco em outros produtos</t>
      </text>
    </comment>
    <comment ref="E366" authorId="118" shapeId="0" xr:uid="{53E7B15F-EAC5-4DB8-8352-9BEB25282231}">
      <text>
        <t>[Comentário encadeado]
Sua versão do Excel permite que você leia este comentário encadeado, no entanto, as edições serão removidas se o arquivo for aberto em uma versão mais recente do Excel. Saiba mais: https://go.microsoft.com/fwlink/?linkid=870924
Comentário:
    4500 - anterior
Responder:
    10500 - 27/02/2024
Responder:
    15000 - 27/05/2024
Responder:
    20k - 23/09/24</t>
      </text>
    </comment>
    <comment ref="E368" authorId="119" shapeId="0" xr:uid="{51490FC5-28F0-42CF-ADEF-71840FCC585D}">
      <text>
        <t>[Comentário encadeado]
Sua versão do Excel permite que você leia este comentário encadeado, no entanto, as edições serão removidas se o arquivo for aberto em uma versão mais recente do Excel. Saiba mais: https://go.microsoft.com/fwlink/?linkid=870924
Comentário:
    19/04/2024</t>
      </text>
    </comment>
    <comment ref="E372" authorId="120" shapeId="0" xr:uid="{6EAA7209-D251-4E9D-BF8E-C8FFEB51E294}">
      <text>
        <t>[Comentário encadeado]
Sua versão do Excel permite que você leia este comentário encadeado, no entanto, as edições serão removidas se o arquivo for aberto em uma versão mais recente do Excel. Saiba mais: https://go.microsoft.com/fwlink/?linkid=870924
Comentário:
    Antes do léo - 10k
Responder:
    0k - 10/01/25
Responder:
    3k - 28/01/25</t>
      </text>
    </comment>
    <comment ref="E376" authorId="121" shapeId="0" xr:uid="{21827018-4972-4501-97FF-D6AF191E93FD}">
      <text>
        <t>[Comentário encadeado]
Sua versão do Excel permite que você leia este comentário encadeado, no entanto, as edições serão removidas se o arquivo for aberto em uma versão mais recente do Excel. Saiba mais: https://go.microsoft.com/fwlink/?linkid=870924
Comentário:
    Solicietei faturamento anual declarado assinado pelo contador - 25/06
Responder:
    15k - 25/06/2024</t>
      </text>
    </comment>
    <comment ref="E378" authorId="122" shapeId="0" xr:uid="{9816FC82-BAD7-47D0-A865-C01358768F1C}">
      <text>
        <t>[Comentário encadeado]
Sua versão do Excel permite que você leia este comentário encadeado, no entanto, as edições serão removidas se o arquivo for aberto em uma versão mais recente do Excel. Saiba mais: https://go.microsoft.com/fwlink/?linkid=870924
Comentário:
    Sempre comprou a vista, 1 compra parcelada 5k limite - 27/05 - se pagar o primeiro boleto ate a nova analise subir para 10k e assim sucessivamente 
Responder:
    10k- 04/02/25
Responder:
    15k - 29/01/26</t>
      </text>
    </comment>
    <comment ref="E381" authorId="123" shapeId="0" xr:uid="{96CFC473-14D9-4096-BE5D-94E4F1C6EA7A}">
      <text>
        <t>[Comentário encadeado]
Sua versão do Excel permite que você leia este comentário encadeado, no entanto, as edições serão removidas se o arquivo for aberto em uma versão mais recente do Excel. Saiba mais: https://go.microsoft.com/fwlink/?linkid=870924
Comentário:
    10k - 15/03/2024
Responder:
    Já subi para 15k - 09/04 
Responder:
    25k - 03/07</t>
      </text>
    </comment>
    <comment ref="E382" authorId="124" shapeId="0" xr:uid="{34802AEF-6F0F-48F5-92F2-5B3A48593714}">
      <text>
        <t>[Comentário encadeado]
Sua versão do Excel permite que você leia este comentário encadeado, no entanto, as edições serão removidas se o arquivo for aberto em uma versão mais recente do Excel. Saiba mais: https://go.microsoft.com/fwlink/?linkid=870924
Comentário:
    25k - 05/07</t>
      </text>
    </comment>
    <comment ref="E384" authorId="125" shapeId="0" xr:uid="{72B9F38A-130E-449E-873B-0B949DBD727E}">
      <text>
        <t>[Comentário encadeado]
Sua versão do Excel permite que você leia este comentário encadeado, no entanto, as edições serão removidas se o arquivo for aberto em uma versão mais recente do Excel. Saiba mais: https://go.microsoft.com/fwlink/?linkid=870924
Comentário:
    8k - antes
Responder:
    15k - 18/03/26</t>
      </text>
    </comment>
    <comment ref="E386" authorId="126" shapeId="0" xr:uid="{ABC05EB0-47A8-412D-BE4D-514272FBB764}">
      <text>
        <t>[Comentário encadeado]
Sua versão do Excel permite que você leia este comentário encadeado, no entanto, as edições serão removidas se o arquivo for aberto em uma versão mais recente do Excel. Saiba mais: https://go.microsoft.com/fwlink/?linkid=870924
Comentário:
    Autorizei credito de 10k - 30/07
Responder:
    15k - 25/04/2025</t>
      </text>
    </comment>
    <comment ref="E388" authorId="127" shapeId="0" xr:uid="{32C7DAEE-440B-40A6-B8AF-36A0D1A4EA81}">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em março/24
Responder:
    7,8k - 12/06/24
Responder:
    10k - 05/07/2024
Responder:
    0k - 10/01//25</t>
      </text>
    </comment>
    <comment ref="G389" authorId="128" shapeId="0" xr:uid="{B45A12CE-36E3-4034-9F1D-EAA996682713}">
      <text>
        <t>[Comentário encadeado]
Sua versão do Excel permite que você leia este comentário encadeado, no entanto, as edições serão removidas se o arquivo for aberto em uma versão mais recente do Excel. Saiba mais: https://go.microsoft.com/fwlink/?linkid=870924
Comentário:
    escola</t>
      </text>
    </comment>
    <comment ref="G391" authorId="129" shapeId="0" xr:uid="{A65C80D9-763B-49B6-99E6-6CB71FD3461B}">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E392" authorId="130" shapeId="0" xr:uid="{210DEDFA-C29B-4311-90F1-F86384893763}">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393" authorId="131" shapeId="0" xr:uid="{AE474791-E512-4BFE-B326-68509B383AA9}">
      <text>
        <t>[Comentário encadeado]
Sua versão do Excel permite que você leia este comentário encadeado, no entanto, as edições serão removidas se o arquivo for aberto em uma versão mais recente do Excel. Saiba mais: https://go.microsoft.com/fwlink/?linkid=870924
Comentário:
    5k - 12/11/2024</t>
      </text>
    </comment>
    <comment ref="AD393" authorId="132" shapeId="0" xr:uid="{D2A88D22-70F3-42EB-9A48-685B8416E109}">
      <text>
        <t>[Comentário encadeado]
Sua versão do Excel permite que você leia este comentário encadeado, no entanto, as edições serão removidas se o arquivo for aberto em uma versão mais recente do Excel. Saiba mais: https://go.microsoft.com/fwlink/?linkid=870924
Comentário:
    Foi comprado pela filial</t>
      </text>
    </comment>
    <comment ref="E394" authorId="133" shapeId="0" xr:uid="{D23C449C-DB4C-4553-B5FB-82BDEBA31BC6}">
      <text>
        <t>[Comentário encadeado]
Sua versão do Excel permite que você leia este comentário encadeado, no entanto, as edições serão removidas se o arquivo for aberto em uma versão mais recente do Excel. Saiba mais: https://go.microsoft.com/fwlink/?linkid=870924
Comentário:
    5k -04/04/2024
Responder:
    10k - 09/05/2024 - esperar ver valor a recevber chegar em 5k para ter certeza que esta pagando, e ver se houve atrasos
Responder:
    10k - 19/07 - subir oara 15k se não houver atrasos nos pagamentos até dia 20/08
Responder:
    0k - 10/01/2025</t>
      </text>
    </comment>
    <comment ref="E396" authorId="134" shapeId="0" xr:uid="{73041E86-4CA8-4767-BFEE-B8BE6CAF7A46}">
      <text>
        <t>[Comentário encadeado]
Sua versão do Excel permite que você leia este comentário encadeado, no entanto, as edições serão removidas se o arquivo for aberto em uma versão mais recente do Excel. Saiba mais: https://go.microsoft.com/fwlink/?linkid=870924
Comentário:
    10k - 07/10/24
Responder:
    20k - 06/11/2024</t>
      </text>
    </comment>
    <comment ref="G397" authorId="135" shapeId="0" xr:uid="{366230A9-E7DC-40C8-A005-6DDAFB4C53E3}">
      <text>
        <t>[Comentário encadeado]
Sua versão do Excel permite que você leia este comentário encadeado, no entanto, as edições serão removidas se o arquivo for aberto em uma versão mais recente do Excel. Saiba mais: https://go.microsoft.com/fwlink/?linkid=870924
Comentário:
    Pai morreu e filho fechou a empresa  - 05/06/25</t>
      </text>
    </comment>
    <comment ref="E398" authorId="136" shapeId="0" xr:uid="{FE220CA0-21C9-4E66-9372-49F78045F9BD}">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Novo grupo- 9k - 20/08
Responder:
    15k - 04/02/2025
Responder:
    35k - 20/02/2025</t>
      </text>
    </comment>
    <comment ref="G401" authorId="137" shapeId="0" xr:uid="{4B0EDEFE-D5EB-49E0-A2ED-ABF5C8736E82}">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G402" authorId="138" shapeId="0" xr:uid="{73887C18-3234-48DE-A736-9952E41FDCC3}">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E403" authorId="139" shapeId="0" xr:uid="{4BF3F03B-43F3-4743-820A-233539DD589B}">
      <text>
        <t>[Comentário encadeado]
Sua versão do Excel permite que você leia este comentário encadeado, no entanto, as edições serão removidas se o arquivo for aberto em uma versão mais recente do Excel. Saiba mais: https://go.microsoft.com/fwlink/?linkid=870924
Comentário:
    5k - 07/11/24</t>
      </text>
    </comment>
    <comment ref="G405" authorId="140" shapeId="0" xr:uid="{9461618A-46D6-442A-A7BD-E58AC530282F}">
      <text>
        <t>[Comentário encadeado]
Sua versão do Excel permite que você leia este comentário encadeado, no entanto, as edições serão removidas se o arquivo for aberto em uma versão mais recente do Excel. Saiba mais: https://go.microsoft.com/fwlink/?linkid=870924
Comentário:
    Fechou empresa 05/06/2025</t>
      </text>
    </comment>
    <comment ref="E406" authorId="141" shapeId="0" xr:uid="{281164BD-FAD7-4B30-B61C-67CEF749477D}">
      <text>
        <t>[Comentário encadeado]
Sua versão do Excel permite que você leia este comentário encadeado, no entanto, as edições serão removidas se o arquivo for aberto em uma versão mais recente do Excel. Saiba mais: https://go.microsoft.com/fwlink/?linkid=870924
Comentário:
    10k - 01/07/2024
Responder:
    15k - 06/05/2025</t>
      </text>
    </comment>
    <comment ref="E407" authorId="142" shapeId="0" xr:uid="{1DCC88BC-CD98-41A5-B236-95C1B7C73A01}">
      <text>
        <t>[Comentário encadeado]
Sua versão do Excel permite que você leia este comentário encadeado, no entanto, as edições serão removidas se o arquivo for aberto em uma versão mais recente do Excel. Saiba mais: https://go.microsoft.com/fwlink/?linkid=870924
Comentário:
    15/03/2024 - atualizado</t>
      </text>
    </comment>
    <comment ref="G408" authorId="143" shapeId="0" xr:uid="{25EDDCF6-3FBC-45A7-BFFD-61DCD6929077}">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E409" authorId="144" shapeId="0" xr:uid="{EA72B250-9EC2-489C-84E2-B281B8CD5B0B}">
      <text>
        <t>[Comentário encadeado]
Sua versão do Excel permite que você leia este comentário encadeado, no entanto, as edições serão removidas se o arquivo for aberto em uma versão mais recente do Excel. Saiba mais: https://go.microsoft.com/fwlink/?linkid=870924
Comentário:
    13/05/2024 - atualizado credito</t>
      </text>
    </comment>
    <comment ref="G412" authorId="145" shapeId="0" xr:uid="{17177302-95FC-4636-A597-3FD166FCF930}">
      <text>
        <t>[Comentário encadeado]
Sua versão do Excel permite que você leia este comentário encadeado, no entanto, as edições serão removidas se o arquivo for aberto em uma versão mais recente do Excel. Saiba mais: https://go.microsoft.com/fwlink/?linkid=870924
Comentário:
    Fabricante, compra esporadico para ações</t>
      </text>
    </comment>
    <comment ref="E413" authorId="146" shapeId="0" xr:uid="{41D7A8E9-78F0-4A14-94FF-55AAEB901696}">
      <text>
        <t>[Comentário encadeado]
Sua versão do Excel permite que você leia este comentário encadeado, no entanto, as edições serão removidas se o arquivo for aberto em uma versão mais recente do Excel. Saiba mais: https://go.microsoft.com/fwlink/?linkid=870924
Comentário:
    17/062024
Responder:
    5k - 07/10/2024 
Responder:
    8K - 05/11/2024
Responder:
    10k - 24/02/2025
Responder:
    15k - 21/03/2025
Responder:
    20k 09/04/2025
Responder:
    Credito zerado - 13/01/2026</t>
      </text>
    </comment>
    <comment ref="E416" authorId="147" shapeId="0" xr:uid="{D7B7014F-7AE1-450B-8210-F3980CA6C008}">
      <text>
        <t>[Comentário encadeado]
Sua versão do Excel permite que você leia este comentário encadeado, no entanto, as edições serão removidas se o arquivo for aberto em uma versão mais recente do Excel. Saiba mais: https://go.microsoft.com/fwlink/?linkid=870924
Comentário:
    15k - 20/08/2024
Responder:
    10k - 26/06/2025
Responder:
    15k - 08/08/2025</t>
      </text>
    </comment>
    <comment ref="E417" authorId="148" shapeId="0" xr:uid="{3A33E88D-5158-445A-952B-004278DCCBE0}">
      <text>
        <t>[Comentário encadeado]
Sua versão do Excel permite que você leia este comentário encadeado, no entanto, as edições serão removidas se o arquivo for aberto em uma versão mais recente do Excel. Saiba mais: https://go.microsoft.com/fwlink/?linkid=870924
Comentário:
    8k - 21/08/2024</t>
      </text>
    </comment>
    <comment ref="E419" authorId="149" shapeId="0" xr:uid="{AA812EEB-D8FF-47F3-9D56-7836D68B6857}">
      <text>
        <t>[Comentário encadeado]
Sua versão do Excel permite que você leia este comentário encadeado, no entanto, as edições serão removidas se o arquivo for aberto em uma versão mais recente do Excel. Saiba mais: https://go.microsoft.com/fwlink/?linkid=870924
Comentário:
    Primeiras a vista - 5k - 19/06
Responder:
    10k - 23/09/24
Responder:
    13k - 31/10/24
Responder:
    15k - 23/01/2025
Responder:
    20k - 24/04/2025</t>
      </text>
    </comment>
    <comment ref="G420" authorId="150" shapeId="0" xr:uid="{C9EC77C9-6653-41B3-BD1D-C6E2AC5A2D81}">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425" authorId="151" shapeId="0" xr:uid="{752F788A-BB89-4FD0-A6EC-AD373E8E1152}">
      <text>
        <t>[Comentário encadeado]
Sua versão do Excel permite que você leia este comentário encadeado, no entanto, as edições serão removidas se o arquivo for aberto em uma versão mais recente do Excel. Saiba mais: https://go.microsoft.com/fwlink/?linkid=870924
Comentário:
    Era 10k
Responder:
    15k -02/12/24
Responder:
    5k - 07/04/2025
Responder:
    10k - 20/05/2025
Responder:
    14k - 19/08/2025</t>
      </text>
    </comment>
    <comment ref="G426" authorId="152" shapeId="0" xr:uid="{4BFA2138-D5F2-42A2-9621-9037176F095B}">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429" authorId="153" shapeId="0" xr:uid="{7E5C3E39-6CB2-4738-9F37-487D12AAC1EB}">
      <text>
        <t>[Comentário encadeado]
Sua versão do Excel permite que você leia este comentário encadeado, no entanto, as edições serão removidas se o arquivo for aberto em uma versão mais recente do Excel. Saiba mais: https://go.microsoft.com/fwlink/?linkid=870924
Comentário:
    5k - 17/09/24
Responder:
    8k - 14/10/24</t>
      </text>
    </comment>
    <comment ref="E430" authorId="154" shapeId="0" xr:uid="{92A9F565-ACF1-467F-93AD-18ED8CB7C136}">
      <text>
        <t>[Comentário encadeado]
Sua versão do Excel permite que você leia este comentário encadeado, no entanto, as edições serão removidas se o arquivo for aberto em uma versão mais recente do Excel. Saiba mais: https://go.microsoft.com/fwlink/?linkid=870924
Comentário:
    15k - 12/09
Responder:
    0k - 10/01/2025</t>
      </text>
    </comment>
    <comment ref="E431" authorId="155" shapeId="0" xr:uid="{72CC6679-EDC6-420B-83C6-33C4DD75D3B7}">
      <text>
        <t>[Comentário encadeado]
Sua versão do Excel permite que você leia este comentário encadeado, no entanto, as edições serão removidas se o arquivo for aberto em uma versão mais recente do Excel. Saiba mais: https://go.microsoft.com/fwlink/?linkid=870924
Comentário:
    15k - 11/03/2025</t>
      </text>
    </comment>
    <comment ref="E436" authorId="156" shapeId="0" xr:uid="{79635089-84B9-45AF-8135-0D82FE25DB7D}">
      <text>
        <t>[Comentário encadeado]
Sua versão do Excel permite que você leia este comentário encadeado, no entanto, as edições serão removidas se o arquivo for aberto em uma versão mais recente do Excel. Saiba mais: https://go.microsoft.com/fwlink/?linkid=870924
Comentário:
    5k- 08/12/2025</t>
      </text>
    </comment>
    <comment ref="G436" authorId="157" shapeId="0" xr:uid="{D64C1D78-7C9E-4F10-AE68-FBF00A570CA5}">
      <text>
        <t>[Comentário encadeado]
Sua versão do Excel permite que você leia este comentário encadeado, no entanto, as edições serão removidas se o arquivo for aberto em uma versão mais recente do Excel. Saiba mais: https://go.microsoft.com/fwlink/?linkid=870924
Comentário:
    So comprou 1x na feira em 2023 - 05/06/25
Responder:
    No mesmo mês acabou fazendo mais uma compra - 02/07/2025</t>
      </text>
    </comment>
    <comment ref="E437" authorId="158" shapeId="0" xr:uid="{8CDA5AD6-38F4-4AC1-849B-0462F29E08FD}">
      <text>
        <t>[Comentário encadeado]
Sua versão do Excel permite que você leia este comentário encadeado, no entanto, as edições serão removidas se o arquivo for aberto em uma versão mais recente do Excel. Saiba mais: https://go.microsoft.com/fwlink/?linkid=870924
Comentário:
    10k - 01/10
Responder:
    3k - 29/01/2024</t>
      </text>
    </comment>
    <comment ref="E440" authorId="159" shapeId="0" xr:uid="{1BBA8239-87D0-4366-A6C1-187620E98D79}">
      <text>
        <t>[Comentário encadeado]
Sua versão do Excel permite que você leia este comentário encadeado, no entanto, as edições serão removidas se o arquivo for aberto em uma versão mais recente do Excel. Saiba mais: https://go.microsoft.com/fwlink/?linkid=870924
Comentário:
    5k - 20/01/25
Responder:
    11k - 27/01/2025</t>
      </text>
    </comment>
    <comment ref="E441" authorId="160" shapeId="0" xr:uid="{A2015E79-8FB4-4BC8-945D-FD12853721BC}">
      <text>
        <t>[Comentário encadeado]
Sua versão do Excel permite que você leia este comentário encadeado, no entanto, as edições serão removidas se o arquivo for aberto em uma versão mais recente do Excel. Saiba mais: https://go.microsoft.com/fwlink/?linkid=870924
Comentário:
    10k - 01/12/2024
Responder:
    20k - 24/01/2025
Responder:
    40k - 21/03/2025
Responder:
    5k - 30/07/2025
Responder:
    10k - 28/08/2025
Responder:
    15k - 28/01/2025</t>
      </text>
    </comment>
    <comment ref="E442" authorId="161" shapeId="0" xr:uid="{1FBBF3B8-F9D7-4D86-9D34-D0A56E659941}">
      <text>
        <t>[Comentário encadeado]
Sua versão do Excel permite que você leia este comentário encadeado, no entanto, as edições serão removidas se o arquivo for aberto em uma versão mais recente do Excel. Saiba mais: https://go.microsoft.com/fwlink/?linkid=870924
Comentário:
    30k - 10/09/2025
Responder:
    45k - 30/10/2025</t>
      </text>
    </comment>
    <comment ref="E444" authorId="162" shapeId="0" xr:uid="{66804B9A-E3C4-4E52-8E46-42CFDEA08388}">
      <text>
        <t>[Comentário encadeado]
Sua versão do Excel permite que você leia este comentário encadeado, no entanto, as edições serão removidas se o arquivo for aberto em uma versão mais recente do Excel. Saiba mais: https://go.microsoft.com/fwlink/?linkid=870924
Comentário:
    15k - 12/03/2025</t>
      </text>
    </comment>
    <comment ref="E445" authorId="163" shapeId="0" xr:uid="{6CE03FCA-BC43-4052-89A1-233312169A51}">
      <text>
        <t>[Comentário encadeado]
Sua versão do Excel permite que você leia este comentário encadeado, no entanto, as edições serão removidas se o arquivo for aberto em uma versão mais recente do Excel. Saiba mais: https://go.microsoft.com/fwlink/?linkid=870924
Comentário:
    10k - 29/01/25
Responder:
    15k - 10/03/2025
Responder:
    25k - 28/03/2025
Responder:
    30k - 08/07/2025
Responder:
    40k - 16/10/2025</t>
      </text>
    </comment>
    <comment ref="E447" authorId="164" shapeId="0" xr:uid="{40363CD8-2817-4B28-A7EC-11CD4B0AED2E}">
      <text>
        <t>[Comentário encadeado]
Sua versão do Excel permite que você leia este comentário encadeado, no entanto, as edições serão removidas se o arquivo for aberto em uma versão mais recente do Excel. Saiba mais: https://go.microsoft.com/fwlink/?linkid=870924
Comentário:
    5k - 10/12/2024
Responder:
    7k - 24/03/2025
Responder:
    10k - 26/06/2025
Responder:
    15k - 22/09/2025</t>
      </text>
    </comment>
    <comment ref="E450" authorId="165" shapeId="0" xr:uid="{786994FB-84F1-454B-8D72-C1373CBA90C2}">
      <text>
        <t>[Comentário encadeado]
Sua versão do Excel permite que você leia este comentário encadeado, no entanto, as edições serão removidas se o arquivo for aberto em uma versão mais recente do Excel. Saiba mais: https://go.microsoft.com/fwlink/?linkid=870924
Comentário:
    15k - 10/09/24</t>
      </text>
    </comment>
    <comment ref="E452" authorId="166" shapeId="0" xr:uid="{8944A499-857F-44A7-8B3A-70B0BA4CA10A}">
      <text>
        <t>[Comentário encadeado]
Sua versão do Excel permite que você leia este comentário encadeado, no entanto, as edições serão removidas se o arquivo for aberto em uma versão mais recente do Excel. Saiba mais: https://go.microsoft.com/fwlink/?linkid=870924
Comentário:
    6k - 08/05/25</t>
      </text>
    </comment>
    <comment ref="E455" authorId="167" shapeId="0" xr:uid="{17BA05F3-B596-4843-B81C-8D67BEBDAFFA}">
      <text>
        <t>[Comentário encadeado]
Sua versão do Excel permite que você leia este comentário encadeado, no entanto, as edições serão removidas se o arquivo for aberto em uma versão mais recente do Excel. Saiba mais: https://go.microsoft.com/fwlink/?linkid=870924
Comentário:
    15k - 12/11/25</t>
      </text>
    </comment>
    <comment ref="E456" authorId="168" shapeId="0" xr:uid="{94CA2A98-7BD5-4FF1-A25B-E36D430A6C68}">
      <text>
        <t>[Comentário encadeado]
Sua versão do Excel permite que você leia este comentário encadeado, no entanto, as edições serão removidas se o arquivo for aberto em uma versão mais recente do Excel. Saiba mais: https://go.microsoft.com/fwlink/?linkid=870924
Comentário:
    10k - 28/04/2025</t>
      </text>
    </comment>
    <comment ref="E457" authorId="169" shapeId="0" xr:uid="{BA38DDB9-1863-45A7-990A-7BCF101FD238}">
      <text>
        <t>[Comentário encadeado]
Sua versão do Excel permite que você leia este comentário encadeado, no entanto, as edições serão removidas se o arquivo for aberto em uma versão mais recente do Excel. Saiba mais: https://go.microsoft.com/fwlink/?linkid=870924
Comentário:
    30k - 17/04/2025</t>
      </text>
    </comment>
    <comment ref="E461" authorId="170" shapeId="0" xr:uid="{67475676-93D3-4364-8F5F-1E1AE55E2DBB}">
      <text>
        <t>[Comentário encadeado]
Sua versão do Excel permite que você leia este comentário encadeado, no entanto, as edições serão removidas se o arquivo for aberto em uma versão mais recente do Excel. Saiba mais: https://go.microsoft.com/fwlink/?linkid=870924
Comentário:
    Era 13k antes léo
Responder:
    16k - 03/10/2024
Responder:
    21k - 07/03/2025</t>
      </text>
    </comment>
    <comment ref="E462" authorId="171" shapeId="0" xr:uid="{E41F4183-D0CA-444B-AE15-62AC8564C6F7}">
      <text>
        <t>[Comentário encadeado]
Sua versão do Excel permite que você leia este comentário encadeado, no entanto, as edições serão removidas se o arquivo for aberto em uma versão mais recente do Excel. Saiba mais: https://go.microsoft.com/fwlink/?linkid=870924
Comentário:
    5k - 10/07/2025</t>
      </text>
    </comment>
    <comment ref="E463" authorId="172" shapeId="0" xr:uid="{689A8648-164B-467E-B52C-6EEF234AC300}">
      <text>
        <t>[Comentário encadeado]
Sua versão do Excel permite que você leia este comentário encadeado, no entanto, as edições serão removidas se o arquivo for aberto em uma versão mais recente do Excel. Saiba mais: https://go.microsoft.com/fwlink/?linkid=870924
Comentário:
    3k - 04/02/2026</t>
      </text>
    </comment>
    <comment ref="E470" authorId="173" shapeId="0" xr:uid="{ED23B651-486C-46C5-A21A-FDC7E28CB384}">
      <text>
        <t>[Comentário encadeado]
Sua versão do Excel permite que você leia este comentário encadeado, no entanto, as edições serão removidas se o arquivo for aberto em uma versão mais recente do Excel. Saiba mais: https://go.microsoft.com/fwlink/?linkid=870924
Comentário:
    5k - 10/03/2026</t>
      </text>
    </comment>
    <comment ref="E477" authorId="174" shapeId="0" xr:uid="{41B2BA79-02EB-472F-A295-0DE3745FC0E4}">
      <text>
        <t>[Comentário encadeado]
Sua versão do Excel permite que você leia este comentário encadeado, no entanto, as edições serão removidas se o arquivo for aberto em uma versão mais recente do Excel. Saiba mais: https://go.microsoft.com/fwlink/?linkid=870924
Comentário:
    5k - 08/08/25
Responder:
    10k- 22/10/2025
Responder:
    15k - 29/01/2026</t>
      </text>
    </comment>
    <comment ref="E478" authorId="175" shapeId="0" xr:uid="{7582FD36-2055-4E31-A99E-ADA6BF4ABCF7}">
      <text>
        <t>[Comentário encadeado]
Sua versão do Excel permite que você leia este comentário encadeado, no entanto, as edições serão removidas se o arquivo for aberto em uma versão mais recente do Excel. Saiba mais: https://go.microsoft.com/fwlink/?linkid=870924
Comentário:
    5k - 11/11/25
Responder:
    10k- 22/01/2025</t>
      </text>
    </comment>
    <comment ref="E479" authorId="176" shapeId="0" xr:uid="{AB461A9E-0539-4E0D-A071-61982607CFCB}">
      <text>
        <t>[Comentário encadeado]
Sua versão do Excel permite que você leia este comentário encadeado, no entanto, as edições serão removidas se o arquivo for aberto em uma versão mais recente do Excel. Saiba mais: https://go.microsoft.com/fwlink/?linkid=870924
Comentário:
    50k - 19/08/2025</t>
      </text>
    </comment>
    <comment ref="E480" authorId="177" shapeId="0" xr:uid="{9AA29495-3357-464C-98B1-62F355EFF67A}">
      <text>
        <t>[Comentário encadeado]
Sua versão do Excel permite que você leia este comentário encadeado, no entanto, as edições serão removidas se o arquivo for aberto em uma versão mais recente do Excel. Saiba mais: https://go.microsoft.com/fwlink/?linkid=870924
Comentário:
    20K - 03/09/2025</t>
      </text>
    </comment>
    <comment ref="E481" authorId="178" shapeId="0" xr:uid="{003AF6B5-AE2C-44FA-A02C-95EAA0BC7873}">
      <text>
        <t>[Comentário encadeado]
Sua versão do Excel permite que você leia este comentário encadeado, no entanto, as edições serão removidas se o arquivo for aberto em uma versão mais recente do Excel. Saiba mais: https://go.microsoft.com/fwlink/?linkid=870924
Comentário:
    10k - 03/09/2025</t>
      </text>
    </comment>
    <comment ref="E485" authorId="179" shapeId="0" xr:uid="{92B60F27-D371-4839-A79A-E1C66CEBF12F}">
      <text>
        <t>[Comentário encadeado]
Sua versão do Excel permite que você leia este comentário encadeado, no entanto, as edições serão removidas se o arquivo for aberto em uma versão mais recente do Excel. Saiba mais: https://go.microsoft.com/fwlink/?linkid=870924
Comentário:
    5k - 01/12/25</t>
      </text>
    </comment>
    <comment ref="E490" authorId="180" shapeId="0" xr:uid="{898DE11B-2BA0-41B3-982D-83A9DA7CB7F3}">
      <text>
        <t>[Comentário encadeado]
Sua versão do Excel permite que você leia este comentário encadeado, no entanto, as edições serão removidas se o arquivo for aberto em uma versão mais recente do Excel. Saiba mais: https://go.microsoft.com/fwlink/?linkid=870924
Comentário:
    30K - 10/25
Responder:
    45k - 12/11/2025</t>
      </text>
    </comment>
    <comment ref="E491" authorId="181" shapeId="0" xr:uid="{B690D63C-857D-4814-9103-F9D620EAAFA2}">
      <text>
        <t>[Comentário encadeado]
Sua versão do Excel permite que você leia este comentário encadeado, no entanto, as edições serão removidas se o arquivo for aberto em uma versão mais recente do Excel. Saiba mais: https://go.microsoft.com/fwlink/?linkid=870924
Comentário:
    3k - 23/01/26</t>
      </text>
    </comment>
    <comment ref="E493" authorId="182" shapeId="0" xr:uid="{2982DC8A-B61F-40FC-844D-9F0C350AC442}">
      <text>
        <t>[Comentário encadeado]
Sua versão do Excel permite que você leia este comentário encadeado, no entanto, as edições serão removidas se o arquivo for aberto em uma versão mais recente do Excel. Saiba mais: https://go.microsoft.com/fwlink/?linkid=870924
Comentário:
    5k - 24/11/2025</t>
      </text>
    </comment>
    <comment ref="E498" authorId="183" shapeId="0" xr:uid="{AE74F79A-0462-439F-9260-A910DF57CC2C}">
      <text>
        <t>[Comentário encadeado]
Sua versão do Excel permite que você leia este comentário encadeado, no entanto, as edições serão removidas se o arquivo for aberto em uma versão mais recente do Excel. Saiba mais: https://go.microsoft.com/fwlink/?linkid=870924
Comentário:
    30k 22/12/25</t>
      </text>
    </comment>
    <comment ref="E500" authorId="184" shapeId="0" xr:uid="{24BE8C10-2312-4358-8916-D94BC9652175}">
      <text>
        <t>[Comentário encadeado]
Sua versão do Excel permite que você leia este comentário encadeado, no entanto, as edições serão removidas se o arquivo for aberto em uma versão mais recente do Excel. Saiba mais: https://go.microsoft.com/fwlink/?linkid=870924
Comentário:
    5k- 13/10/25</t>
      </text>
    </comment>
    <comment ref="E502" authorId="185" shapeId="0" xr:uid="{1C70D86F-295D-4CBB-8961-6EFAE410B2B6}">
      <text>
        <t>[Comentário encadeado]
Sua versão do Excel permite que você leia este comentário encadeado, no entanto, as edições serão removidas se o arquivo for aberto em uma versão mais recente do Excel. Saiba mais: https://go.microsoft.com/fwlink/?linkid=870924
Comentário:
    5k - 07/01/2026</t>
      </text>
    </comment>
    <comment ref="E511" authorId="186" shapeId="0" xr:uid="{1677DE11-D1B4-43B5-8144-FBCD69F3EA1E}">
      <text>
        <t>[Comentário encadeado]
Sua versão do Excel permite que você leia este comentário encadeado, no entanto, as edições serão removidas se o arquivo for aberto em uma versão mais recente do Excel. Saiba mais: https://go.microsoft.com/fwlink/?linkid=870924
Comentário:
    5k - 10/12/2025</t>
      </text>
    </comment>
    <comment ref="E513" authorId="187" shapeId="0" xr:uid="{5EBD9824-79B8-480B-9C5B-736B66AE9746}">
      <text>
        <t>[Comentário encadeado]
Sua versão do Excel permite que você leia este comentário encadeado, no entanto, as edições serão removidas se o arquivo for aberto em uma versão mais recente do Excel. Saiba mais: https://go.microsoft.com/fwlink/?linkid=870924
Comentário:
    A confirmar - não defini ainda</t>
      </text>
    </comment>
    <comment ref="AX534" authorId="188" shapeId="0" xr:uid="{A2E4F829-3611-450B-A42B-41FDD6D8C090}">
      <text>
        <t>[Comentário encadeado]
Sua versão do Excel permite que você leia este comentário encadeado, no entanto, as edições serão removidas se o arquivo for aberto em uma versão mais recente do Excel. Saiba mais: https://go.microsoft.com/fwlink/?linkid=870924
Comentário:
    Tirei esse mês a casa do tosador que foi a permuta</t>
      </text>
    </comment>
    <comment ref="AY534" authorId="189" shapeId="0" xr:uid="{3133C43C-894A-43D5-A51E-873FFE6F4C1C}">
      <text>
        <t>[Comentário encadeado]
Sua versão do Excel permite que você leia este comentário encadeado, no entanto, as edições serão removidas se o arquivo for aberto em uma versão mais recente do Excel. Saiba mais: https://go.microsoft.com/fwlink/?linkid=870924
Comentário:
    Parte do faturamento da Casa do tosador foi permuta (16k)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tc={055EA267-8747-4946-A891-3FD8465B934E}</author>
    <author>tc={042ADB60-5838-40E3-AB12-953E362CBCC1}</author>
    <author>tc={103404D8-444E-4DB9-A9A2-20B2320708EB}</author>
    <author>tc={1A5B8920-106C-4BC7-8C38-D731E0A6FB52}</author>
    <author>tc={3D1E66D0-B089-44DC-B8B8-001B334FF0A7}</author>
    <author>tc={FCDF282A-9C97-4583-B0B1-E56C74D06456}</author>
    <author>tc={181167C3-86C0-4E17-A9BA-A306CDCD72E0}</author>
    <author>tc={C4A69EF6-74C5-4C88-8DCE-7825714BCEBC}</author>
    <author>tc={CF4EDC79-11F7-4225-8C49-FD75FA4E5D9C}</author>
    <author>tc={1694EC77-021D-45E7-9768-B2BFD5DDF4EE}</author>
    <author>tc={AFF695BC-4FEB-400B-B7F6-EBDA9EA86119}</author>
    <author>tc={77CCFC33-F5DA-4F7A-A1EE-D14FCD733D68}</author>
    <author>tc={2D119E57-DE9B-441A-9B79-FE22007D88D7}</author>
    <author>tc={BC349524-186C-4DEA-A915-02C545F1E3F0}</author>
    <author>tc={F4E183B5-277B-4772-B7CC-6BE5E6E5CFAF}</author>
  </authors>
  <commentList>
    <comment ref="I12" authorId="0" shapeId="0" xr:uid="{055EA267-8747-4946-A891-3FD8465B934E}">
      <text>
        <t>[Comentário encadeado]
Sua versão do Excel permite que você leia este comentário encadeado, no entanto, as edições serão removidas se o arquivo for aberto em uma versão mais recente do Excel. Saiba mais: https://go.microsoft.com/fwlink/?linkid=870924
Comentário:
    Era 118221, tirei porque acredito ser Oster</t>
      </text>
    </comment>
    <comment ref="AK23" authorId="1" shapeId="0" xr:uid="{042ADB60-5838-40E3-AB12-953E362CBCC1}">
      <text>
        <t>[Comentário encadeado]
Sua versão do Excel permite que você leia este comentário encadeado, no entanto, as edições serão removidas se o arquivo for aberto em uma versão mais recente do Excel. Saiba mais: https://go.microsoft.com/fwlink/?linkid=870924
Comentário:
    Lancei uma devolução manual pois me passaram depois</t>
      </text>
    </comment>
    <comment ref="AN36" authorId="2" shapeId="0" xr:uid="{103404D8-444E-4DB9-A9A2-20B2320708EB}">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t>
      </text>
    </comment>
    <comment ref="H78" authorId="3" shapeId="0" xr:uid="{1A5B8920-106C-4BC7-8C38-D731E0A6FB52}">
      <text>
        <t>[Comentário encadeado]
Sua versão do Excel permite que você leia este comentário encadeado, no entanto, as edições serão removidas se o arquivo for aberto em uma versão mais recente do Excel. Saiba mais: https://go.microsoft.com/fwlink/?linkid=870924
Comentário:
    Alterado p/ inadimplente 18/01/24 - léo</t>
      </text>
    </comment>
    <comment ref="AO109" authorId="4" shapeId="0" xr:uid="{3D1E66D0-B089-44DC-B8B8-001B334FF0A7}">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AO305" authorId="5" shapeId="0" xr:uid="{FCDF282A-9C97-4583-B0B1-E56C74D06456}">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I314" authorId="6" shapeId="0" xr:uid="{181167C3-86C0-4E17-A9BA-A306CDCD72E0}">
      <text>
        <t>[Comentário encadeado]
Sua versão do Excel permite que você leia este comentário encadeado, no entanto, as edições serão removidas se o arquivo for aberto em uma versão mais recente do Excel. Saiba mais: https://go.microsoft.com/fwlink/?linkid=870924
Comentário:
    29930</t>
      </text>
    </comment>
    <comment ref="J314" authorId="7" shapeId="0" xr:uid="{C4A69EF6-74C5-4C88-8DCE-7825714BCEBC}">
      <text>
        <t>[Comentário encadeado]
Sua versão do Excel permite que você leia este comentário encadeado, no entanto, as edições serão removidas se o arquivo for aberto em uma versão mais recente do Excel. Saiba mais: https://go.microsoft.com/fwlink/?linkid=870924
Comentário:
    16181</t>
      </text>
    </comment>
    <comment ref="K314" authorId="8" shapeId="0" xr:uid="{CF4EDC79-11F7-4225-8C49-FD75FA4E5D9C}">
      <text>
        <t>[Comentário encadeado]
Sua versão do Excel permite que você leia este comentário encadeado, no entanto, as edições serão removidas se o arquivo for aberto em uma versão mais recente do Excel. Saiba mais: https://go.microsoft.com/fwlink/?linkid=870924
Comentário:
    34605</t>
      </text>
    </comment>
    <comment ref="O314" authorId="9" shapeId="0" xr:uid="{1694EC77-021D-45E7-9768-B2BFD5DDF4EE}">
      <text>
        <t>[Comentário encadeado]
Sua versão do Excel permite que você leia este comentário encadeado, no entanto, as edições serão removidas se o arquivo for aberto em uma versão mais recente do Excel. Saiba mais: https://go.microsoft.com/fwlink/?linkid=870924
Comentário:
    25780</t>
      </text>
    </comment>
    <comment ref="Q314" authorId="10" shapeId="0" xr:uid="{AFF695BC-4FEB-400B-B7F6-EBDA9EA86119}">
      <text>
        <t>[Comentário encadeado]
Sua versão do Excel permite que você leia este comentário encadeado, no entanto, as edições serão removidas se o arquivo for aberto em uma versão mais recente do Excel. Saiba mais: https://go.microsoft.com/fwlink/?linkid=870924
Comentário:
    4462</t>
      </text>
    </comment>
    <comment ref="R314" authorId="11" shapeId="0" xr:uid="{77CCFC33-F5DA-4F7A-A1EE-D14FCD733D68}">
      <text>
        <t>[Comentário encadeado]
Sua versão do Excel permite que você leia este comentário encadeado, no entanto, as edições serão removidas se o arquivo for aberto em uma versão mais recente do Excel. Saiba mais: https://go.microsoft.com/fwlink/?linkid=870924
Comentário:
    9336</t>
      </text>
    </comment>
    <comment ref="S314" authorId="12" shapeId="0" xr:uid="{2D119E57-DE9B-441A-9B79-FE22007D88D7}">
      <text>
        <t>[Comentário encadeado]
Sua versão do Excel permite que você leia este comentário encadeado, no entanto, as edições serão removidas se o arquivo for aberto em uma versão mais recente do Excel. Saiba mais: https://go.microsoft.com/fwlink/?linkid=870924
Comentário:
    5560</t>
      </text>
    </comment>
    <comment ref="V314" authorId="13" shapeId="0" xr:uid="{BC349524-186C-4DEA-A915-02C545F1E3F0}">
      <text>
        <t>[Comentário encadeado]
Sua versão do Excel permite que você leia este comentário encadeado, no entanto, as edições serão removidas se o arquivo for aberto em uma versão mais recente do Excel. Saiba mais: https://go.microsoft.com/fwlink/?linkid=870924
Comentário:
    13178</t>
      </text>
    </comment>
    <comment ref="AE394" authorId="14" shapeId="0" xr:uid="{F4E183B5-277B-4772-B7CC-6BE5E6E5CFAF}">
      <text>
        <t>[Comentário encadeado]
Sua versão do Excel permite que você leia este comentário encadeado, no entanto, as edições serão removidas se o arquivo for aberto em uma versão mais recente do Excel. Saiba mais: https://go.microsoft.com/fwlink/?linkid=870924
Comentário:
    Foi comprado pela filial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tc={E3BBDADF-DFC3-40F0-8B57-ADA6D5FEF27F}</author>
    <author>tc={49D1753F-F7C0-4260-AEAB-A044719A5E43}</author>
    <author>tc={304E17D1-8F32-4C47-9B4F-5E5422902D1B}</author>
    <author>tc={82CA7B2C-A566-4F90-83FA-28157D50558E}</author>
    <author>tc={F69CEC61-4E28-4476-9301-F6853E00BB58}</author>
    <author>tc={BF78ECC4-7164-4816-93D9-CC43074AFE23}</author>
    <author>tc={953F179B-CE58-43E5-B5A2-57D79010FBE0}</author>
    <author>tc={6F8F34AC-2491-470F-BA28-0085C779362E}</author>
    <author>tc={D9169A29-6DE9-4A24-8A67-7696E0A4CBA1}</author>
    <author>tc={292F5ECA-A774-46AB-A6A8-B16E7CE15AF7}</author>
    <author>tc={0A12E08D-0DF0-447D-8798-5142409B421F}</author>
    <author>tc={6CE867FE-35B5-4EE1-8FF3-3C03F0173E33}</author>
    <author>tc={22C6A763-C85E-4812-9CFA-701F8C9010B2}</author>
    <author>tc={21162CE2-6443-4A2C-BD8E-EBB8C2010082}</author>
    <author>tc={788C3B47-3C3B-4CD2-AAA2-222722C93B91}</author>
    <author>tc={8EAC5EF0-9EDD-47A3-B779-180566A0172E}</author>
    <author>tc={2684342E-0D53-42E5-9AF0-8A29B34D4BE4}</author>
    <author>tc={F17DD5D7-C82D-4DC1-92A5-56E1E282DFBB}</author>
    <author>tc={FB2E08F4-8AB3-4A88-A0B2-4F302AE7EE88}</author>
    <author>tc={4A248F1B-1DDA-48B0-A979-ED78EA0DE1BC}</author>
    <author>tc={F298ECE5-C449-4117-A72D-80B8A38E7308}</author>
  </authors>
  <commentList>
    <comment ref="G28" authorId="0" shapeId="0" xr:uid="{E3BBDADF-DFC3-40F0-8B57-ADA6D5FEF27F}">
      <text>
        <t>[Comentário encadeado]
Sua versão do Excel permite que você leia este comentário encadeado, no entanto, as edições serão removidas se o arquivo for aberto em uma versão mais recente do Excel. Saiba mais: https://go.microsoft.com/fwlink/?linkid=870924
Comentário:
    Foca apenas em lança bicho</t>
      </text>
    </comment>
    <comment ref="G86" authorId="1" shapeId="0" xr:uid="{49D1753F-F7C0-4260-AEAB-A044719A5E43}">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04" authorId="2" shapeId="0" xr:uid="{304E17D1-8F32-4C47-9B4F-5E5422902D1B}">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15" authorId="3" shapeId="0" xr:uid="{82CA7B2C-A566-4F90-83FA-28157D50558E}">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24" authorId="4" shapeId="0" xr:uid="{F69CEC61-4E28-4476-9301-F6853E00BB58}">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G131" authorId="5" shapeId="0" xr:uid="{BF78ECC4-7164-4816-93D9-CC43074AFE23}">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68" authorId="6" shapeId="0" xr:uid="{953F179B-CE58-43E5-B5A2-57D79010FBE0}">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186" authorId="7" shapeId="0" xr:uid="{6F8F34AC-2491-470F-BA28-0085C779362E}">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G201" authorId="8" shapeId="0" xr:uid="{D9169A29-6DE9-4A24-8A67-7696E0A4CBA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08" authorId="9" shapeId="0" xr:uid="{292F5ECA-A774-46AB-A6A8-B16E7CE15AF7}">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09" authorId="10" shapeId="0" xr:uid="{0A12E08D-0DF0-447D-8798-5142409B421F}">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21" authorId="11" shapeId="0" xr:uid="{6CE867FE-35B5-4EE1-8FF3-3C03F0173E33}">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29" authorId="12" shapeId="0" xr:uid="{22C6A763-C85E-4812-9CFA-701F8C9010B2}">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34" authorId="13" shapeId="0" xr:uid="{21162CE2-6443-4A2C-BD8E-EBB8C2010082}">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35" authorId="14" shapeId="0" xr:uid="{788C3B47-3C3B-4CD2-AAA2-222722C93B91}">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95" authorId="15" shapeId="0" xr:uid="{8EAC5EF0-9EDD-47A3-B779-180566A0172E}">
      <text>
        <t>[Comentário encadeado]
Sua versão do Excel permite que você leia este comentário encadeado, no entanto, as edições serão removidas se o arquivo for aberto em uma versão mais recente do Excel. Saiba mais: https://go.microsoft.com/fwlink/?linkid=870924
Comentário:
    Compra apenas na petsa</t>
      </text>
    </comment>
    <comment ref="G308" authorId="16" shapeId="0" xr:uid="{2684342E-0D53-42E5-9AF0-8A29B34D4BE4}">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366" authorId="17" shapeId="0" xr:uid="{F17DD5D7-C82D-4DC1-92A5-56E1E282DFBB}">
      <text>
        <t>[Comentário encadeado]
Sua versão do Excel permite que você leia este comentário encadeado, no entanto, as edições serão removidas se o arquivo for aberto em uma versão mais recente do Excel. Saiba mais: https://go.microsoft.com/fwlink/?linkid=870924
Comentário:
    Foco em outros produtos</t>
      </text>
    </comment>
    <comment ref="G392" authorId="18" shapeId="0" xr:uid="{FB2E08F4-8AB3-4A88-A0B2-4F302AE7EE88}">
      <text>
        <t>[Comentário encadeado]
Sua versão do Excel permite que você leia este comentário encadeado, no entanto, as edições serão removidas se o arquivo for aberto em uma versão mais recente do Excel. Saiba mais: https://go.microsoft.com/fwlink/?linkid=870924
Comentário:
    escola</t>
      </text>
    </comment>
    <comment ref="G411" authorId="19" shapeId="0" xr:uid="{4A248F1B-1DDA-48B0-A979-ED78EA0DE1BC}">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415" authorId="20" shapeId="0" xr:uid="{F298ECE5-C449-4117-A72D-80B8A38E7308}">
      <text>
        <t>[Comentário encadeado]
Sua versão do Excel permite que você leia este comentário encadeado, no entanto, as edições serão removidas se o arquivo for aberto em uma versão mais recente do Excel. Saiba mais: https://go.microsoft.com/fwlink/?linkid=870924
Comentário:
    Fabricante, compra esporadico para ações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tc={B9832E25-61D9-44C9-9918-EFEC5EA879FC}</author>
    <author>tc={D3719532-7CA0-4F6A-88CB-BC841E3A96A7}</author>
  </authors>
  <commentList>
    <comment ref="C82" authorId="0" shapeId="0" xr:uid="{B9832E25-61D9-44C9-9918-EFEC5EA879FC}">
      <text>
        <t>[Comentário encadeado]
Sua versão do Excel permite que você leia este comentário encadeado, no entanto, as edições serão removidas se o arquivo for aberto em uma versão mais recente do Excel. Saiba mais: https://go.microsoft.com/fwlink/?linkid=870924
Comentário:
    $0,05 - blister plástico</t>
      </text>
    </comment>
    <comment ref="C225" authorId="1" shapeId="0" xr:uid="{D3719532-7CA0-4F6A-88CB-BC841E3A96A7}">
      <text>
        <t>[Comentário encadeado]
Sua versão do Excel permite que você leia este comentário encadeado, no entanto, as edições serão removidas se o arquivo for aberto em uma versão mais recente do Excel. Saiba mais: https://go.microsoft.com/fwlink/?linkid=870924
Comentário:
    Jaco alterou dia 08/07 - estava antes 42003 que é era o mesmo da placa pro4</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Arquivo de Amostra" description="Conexão com a consulta 'Arquivo de Amostra' na pasta de trabalho." type="5" refreshedVersion="0" background="1">
    <dbPr connection="Provider=Microsoft.Mashup.OleDb.1;Data Source=$Workbook$;Location=&quot;Arquivo de Amostra&quot;;Extended Properties=&quot;&quot;" command="SELECT * FROM [Arquivo de Amostra]"/>
  </connection>
  <connection id="2" xr16:uid="{00000000-0015-0000-FFFF-FFFF01000000}" keepAlive="1" name="Consulta - Juntar" description="Conexão com a consulta 'Juntar' na pasta de trabalho." type="5" refreshedVersion="4" background="1" saveData="1">
    <dbPr connection="Provider=Microsoft.Mashup.OleDb.1;Data Source=$Workbook$;Location=Juntar;Extended Properties=&quot;&quot;" command="SELECT * FROM [Juntar]"/>
  </connection>
  <connection id="3" xr16:uid="{00000000-0015-0000-FFFF-FFFF02000000}" keepAlive="1" name="Consulta - Parâmetro1" description="Conexão com a consulta 'Parâmetro1' na pasta de trabalho." type="5" refreshedVersion="0" background="1">
    <dbPr connection="Provider=Microsoft.Mashup.OleDb.1;Data Source=$Workbook$;Location=Parâmetro1;Extended Properties=&quot;&quot;" command="SELECT * FROM [Parâmetro1]"/>
  </connection>
  <connection id="4" xr16:uid="{00000000-0015-0000-FFFF-FFFF03000000}" keepAlive="1" name="Consulta - Transformar Arquivo" description="Conexão com a consulta 'Transformar Arquivo' na pasta de trabalho." type="5" refreshedVersion="0" background="1">
    <dbPr connection="Provider=Microsoft.Mashup.OleDb.1;Data Source=$Workbook$;Location=&quot;Transformar Arquivo&quot;;Extended Properties=&quot;&quot;" command="SELECT * FROM [Transformar Arquivo]"/>
  </connection>
  <connection id="5" xr16:uid="{00000000-0015-0000-FFFF-FFFF04000000}" keepAlive="1" name="Consulta - Transformar o Arquivo de Exemplo" description="Conexão com a consulta 'Transformar o Arquivo de Exemplo' na pasta de trabalho." type="5" refreshedVersion="0" background="1">
    <dbPr connection="Provider=Microsoft.Mashup.OleDb.1;Data Source=$Workbook$;Location=&quot;Transformar o Arquivo de Exemplo&quot;;Extended Properties=&quot;&quot;" command="SELECT * FROM [Transformar o Arquivo de Exemplo]"/>
  </connection>
</connections>
</file>

<file path=xl/sharedStrings.xml><?xml version="1.0" encoding="utf-8"?>
<sst xmlns="http://schemas.openxmlformats.org/spreadsheetml/2006/main" count="112129" uniqueCount="2466">
  <si>
    <t>Cliente</t>
  </si>
  <si>
    <t>Vendedor</t>
  </si>
  <si>
    <t>A L GUALBERTO</t>
  </si>
  <si>
    <t>A RAIMUNDO COSTA BARBOSA</t>
  </si>
  <si>
    <t>ADRIANO BERNARDES MATE</t>
  </si>
  <si>
    <t>AFFIAR SERVICOS E COMERCIO LTDA</t>
  </si>
  <si>
    <t>AFIAL PET COMERCIAL LTDA</t>
  </si>
  <si>
    <t>ALEX BANHO E TOSA LTDA</t>
  </si>
  <si>
    <t>ALINE FRAGOSO ALVES KRUG</t>
  </si>
  <si>
    <t>ALLS DISTRIBUIDORA VENDASPET EIRELI</t>
  </si>
  <si>
    <t>Alpha Pets Distribuidora Ltda</t>
  </si>
  <si>
    <t>AMANDA SIQUEIRA DE LIMA DANTAS EIRELI</t>
  </si>
  <si>
    <t>ANA LIGIA ZICK</t>
  </si>
  <si>
    <t>ANDERSON CERQUEIRA ANDRIETTA 22158467800</t>
  </si>
  <si>
    <t>ANDERSON FERNANDES DA COSTA</t>
  </si>
  <si>
    <t>ANDRE HENRIQUE FURTADO</t>
  </si>
  <si>
    <t>ANDRE LUIS MENDES 05735586980</t>
  </si>
  <si>
    <t>ANDRE ROBERTO DE AZEVEDO</t>
  </si>
  <si>
    <t>ANDRE SHATOSHI HARA</t>
  </si>
  <si>
    <t>ANDRE THIAGO ORTIZ 00341881180</t>
  </si>
  <si>
    <t>ANGELICA MORGUETE MARTINS 17113026869</t>
  </si>
  <si>
    <t>ANIMALE COMERCIO &amp; SERVICOS LTDA</t>
  </si>
  <si>
    <t>ANIMO PET SHOP LTDA</t>
  </si>
  <si>
    <t>ANTONIO CARLOS BATISTA COMERCIO EM GERAL LTDA</t>
  </si>
  <si>
    <t>APARECIDA DOS SANTOS RODRIGUES 98977229391</t>
  </si>
  <si>
    <t>ARQUELINO PEREIRA JUNIOR</t>
  </si>
  <si>
    <t>ARQUELINO PEREIRA JUNIOR 00970694938</t>
  </si>
  <si>
    <t>ART STILO DISTRIBUIDORA E FABRICANTE DE EQUIPAMENTOS PET LTD</t>
  </si>
  <si>
    <t>ATACADAO PET DISTRIBUIDORA DE PRODUTOS PET EIRELI</t>
  </si>
  <si>
    <t>BANGA DISTR ATAC AREIAS PARA GATOS LTDA</t>
  </si>
  <si>
    <t>BARUC MERCADO PET LTDA</t>
  </si>
  <si>
    <t>BAUPET COMERCIAL LTDA</t>
  </si>
  <si>
    <t>BELAS PATAS ESCOLA DE SERVICOS PET LTDA</t>
  </si>
  <si>
    <t>BICHO CHIC CLINICA VETERINARIA E PET SHOP EIRELI</t>
  </si>
  <si>
    <t>BIO SERVICOS E COMERCIO DE PRODUTOS AGROPECURIOS LTDA EPP</t>
  </si>
  <si>
    <t>BIO SUL COMERCIO DE PRODUTOS AGROPET IMPORTACAO E EXPORTACAO</t>
  </si>
  <si>
    <t>BRASMED RIO DE JANEIRO LTDA</t>
  </si>
  <si>
    <t>BRENO MILARE FRIZZAS 41298711886</t>
  </si>
  <si>
    <t>BRG COMERCIO DE PRODUTOS AGROPECUARIO LTDA</t>
  </si>
  <si>
    <t>BRUNO JANUARIO FAGNANI</t>
  </si>
  <si>
    <t xml:space="preserve">CÃOBELEIREIRO DISTRIBUIDORA LTDA </t>
  </si>
  <si>
    <t>CARDOSO E MATTOS COMERCIO E SERVICOS VETERINARIOS LTDA EPP</t>
  </si>
  <si>
    <t>CARLOS ALBERTO DA SILVA JUNIOR 07414223957</t>
  </si>
  <si>
    <t>CAROLINE TARRA MUNIZ 40884603830</t>
  </si>
  <si>
    <t>CARVALHO E CARVALHO PET CENTER COMERCIO E ACESSORIOS LTDA</t>
  </si>
  <si>
    <t>CASA DE RACAO AGUA BRANCA LTDA.</t>
  </si>
  <si>
    <t>CASA VET DISTRIBUIDORA LTDA</t>
  </si>
  <si>
    <t>CENTER CAMPINAS - DISTRIBUICAO DE PRODUTOS AGROPECUARIOS LTD</t>
  </si>
  <si>
    <t>CENTRO OESTE DISTRIBUIDORA DE PRODUTOS PET EIRELI</t>
  </si>
  <si>
    <t>CIA FAUNA ICT PET SHOP EIRELI</t>
  </si>
  <si>
    <t>CIBELE WEBER SANTOS 49129472881</t>
  </si>
  <si>
    <t>CLAUDIA CRISTINA ALVES DE LIMA 30110366832</t>
  </si>
  <si>
    <t>CLODOALDO VIEIRA JUNIOR</t>
  </si>
  <si>
    <t>COMERCIAL BEZERRA DE PRODUTOS PARA ORNITOLOGIA LTDA ME</t>
  </si>
  <si>
    <t>COMERCIO DE ARTI.  P/ PET SHOP ANIMALISSIMO LTDA</t>
  </si>
  <si>
    <t>CONPET DISTRIBUIDORA EIRELI</t>
  </si>
  <si>
    <t>CPEA DISTRIBUIDORA PET LTDA</t>
  </si>
  <si>
    <t>CRISTIAN ANDRE DUTRA - DISTRIB</t>
  </si>
  <si>
    <t>CRISTIANO B SANTANA &amp; CAVICHIOLLI LTDA</t>
  </si>
  <si>
    <t>Daniel Huber Lozano Vargas</t>
  </si>
  <si>
    <t>DANIELLI SANTOS DA SILVA 30512966869</t>
  </si>
  <si>
    <t>DANILO LEITE ALMEIDA 06664181525</t>
  </si>
  <si>
    <t>DARUANY AMARAL MARTINS 09842575608</t>
  </si>
  <si>
    <t>DAVID DE ANDRADE PESSOA 01273896440</t>
  </si>
  <si>
    <t>DE PAULA COMERCIO DE PECAS - EIRELI</t>
  </si>
  <si>
    <t>DEBORA DE MORAES BRASSIOLI 21890748862</t>
  </si>
  <si>
    <t>DEOCLIDES GOMES 25388637832</t>
  </si>
  <si>
    <t>DEYZI CRISTIANA DE CARVALHO</t>
  </si>
  <si>
    <t>DISTRIBUIDORA PROFISSIONAU PET LTDA</t>
  </si>
  <si>
    <t>DISTRIBUIDORA ZANELLA LTDA</t>
  </si>
  <si>
    <t>DRICA ENFEITES LTDA.</t>
  </si>
  <si>
    <t>Dupet Distribuidora Pet</t>
  </si>
  <si>
    <t>ECO COSMETICOS E PRODUTOS NATURAIS LTDA</t>
  </si>
  <si>
    <t>EDU STEFFENS MORAES</t>
  </si>
  <si>
    <t>EIHUMANO PET LTDA</t>
  </si>
  <si>
    <t>ELANE PEREIRA NEVES 08268987855</t>
  </si>
  <si>
    <t>ELANY DE SOUSA SILVA - ME</t>
  </si>
  <si>
    <t>Elecenter Comércio e Manutenção de Equipamentos Ltda</t>
  </si>
  <si>
    <t>ELISABETE APARECIDA LAVARIAS FERNANDES 32542402191</t>
  </si>
  <si>
    <t>ELLUC- AGRO NEGOCIOS LTDA</t>
  </si>
  <si>
    <t>ENZO TOYOKAWA</t>
  </si>
  <si>
    <t>EPET COMERCIO DE PRODUTOS ANIMAIS EIRELI</t>
  </si>
  <si>
    <t xml:space="preserve">ERICK ARAUJO E SILVA COMERCIO VAREJISTA DE OUTROS ARTIGOS E </t>
  </si>
  <si>
    <t>ESTETICA PET LILIAN LTDA</t>
  </si>
  <si>
    <t>EVERTON GERALDO COSTA - ME</t>
  </si>
  <si>
    <t>EVOLUCAO PET - COMERCIO DE PRODUTOS PARA BANHO/TOSA E VETERI</t>
  </si>
  <si>
    <t>FABIO VERONEZI RODRIGUES DOS SANTOS</t>
  </si>
  <si>
    <t>FERNANDA CAROLINI DE ALMEIDA SILVA 40174424809</t>
  </si>
  <si>
    <t>FERNANDO JOSE NEVES</t>
  </si>
  <si>
    <t xml:space="preserve">FERNANDO SADAO FUKUDA </t>
  </si>
  <si>
    <t>FOCUSVET COMERCIO DE PRODUTOS VETERINARIOS LTDA</t>
  </si>
  <si>
    <t>FOR ALL PET DISTRIBUIDORA DE PRODUTOS PETS LTDA</t>
  </si>
  <si>
    <t>FZ PET DISTRIBUIDORA LTDA</t>
  </si>
  <si>
    <t>GABRIEL VIEIRA MARTINS 10961286679</t>
  </si>
  <si>
    <t>GARDENIA COMERCIO E PRODUTOS PARA ANIMAIS DE ESTIMACAO LTDA</t>
  </si>
  <si>
    <t>GB DE OLIVEIRA PRODUTOS PARA PET SHOP ME</t>
  </si>
  <si>
    <t>GIANT PET SHOP EIRELI</t>
  </si>
  <si>
    <t>GIGAVET DISTRIBUIDORA VETERINARIA EIRELI</t>
  </si>
  <si>
    <t>Gisele Cristina Della Corte 00748504907</t>
  </si>
  <si>
    <t>GISLENE SILVA 30049345826</t>
  </si>
  <si>
    <t>GLAUCIA MARQUES GOMES</t>
  </si>
  <si>
    <t>GLEICIANE VIEIRA PEREIRA SANTOS 04447669528</t>
  </si>
  <si>
    <t>GOLDEN DOG LTDA</t>
  </si>
  <si>
    <t>GR PET COMERCIAL LTDA</t>
  </si>
  <si>
    <t>GRIFO DISTRIBUIDORA DE PRODUTOS PET LTDA</t>
  </si>
  <si>
    <t>GUILHERME DE OLIVEIRA IZEPI</t>
  </si>
  <si>
    <t>Guilherme Jose Tavares Botta EIRELI</t>
  </si>
  <si>
    <t>Gustavo Coelho Silva 09283977777</t>
  </si>
  <si>
    <t>GUSTAVO FILIPE MARTINS DE ANDRADE 08436331400</t>
  </si>
  <si>
    <t>HANS ANTON CONDO BLANCO 23228519813</t>
  </si>
  <si>
    <t>HANSEN EQUIPAMENTOS PARA BANHO E TOSA LTDA</t>
  </si>
  <si>
    <t>HARD WIND COMERCIO DE EQUIPAMENTOS PARA PET SHOP LTDA</t>
  </si>
  <si>
    <t>HENK PETS - ATACADO PETS LTDA</t>
  </si>
  <si>
    <t>HTM Manutencao e Comercio LTDA</t>
  </si>
  <si>
    <t>HUPERNIKAO INDUSTRIA E COMERCIO DE ARTIGOS PARA ANIMAIS LTDA</t>
  </si>
  <si>
    <t>ICARO VERCOSA CARNEIRO LEAO 08254294470</t>
  </si>
  <si>
    <t>ILED SOLUCOES LTDA</t>
  </si>
  <si>
    <t>ILHA &amp; PINA LTDA</t>
  </si>
  <si>
    <t>IMPORTADORA BAGÉ S/A</t>
  </si>
  <si>
    <t>INOVAR PRODUTOS E EMBELEZAMENTO PET LTDA</t>
  </si>
  <si>
    <t>J. HENRIQUE A. DA SILVA</t>
  </si>
  <si>
    <t>J. J. O. SANTOS DE CASTRO - ME</t>
  </si>
  <si>
    <t xml:space="preserve">J.W EQUIPAMENTOS </t>
  </si>
  <si>
    <t>JAQUELINE MOTA MARQUES 04708006152</t>
  </si>
  <si>
    <t>JF LAMINAS E EQUIPAMENTOS PARA BANHO E TOSA LTDA</t>
  </si>
  <si>
    <t>JOAO L. SOARES</t>
  </si>
  <si>
    <t>JOAO PAULO RIZZATTI 00787231916</t>
  </si>
  <si>
    <t>JORGE H N DOS SANTOS AFIACOE</t>
  </si>
  <si>
    <t>JOSE EDUARDO SANTIAGO RAMOS 16438872890</t>
  </si>
  <si>
    <t>JOSIELY DO NASCIMENTO XAVIER 05830865947</t>
  </si>
  <si>
    <t>JP Service LTDA - 13206714000100</t>
  </si>
  <si>
    <t>JULIETE GENEROSO BERTAN 06665688984</t>
  </si>
  <si>
    <t>KAUAN MENDES DA COSTA MORIYAMA 45368969880</t>
  </si>
  <si>
    <t>KEKO DISTRIBUIDORA DE PRODUTOS P/ANIMAIS LTDA ME</t>
  </si>
  <si>
    <t>KUFFAL DISTRIBUIDORA LTDA</t>
  </si>
  <si>
    <t>L DA COSTA BEJA</t>
  </si>
  <si>
    <t>L R B GOUVEIA &amp; CIA LTDA</t>
  </si>
  <si>
    <t>L TAFFAREL AGROPET ME</t>
  </si>
  <si>
    <t>L. L DE OLIVEIRA LTDA</t>
  </si>
  <si>
    <t>LAKE DISTRIBUIDORA LTDA</t>
  </si>
  <si>
    <t>Lanca Bichos LTDA</t>
  </si>
  <si>
    <t>LEO AFIACOES EIRELI</t>
  </si>
  <si>
    <t>LIAMARA SUTIL DA FONSECA GIRARDI</t>
  </si>
  <si>
    <t>LORD PET STORE E CENTRO DE ESTETICA ANIMAL LTDA</t>
  </si>
  <si>
    <t>LUCIANA INACIA DE MORAES 29520646876</t>
  </si>
  <si>
    <t>LUCIANO DA COSTA NUNES</t>
  </si>
  <si>
    <t>LUCK &amp; SPIKE PET LTDA.</t>
  </si>
  <si>
    <t>LULO LACOS INDUSTRIA E COMERCIO LTDA</t>
  </si>
  <si>
    <t>LYNKZ DISTRIBUIDORA S.A.</t>
  </si>
  <si>
    <t>SUPER FOFOS PET SHOP LTDA</t>
  </si>
  <si>
    <t>M C A DE SOUZA DISTRIBUIDORA</t>
  </si>
  <si>
    <t>MAB COMERCIO DE PRODUTOS PARA ESTETICA ANIMAL LTDA</t>
  </si>
  <si>
    <t>MAEDI COMERCIO DE ARTIGOS DE EMBELEZAMENTO</t>
  </si>
  <si>
    <t>MAJU COMERCIO DE PRODUTOS PETS LTDA</t>
  </si>
  <si>
    <t>MANI PET COMERCIO E SERVICOS LTDA</t>
  </si>
  <si>
    <t>MAQLAM COM E MANUT EQUIP PARA PET SHOP LTDA-ME</t>
  </si>
  <si>
    <t>MARCELO SILVA CELEZUELO 29922620804</t>
  </si>
  <si>
    <t xml:space="preserve">MARCIA KEROLLYNNY DE SA MARTINS 01399406264  </t>
  </si>
  <si>
    <t>MARCIO LEANDRO VERCANTI DA SILVA 34215826888</t>
  </si>
  <si>
    <t>MARCOS CESAR CHMILUK - ALIMENTOS</t>
  </si>
  <si>
    <t>MARIA ADRIANA DOS SANTOS 04612550650</t>
  </si>
  <si>
    <t>MARIA LIZ INDUSTRIA E COMERCIO DE VESTUARIO E BIJUTERIAS EIR</t>
  </si>
  <si>
    <t>MARTINS E DAROS COMERCIO DE EQUIPAMENTOS PARA TOSA LTDA</t>
  </si>
  <si>
    <t>MAURICIO AMORIM VARELLA 05950208870</t>
  </si>
  <si>
    <t>MAURICIO JOSE VENANCIO DE CARVALHO 17875659809</t>
  </si>
  <si>
    <t>MAXI PET EIRELI</t>
  </si>
  <si>
    <t>MAXTRATO COMERCIO DE PRODUTOS VETERINARIOS EIRELI</t>
  </si>
  <si>
    <t>MAYRA FERNANDES GIGLIO 33224689846</t>
  </si>
  <si>
    <t>MEGAPET COMERCIO DE ARTIGOS PARA ANIMAIS - EIRELI - ME</t>
  </si>
  <si>
    <t>MEGG COMERCIAL LTDA</t>
  </si>
  <si>
    <t>MELO PET SHOP COMERCIO DE RACOES LTDA</t>
  </si>
  <si>
    <t>METALVET MOVEIS VETERINARIOS LTDA</t>
  </si>
  <si>
    <t>MILAPET DISTRIBUIDORA DE PRODUTOS PET LTDA EPP</t>
  </si>
  <si>
    <t>MILTON CESAR ANDRIOTTA</t>
  </si>
  <si>
    <t>MONICA REHM DA SILVA 05289209956</t>
  </si>
  <si>
    <t>NUREMBERG VET COMERCIO DE PRODUTOS PARA ANIMAIS EIRELI</t>
  </si>
  <si>
    <t>NVT COMERCIO DE PRODUTOS VETERINARIOS LTDA</t>
  </si>
  <si>
    <t>O TOSADOR FRANQUIAS EIRELI</t>
  </si>
  <si>
    <t>OSVALDECIR ANDRIOLI 08306081846</t>
  </si>
  <si>
    <t>P DE LIMA JR &amp; CIA</t>
  </si>
  <si>
    <t>P G TORTORA EIRELI</t>
  </si>
  <si>
    <t>PANTAPET INDUSTRIA E COMERCIO DE ACESSORIOS PARA ANIMAIS LTD</t>
  </si>
  <si>
    <t>PATA NATURAL PET SHOP LTDA</t>
  </si>
  <si>
    <t>PATRÍCIA ANDRADE SANTOS MARTINELI EIRELI</t>
  </si>
  <si>
    <t>PATRICK MOREIRA ROQUE DOLHER 35898288899</t>
  </si>
  <si>
    <t>PEDRO DE SOUZA NADALETO 32742876871</t>
  </si>
  <si>
    <t>PEDRO HENRIQUE FERREIRA DE SOUZA 02148534114</t>
  </si>
  <si>
    <t>PEDRO LUIZ JUNKES NETO</t>
  </si>
  <si>
    <t>PEDRO LUIZ SILVA CARNEIRO LEAO 18342361420</t>
  </si>
  <si>
    <t>PET &amp; GARDEN PRODUTOS AGROPECUARIOS LTDA</t>
  </si>
  <si>
    <t>PET DELLE ALOJAMENTO E EMBELEZAMENTO DE ANIMAIS LTDA</t>
  </si>
  <si>
    <t>PET MOGI COMERCIO DE PRODUTOS VETERINARIOS EIRELI</t>
  </si>
  <si>
    <t>PET NOBRE COMERCIO DE PRODUTOS ALIMENTICIOS E VETERINARIOS L</t>
  </si>
  <si>
    <t>PET PARTNER DISTRIBUIDORA E GESTAO VETERINARIA LTDA</t>
  </si>
  <si>
    <t>PET SHOP ANIMALIS LTDA</t>
  </si>
  <si>
    <t>PET SHOP BELO HORIZONTE LTDA</t>
  </si>
  <si>
    <t>PET SHOPP ANALUSS LTDA - ME</t>
  </si>
  <si>
    <t>PET VET EQUIPAMENTOS LTDA</t>
  </si>
  <si>
    <t>PET365 DISTRIBUIDORA DE PRODUTOS PARA ANIMAIS EIRELI</t>
  </si>
  <si>
    <t>PETMAIS DISTRIBUIDORA E SERVICOS VETERINARIOS LTDA</t>
  </si>
  <si>
    <t>PETS MARKET BRASIL LTDA</t>
  </si>
  <si>
    <t>PETSTOK DISTRIBUIDORA DE PRODUTOS PARA ANIMAIS EIRELI</t>
  </si>
  <si>
    <t>PIT GROOMING PET SCHOOL LTDA</t>
  </si>
  <si>
    <t>PLENITUDE MANUTENCAO DE MAQUINAS LTDA</t>
  </si>
  <si>
    <t>POPULAR PET COMERCIO DE PRODUTOS VETERINARIOS LTDA</t>
  </si>
  <si>
    <t>PORTAL - COMERCIO DE PRODUTOS VETERINARIOS - EIRELI - EPP</t>
  </si>
  <si>
    <t>PRADI PET DISTRIBUIDORA LTDA</t>
  </si>
  <si>
    <t>PRISCILA REIS ESPER 03729666673</t>
  </si>
  <si>
    <t>PURIPLAN COMERCIO DE RACAO E PRODUTOS VETERINARIOS LTDA</t>
  </si>
  <si>
    <t>PX - IRMAOS PEIXOTO PRODUTOS VETERINARIOS LTDA - ME</t>
  </si>
  <si>
    <t>RACA DISTRIBUIDORA DE PRODUTOS VETERINARIOS LTDA</t>
  </si>
  <si>
    <t>RAFAEL WOLF 02547712113</t>
  </si>
  <si>
    <t>RAFAELA ZANCHET DA SILVA</t>
  </si>
  <si>
    <t>RAMOS JORDAO COMERCIO DE PRODUTOS E ARTIGOS PARA ANIMAIS LTD</t>
  </si>
  <si>
    <t>RANDAL JULIANO SANTOS 28118302865</t>
  </si>
  <si>
    <t>RAYFF HUGO CORREIA LIMA LEITE 04941989406</t>
  </si>
  <si>
    <t>REDEMAX PRODUTOS VETERINARIOS LTDA</t>
  </si>
  <si>
    <t>REFRIGERACAO LENZI EIRELI</t>
  </si>
  <si>
    <t>REI PET LTDA</t>
  </si>
  <si>
    <t>RENATO PACHIONE HEBLING 19210601823</t>
  </si>
  <si>
    <t>RESOLV PET MOVEIS E EQUIPAMENTOS PARA PET SHOP LTDA</t>
  </si>
  <si>
    <t>RICARDO DA SILVA VIEGAS 02143945817</t>
  </si>
  <si>
    <t>ROBERTA MARIANO DESTEFANI PET SHOP</t>
  </si>
  <si>
    <t>ROBERTO ALBERONI FILHO 21634419898</t>
  </si>
  <si>
    <t>ROBERTO DOS SANTOS MARQUES 78961106600</t>
  </si>
  <si>
    <t>ROBSON GENEROSO BARBOSA 25063075835</t>
  </si>
  <si>
    <t>RODRIGO LIMA DE FREITAS 39244314851</t>
  </si>
  <si>
    <t>ROMULO SOARES ALVES 04074759667</t>
  </si>
  <si>
    <t>RUDINEI BARBOZA REZENDE</t>
  </si>
  <si>
    <t>SAMUEL ANTONIO ISIDORON FEITOSA COSTA 03916196243</t>
  </si>
  <si>
    <t xml:space="preserve">SC VAN DOG LTDA ME </t>
  </si>
  <si>
    <t>Serra Clean Distribuidora e Comércio de Materiais de Limpeza</t>
  </si>
  <si>
    <t>SHOPPING DO TOSADOR DISTRIBUIDOR DE ACESSORIOS PARA PET SHOP</t>
  </si>
  <si>
    <t>SMART CAMPO LIMPO CENTRO DE ENSINO LTDA</t>
  </si>
  <si>
    <t>SMART PET COMERCIO DE PRODUTOS PARA PEQUENOS ANIMAIS LTDA</t>
  </si>
  <si>
    <t>SOLUVET COMERCIO DE PRODUTOS AGROVETERINARIOS LTDA</t>
  </si>
  <si>
    <t>SOROPET CAMPINAS COMERCIO DE EQUIPAMENTOS PARA BANHO E TOSA</t>
  </si>
  <si>
    <t>SOROPET SOROCABA COMERCIO DE EQUIPAMENTOS PARA BANHO E TOSA</t>
  </si>
  <si>
    <t>SOUZAPET DISTRIBUIDORA LTDA</t>
  </si>
  <si>
    <t>STARK IMPORTACAO E COMERCIO DE PRODUTOS PARA ANIMAIS EIRELI</t>
  </si>
  <si>
    <t>STYLO PET DISTRIBUIDORA LTDA</t>
  </si>
  <si>
    <t>SUPROVET SUMINISTRO DE PRODUCTOS VETERINARIOS S.A.C</t>
  </si>
  <si>
    <t>SWIFT STTALLYON COMERCIO LTDA</t>
  </si>
  <si>
    <t>TECNICAO COMERCIO E MANUTENÇAO</t>
  </si>
  <si>
    <t>TERRA FERTIL PET SHOP CEIL SUL LTDA</t>
  </si>
  <si>
    <t>Thais Laranjeira</t>
  </si>
  <si>
    <t>THALES HENRIQUE DE MORAIS</t>
  </si>
  <si>
    <t>TOK FINAL PRODUTOS PARA EMBELEZAMENTO ANIMAL LTDA</t>
  </si>
  <si>
    <t>TOKAS COMERCIAL LTDA</t>
  </si>
  <si>
    <t>UELLINGTON DA SILVA SANTANA 09171822780</t>
  </si>
  <si>
    <t xml:space="preserve">UNIVERSO PET COMERCIO DE PRODUTOS E SERVIÇOS VETERINARIOS </t>
  </si>
  <si>
    <t>UNIVERSO PET COMERCIO DE PRODUTOS E SERVICOS VETERINARIOS S/</t>
  </si>
  <si>
    <t>UNIVERSO PET COMERCIO DE PRODUTOS E SERVICOS VETERINARIOS SA</t>
  </si>
  <si>
    <t>V.S.FONTES - EQUIPAMENTOS</t>
  </si>
  <si>
    <t>VALDENIR PINTO ALANO</t>
  </si>
  <si>
    <t>VENDA NOVA PETS DISTRIBUIDORA LTDA</t>
  </si>
  <si>
    <t>VENTURA COM. DE AQUA. E EQUIP.</t>
  </si>
  <si>
    <t>VERTEILER DISTRIBUIDORA DE COSMETICOS EM GERAL LTDA - EPP</t>
  </si>
  <si>
    <t>VETMIX - COMERCIO DE PRODUTOS VETERINARIOS LTDA</t>
  </si>
  <si>
    <t>VETSAM DISTRIBUIDORA DE PRODUTOS EIRELI</t>
  </si>
  <si>
    <t>VIDA DISTRIBUIDORA DE MEDICAMENTOS VETERINARIOS LTDA</t>
  </si>
  <si>
    <t>VIZI DISTRIB DE PROD PARA ANIMAIS LTDA</t>
  </si>
  <si>
    <t>W A COMERCIO E DISTRIBUICAO LTDA</t>
  </si>
  <si>
    <t>W.S. KATO &amp; CIA LTDA</t>
  </si>
  <si>
    <t>WARLEI RODRIGUES TELES RACOES</t>
  </si>
  <si>
    <t>WE CLIPPER COM E CONSERT. EQUIP</t>
  </si>
  <si>
    <t xml:space="preserve">WEMERSON DE OLIVEIRA </t>
  </si>
  <si>
    <t>WESLEY EDMAR DE OLIVEIRA 38159425864</t>
  </si>
  <si>
    <t>Wesley Lopes de Oliveira 93517300187</t>
  </si>
  <si>
    <t>WF DISTRIBUIDORA DE ALIMENTOS PARA CAES E GATOS EIRELI</t>
  </si>
  <si>
    <t>WG TOSAS LTDA</t>
  </si>
  <si>
    <t>WHITE PET ARTIGOS DE ANIMAIS LTDA</t>
  </si>
  <si>
    <t>WILLIAM GALHARDE</t>
  </si>
  <si>
    <t>YUP DOG CENTER PET LTDA</t>
  </si>
  <si>
    <t>ZEE NOW COMERCIO DE PRODUTOS PARA ANIMAIS S. A.</t>
  </si>
  <si>
    <t>SC</t>
  </si>
  <si>
    <t>SP</t>
  </si>
  <si>
    <t>PB</t>
  </si>
  <si>
    <t>RN</t>
  </si>
  <si>
    <t>PR</t>
  </si>
  <si>
    <t>MG</t>
  </si>
  <si>
    <t>RS</t>
  </si>
  <si>
    <t>EX</t>
  </si>
  <si>
    <t>BA</t>
  </si>
  <si>
    <t>WALLINGSON SOUZA FRANCA 78497868587</t>
  </si>
  <si>
    <t>SE</t>
  </si>
  <si>
    <t>CE</t>
  </si>
  <si>
    <t>RO</t>
  </si>
  <si>
    <t>ES</t>
  </si>
  <si>
    <t>UF</t>
  </si>
  <si>
    <t>MT</t>
  </si>
  <si>
    <t>GO</t>
  </si>
  <si>
    <t>PA</t>
  </si>
  <si>
    <t>MA</t>
  </si>
  <si>
    <t>RJ</t>
  </si>
  <si>
    <t>DF</t>
  </si>
  <si>
    <t>MS</t>
  </si>
  <si>
    <t>PE</t>
  </si>
  <si>
    <t>AL</t>
  </si>
  <si>
    <t>AP</t>
  </si>
  <si>
    <t>RR</t>
  </si>
  <si>
    <t>AM</t>
  </si>
  <si>
    <t>PI</t>
  </si>
  <si>
    <t>TO</t>
  </si>
  <si>
    <t>set/21</t>
  </si>
  <si>
    <t>out/21</t>
  </si>
  <si>
    <t>nov/21</t>
  </si>
  <si>
    <t>dez/21</t>
  </si>
  <si>
    <t>jan/22</t>
  </si>
  <si>
    <t>fev/22</t>
  </si>
  <si>
    <t>mar/22</t>
  </si>
  <si>
    <t>abr/22</t>
  </si>
  <si>
    <t>mai/22</t>
  </si>
  <si>
    <t>jun/22</t>
  </si>
  <si>
    <t>jul/22</t>
  </si>
  <si>
    <t>ago/22</t>
  </si>
  <si>
    <t>ANA ROSA SOUZA DE OLIVEIRA MEIRELLES 23291346572</t>
  </si>
  <si>
    <t>JJ CARVALHO DOS SANTOS COMERCIO E SERVICOS LTDA</t>
  </si>
  <si>
    <t>NATALIA CASSIA SOUSA ALBUQUERQUE</t>
  </si>
  <si>
    <t>BRASPET COMERCIO DE EQUIPAMENTOS VETERINARIOS LTDA</t>
  </si>
  <si>
    <t>C.M.V. DE SOUZA PET SHOP</t>
  </si>
  <si>
    <t>CANIL LILIES CASTLE COMERCIO E SERVICOS LTDA</t>
  </si>
  <si>
    <t>JOAO LIMA DE ARAUJO 07874702603</t>
  </si>
  <si>
    <t>LUXURY FOR PETS FABRICACOES TEXTEIS LTDA. - ME</t>
  </si>
  <si>
    <t>MIKEDA &amp; IKEDA - COMERCIO E SERVICOS DE BANHO E TOSA LTDA</t>
  </si>
  <si>
    <t>PET TRON PRODUTOS COSMETICOS PARA ANIMAIS EIRELI</t>
  </si>
  <si>
    <t>RO REPRESENTACOES LTDA</t>
  </si>
  <si>
    <t>SEYLE ARIANE BRAGA SILVA 11359397647</t>
  </si>
  <si>
    <t>SOROPET SP COMERCIO DE EQUIPAMENTOS PARA BANHO E TOSA LTDA</t>
  </si>
  <si>
    <t>VENTURA NE LTDA</t>
  </si>
  <si>
    <t>VETERINARIA BARBOSA &amp; GOMIDE LTDA</t>
  </si>
  <si>
    <t>VIP PET SHOP COMERCIO ATACADISTA E VAREJISTA DE ARTIGOS PARA</t>
  </si>
  <si>
    <t>WALDECIR ALEXANDRE DA SILVA 71449892949</t>
  </si>
  <si>
    <t>WIZIE PET LTDA</t>
  </si>
  <si>
    <t>YOSHIDA PET LTDA.</t>
  </si>
  <si>
    <t>out/22</t>
  </si>
  <si>
    <t>set/22</t>
  </si>
  <si>
    <t>GLEISSE SANTOS MOURA 64360768249</t>
  </si>
  <si>
    <t>AJ COMERCIO PET LTDA</t>
  </si>
  <si>
    <t>BRASIL PET COMERCIO E SERVICOS DE PET SHOP S/A</t>
  </si>
  <si>
    <t>MARCO AURELIO TAVARES BOTTA EIRELI</t>
  </si>
  <si>
    <t>NRP COMERCIO</t>
  </si>
  <si>
    <t>PETY SPACE PET SHOP LTDA</t>
  </si>
  <si>
    <t xml:space="preserve">Valéria Nielsen da Silva Ramos &amp; Cia Ltda </t>
  </si>
  <si>
    <t>VANDERLEI ALVES BRUNETTI 90658264249</t>
  </si>
  <si>
    <t>VITAVET DISTRIBUIDORA LIMITADA</t>
  </si>
  <si>
    <t>nov/23</t>
  </si>
  <si>
    <t>dez/23</t>
  </si>
  <si>
    <t>nov/22</t>
  </si>
  <si>
    <t>dez/22</t>
  </si>
  <si>
    <t>PET S VILLAGE LTDA</t>
  </si>
  <si>
    <t>TATIANE THOME ZANIN 94077460034</t>
  </si>
  <si>
    <t>EUROPET DISTRIBUIDORA EIRELI</t>
  </si>
  <si>
    <t>LUANA GONCALVES MARTINEZ LTDA</t>
  </si>
  <si>
    <t>LUX DOG SALAO DE BELEZA PARA CAES EIRELI</t>
  </si>
  <si>
    <t>FRANQUIAS DOCG, COMERCIO E IMPORTACAO DE PRODUTOS VETERINARI</t>
  </si>
  <si>
    <t>PET BOTIQUE SANTA FE LTDA</t>
  </si>
  <si>
    <t>FOR GROOMER ACESSORIOS COSMETICOS E EQUIPAMENTOS PETS LTDA</t>
  </si>
  <si>
    <t>FRANCIELLY TAYNARA SILVA CAMPOS 12070754693</t>
  </si>
  <si>
    <t>GBT DISTRIBUIDORA PET LTDA</t>
  </si>
  <si>
    <t>RAUL AMBROGI NETO</t>
  </si>
  <si>
    <t>W A DISTRIBUIDORA LTDA</t>
  </si>
  <si>
    <t>MARCELO COLOMBO MACAMBYRA</t>
  </si>
  <si>
    <t>NELSON JUNIO FERREIRA TORRES 28282347892</t>
  </si>
  <si>
    <t>SCARMIF COMERCIO DE ARTIGOS PESSOAIS E DOMESTICOS LTDA</t>
  </si>
  <si>
    <t>KARINA SALDIVIA URRA</t>
  </si>
  <si>
    <t>Total 2022</t>
  </si>
  <si>
    <t>DULCINEIA BENDASOLLI 17411829803</t>
  </si>
  <si>
    <t>VICTOR ANDRADE DOS SANTOS 32979043800</t>
  </si>
  <si>
    <t>JOANA PATRICIA DA SILVA COELHO</t>
  </si>
  <si>
    <t>J.W EQUIPAMENTOS</t>
  </si>
  <si>
    <t>jan/23</t>
  </si>
  <si>
    <t>fev/23</t>
  </si>
  <si>
    <t>mar/23</t>
  </si>
  <si>
    <t>abr/23</t>
  </si>
  <si>
    <t>mai/23</t>
  </si>
  <si>
    <t>jun/23</t>
  </si>
  <si>
    <t>jul/23</t>
  </si>
  <si>
    <t>ago/23</t>
  </si>
  <si>
    <t>set/23</t>
  </si>
  <si>
    <t>out/23</t>
  </si>
  <si>
    <t>AGROPECUARIA LORIANO LTDA</t>
  </si>
  <si>
    <t>ALEX SANDRO CONTI</t>
  </si>
  <si>
    <t>BANDEIRANTES COMERCIAL DE RAÇÕES LTDA</t>
  </si>
  <si>
    <t>BARBERPET COMERCIO E CENTRO DE ESTETICA ANIMAL EIRELI</t>
  </si>
  <si>
    <t>BRISA FASHION LTDA ME</t>
  </si>
  <si>
    <t>CARLOS EDUARDO DE FREITAS 64103889853</t>
  </si>
  <si>
    <t>FLAVIO PEREIRA COBIANCHI</t>
  </si>
  <si>
    <t>GOLD PET ARTIGOS PARA PET SHOPS E AGROPECUARIAS LTDA</t>
  </si>
  <si>
    <t>LEONARDO AVANZZI NUNES FARIA</t>
  </si>
  <si>
    <t>MIRANILDA MORAES CAMPELO SOARES</t>
  </si>
  <si>
    <t>PET GROOMING LTDA</t>
  </si>
  <si>
    <t>RIOVET DISTRIBUIDORA E REPRESENTACAO LTDA</t>
  </si>
  <si>
    <t>DANI RIO DISTRIBUIDORA</t>
  </si>
  <si>
    <t>GUSTAVO HENRIQUE DOS SANTOS 09156041675</t>
  </si>
  <si>
    <t>PASSAGLIA COMERCIO ATACADISTA DE PRODUTOS VETERINARIOS LTDA</t>
  </si>
  <si>
    <t>12.553.284 ADEMAR OLIVEIRA SILVA</t>
  </si>
  <si>
    <t>FORPETS INDUSTRIA E COMERCIO DE PRODUTOS PARA ANIMAIS LTDA-M</t>
  </si>
  <si>
    <t>TOPET DISTRIB DE PROD PARA PETS LTDA</t>
  </si>
  <si>
    <t>VITAVET FARMACEUTICA LTDA</t>
  </si>
  <si>
    <t>FERNANDA COSTA DOS SANTOS VARIEDADES</t>
  </si>
  <si>
    <t>MARCIO RIBEIRO LIMA 16155486883</t>
  </si>
  <si>
    <t>Total 2023</t>
  </si>
  <si>
    <t>BALI PERFUMES E COSMETICOS LTDA</t>
  </si>
  <si>
    <t>CARLOS JUNIOR COUTINHO 00139956182</t>
  </si>
  <si>
    <t>COMERCIAL SALERA LIMITADA</t>
  </si>
  <si>
    <t>I G L DISTRIBUIDORA PET LTDA</t>
  </si>
  <si>
    <t>PLENA VET DISTRIBUIDORA LTDA</t>
  </si>
  <si>
    <t>VIA DECORAMMA MOVEIS E ACESSORIOS EIRELI</t>
  </si>
  <si>
    <t>E L DE CARVALHO</t>
  </si>
  <si>
    <t>LANSPET</t>
  </si>
  <si>
    <t>M &amp; M DISTRIBUIDORA E COMERCIAL PET LTDA</t>
  </si>
  <si>
    <t>MARIA JOSE CONCEIÇÃO DA SILVA BINDA</t>
  </si>
  <si>
    <t>MUNDO ANIMAL LABORATORIO VETERINARIO LTDA</t>
  </si>
  <si>
    <t>PET NOBRE AGROPECUARIA COMERCIO E REPRESENTACOES LTDA</t>
  </si>
  <si>
    <t>R &amp; R INDUSTRIA E COMERCIO LTDA</t>
  </si>
  <si>
    <t>RENATA RIBEIRO BARDUCO 19270334899</t>
  </si>
  <si>
    <t>BY MED COMERCIO, DISTRIBUICAO E REPRESENTACAO DE PRODUTOS VE</t>
  </si>
  <si>
    <t>BECKER &amp; KARPINSKI LTDA</t>
  </si>
  <si>
    <t>CP REBOUÇAS - CENTRO DE EMBEL. DE ANIMAIS LTDA</t>
  </si>
  <si>
    <t>DANILLO HENRIQUE LIZI CAMPOS 22963143842</t>
  </si>
  <si>
    <t>F M CORREA - ARTIGOS PARA ANIMAIS - ME</t>
  </si>
  <si>
    <t>Hm Groom Distribuidora Pet Ltda</t>
  </si>
  <si>
    <t>MANOEL DE SOUZA CIRIACO</t>
  </si>
  <si>
    <t>TRIPET DISTRIBUIÇÃO LTDA</t>
  </si>
  <si>
    <t>ALESSANDRA DA SILVA OLIVEIRA LIMA</t>
  </si>
  <si>
    <t>DEILSON SILVA FERNANDES</t>
  </si>
  <si>
    <t>DEIVID FERREIRA DA SILVA 00454881347</t>
  </si>
  <si>
    <t>MARCELO UCHOA PEREIRA 56732805304</t>
  </si>
  <si>
    <t>MICHELE DE FATIMA SEPP COMERCIO LTDA</t>
  </si>
  <si>
    <t>PETCHE DISTRIB DE PROD PET LTDA</t>
  </si>
  <si>
    <t>R.M BEAUTY PET DISTRIBUIDORA LTDA</t>
  </si>
  <si>
    <t>VET SUPPLY DISTRIBUIDORA LTDA</t>
  </si>
  <si>
    <t>Status</t>
  </si>
  <si>
    <t>ID</t>
  </si>
  <si>
    <t>Ativo</t>
  </si>
  <si>
    <t>Emanuel Propetz Distribuição</t>
  </si>
  <si>
    <t>Cristiane La Maison Propetz</t>
  </si>
  <si>
    <t>Exportação</t>
  </si>
  <si>
    <t>Permuta</t>
  </si>
  <si>
    <t>Inativo</t>
  </si>
  <si>
    <t>ANA CRISTINA E C SOARES ARTIGOS PARA ANIMAIS ME</t>
  </si>
  <si>
    <t>AVICULTURA E AGROPET - PASSARO &amp; CIA LTDA</t>
  </si>
  <si>
    <t>BIOVALLE DISTRIBUIDORA DE MEDICAMENTOS LTDA</t>
  </si>
  <si>
    <t>CLAUDIA DE VASCONCELOS FERREIRA</t>
  </si>
  <si>
    <t>MARCELO RODRIGUES DE MELO</t>
  </si>
  <si>
    <t>MURANO COMERCIAL INDUSTRIAL E REPRESENTACAO LTDA</t>
  </si>
  <si>
    <t>PET PREMIUM LTDA</t>
  </si>
  <si>
    <t>PUP'S VET COMÉRCIO E SERVIÇOS VETERINÁRIOS LTDA</t>
  </si>
  <si>
    <t>SW EVENTOS LTDA</t>
  </si>
  <si>
    <t>LUCIANA LEITE DA SILVA</t>
  </si>
  <si>
    <t>PET NORDESTE DISTRIBUIDORA LTDA</t>
  </si>
  <si>
    <t>JOSE SIDIMAR DA SILVA LIMA 06084216420</t>
  </si>
  <si>
    <t>MARIA CARNEIRO MONTEIRO NAPOLEAO</t>
  </si>
  <si>
    <t>AGROPECUARIA MANCHESTER LTDA</t>
  </si>
  <si>
    <t>ANIZAN FERREIRA DA SILVA FILHO</t>
  </si>
  <si>
    <t>BRUNO VICENCIO SEVILHA</t>
  </si>
  <si>
    <t>DH FRANQUEADORA LTDA</t>
  </si>
  <si>
    <t xml:space="preserve">  </t>
  </si>
  <si>
    <t>HORSE HOOFCARE LTDA</t>
  </si>
  <si>
    <t>BUBBLES PETS COMERCIO DE COSMETICOS E PRODUTOS DE PERFUMARIA</t>
  </si>
  <si>
    <t>GRINGO DISTRIBUICAO LTDA</t>
  </si>
  <si>
    <t>PAULO VICTOR LUTGENS EXPEDITO 47040334810</t>
  </si>
  <si>
    <t>BOLHA DISTRIBUIDORA DE PRODUTOS PETS LTDA</t>
  </si>
  <si>
    <t>inadimplente</t>
  </si>
  <si>
    <t>Inadimplente</t>
  </si>
  <si>
    <t>CONSULPET PRODUTOS VETERINARIOS LTDA</t>
  </si>
  <si>
    <t>DIX COMERCIO DE RAÇÕES LTDA</t>
  </si>
  <si>
    <t>GARRA PET LTDA</t>
  </si>
  <si>
    <t>TECHPET SECADORES LTDA</t>
  </si>
  <si>
    <t>EDINA DA COSTA 16046116856</t>
  </si>
  <si>
    <t>ativo</t>
  </si>
  <si>
    <t>AC VET. DISTRIBUIDORA LTDA</t>
  </si>
  <si>
    <t>Total 2024</t>
  </si>
  <si>
    <t>dez/24</t>
  </si>
  <si>
    <t>jan/24</t>
  </si>
  <si>
    <t>fev/24</t>
  </si>
  <si>
    <t>mar/24</t>
  </si>
  <si>
    <t>abr/24</t>
  </si>
  <si>
    <t>mai/24</t>
  </si>
  <si>
    <t>jun/24</t>
  </si>
  <si>
    <t>jul/24</t>
  </si>
  <si>
    <t>ago/24</t>
  </si>
  <si>
    <t>set/24</t>
  </si>
  <si>
    <t>out/24</t>
  </si>
  <si>
    <t>nov/24</t>
  </si>
  <si>
    <t>ok</t>
  </si>
  <si>
    <t>Aberto</t>
  </si>
  <si>
    <t>VALDECIR MEDEIROS</t>
  </si>
  <si>
    <t>MAGAZINEPET LTDA</t>
  </si>
  <si>
    <t>T SMAHA GARBOSHOP</t>
  </si>
  <si>
    <t>AD SANTOS PRODUTOS PET LTDA</t>
  </si>
  <si>
    <t>Limite de Credito</t>
  </si>
  <si>
    <t>BRASVET BRASPET NORDESTE COMERCIO E REP (SCHUEDA)</t>
  </si>
  <si>
    <t>Total 2021</t>
  </si>
  <si>
    <t>JOSE CARLOS NUNES DE QUEIROZ JUNIOR 05577553520 / JAIRA FORTUNATO</t>
  </si>
  <si>
    <t>UNIAO PET COMERCIO ATACADISTA LTDA</t>
  </si>
  <si>
    <t>PRIME IND E DISTRIB DE COSMETICOS LTDA</t>
  </si>
  <si>
    <t>OMEGA FABRICACAO LTDA</t>
  </si>
  <si>
    <t>R. R. ROCHA COMERCIO DE PRODUTOS PARA PET</t>
  </si>
  <si>
    <t>PET SHOP ATACADO DE PRODUTOS PARA ANIMAIS EIRELI</t>
  </si>
  <si>
    <t>A A MIGUEL PETIT LTDA</t>
  </si>
  <si>
    <t>KIVIA KAROLINE DA SILVA COSTA LTDA</t>
  </si>
  <si>
    <t>IMPACTUS PET COMERCIO E SERVICOS LTDA</t>
  </si>
  <si>
    <t>MION COMERCIO DE FLORES E EMBALAGENS LTDA</t>
  </si>
  <si>
    <t>Total Geral</t>
  </si>
  <si>
    <t xml:space="preserve"> </t>
  </si>
  <si>
    <t>NUTRICAO COMERCIO E SERVICOS LTDA</t>
  </si>
  <si>
    <t>MEDICALVET COMERCIO DE PRODUTOS VETERINARIOS LTDA.</t>
  </si>
  <si>
    <t>Maiara Regina Mendes</t>
  </si>
  <si>
    <t>ALCIMAR ISAAC BATISTA - ME</t>
  </si>
  <si>
    <t>37.906.249 LUIZ PAULO MOLINA BRANDAO</t>
  </si>
  <si>
    <t>JOAO PAULO DE JESUS SOUSA 92907440144</t>
  </si>
  <si>
    <t>ALDO MOURO DOS SANTOS OLIVEIRA LEITE</t>
  </si>
  <si>
    <t>DONIZETE APARECIDO DE ARRUDA</t>
  </si>
  <si>
    <t>RODRIGO MARQUES COMERCIO</t>
  </si>
  <si>
    <t>BENUTRI COMERCIO E REPRESENTACAO LTDA</t>
  </si>
  <si>
    <t>G V PEREIRA DISTRIBUIDOR</t>
  </si>
  <si>
    <t>FOR PETS DISTRIBUICAO E COMERCIO DE PRODUTOS PARA ANIMAIS LT</t>
  </si>
  <si>
    <t>LOUY PET STORE LTDA</t>
  </si>
  <si>
    <t>GUGA PET ATACAREJO LTDA</t>
  </si>
  <si>
    <t>SIERDOVSKI &amp; SIERDOVSKI LTDA</t>
  </si>
  <si>
    <t>KNOLLEDGE DISTRIBUIDORA DE PRODUTOS PARA PEQUENOS ANIMAIS LT</t>
  </si>
  <si>
    <t>TRES PETS DISTRIBUIDORA LTDA</t>
  </si>
  <si>
    <t>PETSEE COMERCIO LTDA</t>
  </si>
  <si>
    <t>50.592.143 JONAS AUGUSTO DOMINGOS</t>
  </si>
  <si>
    <t>MOACIR LUIZ OLIVEIRA DA CRUZ MAUA</t>
  </si>
  <si>
    <t>54.724.730 BRUNO ROBERTO DOS SANTOS / adriana da silva santos</t>
  </si>
  <si>
    <t>SERRAPET LTDA</t>
  </si>
  <si>
    <t>Yasmin Propetz Distribuição</t>
  </si>
  <si>
    <t>PROPET PRODUTOS PARA ANIMAIS LTDA</t>
  </si>
  <si>
    <t>CEARA PETS DISTRIBUIDORA LTDA</t>
  </si>
  <si>
    <t>VENTURO COMMERCE LTDA</t>
  </si>
  <si>
    <t>SANITAS MOVEIS LTDA</t>
  </si>
  <si>
    <t>DEKO LAÇOS LTDA</t>
  </si>
  <si>
    <t>41.263.079 JONATHAN RANIERY DANTAS GAMA</t>
  </si>
  <si>
    <t>49.226.449 HELIO DRUMMOND FRANCKLIN</t>
  </si>
  <si>
    <t>Total 2025</t>
  </si>
  <si>
    <t>dez/25</t>
  </si>
  <si>
    <t>jan/25</t>
  </si>
  <si>
    <t>fev/25</t>
  </si>
  <si>
    <t>mar/25</t>
  </si>
  <si>
    <t>abr/25</t>
  </si>
  <si>
    <t>mai/25</t>
  </si>
  <si>
    <t>jun/25</t>
  </si>
  <si>
    <t>jul/25</t>
  </si>
  <si>
    <t>ago/25</t>
  </si>
  <si>
    <t>set/25</t>
  </si>
  <si>
    <t>out/25</t>
  </si>
  <si>
    <t>nov/25</t>
  </si>
  <si>
    <t>Conecta Groomer Comercio De Equipamentos Para Pets Ltda</t>
  </si>
  <si>
    <t>Ksa Distribuidora De Produtos Para Animais Ltda |Sn</t>
  </si>
  <si>
    <t>L Da Costa Beja | Sn</t>
  </si>
  <si>
    <t>Petservice Distribuidora De Produtos E Equipamentos Veterina</t>
  </si>
  <si>
    <t>Balestrin E Pery Ltda - Sn</t>
  </si>
  <si>
    <t>27.678.545 Adilson Francisco Ferreira</t>
  </si>
  <si>
    <t>Elton Dos Santos Pinto</t>
  </si>
  <si>
    <t>Unión Centro Veterinario Srl</t>
  </si>
  <si>
    <t>57.633.777 Simone Aparecida Martin Felipe</t>
  </si>
  <si>
    <t>Victor Venturini Pires 37251219824 | Sn</t>
  </si>
  <si>
    <t>Custom Pets Distribuidora De Produtos Ltda</t>
  </si>
  <si>
    <t>SUPORTE PET LTDA | SN</t>
  </si>
  <si>
    <t>57.506.470 Vinicius Jose Martins De Andrade</t>
  </si>
  <si>
    <t>A. J. De S. Oliveira Artigos Para Animais Ltda</t>
  </si>
  <si>
    <t>Tucha Transportes E Comércio De Produtos Veterinários Ltda</t>
  </si>
  <si>
    <t>J M G De Queiroz Elo Distribuidora | Sn</t>
  </si>
  <si>
    <t>Neide De Fatima Martins Ribeiro 12003830871 |Sn</t>
  </si>
  <si>
    <t>Estado</t>
  </si>
  <si>
    <t>ID Cliente</t>
  </si>
  <si>
    <t>Cliente não possui site nem vende online, trabalha com 2 vendedores, são loja fisíca, são simples nacional e não trabalham com outras marcas do mesmo segmento que o nosso, atende toda região de Brasilia.</t>
  </si>
  <si>
    <t>Cliente não tem site próprio mas vende no mercado livre,são em 2 vendedores e trabalham apenas online são simples nacional e trabalham com outras marcas do segmento como: PrecisionEdge, Andis, Wahl , GermanHart, Lança Bichos, Elo Imports, Oster</t>
  </si>
  <si>
    <t>Cliente Tem site próprio(http://uniklojadigital.com.br/) (http://tokaspet.com.br/), vende tbm no mercado livre, Shopee, Amazon, Magalu, Shein, Via Varejo, B2w etc... São em 3 vendedores, e são uma loja física, cliente possui 4 empresas, 2 simples e 2 presumido, trabalham com outras empresas do mesmo ramo mas focam na Propetz.</t>
  </si>
  <si>
    <t xml:space="preserve">Site próprio apenas como catálogo de produtos, vendas em plataformas como mercado livre, Magalu e Shoppee. Equipe com dois vendedores televenda, e 1 vendedor externo. Loja física e online. Simples Nacional. Marcas: Precision, Andis, Lança Bicho, Savana e Nirox. Principalmente no Noroeste Paulista. </t>
  </si>
  <si>
    <t>Cliente trabalha com 6 vendedores, atua na Shoppe e possui site próprio (https://www.almdistribuidora.com.br/), são uma loja física e são simples nacional, vendem também lança bicho,precision, whal e forpets.</t>
  </si>
  <si>
    <t>Cliente possui site próprio (https://www.assispet.com.br/) vende também pelo Mercado Livre. Amazon, Magalu, Shopee. Trabalha em 3 vendedores e atende com loja fisica e online, regime tributario simples nacional e não tabalham com outras marcas do mesmo segmento que o nosso, a distribuidora atende o noroeste do Paraná, e Brasil todo de forma online</t>
  </si>
  <si>
    <t>O Cliente não possui site próprio e não vende em plataformas de venda como Mercado livre, Shoppe, possui 5 vendedores e tem loja física, são simples nacional e trabalham com outras marcas do mesmo segmento.</t>
  </si>
  <si>
    <t>Venda por site próprio vendanovapets.com.br. Possui 14 vendedores porta a porta, e 1 televendas. Simples Nacional. Trabalha com Lança Bicho e Andis. Abrangênica em São Paulo Capital e Grande São Paulo.</t>
  </si>
  <si>
    <t>Trabalha em todas as plataformas de Ecommerce. Equipe com 5 vendedores de televendas. Lucro Presumido. Abrangência Nacional.</t>
  </si>
  <si>
    <t>Cliente trabalha com 6 vendedores, tem site próprio (https://lojapetpartner.com.br/) e vendem no Mercado Livre, não são uma loja fisica, são simples nacional não trabalham com os mesmos produtos que os nossos de outras marcas mas, do segmento de banho e tosa sim</t>
  </si>
  <si>
    <t>Cliente trabalha com vendas fisicas e visitas ao s clientes, trabalham em 7 vendedores, são simples nacional e trabalham também com a Ands</t>
  </si>
  <si>
    <t xml:space="preserve">Cliente não trabalha com plataformas de e-commerce apenas whatsapp e visitas ao cliente, possuem 7 vendedores </t>
  </si>
  <si>
    <t>Cliente não possui site próprio e não trabalha com nenhuma plataforma de e-commerce, são em 3 vendedores e possuem loja fisica, são uma pempresa simples nacional e não tyrtabalham com marcas do mesmo segmento que o nosso.</t>
  </si>
  <si>
    <t>Cliente tem site próprio( http://www.distripet.com.py/ ) são em 2 vendedores e são uma distribuidora fisica e trabalham com outras marcas do mesmo segmento mas não com os mesmos produtos que o nosso.</t>
  </si>
  <si>
    <t xml:space="preserve">Vendas de porta a porta. Depósto para armazenamento de estoque. Simples Nacional. Possuem 5 vendedores. Atende região de Guarulhos, Araraquara, Matão, São Carlos, Brotas, Rio Claro, Piraçununga, Araras, Leme, Ibitinga - Região Central em Geral. Trabalha com Special Vet, PetArt, Maryam Trading, Toalhas Inove, Plenitude e Aço Mix. </t>
  </si>
  <si>
    <t>Cliente possui site próprio (https://www.grpet.net/) trabalha com Mercado Livre, Shopee, Magazine Luiza, Amazon, Americanas, são em 3 vendedores, são uma loja fisica e são simples nacional, trabalham com outros produtos do mesmo segmento da Propetz.</t>
  </si>
  <si>
    <t>Site próprio www.bhtosa.com, além dele Amazon, ML, Olist e OLX. Atendimento de forma online e física. Dois vendedores de forma online. Simples Nacional. Trabalham com Andis, Oster e Precision. Abrangência em todo território Nacional.</t>
  </si>
  <si>
    <t>O cliente possui um site institucional. As vendas são realizadas presencial pelos vendedores e também através do Whattsap, utilizam o Instagram para divulgação dos produtos que distribuem. Possuem 2 vendedores, não tem local físico que permita a visita do cliente, mas estão em processo de locação de um espaço que irá permitir a venda em loja para o cliente. São simples Nacional e trabalham com PrecisionEdge, estão descontinuado a venda dos produtos como rasqueadeiras, escovas, pentes e outros.</t>
  </si>
  <si>
    <t>Loja física, mas o forte seria a venda porta a porta. Um vendedor. Simples Nacional. Atende a região do interior de SP: Região de Botucatu, Avaré, Boituva, Itapeva e Bauru. Marcas: Bubbles, Plenitude, By Becker, Inovem, Maryam Trading, Andis e Granado.</t>
  </si>
  <si>
    <t xml:space="preserve">Site próprio www.petswift.net, e Mercado Livre. Equipe com dois vendedores de televendas. Possui loja física e online. Simples Nacional. Atende a região do RJ. Marcas:Rasqueadeira Swift (marca própria) e Tesoura Maryam Trading </t>
  </si>
  <si>
    <t>Cliente não trabalha com e-commerce, possui 2 vendedores diretos r 2 indiretos, são uma distribuidora fisíca e trabalham de porta em porta, são simples nacional e trabalham com outros produtos que complementam os da propetz</t>
  </si>
  <si>
    <t>Possui site próprio. Equipe com dois vendedores na loja física. Simples Nacional. Marcas: Andis, Precision, Razor e Oster. Abrangência Nacional.</t>
  </si>
  <si>
    <t xml:space="preserve">Vendas de forma presencial. Possuem 2 vendedores porta a prota, e 1 televendas. Loja física. Simples Nacional. Trabalham com Bubbles, Precision, Minag, Inoven, Maryam Trrading, Açomix, Lidere entre outros. Atendem todo o estado RN, com algumas vendas para outros estados da região. </t>
  </si>
  <si>
    <t>Cliente não possui site próprio e não trabalha complataformas de e-commerce, são em 7 vendedores, são uma loja física e são simples nacional, trtabalham com outras marcas do ramo pet.</t>
  </si>
  <si>
    <t>Cliente não possiu site próprio e não vende pelo mercado livre nem shoppe, trabalham em 1 vendedor interno e 2 externos possuem loja fisoca e são simples nacional, trabalham também com a lança bicho.</t>
  </si>
  <si>
    <t>Cliente não possui site próprio mas pretende implementar, não vende no mercado livre nem shoppe, trabalha sozinho mas tem a intenção de contratar mais vendedores, eles possuem loja fisica e são simples nacional eles trabalham com ourtras marcas e segundo o cliente ele trabalha com outrras marcas por falta de mercadoria constante nossa.</t>
  </si>
  <si>
    <t>Possui site em construção. Equipe com 15 vendedores e televendas. Lucro Real. Atendimento em todo o estado do Espírito Santo, Rio e Bahia. Vendas de ração, acessórios e banho e tosa. Trabalham com Mundo animal, Bybecker e tosa Brasil.</t>
  </si>
  <si>
    <t xml:space="preserve">Possui site próprio www.conectagroomer.com.br. Empresa de Pequeno Porte. Trabalha com Precision, Lança Bicho, Spetialist, Pet Spa e Special Vet. Atende a região da Zona Sul, Oeste e norte da capital de SP. Loja física e atendimento porta a porta, 3 vendedores atualmente. </t>
  </si>
  <si>
    <t>Cliente não tem site próprio e não vende em nenhum outro site, são em 3 vendedores são uma loja fisica e são simples nacional, não trabalham com outras marcas.</t>
  </si>
  <si>
    <t>Loja física. Equipe com 2 vendedores de porta a porta. Trabalha com as seguintes marcas: Precision, Plenitude, Maryam, Tchuska e Essência Pet. Atendimento nas seguintes cidades Piracicaba, Limeira,iracemapolis, São Pedro,Santa barbara do oeste,Americana, Nova Odessa, Rio das pedras.</t>
  </si>
  <si>
    <t xml:space="preserve">Vendas de forma presencial. Possui loja física. Um vendedor porta a porta. Trabalha com Precisio e já pegou For Pets. Atende a região de Sorocaba, Salto, Piedade, Aracoiaba da Serra e Votorantim. </t>
  </si>
  <si>
    <t>cliente vende online em site próprio (https://soluvet.com.br/site/) e são em 6 vendedores, possuem loja fisica e televendas e são  lucro real trabalham com algumas coisas das marcas Andis,Oster e da Precision</t>
  </si>
  <si>
    <t>cliente não possui site, vende em sua loja fisica e pelo instagram/ Whatsapp, são em 4 vendedores e são simples nacional, são multimarcas não por opção, devido a grande concorrencia que temos na região com a propetz, se fossem em dois distribuidor no maximo na cidade, seriam exclusivos.</t>
  </si>
  <si>
    <t>Cliente não trabalha com vendas online somente loja Fisica e Whatsapp/Instagram, são em 4 vendedores, são uma empresa simples nacional e trabalham com outras marcas do segmento</t>
  </si>
  <si>
    <t>Possui site informativo, futuramente para vendas também. Equipe com 3 vendedores. Venda de porta a porta e loja física. Simples Nacional. Trabalha com Precision. Atendemento na região Sul de Minas Gerais.</t>
  </si>
  <si>
    <t>Possui site próprio porém atualmente está inativo https://www.dfpet.com.br. Loja no Mercado Livre. Equipe com 2 vendedores porta a porta, que fazem atendimento online também. Distribuidora apenas de forma online. Simples Nacional. Marcas: Maryam Trading, Bubbles, Plenitude, Inoven, Maryam Trading, Petteezer e Andis. Atendimento nas cidades de SP e em algumas do Paraná também.</t>
  </si>
  <si>
    <t>Cliente não possui site e não trabalha com e-commerce, são uma empresa fisica e possuem 4 vendedores, são simples nacional e trabalham com outras marcas do ramo.</t>
  </si>
  <si>
    <t>Cliente não faz vendas online, trabalham em 3 vendedores e são uma loja fisica, são simples nacional por enquanto e vendem produtos do mesmo segmento que o nosso.</t>
  </si>
  <si>
    <t>Site próprio GroomerShop.com.br, e trabalham com marketplace porém poucas vendas. Pretende implantar  processo de vendas via whats e presencial. Possui loja física e online. Simples Nacional. Marcas: Dog &amp; Co, Plenitude e By Becker. Localizado em Tatuapé porém atende toda região da Grande São Paulo.</t>
  </si>
  <si>
    <t>Possui site próprio  eqpet.meuspedidos.com.br. Equipecom dois vendedores porta a porta e televendas. Simples Nacional. Possui um depósito para estoque onde o cliente pode fazer retirada. Trabalha com Lança Bicho também. Atendimento na região Sul e Sudoeste da Bahia.</t>
  </si>
  <si>
    <t>Site próprio  www.soropetsp@soropet.com.br. Equipe com dois vendedores de televendas. Loja física e online. Simples Nacional. Marcas: Metal Pratic, Kyklon, Chalesco, Omega Pet, Razor Pet, Maryam Tradyng e Minag. Atendimento com abrangência Nacional.</t>
  </si>
  <si>
    <t>Cliente não possui site proprio e não vende em outras plataformas e trabvalham e 4 vendedores e são simples nacional trabalham também com a marca Precision</t>
  </si>
  <si>
    <t>Cliente não tem site próprio e não vende mercado livre nem Shoppe,trabalha somente com 1 vendedor (ele mesmo), eles trabalham com Pronto atendimento, visitando os clientes são simples nacional e trabalham com alguns itens da Precision</t>
  </si>
  <si>
    <t>Possui site próprio http://wlgdistribuidorpet.com.br.  Equipe com três vendedores. Trabalham com produtos a pronta entrega. Simples Nacional. Exclusividade com a Traty Vet e Minag. Atendimento na região do Vale do Paraíba e Litoral Norte de São Paulo.</t>
  </si>
  <si>
    <t>Cliente não possui site mas está iniciando, possui 3 vendedores e entregam, são uma distribuidora fisica e estão cadastrados no simples nacional, trabalham com outras marcas do ramo também.</t>
  </si>
  <si>
    <t xml:space="preserve">Possui site próprio https://loja.nippopet.com.br. Equipe com 5 vendedores porta a porta. Simples Nacional. Trabalha com Precision Edge e Razor Pet. Atendimento na região de Londrina, toda região de Sorocaba e cidades próximas, região de Ponta Grossa e todas as cidades do norte Velho do Paraná. </t>
  </si>
  <si>
    <t>Posssui loja física em Volta Redonda, e trabalham com vendas online também como shoppe. Site próprio sendo produzido atuamente. Equipe com 5 vendedores, 3 de forma fisica e 2 televendas. Tributação Simples Nacional. Atendimento no Sul do Rio, Costa Verde,   e região dos Lagos. Via transportadora no estado todo. Trabalha com Wahl, Precision entre outras.</t>
  </si>
  <si>
    <t>Cliente possui site proprio (https://grupoepet.com.br/)  e vende Mercado livre e Shoppe ( mas no mercado livre e shoope não vende propetz ) e são em 3 vendedores são uma empresa simples nacional e trabalham com marcas do mesmo segmento como: Pet uau, Andis, Precision atendem  Cascavel-Paraná e região.</t>
  </si>
  <si>
    <t>Possui site próprio www.soropetcampinas.com.br. Equipe com três vendedores por televendas. Possui loja física e online. Simples Nacional. Trabalha com Razor Pet, Precision, e Chalesco. Atendimento em Campinas e Região.</t>
  </si>
  <si>
    <t>Vendas apenas de forma presencial. Três vendedores atualmente. Não possui loja física apenas depósito para estoque. Trabalham com Andis, Precision, Granado, Lança Bicho. Sede em Paulínia, abrangendo também Sumaré, Hortolândia, Paulínia, Indaiatuba, Itatiba, Vinhedos, Campinas, Cosmopelis, Valinhos, Jundiai, Louveira, Itupeva, Varzea Paulista e Monte Mor.</t>
  </si>
  <si>
    <t>Cliente vende apenas pelo instagram, whatsapp e em loja fisica, são em 3 vendedores e são simples nacional, trabalha tambem com outras marcas do segmento atendendo em Brasília DF e região</t>
  </si>
  <si>
    <t>Cliente possui site próprio (https://l.wl.co/l?u=https%3A%2F%2Fwww.suldistribuidora.com) e não trabalha com marketplaces são em 2 vendedores e priorizam atendimento online são simples nacional e trabalham com algumas outras marcas atendem todo o RS e Brasil de forma remota</t>
  </si>
  <si>
    <t>Cliente possui site próprio porem não estão com valores, é somente para a vizualização de produtos como se fosse um catálogo, não atua mais em plataformas online, atende toda a região do distrito federal e trabalham em 2 vendedores Não temos show room aberto ao público mas são uma loja física, são simples nacional e trabalham com outras marcas como Wahl, Precision.  E acessórios da Lança Bicho pegaram uma vez  mas não pretendem dar continuidade</t>
  </si>
  <si>
    <t>Cliente não possui site trabalha com 1 vendedor na rota diária visita quinzenal a pronta entrega 14 anos, são simples nacional e trabalham também com outrjos produtos do mesmo segmento, atende a região norte de SC.</t>
  </si>
  <si>
    <t>Cliente possui site próprio (https://profissionaupet.lojavirtualnuvem.com.br/) são em 4 vendedores e possuem loja física trabalham com simples nacional e atendem a região de Goiás, trabalham com outras marcas do mesmo segmento que o  nosso.</t>
  </si>
  <si>
    <t>EXCLUSIVIDADE ABINADER</t>
  </si>
  <si>
    <t>Cliente inativo.</t>
  </si>
  <si>
    <t>Cliente não trabalha mais com distribuição, trabalha apenas com manutenção de produtos de banho e tosa.</t>
  </si>
  <si>
    <t>cliente não tem site próprio e vendem pelo Whatsapp Business, são em 2 vendedores a distribuidora é fisica, são simples nacional e vendem outras marcas do mesmo segmento</t>
  </si>
  <si>
    <t>Loja física, dois vendedores apenas de forma presencial. Tributação Simples Nacional. Trabalha com as marcas Kyklon, Minag e Andis. Região do ES: Vitória, Serra, Vila Velha, Viana, Cariacica, Guarapari, Ponta da Fruta, Meaipe, Fundao, Aracruz, Ibiracu, Linhares e restantes das regiões do estado via Transportadora.</t>
  </si>
  <si>
    <t>Equipe com 2 vendedores de televendas e um externo que atende de forma pontual. Loja física apenas. Simples Nacional. Marcas: Precision, Bubbles, Andis, KBSPK, Vetys e Plenitude. Atende a BH e região metropolitana de BH.</t>
  </si>
  <si>
    <t>Cliente não possui loja online, trabalha apenas com instagram e whatsapp, são em 2 vendedores e são uma distribuidora fisíca, são simples nacional, trabalham também com for pets e atendem a região de Goias, interior de goias e alguns clientes em outros estados.</t>
  </si>
  <si>
    <t>Possui app, utiliza Smartpos. Equipe com dois vendedores, uma vez ao mês porta a porta e depois via whatsapp. Possui loja física. Simples Nacional. Trabalha com Choyer e Minag. Atende toda a região de Sergipe.</t>
  </si>
  <si>
    <t>Contrato de excluxividade no estado.</t>
  </si>
  <si>
    <t>Vendas apenas de forma física. Equipe com dois vendedores porta a porta. Loja apenas física. Simples Nacional. Marcas: Andis, e Oster. Atende na região do Vale do Aço.</t>
  </si>
  <si>
    <t>Trabalha apenas com loja física, vendas realizadas de porta em porta. Apenas 2 vendedores. Simplaes Nacional. Atende Ribeirão Preto e região. Trabalha com Precision, forpets e uau+.</t>
  </si>
  <si>
    <t>Possui site mas não faz vendas de fato. Equipe com 5 vendedores porta a porta. Possui Loja física. Simples Nacional. Atende a região do Triângulo Mineiro, Alto Parnaiba e Noroeste de Minas.</t>
  </si>
  <si>
    <t>Vendas apenas de forma online. Simples Nacional. Abrangência nacional. Outras marcas que trabalha: Precisionedge, Andis, Wahl, Oster e Heiniger.</t>
  </si>
  <si>
    <t>Possui loja física, vendas apenas de forma presencial. Simples Nacional. Trabalha com a Andis. Atende as seguintes regiões de MG: Zona da Mata, Campo da Vertentes e Centro Oeste.</t>
  </si>
  <si>
    <t>Vendas apenas de forma presencial. Possuem um depósito para estoque. Equipe com 3 vendedores porta a porta. Simples Nacional. Trabalha com Traty Vet, Metal Pratic, Granado, Home Run Pet e Biofarm. Atende a região do ES.</t>
  </si>
  <si>
    <t>Vendas apenas de forma presencial. Equipe com 2 vendedores porta a porta. Espaço físico com atendimento agendado. Simples Nacional. Trabalham com Precision Edge. Região de Piracicaba,  Americana,  Hortolandia,  Paulinia, Sumaré, Nova Odessa, Limeira, Capivari,  Rio das Pedras,  Saltinho, SPEDRO e Águas de SPedro, Iracemapolis, Rafard, Mombuca e Monte Mor.</t>
  </si>
  <si>
    <t>Vendas apenas de forma online Shopee e Mercado Livre. Equipe com dois vendedores. Simples Nacional. Trabalha apenas com Propetz atualmente.</t>
  </si>
  <si>
    <t xml:space="preserve">Possui site próprio. Atendimento de forma presencial porta a porta. Apenas um vendedor, atendimento tanto online quanto presencial. Simples Nacional. Trabalha com Bubbles, Choyer, Vetys e Pratipet.  Abrangência nacional de forma online e presencialmente nas seguintes cidades: Americana, Limeira, Rio das Pedras, Artur Nogueira, Monte Mor, Saltinho, Capivari, Nova Odessa, Sanra Bárbara DOeste, Cosmópolis, Paulínia, Sumaré, Hortolândia, Piracicaba, Iracemápolis e Rio Claro. </t>
  </si>
  <si>
    <t>Cliente vende em sites como,ML, Magalu, Shopee e Americanas, são em 3 vendedores e trabalham com loja fisica e venda online, são uma empresa simples nacional e trabalham com outras marcas do mesmo segmento.</t>
  </si>
  <si>
    <t xml:space="preserve">Vendas em online no Mercado Livre, Amazon e Shopee. Não trabalham com vendedores, apenas marketplaces. Não possui loja física. Simples Nacional porém migrando para Regime Normal. Trabalham com várias marcas, mas com enfase em marcas próprias, do ramo seria  a Petyc. Abrangência Nacional. </t>
  </si>
  <si>
    <t>Vendas apenas de forma presencial. Três vendedores e não possui loja física. Simples Nacional. Abrange as seguintes regiões: Zona Leste, Oeste, Norte e Centro de SP Capital. Marcas que trabalha: Lança Bicho, Petco Tosa Brasil, Hard Wind, Plenitude, Granado, Maryam Trading, Metal Pratic e outras.</t>
  </si>
  <si>
    <t>Cliente não trabalha com vendas online e é somente ele de vendedor, é uma loja fisica e são simples nacional, ainda não trabalham com outras marcas do segmento.</t>
  </si>
  <si>
    <t>Possue duas empresas, uma apenas para venda física e outra on-line (DigitalPet). Utiliza Mercado Livre apenas. Três vendedores ativos e em negociação com mais 2. Umarcas que trabalha: Ninapet/ Therapet/Utilivet. Foco da empresa é banho e tosa e clinicas e hospitais veterinários. Cobre as seguintes regiões: Americana, Limeira, Rio Claro, Piracicaba..
Todo cicuito das águas e Região Mogiana (Mogi mirim, Guaçu, Itapira..) 
Também atende Campinas até Jundiaí e 
Região de Sorocaba.</t>
  </si>
  <si>
    <t>Cliente não trabalha com vendad online são em, 5 vendedores internos e 1 externo, são uma empresa fisíca, são simples nacional, trabalham com outras marcas do mesmo segmento e atendem a região de Rôndonia e Acre</t>
  </si>
  <si>
    <t>Cliente não vende em plataformas online e trabalha com 2 vendedores, realizam apenas vendas fisícas , são simples nacional e trabalhem também com outras marcas do mesmo segmento que o nosso, atendem todo o litoral sul de SC.</t>
  </si>
  <si>
    <t>Cliente não trabalha com vendas online e são em 3 vendedores são uma loja fisica e uma empresas simples nacional, trabalham também com outras marcas do mesmo segmento.</t>
  </si>
  <si>
    <t>Equipe com três vendedores. Vendas presencialmente e online. Possui loja física também. Simples Nacional. Marcas: UAU+, Precision, Andis e Oster. Atendimetno em São Paulo e Grande São Paulo.</t>
  </si>
  <si>
    <t>Loja online e pronta entrega. Equipe com dois funcionários. Vende em marketplaces também. Trabalha com Slm, Plenitude, Metal Pratic, Andis e Onix. Atendimento na região de Bahia/ES e MG.</t>
  </si>
  <si>
    <t xml:space="preserve">Equipe com três vendedores. Loja apenas física. Simples Nacional. Trabalha com Pet Show, Pet Clean, German e Andis. Atendimento na região Sudeste, Araraquara e central do estado. </t>
  </si>
  <si>
    <t>Cliente inativo, não responde as mensagens.</t>
  </si>
  <si>
    <t>Vendas apenas de forma presencial. Equipe com 4 vendedores porta a porta. Simples Nacional. Trabalha com Pelôncio, PetTezzer, Inoven, Uau Pets Laços. Atendimento na região de São Carlos, Ribeirão Preto, Bauru, Porto Ferreira, Araraquara, Rio Claro, Araras, Pirassununga e Matão.</t>
  </si>
  <si>
    <t>Cliente trabalha com Vendas pelo Whatsapp e não possui site próprio, são em 5 vendedores na loja, são uma loja fisíca de Lucro Real, trabalham também com outras marcas do mesmo segmento que o nosso, atendem a região de Joçaba e cidades proximas.</t>
  </si>
  <si>
    <t>Cliente não faz vendas online, são em 4 vendedores e possuem loja fisica, são simples nacional e não trabalham com marcas do mesmo segmento que o nosso, atendem a região norte e noroeste do Paraná</t>
  </si>
  <si>
    <t>não responde as mensagens</t>
  </si>
  <si>
    <t xml:space="preserve">Abrangência nacional, não quis responder restante das perguntas. </t>
  </si>
  <si>
    <t xml:space="preserve">Possui site próprio. Equipe com 5 vendedores veterinários. Loja física e online. Lucro Presumido. Trabalha com Shampoo Petsmack também. Atende a região do Triângulo Mineiro. </t>
  </si>
  <si>
    <t>inadinpente</t>
  </si>
  <si>
    <t>Não é mais um distribuidor</t>
  </si>
  <si>
    <t>Cliente fazvendas direto para as lojas, não trabalha online
possui 1 vendedor mais o CEO,
Distribuidora física, trabalham com outras marcas como: Andis, atendem toda a região de  Ponta grossa ,castro carambei ,pirai do sul, jaguariaiva, arapoti,wenceslau braz, imbituva, prudentopolis, guarapuava, irati,texeira Soares, tibagi, telemaco borba e são simples nacional</t>
  </si>
  <si>
    <t xml:space="preserve">Possuem site mas está em manutenção, não vendem em marketplace. Vendas apenas em licitações. Possuem loja física. Nível Nacional. Empresa com 3 colaboradores. Marca vai de acordo com o exigido em edital. </t>
  </si>
  <si>
    <t>não responde as mensagens.</t>
  </si>
  <si>
    <t xml:space="preserve">Não possui site próprio. Equipe com dois vendedores porta a porta. Simples Nacional. Trabalham com Perigot e Essência, Precisio, Cmas e Laço fabircação própria, e Fancy dog. Atendimento na região do Interior de SP, Centro Oeste e Sul além do norte do Paraná. </t>
  </si>
  <si>
    <t xml:space="preserve">Cliente trabalha com Magazine Luiza e mercado livre, são em 2 vendedores e possuem uma loja fisica, a empresa é simples nacional e eles trabalham com outras marcas do segmento </t>
  </si>
  <si>
    <t>Cliente não trabalha com vendas online, são em 7 vendedores  são uma distribuidora fisica e são simples nacional e trabalham com outras marcas do mesmo segmento que o nosso</t>
  </si>
  <si>
    <t>Excluxividade Abnader</t>
  </si>
  <si>
    <t>Cliente não responde as minhas mensagens.</t>
  </si>
  <si>
    <t>Cliente conta que não possui site mas faz vendas por telemarketing, trabalham em 4 vendedores e são uma distribuidora fisíca, trabalham como simples nacional e trabalham também com outras marcas, atendem a região principal do sudoeste goiano mas já estão abrangendo outras regioes do estado.</t>
  </si>
  <si>
    <t>Cliente não possui site próprioe são em 4 vendedores, a empresa é fisíca trabalham no simples nacional e trabalham somente com a propetz no segmento, atendem a região metropolitana de Porto Alegre, litoral em algumas cidades, serra, vale dos sinos e vale dos paranhana.</t>
  </si>
  <si>
    <t xml:space="preserve">Trabalha com vendas apenas de forma física. Equipe com 6 vendedores porta a porta. Apenas um depósito para estoque. Simples Nacional. Marcas: Lança Bicho, Precision, Andis, Forpets, Maryam Tradding, KBSPK. Atendimento na região do Triângulo Mineiro, e Sul de Góias. </t>
  </si>
  <si>
    <t>Cliente trabalha com veendas diretamente nas lojas, tralham somente com 1 vendedor (pai), são uma distribuidora fisíca e são simples nacional, não trabalham com outras marcas do mesmo segmento, atendem a região de  Ipê,São Marcos,Flores da cunha,nova prata Veranópolis</t>
  </si>
  <si>
    <t>Cliente possui site, mas o link é enviado exclusivamente para clientes da região atendida pela distribuidora. Utilizam a plataforma KYTE. São em  3vendedores, Sendo 1 interno e 2 externos. São uma distribuidora fisíca e possuem cadastro simples nacional, não trabalham com outras marcas mas pode acontecer de suprir com outra marca os itens em falta na Propetz. Distribuidor Exclusivo Traty Vet Pet Care.
- Maringá e região.
- Apucarana e região.
- Ivaiporã e região.
- Paranavaí e região.
- Campo Mourão e região.
- Cianorte e região.</t>
  </si>
  <si>
    <t xml:space="preserve">Equipe com 25 vendedores porta a porta e 3 vendedores em televendas. Lucro Real. Atendimento em Minas Gerais e uma parte de Góias. Possuem site institucional. E o cliente pode estar retirando o produto pessoalmente na logística. </t>
  </si>
  <si>
    <t xml:space="preserve">Possui site próprio www.vetsupply.com.br. Porém vendas online não é o foco atual. Equipe com 5 vendedores, 1 televendas e restante externos. Possui escritório e estoque físico. Simples Nacional. Trabalha com Bubbles, PetClean e Spoul Pethucos. Atende a região de São Paulo ZOna Oeste e munícipios vizinhos (Osaco, Cotia, Embú, Barueri, Santana do Parnaiba e Jandira). </t>
  </si>
  <si>
    <t>Pretendem abrir site próprio porém atualmente apenas na Shopee e implantando Mercado Livre. Equipe com 1 vendedor porta a porta e 1 vendedor televendas. Possui Loja física e online. Simples Nacional. Trabalham com Lança Bicho além da Propetz. Atende a região de Piracicaba, Americana, Santa Barbará d' Oeste e Campinas. Simples Nacional.</t>
  </si>
  <si>
    <t>Cliente possui site próprio (https://www.murano.com.br/) e trabalham com 36 representantes, empresa fisíca e são simples nacional, também possuem outro cnpj que tem um credito de ICMS, não trabalham com outras marcas, atendem os estados de  RS, SC, PR, SP, e RJ.</t>
  </si>
  <si>
    <t>Loja física, e vendas de porta a porta. Equipe com dois vendedores. Simples Nacional. Trabalha com Dogs care, Dolce Pet, Turma da Mônica, Petvi, Buddy Butritionn e Petiko. Atende a região do Oeste da Bahia.</t>
  </si>
  <si>
    <t>Possui site próprio www.mi-aupetdigital.com.br, Mercado Livre e Amazon. Apenas 1 vendedor. Vendas apenas de forma online, planos para abrir loja física. Simples Nacional. Marcas que trabalham: Pet Society e Lança Bicho. Abrangência Nacional.</t>
  </si>
  <si>
    <t xml:space="preserve">Possui site próprio e ML. Trabalha com as seguintes marcas: Therapet,leccato e Inoven. Atende parte da zona da Mata Mineira no RJ. Equipe com 4 vendedores. Simples Nacional. </t>
  </si>
  <si>
    <t>Cliente trabalha com vendas online nos sites, B2B, Mercado livre , Shopee e possui site próprio (http://gringovet.com/), são em  2 vendedores e a empresa  atende com vendas presenciais basicamente só o sudoeste do Paraná.</t>
  </si>
  <si>
    <t>cliente não possui site nem vende online, possui 1 vendedor apenas, possui estoque fisico mas vai ate os clientes, são simples nacional e atendem em MS e região.</t>
  </si>
  <si>
    <t>Cliente não possui loja online, não trabalham com marcas do mesmo segmento, são simples nacional Atende na região Norte do estado do Tocantins.</t>
  </si>
  <si>
    <t>Excluxividadeno estado com Abinader.</t>
  </si>
  <si>
    <t xml:space="preserve">Vendas na Shopee e ML, equipe com 4 vendedores de porta a porta. Possui loja física e online. Simples Nacional. Atende a região de Marília, Prudente e Assis. </t>
  </si>
  <si>
    <t>Vendas apenas de forma física. Equipe composta por 13 vendedores tanto internos quanto externos. Possui loja física. Lucro Presumido. Foco em produtos e medicamentos veterinários. Atendimento na região de Ribeirão Preto.</t>
  </si>
  <si>
    <t xml:space="preserve">Vendas apenas de forma física. Simples Nacional. </t>
  </si>
  <si>
    <t>Vendas apenas porta  a porta. Não possui loja física, apenas online. Apenas propetz. Atendimento na região de Campinas. RegimeNormal - Regime Periódico de apuração.</t>
  </si>
  <si>
    <t>Vendas Online e porta a porta. Equipe com dois vendedores, um porta a porta e outro televendas. Trabalham com mercado Livre e Shopee. Atendimento na região e Pirituba, Santana de Parnaíba, Jaraguá, Vila Clarisse e Cajamar presencial. Porém abrangênica nacional via ecommerce. Marcas que tyrabalham: PrecisionEdge, Maryam Trading, Andis, Granado e Wahl.</t>
  </si>
  <si>
    <t>Não é distribuidor, é um petshop</t>
  </si>
  <si>
    <t>Cliente nã trabalha com sites, são em 5 vendedores e são uam distribuição fisíca</t>
  </si>
  <si>
    <t>Vendas porta a porta. Simples Nacional. Um vendedor apenas em processo para contratar mais 2. Trabalha com Traty Vet também. Atendimento em 62 cidades começando em Ocauçu, passa por Ourinhos, Santa Cruz, Piraju, Avaré, Botucatu, Itapeva, Itapetininga até Registro e todas as cidades menores que estão dentro dessa região.</t>
  </si>
  <si>
    <t>Venda pelo Mercado Livre e Magalu. Possuem 15 vendedores porta a porta. Não possui loja física, apenas depósito para estoque. Simples Nacional. Trabalha com Maryam Trading. Atendimento nas seguintes regiões: Marília, Dracena, Presidente Prudente, Araçatuba, São Jose do Rio Preto, Catanduva, Bauru, Avaré, Ourinhos, Assis</t>
  </si>
  <si>
    <t>Vendas realizadas porta a porta. Equipe com dois vendedores. Possui um depósito para armazenamento de estoque. Simples Nacional. Trabalham com Traty Vet e Pratipet. Atendimento em todo o estado de Alagoas, interior de Pernambuco e Paulo Afonso na Bahia.</t>
  </si>
  <si>
    <t>Cliente tem site sem venda (http://hupernikao.com.br/) tem loja física e possui 1 vendedores que visitam os lojistas presencialmente, tem 2 empresas, uma presumida e outra simples e trabalham com marcas similares a nossa</t>
  </si>
  <si>
    <t>Equipe de 5 vendedora, atualmente sem loja física, porém no 1° semestre de 225, terá. Vendas de forma presencial. Simples Nacional. Marcas que trabalham: Lanca bicho, Precision, Petco, Granado, Plenitude, Inoven, Andis, Groomer br entre outras.</t>
  </si>
  <si>
    <t xml:space="preserve">Possui site próprio  www.temdetudoatacado.com.br. Equioe com 6 vendedores de porta a porta. Possui centro de distribuição com vendedores externos e vendas pelo site. Lucro Presumido. Trabalha com mais de 3 marcas. Abrangência nacional. </t>
  </si>
  <si>
    <t>Cliente esta implementando um site no momento trabalham em 2 vendedores e possuem loja fisica e são do simples nacional, trabalham com outras marcas mas 9% é propetz e as outras marcas complementam o que a propetz não tem.</t>
  </si>
  <si>
    <t>Loja física, pretendem trabalhar com vendas online em 225. Simples Nacional. Trabalham com Traty Vet, Precision, Andis, Plenitude, Metal Pratic e Minag. Vendores porta a porta e televendas, atualmente são 4 no total. Atendimento em BH,  Grande BH e algumas  cidades do Interior do Estado.</t>
  </si>
  <si>
    <t>Apenas dois vendedores, e mais vendedores exponenciais em caso de eventos.Atendimento em balcão,televendas, e eventualmente quando necessário porta a porta. Possui loja física. Simples Nacional. Trabalha com Wahl também.Atendem grande Recife, e cidades vizinhas, com menos frequência para cidades com mais de 1 km de distância da loja. Atendimento a Estados vizinhos também como AL e PB.</t>
  </si>
  <si>
    <t>Clienete não trabalha com vendas online, apenas televenda, são em 6 vendedores são uma loja Física e atendem 8% do território estadual com venda a pronta entrega são simples nacional e tem alguns produtos da precision edge no mesmo segmento.</t>
  </si>
  <si>
    <t>Loja apenas on-line, vendas realizadas na Shopee e Mercado Livre. 224 Simples Nacional, a partir de 225 Lucro Real.  Trabalham com Precision também. Vendas por todo o território Nacional.</t>
  </si>
  <si>
    <t>Cliente não trabalha com vendas online, são em 1 vendedores e são uma distribuidora fisíca, trabalham no regime normal, não trabalham com outras marcas do mesmo segmento que o nosso e atendem a região de goias.</t>
  </si>
  <si>
    <t>Vendas apenas de forma física. Equipe com 6 vendedores porta a porta. Possui espaço físico. Simples Nacional. Trabalha com mais de 4 marcas: Petshow, Granado, Catdog, PetClena, Petflex, Mr. Pet. Atende na região de SP ( exceto extremo Zona Sul) São Caetano do Sul, São Bernardo, Santo André , Diadema, Mauá, Ribeirão Pires, Rio Grande da Serra, Suzano, Itaquaquecetuba, Ferraz de Vasconcelos, Mogi das Cruzes, Guarulhos, Osasco.</t>
  </si>
  <si>
    <t>Possui site próprio. Equipe com 3 vendedores. Não possuem loja física. Lucro Presumido. Trabalham com Andis. Atendimento na região da Grande São Paulo.</t>
  </si>
  <si>
    <t>Atualmente apenas venda de forma física, quatro vendedores. Apenas um depósito para estoque. Simples Nacional. Abrangência atual no  Centro Oeste de Minas e começando a trabalhar na região da grande Bh.</t>
  </si>
  <si>
    <t>Dados</t>
  </si>
  <si>
    <t>total 22</t>
  </si>
  <si>
    <t>total 23</t>
  </si>
  <si>
    <t>total 24</t>
  </si>
  <si>
    <t>total 25</t>
  </si>
  <si>
    <t>Mymos Pet Ltda</t>
  </si>
  <si>
    <t>Richard Alexandre Ferreira Da Silva Ltda - Sn</t>
  </si>
  <si>
    <t>Total clientes aqui =&gt;</t>
  </si>
  <si>
    <t>Total cliente aba propetz =&gt;</t>
  </si>
  <si>
    <t>Buendia Distribuidora De Produtos Agropecuarios Ltda</t>
  </si>
  <si>
    <t>Pet Xiks Com De Prod Vet Ltda -Sn</t>
  </si>
  <si>
    <t>V.S.Fontes - Equipamentos | Sn</t>
  </si>
  <si>
    <t>Abb Importacao, Comercio E Intermediacao Ltda | Sn</t>
  </si>
  <si>
    <t>Prevtech Equipamentos E Moveis Ltda | Rn</t>
  </si>
  <si>
    <t>Tres Pets Distribuidora Ltda | Sn</t>
  </si>
  <si>
    <t>52.507.383 Elaine Candida Ribeiro Diogenes</t>
  </si>
  <si>
    <t>Rafael Sampaio Da Silva</t>
  </si>
  <si>
    <t>Produto</t>
  </si>
  <si>
    <t>SKU</t>
  </si>
  <si>
    <t>Máquina De Tosa Pro X Propetz Verde - 4 Em 1, Bivolt</t>
  </si>
  <si>
    <t>MP2-520X-100</t>
  </si>
  <si>
    <t>Máquina De Tosa Pro7 Propetz Preta - 5 Em 1, Bivolt</t>
  </si>
  <si>
    <t>MP5-510P-100</t>
  </si>
  <si>
    <t>Pente Penteado 18Cm Akemi Aço Inox Propetz</t>
  </si>
  <si>
    <t>L118-AKI-100</t>
  </si>
  <si>
    <t>Máquina De Tosa Pro X Mini Propetz Verde Acabamento, Bivolt</t>
  </si>
  <si>
    <t>MP1-320X-100</t>
  </si>
  <si>
    <t>Carcaça Superior Para Máquina Prox Verde Propetz</t>
  </si>
  <si>
    <t>PGC-53001</t>
  </si>
  <si>
    <t>Máquina De Tosa Pluma Propetz Verde Profissional, Bivolt</t>
  </si>
  <si>
    <t>MP3-CF1X-100</t>
  </si>
  <si>
    <t>Placa + Bateria Para Maquina Pro7</t>
  </si>
  <si>
    <t>PGC-71005</t>
  </si>
  <si>
    <t>Pente 23Cm Akemi Aço Inox Propetz</t>
  </si>
  <si>
    <t>F125-AKI-100</t>
  </si>
  <si>
    <t>Pente De Pulgas C/Cabo Azul Propetz-Novo Cabo</t>
  </si>
  <si>
    <t>G1PA-200</t>
  </si>
  <si>
    <t>Rasqueadeira Premium Reta Grande Pinos Firmes Black Propetz</t>
  </si>
  <si>
    <t>E1RPGD-200</t>
  </si>
  <si>
    <t>Rasqueadeira Premium Reta Grande Pinos Macios Black Propetz</t>
  </si>
  <si>
    <t>E1RP-GDPM-200</t>
  </si>
  <si>
    <t>Tira Laço Azul Propetz-Novo Cabo</t>
  </si>
  <si>
    <t>M1TLA-200</t>
  </si>
  <si>
    <t>Escova Premium Pinos S/Bolinha Média Black Propetz</t>
  </si>
  <si>
    <t>C1EP-MSBD-200</t>
  </si>
  <si>
    <t>Alicate De Unhas P/ Gatos E Filhotes Azul Propetz-Cabo Novo</t>
  </si>
  <si>
    <t>A2PA-200</t>
  </si>
  <si>
    <t>Alicate De Unhas P/ Pet Grande Azul Propetz-Cabo Novo</t>
  </si>
  <si>
    <t>A1GA-200</t>
  </si>
  <si>
    <t>Alicate De Unhas P/ Pet Pequeno Azul Propetz-Novo Cabo</t>
  </si>
  <si>
    <t>A1PA-200</t>
  </si>
  <si>
    <t>Estojo Para 10 Tesouras Propetz</t>
  </si>
  <si>
    <t>1CPP-PR-100</t>
  </si>
  <si>
    <t>Estojo Para 4 Tesouras Propetz</t>
  </si>
  <si>
    <t>1CRP-PR-100</t>
  </si>
  <si>
    <t>Faca Stripping 28 Dentes, Orelha E Face Propetz</t>
  </si>
  <si>
    <t>D1PX-F28D-100</t>
  </si>
  <si>
    <t>Kit De Adaptadores De Inox 8 Peças All In One - Propetz</t>
  </si>
  <si>
    <t>KAI2P-100</t>
  </si>
  <si>
    <t>L1SP-T4F-200</t>
  </si>
  <si>
    <t>Lâmina De Tosa 7F Aço Inox Premium Propetz</t>
  </si>
  <si>
    <t>L2P-C7F-100</t>
  </si>
  <si>
    <t>Lamina De Tosa Aço Inox Propetz N30 Pro6 Premium</t>
  </si>
  <si>
    <t>L2AP630SS-200</t>
  </si>
  <si>
    <t>Lâmina De Tosa Pro 7 Aço Inox Premium Regulável Slim Nº 8 A Nº 30 Propetz</t>
  </si>
  <si>
    <t>L3P-CS830-200</t>
  </si>
  <si>
    <t>Lâmina De Tosa Pro 7 Pps Linha X 4F Propetz</t>
  </si>
  <si>
    <t>L3X-P4F-100</t>
  </si>
  <si>
    <t>Lâmina De Tosa Pro 7 Pps Linha X 7F Propetz</t>
  </si>
  <si>
    <t>L3X-P7F-100</t>
  </si>
  <si>
    <t>Pente 23Cm Akemi Alumínio Propetz</t>
  </si>
  <si>
    <t>F125-AKA-100</t>
  </si>
  <si>
    <t>Rasqueadeira Premium Curva Média Pinos Longos Firmes Black Propetz</t>
  </si>
  <si>
    <t>E1CP-MD-PLD-200</t>
  </si>
  <si>
    <t>Rasqueadeira Premium Curva Média Pinos Longos Macio Black Propetz</t>
  </si>
  <si>
    <t>E1CP-MD-PLR-200</t>
  </si>
  <si>
    <t>L1C75A-200</t>
  </si>
  <si>
    <t>Tesoura Laser Ponta Protegida Reta 6 Azul Propetz-Cabo Novo</t>
  </si>
  <si>
    <t>L1PP6A-200</t>
  </si>
  <si>
    <t>L1R75A-100</t>
  </si>
  <si>
    <t>Tesoura Laser Semi-Dentada/Tubarão 7 Azul Propetz</t>
  </si>
  <si>
    <t>L1T7A-100</t>
  </si>
  <si>
    <t>Tesoura Para Tosa Profissional Curva 440C 7.5” Super Premium – Propetz</t>
  </si>
  <si>
    <t>5PR-75C-TSP-100</t>
  </si>
  <si>
    <t>Tesoura Para Tosa Profissional Reta 440C 7.5” Super Premium – Propetz</t>
  </si>
  <si>
    <t>5PR-75R-TSP-100</t>
  </si>
  <si>
    <t>Tesoura Para Tosa Profissional Semi-Dentada 440C 7.5” Super Premium – Propetz</t>
  </si>
  <si>
    <t>5PR-75SD-TSP-100</t>
  </si>
  <si>
    <t>Tesoura Para Tosa Profissional Tubarão 440C 7.5” Super Premium – Propetz</t>
  </si>
  <si>
    <t>5PR-75T-TSP-100</t>
  </si>
  <si>
    <t>Pente 25Cm Duplo Alumínio Azul Propetz</t>
  </si>
  <si>
    <t>F125A50-100</t>
  </si>
  <si>
    <t>Tesoura Para Tosa Profissional Curva Chrome 440C 8” Premium – Propetz</t>
  </si>
  <si>
    <t>4PR-80C-CP-100</t>
  </si>
  <si>
    <t>Tesoura Para Tosa Profissional Tubarão Ultra Chrome 440C 7.5” Premium – Propetz</t>
  </si>
  <si>
    <t>4PR-75TU-CP-100</t>
  </si>
  <si>
    <t>Rasqueadeira Flexível Pinos Longos Macio Azul Propetz</t>
  </si>
  <si>
    <t>E1FPGA-100</t>
  </si>
  <si>
    <t>Escova Premium Pinos S/Bolinha Grande Black Propetz</t>
  </si>
  <si>
    <t>C1EP-GSBD-200</t>
  </si>
  <si>
    <t>Pente 19Cm Akemi Alumínio Propetz</t>
  </si>
  <si>
    <t>F119-AKA-100</t>
  </si>
  <si>
    <t>Kit De Adaptadores Inox Propetz Profissional 8 Peças</t>
  </si>
  <si>
    <t>KAI1P-100</t>
  </si>
  <si>
    <t>Lâmina De Tosa Mo3 Propetz</t>
  </si>
  <si>
    <t>L2PMO3-100</t>
  </si>
  <si>
    <t>Escova Pinos S/Bolinha Média Azul Propetz</t>
  </si>
  <si>
    <t>C1SBMA-100</t>
  </si>
  <si>
    <t>Lâmina De Tosa Pro6/Pro X Regulável Slim N.9 A N.30 Propetz</t>
  </si>
  <si>
    <t>L2APROXS-100</t>
  </si>
  <si>
    <t>Lâmina De Tosa Pro4 Propetz</t>
  </si>
  <si>
    <t>L2AP4-100</t>
  </si>
  <si>
    <t>Lâmina De Tosa Pro X Mini Propetz De Nº0.25Mm</t>
  </si>
  <si>
    <t>L2AP3-100</t>
  </si>
  <si>
    <t>Pente Penteado P/Topete Azul Propetz</t>
  </si>
  <si>
    <t>L1PPMA-100</t>
  </si>
  <si>
    <t>Pente Penteado De Metal C/Cabo Azul Propetz-Cabo Novo</t>
  </si>
  <si>
    <t>L1PCPA-200</t>
  </si>
  <si>
    <t>Suporte De Plástico Para Lamina Pro7 Proptez</t>
  </si>
  <si>
    <t>PGC-71008</t>
  </si>
  <si>
    <t>Máquina De Tosa Volare Profissional Propetz, 2 Velocidades Bivolt, Sem Fio</t>
  </si>
  <si>
    <t>MP4-SF1P-100</t>
  </si>
  <si>
    <t>Máquina De Tosa Mo3 Propetz Lâmina De Cerâmica Bivolt - Azul</t>
  </si>
  <si>
    <t>8808-300-000</t>
  </si>
  <si>
    <t>Máquina De Tosa Pro6 Profissional Propetz 5V Bivolt - Preto</t>
  </si>
  <si>
    <t>8808-600-000</t>
  </si>
  <si>
    <t>Tesoura Para Tosa Profissional Semi-Dentada Curva 440C 7.5” Super Premium – Propetz</t>
  </si>
  <si>
    <t>5PR-75SDC-TSP-100</t>
  </si>
  <si>
    <t>Tesoura Para Tosa Profissional Tubarão Chrome 440C 7.5” Premium – Propetz</t>
  </si>
  <si>
    <t>4PR-75T-CP-100</t>
  </si>
  <si>
    <t>Tesoura Curva 6.5 Alumínio Propetz Akemi - Rosa</t>
  </si>
  <si>
    <t>5AK-65CR-100</t>
  </si>
  <si>
    <t>Tesoura Para Tosa Profissional Tubarão Ultra 440C 7.5” Super Premium – Propetz</t>
  </si>
  <si>
    <t>5PR-75TU-TSP-100</t>
  </si>
  <si>
    <t>Tesoura Para Tosa Profissional Tubarão Curva 440C 7.5” Super Premium – Propetz</t>
  </si>
  <si>
    <t>5PR-75TC-TSP-100</t>
  </si>
  <si>
    <t>4PR-75TC-CP-100</t>
  </si>
  <si>
    <t>Lâmina De Tosa 5F Aço Inox Premium Propetz</t>
  </si>
  <si>
    <t>L2P-C5F-100</t>
  </si>
  <si>
    <t>Guia De Nylon Propetz 60 Cm - Preta</t>
  </si>
  <si>
    <t>GNPPR60-100</t>
  </si>
  <si>
    <t>Máquina De Tosa Mo3 Propetz Lâmina De Ceramica Bivolt - Rosa</t>
  </si>
  <si>
    <t>8808-320-000</t>
  </si>
  <si>
    <t>4PR-75R-CP-100</t>
  </si>
  <si>
    <t>Rasqueadeira Clássica Reta Grande Azul Propetz-Novo Cabo</t>
  </si>
  <si>
    <t>E1CGA-200</t>
  </si>
  <si>
    <t>Tesoura Para Tosa Profissional Curva Chrome 440C 7.5” Premium – Propetz</t>
  </si>
  <si>
    <t>4PR-75C-CP-100</t>
  </si>
  <si>
    <t>Tesoura Para Tosa Profissional Semi-Dentada Chrome 440C 7.5” Premium – Propetz</t>
  </si>
  <si>
    <t>4PR-75SD-CP-100</t>
  </si>
  <si>
    <t>Tesoura Para Tosa Profissional Semi-Dentada Curva Chrome 440C 7.5” Premium – Propetz</t>
  </si>
  <si>
    <t>4PR-75SDC-CP-100</t>
  </si>
  <si>
    <t>Lâmina De Tosa 10 Aço Inox Premium Propetz</t>
  </si>
  <si>
    <t>L2P-C10-100</t>
  </si>
  <si>
    <t>Lâmina De Tosa 30 Aço Inox Premium Propetz</t>
  </si>
  <si>
    <t>L2P-C30-100</t>
  </si>
  <si>
    <t>Lâmina De Tosa Pro6/Pro X Regulável Ultra Slim N 10 A N.40 Propetz</t>
  </si>
  <si>
    <t>L2APROXUS-100</t>
  </si>
  <si>
    <t>GNPPR45-100</t>
  </si>
  <si>
    <t>Lâmina De Tosa 10 Titanium Super Premium Propetz</t>
  </si>
  <si>
    <t>L1SP-T10-200</t>
  </si>
  <si>
    <t>Desembolador Reto 12 Lâminas Azul Propetz-Novo Cabo</t>
  </si>
  <si>
    <t>B1DP12LA-200</t>
  </si>
  <si>
    <t>Guia De Nylon Propetz 60 Cm - Azul</t>
  </si>
  <si>
    <t>GNPAZ60-100</t>
  </si>
  <si>
    <t>Lâmina De Tosa 7F Pro6 / Pro X 4 Em 1 - Propetz</t>
  </si>
  <si>
    <t>L2AP67F-100</t>
  </si>
  <si>
    <t>Lâmina De Tosa 40 Titanium Super Premium Propetz</t>
  </si>
  <si>
    <t>L1SP-T40-200</t>
  </si>
  <si>
    <t>GNPRO45-100</t>
  </si>
  <si>
    <t>Guia De Nylon Propetz 60 Cm - Rosa</t>
  </si>
  <si>
    <t>GNPRO60-100</t>
  </si>
  <si>
    <t>Lâmina De Tosa 4F Aço Inox Premium Propetz</t>
  </si>
  <si>
    <t>L2P-C4F-100</t>
  </si>
  <si>
    <t>GNPAZ45-100</t>
  </si>
  <si>
    <t>Tesoura Para Tosa Profissional Semi-Dentada Curva Chrome 440C 7” Premium – Propetz</t>
  </si>
  <si>
    <t>4PR-70SDC-CP-100</t>
  </si>
  <si>
    <t>Tesoura Para Tosa Profissional Tubarão Curva Chrome 440C 7” Premium – Propetz</t>
  </si>
  <si>
    <t>4PR-70TC-CP-100</t>
  </si>
  <si>
    <t>Lâmina De Tosa 30 Titanium Super Premium Propetz</t>
  </si>
  <si>
    <t>L1SP-T30-200</t>
  </si>
  <si>
    <t>Tesoura Para Tosa Profissional Reta Chrome 440C 7” Premium – Propetz</t>
  </si>
  <si>
    <t>4PR-70R-CP-100</t>
  </si>
  <si>
    <t>Rasqueadeira Curva C/Bolinha Grande Azul Propetz-Cabo Novo</t>
  </si>
  <si>
    <t>E1CBGA-200</t>
  </si>
  <si>
    <t>Pente Penteado 18Cm Aluminio Azul Propetz</t>
  </si>
  <si>
    <t>L1PXPA-100</t>
  </si>
  <si>
    <t>Rasqueadeira Curva Grande Azul Propetz-Novo Cabo</t>
  </si>
  <si>
    <t>E1GCA-200</t>
  </si>
  <si>
    <t>Lâmina De Tosa 5F Pro6 / Pro X 4 Em 1 -Propetz</t>
  </si>
  <si>
    <t>L2AP65F-100</t>
  </si>
  <si>
    <t>Tesoura Para Tosa Profissional Curva Chrome 440C 7” Premium – Propetz</t>
  </si>
  <si>
    <t>4PR-70C-CP-100</t>
  </si>
  <si>
    <t>4PR-70T-CP-100</t>
  </si>
  <si>
    <t>Lâmina De Tosa 40 Aço Inox Premium Propetz</t>
  </si>
  <si>
    <t>L2P-C40-100</t>
  </si>
  <si>
    <t>Tesoura Curva 6.5 Alumínio Propetz Akemi - Azul</t>
  </si>
  <si>
    <t>5AK-65CA-100</t>
  </si>
  <si>
    <t>Lâmina De Tosa 7F Titanium Super Premium Propetz</t>
  </si>
  <si>
    <t>L1SP-T7F-200</t>
  </si>
  <si>
    <t>Rasqueadeira Reta C/Bolinha Grande Azul Propetz-Novo Cabo</t>
  </si>
  <si>
    <t>E1RBGA-200</t>
  </si>
  <si>
    <t>Tesoura Para Tosa Profissional Semi-Dentada Chrome 440C 7” Premium – Propetz</t>
  </si>
  <si>
    <t>4PR-70SD-CP-100</t>
  </si>
  <si>
    <t>Adaptador Fonte Para Maquina Pluma/Volare Propetz</t>
  </si>
  <si>
    <t>PL-005</t>
  </si>
  <si>
    <t>Alavanca Para Máquina De Tosa Propetz</t>
  </si>
  <si>
    <t>MP34-AL1-100</t>
  </si>
  <si>
    <t>Cabo Fixo Para Maquina De Tosa Pluma Propetz Sem Fonte</t>
  </si>
  <si>
    <t>PL-004</t>
  </si>
  <si>
    <t>Motor Para Máquina De Tosa Mo3</t>
  </si>
  <si>
    <t>PGC-53504</t>
  </si>
  <si>
    <t>Motor Para Maquina De Tosa Pro4</t>
  </si>
  <si>
    <t>8808-M400-000</t>
  </si>
  <si>
    <t>Motor Para Máquina Pro X Mini Propetz</t>
  </si>
  <si>
    <t>PGT-42005</t>
  </si>
  <si>
    <t>Rasqueadeira Curva C/Bolinha Média Azul Propetz-Novo Cabo</t>
  </si>
  <si>
    <t>E1CBMA-200</t>
  </si>
  <si>
    <t>Carcaça Inferior Pro7</t>
  </si>
  <si>
    <t>PGC-71007</t>
  </si>
  <si>
    <t>Carcaça Superior Pro7</t>
  </si>
  <si>
    <t>PGC-71006</t>
  </si>
  <si>
    <t>Cortante Para Lâminas N. 10,15,30,3F,4F,5F E 7F Propetz</t>
  </si>
  <si>
    <t>C1LRP-100</t>
  </si>
  <si>
    <t>Lâmina De Tosa 4F Pro6 / Pro X 4 Em 1 - Propetz</t>
  </si>
  <si>
    <t>L2AP64F-100</t>
  </si>
  <si>
    <t>Tesoura Curva 7 Alumínio Propetz Akemi - Rosa</t>
  </si>
  <si>
    <t>5AK-70CR-100</t>
  </si>
  <si>
    <t>Tesoura Para Tosa Profissional Reta Chrome 440C 8.5” Premium – Propetz</t>
  </si>
  <si>
    <t>4PR-85R-CP-100</t>
  </si>
  <si>
    <t>Tesoura Curva 7 Alumínio Propetz Akemi - Azul</t>
  </si>
  <si>
    <t>5AK-70CA-100</t>
  </si>
  <si>
    <t>Desembolador Reto 09 Lâminas Azul Propetz-Novo Cabo</t>
  </si>
  <si>
    <t>B19LA-200</t>
  </si>
  <si>
    <t>Pente 19Cm Duplo Alumínio Azul Propetz</t>
  </si>
  <si>
    <t>F119A50-100</t>
  </si>
  <si>
    <t>Tesoura Para Tosa Profissional Reta Chrome 440C 8” Premium – Propetz</t>
  </si>
  <si>
    <t>4PR-80R-CP-100</t>
  </si>
  <si>
    <t>Rasqueadeira Clássica Reta Média Azul Propetz-Novo Cabo</t>
  </si>
  <si>
    <t>E1CMA-200</t>
  </si>
  <si>
    <t>Lâmina De Tosa Pro 7 Aço Inox Premium Regulável Ultra Slim Nº 9 A Nº 40 Propetz</t>
  </si>
  <si>
    <t>L3P-CF940-200</t>
  </si>
  <si>
    <t>Tesoura Para Tosa Profissional Super Curva 440C 7.5” Super Premium – Propetz</t>
  </si>
  <si>
    <t>5PR-75SC-TSP-100</t>
  </si>
  <si>
    <t>Base Carregadora Para Máquina Pro7 Propetz</t>
  </si>
  <si>
    <t>PGC-71001</t>
  </si>
  <si>
    <t>Lâmina De Tosa 30 Pro6 Linha X Propetz</t>
  </si>
  <si>
    <t>L2AP630XB-200</t>
  </si>
  <si>
    <t>Placa Para Maquina De Tosa Pluma Propetz</t>
  </si>
  <si>
    <t>MP3-PC1X-100</t>
  </si>
  <si>
    <t>PL-002</t>
  </si>
  <si>
    <t>PL-001</t>
  </si>
  <si>
    <t>Rake Subpelo 13 Dentes Pelos Longos Azul Propetz</t>
  </si>
  <si>
    <t>H113DA-100</t>
  </si>
  <si>
    <t>Desembolador Matbreaker Azul Propetz</t>
  </si>
  <si>
    <t>Escova Mágica Pelos Curtos Propetz</t>
  </si>
  <si>
    <t>I1PX-M79C-100</t>
  </si>
  <si>
    <t>Faca Stripping 40 Dentes Azul Propetz</t>
  </si>
  <si>
    <t>D1PX-F40D-100</t>
  </si>
  <si>
    <t>Lâmina De Tosa 15 Titanium Super Premium Propetz</t>
  </si>
  <si>
    <t>L1SP-T15-200</t>
  </si>
  <si>
    <t>Pente 19Cm Pop Duplo De Aço Cromado Prata Propetz</t>
  </si>
  <si>
    <t>F119-S50P-100</t>
  </si>
  <si>
    <t>Cabo Usb Para Máquina De Tosa Mo3 - Propetz</t>
  </si>
  <si>
    <t>CORDMO3</t>
  </si>
  <si>
    <t>Escova Pinos S/Bolinha Grande Azul Propetz</t>
  </si>
  <si>
    <t>C1SBGA-100</t>
  </si>
  <si>
    <t>Carcaça Inferior Para Máquina Pro X Verde Propetz</t>
  </si>
  <si>
    <t>PGC-53002</t>
  </si>
  <si>
    <t>Escova Dupla De Nylon E Pinos Pop Propetz</t>
  </si>
  <si>
    <t>C1ND-GAP-100</t>
  </si>
  <si>
    <t>Rake Subpelo 20 Dentes Pelos Curtos Azul Propetz</t>
  </si>
  <si>
    <t>H120DA-100</t>
  </si>
  <si>
    <t>Lâmina De Tosa 40 Premium Titanium Propetz</t>
  </si>
  <si>
    <t>L1PTC40-100</t>
  </si>
  <si>
    <t>Lâmina De Tosa Pro 7 Pps Linha X Regulável Slim Nº 8 A Nº 30 Propetz</t>
  </si>
  <si>
    <t>L3X-PS830-100</t>
  </si>
  <si>
    <t>L3P-CF940-100</t>
  </si>
  <si>
    <t>Rasqueadeira Curva Média Azul Propetz</t>
  </si>
  <si>
    <t>E1MCA-200</t>
  </si>
  <si>
    <t>Tira Laço Azul Propetz</t>
  </si>
  <si>
    <t>M1TLA-100</t>
  </si>
  <si>
    <t>Cabo Usb Para Maquina Pro X Propetz</t>
  </si>
  <si>
    <t>PGT-53005</t>
  </si>
  <si>
    <t>Rasqueadeira Clássica Reta Micro Azul Propetz -Novo Cabo</t>
  </si>
  <si>
    <t>E1CPA-200</t>
  </si>
  <si>
    <t>Pente 30Cm Duplo Alumínio Azul Propetz</t>
  </si>
  <si>
    <t>F130A50-100</t>
  </si>
  <si>
    <t>L3X-P3F-100</t>
  </si>
  <si>
    <t>Cabo Usb Para Maquina Pro7</t>
  </si>
  <si>
    <t>PGC-71002</t>
  </si>
  <si>
    <t>Rasqueadeira Reta C/Bolinha Média Azul Propetz</t>
  </si>
  <si>
    <t>E1RBMA-100</t>
  </si>
  <si>
    <t>Pente 19Cm Akemi Aço Inox Propetz</t>
  </si>
  <si>
    <t>F119-AKI-100</t>
  </si>
  <si>
    <t>Carcaça Superior Para Máquina De Tosa Pluma Propetz</t>
  </si>
  <si>
    <t>PGC-66002-ROSA</t>
  </si>
  <si>
    <t>PGC-66001-ROSA</t>
  </si>
  <si>
    <t>Lâmina De Tosa Pro 7 Pps Linha X 5F Propetz</t>
  </si>
  <si>
    <t>L3X-P5F-100</t>
  </si>
  <si>
    <t>Cabo Adaptador Para Máquina Pro6 Propetz</t>
  </si>
  <si>
    <t>PLUGPRO6</t>
  </si>
  <si>
    <t>Carcaça Inferior Para Máquina Pro6 (Preta) Propetz</t>
  </si>
  <si>
    <t>PGC-66002-PRETA</t>
  </si>
  <si>
    <t>PGT-42002</t>
  </si>
  <si>
    <t>Parafuso Para Lâmina Titanium - Propetz</t>
  </si>
  <si>
    <t>SCREWBLADE1</t>
  </si>
  <si>
    <t>Rasqueadeira Autolimpante Grande Pop Propetz</t>
  </si>
  <si>
    <t>E1AL-GPA-100</t>
  </si>
  <si>
    <t>CL1CP-100</t>
  </si>
  <si>
    <t>Carcaça Superior Para Máquina Pro6 (Preta) Propetz</t>
  </si>
  <si>
    <t>PGC-66001-PRETA</t>
  </si>
  <si>
    <t>Tesoura Para Tosa Profissional Canhoto Curva Chrome 440C 7.5” Premium – Propetz</t>
  </si>
  <si>
    <t>4PR-75CC-CP-100</t>
  </si>
  <si>
    <t>Tesoura Para Tosa Profissional Canhoto Tubarão Gran Piano Chrome 440C 7.5” Premium – Propetz</t>
  </si>
  <si>
    <t>4PR-75CT-CP-100</t>
  </si>
  <si>
    <t>2CRP-PR-100</t>
  </si>
  <si>
    <t>PGC-66002-AZUL</t>
  </si>
  <si>
    <t>Faca Stripping 31 Dentes Azul Propetz</t>
  </si>
  <si>
    <t>D1PX-F31D-100</t>
  </si>
  <si>
    <t>PLASTICBLADE1</t>
  </si>
  <si>
    <t>Lâmina De Tosa 3F Pro6 / Pro X 4 Em 1 -Propetz</t>
  </si>
  <si>
    <t>L2AP63F-100</t>
  </si>
  <si>
    <t>Mola De Lâmina Titanium - Propetz</t>
  </si>
  <si>
    <t>TENSION1</t>
  </si>
  <si>
    <t>CAMFVP-P</t>
  </si>
  <si>
    <t>Rasqueadeira Curva Média Azul Propetz-Novo Cabo</t>
  </si>
  <si>
    <t>Carcaça Inferior Para Máquina De Tosa Pluma Propetz</t>
  </si>
  <si>
    <t>Tesoura Para Tosa Profissional Curva Chrome 440C 8.5” Premium – Propetz</t>
  </si>
  <si>
    <t>4PR-85C-CP-100</t>
  </si>
  <si>
    <t>PGT-42006</t>
  </si>
  <si>
    <t>Lâmina De Tosa Pro 7 Pps Linha X Regulável Ultra Slim Nº 9 A Nº 40 Propetz</t>
  </si>
  <si>
    <t>L3X-PS940-100</t>
  </si>
  <si>
    <t>Alicate De Unhas P/ Pet Grande Azul Propetz</t>
  </si>
  <si>
    <t>A1GA-100</t>
  </si>
  <si>
    <t>Pente Penteado De Metal C/Cabo Azul Propetz</t>
  </si>
  <si>
    <t>L1PCPA-100</t>
  </si>
  <si>
    <t>Tesoura Curva 6.5 Alumínio Propetz Akemi - Dourado</t>
  </si>
  <si>
    <t>5AK-65CD-100</t>
  </si>
  <si>
    <t>Suporte De Plástico Para Lamina Pro7 Propetz</t>
  </si>
  <si>
    <t>Bone Bordado Rosa Propetz - Bordado Branco</t>
  </si>
  <si>
    <t>BN01-ROSA</t>
  </si>
  <si>
    <t>Lâmina De Tosa 3F Premium Titanium Propetz</t>
  </si>
  <si>
    <t>L1LTATCP3F-100</t>
  </si>
  <si>
    <t>Lâmina De Tosa 50 Titanium Super Premium Propetz</t>
  </si>
  <si>
    <t>L1SP-T50-200</t>
  </si>
  <si>
    <t>Placa+Bateria Para Máquina Pro X Propetz</t>
  </si>
  <si>
    <t>PGC-53004</t>
  </si>
  <si>
    <t>Alicate De Unhas P/ Gatos E Filhotes Azul Propetz</t>
  </si>
  <si>
    <t>A2PA-100</t>
  </si>
  <si>
    <t>Tesoura Laser Curva  7,5" Azul Propetz</t>
  </si>
  <si>
    <t>L1C75A-100</t>
  </si>
  <si>
    <t>Tesoura Laser Reta 7,5" Azul Propetz</t>
  </si>
  <si>
    <t>Cabo Adaptador Para Máquina Pro4 Propetz</t>
  </si>
  <si>
    <t>PLUGPRO4</t>
  </si>
  <si>
    <t>Lâmina De Tosa 50 Aço Inox Premium Propetz</t>
  </si>
  <si>
    <t>L2P-C50-100</t>
  </si>
  <si>
    <t>Motor Para Máquina Pro6 Propetz</t>
  </si>
  <si>
    <t>PGC-66004</t>
  </si>
  <si>
    <t>Trinco/Trava Para Máquina De Tosa Propetz</t>
  </si>
  <si>
    <t>MP34-TR1-100</t>
  </si>
  <si>
    <t>Cabo Usb Para Maquina Pro X Mini Propetz</t>
  </si>
  <si>
    <t>PGT-42004</t>
  </si>
  <si>
    <t>Dobradiça Para Maquina De Tosa Propetz</t>
  </si>
  <si>
    <t>MP34-DB1-100</t>
  </si>
  <si>
    <t>Motor Para Maquina De Tosa Pluma Propetz</t>
  </si>
  <si>
    <t>MP3-MB1X-100</t>
  </si>
  <si>
    <t>Motor Para Máquina De Tosa Pro7</t>
  </si>
  <si>
    <t>PGC-71004</t>
  </si>
  <si>
    <t>Motor Para Máquina Pro X Propetz</t>
  </si>
  <si>
    <t>PGC-53003</t>
  </si>
  <si>
    <t>Placa + Bateria Para Maquina Mo3</t>
  </si>
  <si>
    <t>PGC-53503</t>
  </si>
  <si>
    <t>Placa+Bateria Para Máquina Pro4 Propetz</t>
  </si>
  <si>
    <t>PGT-42003</t>
  </si>
  <si>
    <t>Placa+Bateria Para Máquina Pro6 Propetz</t>
  </si>
  <si>
    <t>PGC-66003</t>
  </si>
  <si>
    <t>Socket Para Lâmina Titanium - Propetz</t>
  </si>
  <si>
    <t>BRACKET1</t>
  </si>
  <si>
    <t>Bone Bordado Azul Tifanny Propetz</t>
  </si>
  <si>
    <t>BN01-AZUL</t>
  </si>
  <si>
    <t>Plug Tomada Para Maquina Pro7 Propetz</t>
  </si>
  <si>
    <t>PGC-71003</t>
  </si>
  <si>
    <t>Mikeda &amp; Ikeda - Comercio E Servicos De Banho E Tosa Ltda |</t>
  </si>
  <si>
    <t>Ana Ligia Zick - Sn</t>
  </si>
  <si>
    <t>Pedro Luiz Junkes Neto</t>
  </si>
  <si>
    <t>Importadora Bage S.A.</t>
  </si>
  <si>
    <t>Andre H. Furtado Ltda</t>
  </si>
  <si>
    <t>Belas Patas Escola De Servicos Pet Ltda</t>
  </si>
  <si>
    <t>Plena Vet Distribuidora Ltda</t>
  </si>
  <si>
    <t>Forpets Industria E Comercio De Produtos Para Animais Ltda-M</t>
  </si>
  <si>
    <t>Juliete Generoso Bertan 06665688984</t>
  </si>
  <si>
    <t>Unik Comercio Digital Ltda</t>
  </si>
  <si>
    <t>L Taffarel Agropet Me</t>
  </si>
  <si>
    <t>Smart Pet Comercio De Produtos Para Pequenos Animais Ltda</t>
  </si>
  <si>
    <t>Distribuidora Groom Ltda-Sn</t>
  </si>
  <si>
    <t>Caroline Lopes - Sn</t>
  </si>
  <si>
    <t>Mauricio Jose Venancio De Carvalho | Sn</t>
  </si>
  <si>
    <t>Antonio Carlos Batista Comercio Em Geral Ltda | Sn</t>
  </si>
  <si>
    <t>60.388.031 Priscila Reis Esper | Sn</t>
  </si>
  <si>
    <t>Andre Shatoshi Hara | Sn</t>
  </si>
  <si>
    <t>Super Fofos Pet Shop Ltda | Sn</t>
  </si>
  <si>
    <t>Belas Patas Escola De Servicos Pet Ltda | Sn</t>
  </si>
  <si>
    <t>Conpet Distribuidora Ltda | Sn</t>
  </si>
  <si>
    <t>Maju Comercio De Produtos Pets Ltda - Sn</t>
  </si>
  <si>
    <t>Andre H. Furtado Ltda | Sn</t>
  </si>
  <si>
    <t>Pet Shop Belo Horizonte Ltda | Sn</t>
  </si>
  <si>
    <t>37.906.249 Luiz Paulo Molina Brandao - Sn</t>
  </si>
  <si>
    <t>Juliete Generoso Bertan 06665688984 - Sn</t>
  </si>
  <si>
    <t>52.507.383 Elaine Candida Ribeiro Diogenes-Sn</t>
  </si>
  <si>
    <t>Lanca Bichos Imp E Exp Ltda - Sn</t>
  </si>
  <si>
    <t>Roberto Alberoni Filho 21634419898 | Sn</t>
  </si>
  <si>
    <t>Cristian Andre Dutra - Distrib - Sn</t>
  </si>
  <si>
    <t>Rosemari Dos Santos Oliveira</t>
  </si>
  <si>
    <t>Angelica Morguete Martins | Sn</t>
  </si>
  <si>
    <t>Plena Vet Distribuidora Ltda | Sn</t>
  </si>
  <si>
    <t>Casa Do Tosquiador-Comercio De Equipamentos Para Tosa Ltda|S</t>
  </si>
  <si>
    <t>Alls Distribuidora Vendaspet Eireli - Sn</t>
  </si>
  <si>
    <t>Edu Steffens Moraes - Sn</t>
  </si>
  <si>
    <t>Jaime Abrao Ltda</t>
  </si>
  <si>
    <t>Andre Luis Mendes-Sn</t>
  </si>
  <si>
    <t>Pet Partner Distrib E Gestão Veterinária Ltda - Sn</t>
  </si>
  <si>
    <t>Elisabete Aparecida Lavarias Fernandes 32542402191-Sn</t>
  </si>
  <si>
    <t>Deko Laços Ltda - Sn</t>
  </si>
  <si>
    <t>Smart Pet Comercio De Produtos Para Pequenos Animais Ltda-Sn</t>
  </si>
  <si>
    <t>Fernando Jose Neves - Afiações</t>
  </si>
  <si>
    <t>Petmais Distribuidora E Servicos Veterinarios Ltda | Sn</t>
  </si>
  <si>
    <t>F M Correa - Artigos Para Animais - Me - Rn</t>
  </si>
  <si>
    <t>Ro Representacoes Ltda | Sn</t>
  </si>
  <si>
    <t>Venda Nova Pets Distribuidora Ltda | Sn</t>
  </si>
  <si>
    <t>Warlei Rodrigues Teles Racoes |Sn</t>
  </si>
  <si>
    <t>T4 Comercial Ltda - Sn</t>
  </si>
  <si>
    <t>Soropet Campinas Comercio De Equipamentos Para Banho E Tosa</t>
  </si>
  <si>
    <t>Luciano Da Costa Nunes - Sn</t>
  </si>
  <si>
    <t>Jaira Fortunato Calmon De Queiroz | Sn</t>
  </si>
  <si>
    <t>Fernanda Carolini De Almeida Silva 40174424809 | Sn</t>
  </si>
  <si>
    <t>Pup'S Vet Comércio E Serviços Vet. Ltda | Sn</t>
  </si>
  <si>
    <t>Xampet Distribuidora Ltda - Sn</t>
  </si>
  <si>
    <t>Gb De Oliveira Produtos Para Pet Shop Me | Sn</t>
  </si>
  <si>
    <t>Luciana Leite Da Silva |Sn</t>
  </si>
  <si>
    <t>Maqlam Com. E Man. Equip. Para Pet Shop Ltda | Sn</t>
  </si>
  <si>
    <t>Ricardo S Viegas Ltda -Sn</t>
  </si>
  <si>
    <t>Kuffal Pet Distribuidora Ltda - Sn</t>
  </si>
  <si>
    <t>Swift Sttallyon Comercio Ltda | Sn</t>
  </si>
  <si>
    <t>Martins E Daros Comercio De Equipamentos Para Tosa Ltda | Sn</t>
  </si>
  <si>
    <t>Aupet Sociedade Limitada | Sn</t>
  </si>
  <si>
    <t>Mapet Mrm Comercial Ltda - Sn</t>
  </si>
  <si>
    <t>Ceara Pets Distribuidora Ltda -Sn</t>
  </si>
  <si>
    <t>Soropet Sorocaba Comercio De Equipamentos Para Banho E Tosa|</t>
  </si>
  <si>
    <t>M &amp; M Distribuidora E Comercial Pet Ltda-Sn</t>
  </si>
  <si>
    <t>Topet Distribuidora De Produtos Para Pets Ltda - Sn</t>
  </si>
  <si>
    <t>49.226.449 Helio Drummond Francklin |Sn</t>
  </si>
  <si>
    <t>Tokas Comercial Ltda - Sn</t>
  </si>
  <si>
    <t>Erick Araujo E Silva Comercio Varejista De Outros Artigos E-</t>
  </si>
  <si>
    <t>Jbf Distribuidora Ltda - Sn</t>
  </si>
  <si>
    <t>Mônica Arruda Vilas Boas | Sn</t>
  </si>
  <si>
    <t>Hard Wind Comercio De Equipamentos Para Pet Shop Ltda| Sn</t>
  </si>
  <si>
    <t>Suporte Pet Ltda | Sn</t>
  </si>
  <si>
    <t>Andre Roberto De Azevedo-Sn</t>
  </si>
  <si>
    <t>Andre Luis Mendes</t>
  </si>
  <si>
    <t>Gr Pet Comercial Ltda- Rn</t>
  </si>
  <si>
    <t>Murano Comercial Industrial E Representacao Ltda - Rn</t>
  </si>
  <si>
    <t>Soluvet Com De Prod Agroveterinarios Ltda - Rn</t>
  </si>
  <si>
    <t>Europet Distribuidora Eireli -Rn</t>
  </si>
  <si>
    <t>Uniao Pet Comercio Atacadista Ltda- Rn</t>
  </si>
  <si>
    <t>Transferência</t>
  </si>
  <si>
    <t>Daros Corp Importacao E Exportacao Ltda</t>
  </si>
  <si>
    <t>Unik Comercio Digital Ltda-Rn</t>
  </si>
  <si>
    <t>Importadora Bagé S/A - Rn</t>
  </si>
  <si>
    <t>Pet Store Patinhas Ltda | Rn</t>
  </si>
  <si>
    <t>Petche Distrib De Prod Pet Ltda - Rn</t>
  </si>
  <si>
    <t>W A Comercio E Distribuicao Ltda | Rn</t>
  </si>
  <si>
    <t>Vida Distribuidora De Medicamentos Veterinarios Ltda -Rn</t>
  </si>
  <si>
    <t>Bio Sul Comercio De Produtos Agropet Importacao E Exportacao</t>
  </si>
  <si>
    <t>Wesley Lopes De Oliveira 93517300187 - Rn</t>
  </si>
  <si>
    <t>Elluc- Agro Negocios Ltda - Rn</t>
  </si>
  <si>
    <t>Distribuidora Zanella Ltda -Rn</t>
  </si>
  <si>
    <t>S E B Prod Pet Eireli-Rn</t>
  </si>
  <si>
    <t>Ventura Com. De Aqua. E Equip. - Rn</t>
  </si>
  <si>
    <t>L Taffarel Agropet Me - Rn</t>
  </si>
  <si>
    <t>Teto Construtora Engenharia E Comercio Ltda |Rn</t>
  </si>
  <si>
    <t>Pet Nobre Comercio De Produtos Alimenticios E Veterinarios L</t>
  </si>
  <si>
    <t>Vetmix Comercio De Produtos Veterinarios Ltda - Rn</t>
  </si>
  <si>
    <t>Stylo Pet Distribuidora Ltda - Rn</t>
  </si>
  <si>
    <t>Resolv Pet Moveis E Equipamentos Para Pet Shop Ltda - Rn</t>
  </si>
  <si>
    <t>Kivia Karoline Da Silva Costa Ltda - Sn</t>
  </si>
  <si>
    <t>Assispet Equip. E Assist. Tec. Para Banho E Tosa Ltda-Rn</t>
  </si>
  <si>
    <t>E L Machado Medicamentos Ltda | Rn</t>
  </si>
  <si>
    <t>Gringo Distribuicao Ltda - Rn</t>
  </si>
  <si>
    <t>Suporte Pet Center Ltda | Rn</t>
  </si>
  <si>
    <t>Martins E Daros Comercio De Equipamentos Para Tosa Ltda</t>
  </si>
  <si>
    <t>Gr Pet Comercial Ltda</t>
  </si>
  <si>
    <t>Andre Shatoshi Hara</t>
  </si>
  <si>
    <t>Super Fofos Pet Shop Ltda</t>
  </si>
  <si>
    <t>Conpet Distribuidora Ltda</t>
  </si>
  <si>
    <t>Murano Comercial Industrial E Representacao Ltda</t>
  </si>
  <si>
    <t>37.906.249 Luiz Paulo Molina Brandao</t>
  </si>
  <si>
    <t>Roberto Alberoni Filho 21634419898</t>
  </si>
  <si>
    <t>Caroline Lopes</t>
  </si>
  <si>
    <t>Mikeda &amp; Ikeda - Comercio E Servicos De Banho E Tosa Ltda</t>
  </si>
  <si>
    <t>Cristian Andre Dutra - Distrib</t>
  </si>
  <si>
    <t>Angelica Morguete Martins</t>
  </si>
  <si>
    <t>Europet Distribuidora Eireli</t>
  </si>
  <si>
    <t>Lanca Bichos Imp E Exp Ltda</t>
  </si>
  <si>
    <t>Casa Do Tosquiador - Comercio De Equipamentos Para Tosa Ltda</t>
  </si>
  <si>
    <t>Uniao Pet Comercio Atacadista Ltda</t>
  </si>
  <si>
    <t>Ana Ligia Zick</t>
  </si>
  <si>
    <t>Petmais Distribuidora E Servicos Veterinarios Ltda</t>
  </si>
  <si>
    <t>Jaira Fortunato Calmon De Queiroz</t>
  </si>
  <si>
    <t>Venda Nova Pets Distribuidora Ltda</t>
  </si>
  <si>
    <t>F M Correa - Artigos Para Animais - Me</t>
  </si>
  <si>
    <t>T4 Comercial Ltda</t>
  </si>
  <si>
    <t>Luciano Da Costa Nunes</t>
  </si>
  <si>
    <t>Tres Pets Distribuidora Ltda</t>
  </si>
  <si>
    <t>Fernanda Carolini De Almeida Silva 40174424809</t>
  </si>
  <si>
    <t>Pet Store Patinhas Ltda</t>
  </si>
  <si>
    <t>Petche Distrib De Prod Pet Ltda</t>
  </si>
  <si>
    <t>Warlei Rodrigues Teles Racoes</t>
  </si>
  <si>
    <t>Pup'S Vet Comércio E Serviços Veterinários Ltda |Sn</t>
  </si>
  <si>
    <t>Wesley Lopes De Oliveira 93517300187</t>
  </si>
  <si>
    <t>Xampet Distribuidora Ltda</t>
  </si>
  <si>
    <t>Vida Distribuidora De Medicamentos Veterinarios Ltda</t>
  </si>
  <si>
    <t>W A Comercio E Distribuicao Ltda</t>
  </si>
  <si>
    <t>Distribuidora Zanella Ltda</t>
  </si>
  <si>
    <t>Swift Sttallyon Comercio Ltda</t>
  </si>
  <si>
    <t>Teto Construtora Engenharia E Comercio Ltda</t>
  </si>
  <si>
    <t>Ventura Com. De Aqua. E Equip.</t>
  </si>
  <si>
    <t>Maqlam Com. E Man. Equip. Para Pet Shop Ltda</t>
  </si>
  <si>
    <t>Ceara Pets Distribuidora Ltda</t>
  </si>
  <si>
    <t>Pet Xiks Com De Prod Vet Ltda</t>
  </si>
  <si>
    <t>M &amp; M Distribuidora E Comercial Pet Ltda</t>
  </si>
  <si>
    <t>Soropet Sorocaba Comercio De Equipamentos Para Banho E Tosa</t>
  </si>
  <si>
    <t>Topet Distribuidora De Produtos Para Pets Ltda</t>
  </si>
  <si>
    <t>Francielly Taynara Silva Campos 12070754693</t>
  </si>
  <si>
    <t>Stylo Pet Distribuidora Ltda</t>
  </si>
  <si>
    <t>Vetmix Comercio De Produtos Veterinarios Ltda</t>
  </si>
  <si>
    <t>Tokas Comercial Ltda</t>
  </si>
  <si>
    <t>Resolv Pet Moveis E Equipamentos Para Pet Shop Ltda</t>
  </si>
  <si>
    <t>Gringo Distribuicao Ltda</t>
  </si>
  <si>
    <t>Jbf Distribuidora Ltda</t>
  </si>
  <si>
    <t>Mônica Arruda Vilas Boas</t>
  </si>
  <si>
    <t>Hard Wind Comercio De Equipamentos Para Pet Shop Ltda</t>
  </si>
  <si>
    <t>Quantidade</t>
  </si>
  <si>
    <t>PRO 7</t>
  </si>
  <si>
    <t>Propetz Maquinas 5-1</t>
  </si>
  <si>
    <t xml:space="preserve">Maquina Modelo A5 com fio PLUMA </t>
  </si>
  <si>
    <t>Propetz Maquinas A5</t>
  </si>
  <si>
    <t>MAQUINA DE TOSA PRO6 PRETA PROFISSIONAL PROPETZ 5V BIVOLT</t>
  </si>
  <si>
    <t>Propetz Maquinas 4-1</t>
  </si>
  <si>
    <t>PRO X Preta</t>
  </si>
  <si>
    <t xml:space="preserve">Pro X Mini Preta </t>
  </si>
  <si>
    <t>Propetz Maquinas acabamento</t>
  </si>
  <si>
    <t>Kit de Adaptadores Inox 8 peças Pro6 - Propetz</t>
  </si>
  <si>
    <t>Propetz Adaptadores All in One</t>
  </si>
  <si>
    <t>LAMINA DE TOSA ADVANCE PRO6 REGULAVEL SLIM n.9 a n.30 PROPETZ</t>
  </si>
  <si>
    <t>Propetz Laminas 4-1</t>
  </si>
  <si>
    <t>RASQUEADEIRA PREMIUM RETA GRANDE PINOS FIRMES BLACK PROPETZ</t>
  </si>
  <si>
    <t>Propetz Acessorios Premium Rasqueadeiras</t>
  </si>
  <si>
    <t>MAQUINA DE TOSA MO3 AZUL PROPETZ LAMINA DE CERAMICA BIVOLT</t>
  </si>
  <si>
    <t>Propetz Maquinas Home-Use</t>
  </si>
  <si>
    <t>RASQUEADEIRA CLASSICA RETA GRANDE AZUL PROPETZ</t>
  </si>
  <si>
    <t>Propetz Acessorios X Rasqueadeiras</t>
  </si>
  <si>
    <t>MAQUINA DE TOSA MO3 ROSA, PROPETZ LAMINA DE CERAMICA BIVOLT</t>
  </si>
  <si>
    <t>LAMINA DE TOSA 30 PRO6 LINHA PREMIUM PROPETZ</t>
  </si>
  <si>
    <t xml:space="preserve">Lâmina 10 Super Premium Titanium </t>
  </si>
  <si>
    <t>Propetz Laminas Super Premium</t>
  </si>
  <si>
    <t>Lamina Pro7 Standard (8-30) Aço Inox (stainless stell)</t>
  </si>
  <si>
    <t>Propetz Laminas 5-1</t>
  </si>
  <si>
    <t>LAMINA DE TOSA ADVANCE PRO6 REGULAVEL ULTRA SLIM n 10 a n.40 PROPETZ</t>
  </si>
  <si>
    <t>ESCOVA PINOS S/BOLINHA  MEDIA AZUL PROPETZ</t>
  </si>
  <si>
    <t>Propetz Acessorios X Escovas</t>
  </si>
  <si>
    <t>LAMINA DE TOSA 7F ADVANCE PRO6 PROPETZ</t>
  </si>
  <si>
    <t xml:space="preserve">Lâmina 7F Super Premium Titanium </t>
  </si>
  <si>
    <t>RASQUEADEIRA CURVA C/BOLINHA GRANDE AZUL PROPETZ</t>
  </si>
  <si>
    <t>RASQUEADEIRA FLEXIVEL PINOS LONGOS MACIO AZUL PROPETZ</t>
  </si>
  <si>
    <t>KIT DE ADAPTADORES INOX PROPETZ PROFISSIONAL 8 PEÇAS</t>
  </si>
  <si>
    <t>Propetz Adaptadores A5</t>
  </si>
  <si>
    <t>Lâmina 10 Premium</t>
  </si>
  <si>
    <t>Propetz Laminas Premium</t>
  </si>
  <si>
    <t>RASQUEADEIRA PREMIUM RETA GRANDE PINOS MACIOS BLACK PROPETZ</t>
  </si>
  <si>
    <t>PENTE PENTEADO DE METAL C/CABO AZUL PROPETZ</t>
  </si>
  <si>
    <t>Propetz Acessorios X pente Penteado</t>
  </si>
  <si>
    <t>RASQUEADEIRA PREMIUM CURVA MÉDIA PINOS LONGOS FIRMES BLACK PROPETZ</t>
  </si>
  <si>
    <t xml:space="preserve">Lâmina 4F Super Premium Titanium </t>
  </si>
  <si>
    <t>Lâmina 7F Premium</t>
  </si>
  <si>
    <t>Tesoura Premium Tubarão 7,5'' 440c Curva Chrome Propetz</t>
  </si>
  <si>
    <t>Propetz Tesouras Premium Chrome Tubarão</t>
  </si>
  <si>
    <t>ALICATE DE UNHAS P/PET GRANDE AZUL PROPETZ</t>
  </si>
  <si>
    <t>Propetz Acessorios X Alicates</t>
  </si>
  <si>
    <t>LAMINA DE TOSA 30 PRO6 LINHA X PROPETZ</t>
  </si>
  <si>
    <t xml:space="preserve">Lâmina 30 Super Premium Titanium </t>
  </si>
  <si>
    <t>Tesoura Premium Tubarão 7,5'' 440c Chrome Propetz</t>
  </si>
  <si>
    <t>ESCOVA PINOS S/BOLINHA GRANDE AZUL PROPETZ</t>
  </si>
  <si>
    <t>ALICATE DE UNHAS P/ PET PEQUENO AZUL PROPETZ</t>
  </si>
  <si>
    <t>Lamina Pro7 Fine (9-40) Aço inox</t>
  </si>
  <si>
    <t>Tesoura Premium Curva 7,5'' 440c Chrome Propetz</t>
  </si>
  <si>
    <t>Propetz Tesouras Premium Chrome Curva</t>
  </si>
  <si>
    <t>ESCOVA PREMIUM PINOS S/BOLINHA MÉDIA BLACK PROPETZ</t>
  </si>
  <si>
    <t>Propetz Acessorios Premium Escovas</t>
  </si>
  <si>
    <t>PENTE 19CM DUPLO ALUMINIO AZUL PROPETZ</t>
  </si>
  <si>
    <t>Propetz Acessorios X Pentes</t>
  </si>
  <si>
    <t>LAMINA DE TOSA 4F ADVANCE PRO6 PROPETZ</t>
  </si>
  <si>
    <t>Lâmina 30 Premium</t>
  </si>
  <si>
    <t>Tesoura Premium Semi-Dentada 7,5'' 440c Chrome Propetz</t>
  </si>
  <si>
    <t>RASQUEADEIRA RETA C/BOLINHA GRANDE AZUL PROPETZ</t>
  </si>
  <si>
    <t>Tesoura Premium Semi-Dentada 7,5'' 440c Curva Chrome Propetz</t>
  </si>
  <si>
    <t>Lâmina 4F Premium</t>
  </si>
  <si>
    <t>RASQUEADEIRA CLASSICA RETA MEDIA AZUL PROPETZ</t>
  </si>
  <si>
    <t>RAKE SUBPELO 20 DENTES PELOS CURTOS AZUL PROPETZ</t>
  </si>
  <si>
    <t>Propetz Acessorios X Rakes</t>
  </si>
  <si>
    <t>Guia de Nylon Propetz 60 cm - PRETA</t>
  </si>
  <si>
    <t>Propetz Guias</t>
  </si>
  <si>
    <t>DESEMBOLADOR RETO 12 LAMINAS AZUL PROPETZ</t>
  </si>
  <si>
    <t>Propetz Acessorios X Desemboladores</t>
  </si>
  <si>
    <t>Tesoura Premium Reta 7,5'' 440c Chrome Propetz</t>
  </si>
  <si>
    <t>Propetz Tesouras Premium Chrome Reta</t>
  </si>
  <si>
    <t>Tesoura Super Premium Tubarão 7,5'' 440c Curva Titanium Propetz</t>
  </si>
  <si>
    <t>Propetz Tesouras Super Premium Tubarão</t>
  </si>
  <si>
    <t>RASQUEADEIRA CURVA C/BOLINHA MEDIA AZUL PROPETZ</t>
  </si>
  <si>
    <t>Propetz Tesouras Pop</t>
  </si>
  <si>
    <t>LAMINA DE TOSA PRO4 PROPETZ</t>
  </si>
  <si>
    <t>Propetz Laminas Acabamento</t>
  </si>
  <si>
    <t>RAKE SUBPELO 13 DENTES PELOS LONGOS AZUL PROPETZ</t>
  </si>
  <si>
    <t>PENTE 25CM DUPLO ALUMINIO AZUL PROPETZ</t>
  </si>
  <si>
    <t xml:space="preserve">Lâmina 40 Super Premium Titanium </t>
  </si>
  <si>
    <t>Tesoura Super Premium Curva 7,5'' 440c Titanium Propetz</t>
  </si>
  <si>
    <t>Propetz Tesouras Super Premium Curva</t>
  </si>
  <si>
    <t>ESCOVA PREMIUM PINOS S/BOLINHA GRANDE BLACK PROPETZ</t>
  </si>
  <si>
    <t>Tesoura Super Premium Reta 7,5'' 440c Titanium Propetz</t>
  </si>
  <si>
    <t>Propetz Tesouras Super Premium Reta</t>
  </si>
  <si>
    <t>RASQUEADEIRA PREMIUM CURVA MÉDIA PINOS LONGOS MACIO BLACK PROPETZ</t>
  </si>
  <si>
    <t>Tesoura Super Premium Semi-Dentada 7,5'' 440c Titanium Propetz</t>
  </si>
  <si>
    <t>TIRA LACO AZUL PROPETZ</t>
  </si>
  <si>
    <t>Propetz Acessórios Regular</t>
  </si>
  <si>
    <t>RASQUEADEIRA CURVA GRANDE AZUL PROPETZ</t>
  </si>
  <si>
    <t>RASQUEADEIRA RETA C/BOLINHA MEDIA AZUL PROPETZ</t>
  </si>
  <si>
    <t>Tesoura Premium Tubarão Ultra 7,5'' 440c Chrome Propetz</t>
  </si>
  <si>
    <t>PENTE 30CM DUPLO ALUMINIO AZUL PROPETZ</t>
  </si>
  <si>
    <t>Guia de Nylon Propetz  45cm  - PRETA</t>
  </si>
  <si>
    <t>Tesoura Super Premium Tubarão 7,5'' 440c Titanium Propetz</t>
  </si>
  <si>
    <t>Lâmina 40 Premium</t>
  </si>
  <si>
    <t>Tesoura Premium Tubarão 7'' 440c Curva Chrome Propetz</t>
  </si>
  <si>
    <t>Lâmina 5F Premium</t>
  </si>
  <si>
    <t>L1R75A-200</t>
  </si>
  <si>
    <t>Tesoura Super Premium Semi-Dentada 7,5'' 440c Curva Titanium Propetz</t>
  </si>
  <si>
    <t>Tesoura Premium Curva 7'' 440c Chrome Propetz</t>
  </si>
  <si>
    <t>Lamina Pro7 Standard PPS plástic (Plastico PPs quase tao forte quanto aço)</t>
  </si>
  <si>
    <t>DESEMBOLADOR MATBREAKER AZUL PROPETZ</t>
  </si>
  <si>
    <t>Lamina Pro7 PPS 7F</t>
  </si>
  <si>
    <t>PENTE 19CM POP DUPLO DE AÇO CROMADO PRATA PROPETZ</t>
  </si>
  <si>
    <t>Propetz Acessorios POP Pentes</t>
  </si>
  <si>
    <t>ALICATE DE UNHAS P/GATO E FILHOTES AZUL PROPETZ</t>
  </si>
  <si>
    <t>L1SP-T5F-200</t>
  </si>
  <si>
    <t xml:space="preserve">Lâmina 5F Super Premium Titanium </t>
  </si>
  <si>
    <t>LAMINA DE TOSA 3F ADVANCE PRO6 PROPETZ</t>
  </si>
  <si>
    <t>LAMINA DE TOSA MO3 PROPETZ</t>
  </si>
  <si>
    <t>Propetz Laminas Home-use</t>
  </si>
  <si>
    <t xml:space="preserve">Lamina Pro X Mini </t>
  </si>
  <si>
    <t>TESOURA LASER PONTA PROTEGIDA RETA 6 AZUL PROPETZ</t>
  </si>
  <si>
    <t>PENTE 23CM AKEMI AÇO INOX PROPETZ</t>
  </si>
  <si>
    <t>Propetz Acessorios Akemi</t>
  </si>
  <si>
    <t>Lamina Pro7 PPS 4F</t>
  </si>
  <si>
    <t>PENTE 23CM AKEMI ALUMINIO PROPETZ</t>
  </si>
  <si>
    <t>DESEMBOLADOR RETO 09 LAMINAS AZUL PROPETZ</t>
  </si>
  <si>
    <t>Esscova Magica 79 dentes media pelo curto Propetz X</t>
  </si>
  <si>
    <t>Propetz Escova Magica</t>
  </si>
  <si>
    <t>Tesoura Super Premium Tubarão Ultra 7,5'' 440c Titanium Propetz</t>
  </si>
  <si>
    <t>L1PTC30-100</t>
  </si>
  <si>
    <t>LAMINA DE TOSA 30 PREMIUM TITANIUM PROPETZ</t>
  </si>
  <si>
    <t>Propetz Laminas Titanium</t>
  </si>
  <si>
    <t>I1PX-M45L-100</t>
  </si>
  <si>
    <t>Esscova Magica 45 dentes media pelo LONGO Propetz X</t>
  </si>
  <si>
    <t>Tesoura Premium Tubarão 7'' 440c Chrome Propetz</t>
  </si>
  <si>
    <t>Tesura Premium Reta 7'' 440c Chrome Propetz</t>
  </si>
  <si>
    <t>LAMINA DE TOSA 5F ADVANCE PRO6 PROPETZ</t>
  </si>
  <si>
    <t>ESCOVA DUPLA DE NYLON E PINOS POP PROPETZ</t>
  </si>
  <si>
    <t>TESOURA LASER SEMI-DENTADA/TUBARAO 7 AZUL PROPETZ</t>
  </si>
  <si>
    <t>Tesoura Premium Semi-Dentada 7'' 440c Chrome Propetz</t>
  </si>
  <si>
    <t>3PR-7TP-100</t>
  </si>
  <si>
    <t>TESOURA TUBARAO 7 PREMIUM CINZA PROPETZ</t>
  </si>
  <si>
    <t>Propetz Tesouras Premium Tubarão</t>
  </si>
  <si>
    <t>Guia de Nylon Propetz 60 cm - AZUL</t>
  </si>
  <si>
    <t>E1GCGALH-100</t>
  </si>
  <si>
    <t>RASQUEADEIRA CURVA GRANDE FENIX PROPETZ</t>
  </si>
  <si>
    <t>LAMINA DE TOSA 40 PREMIUM TITANIUM PROPETZ</t>
  </si>
  <si>
    <t>PENTE DE PULGAS C/CABO AZUL PROPETZ</t>
  </si>
  <si>
    <t>Tesoura Premium Semi-Dentada 7'' 440c Curva Chrome Propetz</t>
  </si>
  <si>
    <t>PENTE 19CM AKEMI AÇO INOX PROPETZ</t>
  </si>
  <si>
    <t>3PR-75CP-100</t>
  </si>
  <si>
    <t>TESOURA CURVA 7.5 PREMIUM CINZA PROPETZ</t>
  </si>
  <si>
    <t xml:space="preserve">Propetz Tesouras Premium Curvas </t>
  </si>
  <si>
    <t>L1SP-T3F-200</t>
  </si>
  <si>
    <t xml:space="preserve">Lâmina 3F Super Premium Titanium </t>
  </si>
  <si>
    <t>3PR-75RP-100</t>
  </si>
  <si>
    <t>TESOURA RETA 7.5 PREMIUM CINZA PROPETZ</t>
  </si>
  <si>
    <t xml:space="preserve">Propetz Tesouras Premium Retas  </t>
  </si>
  <si>
    <t>TESOURA CURVA 6.5 ALUMINIO PROPETZ AKEMI - ROSA</t>
  </si>
  <si>
    <t>Propetz Tesouras Akemi</t>
  </si>
  <si>
    <t>Guia de Nylon Propetz 60 cm - ROSA</t>
  </si>
  <si>
    <t>3PR-7SDP-100</t>
  </si>
  <si>
    <t>TESOURA SEMI-DENTADA 7 PREMIUM CINZA PROPETZ</t>
  </si>
  <si>
    <t>Tesoura Premium Reta 8'' 440c  Chrome Premium Propetz</t>
  </si>
  <si>
    <t>FACA 1 31 DENTES DESTRA Propetz x</t>
  </si>
  <si>
    <t>Propetz Facas</t>
  </si>
  <si>
    <t>PENTE 19CM AKEMI ALUMINIO PROPETZ</t>
  </si>
  <si>
    <t>TESOURA CURVA 6.5 ALUMINIO PROPETZ AKEMI - AZUL</t>
  </si>
  <si>
    <t>Tesoura Premium Curva 8'' 440c Chrome Propetz</t>
  </si>
  <si>
    <t>Guia de Nylon Propetz  45cm  - AZUL</t>
  </si>
  <si>
    <t>Guia de Nylon Propetz  45cm  - ROSA</t>
  </si>
  <si>
    <t>Lamina Pro7 Fine PPS plástic</t>
  </si>
  <si>
    <t>FACA 2 40 DENTES DESTRA Propetz X</t>
  </si>
  <si>
    <t>LAMINA DE TOSA 3F PREMIUM TITANIUM PROPETZ</t>
  </si>
  <si>
    <t>RASQUEADEIRA CLASSICA RETA MICRO AZUL PROPETZ</t>
  </si>
  <si>
    <t>3PR-85CP-100</t>
  </si>
  <si>
    <t>TESOURA CURVA 8.5 PREMIUM CINZA PROPETZ</t>
  </si>
  <si>
    <t>Tesoura Super Premium Super Curva 7,5'' 440c Titanium Propetz</t>
  </si>
  <si>
    <t>Lamina Pro7 PPS 3F</t>
  </si>
  <si>
    <t>3PR-7IP-100</t>
  </si>
  <si>
    <t>TESOURA TUBARAO INVERTIDA 7.0 PREMIUM CINZA  PROPETZ</t>
  </si>
  <si>
    <t>5AK-70CD-100</t>
  </si>
  <si>
    <t>TESOURA CURVA 7 ALUMINIO PROPETZ AKEMI  - DOURADA</t>
  </si>
  <si>
    <t>CORTANTE PARA LAMINAS PROPETZ PRETO</t>
  </si>
  <si>
    <t>Propetz Cortantes</t>
  </si>
  <si>
    <t>PENTE PENTEADO P/TOPETE AZUL PROPETZ</t>
  </si>
  <si>
    <t>TESOURA CURVA 7 ALUMINIO PROPETZ AKEMI  - ROSA</t>
  </si>
  <si>
    <t>RASQUEADEIRA AUTOLIMPANTE GRANDE POP PROPETZ</t>
  </si>
  <si>
    <t>Propetz Acessorios POP Rasqueadeiras</t>
  </si>
  <si>
    <t>Lamina Pro7 PPS 5F</t>
  </si>
  <si>
    <t>L2P-C15-100</t>
  </si>
  <si>
    <t>Lâmina 15 Premium</t>
  </si>
  <si>
    <t>Tesoura Premium Curva 8,5'' 440c Chrome Propetz</t>
  </si>
  <si>
    <t>Lâmina 50 Premium</t>
  </si>
  <si>
    <t>Tesoura Premium Reta 8,5'' 440c Chrome Propetz</t>
  </si>
  <si>
    <t>L1PTC7F-100</t>
  </si>
  <si>
    <t>LAMINA DE TOSA 7F PREMIUM TITANIUM PROPETZ</t>
  </si>
  <si>
    <t>ESTOJO PARA 4 TESOURAS PROPETZ</t>
  </si>
  <si>
    <t>Propetz Estojo Tesouras</t>
  </si>
  <si>
    <t xml:space="preserve">Lâmina 50 Super Premium Titanium </t>
  </si>
  <si>
    <t xml:space="preserve">Lâmina 15 Super Premium Titanium </t>
  </si>
  <si>
    <t>Tesoura Premium Curva Canhoto 7,5'' 440c Chrome Propetz</t>
  </si>
  <si>
    <t>TESOURA CURVA 7 ALUMINIO PROPETZ AKEMI  - AZUL</t>
  </si>
  <si>
    <t>L3P-CC045-100</t>
  </si>
  <si>
    <t>Lamina Pro7 45mm Staniless Stell</t>
  </si>
  <si>
    <t>ESTOJO PARA 10 TESOURAS PROPETZ</t>
  </si>
  <si>
    <t>L2P-C09-100</t>
  </si>
  <si>
    <t>Lâmina 9 Premium</t>
  </si>
  <si>
    <t>L2P-C3F-100</t>
  </si>
  <si>
    <t>Lâmina 3F Premium</t>
  </si>
  <si>
    <t>Tesoura Premium Tubarão Canhoto 7,5'' 440c Chrome Propetz</t>
  </si>
  <si>
    <t>3PR-75IP-100</t>
  </si>
  <si>
    <t>TESOURA TUBARAO INVERTIDA 7.5 PREMIUM CINZA  PROPETZ</t>
  </si>
  <si>
    <t>5AK-65CV-100</t>
  </si>
  <si>
    <t>TESOURA CURVA 6.5 ALUMINIO PROPETZ AKEMI - VERDE</t>
  </si>
  <si>
    <t>TESOURA CURVA 6.5 ALUMINIO PROPETZ AKEMI - DOURADO</t>
  </si>
  <si>
    <t>CABO ADAPTADOR PARA MAQUINA PRO6 PROPETZ</t>
  </si>
  <si>
    <t>Propetz Peças</t>
  </si>
  <si>
    <t>ESTOJO PARA 20 TESOURAS PROPETZ</t>
  </si>
  <si>
    <t>BN01</t>
  </si>
  <si>
    <t>BONE BORDADO PRETO PROPETZ</t>
  </si>
  <si>
    <t>Propetz Vestuario</t>
  </si>
  <si>
    <t>3PR-8CP-100</t>
  </si>
  <si>
    <t>TESOURA CURVA 8 PREMIUM CINZA PROPETZ</t>
  </si>
  <si>
    <t>CORTANTE PARA LAMINAS 40 e 50 PROPETZ</t>
  </si>
  <si>
    <t>L3X-P6F-100</t>
  </si>
  <si>
    <t>Lamina Pro7 PPS 6F</t>
  </si>
  <si>
    <t>3PR-85RP-100</t>
  </si>
  <si>
    <t>TESOURA RETA 8.5 PREMIUM CINZA PROPETZ</t>
  </si>
  <si>
    <t>BONE BORDADO ROSA PROPETZ - BORDADO BRANCO</t>
  </si>
  <si>
    <t>BN01-DOURADO</t>
  </si>
  <si>
    <t>BONE BORDADO PRETO PROPETZ - BORDADO DOURADO</t>
  </si>
  <si>
    <t>BN01-PRETO</t>
  </si>
  <si>
    <t>BONE BORDADO PRETO PROPETZ - BORDADO PRETO</t>
  </si>
  <si>
    <t>1224-P</t>
  </si>
  <si>
    <t>JALECO UNISSEX 5G ST PRETO PROPETZ</t>
  </si>
  <si>
    <t>1250-P</t>
  </si>
  <si>
    <t>JALECO UNISSEX GG PREMIUM PRETO PROPETZ</t>
  </si>
  <si>
    <t>1241-P</t>
  </si>
  <si>
    <t>JALECO FEMININO G PREMIUM PRETO PROPETZ</t>
  </si>
  <si>
    <t>1235-P</t>
  </si>
  <si>
    <t>JALECO FEMINO PP PREMIUM PRETO PROPETZ</t>
  </si>
  <si>
    <t>CABO FIXO PLUMA / Volare</t>
  </si>
  <si>
    <t>BONE BORDADO AZUL TIFANNY PROPETZ</t>
  </si>
  <si>
    <t>1249-P</t>
  </si>
  <si>
    <t>JALECO UNISSEX G PREMIUM PRETO PROPETZ</t>
  </si>
  <si>
    <t>L1SP-T09-200</t>
  </si>
  <si>
    <t xml:space="preserve">Lâmina 09 Super Premium Titanium </t>
  </si>
  <si>
    <t>PRO6 PCB + BATTERY</t>
  </si>
  <si>
    <t>PRO7 PCB + BATTERY</t>
  </si>
  <si>
    <t>Motor Brushless MP3</t>
  </si>
  <si>
    <t>1221-P</t>
  </si>
  <si>
    <t>JALECO UNISSEX 4G ST PRETO PROPETZ</t>
  </si>
  <si>
    <t>1239-P</t>
  </si>
  <si>
    <t>JALECO FEMININO M PREMIUM PRETO PROPETZ</t>
  </si>
  <si>
    <t>CAMUVP-XGG</t>
  </si>
  <si>
    <t>CAMISETA UNISSEX 100% ALGODÃO COR VERDE PROPETZ - TAM XGG</t>
  </si>
  <si>
    <t>Placa/Circuito MP3</t>
  </si>
  <si>
    <t>CAMUPP-XGG</t>
  </si>
  <si>
    <t>CAMISETA UNISSEX 100% ALGODÃO COR PRETA PROPETZ - TAM XGG</t>
  </si>
  <si>
    <t>CHPRO6BLACK</t>
  </si>
  <si>
    <t>BASE CARREGADORA PARA MAQUINA PRO6 PRETA PROPETZ</t>
  </si>
  <si>
    <t>CAMUPP-GG</t>
  </si>
  <si>
    <t>CAMISETA UNISSEX 100% ALGODÃO COR PRETA PROPETZ - TAM GG</t>
  </si>
  <si>
    <t>CAMFPP-M</t>
  </si>
  <si>
    <t>CAMISETA BABY LOOK SLIM  100% ALGODÃO COR PRETA PROPETZ - TAM M</t>
  </si>
  <si>
    <t>mp3-cp1x-200</t>
  </si>
  <si>
    <t>Cabo máquina pluma FIXO</t>
  </si>
  <si>
    <t xml:space="preserve">PRO6 MOTOR </t>
  </si>
  <si>
    <t>CABO ADAPTADOR PARA MAQUINA PRO4 PROPETZ</t>
  </si>
  <si>
    <t>CARCAÇA SUPERIOR PARA MÁQUINA PRO6 (PRETA) PROPETZ</t>
  </si>
  <si>
    <t>PRO4 PCB + BATTERY</t>
  </si>
  <si>
    <t>CAMFPP-P</t>
  </si>
  <si>
    <t>CAMISETA BABY LOOK SLIM 100% ALGODÃO COR PRETA PROPETZ - TAM P</t>
  </si>
  <si>
    <t>1238-P</t>
  </si>
  <si>
    <t>JALECO FEMININO P PREMIUM PRETO PROPETZ</t>
  </si>
  <si>
    <t>CAMUPP-M</t>
  </si>
  <si>
    <t>CAMISETA UNISSEX 100% ALGODÃO COR PRETA PROPETZ - TAM M</t>
  </si>
  <si>
    <t>CAMUVP-GG</t>
  </si>
  <si>
    <t>CAMISETA UNISSEX 100% ALGODÃO COR VERDE PROPETZ - TAM GG</t>
  </si>
  <si>
    <t>Propetz Camiseta</t>
  </si>
  <si>
    <t>CAMFPP-G</t>
  </si>
  <si>
    <t>CAMISETA BABY LOOK SLIM 100% ALGODÃO COR PRETA PROPETZ - TAM G</t>
  </si>
  <si>
    <t>CAMISETA BABY LOOK SLIM 100% ALGODÃO COR VERDE PROPETZ - TAM P</t>
  </si>
  <si>
    <t>Dobradiça MP3/4</t>
  </si>
  <si>
    <t>CAMUPP-G</t>
  </si>
  <si>
    <t>CAMISETA UNISSEX 100% ALGODÃO COR PRETA PROPETZ - TAM G</t>
  </si>
  <si>
    <t>CAMFVP-M</t>
  </si>
  <si>
    <t>CAMISETA BABY LOOK SLIM  100% ALGODÃO COR VERDE PROPETZ - TAM M</t>
  </si>
  <si>
    <t>CARCAÇA INFERIOR PARA MÁQUINA PRO6 (ROSA) PROPETZ</t>
  </si>
  <si>
    <t>Alavanca MP3/4</t>
  </si>
  <si>
    <t>CAMUVP-M</t>
  </si>
  <si>
    <t>CAMISETA UNISSEX 100% ALGODÃO COR VERDE PROPETZ - TAM M</t>
  </si>
  <si>
    <t>Cabo USB para Máquina de Tosa MO3 - Propetz</t>
  </si>
  <si>
    <t>Trinco MP3/4</t>
  </si>
  <si>
    <t>MOTOR PARA MAQUINA DE TOSA PRO4</t>
  </si>
  <si>
    <t>CAMFVP-G</t>
  </si>
  <si>
    <t>CAMISETA BABY LOOK SLIM 100% ALGODÃO COR VERDE PROPETZ - TAM G</t>
  </si>
  <si>
    <t>CARCAÇA SUPERIOR PARA MÁQUINA PRO6 (ROSA) PROPETZ</t>
  </si>
  <si>
    <t>PRO7 HOUSING DOWN</t>
  </si>
  <si>
    <t>PROX MINI USB CORD</t>
  </si>
  <si>
    <t>CARCAÇA INFERIOR PARA MÁQUINA PRO6 (PRETA) PROPETZ</t>
  </si>
  <si>
    <t>5PR-75SDU-TSP-100</t>
  </si>
  <si>
    <t>Tesoura Super Premium Semi-Dentada Ultra 7,5'' 440c Titanium Propetz</t>
  </si>
  <si>
    <t>PGT-41001</t>
  </si>
  <si>
    <t>PRO4 HOUSING UP</t>
  </si>
  <si>
    <t>PGT-41002</t>
  </si>
  <si>
    <t>PRO4 HOUSING DOWN</t>
  </si>
  <si>
    <t>PGC-66001</t>
  </si>
  <si>
    <t>PRO6 HOUSING UP</t>
  </si>
  <si>
    <t>PGC-66002</t>
  </si>
  <si>
    <t>PRO6 HOUSING DOWN</t>
  </si>
  <si>
    <t>PROX MOTOR</t>
  </si>
  <si>
    <t>PROX PCB + BATTERY</t>
  </si>
  <si>
    <t>PROX HOUSING UP</t>
  </si>
  <si>
    <t>PROX HOUSING DOWN</t>
  </si>
  <si>
    <t>PGC-53501</t>
  </si>
  <si>
    <t>MO3 HOUSING UP</t>
  </si>
  <si>
    <t>PGC-53502</t>
  </si>
  <si>
    <t>MO3 HOUSING DOWN</t>
  </si>
  <si>
    <t>PLUMA HOUSING UP</t>
  </si>
  <si>
    <t>PLUMA HOUSING DOWN</t>
  </si>
  <si>
    <t>PGC‐71008</t>
  </si>
  <si>
    <t>Plastic parts for PRO7 blade</t>
  </si>
  <si>
    <t>PL-003</t>
  </si>
  <si>
    <t>Pente Penteado INOX Akemi</t>
  </si>
  <si>
    <t>Pente Penteado Aluminio Linha X</t>
  </si>
  <si>
    <t>1247-P</t>
  </si>
  <si>
    <t>JALECO UNISSEX P PREMIUM PRETO PROPETZ</t>
  </si>
  <si>
    <t>1248-P</t>
  </si>
  <si>
    <t>JALECO UNISSEX M PREMIUM PRETO PROPETZ</t>
  </si>
  <si>
    <t>1PR-85CC-100</t>
  </si>
  <si>
    <t>TESOURA CURVA 8.5 TITANIUM COLORIDA PROPETZ</t>
  </si>
  <si>
    <t>2PR-85RPR-100</t>
  </si>
  <si>
    <t>TESOURA RETA 8.5 TEFLON PRETA PROPETZ</t>
  </si>
  <si>
    <t>3PR-7RP-100</t>
  </si>
  <si>
    <t>TESOURA RETA 7 PREMIUM CINZA PROPETZ</t>
  </si>
  <si>
    <t>3PR-8RP-100</t>
  </si>
  <si>
    <t>TESOURA RETA 8 PREMIUM CINZA PROPETZ</t>
  </si>
  <si>
    <t>5AK-65CVR-100</t>
  </si>
  <si>
    <t>TESOURA CURVA 6.5 ALUMINIO PROPETZ AKEMI - VERMELHO</t>
  </si>
  <si>
    <t>5AK-70CV-100</t>
  </si>
  <si>
    <t>TESOURA CURVA 7 ALUMINIO PROPETZ AKEMI  - VERDE</t>
  </si>
  <si>
    <t>5AK-70CVR-100</t>
  </si>
  <si>
    <t>TESOURA CURVA 7 ALUMINIO PROPETZ AKEMI  - VERMELHO</t>
  </si>
  <si>
    <t>60A50BB195-RB-BUK</t>
  </si>
  <si>
    <t>TESOURA SEMIPROFISSIONAL DE TOSA CURVA 7.5" PROPETZ PARA (CANHOTO)</t>
  </si>
  <si>
    <t>8808-410-000</t>
  </si>
  <si>
    <t>MAQUINA DE TOSA PRO4 PROPETZ PROFISSIONAL ACABAMENTO BIVOLT  - PINK</t>
  </si>
  <si>
    <t>Propetz Maquinas Acabamento</t>
  </si>
  <si>
    <t>aventalpropetz</t>
  </si>
  <si>
    <t>AVENTAL IMPERMEAVEL PERSONALIZADO PROPETZ</t>
  </si>
  <si>
    <t>Socket para Lâmina Titanium - Propetz</t>
  </si>
  <si>
    <t>CAMUPP-P</t>
  </si>
  <si>
    <t>CAMISETA UNISSEX 100% ALGODÃO COR PRETA PROPETZ - TAM P</t>
  </si>
  <si>
    <t>CAMUVP-P</t>
  </si>
  <si>
    <t>CAMISETA UNISSEX 100% ALGODÃO COR VERDE PROPETZ - TAM P</t>
  </si>
  <si>
    <t>CHPRO4BLACK</t>
  </si>
  <si>
    <t>L1PPMAA-100</t>
  </si>
  <si>
    <t>PENTE ANTIGO P/ TOPETE AZUL PROPETZ</t>
  </si>
  <si>
    <t>Propetz Acessorios Desc</t>
  </si>
  <si>
    <t>L1PTC4F-100</t>
  </si>
  <si>
    <t>LAMINA DE TOSA 4F PREMIUM TITANIUM PROPETZ</t>
  </si>
  <si>
    <t>MP3-CP1X-100G</t>
  </si>
  <si>
    <t>CABO G ADAPTADOR PARA MAQUINA DE TOSA PLUMA PROPETZ</t>
  </si>
  <si>
    <t>Guia de Lâmina Titanium - Propetz</t>
  </si>
  <si>
    <t>Parafuso para Lamina Titanium - Propetz</t>
  </si>
  <si>
    <t>Mola de Lâmina Titanium - Propetz</t>
  </si>
  <si>
    <t>PROX USB CORD</t>
  </si>
  <si>
    <t xml:space="preserve">PROX MINI MOTOR </t>
  </si>
  <si>
    <t>PROX MINI PCB + BATTERY</t>
  </si>
  <si>
    <t>PROX MINI HOUSING UP</t>
  </si>
  <si>
    <t>PGT-42007</t>
  </si>
  <si>
    <t>PROX MINI HOUSING DOWN</t>
  </si>
  <si>
    <t>PRO7 CHARGING STATION</t>
  </si>
  <si>
    <t>PRO7 USB CORD</t>
  </si>
  <si>
    <t>PRO7 ADAPTER</t>
  </si>
  <si>
    <t xml:space="preserve">PRO7 MOTOR </t>
  </si>
  <si>
    <t>PRO7 HOUSING UP</t>
  </si>
  <si>
    <t>MO3 MOTOR</t>
  </si>
  <si>
    <t>MO3 MOTOR  PCB + BATTERY</t>
  </si>
  <si>
    <t>PGT-41001-PRETA</t>
  </si>
  <si>
    <t>CARCAÇA SUPERIOR PARA MÁQUINA PRO4 (PRETA) PROPETZ</t>
  </si>
  <si>
    <t>PGT-41002-PRETA</t>
  </si>
  <si>
    <t>CARCAÇA INFERIOR PARA MÁQUINA PRO4 (PRETA) PROPETZ</t>
  </si>
  <si>
    <t>PGT-41001-AZUL</t>
  </si>
  <si>
    <t>CARCAÇA SUPERIOR PARA MÁQUINA PRO4 (AZUL) PROPETZ</t>
  </si>
  <si>
    <t>PGT-41002-AZUL</t>
  </si>
  <si>
    <t>CARCAÇA INFERIOR PARA MÁQUINA PRO4 (AZUL) PROPETZ</t>
  </si>
  <si>
    <t>PGC-66001-AZUL</t>
  </si>
  <si>
    <t>CARCAÇA SUPERIOR PARA MÁQUINA PRO6 (AZUL) PROPETZ</t>
  </si>
  <si>
    <t>CARCAÇA INFERIOR PARA MÁQUINA PRO6 (AZUL) PROPETZ</t>
  </si>
  <si>
    <t>PGC-53501-AZUL</t>
  </si>
  <si>
    <t>CARCAÇA SUPERIOR MO3 AZUL</t>
  </si>
  <si>
    <t>PGC-53502-AZUL</t>
  </si>
  <si>
    <t>CARCAÇA INFERIOR MO3 AZUL</t>
  </si>
  <si>
    <t>PGC-53501-ROSA</t>
  </si>
  <si>
    <t>CARCAÇA SUPERIOR MO3 ROSA</t>
  </si>
  <si>
    <t>Maquina modelo A5 sem fio com base Volare</t>
  </si>
  <si>
    <t>FACA 3 28 DENTES DESTRA Propetz X</t>
  </si>
  <si>
    <t>MP34-PD1-100</t>
  </si>
  <si>
    <t>Parafuso da Dobradiça PLUMA/VOLARE - não cadastrado</t>
  </si>
  <si>
    <t>MP4-CS1-100</t>
  </si>
  <si>
    <t>Carcaça superior VOLARE- não cadastrado</t>
  </si>
  <si>
    <t>MP4-CI1-100</t>
  </si>
  <si>
    <t>Carcaça inferior VOLARE - NÃO CADASTRADO</t>
  </si>
  <si>
    <t>MP4-PC1X-100</t>
  </si>
  <si>
    <t>Circuito Volare - NÃO CADASTRADO / VERIFICAR SE É O MESMO</t>
  </si>
  <si>
    <t>MP4-B1X-100</t>
  </si>
  <si>
    <t>Bateria Volare - Não CADASTRADO</t>
  </si>
  <si>
    <t>Adptador cabo Pluma</t>
  </si>
  <si>
    <t>GPVC-PP50-100</t>
  </si>
  <si>
    <t>Guia PVC Propetz Preta</t>
  </si>
  <si>
    <t>GPVC-PA50-100</t>
  </si>
  <si>
    <t>Guia PVC Propetz Azul</t>
  </si>
  <si>
    <t>GPVC-PR50-100</t>
  </si>
  <si>
    <t>Guia PVC Propetz Rosa</t>
  </si>
  <si>
    <t>C3L51P-100</t>
  </si>
  <si>
    <t>Cortante Ceramica Laminas 5-1</t>
  </si>
  <si>
    <t>PGC-53502-ROSA</t>
  </si>
  <si>
    <t>CARCAÇA INFERIOR MO3 ROSA</t>
  </si>
  <si>
    <t>Jan</t>
  </si>
  <si>
    <t>Fev</t>
  </si>
  <si>
    <t>Mar</t>
  </si>
  <si>
    <t>Abr</t>
  </si>
  <si>
    <t>Mai</t>
  </si>
  <si>
    <t>Jun</t>
  </si>
  <si>
    <t>Tesoura Para Tosa Profissional Semi-Dentada Ultra 440C 7.5” Super Premium – Propetz</t>
  </si>
  <si>
    <t>Tesoura Curva 6.5 Alumínio Propetz Akemi - Verde</t>
  </si>
  <si>
    <t>Bone Bordado Preto Propetz - Bordado Preto</t>
  </si>
  <si>
    <t>Escova Mágica Pelos Longos Propetz</t>
  </si>
  <si>
    <t>Bone Bordado Preto Propetz</t>
  </si>
  <si>
    <t>Power Comercio Em Geral Ltda</t>
  </si>
  <si>
    <t>T W N Dos Santos - Boutique Do Tosador</t>
  </si>
  <si>
    <t>Leonardo Avanzzi Nunes Faria-Sn</t>
  </si>
  <si>
    <t>Flavio Pereira Cobianchi - Sn</t>
  </si>
  <si>
    <t>Flavio Pereira Cobianchi</t>
  </si>
  <si>
    <t>Edina Da Costa - Sn</t>
  </si>
  <si>
    <t>Milton Cesar Andriotta</t>
  </si>
  <si>
    <t>Soropet Sp Comercio De Equipamentos Para Banho E Tosa Ltda</t>
  </si>
  <si>
    <t>Power Comercio Em Geral Ltda | Rn</t>
  </si>
  <si>
    <t>Karzani Mercado Digital Ltda</t>
  </si>
  <si>
    <t>Dh Franqueadora Ltda</t>
  </si>
  <si>
    <t>Pet Shop Belo Horizonte Ltda</t>
  </si>
  <si>
    <t>Wizie Pet Ltda | Sn</t>
  </si>
  <si>
    <t>Danilo Leite Almeida | Sn</t>
  </si>
  <si>
    <t>Tripet Distribuição Ltda</t>
  </si>
  <si>
    <t>Ksa Distribuidora De Produtos Para Animais Ltda</t>
  </si>
  <si>
    <t>Joao Paulo De Jesus Sousa 92907440144 -Sn</t>
  </si>
  <si>
    <t>Comercial Salera Limitada</t>
  </si>
  <si>
    <t>Comercial Salera Limitada |Sn</t>
  </si>
  <si>
    <t>Lake Distribuidora Ltda - Sn</t>
  </si>
  <si>
    <t>Patrícia Andrade Santos Martineli Eireli | Rn</t>
  </si>
  <si>
    <t>Dh Franqueadora Ltda | Sn</t>
  </si>
  <si>
    <t>Pradi Pet Distribuidora Ltda - Sn</t>
  </si>
  <si>
    <t>Silva Comercio De Artigos Para Animais Ltda</t>
  </si>
  <si>
    <t>Pantapet Industria E Com De Acessorios P/ Animais Ltda-Sn</t>
  </si>
  <si>
    <t>Tripet Distribuição Ltda | Rn</t>
  </si>
  <si>
    <t>Pradi Pet Distribuidora Ltda</t>
  </si>
  <si>
    <t>Soropet Sp Comercio De Equipamentos Para Banho E Tosa Ltda|S</t>
  </si>
  <si>
    <t>Tecnicao Comercio E Manutençao</t>
  </si>
  <si>
    <t>Center Campinas - Distribuicao De Produtos Agropecuarios Ltd</t>
  </si>
  <si>
    <t>Joao Paulo De Jesus Sousa 92907440144</t>
  </si>
  <si>
    <t>Wizie Pet Ltda</t>
  </si>
  <si>
    <t>Mauricio Jose Venancio De Carvalho</t>
  </si>
  <si>
    <t>Ricardo S Viegas Ltda</t>
  </si>
  <si>
    <t>Bolha Distribuidora De Produtos Pets Ltda - Sn</t>
  </si>
  <si>
    <t>Maria Liz Industria Ltda</t>
  </si>
  <si>
    <t>Afiacamp Comercio Afiacoes E Manutencao Ltda | Sn</t>
  </si>
  <si>
    <t>Verteiler Distribuidora De Cosmeticos Em Geral Ltda - Epp |</t>
  </si>
  <si>
    <t>Leonardo Avanzzi Nunes Faria</t>
  </si>
  <si>
    <t>For Pets Distribuicao E Comercio De Produtos Para Animais Lt</t>
  </si>
  <si>
    <t>Ro Representacoes Ltda</t>
  </si>
  <si>
    <t>Adriana Da Silva Santos</t>
  </si>
  <si>
    <t>S E B Prod Pet Eireli</t>
  </si>
  <si>
    <t>Pet Shop Atacado De Produtos Para Animais Eireli</t>
  </si>
  <si>
    <t>Pet Service Comercio E Transportes Eireli</t>
  </si>
  <si>
    <t>57.633.777 Simone Aparecida Martin Felipe | Sn</t>
  </si>
  <si>
    <t>Verteiler Distribuidora De Cosmeticos Em Geral Ltda - Epp</t>
  </si>
  <si>
    <t>White Pet Artigos De Animais Ltda</t>
  </si>
  <si>
    <t>Riovet Distribuidora E Representacao Ltda</t>
  </si>
  <si>
    <t>White Pet Artigos De Animais Ltda - Sn</t>
  </si>
  <si>
    <t>Kuffal Pet Distribuidora Ltda</t>
  </si>
  <si>
    <t>Silva Comercio De Artigos Para Animais Ltda - Sn</t>
  </si>
  <si>
    <t>Atacadao Pet Distribuidora De Produtos Pet Eireli</t>
  </si>
  <si>
    <t>Baruc Mercado Pet Ltda - Rn</t>
  </si>
  <si>
    <t>Sc Van Dog Ltda Me - Sn</t>
  </si>
  <si>
    <t>Cpea Distribuidora Pet Ltda -Rn</t>
  </si>
  <si>
    <t>Andre Henrique Furtado</t>
  </si>
  <si>
    <t>Avicultura E Agropet - Passaro &amp; Cia Ltda</t>
  </si>
  <si>
    <t>Marcos Cesar Chmiluk - Alimentos - Sn</t>
  </si>
  <si>
    <t>Soluvet Com De Prod Agroveterinarios Ltda</t>
  </si>
  <si>
    <t>Adriana Da Silva Santos | Sn</t>
  </si>
  <si>
    <t>R. R. Rocha Comercio De Produtos Para Pet</t>
  </si>
  <si>
    <t>Marcos Cesar Chmiluk - Alimentos</t>
  </si>
  <si>
    <t>Andre Henrique Furtado | Sn</t>
  </si>
  <si>
    <t>Rei Pet Ltda</t>
  </si>
  <si>
    <t>Pet Shop Atacado De Produtos Para Animais Eireli - Rn</t>
  </si>
  <si>
    <t>Cpea Distribuidora Pet Ltda</t>
  </si>
  <si>
    <t>Souzapet Distribuidora Ltda</t>
  </si>
  <si>
    <t>L R B Gouveia &amp; Cia Ltda</t>
  </si>
  <si>
    <t>Luciana Leite Da Silva</t>
  </si>
  <si>
    <t>27.678.545 Adilson Francisco Ferreira | Sn</t>
  </si>
  <si>
    <t>Patrícia Andrade Santos Martineli Eireli</t>
  </si>
  <si>
    <t>Jonas Augusto Domingos - Sn</t>
  </si>
  <si>
    <t>Pantapet Industria E Comercio De Acessorios Para Animais Ltd</t>
  </si>
  <si>
    <t>Souzapet Distribuidora Ltda | Sn</t>
  </si>
  <si>
    <t>Milton Cesar Andriotta | Sn</t>
  </si>
  <si>
    <t>Atacadao Pet Distribuidora De Produtos Pet Eireli -Rn</t>
  </si>
  <si>
    <t>Bolha Distribuidora De Prrodutos Pets Ltda - Sn</t>
  </si>
  <si>
    <t>Robson Generoso Barbosa 25063075835 - Rn</t>
  </si>
  <si>
    <t>Lulo Lacos Industria E Comercio Ltda - Sn</t>
  </si>
  <si>
    <t>Benutri Comercio E Representacao Ltda | Sn</t>
  </si>
  <si>
    <t>Lulo Lacos Industria E Comercio Ltda</t>
  </si>
  <si>
    <t>Pet Tron Produtos Cosmeticos Para Animais Eireli | Sn</t>
  </si>
  <si>
    <t>Baruc Mercado Pet Ltda</t>
  </si>
  <si>
    <t>R. R. Rocha Comercio De Produtos Para Pet |Sn</t>
  </si>
  <si>
    <t>Sc Van Dog Ltda Me</t>
  </si>
  <si>
    <t>Avicultura E Agropet - Passaro &amp; Cia Ltda | Sn</t>
  </si>
  <si>
    <t>Impactus Pet Comercio E Servicos Ltda | Sn</t>
  </si>
  <si>
    <t>L R B Gouveia &amp; Cia Ltda - Sn</t>
  </si>
  <si>
    <t>Impactus Pet Comercio E Servicos Ltda</t>
  </si>
  <si>
    <t>PERMUTA</t>
  </si>
  <si>
    <t>Plenitude Manutencao De Maquinas Ltda-Rn</t>
  </si>
  <si>
    <t>Robson Generoso Barbosa 25063075835</t>
  </si>
  <si>
    <t>Lopes Distribuidora De Produtos Ltda - Rn</t>
  </si>
  <si>
    <t>Pet Tron Produtos Cosmeticos Para Animais Eireli</t>
  </si>
  <si>
    <t>Benutri Comercio E Representacao Ltda</t>
  </si>
  <si>
    <t>Valdecir Medeiros - Sn</t>
  </si>
  <si>
    <t>Rei Pet Ltda | Rn</t>
  </si>
  <si>
    <t>Riovet Distribuidora E Representacao Ltda-Sn</t>
  </si>
  <si>
    <t>Px - Irmaos Peixoto Prod. Vet. Ltda -Rn</t>
  </si>
  <si>
    <t>Alicate De Unhas P/ Pet Pequeno Azul Propetz</t>
  </si>
  <si>
    <t>Rasqueadeira Clássica Reta Grande Azul Propetz</t>
  </si>
  <si>
    <t>Carcaça Inferior Mo3 Azul</t>
  </si>
  <si>
    <t>Tesoura Laser Ponta Protegida Reta 6 Azul Propetz</t>
  </si>
  <si>
    <t>Carcaça Superior Mo3 Azul</t>
  </si>
  <si>
    <t>Carcaça Inferior Para Máquina Pro6 (Azul) Propetz</t>
  </si>
  <si>
    <t>Carcaça Inferior Para Máquina Pro6 (Rosa) Propetz</t>
  </si>
  <si>
    <t>Carcaça Inferior Para Máquina Pro X Mini Verde Propetz</t>
  </si>
  <si>
    <t>Estojo Para 20 Tesouras Propetz</t>
  </si>
  <si>
    <t>Guia De Lâmina Titanium - Propetz</t>
  </si>
  <si>
    <t>Carcaça Superior Para Máquina Pro X Mini Verde Propetz</t>
  </si>
  <si>
    <t>Lâmina De Tosa 5F Titanium Super Premium Propetz</t>
  </si>
  <si>
    <t>Cortante Para Lâminas 40 E 50 Propetz</t>
  </si>
  <si>
    <t>Lâmina De Tosa Pro 7 Pps Linha X 3F Propetz</t>
  </si>
  <si>
    <t>Lâmina De Tosa 45 C-Series 5 Em 1 Joyzee</t>
  </si>
  <si>
    <t>Lâmina De Tosa 15 Aço Inox Premium Propetz</t>
  </si>
  <si>
    <t>Lâmina De Tosa 9 Aço Inox Premium Propetz</t>
  </si>
  <si>
    <t>Cabo Adaptador Fixo Para Maquina De Tosa Pluma Propetz</t>
  </si>
  <si>
    <t>E1CGA-100</t>
  </si>
  <si>
    <t>MP3-CP1X-200</t>
  </si>
  <si>
    <t>Alls Distribuidora Vendaspet Eireli</t>
  </si>
  <si>
    <t>Distribuidora Groom Ltda</t>
  </si>
  <si>
    <t>Danilo Leite Almeida</t>
  </si>
  <si>
    <t>Marcelo Uchoa Pereira | Sn</t>
  </si>
  <si>
    <t>Bolha Distribuidora De Produtos Pets Ltda</t>
  </si>
  <si>
    <t>57.506.470 Vinicius Jose Martins De Andrade | Sn</t>
  </si>
  <si>
    <t>Gigavet Distribuidora Veterinaria Eireli</t>
  </si>
  <si>
    <t>Gigavet Distribuidora Veterinaria Eireli | Sn</t>
  </si>
  <si>
    <t>Propet Produtos Para Animais Ltda - Sn</t>
  </si>
  <si>
    <t>Serrapet Ltda - Sn</t>
  </si>
  <si>
    <t>J.W Equipamentos</t>
  </si>
  <si>
    <t>Brg Comercio De Produtos Agropecuarios Ltda</t>
  </si>
  <si>
    <t>Tucha Transportes E Comércio De Produtos Veterinários Ltda-R</t>
  </si>
  <si>
    <t>Abinader Distribuidor E Comercio Ltda</t>
  </si>
  <si>
    <t>J.W Equipamentos - Sn</t>
  </si>
  <si>
    <t>Brg Comercio De Produtos Agropecuarios Ltda -Rn</t>
  </si>
  <si>
    <t>B.V. Comercio De Equipamentos Odonto Medico Hospitalares Ltd</t>
  </si>
  <si>
    <t>Assispet Equip. E Assist. Tec. Para Banho E Tosa Ltda</t>
  </si>
  <si>
    <t>Jose Carlos Nunes De Queiroz Junior 05577553520</t>
  </si>
  <si>
    <t>Deko Laços Ltda</t>
  </si>
  <si>
    <t>Primal Pet Comercio De Produtos Veterinarios Ltda</t>
  </si>
  <si>
    <t>Propet Produtos Para Animais Ltda</t>
  </si>
  <si>
    <t>Importadora Bagé S/A</t>
  </si>
  <si>
    <t>By Med Comercio, Distribuicao E Representacao De Produtos Ve</t>
  </si>
  <si>
    <t>Claudia Cristina Alves De Lima</t>
  </si>
  <si>
    <t>Abinader Distribuidor E Comercio Ltda - Rn</t>
  </si>
  <si>
    <t>Topetz Distribuidora Ltda - Sn</t>
  </si>
  <si>
    <t>Enzo Toyokawa - Sn</t>
  </si>
  <si>
    <t>Erick Araujo E Silva Com. Var. De Outros Artigos</t>
  </si>
  <si>
    <t>Claudia Cristina Alves De Lima | Sn</t>
  </si>
  <si>
    <t>Hm Groom Distribuidora Pet Ltda | Sn</t>
  </si>
  <si>
    <t>Petstop Comercial Ltda</t>
  </si>
  <si>
    <t>Pet Partner Distrib E Gestão Veterinária Ltda</t>
  </si>
  <si>
    <t>Petstop Comercial Ltda -Rn</t>
  </si>
  <si>
    <t>Jose Carlos Nunes De Queiroz Junior 05577553520 | Sn</t>
  </si>
  <si>
    <t>Pra Todo Pet Ltda - Sn</t>
  </si>
  <si>
    <t>Vetsam Distribuidora De Produtos Eireli | Rn</t>
  </si>
  <si>
    <t>Vetsam Distribuidora De Produtos Eireli</t>
  </si>
  <si>
    <t>Prime Ind E Distrib De Cosmeticos Ltda - Rn</t>
  </si>
  <si>
    <t>Serrapet Ltda</t>
  </si>
  <si>
    <t>Topetz Distribuidora Ltda</t>
  </si>
  <si>
    <t>Prime Ind E Distrib De Cosmeticos Ltda</t>
  </si>
  <si>
    <t>L. L De Oliveira Ltda | Sn</t>
  </si>
  <si>
    <t>Primal Pet Comercio De Produtos Veterinarios Ltda -Sn</t>
  </si>
  <si>
    <t>Plenitude Manutencao De Maquinas Ltda</t>
  </si>
  <si>
    <t>Garantia</t>
  </si>
  <si>
    <t>Carcaça Superior Pluma</t>
  </si>
  <si>
    <t>Carcaça Inferior Pluma</t>
  </si>
  <si>
    <t>Plug Tomada Para Maquina Pluma Propetz</t>
  </si>
  <si>
    <t>Carcaça Superior Para Máquina Pro6 (Azul) Propetz</t>
  </si>
  <si>
    <t>Lâmina De Tosa Pro 7 Pps Linha X 6F Propetz</t>
  </si>
  <si>
    <t>Jaleco Premium Unissex Preto Propetz - Tam Gg</t>
  </si>
  <si>
    <t>Jaleco Premium Unissex Preto Propetz - Tam Pp</t>
  </si>
  <si>
    <t>Jaleco Premium Unissex Preto Propetz - Tam G</t>
  </si>
  <si>
    <t>Base Carregadora Para Máquina Pro6 Preta Propetz</t>
  </si>
  <si>
    <t>Carcaça Inferior Para Máquina Pro4 (Preta) Propetz</t>
  </si>
  <si>
    <t>Carcaça Superior Para Máquina Pro4 (Preta) Propetz</t>
  </si>
  <si>
    <t>Carcaça Inferior Mo3 Rosa</t>
  </si>
  <si>
    <t>Carcaça Superior Mo3 Rosa</t>
  </si>
  <si>
    <t>Lâmina De Tosa 9 Titanium Super Premium Propetz</t>
  </si>
  <si>
    <t>Carcaça Superior Para Máquina Pro6 (Rosa) Propetz</t>
  </si>
  <si>
    <t>Evolucao Pet Com. De Prod. Para Banho/Tosa E Vet. - Sn</t>
  </si>
  <si>
    <t>Epet Comercio De Produtos Animais Eireli - Sn</t>
  </si>
  <si>
    <t>Alls Distribuidora Vendaspet Eireli - Rn</t>
  </si>
  <si>
    <t>Moacir Martins Ribeiro Filho 06174997804 | Sn</t>
  </si>
  <si>
    <t>Marcelo Silva Celezuelo 29922620804 | Sn</t>
  </si>
  <si>
    <t>Gr Pet Comercial Ltda-Sn</t>
  </si>
  <si>
    <t>Elite Pet Distribuidora Ltda | Sn</t>
  </si>
  <si>
    <t>Sanitas Moveis Ltda | Sn</t>
  </si>
  <si>
    <t>Junk Pet Distribuidora Ltda - Rn</t>
  </si>
  <si>
    <t>Brasmed Rio De Janeiro Ltda | Sn</t>
  </si>
  <si>
    <t>Gold Pet Artigos Para Pet Shops E Agropecuarias Ltda - Sn</t>
  </si>
  <si>
    <t>Abinader Distribuidora De Medic. Veterinários Eireli -Rn</t>
  </si>
  <si>
    <t>Rg Pet Distribuidora Ltda - Sn</t>
  </si>
  <si>
    <t>Tecnicao Comercio E Manutençao | Sn</t>
  </si>
  <si>
    <t>Rafaela Zanchet Da Silva - Sn</t>
  </si>
  <si>
    <t>Bandeirantes Comercial De Rações Ltda | Rn</t>
  </si>
  <si>
    <t>Braspet Comercio De Equipamentos Veterinarios Ltda-Rn</t>
  </si>
  <si>
    <t>Joana Patricia Da Silva Coelho | Sn</t>
  </si>
  <si>
    <t>We Clipper Com E Consert. Equip</t>
  </si>
  <si>
    <t>Lopes Distribuidora De Produtos Ltda</t>
  </si>
  <si>
    <t>Pet365 Distribuidora De Produtos Para Animais Eireli</t>
  </si>
  <si>
    <t>Evolucao Pet Com. De Prod. Para Banho/Tosa E Vet.</t>
  </si>
  <si>
    <t>Epet Comercio De Produtos Animais Eireli</t>
  </si>
  <si>
    <t>Elisabete Aparecida Lavarias Fernandes 32542402191</t>
  </si>
  <si>
    <t>Afiacamp Comercio Afiacoes E Manutencao Ltda</t>
  </si>
  <si>
    <t>L. L De Oliveira Ltda</t>
  </si>
  <si>
    <t>Antonio Carlos Batista Comercio Em Geral Ltda</t>
  </si>
  <si>
    <t>Junk Pet Distribuidora Ltda</t>
  </si>
  <si>
    <t>Edu Steffens Moraes</t>
  </si>
  <si>
    <t>Gold Pet Artigos Para Pet Shops E Agropecuarias Ltda</t>
  </si>
  <si>
    <t>Brasmed Rio De Janeiro Ltda</t>
  </si>
  <si>
    <t>Elluc- Agro Negocios Ltda</t>
  </si>
  <si>
    <t>Bandeirantes Comercial De Rações Ltda</t>
  </si>
  <si>
    <t>Aupet Sociedade Limitada</t>
  </si>
  <si>
    <t>Maju Comercio De Produtos Pets Ltda</t>
  </si>
  <si>
    <t>Joana Patricia Da Silva Coelho</t>
  </si>
  <si>
    <t>Tesoura Profissional Semi-Dentada 440C 7” Premium – Propetz</t>
  </si>
  <si>
    <t>Placa+Bateria Para Máquina Pro X Mini Propetz</t>
  </si>
  <si>
    <t>Carcaça Superior Para Máquina Pro4 (Azul) Propetz</t>
  </si>
  <si>
    <t>A1PA-100</t>
  </si>
  <si>
    <t>L2AP630SS-100</t>
  </si>
  <si>
    <t>Ramos Jordao Comercio De Produtos E Artigos Para Animais Ltd</t>
  </si>
  <si>
    <t>R &amp; R Industria E Comercio Ltda</t>
  </si>
  <si>
    <t>Px - Irmaos Peixoto Prod. Vet. Ltda</t>
  </si>
  <si>
    <t>All4Pet Distribuidora Ltda</t>
  </si>
  <si>
    <t>Marcelo Uchoa Pereira</t>
  </si>
  <si>
    <t>Kivia Karoline Da Silva Costa Ltda</t>
  </si>
  <si>
    <t>Milapet Distribuidora De Produtos Pet Ltda Epp</t>
  </si>
  <si>
    <t>EXPORTAÇÃO</t>
  </si>
  <si>
    <t>Rudinei Barboza Rezende</t>
  </si>
  <si>
    <t>Jonas Augusto Domingos</t>
  </si>
  <si>
    <t>Camilla Carvalho Caetano 32402928824</t>
  </si>
  <si>
    <t>Priscila Reis Esper 03729666673</t>
  </si>
  <si>
    <t>Venturo Commerce Ltda</t>
  </si>
  <si>
    <t>Maria Liz Industria E Comercio De Vestuario E Bijuterias Eir</t>
  </si>
  <si>
    <t>Manoel De Souza Ciriaco</t>
  </si>
  <si>
    <t>Gb De Oliveira Produtos Para Pet Shop Me</t>
  </si>
  <si>
    <t>Mapet Mrm Comercial Ltda</t>
  </si>
  <si>
    <t>Abinader Distribuidora De Medic. Veterinários Eireli</t>
  </si>
  <si>
    <t>Casa Vet Distribuidora Ltda</t>
  </si>
  <si>
    <t>Consulpet Produtos Veterinarios Ltda</t>
  </si>
  <si>
    <t>Enzo Toyokawa</t>
  </si>
  <si>
    <t>Moacir Martins Ribeiro Filho 06174997804</t>
  </si>
  <si>
    <t>I G L Distribuidora Pet Ltda</t>
  </si>
  <si>
    <t>Rafaela Zanchet Da Silva</t>
  </si>
  <si>
    <t>All4Pet Distribuidora Ltda - Sn</t>
  </si>
  <si>
    <t>Maqlam Com. E Man. Equip. Para Pet Shop Ltda|Sn</t>
  </si>
  <si>
    <t>Casa Vet Distribuidora Ltda - Rn</t>
  </si>
  <si>
    <t>We Clipper Com E Consert. Equip | Sn</t>
  </si>
  <si>
    <t>Pet365 Distribuidora De Produtos Para Animais Eireli - Rn</t>
  </si>
  <si>
    <t>Rasqueadeira Clássica Reta Micro Azul Propetz</t>
  </si>
  <si>
    <t>Carcaça Inferior Para Máquina Pro4 (Azul) Propetz</t>
  </si>
  <si>
    <t>Rasqueadeira Reta C/Bolinha Grande Azul Propetz</t>
  </si>
  <si>
    <t>Lâmina De Tosa 30 Premium Titanium Propetz</t>
  </si>
  <si>
    <t>Jaleco Premium Feminino Preto Propetz - Tam M</t>
  </si>
  <si>
    <t>l1c75a-200</t>
  </si>
  <si>
    <t>A1ga-200</t>
  </si>
  <si>
    <t>l1pcpa-200</t>
  </si>
  <si>
    <t>m1tla-200</t>
  </si>
  <si>
    <t>l1pp6a-200</t>
  </si>
  <si>
    <t>Canine Clinica Veterinaria Eireli</t>
  </si>
  <si>
    <t>Distribuidora Profissionau Pet Ltda</t>
  </si>
  <si>
    <t>Vitavet Farmaceutica Ltda - Sn</t>
  </si>
  <si>
    <t>Marcelo Uchoa Pereira | Rn</t>
  </si>
  <si>
    <t>Canine Clinica Veterinaria Eireli - Sn</t>
  </si>
  <si>
    <t>Andre Luis Mendes - Sn</t>
  </si>
  <si>
    <t>Elany De Sousa Silva - Me |Rn</t>
  </si>
  <si>
    <t>Zozo Pet Store Ltda |Sn</t>
  </si>
  <si>
    <t>Erick Araujo E Silva Comercio Varejista De Outros Artigos E</t>
  </si>
  <si>
    <t>Vitavet Farmaceutica Ltda</t>
  </si>
  <si>
    <t>Sanitas Moveis Ltda</t>
  </si>
  <si>
    <t>Zozo Pet Store Ltda</t>
  </si>
  <si>
    <t>Bubbles Pets Comercio De Cosmeticos E Produtos De Perfumaria</t>
  </si>
  <si>
    <t>Carvalho E Carvalho Pet Center Comercio E Acessorios Ltda</t>
  </si>
  <si>
    <t>49.226.449 Helio Drummond Francklin</t>
  </si>
  <si>
    <t>Fernando Jose Neves</t>
  </si>
  <si>
    <t>Vitavet Distribuidora Limitada</t>
  </si>
  <si>
    <t>Andre Roberto De Azevedo</t>
  </si>
  <si>
    <t>41.263.079 Jonathan Raniery Dantas Gama</t>
  </si>
  <si>
    <t>Petsee Comercio Ltda</t>
  </si>
  <si>
    <t>Cód</t>
  </si>
  <si>
    <t>Propetz Geral Produto</t>
  </si>
  <si>
    <t>Categoria</t>
  </si>
  <si>
    <t>Jul</t>
  </si>
  <si>
    <t>Ago</t>
  </si>
  <si>
    <t>Set</t>
  </si>
  <si>
    <t>Out</t>
  </si>
  <si>
    <t>Nov</t>
  </si>
  <si>
    <t>Dez</t>
  </si>
  <si>
    <t>Jan2</t>
  </si>
  <si>
    <t>Fev3</t>
  </si>
  <si>
    <t>Mar4</t>
  </si>
  <si>
    <t>Abr5</t>
  </si>
  <si>
    <t>Mai6</t>
  </si>
  <si>
    <t>Jun7</t>
  </si>
  <si>
    <t>Jul8</t>
  </si>
  <si>
    <t>Ago9</t>
  </si>
  <si>
    <t>Set10</t>
  </si>
  <si>
    <t>Out11</t>
  </si>
  <si>
    <t>Nov12</t>
  </si>
  <si>
    <t>Dez13</t>
  </si>
  <si>
    <t>pgc-71008</t>
  </si>
  <si>
    <t>PLUMA Brazil plug</t>
  </si>
  <si>
    <t>ALICATE DE UNHAS P/GATO PEQUENO VERMELHO PROPETZ</t>
  </si>
  <si>
    <t>PENTE 19CM ANTIESTATICO TEFLON PRETO PROPETZ</t>
  </si>
  <si>
    <t>RASQUEADEIRA CABO MADEIRA GRANDE PROPETZ</t>
  </si>
  <si>
    <t>RAKE PRO 16 DENTES PELOS MEDIOS AZUL PROPETZ</t>
  </si>
  <si>
    <t>PENTE DE PULGAS C/CABO ROSA PROPETZ</t>
  </si>
  <si>
    <t>24AA67A</t>
  </si>
  <si>
    <t>PENTE DE PULGAS C/ CABO PRETO PROPETZ</t>
  </si>
  <si>
    <t>B19LAA-100</t>
  </si>
  <si>
    <t>DESEMBOLADOR ANTIGO RETO 09 LÂMINAS AZUL PROPETZ</t>
  </si>
  <si>
    <t>B19LR-100</t>
  </si>
  <si>
    <t>DESEMBOLADOR RETO 09 LÂMINAS ROSA PROPETZ</t>
  </si>
  <si>
    <t>B1DP16LR-100</t>
  </si>
  <si>
    <t>RAKE PRO 16 DENTES ROSA PELOS MÉDIOS PROPETZ</t>
  </si>
  <si>
    <t>C1EPGSBA-100</t>
  </si>
  <si>
    <t>ESCOVA PRO PINOS S/BOLINHA GRANDE AZUL PROPETZ</t>
  </si>
  <si>
    <t>C1EPGSBR-100</t>
  </si>
  <si>
    <t>ESCOVA PRO PINOS S/BOLINHA GRANDE ROSA PROPETZ</t>
  </si>
  <si>
    <t>C1EPMSBA-100</t>
  </si>
  <si>
    <t>ESCOVA PRO PINOS S/BOLINHA MEDIA AZUL PROPETZ</t>
  </si>
  <si>
    <t>C1EPMSBR-100</t>
  </si>
  <si>
    <t>ESCOVA PRO PINOS S/BOLINHA MEDIA ROSA PROPETZ</t>
  </si>
  <si>
    <t>C1NDGA-100</t>
  </si>
  <si>
    <t>ESCOVA DUPLA NYLON E PINOS AZUL PROPETZ</t>
  </si>
  <si>
    <t>C1NGA-100</t>
  </si>
  <si>
    <t>ESCOVA CERDAS NYLON GRANDE AZUL PROPETZ</t>
  </si>
  <si>
    <t>C1SBGR-100</t>
  </si>
  <si>
    <t>ESCOVA PINOS S/BOLINHA GRANDE ROSA PROPETZ</t>
  </si>
  <si>
    <t>C1SBMR-100</t>
  </si>
  <si>
    <t>ESCOVA PINOS S/BOLINHA MEDIA ROSA PROPETZ</t>
  </si>
  <si>
    <t>E1ALGA-100</t>
  </si>
  <si>
    <t>RASQUEADEIRA AUTOLIMPANTE GRANDE AZUL PROPETZ</t>
  </si>
  <si>
    <t>E1CGR-100</t>
  </si>
  <si>
    <t>RASQUEADEIRA CLASSICA RETA GRANDE ROSA PROPETZ</t>
  </si>
  <si>
    <t>E1CMR-100</t>
  </si>
  <si>
    <t>RASQUEADEIRA CLASSICA RETA MEDIA ROSA PROPETZ</t>
  </si>
  <si>
    <t>E1FPLA-100</t>
  </si>
  <si>
    <t>RASQUEADEIRA FLEXIVEL PINOS LONGOS FIRMES AZUL PROPETZ</t>
  </si>
  <si>
    <t>E1FPLR-100</t>
  </si>
  <si>
    <t>RASQUEADEIRA FLEXIVEL PINOS LONGOS FIRMES ROSA PROPETZ</t>
  </si>
  <si>
    <t>E1FPMA-100</t>
  </si>
  <si>
    <t>RASQUEADEIRA FLEXIVEL PINOS MEDIOS MACIO AZUL PROPETZ</t>
  </si>
  <si>
    <t>E1RPGA-100</t>
  </si>
  <si>
    <t>RASQUEADEIRA PRO RETA GRANDE AZUL PROPETZ</t>
  </si>
  <si>
    <t>E1RPGR-100</t>
  </si>
  <si>
    <t>RASQUEADEIRA PRO RETA GRANDE ROSA PROPETZ</t>
  </si>
  <si>
    <t>E1RPMA-100</t>
  </si>
  <si>
    <t>RASQUEADEIRA PRO RETA MEDIA AZUL PROPETZ</t>
  </si>
  <si>
    <t>E1RPMR-100</t>
  </si>
  <si>
    <t>RASQUEADEIRA PRO RETA MEDIA ROSA PROPETZ</t>
  </si>
  <si>
    <t>F119S50-100</t>
  </si>
  <si>
    <t>PENTE 19CM DUPLO ACO CROMADO PRATA PROPETZ</t>
  </si>
  <si>
    <t>L1PP6AA-100</t>
  </si>
  <si>
    <t>TESOURA ANTIGA SEMI-PROFISSIONAL PONTA PROTEGIDA RETA 6" AZUL PROPETZ</t>
  </si>
  <si>
    <t>L1T7AA-100</t>
  </si>
  <si>
    <t>Tesoura Laser Semi Dentada/Tubarao 7" Azul Propetz Antigo</t>
  </si>
  <si>
    <t>LE-4F</t>
  </si>
  <si>
    <t>LAMINA SHERNBAO PARA PGC-660 4F</t>
  </si>
  <si>
    <t>LE-7F</t>
  </si>
  <si>
    <t>LAMINA SHERNBAO PARA PGC-660 7F</t>
  </si>
  <si>
    <t>Curva ABC QTD.</t>
  </si>
  <si>
    <t>total</t>
  </si>
  <si>
    <t>Curva ABC QTD.2</t>
  </si>
  <si>
    <t>Código Cliente</t>
  </si>
  <si>
    <t>Distribuidora Marpet De Marilia Ltda | Sn</t>
  </si>
  <si>
    <t>Carlos Eduardo oliveira Gonçalves dos Santos ME</t>
  </si>
  <si>
    <t>E D Comercio E Representacoes Ltda</t>
  </si>
  <si>
    <t>Happy Nose Centro Estetica Animal E Pet Shop Ltda -Sn</t>
  </si>
  <si>
    <t>Hara Distribuidora De Produtos Para Pet Ltda | Sn</t>
  </si>
  <si>
    <t>Jaiane Paula Da Silva</t>
  </si>
  <si>
    <t>Juliana Aguiar Crudi</t>
  </si>
  <si>
    <t>Kauan Mendes Da Costa Moriyama</t>
  </si>
  <si>
    <t>Multi Pet 25 Distribuidora De Produtos Ltda |Sn</t>
  </si>
  <si>
    <t>Rasqueadeira Curva C/Bolinha Grande Azul Propetz</t>
  </si>
  <si>
    <t>E1CBGA-100</t>
  </si>
  <si>
    <t>Malca Pet Distribuidora Ltda</t>
  </si>
  <si>
    <t>Iled Solucoes Ltda</t>
  </si>
  <si>
    <t>Jaiane Paula Da Silva | Sn</t>
  </si>
  <si>
    <t>Juliana Aguiar Crudi | Sn</t>
  </si>
  <si>
    <t>Kauan Mendes Da Costa Moriyama |Sn</t>
  </si>
  <si>
    <t>60.507.434 Wemerson De Oliveira | Sn</t>
  </si>
  <si>
    <t>E L Machado Medicamentos Ltda</t>
  </si>
  <si>
    <t>60.507.434 Wemerson De Oliveira</t>
  </si>
  <si>
    <t>BUENDIA DISTRIBUIDORA DE PRODUTOS AGROPECUARIOS LTDA - natureza distribuidora</t>
  </si>
  <si>
    <t>MOHANA PRODUTOS PET LTDA</t>
  </si>
  <si>
    <t>FGL DISTRIBUIDORA LTDA</t>
  </si>
  <si>
    <t>C E Barbosa Pet Shop E Produtos Agropecuarios</t>
  </si>
  <si>
    <t>Link Pet Distribuidora</t>
  </si>
  <si>
    <t>Garra Animal Comercio Atacadista De Medicamentos E Drogas De</t>
  </si>
  <si>
    <t>27.344.909 Edileia Aparecida Luiz Vicentini</t>
  </si>
  <si>
    <t>Genesis Pet E Vet Ltda</t>
  </si>
  <si>
    <t>Casa Do Tosador Pet Ltda | Sn</t>
  </si>
  <si>
    <t>Pet Nort Hospital Veterinario Vix Ltda | Sn</t>
  </si>
  <si>
    <t>Luxury Maskotikas</t>
  </si>
  <si>
    <t>Tesoura Laser Reta 7,5" Azul Propetz-Cabo Novo</t>
  </si>
  <si>
    <t>Adaptador Inox Wide 10Mm Joyzze</t>
  </si>
  <si>
    <t>Adaptador Inox Wide 3Mm Joyzze</t>
  </si>
  <si>
    <t>Adaptador Inox Wide 6Mm Joyzze</t>
  </si>
  <si>
    <t>Adaptador Inox Wide 13Mm Joyzze</t>
  </si>
  <si>
    <t>Adaptador Inox Wide 16Mm Joyzze</t>
  </si>
  <si>
    <t>Adaptador Inox Wide 19Mm Joyzze</t>
  </si>
  <si>
    <t>Adaptador Inox Wide 22Mm Joyzze</t>
  </si>
  <si>
    <t>Adaptador Inox Wide 25Mm Joyzze</t>
  </si>
  <si>
    <t>Lâmina De Tosa 30 Wide Joyzze</t>
  </si>
  <si>
    <t>Lâmina De Tosa 10 Wide Joyzze</t>
  </si>
  <si>
    <t>Parafuso Da Dobradiça Pluma/Volare Propetz</t>
  </si>
  <si>
    <t>Bateria Para Máquina De Tosa Volare Propetz</t>
  </si>
  <si>
    <t>Placa Para Máquina Volare Propetz</t>
  </si>
  <si>
    <t>Camiseta Unissex 100% Algodão Cor Preta Propetz - Tam P</t>
  </si>
  <si>
    <t>JZAWC-10-0559</t>
  </si>
  <si>
    <t>JZAWC-3-0535</t>
  </si>
  <si>
    <t>JZAWC-6-0542</t>
  </si>
  <si>
    <t>JZAWC-13-0566</t>
  </si>
  <si>
    <t>JZAWC-16-0573</t>
  </si>
  <si>
    <t>JZAWC-19-0580</t>
  </si>
  <si>
    <t>JZAWC-22-0597</t>
  </si>
  <si>
    <t>JZAWC-25-0603</t>
  </si>
  <si>
    <t>JZ-A30W-0467</t>
  </si>
  <si>
    <t>JZ-A10W-0474</t>
  </si>
  <si>
    <t>MP3-PD1-100</t>
  </si>
  <si>
    <t>Assispet Equipamentos E Assistencia Tecnica Para Banho E Tos</t>
  </si>
  <si>
    <t>Horse Hoofcare Ltda | Sn</t>
  </si>
  <si>
    <t>Canal Pet Distribuidora Ltda - Sn</t>
  </si>
  <si>
    <t>Pet Service Comercio E Transportes Eireli -Sn</t>
  </si>
  <si>
    <t>Tok Final Produtos Para Embelezamento Animal Ltda-Sn</t>
  </si>
  <si>
    <t>I G L Distribuidora Pet Ltda | Sn</t>
  </si>
  <si>
    <t>Medicalvet Comercio De Produtos Veterinarios Ltda | Rn</t>
  </si>
  <si>
    <t>Canil Lilies Castle Comercio E Servicos Ltda</t>
  </si>
  <si>
    <t>Milapet Distribuidora De Produtos Pet Ltda Epp | Sn</t>
  </si>
  <si>
    <t>Everton Geraldo Costa - Me - Sn</t>
  </si>
  <si>
    <t>Horse Hoofcare Ltda</t>
  </si>
  <si>
    <t>Canal Pet Distribuidora Ltda</t>
  </si>
  <si>
    <t>Affiar Servicos E Comercio Ltda</t>
  </si>
  <si>
    <t>Happy Nose Centro Estetica Animal E Pet Shop Ltda</t>
  </si>
  <si>
    <t>Medicalvet Comercio De Produtos Veterinarios Ltda.</t>
  </si>
  <si>
    <t>Everton Geraldo Costa - Me</t>
  </si>
  <si>
    <t>adaptadores individuais joyzee</t>
  </si>
  <si>
    <t>Laminas A5 Wide joyzee</t>
  </si>
  <si>
    <t>M Nakano Comercio de Artigos Para Pet Shop LTDA</t>
  </si>
  <si>
    <t>58.317.053 Larissa De Lira Avelino Correia Lima | Sn</t>
  </si>
  <si>
    <t>62.650.880 Melanie Senz</t>
  </si>
  <si>
    <t>B S De Castro</t>
  </si>
  <si>
    <t>Casa Agricola E Pet Ltda | Rn</t>
  </si>
  <si>
    <t>Contabras Agropet Distriduidora De Produtos Para Pet Shop Lt</t>
  </si>
  <si>
    <t>Paulo Cabral Henrique | Sn</t>
  </si>
  <si>
    <t>22.175.636 Eduardo Ebone - Sn</t>
  </si>
  <si>
    <t>Agronil Representacoes E Comercio Ltda</t>
  </si>
  <si>
    <t>Jose Jarbas Severo Neto</t>
  </si>
  <si>
    <t>dez/26</t>
  </si>
  <si>
    <t>jan/26</t>
  </si>
  <si>
    <t>fev/26</t>
  </si>
  <si>
    <t>mar/26</t>
  </si>
  <si>
    <t>abr/26</t>
  </si>
  <si>
    <t>mai/26</t>
  </si>
  <si>
    <t>jun/26</t>
  </si>
  <si>
    <t>jul/26</t>
  </si>
  <si>
    <t>ago/26</t>
  </si>
  <si>
    <t>set/26</t>
  </si>
  <si>
    <t>out/26</t>
  </si>
  <si>
    <t>nov/26</t>
  </si>
  <si>
    <t>Lâmina De Tosa 5/8 Patinha Média Oster</t>
  </si>
  <si>
    <t>Lâmina De Tosa 5F Alta Oster</t>
  </si>
  <si>
    <t>Camiseta Unissex 100% Algodão Cor Preta Propetz - Tam Gg</t>
  </si>
  <si>
    <t>Camiseta Unissex 100% Algodão Cor Verde Propetz - Tam Xgg</t>
  </si>
  <si>
    <t>Escova De Nylon Elevage</t>
  </si>
  <si>
    <t>Jaleco Premium Unissex Preto Propetz - Tam 16</t>
  </si>
  <si>
    <t>Guia De Mesa Shernbao 50Cm</t>
  </si>
  <si>
    <t>078919-106-005</t>
  </si>
  <si>
    <t>078919-176-005</t>
  </si>
  <si>
    <t>ESNYELE-100</t>
  </si>
  <si>
    <t>PR-001</t>
  </si>
  <si>
    <t>Distribuição NR</t>
  </si>
  <si>
    <t>Dani Rio Distribuidora</t>
  </si>
  <si>
    <t>Fgl Distribuidora</t>
  </si>
  <si>
    <t>Fgl Distribuidora-Sn</t>
  </si>
  <si>
    <t>Dani Rio Distribuidora | Sn</t>
  </si>
  <si>
    <t>Consulpet Produtos Veterinarios Ltda | Sn</t>
  </si>
  <si>
    <t>Oster Laminas</t>
  </si>
  <si>
    <t>Joyzee Guias</t>
  </si>
  <si>
    <t>ERIKA MARQUES DE AGUIAR</t>
  </si>
  <si>
    <t>ASB DISTRIBUIDORA LTDA</t>
  </si>
  <si>
    <t>37.351.589 Wellington Souza Vieira</t>
  </si>
  <si>
    <t>F T Mecate</t>
  </si>
  <si>
    <t>Rita De Cassia Wanda Mendes Da Costa</t>
  </si>
  <si>
    <t>Rodrigo Santos Silva 39882682839 | Sn</t>
  </si>
  <si>
    <t>Camiseta Unissex 100% Algodão Cor Verde Propetz - Tam Gg</t>
  </si>
  <si>
    <t>Base Carregadora Para Máquina Pro4 Preta Propetz</t>
  </si>
  <si>
    <t>Ilha &amp; Pina Ltda</t>
  </si>
  <si>
    <t>M Nakano Comercio De Artigos Para Pet Shop Ltda - Sn</t>
  </si>
  <si>
    <t>Buendia Distribuidora De Produtos Agrop. Ltda</t>
  </si>
  <si>
    <t>Erika Marques De Aguiar</t>
  </si>
  <si>
    <t>Jf Laminas E Equipamentos Para Banho E Tosa Ltda</t>
  </si>
  <si>
    <t>Andre Shatoshi Hara Filial | Sn</t>
  </si>
  <si>
    <t>Henk Pets - Atacado Pets Ltda</t>
  </si>
  <si>
    <t>37.351.589 Wellington Souza Vieira | Sn</t>
  </si>
  <si>
    <t>Mohana Produtos Pet Ltda - Rn</t>
  </si>
  <si>
    <t>F T Mecate | Sn</t>
  </si>
  <si>
    <t>Distribuidora Henk Pets Ltda</t>
  </si>
  <si>
    <t>Pup'S Vet Comercio E Servicos Veterinarios Ltda Filial | Sn</t>
  </si>
  <si>
    <t>Jaime Abrao Ltda -Sn</t>
  </si>
  <si>
    <t>A PINA DOS SANTOS DELEZZOTTE LTDA</t>
  </si>
  <si>
    <t>13.368.815 Alexandre Henrique | Sn</t>
  </si>
  <si>
    <t>54.700.724 Renato Correa | Sn</t>
  </si>
  <si>
    <t>Francisco Luciano Alves Honorio Ltda | Rn</t>
  </si>
  <si>
    <t>Rauen Produtos Para Pet Ltda - Sn</t>
  </si>
  <si>
    <t>V.S.Fontes - Equipamentos</t>
  </si>
  <si>
    <t>A Pina Dos Santos Delezzotte Ltda</t>
  </si>
  <si>
    <t>Marcelo Silva Celezuelo 29922620804</t>
  </si>
  <si>
    <t>Leo Afiacoes Eireli</t>
  </si>
  <si>
    <t>Assispet Equi E Assistencia Tecnica Para Banho E Tosa Rn</t>
  </si>
  <si>
    <t>Comercio De Produtos Veterinarios Petbontrato Ltda</t>
  </si>
  <si>
    <t>Novettà Distribuidora Ltda. - Sn</t>
  </si>
  <si>
    <t>A Pina Dos Santos Delezzotte Ltda | Rn</t>
  </si>
  <si>
    <t>B S De Castro | Sn</t>
  </si>
  <si>
    <t>A Chiali Chen Ltda</t>
  </si>
  <si>
    <t>THAIS BARBOSA DOS SANTOS 38387834840 | SN</t>
  </si>
  <si>
    <t>Total 2026</t>
  </si>
  <si>
    <t>Dio'Animalli Distribuidora Ltda | Sn</t>
  </si>
  <si>
    <t>total 26</t>
  </si>
  <si>
    <t>Lalesca Aragao De Azevedo De Queiroz 06250543503</t>
  </si>
  <si>
    <t>Lalesca Aragao De Azevedo De Queiroz 06250543503 | Sn</t>
  </si>
  <si>
    <t>Thais Barbosa Dos Santos 38387834840 | Sn</t>
  </si>
  <si>
    <t>Px - Irmãos Peixoto Produtos Veterniários Ltda - Me</t>
  </si>
  <si>
    <t>62.650.880 Melanie Senz | Sn</t>
  </si>
  <si>
    <t>Clinica E Comercio De Prod. Vet. Quiben Ltda | Sn</t>
  </si>
  <si>
    <t>H1DMBA-200</t>
  </si>
  <si>
    <t>Mega Pet de Art e alim p anim Ltda</t>
  </si>
  <si>
    <t>Pop Folha 21 Ltda</t>
  </si>
  <si>
    <t>Tesoura Profissional Reta 440C 7” Premium – Propetz</t>
  </si>
  <si>
    <t>Tesoura Profissional Tubarão 440C 7” Premium – Propetz</t>
  </si>
  <si>
    <t>Outros Instrumentos De Desenho, De Traçado Ou De Cálculo, Sendo: Ábaco Para Estudante Com 17 Hastes</t>
  </si>
  <si>
    <t>MT225805</t>
  </si>
  <si>
    <t>Outros Instrumentos De Desenho, De Traçado Ou De Cálculo, Sendo: Ábaco Para Professor Com 13 Hastes</t>
  </si>
  <si>
    <t>MT829431</t>
  </si>
  <si>
    <t>Alavanca Para Máquina De Tosa Pluma/Volare Propetz - Novo (Branca)</t>
  </si>
  <si>
    <t>Mega Pet Com De Art E Alim P Anim Ltda</t>
  </si>
  <si>
    <t>Ginastica Do Cerebro Do Brasil Ltda</t>
  </si>
  <si>
    <t>Leo Afiacoes Ltda</t>
  </si>
  <si>
    <t>Via Decoramma Moveis E Acessorios Eireli - Sn</t>
  </si>
  <si>
    <t>Contabras Agropet Distriduidora De Produtos Para Pet Shop |</t>
  </si>
  <si>
    <t>Plena Vet Distribuidora Ltda | Rn</t>
  </si>
  <si>
    <t>Brinquedos</t>
  </si>
  <si>
    <t>54.411.554 Luciele Caline Barreto Fernandes | Sn</t>
  </si>
  <si>
    <t>Jr Comercio E Pet Shop Ltda | Rn</t>
  </si>
  <si>
    <t>Hub Pet Distribuidora Ltda - Sn</t>
  </si>
  <si>
    <t>Rasqueadeira Clássica Reta Média Azul Propetz</t>
  </si>
  <si>
    <t>Guia De Nylon Propetz 45Cm - Azul</t>
  </si>
  <si>
    <t>Rasqueadeira Curva C/Bolinha Média Azul Propetz</t>
  </si>
  <si>
    <t>Alavanca Para Máquina De Tosa Pluma Propetz - Antigo (Preta)</t>
  </si>
  <si>
    <t>Guia De Nylon Propetz 45Cm - Preta</t>
  </si>
  <si>
    <t>Suporte De Mesa Pequeno Propetz Azul</t>
  </si>
  <si>
    <t>Suporte Multifuncional Cilindrico Para Treinamento</t>
  </si>
  <si>
    <t>Suporte Multifuncional Para Treinamento</t>
  </si>
  <si>
    <t>Cabeça Manequim Schnauzer</t>
  </si>
  <si>
    <t>Cabeça Manequim Asiático</t>
  </si>
  <si>
    <t>Cabeça Manequim Poodle</t>
  </si>
  <si>
    <t>Cabeça Manequim Poodle Show</t>
  </si>
  <si>
    <t>Cabeça Manequim Bichon Frisé</t>
  </si>
  <si>
    <t>Pelagem De Cabeça Bichon Frisé Média</t>
  </si>
  <si>
    <t>Pelagem De Cabeça Bichon Frisé Grande</t>
  </si>
  <si>
    <t>Corpo Manequim Bichon Frisé Multi Funcional Grande</t>
  </si>
  <si>
    <t>Corpo Manequim Bichon Frisé Multi Funcional Médio</t>
  </si>
  <si>
    <t>Pelagem De Corpo Multi Funcional Bichon Frisé Grande</t>
  </si>
  <si>
    <t>Pelagem De Corpo Multi Funcional Bichon Frisé Media</t>
  </si>
  <si>
    <t>Pelagem De Corpo Multi Funcional Poodle Cor Caramelo</t>
  </si>
  <si>
    <t>Pelagem De Corpo Multi Funcional Poodle Show</t>
  </si>
  <si>
    <t>Pelagem De Cabeça Asiatica Branca</t>
  </si>
  <si>
    <t>Pelagem De Cabeça Asiatica Branca E Cinza</t>
  </si>
  <si>
    <t>Pelagem De Cabeça Asiatica Branca E Marrom</t>
  </si>
  <si>
    <t>Pelagem De Cabeça Asiatica Branca E Preta</t>
  </si>
  <si>
    <t>Pelagem De Cabeça Asiatica Marrom</t>
  </si>
  <si>
    <t>Base Para Suporte Multifuncional Para Treinamento</t>
  </si>
  <si>
    <t>Pelagem De Corpo Multi Funcional Bichon Frisé Grande, Cabeça Pelo Natural</t>
  </si>
  <si>
    <t>Pelagem De Corpo Multi Funcional Bichon Frisé Media, Cabeça Pelo Natural</t>
  </si>
  <si>
    <t>Pelagem Multi Funcional Para Suporte Cilindrico De Treinamento</t>
  </si>
  <si>
    <t>Pelagem Multi Funcional Para Suporte De Treinamento</t>
  </si>
  <si>
    <t>Corpo Manequim Poodle Multi Funcional</t>
  </si>
  <si>
    <t>Pelagem De Corpo Multi Funcional Asiatica</t>
  </si>
  <si>
    <t>Suporte De Cabeça Multi Funcional</t>
  </si>
  <si>
    <t>Máquina De Tosa Mo4 Propetz Azul, Bivolt</t>
  </si>
  <si>
    <t>Pente De Pulgas C/Cabo Azul Propetz</t>
  </si>
  <si>
    <t>Desembolador Reto 12 Lâminas Azul Propetz</t>
  </si>
  <si>
    <t>Guia De Nylon Propetz 45Cm - Rosa</t>
  </si>
  <si>
    <t>Rasqueadeira Curva Grande Azul Propetz</t>
  </si>
  <si>
    <t>Desembolador Reto 09 Lâminas Azul Propetz</t>
  </si>
  <si>
    <t>Dedeira Para Tesoura Aberta, Azul, Propetz</t>
  </si>
  <si>
    <t>Dedeira Para Tesoura Fechada, Azul, Propetz</t>
  </si>
  <si>
    <t>Cortante Ceramica Para Lâminas Pro7 Propetz</t>
  </si>
  <si>
    <t>Lâmina De Tosa 4F Titanium Super Premium Propetz</t>
  </si>
  <si>
    <t>Guia De Nylon Propetz 60 Cm – Preta</t>
  </si>
  <si>
    <t>Dedeira De Silicone Para Tesoura, Preta, Propetz</t>
  </si>
  <si>
    <t>Dedeira De Silicone Para Tesoura, Transparente, Propetz</t>
  </si>
  <si>
    <t>MP34-MA1-100</t>
  </si>
  <si>
    <t>SMP-XA1-100</t>
  </si>
  <si>
    <t>B2-89STA03</t>
  </si>
  <si>
    <t>B1-89STA03</t>
  </si>
  <si>
    <t>89STA034</t>
  </si>
  <si>
    <t>89STA032</t>
  </si>
  <si>
    <t>89STA031</t>
  </si>
  <si>
    <t>89STA033</t>
  </si>
  <si>
    <t>89STA036</t>
  </si>
  <si>
    <t>89STA-M</t>
  </si>
  <si>
    <t>89STA-L</t>
  </si>
  <si>
    <t>89STA012-S</t>
  </si>
  <si>
    <t>89STA012</t>
  </si>
  <si>
    <t>D2-89STA</t>
  </si>
  <si>
    <t>D1-89STA</t>
  </si>
  <si>
    <t>89STA010</t>
  </si>
  <si>
    <t>89STA035</t>
  </si>
  <si>
    <t>89STA001</t>
  </si>
  <si>
    <t>89STA005</t>
  </si>
  <si>
    <t>89STA027</t>
  </si>
  <si>
    <t>89STA006</t>
  </si>
  <si>
    <t>89STA002</t>
  </si>
  <si>
    <t>B3-89STA03</t>
  </si>
  <si>
    <t>D4-89STA</t>
  </si>
  <si>
    <t>D3-89STA</t>
  </si>
  <si>
    <t>C2-89STA</t>
  </si>
  <si>
    <t>C1-89STA</t>
  </si>
  <si>
    <t>89STA030</t>
  </si>
  <si>
    <t>89STA015</t>
  </si>
  <si>
    <t>89STA016</t>
  </si>
  <si>
    <t>89STA</t>
  </si>
  <si>
    <t>MP6-4CAP-100</t>
  </si>
  <si>
    <t>ASP-AZP-100</t>
  </si>
  <si>
    <t>ASP-AZPF-100</t>
  </si>
  <si>
    <t>ASP-PRSP-100</t>
  </si>
  <si>
    <t>ASP-TRSP-100</t>
  </si>
  <si>
    <t>Gr Pet Comercial Ltda- Sn</t>
  </si>
  <si>
    <t>Virtude Nossa Distribuidora Ltda | Sn</t>
  </si>
  <si>
    <t>Hansen Equipamentos Para Banho E Tosa Ltda</t>
  </si>
  <si>
    <t>Dv Pet Comercio De Produtos Para Animais Ltda</t>
  </si>
  <si>
    <t>Guga Pet Atacarejo Ltda</t>
  </si>
  <si>
    <t>Alm Distribuidora E Afiacoes Ltda</t>
  </si>
  <si>
    <t>Agropecuaria Manchester Ltda - Rn</t>
  </si>
  <si>
    <t>Daros Corp Importacao E Exp Ltda</t>
  </si>
  <si>
    <t>Agropecuaria Manchester Ltda</t>
  </si>
  <si>
    <t>Ad Comercio De Produtos E Manutencao De Equipamentos Para B</t>
  </si>
  <si>
    <t>Tesoura Para Tosa Profissional Tubarão Curva Chrome 440C 7.5” Premium – Propetz</t>
  </si>
  <si>
    <t>Tesoura Laser Curva 7,5" Azul Propetz</t>
  </si>
  <si>
    <t>Tesoura Para Tosa Profissional Tubarão Chrome 440C 7” Premium – Propetz</t>
  </si>
  <si>
    <t>Lâmina De Tosa 3F Titanium Super Premium Propetz</t>
  </si>
  <si>
    <t>Tesoura Para Tosa Profissional Reta Chrome 440C 7.5” Premium – Propetz</t>
  </si>
  <si>
    <t>Conecta Groomer Comercio De Equipamentos Para Pets Ltda |S</t>
  </si>
  <si>
    <t>Tesoura Laser Curva 7,5" Azul Propetz-Cabo Novo</t>
  </si>
  <si>
    <t>T W N Dos Santos - Boutique Do Tosador | Sn</t>
  </si>
  <si>
    <t>Conecta Groomer Comercio De Equipamentos Para Pets Ltda |Sn</t>
  </si>
  <si>
    <t>JAN/25</t>
  </si>
  <si>
    <t>FEV/25</t>
  </si>
  <si>
    <t>MAR/25</t>
  </si>
  <si>
    <t>ABR/25</t>
  </si>
  <si>
    <t>MAI/25</t>
  </si>
  <si>
    <t>JUN/25</t>
  </si>
  <si>
    <t>JUL/25</t>
  </si>
  <si>
    <t>AGO/25</t>
  </si>
  <si>
    <t>SET/25</t>
  </si>
  <si>
    <t>OUT/25</t>
  </si>
  <si>
    <t>NOV/25</t>
  </si>
  <si>
    <t>DEZ/25</t>
  </si>
  <si>
    <t>JAN/26</t>
  </si>
  <si>
    <t>FEV/26</t>
  </si>
  <si>
    <t>Camiseta Baby Look Slim 100% Algodão Cor Preta Propetz - Tam M</t>
  </si>
  <si>
    <t>Camiseta Baby Look Slim 100% Algodão Cor Verde Propetz - Tam M</t>
  </si>
  <si>
    <t>Comercio De Arti. P/ Pet Shop Animalissimo Ltda</t>
  </si>
  <si>
    <t>ERICK ARAUJO E SILVA COMERCIO VAREJISTA DE OUTROS ARTIGOS E</t>
  </si>
  <si>
    <t>SC VAN DOG LTDA ME</t>
  </si>
  <si>
    <t>CÃOBELEIREIRO DISTRIBUIDORA LTDA</t>
  </si>
  <si>
    <t>Valéria Nielsen da Silva Ramos &amp; Cia Ltda</t>
  </si>
  <si>
    <t>WEMERSON DE OLIVEIRA</t>
  </si>
  <si>
    <t>UNIVERSO PET COMERCIO DE PRODUTOS E SERVIÇOS VETERINARIOS</t>
  </si>
  <si>
    <t>MARCIA KEROLLYNNY DE SA MARTINS 01399406264</t>
  </si>
  <si>
    <t>COMERCIO DE ARTI. P/ PET SHOP ANIMALISSIMO LTDA</t>
  </si>
  <si>
    <t>FERNANDO SADAO FUKUDA</t>
  </si>
  <si>
    <t>após liquidar / apenas vista por 3x</t>
  </si>
  <si>
    <t>a definir</t>
  </si>
  <si>
    <t>PET XIKS COM DE PROD VET LTDA -SN</t>
  </si>
  <si>
    <t>PET NORT HOSPITAL VETERINARIO VIX LTDA | SN</t>
  </si>
  <si>
    <t>DISTRIBUIDORA MARPET DE MARILIA LTDA | SN</t>
  </si>
  <si>
    <t>RODRIGO SANTOS SILVA 39882682839 | SN</t>
  </si>
  <si>
    <t>GUSTAVO COELHO SILVA 09283977777</t>
  </si>
  <si>
    <t>JOSE JARBAS SEVERO NETO</t>
  </si>
  <si>
    <t>CASA DO TOSADOR PET LTDA | SN</t>
  </si>
  <si>
    <t>CASA AGRICOLA E PET LTDA | RN</t>
  </si>
  <si>
    <t>Ebazar.Com.Br. Ltda</t>
  </si>
  <si>
    <t>Comercial Alves Ltda | Sn</t>
  </si>
  <si>
    <t>Direcao Pet - Comercio De Produtos E Equipamentos Veterinari</t>
  </si>
  <si>
    <t>Mrp Comercio De Artigos Para Petshop Ltda</t>
  </si>
  <si>
    <t>35.973.012 Seyle Ariane Braga Silva | Sn</t>
  </si>
  <si>
    <t>Raphael Da Cunha Borges Epp</t>
  </si>
  <si>
    <t>SEP1-100X-200</t>
  </si>
  <si>
    <t>Secador De Pescoço Pet Aura X Propetz | Azul | 220V</t>
  </si>
  <si>
    <t>SEP1-100X-100</t>
  </si>
  <si>
    <t>Secador De Pescoço Pet Aura X Propetz | Azul | 127V</t>
  </si>
  <si>
    <t>MP3-SF2X-100</t>
  </si>
  <si>
    <t>Maquina De Tosa Pluma Evolution Propetz Verde Profissional, Bivolt</t>
  </si>
  <si>
    <t>MP5-610X-100</t>
  </si>
  <si>
    <t>Máquina De Tosa Pro7 X Propetz Verde - 5 Em 1, Bivolt</t>
  </si>
  <si>
    <t>C1EBA-100X-100</t>
  </si>
  <si>
    <t>Escova De Banho Azul Propetz</t>
  </si>
  <si>
    <t>Guia De Nylon Propetz  45Cm - Preta</t>
  </si>
  <si>
    <t>Tesoura Para Tosa  Profissional Tubarão Curva Chrome 440C 7.5” Premium – Propetz</t>
  </si>
  <si>
    <t>Tesoura Para Tosa  Profissional Reta Chrome  440C 7.5” Premium – Propetz</t>
  </si>
  <si>
    <t>Guia De Nylon Propetz  45Cm - Azul</t>
  </si>
  <si>
    <t>Tesoura Para Tosa Profissional Tubarão Chrome  440C 7” Premium – Propetz</t>
  </si>
  <si>
    <t>Cortante De Ceramica Para Lâminas 5-1 Propetz</t>
  </si>
  <si>
    <t>Lâmina De Tosa Pro6 / Pro X Regulável Slim N.9 A N.30 Propetz</t>
  </si>
  <si>
    <t>Guia De Nylon Propetz  45Cm - Rosa</t>
  </si>
  <si>
    <t>Lâmina De Tosa Pro6 / Pro X Regulável Ultra Slim N 10 A N.40 Propetz</t>
  </si>
  <si>
    <t>Tesoura Curva 6.5 Alumínio Propetz Akemi – Azul</t>
  </si>
  <si>
    <t>Tesoura  Para Tosa Profissional Reta 440C 7.5” Super Premium – Propetz</t>
  </si>
  <si>
    <t>Lâmina De Tosa 4F Titanium Super Premium  Propetz</t>
  </si>
  <si>
    <t>Fonte Para Maquina Pluma/Volare Propetz</t>
  </si>
  <si>
    <t>Tesoura Curva 7 Alumínio Propetz Akemi – Rosa</t>
  </si>
  <si>
    <t>Alavanca Para Máquina De Tosa Pluma Propetz - Modelo Antigo (Preta)</t>
  </si>
  <si>
    <t>Carcaça Inferior Para Máquina Pro7 Propetz</t>
  </si>
  <si>
    <t>Carcaça Inferior Para Maquina De Tosa Pro X Verde Propetz</t>
  </si>
  <si>
    <t>Cabo Usb Para Maquina Pro7 Propetz</t>
  </si>
  <si>
    <t>Carcaça Superior Para Máquina Pro X Verde Propetz</t>
  </si>
  <si>
    <t>Tesoura Curva 7 Alumínio Propetz Akemi – Azul</t>
  </si>
  <si>
    <t>Alavanca Para Máquina De Tosa Pluma/Volare Propetz - Modelo Novo (Branca)</t>
  </si>
  <si>
    <t>Carcaça Inferior Para Maquina De Tosa Pluma Propetz</t>
  </si>
  <si>
    <t>Carcaça Superior Para Máquina Pro7 Propetz</t>
  </si>
  <si>
    <t>Camiseta Baby Look Slim  100% Algodão Cor Preta Propetz - Tam M</t>
  </si>
  <si>
    <t>Cabo Usb Para Máquina De Tosa Mo3- Propetz</t>
  </si>
  <si>
    <t>Lâmina De Tosa Pro7 Pps Linha X 3F Propetz</t>
  </si>
  <si>
    <t>61.062.719 Cleia Aparecida Vieira Uemura | Sn</t>
  </si>
  <si>
    <t>Ad Comercio De Produtos E Manutencao  De Equipamentos Para B</t>
  </si>
  <si>
    <t>Comercio De Arti.  P/ Pet Shop Animalissimo Ltda</t>
  </si>
  <si>
    <t>Loja Do Tosador Cutelaria E Produtos Pet Ltda | Sn</t>
  </si>
  <si>
    <t>W.S. Kato &amp; Cia Ltda</t>
  </si>
  <si>
    <t>Conecta Groomer Comercio De Equipamentos Para Pets Ltda  |Sn</t>
  </si>
  <si>
    <t>Carvalho E Carvalho Pet Center Comercio E Acessorios Ltda |</t>
  </si>
  <si>
    <t>Elite Pet Distribuidora Ltda</t>
  </si>
  <si>
    <t>Tradecorp Importadora E Exportadora Ltda</t>
  </si>
  <si>
    <t>Jaleco Premium Feminino Preto Propetz - Tam Gg</t>
  </si>
  <si>
    <t>Dobradiça Para Maquina De Tosa Pluma -Propetz</t>
  </si>
  <si>
    <t>T W N Dos Santos - Boutique Do Tosador |  Sn</t>
  </si>
  <si>
    <t>Asb Distribuidora Ltda - Sn</t>
  </si>
  <si>
    <t>Custom Pets Distrib De Prod Ltda</t>
  </si>
  <si>
    <t>Mrp Comercio De Artigos Para Petshop Ltda-Sn</t>
  </si>
  <si>
    <t>Alpn Distribuidora Ltda Sn</t>
  </si>
  <si>
    <t>Copyserv - Servicos Especializados Ltda | Sn</t>
  </si>
  <si>
    <t>Pet Stop Estetica Animal Ltda Sn</t>
  </si>
  <si>
    <t>Fz Pet Distribuidora Ltda | Rn</t>
  </si>
  <si>
    <t>L Barbosa Salgado Comercio</t>
  </si>
  <si>
    <t>TJ</t>
  </si>
  <si>
    <t>Lyz Distribuidora  | Sn</t>
  </si>
  <si>
    <t>Life Distribuidora De Ferragens</t>
  </si>
  <si>
    <t>inativo</t>
  </si>
  <si>
    <t>INATIVO</t>
  </si>
  <si>
    <t>CRP0001PTODT</t>
  </si>
  <si>
    <t>Canil Rotomoldado Pequeno Bybecker - Preto (Modulo)</t>
  </si>
  <si>
    <t>PARAFUS75</t>
  </si>
  <si>
    <t>Parafuso Drywall Fosfatizado Preto 3,5X25 Ponta Agulha, Contendo 100 Unidades Cada</t>
  </si>
  <si>
    <t>PARAFUS76</t>
  </si>
  <si>
    <t>Parafuso Drywall Fosfatizado Preto 3,5X35 Ponta Agulha, Contendo 100 Unidades Cada</t>
  </si>
  <si>
    <t>PARAFUS77</t>
  </si>
  <si>
    <t>Parafuso Drywall Fosfatizado Preto 3,5X45 Ponta Agulha, Contendo 100 Unidades Cada</t>
  </si>
  <si>
    <t>PARAFUS78</t>
  </si>
  <si>
    <t>Parafuso Drywall Fosfatizado Preto 3,5X50 Ponta Agulha, Contendo 100 Unidades Cada</t>
  </si>
  <si>
    <t>PARAFUS61</t>
  </si>
  <si>
    <t>Parafuso Frances Zincado Branco 1/4X2, Contendo 100 Unidades Cada</t>
  </si>
  <si>
    <t>PARAFUS25</t>
  </si>
  <si>
    <t>Parafuso Philips Flangeado Drywall Agulha Zincado Tam 4.2X13, Contendo 100 Unidades Cada</t>
  </si>
  <si>
    <t>PARAFUS26</t>
  </si>
  <si>
    <t>Parafuso Philips Flangeado Drywall Brocante Zincado Tam 4.2X13, Contendo 100 Unidades Cada</t>
  </si>
  <si>
    <t>PARAFUS27</t>
  </si>
  <si>
    <t>Parafuso Philips Flangeado Drywall Brocante Zincado Tam 4.2X19, Contendo 100 Unidades Cada</t>
  </si>
  <si>
    <t>PARAFUS22</t>
  </si>
  <si>
    <t>Parafuso Sextavado Auto Brocante #1/2X1 1/2 Tam (5.5X38), Contendo 100 Unidades Cada</t>
  </si>
  <si>
    <t>PARAFUS21</t>
  </si>
  <si>
    <t>Parafuso Sextavado Auto Brocante #1/2X1 Tam (5.5X25), Contendo 100 Unidades Cada</t>
  </si>
  <si>
    <t>PARAFUS24</t>
  </si>
  <si>
    <t>Parafuso Sextavado Auto Brocante #1/2X2 1/2 Tam (5.5X63), Contendo 100 Unidades Cada</t>
  </si>
  <si>
    <t>PARAFUS23</t>
  </si>
  <si>
    <t>Parafuso Sextavado Auto Brocante #1/2X2 Tam (5.5X50), Contendo 100 Unidades Cada</t>
  </si>
  <si>
    <t>PARAFUS48</t>
  </si>
  <si>
    <t>Parafuso Sextavado Auto Brocante #12X3, Contendo 100 Unidades Cada</t>
  </si>
  <si>
    <t>PARAFUS47</t>
  </si>
  <si>
    <t>Parafuso Sextavado Auto Brocante #12X3/4, Contendo 100 Unidades Cada</t>
  </si>
  <si>
    <t>Camiseta Unissex 100% Algodão Cor Verde Propetz - Tam P</t>
  </si>
  <si>
    <t>Motor Para Maquina De Tosa Pluma/Volare Propetz</t>
  </si>
  <si>
    <t>Fz Pet Distribuidora Ltda</t>
  </si>
  <si>
    <t>Roberta Mariano Destefani Pet Shop</t>
  </si>
  <si>
    <t>Thais Barbosa Dos Santos 38387834840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</si>
</sst>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R$&quot;\ * #,##0.00_-;\-&quot;R$&quot;\ * #,##0.00_-;_-&quot;R$&quot;\ * &quot;-&quot;??_-;_-@_-"/>
    <numFmt numFmtId="164" formatCode="_-[$R$-416]\ * #,##0.00_-;\-[$R$-416]\ * #,##0.00_-;_-[$R$-416]\ * &quot;-&quot;??_-;_-@_-"/>
    <numFmt numFmtId="165" formatCode="_-[$$-409]* #,##0.00_ ;_-[$$-409]* \-#,##0.00\ ;_-[$$-409]* &quot;-&quot;??_ ;_-@_ "/>
    <numFmt numFmtId="169" formatCode="_-&quot;R$&quot;\ * #,##0.00_-;\-&quot;R$&quot;\ * #,##0.00_-;_-&quot;R$&quot;\ * &quot;-&quot;??_-;_-@_-"/>
  </numFmts>
  <fonts count="32" x14ac:knownFonts="1">
    <font>
      <sz val="11"/>
      <color indexed="8"/>
      <name val="Calibri"/>
    </font>
    <font>
      <sz val="11"/>
      <color theme="1"/>
      <name val="Calibri"/>
      <family val="2"/>
      <scheme val="minor"/>
    </font>
    <font>
      <sz val="11"/>
      <color theme="1"/>
      <name val="Calibri"/>
      <family val="2"/>
      <scheme val="minor"/>
    </font>
    <font>
      <sz val="11"/>
      <color theme="1"/>
      <name val="Calibri"/>
      <family val="2"/>
      <scheme val="minor"/>
    </font>
    <font>
      <sz val="11"/>
      <color indexed="8"/>
      <name val="Calibri"/>
      <family val="2"/>
    </font>
    <font>
      <sz val="11"/>
      <color indexed="8"/>
      <name val="Calibri"/>
      <family val="2"/>
    </font>
    <font>
      <sz val="8"/>
      <name val="Calibri"/>
      <family val="2"/>
    </font>
    <font>
      <sz val="11"/>
      <name val="Calibri"/>
      <family val="2"/>
    </font>
    <font>
      <sz val="11"/>
      <color theme="1"/>
      <name val="Calibri"/>
      <family val="2"/>
    </font>
    <font>
      <b/>
      <sz val="11"/>
      <color theme="0"/>
      <name val="Calibri"/>
      <family val="2"/>
    </font>
    <font>
      <sz val="11"/>
      <name val="Calibri"/>
      <family val="2"/>
    </font>
    <font>
      <sz val="11"/>
      <name val="Calibri"/>
      <family val="2"/>
    </font>
    <font>
      <sz val="11"/>
      <name val="Calibri"/>
      <family val="2"/>
    </font>
    <font>
      <sz val="11"/>
      <name val="Calibri"/>
      <family val="2"/>
    </font>
    <font>
      <sz val="11"/>
      <color rgb="FFFF0000"/>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color theme="1"/>
      <name val="Calibri"/>
      <family val="2"/>
    </font>
    <font>
      <b/>
      <sz val="11"/>
      <color theme="1"/>
      <name val="Calibri"/>
      <family val="2"/>
    </font>
    <font>
      <sz val="11"/>
      <name val="Calibri"/>
      <family val="2"/>
    </font>
    <font>
      <sz val="8"/>
      <name val="Calibri"/>
      <family val="2"/>
    </font>
    <font>
      <sz val="11"/>
      <name val="Calibri"/>
      <family val="2"/>
    </font>
    <font>
      <b/>
      <sz val="11"/>
      <color theme="0"/>
      <name val="Calibri"/>
      <family val="2"/>
      <scheme val="minor"/>
    </font>
    <font>
      <b/>
      <sz val="11"/>
      <name val="Calibri"/>
      <family val="2"/>
      <scheme val="minor"/>
    </font>
    <font>
      <sz val="11"/>
      <color theme="1"/>
      <name val="Arial"/>
      <family val="2"/>
    </font>
    <font>
      <sz val="11"/>
      <name val="Calibri"/>
      <family val="2"/>
    </font>
    <font>
      <sz val="11"/>
      <name val="Calibri"/>
      <family val="2"/>
    </font>
    <font>
      <b/>
      <sz val="12"/>
      <color rgb="FFFFFFFF"/>
      <name val="Calibri"/>
      <family val="2"/>
    </font>
    <font>
      <b/>
      <sz val="10"/>
      <color rgb="FFFFFFFF"/>
      <name val="Calibri"/>
      <family val="2"/>
    </font>
  </fonts>
  <fills count="16">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B050"/>
        <bgColor indexed="64"/>
      </patternFill>
    </fill>
    <fill>
      <patternFill patternType="solid">
        <fgColor rgb="FF92D05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2F5496"/>
        <bgColor rgb="FF2F5496"/>
      </patternFill>
    </fill>
    <fill>
      <patternFill patternType="solid">
        <fgColor rgb="FF4472C4"/>
        <bgColor rgb="FF4472C4"/>
      </patternFill>
    </fill>
  </fills>
  <borders count="12">
    <border>
      <left/>
      <right/>
      <top/>
      <bottom/>
      <diagonal/>
    </border>
    <border>
      <left/>
      <right/>
      <top style="thin">
        <color theme="9"/>
      </top>
      <bottom style="thin">
        <color theme="9"/>
      </bottom>
      <diagonal/>
    </border>
    <border>
      <left style="thin">
        <color indexed="64"/>
      </left>
      <right style="thin">
        <color indexed="64"/>
      </right>
      <top style="thin">
        <color indexed="64"/>
      </top>
      <bottom style="thin">
        <color indexed="64"/>
      </bottom>
      <diagonal/>
    </border>
    <border>
      <left/>
      <right/>
      <top style="thin">
        <color theme="9"/>
      </top>
      <bottom/>
      <diagonal/>
    </border>
    <border>
      <left/>
      <right style="thin">
        <color indexed="64"/>
      </right>
      <top style="thin">
        <color indexed="64"/>
      </top>
      <bottom style="thin">
        <color indexed="64"/>
      </bottom>
      <diagonal/>
    </border>
    <border>
      <left style="thin">
        <color theme="9"/>
      </left>
      <right/>
      <top/>
      <bottom/>
      <diagonal/>
    </border>
    <border>
      <left style="thin">
        <color theme="9"/>
      </left>
      <right style="thin">
        <color theme="9"/>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theme="4" tint="0.39997558519241921"/>
      </top>
      <bottom style="thin">
        <color theme="9"/>
      </bottom>
      <diagonal/>
    </border>
  </borders>
  <cellStyleXfs count="9">
    <xf numFmtId="0" fontId="0" fillId="0" borderId="0" applyFill="0" applyProtection="0"/>
    <xf numFmtId="44" fontId="5" fillId="0" borderId="0" applyFont="0" applyFill="0" applyBorder="0" applyAlignment="0" applyProtection="0"/>
    <xf numFmtId="9" fontId="5" fillId="0" borderId="0" applyFont="0" applyFill="0" applyBorder="0" applyAlignment="0" applyProtection="0"/>
    <xf numFmtId="0" fontId="4" fillId="0" borderId="0" applyFill="0" applyProtection="0"/>
    <xf numFmtId="0" fontId="3" fillId="0" borderId="0"/>
    <xf numFmtId="0" fontId="27" fillId="0" borderId="0"/>
    <xf numFmtId="169" fontId="4" fillId="0" borderId="0" applyFont="0" applyFill="0" applyBorder="0" applyAlignment="0" applyProtection="0"/>
    <xf numFmtId="9" fontId="4" fillId="0" borderId="0" applyFont="0" applyFill="0" applyBorder="0" applyAlignment="0" applyProtection="0"/>
    <xf numFmtId="0" fontId="1" fillId="0" borderId="0"/>
  </cellStyleXfs>
  <cellXfs count="187">
    <xf numFmtId="0" fontId="0" fillId="0" borderId="0" xfId="0" applyFill="1" applyProtection="1"/>
    <xf numFmtId="0" fontId="4" fillId="0" borderId="0" xfId="0" applyFont="1" applyFill="1" applyProtection="1"/>
    <xf numFmtId="0" fontId="0" fillId="0" borderId="0" xfId="0" applyFill="1" applyAlignment="1" applyProtection="1">
      <alignment horizontal="center" vertical="center"/>
    </xf>
    <xf numFmtId="0" fontId="4" fillId="0" borderId="0" xfId="0" applyFont="1" applyFill="1" applyAlignment="1" applyProtection="1">
      <alignment horizontal="center" vertical="center"/>
    </xf>
    <xf numFmtId="17" fontId="0" fillId="0" borderId="0" xfId="0" applyNumberFormat="1" applyFill="1" applyAlignment="1" applyProtection="1">
      <alignment horizontal="center" vertical="center"/>
    </xf>
    <xf numFmtId="164" fontId="0" fillId="0" borderId="0" xfId="0" applyNumberFormat="1" applyFill="1" applyAlignment="1" applyProtection="1">
      <alignment horizontal="center" vertical="center"/>
    </xf>
    <xf numFmtId="9" fontId="0" fillId="0" borderId="0" xfId="2" applyFont="1" applyFill="1" applyAlignment="1" applyProtection="1">
      <alignment horizontal="center" vertical="center"/>
    </xf>
    <xf numFmtId="44" fontId="0" fillId="0" borderId="0" xfId="1" applyFont="1" applyFill="1" applyAlignment="1" applyProtection="1">
      <alignment horizontal="center" vertical="center"/>
    </xf>
    <xf numFmtId="0" fontId="0" fillId="0" borderId="0" xfId="0" applyFill="1" applyAlignment="1" applyProtection="1">
      <alignment horizontal="center"/>
    </xf>
    <xf numFmtId="10" fontId="0" fillId="0" borderId="0" xfId="0" applyNumberFormat="1" applyFill="1" applyAlignment="1" applyProtection="1">
      <alignment horizontal="center" vertical="center"/>
    </xf>
    <xf numFmtId="0" fontId="7" fillId="0" borderId="0" xfId="0" applyFont="1" applyFill="1" applyAlignment="1" applyProtection="1">
      <alignment horizontal="center" vertical="center"/>
    </xf>
    <xf numFmtId="44" fontId="4" fillId="0" borderId="0" xfId="1" applyFont="1" applyFill="1" applyAlignment="1" applyProtection="1">
      <alignment horizontal="center" vertical="center"/>
    </xf>
    <xf numFmtId="44" fontId="0" fillId="0" borderId="0" xfId="1" applyFont="1" applyFill="1" applyProtection="1"/>
    <xf numFmtId="0" fontId="10" fillId="0" borderId="0" xfId="0" applyFont="1" applyFill="1" applyAlignment="1" applyProtection="1">
      <alignment horizontal="center" vertical="center"/>
    </xf>
    <xf numFmtId="0" fontId="11" fillId="0" borderId="0" xfId="0" applyFont="1" applyFill="1" applyAlignment="1" applyProtection="1">
      <alignment horizontal="center" vertical="center"/>
    </xf>
    <xf numFmtId="44" fontId="0" fillId="4" borderId="0" xfId="1" applyFont="1" applyFill="1" applyAlignment="1" applyProtection="1">
      <alignment horizontal="center" vertical="center"/>
    </xf>
    <xf numFmtId="0" fontId="12" fillId="0" borderId="0" xfId="0" applyFont="1" applyFill="1" applyAlignment="1" applyProtection="1">
      <alignment horizontal="center" vertical="center"/>
    </xf>
    <xf numFmtId="0" fontId="4" fillId="0" borderId="0" xfId="0" applyFont="1" applyFill="1" applyAlignment="1" applyProtection="1">
      <alignment horizontal="center"/>
    </xf>
    <xf numFmtId="0" fontId="13" fillId="0" borderId="0" xfId="0" applyFont="1" applyFill="1" applyAlignment="1" applyProtection="1">
      <alignment horizontal="center" vertical="center"/>
    </xf>
    <xf numFmtId="164" fontId="0" fillId="0" borderId="0" xfId="1" applyNumberFormat="1" applyFont="1" applyFill="1" applyAlignment="1" applyProtection="1">
      <alignment horizontal="center" vertical="center"/>
    </xf>
    <xf numFmtId="0" fontId="14" fillId="0" borderId="0" xfId="0" applyFont="1" applyFill="1" applyAlignment="1" applyProtection="1">
      <alignment horizontal="center"/>
    </xf>
    <xf numFmtId="0" fontId="14" fillId="0" borderId="0" xfId="0" applyFont="1" applyFill="1" applyAlignment="1" applyProtection="1">
      <alignment horizontal="center" vertical="center"/>
    </xf>
    <xf numFmtId="0" fontId="7" fillId="3" borderId="0" xfId="0" applyFont="1" applyFill="1" applyAlignment="1" applyProtection="1">
      <alignment horizontal="center" vertical="center"/>
    </xf>
    <xf numFmtId="0" fontId="0" fillId="3" borderId="0" xfId="0" applyFill="1" applyAlignment="1" applyProtection="1">
      <alignment horizontal="center" vertical="center"/>
    </xf>
    <xf numFmtId="44" fontId="0" fillId="3" borderId="0" xfId="1" applyFont="1" applyFill="1" applyAlignment="1" applyProtection="1">
      <alignment horizontal="center" vertical="center"/>
    </xf>
    <xf numFmtId="44" fontId="4" fillId="3" borderId="0" xfId="1" applyFont="1" applyFill="1" applyAlignment="1" applyProtection="1">
      <alignment horizontal="center" vertical="center"/>
    </xf>
    <xf numFmtId="0" fontId="8" fillId="0" borderId="3" xfId="0" applyFont="1" applyBorder="1" applyAlignment="1">
      <alignment horizontal="center" vertical="center"/>
    </xf>
    <xf numFmtId="0" fontId="8" fillId="3" borderId="3" xfId="0" applyFont="1" applyFill="1" applyBorder="1" applyAlignment="1">
      <alignment horizontal="center" vertical="center"/>
    </xf>
    <xf numFmtId="0" fontId="8" fillId="0" borderId="3" xfId="0" applyFont="1" applyBorder="1" applyAlignment="1">
      <alignment horizontal="center"/>
    </xf>
    <xf numFmtId="0" fontId="14" fillId="0" borderId="3" xfId="0" applyFont="1" applyBorder="1" applyAlignment="1">
      <alignment horizontal="center"/>
    </xf>
    <xf numFmtId="0" fontId="14" fillId="0" borderId="3" xfId="0" applyFont="1" applyBorder="1" applyAlignment="1">
      <alignment horizontal="center" vertical="center"/>
    </xf>
    <xf numFmtId="0" fontId="7" fillId="0" borderId="3" xfId="0" applyFont="1" applyBorder="1" applyAlignment="1">
      <alignment horizontal="center" vertical="center"/>
    </xf>
    <xf numFmtId="0" fontId="9" fillId="2" borderId="0" xfId="0" applyFont="1" applyFill="1" applyAlignment="1">
      <alignment horizontal="center"/>
    </xf>
    <xf numFmtId="0" fontId="9" fillId="2" borderId="0" xfId="0" applyFont="1" applyFill="1" applyAlignment="1">
      <alignment horizontal="center" vertical="center"/>
    </xf>
    <xf numFmtId="0" fontId="0" fillId="0" borderId="2" xfId="0" applyFill="1" applyBorder="1" applyProtection="1"/>
    <xf numFmtId="44" fontId="0" fillId="7" borderId="0" xfId="1" applyFont="1" applyFill="1" applyAlignment="1" applyProtection="1">
      <alignment horizontal="center" vertical="center"/>
    </xf>
    <xf numFmtId="17" fontId="4" fillId="0" borderId="0" xfId="0" applyNumberFormat="1" applyFont="1" applyFill="1" applyAlignment="1" applyProtection="1">
      <alignment horizontal="center" vertical="center"/>
    </xf>
    <xf numFmtId="0" fontId="4" fillId="3" borderId="0" xfId="0" applyFont="1" applyFill="1" applyAlignment="1" applyProtection="1">
      <alignment horizontal="center" vertical="center"/>
    </xf>
    <xf numFmtId="0" fontId="0" fillId="0" borderId="0" xfId="0" applyFill="1" applyAlignment="1">
      <alignment horizontal="center"/>
    </xf>
    <xf numFmtId="44" fontId="8" fillId="0" borderId="3" xfId="1" applyFont="1" applyBorder="1" applyAlignment="1">
      <alignment horizontal="center" vertical="center"/>
    </xf>
    <xf numFmtId="0" fontId="0" fillId="5" borderId="0" xfId="0" applyFill="1" applyAlignment="1" applyProtection="1">
      <alignment horizontal="center" vertical="center"/>
    </xf>
    <xf numFmtId="0" fontId="7" fillId="8" borderId="0" xfId="0" applyFont="1" applyFill="1" applyAlignment="1" applyProtection="1">
      <alignment horizontal="center" vertical="center"/>
    </xf>
    <xf numFmtId="164" fontId="8" fillId="0" borderId="1" xfId="0" applyNumberFormat="1" applyFont="1" applyBorder="1" applyAlignment="1">
      <alignment horizontal="center" vertical="center"/>
    </xf>
    <xf numFmtId="0" fontId="15" fillId="0" borderId="0" xfId="0" applyFont="1" applyFill="1" applyAlignment="1" applyProtection="1">
      <alignment horizontal="center" vertical="center"/>
    </xf>
    <xf numFmtId="0" fontId="8" fillId="0" borderId="0" xfId="0" applyFont="1" applyFill="1" applyAlignment="1" applyProtection="1">
      <alignment horizontal="center" vertical="center"/>
    </xf>
    <xf numFmtId="0" fontId="16" fillId="3" borderId="0" xfId="0" applyFont="1" applyFill="1" applyAlignment="1" applyProtection="1">
      <alignment horizontal="center" vertical="center"/>
    </xf>
    <xf numFmtId="0" fontId="8" fillId="3" borderId="0" xfId="0" applyFont="1" applyFill="1" applyAlignment="1" applyProtection="1">
      <alignment horizontal="center" vertical="center"/>
    </xf>
    <xf numFmtId="0" fontId="8" fillId="6" borderId="0" xfId="0" applyFont="1" applyFill="1" applyAlignment="1" applyProtection="1">
      <alignment horizontal="center"/>
    </xf>
    <xf numFmtId="0" fontId="0" fillId="4" borderId="0" xfId="0" applyFill="1" applyAlignment="1" applyProtection="1">
      <alignment horizontal="center" vertical="center"/>
    </xf>
    <xf numFmtId="0" fontId="17" fillId="0" borderId="0" xfId="0" applyFont="1" applyFill="1" applyAlignment="1" applyProtection="1">
      <alignment horizontal="center" vertical="center"/>
    </xf>
    <xf numFmtId="17" fontId="9" fillId="2" borderId="3" xfId="0" applyNumberFormat="1" applyFont="1" applyFill="1" applyBorder="1" applyAlignment="1">
      <alignment horizontal="center" vertical="center"/>
    </xf>
    <xf numFmtId="0" fontId="18" fillId="0" borderId="0" xfId="0" applyFont="1" applyFill="1" applyAlignment="1" applyProtection="1">
      <alignment horizontal="center" vertical="center"/>
    </xf>
    <xf numFmtId="0" fontId="19" fillId="0" borderId="0" xfId="0" applyFont="1" applyFill="1" applyAlignment="1" applyProtection="1">
      <alignment horizontal="center" vertical="center"/>
    </xf>
    <xf numFmtId="44" fontId="8" fillId="4" borderId="3" xfId="1" applyFont="1" applyFill="1" applyBorder="1" applyAlignment="1">
      <alignment horizontal="center" vertical="center"/>
    </xf>
    <xf numFmtId="44" fontId="8" fillId="3" borderId="3" xfId="1" applyFont="1" applyFill="1" applyBorder="1" applyAlignment="1">
      <alignment horizontal="center" vertical="center"/>
    </xf>
    <xf numFmtId="0" fontId="7" fillId="3" borderId="3" xfId="0" applyFont="1" applyFill="1" applyBorder="1" applyAlignment="1">
      <alignment horizontal="center" vertical="center"/>
    </xf>
    <xf numFmtId="44" fontId="8" fillId="7" borderId="3" xfId="1" applyFont="1" applyFill="1" applyBorder="1" applyAlignment="1">
      <alignment horizontal="center" vertical="center"/>
    </xf>
    <xf numFmtId="0" fontId="8" fillId="6" borderId="3" xfId="0" applyFont="1" applyFill="1" applyBorder="1" applyAlignment="1">
      <alignment horizontal="center"/>
    </xf>
    <xf numFmtId="0" fontId="7" fillId="8" borderId="3" xfId="0" applyFont="1" applyFill="1" applyBorder="1" applyAlignment="1">
      <alignment horizontal="center" vertical="center"/>
    </xf>
    <xf numFmtId="0" fontId="8" fillId="0" borderId="3" xfId="0" applyFont="1" applyBorder="1"/>
    <xf numFmtId="17" fontId="9" fillId="2" borderId="0" xfId="0" applyNumberFormat="1" applyFont="1" applyFill="1" applyAlignment="1">
      <alignment horizontal="center" vertical="center"/>
    </xf>
    <xf numFmtId="44" fontId="8" fillId="0" borderId="3" xfId="1" applyFont="1" applyFill="1" applyBorder="1" applyAlignment="1" applyProtection="1">
      <alignment horizontal="center" vertical="center"/>
    </xf>
    <xf numFmtId="44" fontId="8" fillId="0" borderId="0" xfId="1" applyFont="1" applyFill="1" applyBorder="1" applyAlignment="1" applyProtection="1">
      <alignment horizontal="center" vertical="center"/>
    </xf>
    <xf numFmtId="0" fontId="0" fillId="0" borderId="0" xfId="0" applyFill="1" applyAlignment="1" applyProtection="1">
      <alignment horizontal="center" vertical="center" wrapText="1"/>
    </xf>
    <xf numFmtId="0" fontId="7" fillId="0" borderId="2" xfId="0" applyFont="1" applyFill="1" applyBorder="1" applyAlignment="1">
      <alignment horizontal="center" vertical="center"/>
    </xf>
    <xf numFmtId="0" fontId="20" fillId="0" borderId="2" xfId="0" applyFont="1" applyFill="1" applyBorder="1" applyAlignment="1">
      <alignment horizontal="center"/>
    </xf>
    <xf numFmtId="0" fontId="8" fillId="0" borderId="2" xfId="0" applyFont="1" applyFill="1" applyBorder="1" applyAlignment="1">
      <alignment horizontal="center" vertical="center"/>
    </xf>
    <xf numFmtId="0" fontId="7" fillId="4" borderId="4" xfId="0" applyFont="1" applyFill="1" applyBorder="1" applyAlignment="1" applyProtection="1">
      <alignment horizontal="center" vertical="center"/>
    </xf>
    <xf numFmtId="0" fontId="21" fillId="4" borderId="4" xfId="0" applyFont="1" applyFill="1" applyBorder="1" applyAlignment="1" applyProtection="1">
      <alignment horizontal="center"/>
    </xf>
    <xf numFmtId="0" fontId="21" fillId="4" borderId="0" xfId="0" applyFont="1" applyFill="1" applyProtection="1"/>
    <xf numFmtId="0" fontId="21" fillId="4" borderId="4" xfId="0" applyFont="1" applyFill="1" applyBorder="1" applyProtection="1"/>
    <xf numFmtId="0" fontId="0" fillId="0" borderId="4" xfId="0" applyFill="1" applyBorder="1" applyAlignment="1" applyProtection="1">
      <alignment horizontal="center" vertical="center" wrapText="1"/>
    </xf>
    <xf numFmtId="0" fontId="0" fillId="9" borderId="4" xfId="0" applyFill="1" applyBorder="1" applyAlignment="1" applyProtection="1">
      <alignment horizontal="center" vertical="center" wrapText="1"/>
    </xf>
    <xf numFmtId="0" fontId="0" fillId="0" borderId="4" xfId="0" applyFill="1" applyBorder="1" applyProtection="1"/>
    <xf numFmtId="0" fontId="21" fillId="4" borderId="2" xfId="0" applyFont="1" applyFill="1" applyBorder="1" applyAlignment="1" applyProtection="1">
      <alignment horizontal="center" vertical="center"/>
    </xf>
    <xf numFmtId="0" fontId="21" fillId="4" borderId="2" xfId="0" applyFont="1" applyFill="1" applyBorder="1" applyAlignment="1">
      <alignment horizontal="center" vertical="center"/>
    </xf>
    <xf numFmtId="0" fontId="22" fillId="0" borderId="0" xfId="0" applyFont="1" applyFill="1" applyAlignment="1" applyProtection="1">
      <alignment horizontal="center" vertical="center"/>
    </xf>
    <xf numFmtId="44" fontId="8" fillId="3" borderId="0" xfId="1" applyFont="1" applyFill="1" applyBorder="1" applyAlignment="1" applyProtection="1">
      <alignment horizontal="center" vertical="center"/>
    </xf>
    <xf numFmtId="0" fontId="7" fillId="10" borderId="4" xfId="0" applyFont="1" applyFill="1" applyBorder="1" applyAlignment="1" applyProtection="1">
      <alignment horizontal="center" vertical="center"/>
    </xf>
    <xf numFmtId="1" fontId="0" fillId="4" borderId="0" xfId="0" applyNumberFormat="1" applyFill="1" applyAlignment="1" applyProtection="1">
      <alignment horizontal="center" vertical="center"/>
    </xf>
    <xf numFmtId="0" fontId="24" fillId="0" borderId="0" xfId="0" applyFont="1" applyFill="1" applyAlignment="1" applyProtection="1">
      <alignment horizontal="center" vertical="center"/>
    </xf>
    <xf numFmtId="0" fontId="0" fillId="0" borderId="0" xfId="0"/>
    <xf numFmtId="1" fontId="0" fillId="0" borderId="0" xfId="0" applyNumberFormat="1" applyAlignment="1">
      <alignment horizontal="center"/>
    </xf>
    <xf numFmtId="0" fontId="4" fillId="0" borderId="0" xfId="0" applyFont="1"/>
    <xf numFmtId="0" fontId="0" fillId="0" borderId="3" xfId="0" applyBorder="1" applyAlignment="1">
      <alignment horizontal="center"/>
    </xf>
    <xf numFmtId="1" fontId="0" fillId="0" borderId="3" xfId="0" applyNumberFormat="1" applyBorder="1" applyAlignment="1">
      <alignment horizontal="center"/>
    </xf>
    <xf numFmtId="0" fontId="0" fillId="4" borderId="3" xfId="0" applyFill="1" applyBorder="1" applyAlignment="1">
      <alignment horizontal="center"/>
    </xf>
    <xf numFmtId="0" fontId="26" fillId="4" borderId="3" xfId="0" applyFont="1" applyFill="1" applyBorder="1" applyAlignment="1">
      <alignment horizontal="center"/>
    </xf>
    <xf numFmtId="1" fontId="0" fillId="4" borderId="3" xfId="0" applyNumberFormat="1" applyFill="1" applyBorder="1" applyAlignment="1">
      <alignment horizontal="center"/>
    </xf>
    <xf numFmtId="0" fontId="25" fillId="11" borderId="0" xfId="0" applyFont="1" applyFill="1" applyAlignment="1">
      <alignment horizontal="center"/>
    </xf>
    <xf numFmtId="0" fontId="0" fillId="0" borderId="0" xfId="0" applyAlignment="1">
      <alignment horizontal="center"/>
    </xf>
    <xf numFmtId="0" fontId="25" fillId="11" borderId="5" xfId="0" applyFont="1" applyFill="1" applyBorder="1" applyAlignment="1">
      <alignment horizontal="center"/>
    </xf>
    <xf numFmtId="0" fontId="0" fillId="10" borderId="3" xfId="0" applyFill="1" applyBorder="1" applyAlignment="1">
      <alignment horizontal="center"/>
    </xf>
    <xf numFmtId="0" fontId="0" fillId="10" borderId="0" xfId="0" applyFill="1" applyAlignment="1">
      <alignment horizontal="center"/>
    </xf>
    <xf numFmtId="0" fontId="0" fillId="12" borderId="0" xfId="1" applyNumberFormat="1" applyFont="1" applyFill="1" applyAlignment="1">
      <alignment horizontal="center"/>
    </xf>
    <xf numFmtId="0" fontId="0" fillId="12" borderId="3" xfId="1" applyNumberFormat="1" applyFont="1" applyFill="1" applyBorder="1" applyAlignment="1">
      <alignment horizontal="center"/>
    </xf>
    <xf numFmtId="1" fontId="0" fillId="12" borderId="0" xfId="1" applyNumberFormat="1" applyFont="1" applyFill="1" applyAlignment="1">
      <alignment horizontal="center"/>
    </xf>
    <xf numFmtId="165" fontId="2" fillId="0" borderId="3" xfId="0" applyNumberFormat="1" applyFont="1" applyBorder="1" applyAlignment="1">
      <alignment horizontal="center"/>
    </xf>
    <xf numFmtId="1" fontId="2" fillId="0" borderId="0" xfId="0" applyNumberFormat="1" applyFont="1" applyAlignment="1">
      <alignment horizontal="center" vertical="center"/>
    </xf>
    <xf numFmtId="44" fontId="0" fillId="12" borderId="0" xfId="1" applyFont="1" applyFill="1" applyAlignment="1">
      <alignment horizontal="center"/>
    </xf>
    <xf numFmtId="0" fontId="2" fillId="4" borderId="0" xfId="0" applyFont="1" applyFill="1" applyAlignment="1">
      <alignment horizontal="center"/>
    </xf>
    <xf numFmtId="0" fontId="3" fillId="4" borderId="0" xfId="4" applyFill="1" applyAlignment="1">
      <alignment horizontal="center"/>
    </xf>
    <xf numFmtId="44" fontId="4" fillId="12" borderId="0" xfId="1" applyFont="1" applyFill="1" applyAlignment="1" applyProtection="1">
      <alignment horizontal="center"/>
    </xf>
    <xf numFmtId="9" fontId="25" fillId="11" borderId="6" xfId="2" applyFont="1" applyFill="1" applyBorder="1" applyAlignment="1">
      <alignment horizontal="center"/>
    </xf>
    <xf numFmtId="0" fontId="3" fillId="4" borderId="3" xfId="4" applyFill="1" applyBorder="1" applyAlignment="1">
      <alignment horizontal="center"/>
    </xf>
    <xf numFmtId="0" fontId="2" fillId="4" borderId="3" xfId="0" applyFont="1" applyFill="1" applyBorder="1" applyAlignment="1">
      <alignment horizontal="center"/>
    </xf>
    <xf numFmtId="0" fontId="0" fillId="4" borderId="0" xfId="0" applyFill="1" applyAlignment="1">
      <alignment horizontal="center"/>
    </xf>
    <xf numFmtId="10" fontId="0" fillId="0" borderId="0" xfId="2" applyNumberFormat="1" applyFont="1" applyFill="1" applyProtection="1"/>
    <xf numFmtId="10" fontId="25" fillId="11" borderId="6" xfId="2" applyNumberFormat="1" applyFont="1" applyFill="1" applyBorder="1" applyAlignment="1">
      <alignment horizontal="center"/>
    </xf>
    <xf numFmtId="0" fontId="28" fillId="0" borderId="0" xfId="0" applyFont="1" applyFill="1" applyAlignment="1" applyProtection="1">
      <alignment horizontal="center" vertical="center"/>
    </xf>
    <xf numFmtId="0" fontId="7" fillId="4" borderId="7" xfId="0" applyFont="1" applyFill="1" applyBorder="1" applyAlignment="1" applyProtection="1">
      <alignment horizontal="center" vertical="center"/>
    </xf>
    <xf numFmtId="0" fontId="7" fillId="10" borderId="2" xfId="0" applyFont="1" applyFill="1" applyBorder="1" applyAlignment="1" applyProtection="1">
      <alignment horizontal="center" vertical="center"/>
    </xf>
    <xf numFmtId="0" fontId="8" fillId="10" borderId="8" xfId="0" applyFont="1" applyFill="1" applyBorder="1" applyAlignment="1" applyProtection="1">
      <alignment horizontal="center" vertical="center"/>
    </xf>
    <xf numFmtId="0" fontId="8" fillId="10" borderId="2" xfId="0" applyFont="1" applyFill="1" applyBorder="1" applyAlignment="1" applyProtection="1">
      <alignment horizontal="center" vertical="center"/>
    </xf>
    <xf numFmtId="0" fontId="0" fillId="12" borderId="0" xfId="1" applyNumberFormat="1" applyFont="1" applyFill="1" applyBorder="1" applyAlignment="1">
      <alignment horizontal="center"/>
    </xf>
    <xf numFmtId="10" fontId="0" fillId="12" borderId="0" xfId="2" applyNumberFormat="1" applyFont="1" applyFill="1" applyAlignment="1" applyProtection="1">
      <alignment horizontal="center"/>
    </xf>
    <xf numFmtId="44" fontId="0" fillId="12" borderId="0" xfId="1" applyFont="1" applyFill="1" applyAlignment="1" applyProtection="1">
      <alignment horizontal="center"/>
    </xf>
    <xf numFmtId="0" fontId="29" fillId="0" borderId="0" xfId="0" applyFont="1" applyFill="1" applyAlignment="1" applyProtection="1">
      <alignment horizontal="center" vertical="center"/>
    </xf>
    <xf numFmtId="0" fontId="8" fillId="9" borderId="0" xfId="0" applyFont="1" applyFill="1" applyAlignment="1" applyProtection="1">
      <alignment horizontal="center" vertical="center" wrapText="1"/>
    </xf>
    <xf numFmtId="0" fontId="0" fillId="13" borderId="0" xfId="0" applyFill="1" applyAlignment="1" applyProtection="1">
      <alignment horizontal="center" vertical="center"/>
    </xf>
    <xf numFmtId="17" fontId="4" fillId="0" borderId="0" xfId="0" applyNumberFormat="1" applyFont="1" applyFill="1" applyProtection="1"/>
    <xf numFmtId="17" fontId="9" fillId="2" borderId="0" xfId="0" applyNumberFormat="1" applyFont="1" applyFill="1" applyAlignment="1" applyProtection="1">
      <alignment horizontal="center" vertical="center"/>
    </xf>
    <xf numFmtId="0" fontId="8" fillId="0" borderId="8" xfId="0" applyFont="1" applyFill="1" applyBorder="1" applyAlignment="1" applyProtection="1">
      <alignment horizontal="center" vertical="center"/>
    </xf>
    <xf numFmtId="0" fontId="8" fillId="0" borderId="3" xfId="0" applyFont="1" applyFill="1" applyBorder="1" applyAlignment="1" applyProtection="1">
      <alignment horizontal="center" vertical="center"/>
    </xf>
    <xf numFmtId="0" fontId="7" fillId="0" borderId="3" xfId="0" applyFont="1" applyFill="1" applyBorder="1" applyAlignment="1" applyProtection="1">
      <alignment horizontal="center" vertical="center"/>
    </xf>
    <xf numFmtId="0" fontId="4" fillId="12" borderId="0" xfId="1" applyNumberFormat="1" applyFont="1" applyFill="1" applyAlignment="1">
      <alignment horizontal="center"/>
    </xf>
    <xf numFmtId="0" fontId="4" fillId="12" borderId="3" xfId="1" applyNumberFormat="1" applyFont="1" applyFill="1" applyBorder="1" applyAlignment="1">
      <alignment horizontal="center"/>
    </xf>
    <xf numFmtId="0" fontId="4" fillId="12" borderId="0" xfId="1" applyNumberFormat="1" applyFont="1" applyFill="1" applyBorder="1" applyAlignment="1">
      <alignment horizontal="center"/>
    </xf>
    <xf numFmtId="44" fontId="4" fillId="12" borderId="0" xfId="1" applyFont="1" applyFill="1" applyAlignment="1">
      <alignment horizontal="center"/>
    </xf>
    <xf numFmtId="1" fontId="4" fillId="12" borderId="0" xfId="1" applyNumberFormat="1" applyFont="1" applyFill="1" applyAlignment="1">
      <alignment horizontal="center"/>
    </xf>
    <xf numFmtId="10" fontId="4" fillId="12" borderId="0" xfId="2" applyNumberFormat="1" applyFont="1" applyFill="1" applyAlignment="1" applyProtection="1">
      <alignment horizontal="center"/>
    </xf>
    <xf numFmtId="0" fontId="4" fillId="10" borderId="0" xfId="0" applyFont="1" applyFill="1" applyAlignment="1">
      <alignment horizontal="center"/>
    </xf>
    <xf numFmtId="0" fontId="4" fillId="10" borderId="3" xfId="5" applyFont="1" applyFill="1" applyBorder="1" applyAlignment="1">
      <alignment horizontal="center"/>
    </xf>
    <xf numFmtId="0" fontId="0" fillId="10" borderId="3" xfId="5" applyFont="1" applyFill="1" applyBorder="1" applyAlignment="1">
      <alignment horizontal="center"/>
    </xf>
    <xf numFmtId="0" fontId="31" fillId="15" borderId="0" xfId="0" applyFont="1" applyFill="1"/>
    <xf numFmtId="0" fontId="0" fillId="9" borderId="0" xfId="0" applyFill="1" applyAlignment="1" applyProtection="1">
      <alignment horizontal="center" vertical="center" wrapText="1"/>
    </xf>
    <xf numFmtId="0" fontId="8" fillId="0" borderId="9" xfId="0" applyFont="1" applyFill="1" applyBorder="1"/>
    <xf numFmtId="3" fontId="8" fillId="0" borderId="9" xfId="0" applyNumberFormat="1" applyFont="1" applyFill="1" applyBorder="1"/>
    <xf numFmtId="0" fontId="8" fillId="0" borderId="3" xfId="0" applyFont="1" applyFill="1" applyBorder="1" applyAlignment="1">
      <alignment horizontal="center"/>
    </xf>
    <xf numFmtId="0" fontId="8" fillId="0" borderId="10" xfId="0" applyFont="1" applyFill="1" applyBorder="1"/>
    <xf numFmtId="3" fontId="8" fillId="0" borderId="10" xfId="0" applyNumberFormat="1" applyFont="1" applyFill="1" applyBorder="1"/>
    <xf numFmtId="0" fontId="8" fillId="0" borderId="11" xfId="0" applyFont="1" applyFill="1" applyBorder="1"/>
    <xf numFmtId="3" fontId="8" fillId="0" borderId="11" xfId="0" applyNumberFormat="1" applyFont="1" applyFill="1" applyBorder="1"/>
    <xf numFmtId="0" fontId="8" fillId="0" borderId="1" xfId="0" applyFont="1" applyFill="1" applyBorder="1" applyAlignment="1">
      <alignment horizontal="center"/>
    </xf>
    <xf numFmtId="1" fontId="8" fillId="0" borderId="3" xfId="0" applyNumberFormat="1" applyFont="1" applyFill="1" applyBorder="1" applyAlignment="1">
      <alignment horizontal="center"/>
    </xf>
    <xf numFmtId="1" fontId="8" fillId="0" borderId="1" xfId="0" applyNumberFormat="1" applyFont="1" applyFill="1" applyBorder="1" applyAlignment="1">
      <alignment horizontal="center"/>
    </xf>
    <xf numFmtId="17" fontId="30" fillId="14" borderId="0" xfId="0" applyNumberFormat="1" applyFont="1" applyFill="1" applyAlignment="1">
      <alignment horizontal="center"/>
    </xf>
    <xf numFmtId="0" fontId="0" fillId="0" borderId="0" xfId="0"/>
    <xf numFmtId="0" fontId="30" fillId="14" borderId="0" xfId="0" applyFont="1" applyFill="1" applyAlignment="1">
      <alignment horizontal="center"/>
    </xf>
    <xf numFmtId="44" fontId="4" fillId="0" borderId="0" xfId="1" applyNumberFormat="1" applyFont="1" applyFill="1" applyAlignment="1" applyProtection="1">
      <alignment horizontal="center" vertical="center"/>
    </xf>
    <xf numFmtId="0" fontId="4" fillId="0" borderId="0" xfId="3" applyFont="1" applyFill="1" applyAlignment="1" applyProtection="1">
      <alignment horizontal="center" vertical="center"/>
    </xf>
    <xf numFmtId="169" fontId="4" fillId="0" borderId="0" xfId="6" applyFont="1" applyFill="1" applyAlignment="1" applyProtection="1">
      <alignment horizontal="center" vertical="center"/>
    </xf>
    <xf numFmtId="0" fontId="7" fillId="0" borderId="0" xfId="3" applyFont="1" applyFill="1" applyAlignment="1" applyProtection="1">
      <alignment horizontal="center" vertical="center"/>
    </xf>
    <xf numFmtId="0" fontId="4" fillId="0" borderId="0" xfId="3" applyFont="1" applyFill="1" applyAlignment="1" applyProtection="1">
      <alignment horizontal="center" vertical="center"/>
    </xf>
    <xf numFmtId="0" fontId="7" fillId="0" borderId="0" xfId="3" applyFont="1" applyFill="1" applyAlignment="1" applyProtection="1">
      <alignment horizontal="center" vertical="center"/>
    </xf>
    <xf numFmtId="169" fontId="4" fillId="0" borderId="0" xfId="6" applyFont="1" applyFill="1" applyAlignment="1" applyProtection="1">
      <alignment horizontal="center" vertical="center"/>
    </xf>
    <xf numFmtId="169" fontId="4" fillId="3" borderId="0" xfId="6" applyFont="1" applyFill="1" applyAlignment="1" applyProtection="1">
      <alignment horizontal="center" vertical="center"/>
    </xf>
    <xf numFmtId="169" fontId="4" fillId="3" borderId="0" xfId="6" applyNumberFormat="1" applyFont="1" applyFill="1" applyAlignment="1" applyProtection="1">
      <alignment horizontal="center" vertical="center"/>
    </xf>
    <xf numFmtId="169" fontId="8" fillId="0" borderId="3" xfId="6" applyFont="1" applyBorder="1" applyAlignment="1">
      <alignment horizontal="center" vertical="center"/>
    </xf>
    <xf numFmtId="169" fontId="8" fillId="0" borderId="3" xfId="6" applyFont="1" applyFill="1" applyBorder="1" applyAlignment="1" applyProtection="1">
      <alignment horizontal="center" vertical="center"/>
    </xf>
    <xf numFmtId="169" fontId="8" fillId="0" borderId="0" xfId="6" applyFont="1" applyFill="1" applyBorder="1" applyAlignment="1" applyProtection="1">
      <alignment horizontal="center" vertical="center"/>
    </xf>
    <xf numFmtId="0" fontId="8" fillId="0" borderId="3" xfId="3" applyFont="1" applyFill="1" applyBorder="1" applyAlignment="1" applyProtection="1">
      <alignment horizontal="center" vertical="center"/>
    </xf>
    <xf numFmtId="0" fontId="7" fillId="0" borderId="3" xfId="3" applyFont="1" applyFill="1" applyBorder="1" applyAlignment="1" applyProtection="1">
      <alignment horizontal="center" vertical="center"/>
    </xf>
    <xf numFmtId="0" fontId="8" fillId="0" borderId="0" xfId="3" applyFont="1" applyFill="1" applyBorder="1" applyAlignment="1" applyProtection="1">
      <alignment horizontal="center" vertical="center"/>
    </xf>
    <xf numFmtId="0" fontId="7" fillId="0" borderId="0" xfId="3" applyFont="1" applyFill="1" applyBorder="1" applyAlignment="1" applyProtection="1">
      <alignment horizontal="center" vertical="center"/>
    </xf>
    <xf numFmtId="169" fontId="8" fillId="0" borderId="3" xfId="6" applyNumberFormat="1" applyFont="1" applyBorder="1" applyAlignment="1">
      <alignment horizontal="center" vertical="center"/>
    </xf>
    <xf numFmtId="169" fontId="8" fillId="0" borderId="3" xfId="6" applyNumberFormat="1" applyFont="1" applyFill="1" applyBorder="1" applyAlignment="1" applyProtection="1">
      <alignment horizontal="center" vertical="center"/>
    </xf>
    <xf numFmtId="169" fontId="8" fillId="0" borderId="0" xfId="6" applyNumberFormat="1" applyFont="1" applyFill="1" applyBorder="1" applyAlignment="1" applyProtection="1">
      <alignment horizontal="center" vertical="center"/>
    </xf>
    <xf numFmtId="169" fontId="8" fillId="3" borderId="0" xfId="6" applyNumberFormat="1" applyFont="1" applyFill="1" applyBorder="1" applyAlignment="1" applyProtection="1">
      <alignment horizontal="center" vertical="center"/>
    </xf>
    <xf numFmtId="169" fontId="8" fillId="0" borderId="3" xfId="6" applyFont="1" applyFill="1" applyBorder="1" applyAlignment="1" applyProtection="1">
      <alignment horizontal="center" vertical="center"/>
    </xf>
    <xf numFmtId="169" fontId="8" fillId="0" borderId="0" xfId="6" applyFont="1" applyFill="1" applyBorder="1" applyAlignment="1" applyProtection="1">
      <alignment horizontal="center" vertical="center"/>
    </xf>
    <xf numFmtId="169" fontId="8" fillId="3" borderId="0" xfId="6" applyFont="1" applyFill="1" applyBorder="1" applyAlignment="1" applyProtection="1">
      <alignment horizontal="center" vertical="center"/>
    </xf>
    <xf numFmtId="169" fontId="8" fillId="0" borderId="3" xfId="6" applyNumberFormat="1" applyFont="1" applyFill="1" applyBorder="1" applyAlignment="1" applyProtection="1">
      <alignment horizontal="center" vertical="center"/>
    </xf>
    <xf numFmtId="169" fontId="8" fillId="0" borderId="0" xfId="6" applyNumberFormat="1" applyFont="1" applyFill="1" applyBorder="1" applyAlignment="1" applyProtection="1">
      <alignment horizontal="center" vertical="center"/>
    </xf>
    <xf numFmtId="169" fontId="8" fillId="3" borderId="0" xfId="6" applyNumberFormat="1" applyFont="1" applyFill="1" applyBorder="1" applyAlignment="1" applyProtection="1">
      <alignment horizontal="center" vertical="center"/>
    </xf>
    <xf numFmtId="169" fontId="8" fillId="3" borderId="3" xfId="6" applyFont="1" applyFill="1" applyBorder="1" applyAlignment="1" applyProtection="1">
      <alignment horizontal="center" vertical="center"/>
    </xf>
    <xf numFmtId="44" fontId="0" fillId="0" borderId="0" xfId="1" applyNumberFormat="1" applyFont="1" applyFill="1" applyProtection="1"/>
    <xf numFmtId="0" fontId="8" fillId="0" borderId="8" xfId="3" applyFont="1" applyFill="1" applyBorder="1" applyAlignment="1" applyProtection="1">
      <alignment horizontal="center" vertical="center"/>
    </xf>
    <xf numFmtId="0" fontId="4" fillId="10" borderId="3" xfId="3" applyFill="1" applyBorder="1" applyAlignment="1">
      <alignment horizontal="center"/>
    </xf>
    <xf numFmtId="0" fontId="4" fillId="10" borderId="0" xfId="3" applyFill="1" applyAlignment="1">
      <alignment horizontal="center"/>
    </xf>
    <xf numFmtId="0" fontId="4" fillId="10" borderId="0" xfId="3" applyFill="1" applyBorder="1" applyAlignment="1">
      <alignment horizontal="center"/>
    </xf>
    <xf numFmtId="44" fontId="4" fillId="12" borderId="0" xfId="1" applyNumberFormat="1" applyFont="1" applyFill="1" applyAlignment="1" applyProtection="1">
      <alignment horizontal="center"/>
    </xf>
    <xf numFmtId="0" fontId="4" fillId="12" borderId="0" xfId="6" applyNumberFormat="1" applyFont="1" applyFill="1" applyAlignment="1">
      <alignment horizontal="center"/>
    </xf>
    <xf numFmtId="1" fontId="4" fillId="0" borderId="0" xfId="3" applyNumberFormat="1" applyAlignment="1">
      <alignment horizontal="center"/>
    </xf>
    <xf numFmtId="0" fontId="4" fillId="12" borderId="0" xfId="6" applyNumberFormat="1" applyFont="1" applyFill="1" applyAlignment="1">
      <alignment horizontal="center"/>
    </xf>
    <xf numFmtId="0" fontId="4" fillId="12" borderId="3" xfId="6" applyNumberFormat="1" applyFont="1" applyFill="1" applyBorder="1" applyAlignment="1">
      <alignment horizontal="center"/>
    </xf>
    <xf numFmtId="0" fontId="4" fillId="12" borderId="0" xfId="6" applyNumberFormat="1" applyFont="1" applyFill="1" applyBorder="1" applyAlignment="1">
      <alignment horizontal="center"/>
    </xf>
  </cellXfs>
  <cellStyles count="9">
    <cellStyle name="Moeda" xfId="1" builtinId="4"/>
    <cellStyle name="Moeda 2" xfId="6" xr:uid="{5AD9E9D6-1AE7-4406-A211-97EAA5B607FE}"/>
    <cellStyle name="Normal" xfId="0" builtinId="0"/>
    <cellStyle name="Normal 2" xfId="5" xr:uid="{06A5F822-E6A1-406E-91C9-1B64D01E9992}"/>
    <cellStyle name="Normal 5" xfId="3" xr:uid="{DF05F4AF-0786-4FC5-8876-3060DD053582}"/>
    <cellStyle name="Normal 7" xfId="4" xr:uid="{87826F31-F5CC-40FB-9F7F-7BB4843E2681}"/>
    <cellStyle name="Normal 7 2" xfId="8" xr:uid="{064E74DA-0B8A-4785-9D7A-77E917B0F04F}"/>
    <cellStyle name="Porcentagem" xfId="2" builtinId="5"/>
    <cellStyle name="Porcentagem 2" xfId="7" xr:uid="{A6FB9ECC-257A-405B-91E9-98707E534C46}"/>
  </cellStyles>
  <dxfs count="2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14" formatCode="0.00%"/>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1" formatCode="0"/>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fill>
        <patternFill patternType="solid">
          <fgColor indexed="64"/>
          <bgColor theme="0" tint="-4.9989318521683403E-2"/>
        </patternFill>
      </fill>
      <alignment horizontal="center" vertical="bottom" textRotation="0" wrapText="0" indent="0" justifyLastLine="0" shrinkToFit="0" readingOrder="0"/>
    </dxf>
    <dxf>
      <fill>
        <patternFill patternType="solid">
          <fgColor indexed="64"/>
          <bgColor theme="0" tint="-4.9989318521683403E-2"/>
        </patternFill>
      </fill>
      <alignment horizontal="center" vertical="bottom" textRotation="0" wrapText="0" indent="0" justifyLastLine="0" shrinkToFit="0" readingOrder="0"/>
      <border diagonalUp="0" diagonalDown="0">
        <left/>
        <right/>
        <top style="thin">
          <color theme="9"/>
        </top>
        <bottom/>
        <vertical/>
        <horizontal/>
      </border>
    </dxf>
    <dxf>
      <fill>
        <patternFill patternType="solid">
          <fgColor indexed="64"/>
          <bgColor theme="9" tint="0.79998168889431442"/>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8" tint="0.39997558519241921"/>
        </patternFill>
      </fill>
      <alignment horizontal="center" vertical="bottom" textRotation="0" wrapText="0" indent="0" justifyLastLine="0" shrinkToFit="0" readingOrder="0"/>
      <border diagonalUp="0" diagonalDown="0" outline="0">
        <left style="thin">
          <color theme="9"/>
        </left>
        <right style="thin">
          <color theme="9"/>
        </right>
        <top/>
        <bottom/>
      </border>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fill>
        <patternFill patternType="none">
          <fgColor indexed="64"/>
          <bgColor indexed="65"/>
        </patternFill>
      </fill>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auto="1"/>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right/>
        <top style="thin">
          <color indexed="64"/>
        </top>
        <bottom style="thin">
          <color indexed="64"/>
        </bottom>
      </border>
      <protection locked="1" hidden="0"/>
    </dxf>
    <dxf>
      <border outline="0">
        <left style="thin">
          <color indexed="64"/>
        </left>
      </border>
    </dxf>
    <dxf>
      <font>
        <b/>
        <strike val="0"/>
        <outline val="0"/>
        <shadow val="0"/>
        <u val="none"/>
        <vertAlign val="baseline"/>
        <sz val="11"/>
        <color theme="1"/>
        <name val="Calibri"/>
        <scheme val="none"/>
      </font>
      <fill>
        <patternFill>
          <bgColor theme="9" tint="0.79998168889431442"/>
        </patternFill>
      </fill>
    </dxf>
    <dxf>
      <font>
        <b val="0"/>
        <i val="0"/>
        <strike val="0"/>
        <condense val="0"/>
        <extend val="0"/>
        <outline val="0"/>
        <shadow val="0"/>
        <u val="none"/>
        <vertAlign val="baseline"/>
        <sz val="11"/>
        <color indexed="8"/>
        <name val="Calibri"/>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ill>
        <patternFill patternType="none">
          <fgColor indexed="64"/>
          <bgColor indexed="65"/>
        </patternFill>
      </fill>
      <alignment horizontal="center" vertical="center" textRotation="0" wrapText="0" indent="0" justifyLastLine="0" shrinkToFit="0" readingOrder="0"/>
      <protection locked="1" hidden="0"/>
    </dxf>
    <dxf>
      <font>
        <strike val="0"/>
        <outline val="0"/>
        <shadow val="0"/>
        <u val="none"/>
        <vertAlign val="baseline"/>
        <sz val="11"/>
        <color auto="1"/>
        <name val="Calibri"/>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border diagonalUp="0" diagonalDown="0" outline="0">
        <left/>
        <right/>
        <top style="thin">
          <color theme="9"/>
        </top>
        <bottom/>
      </border>
      <protection locked="1" hidden="0"/>
    </dxf>
    <dxf>
      <font>
        <b val="0"/>
        <i val="0"/>
        <strike val="0"/>
        <condense val="0"/>
        <extend val="0"/>
        <outline val="0"/>
        <shadow val="0"/>
        <u val="none"/>
        <vertAlign val="baseline"/>
        <sz val="11"/>
        <color theme="1"/>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border diagonalUp="0" diagonalDown="0" outline="0">
        <left/>
        <right/>
        <top style="thin">
          <color theme="9"/>
        </top>
        <bottom/>
      </border>
      <protection locked="1" hidden="0"/>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border outline="0">
        <left style="thin">
          <color theme="9"/>
        </left>
        <top style="thin">
          <color theme="9"/>
        </top>
        <bottom style="thin">
          <color theme="9"/>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none"/>
      </font>
      <numFmt numFmtId="22" formatCode="mmm/yy"/>
      <fill>
        <patternFill patternType="solid">
          <fgColor theme="9"/>
          <bgColor theme="9"/>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eonardo Daros" id="{E802B19D-9C77-4A6E-B926-4A2B553C15AD}" userId="4f9d5c715c185684"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66238D7-4060-4D27-B857-D32F37C12022}" name="Tabela36" displayName="Tabela36" ref="B2:BZ531" totalsRowShown="0" headerRowDxfId="156" dataDxfId="155" dataCellStyle="Moeda">
  <autoFilter ref="B2:BZ531" xr:uid="{766238D7-4060-4D27-B857-D32F37C12022}"/>
  <tableColumns count="77">
    <tableColumn id="1" xr3:uid="{4394D6D1-168E-47A6-89E7-CDC63A0CE48D}" name="Cliente" dataDxfId="154"/>
    <tableColumn id="2" xr3:uid="{0ACA5B36-5DE0-4B5B-9E23-5BA69074DBEA}" name="UF" dataDxfId="153"/>
    <tableColumn id="90" xr3:uid="{1B736013-65D8-4EF8-AF2B-A036BDC38FF8}" name="ID" dataDxfId="152"/>
    <tableColumn id="75" xr3:uid="{71B5CCAF-B398-43F0-8457-45A8A204CC05}" name="Limite de Credito" dataDxfId="151" dataCellStyle="Moeda"/>
    <tableColumn id="88" xr3:uid="{6E38C26F-7F60-4CC5-AED0-449A9E6B4B58}" name="Vendedor" dataDxfId="150"/>
    <tableColumn id="89" xr3:uid="{587ED2E3-72CD-41D8-99F1-05E69CC6AFCA}" name="Status" dataDxfId="149"/>
    <tableColumn id="3" xr3:uid="{CA52A3C4-EAD4-400F-AF3C-41AEB7D2D953}" name="set/21" dataDxfId="148" dataCellStyle="Moeda"/>
    <tableColumn id="4" xr3:uid="{19A26E4F-F239-45EE-A3D7-0C6A8D66FF18}" name="out/21" dataDxfId="147" dataCellStyle="Moeda"/>
    <tableColumn id="5" xr3:uid="{C8EBBEC1-3779-4C91-BA16-28FA4D536524}" name="nov/21" dataDxfId="146" dataCellStyle="Moeda"/>
    <tableColumn id="6" xr3:uid="{E1EB8EFA-26DF-4715-934D-61EA236EAD5D}" name="dez/21" dataDxfId="145" dataCellStyle="Moeda"/>
    <tableColumn id="7" xr3:uid="{8959E590-CA82-4784-8562-F585F2216E60}" name="jan/22" dataDxfId="144" dataCellStyle="Moeda"/>
    <tableColumn id="8" xr3:uid="{48C5239B-F298-432E-B31C-C94E4D7E5F44}" name="fev/22" dataDxfId="143" dataCellStyle="Moeda"/>
    <tableColumn id="9" xr3:uid="{DB875E6F-4A69-4AFF-B3F8-0054A4347C1B}" name="mar/22" dataDxfId="142" dataCellStyle="Moeda"/>
    <tableColumn id="10" xr3:uid="{A0F67679-6540-4B95-98D9-79A523490693}" name="abr/22" dataDxfId="141" dataCellStyle="Moeda"/>
    <tableColumn id="11" xr3:uid="{368A26CD-EF30-40E9-9FE2-A490BEFE00B9}" name="mai/22" dataDxfId="140" dataCellStyle="Moeda"/>
    <tableColumn id="12" xr3:uid="{7D167E59-3E4C-428B-921A-A3EB42CFBC96}" name="jun/22" dataDxfId="139" dataCellStyle="Moeda"/>
    <tableColumn id="13" xr3:uid="{D708D5D2-6962-4868-9EAD-40D80986B45A}" name="jul/22" dataDxfId="138" dataCellStyle="Moeda"/>
    <tableColumn id="40" xr3:uid="{E06EE1A0-D72B-44D5-87FA-E83652E2B70B}" name="ago/22" dataDxfId="137" dataCellStyle="Moeda"/>
    <tableColumn id="41" xr3:uid="{F4A3011D-B8D5-4919-A0DC-5710384022B8}" name="set/22" dataDxfId="136" dataCellStyle="Moeda"/>
    <tableColumn id="45" xr3:uid="{0FCC37E4-91FE-4144-9FA3-1C59A54F71F9}" name="out/22" dataDxfId="135" dataCellStyle="Moeda"/>
    <tableColumn id="48" xr3:uid="{1536CE8B-0965-448B-BA4B-F4DECA32E3A6}" name="nov/22" dataDxfId="134" dataCellStyle="Moeda"/>
    <tableColumn id="49" xr3:uid="{2E6F1FC4-04DE-415F-8DF8-BF8420FF574D}" name="dez/22" dataDxfId="133" dataCellStyle="Moeda"/>
    <tableColumn id="76" xr3:uid="{E287DFCC-B0FE-4DDE-B6A5-478CB42FEC5B}" name="jan/23" dataDxfId="132" dataCellStyle="Moeda"/>
    <tableColumn id="77" xr3:uid="{65E0CA2F-D5D1-4592-B146-B24C38C77890}" name="fev/23" dataDxfId="131" dataCellStyle="Moeda"/>
    <tableColumn id="78" xr3:uid="{0B14F14A-3F47-4D60-8996-7C84E1D4C948}" name="mar/23" dataDxfId="130" dataCellStyle="Moeda"/>
    <tableColumn id="79" xr3:uid="{67059BA2-CE41-4FDD-87BD-5AABECB0958F}" name="abr/23" dataDxfId="129" dataCellStyle="Moeda"/>
    <tableColumn id="80" xr3:uid="{3CC0E503-EC01-4A19-BE77-DCCDD13B3F60}" name="mai/23" dataDxfId="128" dataCellStyle="Moeda"/>
    <tableColumn id="81" xr3:uid="{D93A6876-76D0-4EAD-95F7-E33E93C982B2}" name="jun/23" dataDxfId="127" dataCellStyle="Moeda"/>
    <tableColumn id="82" xr3:uid="{81F7E806-D397-4B84-9912-492BF8F10BC0}" name="jul/23" dataDxfId="126" dataCellStyle="Moeda"/>
    <tableColumn id="83" xr3:uid="{437B40CB-1FE0-437B-966A-96395DF0EFCA}" name="ago/23" dataDxfId="125" dataCellStyle="Moeda"/>
    <tableColumn id="84" xr3:uid="{A3ECC03E-E60E-4D9B-BD6E-68262B266C00}" name="set/23" dataDxfId="124" dataCellStyle="Moeda"/>
    <tableColumn id="85" xr3:uid="{46043247-3765-413D-B021-920299565027}" name="out/23" dataDxfId="123" dataCellStyle="Moeda"/>
    <tableColumn id="86" xr3:uid="{1045B062-18CE-446E-BCEF-1BF7442F589F}" name="nov/23" dataDxfId="122" dataCellStyle="Moeda"/>
    <tableColumn id="87" xr3:uid="{7FAC3A1B-951F-4B2C-8F64-5CF00FC81ED8}" name="dez/23" dataDxfId="121" dataCellStyle="Moeda"/>
    <tableColumn id="105" xr3:uid="{B4360693-B70E-4209-9BBA-92D2A02D6B4E}" name="jan/24" dataDxfId="120" dataCellStyle="Moeda"/>
    <tableColumn id="106" xr3:uid="{A9CF7B42-E20B-4487-9740-4E3E5F496B03}" name="fev/24" dataDxfId="119" dataCellStyle="Moeda"/>
    <tableColumn id="107" xr3:uid="{77E11356-93C5-4B9C-B945-F971455F88A0}" name="mar/24" dataDxfId="118" dataCellStyle="Moeda"/>
    <tableColumn id="108" xr3:uid="{2CA32161-8A17-4F51-A4C0-7B3D40E1F94D}" name="abr/24" dataDxfId="117" dataCellStyle="Moeda"/>
    <tableColumn id="109" xr3:uid="{F7159391-59D7-4153-8322-B53807F1B0F1}" name="mai/24" dataDxfId="116" dataCellStyle="Moeda"/>
    <tableColumn id="110" xr3:uid="{0357DBC5-83BB-4639-9EBD-C0141BE721B6}" name="jun/24" dataDxfId="115" dataCellStyle="Moeda"/>
    <tableColumn id="111" xr3:uid="{A6B97CD2-375B-4074-88A0-2412DD93AFC7}" name="jul/24" dataDxfId="114" dataCellStyle="Moeda"/>
    <tableColumn id="112" xr3:uid="{BC929B19-A24C-4933-B053-3A8E1D076A9B}" name="ago/24" dataDxfId="113" dataCellStyle="Moeda"/>
    <tableColumn id="113" xr3:uid="{4F28FB78-91DD-4566-8A46-85BD0A1CAAC5}" name="set/24" dataDxfId="112" dataCellStyle="Moeda"/>
    <tableColumn id="114" xr3:uid="{8C507DAB-6E7E-4F20-9E38-A3284EB6DE89}" name="out/24" dataDxfId="111" dataCellStyle="Moeda"/>
    <tableColumn id="115" xr3:uid="{454EDBCE-826D-46FD-8FE3-6CC4C9DEFB5F}" name="nov/24" dataDxfId="110" dataCellStyle="Moeda"/>
    <tableColumn id="116" xr3:uid="{A13238A7-5590-4666-9EF7-84C305DBB4B4}" name="dez/24" dataDxfId="109" dataCellStyle="Moeda"/>
    <tableColumn id="42" xr3:uid="{5716D6DE-DC09-41F8-9D7D-A2B08AD1FEEC}" name="jan/25" dataDxfId="108" dataCellStyle="Moeda"/>
    <tableColumn id="43" xr3:uid="{582A36B8-0BAD-4EFD-B00C-CFA27838FEE5}" name="fev/25" dataDxfId="107" dataCellStyle="Moeda"/>
    <tableColumn id="44" xr3:uid="{8BF223C5-26FD-4404-8A6D-3DBCED4DE48E}" name="mar/25" dataDxfId="106" dataCellStyle="Moeda"/>
    <tableColumn id="46" xr3:uid="{5A3DD7B5-734F-4DD8-B744-783EE2E37602}" name="abr/25" dataDxfId="105" dataCellStyle="Moeda"/>
    <tableColumn id="47" xr3:uid="{489DE63A-C484-4BCE-9D66-E51B6BD95B47}" name="mai/25" dataDxfId="104" dataCellStyle="Moeda"/>
    <tableColumn id="53" xr3:uid="{2CB645DF-5DBB-4F91-97C7-7342384F5A8A}" name="jun/25" dataDxfId="103" dataCellStyle="Moeda"/>
    <tableColumn id="54" xr3:uid="{C7D8247E-D953-4F7F-86F0-6517C9A64768}" name="jul/25" dataDxfId="102" dataCellStyle="Moeda"/>
    <tableColumn id="55" xr3:uid="{978CA3DB-67E2-4E33-B1AD-298F597FDDE9}" name="ago/25" dataDxfId="101" dataCellStyle="Moeda"/>
    <tableColumn id="56" xr3:uid="{49FC4F05-782E-4913-9FCD-B2BD99FCF5C6}" name="set/25" dataDxfId="100" dataCellStyle="Moeda"/>
    <tableColumn id="57" xr3:uid="{42068774-C70D-4F60-BFE1-7EB504458E97}" name="out/25" dataDxfId="99" dataCellStyle="Moeda"/>
    <tableColumn id="58" xr3:uid="{0D51C65B-4BB0-4B5E-81F7-2B83924C13A4}" name="nov/25" dataDxfId="98" dataCellStyle="Moeda"/>
    <tableColumn id="60" xr3:uid="{5F3EAEF8-6ED4-4DD1-BD27-B0D94F83470C}" name="dez/25" dataDxfId="97" dataCellStyle="Moeda"/>
    <tableColumn id="177" xr3:uid="{43841A10-45E7-44D9-B615-EBE5C3FB2E0B}" name="jan/26" dataDxfId="96" dataCellStyle="Moeda"/>
    <tableColumn id="178" xr3:uid="{8EBCA565-5843-4967-9D3D-3FDD063A9859}" name="fev/26" dataDxfId="95" dataCellStyle="Moeda"/>
    <tableColumn id="179" xr3:uid="{7E87B392-FF09-43B0-B9BB-1E547E312F9D}" name="mar/26" dataDxfId="94" dataCellStyle="Moeda"/>
    <tableColumn id="180" xr3:uid="{CF745877-B348-4FFC-8F7C-90722456BD60}" name="abr/26" dataDxfId="93" dataCellStyle="Moeda"/>
    <tableColumn id="181" xr3:uid="{E00A2F87-4FB4-4E91-9207-61C1629B100C}" name="mai/26" dataDxfId="92" dataCellStyle="Moeda"/>
    <tableColumn id="182" xr3:uid="{EEF87320-16C4-4EF2-950A-C9EEC842B53F}" name="jun/26" dataDxfId="91" dataCellStyle="Moeda"/>
    <tableColumn id="183" xr3:uid="{481F2618-A45A-4F9B-A134-03F022784DE6}" name="jul/26" dataDxfId="90" dataCellStyle="Moeda"/>
    <tableColumn id="184" xr3:uid="{FEC876EC-1E7E-43F9-A138-76BE1CC95843}" name="ago/26" dataDxfId="89" dataCellStyle="Moeda"/>
    <tableColumn id="185" xr3:uid="{BD0C5E13-31F8-4C76-837D-D68CF50DFD44}" name="set/26" dataDxfId="88" dataCellStyle="Moeda"/>
    <tableColumn id="186" xr3:uid="{C4614598-25ED-412D-BD73-A168C6DD732A}" name="out/26" dataDxfId="87" dataCellStyle="Moeda"/>
    <tableColumn id="187" xr3:uid="{F3EF0B06-3421-4F9C-A916-C69DE1F1BA29}" name="nov/26" dataDxfId="86" dataCellStyle="Moeda"/>
    <tableColumn id="188" xr3:uid="{ABAA52EA-C808-47EA-9875-7495DD9C7442}" name="dez/26" dataDxfId="85" dataCellStyle="Moeda"/>
    <tableColumn id="27" xr3:uid="{5DB368A4-2F4D-4C32-95BB-0842258FD1ED}" name="Total 2021" dataDxfId="84" dataCellStyle="Moeda">
      <calculatedColumnFormula>SUM(Tabela36[[#This Row],[set/21]:[dez/21]])</calculatedColumnFormula>
    </tableColumn>
    <tableColumn id="14" xr3:uid="{BC09439A-DF30-4DEE-9F33-5740963D9C50}" name="Total 2022" dataDxfId="83" dataCellStyle="Moeda">
      <calculatedColumnFormula>SUM(Tabela36[[#This Row],[jan/22]:[dez/22]])</calculatedColumnFormula>
    </tableColumn>
    <tableColumn id="103" xr3:uid="{02987499-4C30-4412-8908-48C00CA53227}" name="Total 2023" dataDxfId="82" dataCellStyle="Moeda">
      <calculatedColumnFormula>SUM(X3:AI3)</calculatedColumnFormula>
    </tableColumn>
    <tableColumn id="104" xr3:uid="{FB446578-9DD9-40E5-A831-AFD9C6787DB5}" name="Total 2024" dataDxfId="81" dataCellStyle="Moeda">
      <calculatedColumnFormula>SUM(AJ3:AU3)</calculatedColumnFormula>
    </tableColumn>
    <tableColumn id="31" xr3:uid="{FB452135-6FAB-4297-B59C-24FA898D1140}" name="Total 2025" dataDxfId="80" dataCellStyle="Moeda">
      <calculatedColumnFormula>SUM(Tabela36[[#This Row],[jan/25]:[dez/25]])</calculatedColumnFormula>
    </tableColumn>
    <tableColumn id="189" xr3:uid="{E36BD57E-6A3E-4EF7-92EC-84FDE0504802}" name="Total 2026" dataDxfId="79" dataCellStyle="Moeda">
      <calculatedColumnFormula>SUM(BH3:BS3)</calculatedColumnFormula>
    </tableColumn>
    <tableColumn id="28" xr3:uid="{F578DE6F-0210-475D-86D3-D457E0F9C751}" name="Total Geral" dataDxfId="78" dataCellStyle="Moeda">
      <calculatedColumnFormula>Tabela36[[#This Row],[Total 2025]]+Tabela36[[#This Row],[Total 2024]]+Tabela36[[#This Row],[Total 2023]]+Tabela36[[#This Row],[Total 2022]]+Tabela36[[#This Row],[Total 2021]]+Tabela36[[#This Row],[Total 2026]]</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738552B-A930-4E17-8B9C-B40648BD5356}" name="Tabela4" displayName="Tabela4" ref="D3:BT532" totalsRowShown="0" headerRowDxfId="228" dataDxfId="227" tableBorderDxfId="226" dataCellStyle="Moeda">
  <autoFilter ref="D3:BT532" xr:uid="{E738552B-A930-4E17-8B9C-B40648BD5356}"/>
  <tableColumns count="69">
    <tableColumn id="1" xr3:uid="{3DDDE37A-23B3-4C59-BAB0-ECEDA1B01280}" name="Cliente" dataDxfId="225"/>
    <tableColumn id="2" xr3:uid="{B33BE539-9BDE-4477-AD3D-0CEA4C469F6E}" name="Estado" dataDxfId="224"/>
    <tableColumn id="3" xr3:uid="{1EB3D248-3028-4D58-B89D-A3E151EE81CE}" name="ID Cliente" dataDxfId="223"/>
    <tableColumn id="4" xr3:uid="{38A5CAF4-5226-4C3F-98DA-B7EF27DDA85B}" name="Vendedor" dataDxfId="222"/>
    <tableColumn id="5" xr3:uid="{B632B74B-0F3B-457F-A48D-B34E54C303AE}" name="Status" dataDxfId="221"/>
    <tableColumn id="6" xr3:uid="{7A3BA11D-CC92-4192-911F-1ED5422DC109}" name="set/21" dataDxfId="220" dataCellStyle="Moeda"/>
    <tableColumn id="7" xr3:uid="{0C9E76BE-E632-4268-9D34-6A6AB648E6D7}" name="out/21" dataDxfId="219" dataCellStyle="Moeda"/>
    <tableColumn id="8" xr3:uid="{D954410B-75CB-4C51-8402-F6AB7F311C49}" name="nov/21" dataDxfId="218" dataCellStyle="Moeda"/>
    <tableColumn id="9" xr3:uid="{FEF99C00-58EE-47DF-A1A9-0074DE1C2300}" name="dez/21" dataDxfId="217" dataCellStyle="Moeda"/>
    <tableColumn id="10" xr3:uid="{C0A7B6B9-88E3-43B1-A9C6-E2BA352838C7}" name="jan/22" dataDxfId="216" dataCellStyle="Moeda"/>
    <tableColumn id="11" xr3:uid="{A53CF613-AFF6-49A8-B398-E1C1F69BC155}" name="fev/22" dataDxfId="215" dataCellStyle="Moeda"/>
    <tableColumn id="12" xr3:uid="{8794D82A-F0BD-4A45-B88B-2E684E25AD00}" name="mar/22" dataDxfId="214" dataCellStyle="Moeda"/>
    <tableColumn id="13" xr3:uid="{33C3AF07-0CA7-4CEA-B27C-B1369D71BE49}" name="abr/22" dataDxfId="213" dataCellStyle="Moeda"/>
    <tableColumn id="14" xr3:uid="{6D1278DF-CDCF-48CB-9F03-DECEBE491157}" name="mai/22" dataDxfId="212" dataCellStyle="Moeda"/>
    <tableColumn id="15" xr3:uid="{ACCF32E6-5E5F-4757-9A14-BF0E797053EA}" name="jun/22" dataDxfId="211" dataCellStyle="Moeda"/>
    <tableColumn id="16" xr3:uid="{1E2C7598-DF17-4A86-B026-BA84B2B1FC99}" name="jul/22" dataDxfId="210" dataCellStyle="Moeda"/>
    <tableColumn id="17" xr3:uid="{CCEBC9B4-255E-4AD0-BA8B-904375D1F8C9}" name="ago/22" dataDxfId="209" dataCellStyle="Moeda"/>
    <tableColumn id="18" xr3:uid="{BC3C975B-E6F7-4604-AD3F-9B889DDB3B53}" name="set/22" dataDxfId="208" dataCellStyle="Moeda"/>
    <tableColumn id="19" xr3:uid="{44FDE72F-3160-47B6-9E8C-89E80D127C78}" name="out/22" dataDxfId="207" dataCellStyle="Moeda"/>
    <tableColumn id="20" xr3:uid="{D399D49B-4747-4AC8-BCB6-BBE01DB0703E}" name="nov/22" dataDxfId="206" dataCellStyle="Moeda"/>
    <tableColumn id="21" xr3:uid="{FC610A0E-D52C-499C-A7FA-DBCE89BA5938}" name="dez/22" dataDxfId="205" dataCellStyle="Moeda"/>
    <tableColumn id="22" xr3:uid="{23C17DA2-DF19-4FDE-AC6E-D62F8B146F61}" name="jan/23" dataDxfId="204" dataCellStyle="Moeda"/>
    <tableColumn id="23" xr3:uid="{1E2E199D-AFC8-450B-ACDB-4D132971EEAF}" name="fev/23" dataDxfId="203" dataCellStyle="Moeda"/>
    <tableColumn id="24" xr3:uid="{840BF6A5-B34C-44BC-AB94-A9A2DA4D6352}" name="mar/23" dataDxfId="202" dataCellStyle="Moeda"/>
    <tableColumn id="25" xr3:uid="{BA31CB7A-2B49-4BF8-8959-312003C84A5B}" name="abr/23" dataDxfId="201" dataCellStyle="Moeda"/>
    <tableColumn id="26" xr3:uid="{FD750353-0B5D-4BE9-AC33-1F6C66B46DD8}" name="mai/23" dataDxfId="200" dataCellStyle="Moeda"/>
    <tableColumn id="27" xr3:uid="{6D7FF5C5-DAB4-44BD-981D-499D7C3A2DB8}" name="jun/23" dataDxfId="199" dataCellStyle="Moeda"/>
    <tableColumn id="28" xr3:uid="{71147FF1-8264-4B0F-A73A-2F9EAE8091F1}" name="jul/23" dataDxfId="198" dataCellStyle="Moeda"/>
    <tableColumn id="29" xr3:uid="{C5D4E8C3-2DA6-4722-8EF9-B27597B973D9}" name="ago/23" dataDxfId="197" dataCellStyle="Moeda"/>
    <tableColumn id="30" xr3:uid="{B432E5DC-F990-4EC3-B917-2A5D32F95C81}" name="set/23" dataDxfId="196" dataCellStyle="Moeda"/>
    <tableColumn id="31" xr3:uid="{1ADDF473-A069-4104-A59A-12D35FE90ED9}" name="out/23" dataDxfId="195" dataCellStyle="Moeda"/>
    <tableColumn id="32" xr3:uid="{CBA02F64-4974-4E85-BC19-0E3CCA302DC0}" name="nov/23" dataDxfId="194" dataCellStyle="Moeda"/>
    <tableColumn id="33" xr3:uid="{0726AD89-66D6-4248-9013-BE3FBA868CD8}" name="dez/23" dataDxfId="193" dataCellStyle="Moeda"/>
    <tableColumn id="34" xr3:uid="{D082011F-08B4-4EA7-B855-965B03B5C9CE}" name="jan/24" dataDxfId="192" dataCellStyle="Moeda"/>
    <tableColumn id="35" xr3:uid="{6611C21D-EC0B-4356-8E10-DFEB30683D3A}" name="fev/24" dataDxfId="191" dataCellStyle="Moeda"/>
    <tableColumn id="36" xr3:uid="{B202EB18-F8BE-4E64-80BE-75F08A6E459D}" name="mar/24" dataDxfId="190" dataCellStyle="Moeda"/>
    <tableColumn id="37" xr3:uid="{E25237EE-2CA7-4755-AD6D-650B4C5DE20D}" name="abr/24" dataDxfId="189" dataCellStyle="Moeda"/>
    <tableColumn id="38" xr3:uid="{D2C8F27D-64A2-46A6-A6BA-7F57C4E42F3D}" name="mai/24" dataDxfId="188" dataCellStyle="Moeda"/>
    <tableColumn id="39" xr3:uid="{B5944907-FCF2-4E93-AF82-B5B541C97300}" name="jun/24" dataDxfId="187" dataCellStyle="Moeda"/>
    <tableColumn id="40" xr3:uid="{ECA12EFD-86C6-4169-B54E-0C5E0135024F}" name="jul/24" dataDxfId="186" dataCellStyle="Moeda"/>
    <tableColumn id="41" xr3:uid="{D38D52A6-17DF-4D7B-B131-3A6E9EA685F6}" name="ago/24" dataDxfId="185" dataCellStyle="Moeda"/>
    <tableColumn id="42" xr3:uid="{FDF9AF97-008C-4A6A-8233-8C44EFC9FA6A}" name="set/24" dataDxfId="184" dataCellStyle="Moeda"/>
    <tableColumn id="43" xr3:uid="{300FF993-FA01-47DC-8BB6-EDFC139FF677}" name="out/24" dataDxfId="183" dataCellStyle="Moeda"/>
    <tableColumn id="44" xr3:uid="{9C779B1F-A763-4ECA-A022-54ACBEEA9339}" name="nov/24" dataDxfId="182" dataCellStyle="Moeda"/>
    <tableColumn id="45" xr3:uid="{3E9CC21C-AB1F-4C97-999D-79FC0BF87D50}" name="dez/24" dataDxfId="181" dataCellStyle="Moeda"/>
    <tableColumn id="46" xr3:uid="{9E9D0130-2FB0-4E99-87DE-D94CF07119B6}" name="jan/25" dataDxfId="180" dataCellStyle="Moeda"/>
    <tableColumn id="47" xr3:uid="{DD886757-1936-42D5-9751-4294F3F2F3B1}" name="fev/25" dataDxfId="179" dataCellStyle="Moeda"/>
    <tableColumn id="48" xr3:uid="{8609F2DF-647B-43B2-A617-74CF8D614E61}" name="mar/25" dataDxfId="178" dataCellStyle="Moeda"/>
    <tableColumn id="49" xr3:uid="{321035B1-DDC5-4ADA-81C2-19D595229673}" name="abr/25" dataDxfId="177" dataCellStyle="Moeda"/>
    <tableColumn id="50" xr3:uid="{A265D797-2D99-4C1B-9680-11A7C8F04E70}" name="mai/25" dataDxfId="176" dataCellStyle="Moeda"/>
    <tableColumn id="51" xr3:uid="{BE0FED99-9DFA-4C05-A240-D9BA925546EA}" name="jun/25" dataDxfId="175" dataCellStyle="Moeda"/>
    <tableColumn id="52" xr3:uid="{4F479CF4-B054-4F08-A5D2-3C9561A8EF0E}" name="jul/25" dataDxfId="174" dataCellStyle="Moeda"/>
    <tableColumn id="53" xr3:uid="{13BBDC79-F120-4194-A665-05C8BA80AF92}" name="ago/25" dataDxfId="173" dataCellStyle="Moeda"/>
    <tableColumn id="54" xr3:uid="{A4ABE156-5BCC-4DA0-AC67-F1D72A4B9B4C}" name="set/25" dataDxfId="172" dataCellStyle="Moeda"/>
    <tableColumn id="55" xr3:uid="{0BD2512A-6135-4B87-BD94-3DE7157B3AD3}" name="out/25" dataDxfId="171" dataCellStyle="Moeda"/>
    <tableColumn id="56" xr3:uid="{98E35881-4EFF-4C2B-BD56-4C693383CDDF}" name="nov/25" dataDxfId="170" dataCellStyle="Moeda"/>
    <tableColumn id="57" xr3:uid="{BF169A38-338B-42F5-B743-9D829DDA9502}" name="dez/25" dataDxfId="169" dataCellStyle="Moeda"/>
    <tableColumn id="58" xr3:uid="{E803E512-6D1C-409D-97A4-1A56FE4B7A54}" name="jan/26" dataDxfId="168" dataCellStyle="Moeda"/>
    <tableColumn id="59" xr3:uid="{3DABC755-E1F6-4515-8CC4-1E3DC88EEE17}" name="fev/26" dataDxfId="167" dataCellStyle="Moeda"/>
    <tableColumn id="60" xr3:uid="{F8EC78C7-ECFF-424A-BABF-C7BCBF5B45E0}" name="mar/26" dataDxfId="166" dataCellStyle="Moeda"/>
    <tableColumn id="61" xr3:uid="{34E39564-9462-488D-855C-D9309FB671DA}" name="abr/26" dataDxfId="165" dataCellStyle="Moeda"/>
    <tableColumn id="62" xr3:uid="{88ABDBFD-6BF6-4279-8A63-90B8A4CBFCCF}" name="mai/26" dataDxfId="164" dataCellStyle="Moeda"/>
    <tableColumn id="63" xr3:uid="{A924F76F-A8D2-4B58-A622-2619ADFD5113}" name="jun/26" dataDxfId="163" dataCellStyle="Moeda"/>
    <tableColumn id="64" xr3:uid="{8B2DE451-E2DB-455E-9F3E-6AD85C09B702}" name="jul/26" dataDxfId="162" dataCellStyle="Moeda"/>
    <tableColumn id="65" xr3:uid="{C0D69EEB-8F2D-413B-8DC7-C2318F6B4A45}" name="ago/26" dataDxfId="161" dataCellStyle="Moeda"/>
    <tableColumn id="66" xr3:uid="{17F97E02-9FD4-4C7C-9E82-13142772BF40}" name="set/26" dataDxfId="160" dataCellStyle="Moeda"/>
    <tableColumn id="67" xr3:uid="{AE65A612-20CE-4E4B-8AB6-7F26CF424A48}" name="out/26" dataDxfId="159" dataCellStyle="Moeda"/>
    <tableColumn id="68" xr3:uid="{CA4292FA-3B7E-4EF3-9B66-F3A48BD47C3B}" name="nov/26" dataDxfId="158" dataCellStyle="Moeda"/>
    <tableColumn id="69" xr3:uid="{C3074963-B2E3-46E9-8822-6C7D5D52E751}" name="dez/26" dataDxfId="157" dataCellStyle="Moeda"/>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D3AFE4-1F2C-465B-9722-CE55DE87BBC3}" name="Tabela7" displayName="Tabela7" ref="C5:M534" totalsRowShown="0" headerRowDxfId="77" tableBorderDxfId="76">
  <autoFilter ref="C5:M534" xr:uid="{7FD3AFE4-1F2C-465B-9722-CE55DE87BBC3}"/>
  <tableColumns count="11">
    <tableColumn id="1" xr3:uid="{12D30BB4-4188-4FD4-B293-956DEF8C949F}" name="Cliente" dataDxfId="75">
      <calculatedColumnFormula>INDEX(Propetz!B:B,MATCH($E6,Propetz!$D:$D,0),1)</calculatedColumnFormula>
    </tableColumn>
    <tableColumn id="5" xr3:uid="{6CEC3452-410A-4DDD-AD54-1A2CDA5C1FB3}" name="UF" dataDxfId="74">
      <calculatedColumnFormula>INDEX(Propetz!C:C,MATCH($E6,Propetz!$D:$D,0),1)</calculatedColumnFormula>
    </tableColumn>
    <tableColumn id="2" xr3:uid="{C1CEDB17-B9A0-41D1-A7A6-766B656269BC}" name="ID" dataDxfId="73"/>
    <tableColumn id="6" xr3:uid="{8A125F4B-BE51-4202-83D4-08C9DFA1401F}" name="Vendedor" dataDxfId="72">
      <calculatedColumnFormula>INDEX(Propetz!F:F,MATCH($E6,Propetz!$D:$D,0),1)</calculatedColumnFormula>
    </tableColumn>
    <tableColumn id="7" xr3:uid="{359B461E-F422-41BC-B3F2-B77E7246B186}" name="Status" dataDxfId="71">
      <calculatedColumnFormula>INDEX(Propetz!G:G,MATCH($E6,Propetz!$D:$D,0),1)</calculatedColumnFormula>
    </tableColumn>
    <tableColumn id="3" xr3:uid="{2542E9B0-61E6-4E51-9D82-1E5D5D5AE027}" name="Dados" dataDxfId="70"/>
    <tableColumn id="8" xr3:uid="{5E374199-CFED-417A-A211-C9DD3CC974A7}" name="total 22" dataDxfId="69">
      <calculatedColumnFormula>INDEX(Propetz!BU:BU,MATCH($E6,Propetz!$D:$D,0),1)</calculatedColumnFormula>
    </tableColumn>
    <tableColumn id="9" xr3:uid="{166AB080-4ADF-42B3-9804-5F57E3A2CA6C}" name="total 23" dataDxfId="68">
      <calculatedColumnFormula>INDEX(Propetz!BV:BV,MATCH($E6,Propetz!$D:$D,0),1)</calculatedColumnFormula>
    </tableColumn>
    <tableColumn id="10" xr3:uid="{C4F1D202-D497-4538-A73E-27FA7EEA601B}" name="total 24" dataDxfId="67">
      <calculatedColumnFormula>INDEX(Propetz!BW:BW,MATCH($E6,Propetz!$D:$D,0),1)</calculatedColumnFormula>
    </tableColumn>
    <tableColumn id="11" xr3:uid="{0D4EE967-D0A1-4FC1-9BD4-73052B60949A}" name="total 25" dataDxfId="66">
      <calculatedColumnFormula>INDEX(Propetz!BX:BX,MATCH($E6,Propetz!$D:$D,0),1)</calculatedColumnFormula>
    </tableColumn>
    <tableColumn id="12" xr3:uid="{5C1A9FDD-8284-4683-96F9-5A76535FE636}" name="total 26" dataDxfId="65">
      <calculatedColumnFormula>INDEX(Propetz!BY:BY,MATCH($E6,Propetz!$D:$D,0),1)</calculatedColumnFormula>
    </tableColumn>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E28D0C-A63D-4625-85F4-D2478DDF6FF8}" name="Tabela15" displayName="Tabela15" ref="C5:AF397" totalsRowShown="0" headerRowDxfId="64" dataDxfId="63" dataCellStyle="Moeda">
  <autoFilter ref="C5:AF397" xr:uid="{88E28D0C-A63D-4625-85F4-D2478DDF6FF8}"/>
  <tableColumns count="30">
    <tableColumn id="1" xr3:uid="{997936E2-B169-45DE-AF57-5500E62C55E9}" name="Cód" dataDxfId="62" dataCellStyle="Normal 7"/>
    <tableColumn id="2" xr3:uid="{666AF403-49E4-452B-ABFA-5EAA1C95EF7B}" name="Propetz Geral Produto" dataDxfId="61"/>
    <tableColumn id="3" xr3:uid="{0B68BE5C-CD30-4AC9-814F-1FC357004423}" name="Categoria" dataDxfId="60"/>
    <tableColumn id="4" xr3:uid="{2827F796-72CE-42D4-9879-5896E89691C3}" name="Jan" dataDxfId="59"/>
    <tableColumn id="5" xr3:uid="{7F032EB3-F446-49CB-86EC-A91525A98908}" name="Fev" dataDxfId="58" dataCellStyle="Moeda"/>
    <tableColumn id="6" xr3:uid="{4E712650-97C9-40C9-9076-660E1606F4FE}" name="Mar" dataDxfId="57" dataCellStyle="Moeda"/>
    <tableColumn id="7" xr3:uid="{3B9357E6-4C00-4A38-974B-C1B676B48650}" name="Abr" dataDxfId="56" dataCellStyle="Moeda"/>
    <tableColumn id="8" xr3:uid="{72E2087C-D218-44FE-BAAF-5D749CC16A0E}" name="Mai" dataDxfId="55" dataCellStyle="Moeda"/>
    <tableColumn id="9" xr3:uid="{BBB63158-F66D-4CFB-A25C-6B52F66715EE}" name="Jun" dataDxfId="54" dataCellStyle="Moeda"/>
    <tableColumn id="10" xr3:uid="{2A51B32D-25A6-4F19-AC36-7E82E6FB71B8}" name="Jul" dataDxfId="53" dataCellStyle="Moeda"/>
    <tableColumn id="11" xr3:uid="{925B8827-8956-438D-A720-59AED86E3819}" name="Ago" dataDxfId="52" dataCellStyle="Moeda"/>
    <tableColumn id="12" xr3:uid="{A5E2D3BD-2FD4-4584-B06D-70080377EEEE}" name="Set" dataDxfId="51" dataCellStyle="Moeda"/>
    <tableColumn id="13" xr3:uid="{5766B0EB-EA24-4DB7-B0E5-9C3A07CDDC21}" name="Out" dataDxfId="50" dataCellStyle="Moeda"/>
    <tableColumn id="14" xr3:uid="{A97105ED-B0DD-4F43-B7A7-EA2ACA78BC0B}" name="Nov" dataDxfId="49" dataCellStyle="Moeda"/>
    <tableColumn id="15" xr3:uid="{52935B37-CB03-4A53-AA4A-25D030C655DA}" name="Dez" dataDxfId="48" dataCellStyle="Moeda"/>
    <tableColumn id="16" xr3:uid="{5870F196-3CCB-412B-A1C8-1C6AFF5C1620}" name="Jan2" dataDxfId="47" dataCellStyle="Moeda"/>
    <tableColumn id="17" xr3:uid="{1C3ADC08-5E1F-4027-96B0-422B3F600AC5}" name="Fev3" dataDxfId="46" dataCellStyle="Moeda"/>
    <tableColumn id="18" xr3:uid="{2420EC55-7576-45AC-BA56-19D91B76F9C7}" name="Mar4" dataDxfId="45" dataCellStyle="Moeda"/>
    <tableColumn id="19" xr3:uid="{8C77F2F6-971D-4778-A13D-F8837995AAED}" name="Abr5" dataDxfId="44" dataCellStyle="Moeda"/>
    <tableColumn id="20" xr3:uid="{F4B6CFB0-9ADB-41BD-8700-F4230CFA8D15}" name="Mai6" dataDxfId="43" dataCellStyle="Moeda"/>
    <tableColumn id="21" xr3:uid="{E5F19177-7FE4-4F5B-8600-11A1076915BF}" name="Jun7" dataDxfId="42" dataCellStyle="Moeda"/>
    <tableColumn id="22" xr3:uid="{4124D045-2C1A-4B0D-9A72-5C5C1E40472A}" name="Jul8" dataDxfId="41" dataCellStyle="Moeda"/>
    <tableColumn id="23" xr3:uid="{05516F0F-E1EB-4DE5-8175-666C7C370D2F}" name="Ago9" dataDxfId="40" dataCellStyle="Moeda"/>
    <tableColumn id="24" xr3:uid="{430BD44E-F677-4420-B651-043AC92628FE}" name="Set10" dataDxfId="39" dataCellStyle="Moeda"/>
    <tableColumn id="25" xr3:uid="{6F0BAA14-8C2C-4755-ACE6-891FA44D4238}" name="Out11" dataDxfId="38" dataCellStyle="Moeda"/>
    <tableColumn id="26" xr3:uid="{89CD4690-D2A3-4B87-9EF0-9049D166D770}" name="Nov12" dataDxfId="37" dataCellStyle="Moeda"/>
    <tableColumn id="27" xr3:uid="{B82A2B95-4510-47AC-A7D5-B8282474BDB0}" name="Dez13" dataDxfId="36" dataCellStyle="Moeda"/>
    <tableColumn id="29" xr3:uid="{86CA0441-BF7E-41A3-A375-812F7D476408}" name="total" dataDxfId="35" dataCellStyle="Moeda">
      <calculatedColumnFormula>SUM(Tabela15[[#This Row],[Jan]:[Dez13]])</calculatedColumnFormula>
    </tableColumn>
    <tableColumn id="28" xr3:uid="{742B2C2E-C675-4C7A-8B64-714C66FDEE79}" name="Curva ABC QTD." dataDxfId="34" dataCellStyle="Porcentagem">
      <calculatedColumnFormula>AD6/SUM($AD$6:$AD$397)</calculatedColumnFormula>
    </tableColumn>
    <tableColumn id="30" xr3:uid="{9722EBCE-3249-4AD5-8426-5CE2520D7861}" name="Curva ABC QTD.2" dataDxfId="33" dataCellStyle="Moeda">
      <calculatedColumnFormula>IF(AE6&gt;1.5%,"A",IF(AND(AE6&gt;0.5%,AE6&lt;=1.5%),"B",IF(A66&lt;=0.5%,"C")))</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5" dT="2025-02-20T17:49:01.21" personId="{E802B19D-9C77-4A6E-B926-4A2B553C15AD}" id="{950E97C3-648A-4234-8AD0-43CCFF2AF64A}">
    <text>Antes - 70k</text>
  </threadedComment>
  <threadedComment ref="E5" dT="2025-02-20T17:49:12.08" personId="{E802B19D-9C77-4A6E-B926-4A2B553C15AD}" id="{73202D4E-E993-401A-8428-389E9C39BFF7}" parentId="{950E97C3-648A-4234-8AD0-43CCFF2AF64A}">
    <text>85k - 20/02/2025</text>
  </threadedComment>
  <threadedComment ref="E5" dT="2025-07-16T18:27:53.03" personId="{E802B19D-9C77-4A6E-B926-4A2B553C15AD}" id="{44ECB6C6-13C7-4299-B72C-517F02FA0B13}" parentId="{950E97C3-648A-4234-8AD0-43CCFF2AF64A}">
    <text>100k - 16/07/25</text>
  </threadedComment>
  <threadedComment ref="E6" dT="2026-01-28T12:40:32.05" personId="{E802B19D-9C77-4A6E-B926-4A2B553C15AD}" id="{F4683308-DE9B-44BF-90EC-A97BFB0DEEE1}">
    <text>65k - definido pela gabi em 2022</text>
  </threadedComment>
  <threadedComment ref="C7" dT="2025-09-06T15:53:21.05" personId="{E802B19D-9C77-4A6E-B926-4A2B553C15AD}" id="{979B97A9-BA42-47CE-88DD-4754AA490545}">
    <text>Endereço de cadastro é UMUARAMA, mas a empresa é em SC</text>
  </threadedComment>
  <threadedComment ref="E7" dT="2025-03-21T13:29:51.22" personId="{E802B19D-9C77-4A6E-B926-4A2B553C15AD}" id="{87D822C2-619A-4A1E-BF11-583DE9538BEE}">
    <text>40k - 03/2024</text>
  </threadedComment>
  <threadedComment ref="E7" dT="2025-03-21T13:29:59.04" personId="{E802B19D-9C77-4A6E-B926-4A2B553C15AD}" id="{93420AA4-89BE-4B89-9E21-07C4518F4AE7}" parentId="{87D822C2-619A-4A1E-BF11-583DE9538BEE}">
    <text>55k - 03/2025</text>
  </threadedComment>
  <threadedComment ref="E7" dT="2026-02-23T14:14:38.52" personId="{E802B19D-9C77-4A6E-B926-4A2B553C15AD}" id="{B486E58A-8797-4C69-B0C2-526BD71293AD}" parentId="{87D822C2-619A-4A1E-BF11-583DE9538BEE}">
    <text>70k - 02/2026</text>
  </threadedComment>
  <threadedComment ref="E7" dT="2026-03-04T17:53:50.64" personId="{E802B19D-9C77-4A6E-B926-4A2B553C15AD}" id="{C0C57AE4-A186-4E09-BDCE-455E132117DC}" parentId="{87D822C2-619A-4A1E-BF11-583DE9538BEE}">
    <text>120k - 04/03/2026</text>
  </threadedComment>
  <threadedComment ref="E9" dT="2025-01-06T19:16:16.13" personId="{E802B19D-9C77-4A6E-B926-4A2B553C15AD}" id="{17870752-04CA-4F16-A5D3-88C28D21AC06}">
    <text>40k - 06/01/2025</text>
  </threadedComment>
  <threadedComment ref="E9" dT="2026-03-02T18:22:27.98" personId="{E802B19D-9C77-4A6E-B926-4A2B553C15AD}" id="{AB35E0FE-31B4-4D01-9C64-4CACBC639A69}" parentId="{17870752-04CA-4F16-A5D3-88C28D21AC06}">
    <text>50k - 02/03/2026</text>
  </threadedComment>
  <threadedComment ref="E11" dT="2025-01-07T18:30:51.76" personId="{E802B19D-9C77-4A6E-B926-4A2B553C15AD}" id="{D577C3BE-D3F2-440B-9005-882CE41F1F4B}">
    <text>50K - 07/01</text>
  </threadedComment>
  <threadedComment ref="H11" dT="2023-01-24T12:41:23.13" personId="{E802B19D-9C77-4A6E-B926-4A2B553C15AD}" id="{C6E4D76D-1DFD-458D-90DF-BE5F13F75A74}">
    <text>Era 118221, tirei porque acredito ser Oster</text>
  </threadedComment>
  <threadedComment ref="E12" dT="2024-06-17T16:57:43.59" personId="{E802B19D-9C77-4A6E-B926-4A2B553C15AD}" id="{C16781A0-4228-45B6-A2BA-EA5A075BE9CA}">
    <text xml:space="preserve">Antes de análises léo </text>
  </threadedComment>
  <threadedComment ref="E12" dT="2024-06-17T16:58:34.36" personId="{E802B19D-9C77-4A6E-B926-4A2B553C15AD}" id="{180959F5-18D0-4207-B527-14A47AD73061}" parentId="{C16781A0-4228-45B6-A2BA-EA5A075BE9CA}">
    <text>70k - 17/06/24</text>
  </threadedComment>
  <threadedComment ref="E16" dT="2024-08-05T18:45:31.65" personId="{E802B19D-9C77-4A6E-B926-4A2B553C15AD}" id="{597DAA98-2A04-4D99-A85A-ACCA8F197161}">
    <text>50k - 05/08</text>
  </threadedComment>
  <threadedComment ref="E19" dT="2025-06-10T17:51:05.70" personId="{E802B19D-9C77-4A6E-B926-4A2B553C15AD}" id="{CD7DC3B1-DB13-491F-A121-8C36C66CED06}">
    <text>52k - antigo</text>
  </threadedComment>
  <threadedComment ref="E19" dT="2025-06-10T17:51:30.09" personId="{E802B19D-9C77-4A6E-B926-4A2B553C15AD}" id="{EC0EA0ED-D083-4DAA-A1AF-8C2432F48584}" parentId="{CD7DC3B1-DB13-491F-A121-8C36C66CED06}">
    <text>30k - Reduzir apenas por precaução, não chega perto do limite faz alguns tempo.</text>
  </threadedComment>
  <threadedComment ref="E21" dT="2025-03-18T19:39:17.21" personId="{E802B19D-9C77-4A6E-B926-4A2B553C15AD}" id="{96E535C9-7C97-4679-B37C-78B27C069FEB}">
    <text>60k antes do léo</text>
  </threadedComment>
  <threadedComment ref="E21" dT="2025-03-18T19:39:23.18" personId="{E802B19D-9C77-4A6E-B926-4A2B553C15AD}" id="{0544BB9E-CD8B-48FA-B08A-CED351C29A64}" parentId="{96E535C9-7C97-4679-B37C-78B27C069FEB}">
    <text>35k - 18/03/2025</text>
  </threadedComment>
  <threadedComment ref="AJ22" dT="2024-02-23T17:01:38.09" personId="{E802B19D-9C77-4A6E-B926-4A2B553C15AD}" id="{406A38BE-B3A2-4D1E-886E-D66CF9F23A83}">
    <text>Lancei uma devolução manual pois me passaram depois</text>
  </threadedComment>
  <threadedComment ref="E23" dT="2024-04-04T20:38:47.14" personId="{E802B19D-9C77-4A6E-B926-4A2B553C15AD}" id="{39E5B8D2-2D34-4763-AD31-55E086B8BA05}">
    <text>Ficou inadimplente março/24</text>
  </threadedComment>
  <threadedComment ref="E25" dT="2025-10-31T15:13:12.48" personId="{E802B19D-9C77-4A6E-B926-4A2B553C15AD}" id="{848E6C04-015F-4B9D-9296-2B100873ED75}">
    <text>5k - 31/10/2025</text>
  </threadedComment>
  <threadedComment ref="E26" dT="2026-01-12T20:27:10.59" personId="{E802B19D-9C77-4A6E-B926-4A2B553C15AD}" id="{916C5585-5A99-4371-A488-7990B8262F6B}">
    <text>5k - 12/01/2026</text>
  </threadedComment>
  <threadedComment ref="E27" dT="2025-09-16T20:02:06.38" personId="{E802B19D-9C77-4A6E-B926-4A2B553C15AD}" id="{0B098A1A-A626-4826-ABE4-2A51BF309D61}">
    <text>20k - 2022</text>
  </threadedComment>
  <threadedComment ref="E27" dT="2025-09-16T20:02:13.23" personId="{E802B19D-9C77-4A6E-B926-4A2B553C15AD}" id="{0D699F40-FCDD-4B89-BBFF-268DF352F29E}" parentId="{0B098A1A-A626-4826-ABE4-2A51BF309D61}">
    <text>30k - 16/09/25</text>
  </threadedComment>
  <threadedComment ref="E31" dT="2024-04-09T13:49:36.72" personId="{E802B19D-9C77-4A6E-B926-4A2B553C15AD}" id="{DFE029F7-C91E-435A-B376-0F9100418F80}">
    <text xml:space="preserve">Limite de credito antes de eu inicar as analisas </text>
  </threadedComment>
  <threadedComment ref="E31" dT="2024-04-09T16:56:29.21" personId="{E802B19D-9C77-4A6E-B926-4A2B553C15AD}" id="{0621752F-A0D0-43AD-BF90-B2CDA292C239}" parentId="{DFE029F7-C91E-435A-B376-0F9100418F80}">
    <text>Atualizado 09/04 - 30660,00</text>
  </threadedComment>
  <threadedComment ref="E33" dT="2025-06-02T08:12:17.12" personId="{E802B19D-9C77-4A6E-B926-4A2B553C15AD}" id="{15BADEE0-2C75-4943-8BCC-2BF7F79012E0}">
    <text>15k - 26/12/24</text>
  </threadedComment>
  <threadedComment ref="E33" dT="2025-06-02T14:53:44.78" personId="{E802B19D-9C77-4A6E-B926-4A2B553C15AD}" id="{670F4F77-777B-451E-9047-5BEDC6FADBD5}" parentId="{15BADEE0-2C75-4943-8BCC-2BF7F79012E0}">
    <text>40k - 02/06/2025</text>
  </threadedComment>
  <threadedComment ref="E33" dT="2025-07-01T08:41:14.90" personId="{E802B19D-9C77-4A6E-B926-4A2B553C15AD}" id="{30DE8755-6E3E-4B03-9C6B-80EDD2B6CA52}" parentId="{15BADEE0-2C75-4943-8BCC-2BF7F79012E0}">
    <text>50k - 30/06/2025</text>
  </threadedComment>
  <threadedComment ref="E33" dT="2025-08-27T21:08:50.84" personId="{E802B19D-9C77-4A6E-B926-4A2B553C15AD}" id="{EE909F85-EE3E-4784-95EE-44010C8EE661}" parentId="{15BADEE0-2C75-4943-8BCC-2BF7F79012E0}">
    <text>65k - 27/08/2025</text>
  </threadedComment>
  <threadedComment ref="E35" dT="2024-05-08T21:49:51.07" personId="{E802B19D-9C77-4A6E-B926-4A2B553C15AD}" id="{DA28CA42-E045-4925-A3E7-B5EF37304241}">
    <text>Era 65k antes de eu começar a fazer</text>
  </threadedComment>
  <threadedComment ref="E35" dT="2024-05-08T21:50:14.47" personId="{E802B19D-9C77-4A6E-B926-4A2B553C15AD}" id="{C786E340-ADEC-49A8-94A4-AEE7E71845C8}" parentId="{DA28CA42-E045-4925-A3E7-B5EF37304241}">
    <text>75k -  08/05/2024</text>
  </threadedComment>
  <threadedComment ref="E35" dT="2024-10-31T18:47:05.87" personId="{E802B19D-9C77-4A6E-B926-4A2B553C15AD}" id="{7FF0BBE4-CEB0-40BC-AE69-B82EB30C1CE4}" parentId="{DA28CA42-E045-4925-A3E7-B5EF37304241}">
    <text>90k - 31/10/2024</text>
  </threadedComment>
  <threadedComment ref="AM35" dT="2024-05-08T21:49:51.07" personId="{E802B19D-9C77-4A6E-B926-4A2B553C15AD}" id="{CF423058-A9F0-4F65-B680-D6A196876ACA}">
    <text>Era 65k antes de eu começar a fazer</text>
  </threadedComment>
  <threadedComment ref="AM35" dT="2024-05-08T21:50:14.47" personId="{E802B19D-9C77-4A6E-B926-4A2B553C15AD}" id="{ADB68A18-20CA-4E08-B302-5EF904DA825C}" parentId="{CF423058-A9F0-4F65-B680-D6A196876ACA}">
    <text>75k -  08/05/2024</text>
  </threadedComment>
  <threadedComment ref="E39" dT="2024-04-01T17:41:17.80" personId="{E802B19D-9C77-4A6E-B926-4A2B553C15AD}" id="{ABF586D7-34DF-435E-877E-0F3594168B2D}">
    <text>01/04/2024 - subi para 30k</text>
  </threadedComment>
  <threadedComment ref="E43" dT="2024-07-30T18:55:02.43" personId="{E802B19D-9C77-4A6E-B926-4A2B553C15AD}" id="{E8D2D68E-3150-4F88-83B4-7231036B3972}">
    <text>Estava inadimplente, liquidou, autorizei novo credito de 4k - 30/07/24</text>
  </threadedComment>
  <threadedComment ref="E43" dT="2024-08-21T14:02:17.91" personId="{E802B19D-9C77-4A6E-B926-4A2B553C15AD}" id="{3AA887E3-6F97-40B5-8021-645196D6D3B9}" parentId="{E8D2D68E-3150-4F88-83B4-7231036B3972}">
    <text>7k - 21/08/24</text>
  </threadedComment>
  <threadedComment ref="E43" dT="2025-01-10T11:10:44.31" personId="{E802B19D-9C77-4A6E-B926-4A2B553C15AD}" id="{0C1A2CFD-F067-4FCE-8DED-3E1C1464F24B}" parentId="{E8D2D68E-3150-4F88-83B4-7231036B3972}">
    <text>0K - 10/01/25</text>
  </threadedComment>
  <threadedComment ref="E48" dT="2025-09-05T21:18:49.36" personId="{E802B19D-9C77-4A6E-B926-4A2B553C15AD}" id="{8213D639-4663-43D2-ABA6-6CFEE4B847F0}">
    <text>50k - Antes do léo</text>
  </threadedComment>
  <threadedComment ref="E48" dT="2026-03-27T17:39:00.11" personId="{E802B19D-9C77-4A6E-B926-4A2B553C15AD}" id="{986B3A11-E501-46E4-AF31-68588D09C065}" parentId="{8213D639-4663-43D2-ABA6-6CFEE4B847F0}">
    <text>70k - 05/09/2025</text>
  </threadedComment>
  <threadedComment ref="E48" dT="2026-03-27T17:40:23.16" personId="{E802B19D-9C77-4A6E-B926-4A2B553C15AD}" id="{C908215C-2BFA-43CC-9BC2-3A67267D45AD}" parentId="{8213D639-4663-43D2-ABA6-6CFEE4B847F0}">
    <text>80k - 27/03/2026</text>
  </threadedComment>
  <threadedComment ref="E49" dT="2024-05-02T18:02:03.14" personId="{E802B19D-9C77-4A6E-B926-4A2B553C15AD}" id="{CA00C958-B22C-49B4-997C-362081328114}">
    <text>30k - 02/05</text>
  </threadedComment>
  <threadedComment ref="E50" dT="2024-11-19T18:31:54.89" personId="{E802B19D-9C77-4A6E-B926-4A2B553C15AD}" id="{B1B4F766-E67F-4A8B-8D12-61692C1058B4}">
    <text>Antes léo - 20k</text>
  </threadedComment>
  <threadedComment ref="E50" dT="2024-11-19T18:34:51.98" personId="{E802B19D-9C77-4A6E-B926-4A2B553C15AD}" id="{0B8C78E0-7F18-4F89-9E93-14B25D5EA6AF}" parentId="{B1B4F766-E67F-4A8B-8D12-61692C1058B4}">
    <text>30k - 19/11/2024</text>
  </threadedComment>
  <threadedComment ref="E50" dT="2025-10-16T15:21:55.24" personId="{E802B19D-9C77-4A6E-B926-4A2B553C15AD}" id="{10ABECF8-30BD-4443-A687-E899BDBB68F5}" parentId="{B1B4F766-E67F-4A8B-8D12-61692C1058B4}">
    <text>40k- 16/10/2025</text>
  </threadedComment>
  <threadedComment ref="G51" dT="2025-06-05T09:08:02.40" personId="{E802B19D-9C77-4A6E-B926-4A2B553C15AD}" id="{30CFF7D5-46AE-41D9-8999-41E053CB99FB}">
    <text>Ira trabalhar apenas com racao e hydra</text>
  </threadedComment>
  <threadedComment ref="E53" dT="2024-06-20T20:42:35.37" personId="{E802B19D-9C77-4A6E-B926-4A2B553C15AD}" id="{3D20FCBF-1060-425B-AC03-246271B1B418}">
    <text>15600 - antes</text>
  </threadedComment>
  <threadedComment ref="E53" dT="2024-06-20T20:42:51.70" personId="{E802B19D-9C77-4A6E-B926-4A2B553C15AD}" id="{9D96E509-6820-431D-A8C8-3B21CACD87FE}" parentId="{3D20FCBF-1060-425B-AC03-246271B1B418}">
    <text>20k - 20/06</text>
  </threadedComment>
  <threadedComment ref="E53" dT="2024-08-30T09:48:41.30" personId="{E802B19D-9C77-4A6E-B926-4A2B553C15AD}" id="{725097B5-B001-447C-AD36-A16E80CBD562}" parentId="{3D20FCBF-1060-425B-AC03-246271B1B418}">
    <text>25k - 30/08</text>
  </threadedComment>
  <threadedComment ref="E54" dT="2025-02-21T16:21:35.14" personId="{E802B19D-9C77-4A6E-B926-4A2B553C15AD}" id="{E9F483B3-FFB0-4CEE-8D10-E8769BD57E75}">
    <text>10k - antes léo</text>
  </threadedComment>
  <threadedComment ref="E54" dT="2025-02-21T16:24:31.39" personId="{E802B19D-9C77-4A6E-B926-4A2B553C15AD}" id="{A79E05B0-919C-431E-AF1B-549A5C00970A}" parentId="{E9F483B3-FFB0-4CEE-8D10-E8769BD57E75}">
    <text>30k - 21/02/2025</text>
  </threadedComment>
  <threadedComment ref="E55" dT="2024-04-16T14:01:55.91" personId="{E802B19D-9C77-4A6E-B926-4A2B553C15AD}" id="{11CEEFA1-4291-4B96-9401-E3E0A43602A9}">
    <text>Creidito antigo 11k -</text>
  </threadedComment>
  <threadedComment ref="E55" dT="2024-04-16T14:02:04.60" personId="{E802B19D-9C77-4A6E-B926-4A2B553C15AD}" id="{541F5998-9937-49CA-BFA6-A9EDB6135199}" parentId="{11CEEFA1-4291-4B96-9401-E3E0A43602A9}">
    <text>15000 - 16/04/2024</text>
  </threadedComment>
  <threadedComment ref="E55" dT="2024-05-06T14:04:05.47" personId="{E802B19D-9C77-4A6E-B926-4A2B553C15AD}" id="{990D0839-0DBF-4CC3-9E9A-2CDBD6D36DD0}" parentId="{11CEEFA1-4291-4B96-9401-E3E0A43602A9}">
    <text>20k - 06/05/2024</text>
  </threadedComment>
  <threadedComment ref="E55" dT="2025-02-21T19:10:11.26" personId="{E802B19D-9C77-4A6E-B926-4A2B553C15AD}" id="{D9367882-643D-42C1-8768-25A898DE1D45}" parentId="{11CEEFA1-4291-4B96-9401-E3E0A43602A9}">
    <text>24k - 21/02/2024</text>
  </threadedComment>
  <threadedComment ref="E58" dT="2025-03-21T13:53:02.84" personId="{E802B19D-9C77-4A6E-B926-4A2B553C15AD}" id="{687E9B7F-18C9-4E54-BCB8-2D54DDEE5252}">
    <text>15k - antes do léo</text>
  </threadedComment>
  <threadedComment ref="E58" dT="2025-03-21T13:57:04.73" personId="{E802B19D-9C77-4A6E-B926-4A2B553C15AD}" id="{1AA282C9-7EA0-4914-81AD-2F8339D4E163}" parentId="{687E9B7F-18C9-4E54-BCB8-2D54DDEE5252}">
    <text>20k - 21/03/2025</text>
  </threadedComment>
  <threadedComment ref="E60" dT="2025-09-11T15:44:40.61" personId="{E802B19D-9C77-4A6E-B926-4A2B553C15AD}" id="{86614B2A-514E-42CE-9A61-4AF35536916A}">
    <text>10k - 11/09/2025</text>
  </threadedComment>
  <threadedComment ref="E61" dT="2024-04-12T11:06:41.94" personId="{E802B19D-9C77-4A6E-B926-4A2B553C15AD}" id="{9803130C-361C-4882-B8DB-CD19747E2802}">
    <text>Credito elevado dia 23/03</text>
  </threadedComment>
  <threadedComment ref="E61" dT="2024-04-12T11:09:32.88" personId="{E802B19D-9C77-4A6E-B926-4A2B553C15AD}" id="{FE48CDC4-8487-450F-8334-972C5CB542FD}" parentId="{9803130C-361C-4882-B8DB-CD19747E2802}">
    <text>Credito elevado 12/04 -60k- para novo aumento pedir faturamento anual assinado*</text>
  </threadedComment>
  <threadedComment ref="E62" dT="2024-06-11T13:56:09.58" personId="{E802B19D-9C77-4A6E-B926-4A2B553C15AD}" id="{D7F6FCB8-8127-4144-860A-3B0221FC1C53}">
    <text>R$00,00 - 11/06</text>
  </threadedComment>
  <threadedComment ref="E64" dT="2024-08-22T14:08:11.30" personId="{E802B19D-9C77-4A6E-B926-4A2B553C15AD}" id="{4A17E9A7-7028-453F-BAE8-71B4157A5AC9}">
    <text>8k - 22/08</text>
  </threadedComment>
  <threadedComment ref="E70" dT="2026-01-06T19:47:11.56" personId="{E802B19D-9C77-4A6E-B926-4A2B553C15AD}" id="{86495583-D15F-4DC4-ACB1-6DDC0FE1B21D}">
    <text>5k - 06/01/2026</text>
  </threadedComment>
  <threadedComment ref="E73" dT="2024-03-28T18:59:19.96" personId="{E802B19D-9C77-4A6E-B926-4A2B553C15AD}" id="{A043E478-2A6C-4EDD-8E63-94419E362A97}">
    <text>3500 - 28/03/2024</text>
  </threadedComment>
  <threadedComment ref="E73" dT="2024-12-12T11:59:07.90" personId="{E802B19D-9C77-4A6E-B926-4A2B553C15AD}" id="{C6561AB7-4C6D-4CB6-BA9C-496DB2AA220E}" parentId="{A043E478-2A6C-4EDD-8E63-94419E362A97}">
    <text>10k - 12/12/2024</text>
  </threadedComment>
  <threadedComment ref="E76" dT="2024-04-04T20:40:27.58" personId="{E802B19D-9C77-4A6E-B926-4A2B553C15AD}" id="{3A0105D5-3996-4113-BCB8-BE6618C31967}">
    <text>Ficou inadimplente março/24</text>
  </threadedComment>
  <threadedComment ref="E76" dT="2024-08-20T18:56:30.90" personId="{E802B19D-9C77-4A6E-B926-4A2B553C15AD}" id="{4A4B6A5B-F0E8-4126-82FD-9E2912E1BFF3}" parentId="{3A0105D5-3996-4113-BCB8-BE6618C31967}">
    <text>25k - 20/08</text>
  </threadedComment>
  <threadedComment ref="E76" dT="2025-01-10T10:50:52.40" personId="{E802B19D-9C77-4A6E-B926-4A2B553C15AD}" id="{E562A524-B21C-4B58-9D9C-46AAD0FD09F0}" parentId="{3A0105D5-3996-4113-BCB8-BE6618C31967}">
    <text>15k - 10/01/2025</text>
  </threadedComment>
  <threadedComment ref="E76" dT="2025-02-10T13:00:15.39" personId="{E802B19D-9C77-4A6E-B926-4A2B553C15AD}" id="{73EBD1BF-8E22-4D8F-8070-EEADFCC162A7}" parentId="{3A0105D5-3996-4113-BCB8-BE6618C31967}">
    <text>15k - 10/02/2025 - mantive</text>
  </threadedComment>
  <threadedComment ref="E76" dT="2025-04-04T13:03:38.20" personId="{E802B19D-9C77-4A6E-B926-4A2B553C15AD}" id="{40886BDF-1AC4-4219-92E9-37128E846593}" parentId="{3A0105D5-3996-4113-BCB8-BE6618C31967}">
    <text>5k - 04/04/2025</text>
  </threadedComment>
  <threadedComment ref="E76" dT="2025-08-19T11:47:04.93" personId="{E802B19D-9C77-4A6E-B926-4A2B553C15AD}" id="{DB4F0662-6702-4606-BD34-8F381D1CA028}" parentId="{3A0105D5-3996-4113-BCB8-BE6618C31967}">
    <text>10k - 18/08/2025</text>
  </threadedComment>
  <threadedComment ref="E76" dT="2025-11-28T16:53:46.03" personId="{E802B19D-9C77-4A6E-B926-4A2B553C15AD}" id="{329AB546-810F-4ACE-8B07-C5EBBEB61290}" parentId="{3A0105D5-3996-4113-BCB8-BE6618C31967}">
    <text>15k - 28/11/25</text>
  </threadedComment>
  <threadedComment ref="E76" dT="2026-02-05T18:15:15.67" personId="{E802B19D-9C77-4A6E-B926-4A2B553C15AD}" id="{A55D4478-8CFC-4636-AF79-124F527CBF13}" parentId="{3A0105D5-3996-4113-BCB8-BE6618C31967}">
    <text>0k - 05/02/2026</text>
  </threadedComment>
  <threadedComment ref="E76" dT="2026-03-02T11:39:12.57" personId="{E802B19D-9C77-4A6E-B926-4A2B553C15AD}" id="{EAB2BEF5-4609-4BCF-BD84-95E1CD5EBC98}" parentId="{3A0105D5-3996-4113-BCB8-BE6618C31967}">
    <text>5k - 02/03/2025</text>
  </threadedComment>
  <threadedComment ref="G78" dT="2025-06-05T08:45:39.36" personId="{E802B19D-9C77-4A6E-B926-4A2B553C15AD}" id="{77F62B7F-BCBD-456A-BC49-C08408DAB46E}">
    <text>Parou de comprar - 05/06/25</text>
  </threadedComment>
  <threadedComment ref="E80" dT="2024-05-28T17:15:58.50" personId="{E802B19D-9C77-4A6E-B926-4A2B553C15AD}" id="{662292CB-CB6F-448F-B417-4BB03E26AF76}">
    <text>Era 14k antes deu eu iniciar as analises</text>
  </threadedComment>
  <threadedComment ref="E80" dT="2024-05-28T17:23:29.62" personId="{E802B19D-9C77-4A6E-B926-4A2B553C15AD}" id="{B1F184D7-52F6-4303-807A-FDB48E5FA0D2}" parentId="{662292CB-CB6F-448F-B417-4BB03E26AF76}">
    <text>Ficou inadimplente, liquidou, abri um novo limite de 7k, manter assim por mais 30 dias e se continuar em dia subir para 15k - 28/05</text>
  </threadedComment>
  <threadedComment ref="E80" dT="2025-02-27T14:24:01.20" personId="{E802B19D-9C77-4A6E-B926-4A2B553C15AD}" id="{5539517D-3DE5-4ACC-8033-A2EB7753050D}" parentId="{662292CB-CB6F-448F-B417-4BB03E26AF76}">
    <text>Mantive 7k - 27/02/25</text>
  </threadedComment>
  <threadedComment ref="E80" dT="2025-04-11T13:19:50.87" personId="{E802B19D-9C77-4A6E-B926-4A2B553C15AD}" id="{CB47DFDE-6F64-4144-B80A-304F9E29C513}" parentId="{662292CB-CB6F-448F-B417-4BB03E26AF76}">
    <text>10k - 11/04/2025</text>
  </threadedComment>
  <threadedComment ref="E83" dT="2024-08-22T14:06:41.50" personId="{E802B19D-9C77-4A6E-B926-4A2B553C15AD}" id="{D0844926-217F-4DF2-B85E-455B7C9A0120}">
    <text>9k - 22/08</text>
  </threadedComment>
  <threadedComment ref="E83" dT="2025-05-23T13:42:53.38" personId="{E802B19D-9C77-4A6E-B926-4A2B553C15AD}" id="{88BA4C91-EF51-43BF-B8CC-19F4C082157D}" parentId="{D0844926-217F-4DF2-B85E-455B7C9A0120}">
    <text>Fechou - 23/05/25</text>
  </threadedComment>
  <threadedComment ref="G83" dT="2025-05-23T13:32:55.26" personId="{E802B19D-9C77-4A6E-B926-4A2B553C15AD}" id="{7307096A-7638-4732-B2C3-EA3C75CA81FF}">
    <text>fechou</text>
  </threadedComment>
  <threadedComment ref="E84" dT="2026-03-13T17:25:23.82" personId="{E802B19D-9C77-4A6E-B926-4A2B553C15AD}" id="{0C3DF724-39A5-415C-B2EE-2CFFB77DECA4}">
    <text>20k - antes?</text>
  </threadedComment>
  <threadedComment ref="E84" dT="2026-03-13T17:25:30.91" personId="{E802B19D-9C77-4A6E-B926-4A2B553C15AD}" id="{D4E31927-F407-4F79-8235-4441EE85A012}" parentId="{0C3DF724-39A5-415C-B2EE-2CFFB77DECA4}">
    <text>7k - 13/03/26</text>
  </threadedComment>
  <threadedComment ref="E85" dT="2025-07-28T11:25:41.23" personId="{E802B19D-9C77-4A6E-B926-4A2B553C15AD}" id="{77EBE180-D398-4326-9D4E-14F983DB404A}">
    <text>16k - 11/2024</text>
  </threadedComment>
  <threadedComment ref="E85" dT="2025-07-28T11:25:46.58" personId="{E802B19D-9C77-4A6E-B926-4A2B553C15AD}" id="{14131EAE-6341-4D93-B1F2-7B71D145EABC}" parentId="{77EBE180-D398-4326-9D4E-14F983DB404A}">
    <text>20k - 07/25</text>
  </threadedComment>
  <threadedComment ref="E87" dT="2024-04-18T17:02:04.96" personId="{E802B19D-9C77-4A6E-B926-4A2B553C15AD}" id="{FFE14689-994A-483A-9A02-124113C24176}">
    <text>50K - 18/04/2024</text>
  </threadedComment>
  <threadedComment ref="E87" dT="2024-04-30T12:41:45.56" personId="{E802B19D-9C77-4A6E-B926-4A2B553C15AD}" id="{6EBAE42F-B796-44D6-A308-CBDB17179A3D}" parentId="{FFE14689-994A-483A-9A02-124113C24176}">
    <text>70k - 30/04/2024</text>
  </threadedComment>
  <threadedComment ref="E87" dT="2024-05-28T17:28:42.42" personId="{E802B19D-9C77-4A6E-B926-4A2B553C15AD}" id="{238B453F-54F5-41C9-A666-C61735B69317}" parentId="{FFE14689-994A-483A-9A02-124113C24176}">
    <text>80k - 28/05 - travar limite de credito aqui, subir apenas mediante a comprovação de faturamento maior, pois hoje é muito baixo o que ela declara</text>
  </threadedComment>
  <threadedComment ref="E87" dT="2025-01-10T10:45:14.55" personId="{E802B19D-9C77-4A6E-B926-4A2B553C15AD}" id="{FD7C68F8-D28D-4D5B-ADD8-2C8691570AE5}" parentId="{FFE14689-994A-483A-9A02-124113C24176}">
    <text>0k - 10/01/2025</text>
  </threadedComment>
  <threadedComment ref="E87" dT="2025-06-26T14:22:16.57" personId="{E802B19D-9C77-4A6E-B926-4A2B553C15AD}" id="{5628B692-51DC-480F-9196-FD6290A204C0}" parentId="{FFE14689-994A-483A-9A02-124113C24176}">
    <text>5k- 20/06/2025</text>
  </threadedComment>
  <threadedComment ref="E87" dT="2025-07-15T10:08:03.46" personId="{E802B19D-9C77-4A6E-B926-4A2B553C15AD}" id="{CFF64A85-1105-4143-AB99-AB3274F2652F}" parentId="{FFE14689-994A-483A-9A02-124113C24176}">
    <text>10k - 15/07/25</text>
  </threadedComment>
  <threadedComment ref="E88" dT="2024-07-30T18:48:59.21" personId="{E802B19D-9C77-4A6E-B926-4A2B553C15AD}" id="{9DF5F678-5B70-4AC8-B432-CB7E640B8674}">
    <text>Cliente ficou inadimplente, recomeçamos um novo limite de credito - 5k - 30/07/24</text>
  </threadedComment>
  <threadedComment ref="E88" dT="2024-11-18T18:26:09.50" personId="{E802B19D-9C77-4A6E-B926-4A2B553C15AD}" id="{7558CCE3-3A4F-485E-AD37-ADCB0AE51E3E}" parentId="{9DF5F678-5B70-4AC8-B432-CB7E640B8674}">
    <text>Não aprovei aumento de limite, mantive 5k - 18/11/2024</text>
  </threadedComment>
  <threadedComment ref="E88" dT="2025-01-10T11:12:11.89" personId="{E802B19D-9C77-4A6E-B926-4A2B553C15AD}" id="{3D81D0DB-40AC-4F82-B4C2-56CE7BC92884}" parentId="{9DF5F678-5B70-4AC8-B432-CB7E640B8674}">
    <text>0k - 10/01/2025</text>
  </threadedComment>
  <threadedComment ref="E90" dT="2024-04-04T20:38:03.38" personId="{E802B19D-9C77-4A6E-B926-4A2B553C15AD}" id="{E088921F-8ABF-4254-98E5-75C52352213E}">
    <text>Ficou inadimplente março/24</text>
  </threadedComment>
  <threadedComment ref="E90" dT="2024-06-20T20:40:09.89" personId="{E802B19D-9C77-4A6E-B926-4A2B553C15AD}" id="{22653EED-19B4-4818-BDCE-0C4928C27A21}" parentId="{E088921F-8ABF-4254-98E5-75C52352213E}">
    <text xml:space="preserve">Quitou, sempre atrasa um pouco, mas paga </text>
  </threadedComment>
  <threadedComment ref="E90" dT="2024-06-20T20:40:16.04" personId="{E802B19D-9C77-4A6E-B926-4A2B553C15AD}" id="{CF8BCA2F-AB73-4D08-84A3-06F187AEFF52}" parentId="{E088921F-8ABF-4254-98E5-75C52352213E}">
    <text>5700 - 20/06</text>
  </threadedComment>
  <threadedComment ref="E90" dT="2024-07-24T01:40:24.89" personId="{E802B19D-9C77-4A6E-B926-4A2B553C15AD}" id="{88FD5052-A998-4E7D-B690-440BBCB60CEB}" parentId="{E088921F-8ABF-4254-98E5-75C52352213E}">
    <text>8000 - 23/07</text>
  </threadedComment>
  <threadedComment ref="E90" dT="2025-03-20T17:59:56.40" personId="{E802B19D-9C77-4A6E-B926-4A2B553C15AD}" id="{70E41F12-BA4A-4169-86DE-BFF000DFC2DE}" parentId="{E088921F-8ABF-4254-98E5-75C52352213E}">
    <text>5K - 20/03/2025</text>
  </threadedComment>
  <threadedComment ref="E90" dT="2025-08-19T14:06:28.20" personId="{E802B19D-9C77-4A6E-B926-4A2B553C15AD}" id="{1936C252-4D42-4FEB-A9C4-40BDE4A3378B}" parentId="{E088921F-8ABF-4254-98E5-75C52352213E}">
    <text>8k - 19/08/2025</text>
  </threadedComment>
  <threadedComment ref="E91" dT="2024-10-15T20:29:34.54" personId="{E802B19D-9C77-4A6E-B926-4A2B553C15AD}" id="{61E1C22A-065E-4E8B-BD2A-99ADFBF0D6EB}">
    <text>Era 4k</text>
  </threadedComment>
  <threadedComment ref="E91" dT="2024-10-15T20:29:42.00" personId="{E802B19D-9C77-4A6E-B926-4A2B553C15AD}" id="{3CE0A992-E743-483D-9EAB-166B048167D6}" parentId="{61E1C22A-065E-4E8B-BD2A-99ADFBF0D6EB}">
    <text>0k - 15/10</text>
  </threadedComment>
  <threadedComment ref="E99" dT="2024-07-31T18:32:39.95" personId="{E802B19D-9C77-4A6E-B926-4A2B553C15AD}" id="{2DD37CBD-4C60-43C6-8F57-E8F064ED3062}">
    <text>Antes léo - 30k</text>
  </threadedComment>
  <threadedComment ref="E99" dT="2024-07-31T18:32:48.36" personId="{E802B19D-9C77-4A6E-B926-4A2B553C15AD}" id="{6B22512D-1E37-439B-BFB6-7B1F62C476B4}" parentId="{2DD37CBD-4C60-43C6-8F57-E8F064ED3062}">
    <text>Novo limite - 40k - 31/07/24</text>
  </threadedComment>
  <threadedComment ref="E99" dT="2024-10-28T19:54:17.92" personId="{E802B19D-9C77-4A6E-B926-4A2B553C15AD}" id="{8A33EA76-D04D-49FA-B6C1-A12F30940A33}" parentId="{2DD37CBD-4C60-43C6-8F57-E8F064ED3062}">
    <text>48k - 28/10/2024</text>
  </threadedComment>
  <threadedComment ref="E99" dT="2026-03-10T11:23:09.94" personId="{E802B19D-9C77-4A6E-B926-4A2B553C15AD}" id="{E16FC9B4-161A-4A80-85D9-B38F69B944A0}" parentId="{2DD37CBD-4C60-43C6-8F57-E8F064ED3062}">
    <text>80k - 10/03/26</text>
  </threadedComment>
  <threadedComment ref="G101" dT="2025-05-23T13:32:55.26" personId="{E802B19D-9C77-4A6E-B926-4A2B553C15AD}" id="{CA123D61-3D8D-4914-AD45-F551F0B78FAA}">
    <text>fechou</text>
  </threadedComment>
  <threadedComment ref="E102" dT="2025-10-27T17:48:15.12" personId="{E802B19D-9C77-4A6E-B926-4A2B553C15AD}" id="{C58F6F41-3FCD-4A7F-AB0A-173A380368B9}">
    <text>Era 28k</text>
  </threadedComment>
  <threadedComment ref="E102" dT="2025-10-27T17:48:30.24" personId="{E802B19D-9C77-4A6E-B926-4A2B553C15AD}" id="{E3CF5B16-096C-40D7-ACD0-D85CF8FEF80B}" parentId="{C58F6F41-3FCD-4A7F-AB0A-173A380368B9}">
    <text>Reduzido para 10k - 27/10/25</text>
  </threadedComment>
  <threadedComment ref="G103" dT="2025-06-05T08:48:05.91" personId="{E802B19D-9C77-4A6E-B926-4A2B553C15AD}" id="{E8795220-197C-4A9F-80CE-132A4B344961}">
    <text>Fechou a empres 05/06/25</text>
  </threadedComment>
  <threadedComment ref="AN108" dT="2024-06-06T17:38:13.17" personId="{E802B19D-9C77-4A6E-B926-4A2B553C15AD}" id="{91D4C033-1921-4A02-B64A-5E1E3A75FDC8}">
    <text>Alterei manual, foi faturado para (mikeda - katto) mas o pedido é da suprovet</text>
  </threadedComment>
  <threadedComment ref="E109" dT="2024-08-20T18:34:49.55" personId="{E802B19D-9C77-4A6E-B926-4A2B553C15AD}" id="{CAFD6798-DC93-4A03-BD47-71FF8649D12D}">
    <text>8k - 20/08</text>
  </threadedComment>
  <threadedComment ref="E109" dT="2024-09-23T20:00:42.42" personId="{E802B19D-9C77-4A6E-B926-4A2B553C15AD}" id="{8FAB266E-B39A-48E5-92E2-71500C0D0CE9}" parentId="{CAFD6798-DC93-4A03-BD47-71FF8649D12D}">
    <text>23k - 23/09/2024</text>
  </threadedComment>
  <threadedComment ref="E112" dT="2024-09-23T16:40:24.19" personId="{E802B19D-9C77-4A6E-B926-4A2B553C15AD}" id="{33244454-F375-4876-A503-787630443C1D}">
    <text>15k - 23/09/24</text>
  </threadedComment>
  <threadedComment ref="E112" dT="2024-10-31T09:40:43.60" personId="{E802B19D-9C77-4A6E-B926-4A2B553C15AD}" id="{8C8DBB44-6D87-45B3-9457-8D2865CE6929}" parentId="{33244454-F375-4876-A503-787630443C1D}">
    <text>20k - 31/10/2024</text>
  </threadedComment>
  <threadedComment ref="E112" dT="2025-05-23T13:34:17.93" personId="{E802B19D-9C77-4A6E-B926-4A2B553C15AD}" id="{CDCB0863-9206-4D0E-A9CE-F2135A42773C}" parentId="{33244454-F375-4876-A503-787630443C1D}">
    <text>Fechou - 23/05/2025</text>
  </threadedComment>
  <threadedComment ref="G112" dT="2025-05-23T13:32:55.26" personId="{E802B19D-9C77-4A6E-B926-4A2B553C15AD}" id="{18F67143-B503-4A33-B664-94966E438127}">
    <text>fechou</text>
  </threadedComment>
  <threadedComment ref="E115" dT="2024-05-06T15:00:47.00" personId="{E802B19D-9C77-4A6E-B926-4A2B553C15AD}" id="{1C29D728-0BE8-4281-AF98-B503AF6C9B83}">
    <text>5k - antigo</text>
  </threadedComment>
  <threadedComment ref="E115" dT="2024-05-06T15:01:11.87" personId="{E802B19D-9C77-4A6E-B926-4A2B553C15AD}" id="{74001577-834E-42C1-A791-5ED618C7D95B}" parentId="{1C29D728-0BE8-4281-AF98-B503AF6C9B83}">
    <text xml:space="preserve">10k - 06/05/2024 - faturamento anual de 650k, acredito que podemos aumentar mais ainda esse limite depois se continuar em dia
</text>
  </threadedComment>
  <threadedComment ref="E115" dT="2024-07-04T13:11:37.24" personId="{E802B19D-9C77-4A6E-B926-4A2B553C15AD}" id="{B695635A-6CAB-468D-B472-F032CEF95627}" parentId="{1C29D728-0BE8-4281-AF98-B503AF6C9B83}">
    <text>20k - 04/07/2024 - agora ser um pouco mais pé no chão, ver se paga em dia e pedir faturamento assinado.</text>
  </threadedComment>
  <threadedComment ref="E117" dT="2025-03-11T12:46:51.14" personId="{E802B19D-9C77-4A6E-B926-4A2B553C15AD}" id="{0305537B-2B44-4894-B3A4-B7B041534221}">
    <text>10k- 11/03/2025</text>
  </threadedComment>
  <threadedComment ref="E117" dT="2025-04-09T08:22:56.47" personId="{E802B19D-9C77-4A6E-B926-4A2B553C15AD}" id="{1055BF4D-01CC-4D85-97A1-8A3535FAABFE}" parentId="{0305537B-2B44-4894-B3A4-B7B041534221}">
    <text>15k - 09/04/2025</text>
  </threadedComment>
  <threadedComment ref="E117" dT="2025-04-29T13:13:09.09" personId="{E802B19D-9C77-4A6E-B926-4A2B553C15AD}" id="{617ECD2C-C2BE-40E1-ACBF-98D1BE80228D}" parentId="{0305537B-2B44-4894-B3A4-B7B041534221}">
    <text>20k - 29/04/2025</text>
  </threadedComment>
  <threadedComment ref="E117" dT="2025-05-12T16:21:29.99" personId="{E802B19D-9C77-4A6E-B926-4A2B553C15AD}" id="{219BFC79-B75F-4826-9304-CB60653AF801}" parentId="{0305537B-2B44-4894-B3A4-B7B041534221}">
    <text>25k - 12/05/2025</text>
  </threadedComment>
  <threadedComment ref="G121" dT="2025-05-23T13:34:37.49" personId="{E802B19D-9C77-4A6E-B926-4A2B553C15AD}" id="{87E8FF5F-9FDC-4EC3-BD20-8E75651483D2}">
    <text>Foco em precision</text>
  </threadedComment>
  <threadedComment ref="E124" dT="2024-12-02T19:15:35.27" personId="{E802B19D-9C77-4A6E-B926-4A2B553C15AD}" id="{22F72AFF-D055-4B64-9839-2BD8BC62A6AE}">
    <text xml:space="preserve">15k -02/12/2024
</text>
  </threadedComment>
  <threadedComment ref="G128" dT="2025-05-23T13:32:55.26" personId="{E802B19D-9C77-4A6E-B926-4A2B553C15AD}" id="{5889CF24-7067-4BAB-8B6B-AF18E1BF79B1}">
    <text>fechou</text>
  </threadedComment>
  <threadedComment ref="E130" dT="2024-04-04T20:39:33.81" personId="{E802B19D-9C77-4A6E-B926-4A2B553C15AD}" id="{1228E9FC-2C35-43A9-B85A-33EED6AB727C}">
    <text>Ficou inadimplente março/24</text>
  </threadedComment>
  <threadedComment ref="E137" dT="2024-04-04T20:37:39.68" personId="{E802B19D-9C77-4A6E-B926-4A2B553C15AD}" id="{1ED22D4E-8751-41CB-9832-ECF710D75DBC}">
    <text>Ficou inadimplente março/24</text>
  </threadedComment>
  <threadedComment ref="E146" dT="2026-02-09T13:20:54.65" personId="{E802B19D-9C77-4A6E-B926-4A2B553C15AD}" id="{A4D72886-5056-4E89-AFF7-418455DE2831}">
    <text>5k - 09/02/2026</text>
  </threadedComment>
  <threadedComment ref="E152" dT="2024-10-04T09:41:58.17" personId="{E802B19D-9C77-4A6E-B926-4A2B553C15AD}" id="{66D218DC-D7B2-4D24-AE18-B7DA4388DEF9}">
    <text>0k - não autorizei limite - 04/10/24</text>
  </threadedComment>
  <threadedComment ref="E153" dT="2026-02-27T15:15:38.30" personId="{E802B19D-9C77-4A6E-B926-4A2B553C15AD}" id="{917D8870-6C5B-4D1E-BE2B-9FB09D8BC463}">
    <text>10k - 27/02/2026</text>
  </threadedComment>
  <threadedComment ref="E155" dT="2025-04-04T08:51:24.53" personId="{E802B19D-9C77-4A6E-B926-4A2B553C15AD}" id="{A4F29D97-7B7D-4DC8-A240-77A027EF0167}">
    <text>7k - 04/04/2025</text>
  </threadedComment>
  <threadedComment ref="E155" dT="2025-10-24T14:41:21.54" personId="{E802B19D-9C77-4A6E-B926-4A2B553C15AD}" id="{89C40078-CA47-4916-8075-E83DFE876BF7}" parentId="{A4F29D97-7B7D-4DC8-A240-77A027EF0167}">
    <text>15k- 24/10/25</text>
  </threadedComment>
  <threadedComment ref="E158" dT="2024-03-28T14:30:08.14" personId="{E802B19D-9C77-4A6E-B926-4A2B553C15AD}" id="{77A96B49-827A-468A-A7BC-9B00D72326F5}">
    <text>Aumentei para 23k - 28/02/24</text>
  </threadedComment>
  <threadedComment ref="E158" dT="2024-03-28T14:30:24.81" personId="{E802B19D-9C77-4A6E-B926-4A2B553C15AD}" id="{3B69806E-A591-4674-9A81-EDC681253737}" parentId="{77A96B49-827A-468A-A7BC-9B00D72326F5}">
    <text>Aumentei pra 30k - 28/03/24</text>
  </threadedComment>
  <threadedComment ref="E158" dT="2024-08-21T13:47:44.33" personId="{E802B19D-9C77-4A6E-B926-4A2B553C15AD}" id="{B47A5901-CC01-40BA-AB96-4749774BD343}" parentId="{77A96B49-827A-468A-A7BC-9B00D72326F5}">
    <text>35k - 21/08/2024</text>
  </threadedComment>
  <threadedComment ref="E158" dT="2025-03-11T09:43:50.45" personId="{E802B19D-9C77-4A6E-B926-4A2B553C15AD}" id="{BE1782E5-9222-4690-A1AD-8A5374088A0E}" parentId="{77A96B49-827A-468A-A7BC-9B00D72326F5}">
    <text>15k - 11/03/2025</text>
  </threadedComment>
  <threadedComment ref="E158" dT="2025-04-08T11:40:31.52" personId="{E802B19D-9C77-4A6E-B926-4A2B553C15AD}" id="{2424CB20-55D5-424B-9474-5FCD9BDA4F1D}" parentId="{77A96B49-827A-468A-A7BC-9B00D72326F5}">
    <text>20k  - 08/04/2025</text>
  </threadedComment>
  <threadedComment ref="E159" dT="2024-06-18T21:20:09.58" personId="{E802B19D-9C77-4A6E-B926-4A2B553C15AD}" id="{1FC961ED-C214-4178-A9CC-FA44A8951715}">
    <text>Era 10k</text>
  </threadedComment>
  <threadedComment ref="E159" dT="2024-06-18T21:20:19.70" personId="{E802B19D-9C77-4A6E-B926-4A2B553C15AD}" id="{E84D90D5-F537-418A-9AB9-62D29708BEC6}" parentId="{1FC961ED-C214-4178-A9CC-FA44A8951715}">
    <text>13k - 18/06/2024</text>
  </threadedComment>
  <threadedComment ref="E164" dT="2024-04-24T20:01:54.63" personId="{E802B19D-9C77-4A6E-B926-4A2B553C15AD}" id="{EE98D343-E3DA-4B41-A432-1DF95E7079CD}">
    <text>Limite antigo -11400</text>
  </threadedComment>
  <threadedComment ref="E164" dT="2024-04-24T20:03:36.45" personId="{E802B19D-9C77-4A6E-B926-4A2B553C15AD}" id="{E9650E5D-60F4-4D85-8E40-5B9C06CCF7F3}" parentId="{EE98D343-E3DA-4B41-A432-1DF95E7079CD}">
    <text>15k - 24/04</text>
  </threadedComment>
  <threadedComment ref="G165" dT="2025-05-23T13:40:56.35" personId="{E802B19D-9C77-4A6E-B926-4A2B553C15AD}" id="{BAF5AEFC-FE07-4049-AD48-548EFB2A450E}">
    <text>groomer</text>
  </threadedComment>
  <threadedComment ref="G167" dT="2025-06-05T08:53:10.13" personId="{E802B19D-9C77-4A6E-B926-4A2B553C15AD}" id="{B6EC355F-3C08-4062-8C05-111FB38354DB}">
    <text>Foco em marca propria</text>
  </threadedComment>
  <threadedComment ref="E178" dT="2026-02-09T12:43:46.01" personId="{E802B19D-9C77-4A6E-B926-4A2B553C15AD}" id="{EBEB3E0C-91DD-49B7-AF87-8F210F5AF711}">
    <text>5k - 09/02/2026</text>
  </threadedComment>
  <threadedComment ref="G183" dT="2025-05-23T13:34:37.49" personId="{E802B19D-9C77-4A6E-B926-4A2B553C15AD}" id="{99FA47FE-5355-4329-BA33-A990274EECE7}">
    <text>Foco em precision</text>
  </threadedComment>
  <threadedComment ref="E185" dT="2024-05-09T21:27:31.29" personId="{E802B19D-9C77-4A6E-B926-4A2B553C15AD}" id="{92B608DC-1758-4491-BF04-45DBA3C52801}">
    <text>Antes léo 3k</text>
  </threadedComment>
  <threadedComment ref="E185" dT="2024-05-09T21:27:47.75" personId="{E802B19D-9C77-4A6E-B926-4A2B553C15AD}" id="{4946FD24-1D29-424A-A2B6-7D953C23DFC8}" parentId="{92B608DC-1758-4491-BF04-45DBA3C52801}">
    <text>10k - 09/05/2024</text>
  </threadedComment>
  <threadedComment ref="E185" dT="2025-10-06T17:51:19.12" personId="{E802B19D-9C77-4A6E-B926-4A2B553C15AD}" id="{36BF161B-1693-4FF0-B51E-EAD554907A4E}" parentId="{92B608DC-1758-4491-BF04-45DBA3C52801}">
    <text>15k - 06/10/25</text>
  </threadedComment>
  <threadedComment ref="E189" dT="2024-07-31T11:21:15.76" personId="{E802B19D-9C77-4A6E-B926-4A2B553C15AD}" id="{9288EEBD-BAD7-45E2-9581-54ED062319D6}">
    <text>N autorizei credito - 31/07/24</text>
  </threadedComment>
  <threadedComment ref="E189" dT="2025-02-27T14:23:38.09" personId="{E802B19D-9C77-4A6E-B926-4A2B553C15AD}" id="{FB7960F3-4E5A-475C-AF3D-CE862DE433FF}" parentId="{9288EEBD-BAD7-45E2-9581-54ED062319D6}">
    <text>5k - 27/02/2025</text>
  </threadedComment>
  <threadedComment ref="E189" dT="2025-05-08T19:06:30.89" personId="{E802B19D-9C77-4A6E-B926-4A2B553C15AD}" id="{A865E071-A4A6-4A3E-BEBF-C7A0C2218852}" parentId="{9288EEBD-BAD7-45E2-9581-54ED062319D6}">
    <text>Inadimplente - 08/05/25</text>
  </threadedComment>
  <threadedComment ref="E190" dT="2024-06-27T19:55:26.36" personId="{E802B19D-9C77-4A6E-B926-4A2B553C15AD}" id="{03627737-181B-4CED-AACF-2CFB1BF7A311}">
    <text>5k - 27/06</text>
  </threadedComment>
  <threadedComment ref="G192" dT="2025-06-05T08:53:34.72" personId="{E802B19D-9C77-4A6E-B926-4A2B553C15AD}" id="{B3888263-6131-4D3F-BA53-C1311B71BCA8}">
    <text>05/06/25</text>
  </threadedComment>
  <threadedComment ref="E193" dT="2024-04-04T20:41:02.99" personId="{E802B19D-9C77-4A6E-B926-4A2B553C15AD}" id="{11740999-3192-417F-9C83-6365AFAEF1F4}">
    <text>Ficou inadimplente março/24</text>
  </threadedComment>
  <threadedComment ref="E198" dT="2025-12-08T16:51:00.73" personId="{E802B19D-9C77-4A6E-B926-4A2B553C15AD}" id="{C88C97C8-325E-4685-BCF4-DD35FE255E9B}">
    <text>5k - 26/11/2025</text>
  </threadedComment>
  <threadedComment ref="G198" dT="2025-05-23T13:32:55.26" personId="{E802B19D-9C77-4A6E-B926-4A2B553C15AD}" id="{3E56B1B3-CF0A-4FF9-A831-9E319842B977}">
    <text>Fechou a parte de distribuição pet</text>
  </threadedComment>
  <threadedComment ref="G198" dT="2025-12-08T17:59:14.13" personId="{E802B19D-9C77-4A6E-B926-4A2B553C15AD}" id="{81E3781B-A878-43FB-B8A9-84BEA1F066D0}" parentId="{3E56B1B3-CF0A-4FF9-A831-9E319842B977}">
    <text>Esta tentando retomar a parte pet (distribuidora fat 7milhoes)</text>
  </threadedComment>
  <threadedComment ref="G200" dT="2025-06-05T09:08:34.90" personId="{E802B19D-9C77-4A6E-B926-4A2B553C15AD}" id="{F810ED25-0D76-4181-B8E1-E631D5AEF77C}">
    <text>Paramos de vender pq a regiao agora é da abinader</text>
  </threadedComment>
  <threadedComment ref="E202" dT="2024-04-17T18:23:24.71" personId="{E802B19D-9C77-4A6E-B926-4A2B553C15AD}" id="{188D899C-666B-430F-976B-9B41F6376A51}">
    <text>8k - 29/02</text>
  </threadedComment>
  <threadedComment ref="E202" dT="2024-04-17T18:23:31.73" personId="{E802B19D-9C77-4A6E-B926-4A2B553C15AD}" id="{0B1B5702-A2A7-4D13-8024-6779E93882F6}" parentId="{188D899C-666B-430F-976B-9B41F6376A51}">
    <text>11k - 17/04</text>
  </threadedComment>
  <threadedComment ref="G205" dT="2025-05-23T13:32:55.26" personId="{E802B19D-9C77-4A6E-B926-4A2B553C15AD}" id="{369483E3-7BD0-4167-A7FC-6E2C8B6D7DF1}">
    <text>fechou</text>
  </threadedComment>
  <threadedComment ref="E206" dT="2024-04-04T20:41:32.34" personId="{E802B19D-9C77-4A6E-B926-4A2B553C15AD}" id="{034C3687-04BE-44E1-B926-A1780082AC6D}">
    <text>Ficou inadimplente março/24</text>
  </threadedComment>
  <threadedComment ref="E206" dT="2025-05-23T13:36:47.65" personId="{E802B19D-9C77-4A6E-B926-4A2B553C15AD}" id="{584C810A-F0E8-4A9C-ABC1-EC9873B0EE85}" parentId="{034C3687-04BE-44E1-B926-A1780082AC6D}">
    <text>Escola e atrasa - 23/05/2025</text>
  </threadedComment>
  <threadedComment ref="G206" dT="2025-05-23T13:36:30.97" personId="{E802B19D-9C77-4A6E-B926-4A2B553C15AD}" id="{0E8E07A8-D520-44EB-8F98-AB8312AD73FF}">
    <text>Escola e não paga</text>
  </threadedComment>
  <threadedComment ref="G218" dT="2025-05-23T13:41:09.16" personId="{E802B19D-9C77-4A6E-B926-4A2B553C15AD}" id="{D7AE59B0-CBA2-4F20-904B-617A3B5BD444}">
    <text>groomer</text>
  </threadedComment>
  <threadedComment ref="G226" dT="2025-05-23T13:37:15.53" personId="{E802B19D-9C77-4A6E-B926-4A2B553C15AD}" id="{C22B6CFA-AFA3-46FB-8D56-A391C7DDD245}">
    <text>fechou</text>
  </threadedComment>
  <threadedComment ref="G231" dT="2025-05-23T13:41:09.16" personId="{E802B19D-9C77-4A6E-B926-4A2B553C15AD}" id="{EB5867AB-4B2D-4FAD-85BB-3120AB49EE25}">
    <text>groomer</text>
  </threadedComment>
  <threadedComment ref="G232" dT="2025-05-23T13:36:30.97" personId="{E802B19D-9C77-4A6E-B926-4A2B553C15AD}" id="{9B26540F-C191-4C0E-8A38-F8D80A7258A3}">
    <text>Escola e não paga</text>
  </threadedComment>
  <threadedComment ref="E249" dT="2024-12-13T20:15:14.87" personId="{E802B19D-9C77-4A6E-B926-4A2B553C15AD}" id="{F72ECFFD-CA0A-4774-A000-01F856484F19}">
    <text>6k - 13/12/2024</text>
  </threadedComment>
  <threadedComment ref="E249" dT="2025-08-06T13:10:52.23" personId="{E802B19D-9C77-4A6E-B926-4A2B553C15AD}" id="{0CF07750-1952-4E3D-AF8E-D4B1F933A30F}" parentId="{F72ECFFD-CA0A-4774-A000-01F856484F19}">
    <text>10k - 06/08/2025</text>
  </threadedComment>
  <threadedComment ref="G251" dT="2025-06-05T08:54:12.58" personId="{E802B19D-9C77-4A6E-B926-4A2B553C15AD}" id="{C87A417E-5214-4F4D-93B7-EC37998F12D5}">
    <text>Sumiu desde 2023 -  05/06/25</text>
  </threadedComment>
  <threadedComment ref="E266" dT="2024-07-30T19:00:33.40" personId="{E802B19D-9C77-4A6E-B926-4A2B553C15AD}" id="{2FB93D1D-03FE-4A51-8910-4D4613F8D6AB}">
    <text>7k - 30/07</text>
  </threadedComment>
  <threadedComment ref="E266" dT="2024-09-11T18:52:38.52" personId="{E802B19D-9C77-4A6E-B926-4A2B553C15AD}" id="{DF56355B-650E-4F6B-9248-03BE9F2FA359}" parentId="{2FB93D1D-03FE-4A51-8910-4D4613F8D6AB}">
    <text>13k - 11/09/24</text>
  </threadedComment>
  <threadedComment ref="G269" dT="2025-06-05T08:54:41.34" personId="{E802B19D-9C77-4A6E-B926-4A2B553C15AD}" id="{37FC5246-CF23-476C-B0F0-1D7C7E274FEA}">
    <text>05/06/25</text>
  </threadedComment>
  <threadedComment ref="E274" dT="2024-06-19T20:10:24.57" personId="{E802B19D-9C77-4A6E-B926-4A2B553C15AD}" id="{1E0994F1-D560-4D7D-A39D-A66DE5D0FF22}">
    <text>Aprovado grasi 19/06</text>
  </threadedComment>
  <threadedComment ref="E274" dT="2025-03-25T19:17:08.93" personId="{E802B19D-9C77-4A6E-B926-4A2B553C15AD}" id="{2A79C9DD-D9AD-4844-A853-2094AECCDBEC}" parentId="{1E0994F1-D560-4D7D-A39D-A66DE5D0FF22}">
    <text xml:space="preserve">7k - 25/03/2025
</text>
  </threadedComment>
  <threadedComment ref="G280" dT="2025-06-05T08:55:03.64" personId="{E802B19D-9C77-4A6E-B926-4A2B553C15AD}" id="{9D6907FF-8D4B-48DE-B9DE-9ACB03F15D0D}">
    <text>05/06/25</text>
  </threadedComment>
  <threadedComment ref="E292" dT="2026-03-12T18:11:02.44" personId="{E802B19D-9C77-4A6E-B926-4A2B553C15AD}" id="{F09B7DBB-982C-422A-8EEA-E3EC99668EEC}">
    <text xml:space="preserve">3k - 12/03/2026
</text>
  </threadedComment>
  <threadedComment ref="G292" dT="2025-05-23T13:36:30.97" personId="{E802B19D-9C77-4A6E-B926-4A2B553C15AD}" id="{49F26051-04BA-418B-9B5C-F10F840DD70B}">
    <text>Compra apenas na petsa</text>
  </threadedComment>
  <threadedComment ref="E304" dT="2024-04-16T12:09:32.27" personId="{E802B19D-9C77-4A6E-B926-4A2B553C15AD}" id="{F75A745D-559D-4347-8531-83F908CA4C9E}">
    <text>1800 - 16/04/2024</text>
  </threadedComment>
  <threadedComment ref="AN304" dT="2024-06-06T17:37:49.65" personId="{E802B19D-9C77-4A6E-B926-4A2B553C15AD}" id="{F7010177-F2C9-40FB-BBFF-84879F4FFCCB}">
    <text>Alterei manual, foi faturado para (mikeda - katto) mas o pedido é da suprovet</text>
  </threadedComment>
  <threadedComment ref="G305" dT="2025-05-23T13:36:30.97" personId="{E802B19D-9C77-4A6E-B926-4A2B553C15AD}" id="{D14D45A5-F947-441D-A868-AF6D595E058B}">
    <text>Escola e não paga</text>
  </threadedComment>
  <threadedComment ref="H313" dT="2023-01-24T13:55:47.22" personId="{E802B19D-9C77-4A6E-B926-4A2B553C15AD}" id="{D450F71D-DF71-460B-B66D-BEB268BE23B5}">
    <text>29930</text>
  </threadedComment>
  <threadedComment ref="I313" dT="2023-01-24T13:55:47.22" personId="{E802B19D-9C77-4A6E-B926-4A2B553C15AD}" id="{FCF78E14-E34B-4AA2-9818-D3B4D90A9C03}">
    <text>16181</text>
  </threadedComment>
  <threadedComment ref="J313" dT="2023-01-24T13:55:47.22" personId="{E802B19D-9C77-4A6E-B926-4A2B553C15AD}" id="{40C780D7-FC9D-4A1D-B0C0-D1462BA5F82F}">
    <text>34605</text>
  </threadedComment>
  <threadedComment ref="N313" dT="2023-01-24T13:55:47.22" personId="{E802B19D-9C77-4A6E-B926-4A2B553C15AD}" id="{E6C360A6-3E53-47E6-A2BE-A520C9EC6DF2}">
    <text>25780</text>
  </threadedComment>
  <threadedComment ref="P313" dT="2023-01-24T13:55:47.22" personId="{E802B19D-9C77-4A6E-B926-4A2B553C15AD}" id="{03F63C68-5D08-45F8-95BA-5F282C19927B}">
    <text>4462</text>
  </threadedComment>
  <threadedComment ref="Q313" dT="2023-01-24T13:55:47.22" personId="{E802B19D-9C77-4A6E-B926-4A2B553C15AD}" id="{DBE5577E-8FE0-45FC-A5C4-A28C3E3797B6}">
    <text>9336</text>
  </threadedComment>
  <threadedComment ref="R313" dT="2023-01-24T13:55:47.22" personId="{E802B19D-9C77-4A6E-B926-4A2B553C15AD}" id="{0B736289-1167-4712-97CA-E4235D81AE4F}">
    <text>5560</text>
  </threadedComment>
  <threadedComment ref="U313" dT="2023-01-24T13:55:47.22" personId="{E802B19D-9C77-4A6E-B926-4A2B553C15AD}" id="{E5779FB6-5927-4FF7-8F2D-703CF92A4716}">
    <text>13178</text>
  </threadedComment>
  <threadedComment ref="G319" dT="2025-06-05T08:55:59.40" personId="{E802B19D-9C77-4A6E-B926-4A2B553C15AD}" id="{ED5EED0E-7D2F-4C81-BF8E-D717E72AC4DB}">
    <text>05/06/25</text>
  </threadedComment>
  <threadedComment ref="E333" dT="2025-12-18T18:48:07.20" personId="{E802B19D-9C77-4A6E-B926-4A2B553C15AD}" id="{72A5FAB4-7445-4226-853D-FC049778B406}">
    <text>10k - 18/12/2025</text>
  </threadedComment>
  <threadedComment ref="E338" dT="2024-09-19T09:37:10.06" personId="{E802B19D-9C77-4A6E-B926-4A2B553C15AD}" id="{E9292129-34EF-4D43-9A09-71E13B81E483}">
    <text>Ver se vai aceitar 7k a vista e 3943 parcelado (que seria o limite de credito) 19/09</text>
  </threadedComment>
  <threadedComment ref="E338" dT="2025-09-10T13:36:28.00" personId="{E802B19D-9C77-4A6E-B926-4A2B553C15AD}" id="{DC445DEA-F92E-4D1E-875C-0888CA3CCFDC}" parentId="{E9292129-34EF-4D43-9A09-71E13B81E483}">
    <text>Cliente não aceitou ano passado, e esse ano esta tentando novamente, se aceitar 3k de limite e vamos subindo aos poucos 10/09/25</text>
  </threadedComment>
  <threadedComment ref="E343" dT="2025-03-20T09:28:15.19" personId="{E802B19D-9C77-4A6E-B926-4A2B553C15AD}" id="{E41192C4-FA1C-4B7B-B073-BD4ECFC5290C}">
    <text>15k - 04/2023</text>
  </threadedComment>
  <threadedComment ref="E343" dT="2025-03-20T17:53:54.19" personId="{E802B19D-9C77-4A6E-B926-4A2B553C15AD}" id="{4CBB9CC4-D8AB-4B7A-ABC4-238133130E83}" parentId="{E41192C4-FA1C-4B7B-B073-BD4ECFC5290C}">
    <text>20k - 20/03/2025</text>
  </threadedComment>
  <threadedComment ref="E344" dT="2024-06-25T20:51:33.96" personId="{E802B19D-9C77-4A6E-B926-4A2B553C15AD}" id="{7E5BEE6F-3CDA-489D-9800-E0DB147D95E5}">
    <text>Antes de atualização léo - 10k</text>
  </threadedComment>
  <threadedComment ref="E344" dT="2024-06-25T20:54:46.16" personId="{E802B19D-9C77-4A6E-B926-4A2B553C15AD}" id="{6246BD21-7F23-489D-8543-C4F9A856D864}" parentId="{7E5BEE6F-3CDA-489D-9800-E0DB147D95E5}">
    <text>Mantive 10k, pedir doc p/ subir - 25/06/24</text>
  </threadedComment>
  <threadedComment ref="E344" dT="2024-12-02T19:44:27.78" personId="{E802B19D-9C77-4A6E-B926-4A2B553C15AD}" id="{FEC57956-F66E-4A25-9A87-400B45C926E5}" parentId="{7E5BEE6F-3CDA-489D-9800-E0DB147D95E5}">
    <text>15k - 02/12/2024</text>
  </threadedComment>
  <threadedComment ref="E349" dT="2025-02-14T12:35:50.03" personId="{E802B19D-9C77-4A6E-B926-4A2B553C15AD}" id="{E373EE3B-FB0C-4DA7-BBAB-50F61F48F6EE}">
    <text>10/12/2023 - Gabi</text>
  </threadedComment>
  <threadedComment ref="E349" dT="2025-04-15T18:34:24.79" personId="{E802B19D-9C77-4A6E-B926-4A2B553C15AD}" id="{12DF2A50-755C-4384-95D0-4F8009E23638}" parentId="{E373EE3B-FB0C-4DA7-BBAB-50F61F48F6EE}">
    <text>30k - 15/04/2025</text>
  </threadedComment>
  <threadedComment ref="E349" dT="2025-08-19T14:04:08.82" personId="{E802B19D-9C77-4A6E-B926-4A2B553C15AD}" id="{1F5495FB-75E1-4539-BB5C-DD643E8B59CE}" parentId="{E373EE3B-FB0C-4DA7-BBAB-50F61F48F6EE}">
    <text>50k - 19/08/2025</text>
  </threadedComment>
  <threadedComment ref="E350" dT="2024-04-01T18:47:05.57" personId="{E802B19D-9C77-4A6E-B926-4A2B553C15AD}" id="{C81E3A8E-9C73-4D3F-AEA8-0537E4716AAE}">
    <text>01/04/2024 - 5k</text>
  </threadedComment>
  <threadedComment ref="E350" dT="2024-06-11T14:03:38.46" personId="{E802B19D-9C77-4A6E-B926-4A2B553C15AD}" id="{3CFF9F5E-667E-475B-A3D0-33F53D791086}" parentId="{C81E3A8E-9C73-4D3F-AEA8-0537E4716AAE}">
    <text>11/06/2024 - 7k - aguardar mais 2 meses para subir novamente</text>
  </threadedComment>
  <threadedComment ref="E350" dT="2025-01-10T11:02:45.92" personId="{E802B19D-9C77-4A6E-B926-4A2B553C15AD}" id="{559EC4AB-1291-43A1-AFEF-AF6ED19576EB}" parentId="{C81E3A8E-9C73-4D3F-AEA8-0537E4716AAE}">
    <text>0k - 10/01</text>
  </threadedComment>
  <threadedComment ref="E350" dT="2025-02-18T19:42:12.53" personId="{E802B19D-9C77-4A6E-B926-4A2B553C15AD}" id="{61FD7BF6-FEFA-4709-80D7-F261D3A41B0C}" parentId="{C81E3A8E-9C73-4D3F-AEA8-0537E4716AAE}">
    <text>2,5k - 18/02/25</text>
  </threadedComment>
  <threadedComment ref="E350" dT="2026-02-05T18:15:53.17" personId="{E802B19D-9C77-4A6E-B926-4A2B553C15AD}" id="{162C13CF-3807-44EF-B3FA-64F94E694BC4}" parentId="{C81E3A8E-9C73-4D3F-AEA8-0537E4716AAE}">
    <text>0k - 05/02/2026</text>
  </threadedComment>
  <threadedComment ref="E351" dT="2024-05-06T14:55:56.90" personId="{E802B19D-9C77-4A6E-B926-4A2B553C15AD}" id="{5506C051-BBFF-475B-91AD-A49AF6C4B9E1}">
    <text>40k - 06/05/2024</text>
  </threadedComment>
  <threadedComment ref="E351" dT="2025-08-19T11:52:36.69" personId="{E802B19D-9C77-4A6E-B926-4A2B553C15AD}" id="{38B5E1C8-2925-45B2-BF7E-C91255D07016}" parentId="{5506C051-BBFF-475B-91AD-A49AF6C4B9E1}">
    <text>50k - 19/08/2025</text>
  </threadedComment>
  <threadedComment ref="E351" dT="2025-12-15T12:43:42.60" personId="{E802B19D-9C77-4A6E-B926-4A2B553C15AD}" id="{C447FEB3-F577-4AA1-A005-F340300ED21E}" parentId="{5506C051-BBFF-475B-91AD-A49AF6C4B9E1}">
    <text>65k - 15/12/2025</text>
  </threadedComment>
  <threadedComment ref="E358" dT="2024-10-16T18:44:18.49" personId="{E802B19D-9C77-4A6E-B926-4A2B553C15AD}" id="{3A0F424F-FCF5-45CE-9522-F549D3FCBF6D}">
    <text>10k - 05/2024</text>
  </threadedComment>
  <threadedComment ref="E358" dT="2024-10-17T15:24:15.98" personId="{E802B19D-9C77-4A6E-B926-4A2B553C15AD}" id="{05B65AC5-477C-4143-8722-CEEB115F8B7E}" parentId="{3A0F424F-FCF5-45CE-9522-F549D3FCBF6D}">
    <text>13k - 17/10/24</text>
  </threadedComment>
  <threadedComment ref="E358" dT="2025-03-25T08:45:16.99" personId="{E802B19D-9C77-4A6E-B926-4A2B553C15AD}" id="{BE3FC827-58FB-43B9-89B8-187927D6F435}" parentId="{3A0F424F-FCF5-45CE-9522-F549D3FCBF6D}">
    <text>15k - 25/03/2025</text>
  </threadedComment>
  <threadedComment ref="G363" dT="2025-05-23T13:40:20.26" personId="{E802B19D-9C77-4A6E-B926-4A2B553C15AD}" id="{EC26561D-C6DF-4E8A-B7F9-78E5DC5938F0}">
    <text>Foco em outros produtos</text>
  </threadedComment>
  <threadedComment ref="E366" dT="2024-05-27T20:49:58.70" personId="{E802B19D-9C77-4A6E-B926-4A2B553C15AD}" id="{53E7B15F-EAC5-4DB8-8352-9BEB25282231}">
    <text>4500 - anterior</text>
  </threadedComment>
  <threadedComment ref="E366" dT="2024-05-27T20:50:13.56" personId="{E802B19D-9C77-4A6E-B926-4A2B553C15AD}" id="{568B80F8-BCA6-4FF6-8BC1-A7E01DA071E5}" parentId="{53E7B15F-EAC5-4DB8-8352-9BEB25282231}">
    <text>10500 - 27/02/2024</text>
  </threadedComment>
  <threadedComment ref="E366" dT="2024-05-27T20:50:58.41" personId="{E802B19D-9C77-4A6E-B926-4A2B553C15AD}" id="{06973420-0EC8-420B-96DE-FA657A77E7FF}" parentId="{53E7B15F-EAC5-4DB8-8352-9BEB25282231}">
    <text>15000 - 27/05/2024</text>
  </threadedComment>
  <threadedComment ref="E366" dT="2024-09-23T18:46:23.61" personId="{E802B19D-9C77-4A6E-B926-4A2B553C15AD}" id="{BA9C95CA-6505-42EA-82D9-D12C1DC2CDD5}" parentId="{53E7B15F-EAC5-4DB8-8352-9BEB25282231}">
    <text>20k - 23/09/24</text>
  </threadedComment>
  <threadedComment ref="E368" dT="2024-04-19T18:42:36.71" personId="{E802B19D-9C77-4A6E-B926-4A2B553C15AD}" id="{51490FC5-28F0-42CF-ADEF-71840FCC585D}">
    <text>19/04/2024</text>
  </threadedComment>
  <threadedComment ref="E372" dT="2024-04-04T20:39:57.68" personId="{E802B19D-9C77-4A6E-B926-4A2B553C15AD}" id="{6EAA7209-D251-4E9D-BF8E-C8FFEB51E294}">
    <text>Antes do léo - 10k</text>
  </threadedComment>
  <threadedComment ref="E372" dT="2025-01-10T11:08:51.79" personId="{E802B19D-9C77-4A6E-B926-4A2B553C15AD}" id="{12DB11BC-EFA3-4DE4-A392-E473460647BB}" parentId="{6EAA7209-D251-4E9D-BF8E-C8FFEB51E294}">
    <text>0k - 10/01/25</text>
  </threadedComment>
  <threadedComment ref="E372" dT="2025-01-28T18:44:46.11" personId="{E802B19D-9C77-4A6E-B926-4A2B553C15AD}" id="{935CBAE9-20B4-4C4A-8C7B-A53D023A83B6}" parentId="{6EAA7209-D251-4E9D-BF8E-C8FFEB51E294}">
    <text>3k - 28/01/25</text>
  </threadedComment>
  <threadedComment ref="E376" dT="2024-06-25T14:12:09.88" personId="{E802B19D-9C77-4A6E-B926-4A2B553C15AD}" id="{21827018-4972-4501-97FF-D6AF191E93FD}">
    <text>Solicietei faturamento anual declarado assinado pelo contador - 25/06</text>
  </threadedComment>
  <threadedComment ref="E376" dT="2024-06-25T16:50:29.17" personId="{E802B19D-9C77-4A6E-B926-4A2B553C15AD}" id="{04B765BA-4DF4-4F5C-AE87-4691CB284708}" parentId="{21827018-4972-4501-97FF-D6AF191E93FD}">
    <text>15k - 25/06/2024</text>
  </threadedComment>
  <threadedComment ref="E378" dT="2024-05-27T20:53:57.26" personId="{E802B19D-9C77-4A6E-B926-4A2B553C15AD}" id="{9816FC82-BAD7-47D0-A865-C01358768F1C}">
    <text xml:space="preserve">Sempre comprou a vista, 1 compra parcelada 5k limite - 27/05 - se pagar o primeiro boleto ate a nova analise subir para 10k e assim sucessivamente </text>
  </threadedComment>
  <threadedComment ref="E378" dT="2025-02-04T11:34:04.46" personId="{E802B19D-9C77-4A6E-B926-4A2B553C15AD}" id="{0DFE15AD-DD55-40C3-98C4-81BF032039A4}" parentId="{9816FC82-BAD7-47D0-A865-C01358768F1C}">
    <text>10k- 04/02/25</text>
  </threadedComment>
  <threadedComment ref="E378" dT="2026-01-29T18:02:13.25" personId="{E802B19D-9C77-4A6E-B926-4A2B553C15AD}" id="{687128B3-25BE-4DD5-99C7-C3D89838E344}" parentId="{9816FC82-BAD7-47D0-A865-C01358768F1C}">
    <text>15k - 29/01/26</text>
  </threadedComment>
  <threadedComment ref="E381" dT="2024-03-15T18:52:47.26" personId="{E802B19D-9C77-4A6E-B926-4A2B553C15AD}" id="{96CFC473-14D9-4096-BE5D-94E4F1C6EA7A}">
    <text>10k - 15/03/2024</text>
  </threadedComment>
  <threadedComment ref="E381" dT="2024-04-09T19:53:30.85" personId="{E802B19D-9C77-4A6E-B926-4A2B553C15AD}" id="{8D642CFF-911B-44DC-8758-29FEB0B64A4E}" parentId="{96CFC473-14D9-4096-BE5D-94E4F1C6EA7A}">
    <text xml:space="preserve">Já subi para 15k - 09/04 </text>
  </threadedComment>
  <threadedComment ref="E381" dT="2024-07-03T18:57:19.13" personId="{E802B19D-9C77-4A6E-B926-4A2B553C15AD}" id="{C224695E-4925-41F2-9AC7-5AEADB2FA4BB}" parentId="{96CFC473-14D9-4096-BE5D-94E4F1C6EA7A}">
    <text>25k - 03/07</text>
  </threadedComment>
  <threadedComment ref="E382" dT="2024-07-05T21:34:06.77" personId="{E802B19D-9C77-4A6E-B926-4A2B553C15AD}" id="{34802AEF-6F0F-48F5-92F2-5B3A48593714}">
    <text>25k - 05/07</text>
  </threadedComment>
  <threadedComment ref="E384" dT="2026-03-18T19:25:50.70" personId="{E802B19D-9C77-4A6E-B926-4A2B553C15AD}" id="{72B9F38A-130E-449E-873B-0B949DBD727E}">
    <text>8k - antes</text>
  </threadedComment>
  <threadedComment ref="E384" dT="2026-03-18T19:25:58.19" personId="{E802B19D-9C77-4A6E-B926-4A2B553C15AD}" id="{2CCEB9D8-FD04-4E5F-BE50-C1DA57867730}" parentId="{72B9F38A-130E-449E-873B-0B949DBD727E}">
    <text>15k - 18/03/26</text>
  </threadedComment>
  <threadedComment ref="E386" dT="2024-07-30T18:59:00.43" personId="{E802B19D-9C77-4A6E-B926-4A2B553C15AD}" id="{ABC05EB0-47A8-412D-BE4D-514272FBB764}">
    <text>Autorizei credito de 10k - 30/07</text>
  </threadedComment>
  <threadedComment ref="E386" dT="2025-04-25T19:50:49.61" personId="{E802B19D-9C77-4A6E-B926-4A2B553C15AD}" id="{210BF17D-D1E0-45B1-9E5F-1353E5F6EA9F}" parentId="{ABC05EB0-47A8-412D-BE4D-514272FBB764}">
    <text>15k - 25/04/2025</text>
  </threadedComment>
  <threadedComment ref="E388" dT="2024-04-04T20:36:42.29" personId="{E802B19D-9C77-4A6E-B926-4A2B553C15AD}" id="{32C7DAEE-440B-40A6-B8AF-36A0D1A4EA81}">
    <text>Ficou inadimplente em março/24</text>
  </threadedComment>
  <threadedComment ref="E388" dT="2024-06-12T19:49:05.01" personId="{E802B19D-9C77-4A6E-B926-4A2B553C15AD}" id="{E3FC332F-27B1-4BA3-B492-8AED9E40AD8C}" parentId="{32C7DAEE-440B-40A6-B8AF-36A0D1A4EA81}">
    <text>7,8k - 12/06/24</text>
  </threadedComment>
  <threadedComment ref="E388" dT="2024-07-05T17:33:35.65" personId="{E802B19D-9C77-4A6E-B926-4A2B553C15AD}" id="{F5B86791-F549-47BE-AC94-BA1C777DC8C5}" parentId="{32C7DAEE-440B-40A6-B8AF-36A0D1A4EA81}">
    <text>10k - 05/07/2024</text>
  </threadedComment>
  <threadedComment ref="E388" dT="2025-01-10T11:06:24.52" personId="{E802B19D-9C77-4A6E-B926-4A2B553C15AD}" id="{2275FAAD-AC2D-4BDD-B3D4-B05648A737D8}" parentId="{32C7DAEE-440B-40A6-B8AF-36A0D1A4EA81}">
    <text>0k - 10/01//25</text>
  </threadedComment>
  <threadedComment ref="G389" dT="2025-05-23T13:40:40.76" personId="{E802B19D-9C77-4A6E-B926-4A2B553C15AD}" id="{B45A12CE-36E3-4034-9F1D-EAA996682713}">
    <text>escola</text>
  </threadedComment>
  <threadedComment ref="G391" dT="2025-06-05T08:56:52.28" personId="{E802B19D-9C77-4A6E-B926-4A2B553C15AD}" id="{A65C80D9-763B-49B6-99E6-6CB71FD3461B}">
    <text>05/06/2025</text>
  </threadedComment>
  <threadedComment ref="E392" dT="2024-04-04T20:36:56.19" personId="{E802B19D-9C77-4A6E-B926-4A2B553C15AD}" id="{210DEDFA-C29B-4311-90F1-F86384893763}">
    <text>Ficou inadimplente março/24</text>
  </threadedComment>
  <threadedComment ref="E393" dT="2024-11-12T18:18:27.55" personId="{E802B19D-9C77-4A6E-B926-4A2B553C15AD}" id="{AE474791-E512-4BFE-B326-68509B383AA9}">
    <text>5k - 12/11/2024</text>
  </threadedComment>
  <threadedComment ref="AD393" dT="2023-10-04T16:55:36.59" personId="{E802B19D-9C77-4A6E-B926-4A2B553C15AD}" id="{D2A88D22-70F3-42EB-9A48-685B8416E109}">
    <text>Foi comprado pela filial</text>
  </threadedComment>
  <threadedComment ref="E394" dT="2024-04-04T17:43:58.85" personId="{E802B19D-9C77-4A6E-B926-4A2B553C15AD}" id="{D23C449C-DB4C-4553-B5FB-82BDEBA31BC6}">
    <text>5k -04/04/2024</text>
  </threadedComment>
  <threadedComment ref="E394" dT="2024-05-09T21:25:03.68" personId="{E802B19D-9C77-4A6E-B926-4A2B553C15AD}" id="{919BA744-989C-4F0D-B33C-6D7880B8C6F0}" parentId="{D23C449C-DB4C-4553-B5FB-82BDEBA31BC6}">
    <text>10k - 09/05/2024 - esperar ver valor a recevber chegar em 5k para ter certeza que esta pagando, e ver se houve atrasos</text>
  </threadedComment>
  <threadedComment ref="E394" dT="2024-07-19T18:40:25.02" personId="{E802B19D-9C77-4A6E-B926-4A2B553C15AD}" id="{381328F5-321F-45EC-9E8A-BCE5CCFD9399}" parentId="{D23C449C-DB4C-4553-B5FB-82BDEBA31BC6}">
    <text>10k - 19/07 - subir oara 15k se não houver atrasos nos pagamentos até dia 20/08</text>
  </threadedComment>
  <threadedComment ref="E394" dT="2025-01-10T10:59:38.94" personId="{E802B19D-9C77-4A6E-B926-4A2B553C15AD}" id="{7476655E-699C-4300-AC0D-656678B25095}" parentId="{D23C449C-DB4C-4553-B5FB-82BDEBA31BC6}">
    <text>0k - 10/01/2025</text>
  </threadedComment>
  <threadedComment ref="E396" dT="2024-10-07T20:06:44.14" personId="{E802B19D-9C77-4A6E-B926-4A2B553C15AD}" id="{73041E86-4CA8-4767-BFEE-B8BE6CAF7A46}">
    <text>10k - 07/10/24</text>
  </threadedComment>
  <threadedComment ref="E396" dT="2024-11-06T18:03:26.70" personId="{E802B19D-9C77-4A6E-B926-4A2B553C15AD}" id="{B7C1C5A3-5A0D-4296-89FF-564B4D2AF9E6}" parentId="{73041E86-4CA8-4767-BFEE-B8BE6CAF7A46}">
    <text>20k - 06/11/2024</text>
  </threadedComment>
  <threadedComment ref="G397" dT="2025-06-05T08:45:11.22" personId="{E802B19D-9C77-4A6E-B926-4A2B553C15AD}" id="{366230A9-E7DC-40C8-A005-6DDAFB4C53E3}">
    <text>Pai morreu e filho fechou a empresa  - 05/06/25</text>
  </threadedComment>
  <threadedComment ref="E398" dT="2024-04-04T20:37:10.46" personId="{E802B19D-9C77-4A6E-B926-4A2B553C15AD}" id="{FE220CA0-21C9-4E66-9372-49F78045F9BD}">
    <text>Ficou inadimplente março/24</text>
  </threadedComment>
  <threadedComment ref="E398" dT="2024-08-20T13:07:44.91" personId="{E802B19D-9C77-4A6E-B926-4A2B553C15AD}" id="{4BAA7FD7-F78E-4FB1-B3E7-EAAA48506E35}" parentId="{FE220CA0-21C9-4E66-9372-49F78045F9BD}">
    <text>Novo grupo- 9k - 20/08</text>
  </threadedComment>
  <threadedComment ref="E398" dT="2025-02-04T18:28:08.34" personId="{E802B19D-9C77-4A6E-B926-4A2B553C15AD}" id="{A864C3ED-DAA6-47C2-BDAD-7B8D300634B5}" parentId="{FE220CA0-21C9-4E66-9372-49F78045F9BD}">
    <text>15k - 04/02/2025</text>
  </threadedComment>
  <threadedComment ref="E398" dT="2025-02-20T08:36:17.15" personId="{E802B19D-9C77-4A6E-B926-4A2B553C15AD}" id="{96281B93-EAC2-4D75-BCB5-1BFFF3705382}" parentId="{FE220CA0-21C9-4E66-9372-49F78045F9BD}">
    <text>35k - 20/02/2025</text>
  </threadedComment>
  <threadedComment ref="G401" dT="2025-06-05T08:56:52.28" personId="{E802B19D-9C77-4A6E-B926-4A2B553C15AD}" id="{4B0EDEFE-D5EB-49E0-A2ED-ABF5C8736E82}">
    <text>05/06/2025</text>
  </threadedComment>
  <threadedComment ref="G402" dT="2025-06-05T08:56:52.28" personId="{E802B19D-9C77-4A6E-B926-4A2B553C15AD}" id="{73887C18-3234-48DE-A736-9952E41FDCC3}">
    <text>05/06/2025</text>
  </threadedComment>
  <threadedComment ref="E403" dT="2024-11-07T13:33:15.85" personId="{E802B19D-9C77-4A6E-B926-4A2B553C15AD}" id="{4BF3F03B-43F3-4743-820A-233539DD589B}">
    <text>5k - 07/11/24</text>
  </threadedComment>
  <threadedComment ref="G405" dT="2025-06-05T08:56:52.28" personId="{E802B19D-9C77-4A6E-B926-4A2B553C15AD}" id="{9461618A-46D6-442A-A7BD-E58AC530282F}">
    <text>Fechou empresa 05/06/2025</text>
  </threadedComment>
  <threadedComment ref="E406" dT="2024-07-01T19:49:49.84" personId="{E802B19D-9C77-4A6E-B926-4A2B553C15AD}" id="{281164BD-FAD7-4B30-B61C-67CEF749477D}">
    <text>10k - 01/07/2024</text>
  </threadedComment>
  <threadedComment ref="E406" dT="2025-05-06T22:26:34.27" personId="{E802B19D-9C77-4A6E-B926-4A2B553C15AD}" id="{2B80F889-5FDB-4AB1-B53B-EFFC7D04E39E}" parentId="{281164BD-FAD7-4B30-B61C-67CEF749477D}">
    <text>15k - 06/05/2025</text>
  </threadedComment>
  <threadedComment ref="E407" dT="2024-03-15T14:18:02.34" personId="{E802B19D-9C77-4A6E-B926-4A2B553C15AD}" id="{1DCC88BC-CD98-41A5-B236-95C1B7C73A01}">
    <text>15/03/2024 - atualizado</text>
  </threadedComment>
  <threadedComment ref="G408" dT="2025-05-23T13:41:09.16" personId="{E802B19D-9C77-4A6E-B926-4A2B553C15AD}" id="{25EDDCF6-3FBC-45A7-BFFD-61DCD6929077}">
    <text>groomer</text>
  </threadedComment>
  <threadedComment ref="E409" dT="2024-03-15T15:27:31.45" personId="{E802B19D-9C77-4A6E-B926-4A2B553C15AD}" id="{EA72B250-9EC2-489C-84E2-B281B8CD5B0B}">
    <text>13/05/2024 - atualizado credito</text>
  </threadedComment>
  <threadedComment ref="G412" dT="2025-05-23T13:42:08.83" personId="{E802B19D-9C77-4A6E-B926-4A2B553C15AD}" id="{17177302-95FC-4636-A597-3FD166FCF930}">
    <text>Fabricante, compra esporadico para ações</text>
  </threadedComment>
  <threadedComment ref="E413" dT="2024-06-17T12:30:08.14" personId="{E802B19D-9C77-4A6E-B926-4A2B553C15AD}" id="{41D7A8E9-78F0-4A14-94FF-55AAEB901696}">
    <text>17/062024</text>
  </threadedComment>
  <threadedComment ref="E413" dT="2024-10-07T18:31:52.82" personId="{E802B19D-9C77-4A6E-B926-4A2B553C15AD}" id="{18F0FBB7-37C3-4B9F-AC9C-078BE16E8E7C}" parentId="{41D7A8E9-78F0-4A14-94FF-55AAEB901696}">
    <text xml:space="preserve">5k - 07/10/2024 </text>
  </threadedComment>
  <threadedComment ref="E413" dT="2024-11-05T19:48:08.23" personId="{E802B19D-9C77-4A6E-B926-4A2B553C15AD}" id="{D95F4268-4351-4DD5-82F4-87EE5A5272FF}" parentId="{41D7A8E9-78F0-4A14-94FF-55AAEB901696}">
    <text>8K - 05/11/2024</text>
  </threadedComment>
  <threadedComment ref="E413" dT="2025-02-24T13:24:29.50" personId="{E802B19D-9C77-4A6E-B926-4A2B553C15AD}" id="{F6C0C336-CE6E-4F29-AA36-3F4D70D0F84D}" parentId="{41D7A8E9-78F0-4A14-94FF-55AAEB901696}">
    <text>10k - 24/02/2025</text>
  </threadedComment>
  <threadedComment ref="E413" dT="2025-03-21T15:06:34.42" personId="{E802B19D-9C77-4A6E-B926-4A2B553C15AD}" id="{0CC6FFDF-E1D2-4FCC-9AB2-A0827324D759}" parentId="{41D7A8E9-78F0-4A14-94FF-55AAEB901696}">
    <text>15k - 21/03/2025</text>
  </threadedComment>
  <threadedComment ref="E413" dT="2025-04-09T17:59:01.08" personId="{E802B19D-9C77-4A6E-B926-4A2B553C15AD}" id="{2A774321-29E7-4F95-88C5-ABA74A8F6FDE}" parentId="{41D7A8E9-78F0-4A14-94FF-55AAEB901696}">
    <text>20k 09/04/2025</text>
  </threadedComment>
  <threadedComment ref="E413" dT="2026-01-13T10:50:56.52" personId="{E802B19D-9C77-4A6E-B926-4A2B553C15AD}" id="{A3ECD3D9-1A31-41C9-915F-DA19E0827FBD}" parentId="{41D7A8E9-78F0-4A14-94FF-55AAEB901696}">
    <text>Credito zerado - 13/01/2026</text>
  </threadedComment>
  <threadedComment ref="E416" dT="2024-08-20T09:54:31.03" personId="{E802B19D-9C77-4A6E-B926-4A2B553C15AD}" id="{D7B7014F-7AE1-450B-8210-F3980CA6C008}">
    <text>15k - 20/08/2024</text>
  </threadedComment>
  <threadedComment ref="E416" dT="2025-06-26T13:16:03.43" personId="{E802B19D-9C77-4A6E-B926-4A2B553C15AD}" id="{8980EEB7-DBCD-4338-B081-814BAFF7FDC3}" parentId="{D7B7014F-7AE1-450B-8210-F3980CA6C008}">
    <text>10k - 26/06/2025</text>
  </threadedComment>
  <threadedComment ref="E416" dT="2025-08-08T14:04:27.05" personId="{E802B19D-9C77-4A6E-B926-4A2B553C15AD}" id="{F920E137-DE9B-445A-B015-80BCCBE478DC}" parentId="{D7B7014F-7AE1-450B-8210-F3980CA6C008}">
    <text>15k - 08/08/2025</text>
  </threadedComment>
  <threadedComment ref="E417" dT="2024-08-21T13:50:50.45" personId="{E802B19D-9C77-4A6E-B926-4A2B553C15AD}" id="{3A33E88D-5158-445A-952B-004278DCCBE0}">
    <text>8k - 21/08/2024</text>
  </threadedComment>
  <threadedComment ref="E419" dT="2024-06-19T14:07:13.18" personId="{E802B19D-9C77-4A6E-B926-4A2B553C15AD}" id="{AA812EEB-D8FF-47F3-9D56-7836D68B6857}">
    <text>Primeiras a vista - 5k - 19/06</text>
  </threadedComment>
  <threadedComment ref="E419" dT="2024-09-23T18:50:29.72" personId="{E802B19D-9C77-4A6E-B926-4A2B553C15AD}" id="{3702C862-857E-4F95-9150-29012AB3282A}" parentId="{AA812EEB-D8FF-47F3-9D56-7836D68B6857}">
    <text>10k - 23/09/24</text>
  </threadedComment>
  <threadedComment ref="E419" dT="2024-10-31T09:46:21.10" personId="{E802B19D-9C77-4A6E-B926-4A2B553C15AD}" id="{84D6A560-7BA3-49B5-A7F8-AA9EFA1C3BCD}" parentId="{AA812EEB-D8FF-47F3-9D56-7836D68B6857}">
    <text>13k - 31/10/24</text>
  </threadedComment>
  <threadedComment ref="E419" dT="2025-01-23T15:18:46.34" personId="{E802B19D-9C77-4A6E-B926-4A2B553C15AD}" id="{E3BD6BD6-CD4A-497E-8368-930E5899B4CF}" parentId="{AA812EEB-D8FF-47F3-9D56-7836D68B6857}">
    <text>15k - 23/01/2025</text>
  </threadedComment>
  <threadedComment ref="E419" dT="2025-04-24T18:35:16.19" personId="{E802B19D-9C77-4A6E-B926-4A2B553C15AD}" id="{ABE95987-1C6F-4B7F-8C68-A683092FF773}" parentId="{AA812EEB-D8FF-47F3-9D56-7836D68B6857}">
    <text>20k - 24/04/2025</text>
  </threadedComment>
  <threadedComment ref="G420" dT="2025-06-05T09:06:20.04" personId="{E802B19D-9C77-4A6E-B926-4A2B553C15AD}" id="{C9EC77C9-6653-41B3-BD1D-C6E2AC5A2D81}">
    <text>05/06/25</text>
  </threadedComment>
  <threadedComment ref="E425" dT="2024-12-02T19:02:22.82" personId="{E802B19D-9C77-4A6E-B926-4A2B553C15AD}" id="{752F788A-BB89-4FD0-A6EC-AD373E8E1152}">
    <text>Era 10k</text>
  </threadedComment>
  <threadedComment ref="E425" dT="2024-12-02T19:05:22.39" personId="{E802B19D-9C77-4A6E-B926-4A2B553C15AD}" id="{CFD832C3-2205-470F-A358-A7C78CA54A66}" parentId="{752F788A-BB89-4FD0-A6EC-AD373E8E1152}">
    <text>15k -02/12/24</text>
  </threadedComment>
  <threadedComment ref="E425" dT="2025-04-07T09:12:04.74" personId="{E802B19D-9C77-4A6E-B926-4A2B553C15AD}" id="{7D7A77D1-18B5-4611-9199-0EC48EBE5392}" parentId="{752F788A-BB89-4FD0-A6EC-AD373E8E1152}">
    <text>5k - 07/04/2025</text>
  </threadedComment>
  <threadedComment ref="E425" dT="2025-05-20T08:40:01.02" personId="{E802B19D-9C77-4A6E-B926-4A2B553C15AD}" id="{864B9855-F2A5-4954-9CE0-7847C8D1235D}" parentId="{752F788A-BB89-4FD0-A6EC-AD373E8E1152}">
    <text>10k - 20/05/2025</text>
  </threadedComment>
  <threadedComment ref="E425" dT="2025-08-19T12:01:19.97" personId="{E802B19D-9C77-4A6E-B926-4A2B553C15AD}" id="{8F15F3E4-4A7A-484E-B9E8-BE2F36BEE908}" parentId="{752F788A-BB89-4FD0-A6EC-AD373E8E1152}">
    <text>14k - 19/08/2025</text>
  </threadedComment>
  <threadedComment ref="G426" dT="2025-06-05T09:06:20.04" personId="{E802B19D-9C77-4A6E-B926-4A2B553C15AD}" id="{4BFA2138-D5F2-42A2-9621-9037176F095B}">
    <text>05/06/25</text>
  </threadedComment>
  <threadedComment ref="E429" dT="2024-09-17T18:03:45.77" personId="{E802B19D-9C77-4A6E-B926-4A2B553C15AD}" id="{7E5C3E39-6CB2-4738-9F37-487D12AAC1EB}">
    <text>5k - 17/09/24</text>
  </threadedComment>
  <threadedComment ref="E429" dT="2024-10-14T14:18:56.17" personId="{E802B19D-9C77-4A6E-B926-4A2B553C15AD}" id="{2EE5B8EA-304C-4796-AF4F-4EAA2E4446AB}" parentId="{7E5C3E39-6CB2-4738-9F37-487D12AAC1EB}">
    <text>8k - 14/10/24</text>
  </threadedComment>
  <threadedComment ref="E430" dT="2024-09-12T13:47:46.65" personId="{E802B19D-9C77-4A6E-B926-4A2B553C15AD}" id="{92A9F565-ACF1-467F-93AD-18ED8CB7C136}">
    <text>15k - 12/09</text>
  </threadedComment>
  <threadedComment ref="E430" dT="2025-01-10T10:53:49.57" personId="{E802B19D-9C77-4A6E-B926-4A2B553C15AD}" id="{1423ACE3-AE95-4B75-B74F-50247A1B3648}" parentId="{92A9F565-ACF1-467F-93AD-18ED8CB7C136}">
    <text>0k - 10/01/2025</text>
  </threadedComment>
  <threadedComment ref="E431" dT="2025-03-11T09:12:52.99" personId="{E802B19D-9C77-4A6E-B926-4A2B553C15AD}" id="{72CC6679-EDC6-420B-83C6-33C4DD75D3B7}">
    <text>15k - 11/03/2025</text>
  </threadedComment>
  <threadedComment ref="E436" dT="2025-12-08T20:05:52.66" personId="{E802B19D-9C77-4A6E-B926-4A2B553C15AD}" id="{79635089-84B9-45AF-8135-0D82FE25DB7D}">
    <text>5k- 08/12/2025</text>
  </threadedComment>
  <threadedComment ref="G436" dT="2025-06-05T09:07:10.72" personId="{E802B19D-9C77-4A6E-B926-4A2B553C15AD}" id="{D64C1D78-7C9E-4F10-AE68-FBF00A570CA5}">
    <text>So comprou 1x na feira em 2023 - 05/06/25</text>
  </threadedComment>
  <threadedComment ref="G436" dT="2025-07-02T12:12:09.95" personId="{E802B19D-9C77-4A6E-B926-4A2B553C15AD}" id="{98CDE6FA-D584-4D11-A46F-E027D4319E2D}" parentId="{D64C1D78-7C9E-4F10-AE68-FBF00A570CA5}">
    <text>No mesmo mês acabou fazendo mais uma compra - 02/07/2025</text>
  </threadedComment>
  <threadedComment ref="E437" dT="2024-10-01T17:18:35.63" personId="{E802B19D-9C77-4A6E-B926-4A2B553C15AD}" id="{8CDA5AD6-38F4-4AC1-849B-0462F29E08FD}">
    <text>10k - 01/10</text>
  </threadedComment>
  <threadedComment ref="E437" dT="2025-01-29T13:13:38.91" personId="{E802B19D-9C77-4A6E-B926-4A2B553C15AD}" id="{7516FCE6-6691-4178-8C43-5EA18E0752AC}" parentId="{8CDA5AD6-38F4-4AC1-849B-0462F29E08FD}">
    <text>3k - 29/01/2024</text>
  </threadedComment>
  <threadedComment ref="E440" dT="2025-01-20T12:09:44.10" personId="{E802B19D-9C77-4A6E-B926-4A2B553C15AD}" id="{1BBA8239-87D0-4366-A6C1-187620E98D79}">
    <text>5k - 20/01/25</text>
  </threadedComment>
  <threadedComment ref="E440" dT="2025-01-27T13:37:59.55" personId="{E802B19D-9C77-4A6E-B926-4A2B553C15AD}" id="{CBEB13B7-653B-408B-B9B6-31534EBE6A6C}" parentId="{1BBA8239-87D0-4366-A6C1-187620E98D79}">
    <text>11k - 27/01/2025</text>
  </threadedComment>
  <threadedComment ref="E441" dT="2025-01-24T19:15:01.85" personId="{E802B19D-9C77-4A6E-B926-4A2B553C15AD}" id="{A2015E79-8FB4-4BC8-945D-FD12853721BC}">
    <text>10k - 01/12/2024</text>
  </threadedComment>
  <threadedComment ref="E441" dT="2025-01-24T19:15:08.99" personId="{E802B19D-9C77-4A6E-B926-4A2B553C15AD}" id="{5B005DAA-CEF2-4255-BFFE-BCD08B8EEECE}" parentId="{A2015E79-8FB4-4BC8-945D-FD12853721BC}">
    <text>20k - 24/01/2025</text>
  </threadedComment>
  <threadedComment ref="E441" dT="2025-03-21T13:38:37.94" personId="{E802B19D-9C77-4A6E-B926-4A2B553C15AD}" id="{BC6F2008-EB59-47AC-9253-45022F83A2BC}" parentId="{A2015E79-8FB4-4BC8-945D-FD12853721BC}">
    <text>40k - 21/03/2025</text>
  </threadedComment>
  <threadedComment ref="E441" dT="2025-07-30T08:28:38.36" personId="{E802B19D-9C77-4A6E-B926-4A2B553C15AD}" id="{1C4669DE-D0AC-4053-86E1-665BC2B004CD}" parentId="{A2015E79-8FB4-4BC8-945D-FD12853721BC}">
    <text>5k - 30/07/2025</text>
  </threadedComment>
  <threadedComment ref="E441" dT="2025-08-28T21:28:07.68" personId="{E802B19D-9C77-4A6E-B926-4A2B553C15AD}" id="{1C52F772-597F-4E6E-80D0-96347D8FA061}" parentId="{A2015E79-8FB4-4BC8-945D-FD12853721BC}">
    <text>10k - 28/08/2025</text>
  </threadedComment>
  <threadedComment ref="E441" dT="2026-01-28T11:26:27.88" personId="{E802B19D-9C77-4A6E-B926-4A2B553C15AD}" id="{80DEF61E-6A6E-47D1-AB52-230B3827F0B6}" parentId="{A2015E79-8FB4-4BC8-945D-FD12853721BC}">
    <text>15k - 28/01/2025</text>
  </threadedComment>
  <threadedComment ref="E442" dT="2025-09-10T18:52:40.44" personId="{E802B19D-9C77-4A6E-B926-4A2B553C15AD}" id="{1FBBF3B8-F9D7-4D86-9D34-D0A56E659941}">
    <text>30k - 10/09/2025</text>
  </threadedComment>
  <threadedComment ref="E442" dT="2025-10-30T09:41:18.39" personId="{E802B19D-9C77-4A6E-B926-4A2B553C15AD}" id="{85A57091-3797-4C4B-90E4-C11E1E98116C}" parentId="{1FBBF3B8-F9D7-4D86-9D34-D0A56E659941}">
    <text>45k - 30/10/2025</text>
  </threadedComment>
  <threadedComment ref="E444" dT="2025-03-12T21:28:25.67" personId="{E802B19D-9C77-4A6E-B926-4A2B553C15AD}" id="{66804B9A-E3C4-4E52-8E46-42CFDEA08388}">
    <text>15k - 12/03/2025</text>
  </threadedComment>
  <threadedComment ref="E445" dT="2025-01-29T16:50:40.17" personId="{E802B19D-9C77-4A6E-B926-4A2B553C15AD}" id="{6CE03FCA-BC43-4052-89A1-233312169A51}">
    <text>10k - 29/01/25</text>
  </threadedComment>
  <threadedComment ref="E445" dT="2025-03-10T17:06:57.74" personId="{E802B19D-9C77-4A6E-B926-4A2B553C15AD}" id="{12BFAE4C-5A2D-4FA5-92DB-36AA19B2C483}" parentId="{6CE03FCA-BC43-4052-89A1-233312169A51}">
    <text>15k - 10/03/2025</text>
  </threadedComment>
  <threadedComment ref="E445" dT="2025-03-28T12:48:34.32" personId="{E802B19D-9C77-4A6E-B926-4A2B553C15AD}" id="{97AFA14C-7987-4C92-893C-7FE8C8A21CA4}" parentId="{6CE03FCA-BC43-4052-89A1-233312169A51}">
    <text>25k - 28/03/2025</text>
  </threadedComment>
  <threadedComment ref="E445" dT="2025-07-08T18:08:04.91" personId="{E802B19D-9C77-4A6E-B926-4A2B553C15AD}" id="{5EC2B1D1-B20D-4A9F-9E8F-0245DCB05D6B}" parentId="{6CE03FCA-BC43-4052-89A1-233312169A51}">
    <text>30k - 08/07/2025</text>
  </threadedComment>
  <threadedComment ref="E445" dT="2025-10-16T15:26:25.34" personId="{E802B19D-9C77-4A6E-B926-4A2B553C15AD}" id="{3D9C12BE-36AC-48DB-B16A-07CC759A1495}" parentId="{6CE03FCA-BC43-4052-89A1-233312169A51}">
    <text>40k - 16/10/2025</text>
  </threadedComment>
  <threadedComment ref="E447" dT="2025-03-24T18:46:06.69" personId="{E802B19D-9C77-4A6E-B926-4A2B553C15AD}" id="{40363CD8-2817-4B28-A7EC-11CD4B0AED2E}">
    <text>5k - 10/12/2024</text>
  </threadedComment>
  <threadedComment ref="E447" dT="2025-03-24T18:47:40.02" personId="{E802B19D-9C77-4A6E-B926-4A2B553C15AD}" id="{163B1336-774D-4301-999E-C773CDE55E41}" parentId="{40363CD8-2817-4B28-A7EC-11CD4B0AED2E}">
    <text>7k - 24/03/2025</text>
  </threadedComment>
  <threadedComment ref="E447" dT="2025-06-26T13:17:28.71" personId="{E802B19D-9C77-4A6E-B926-4A2B553C15AD}" id="{0C391C29-B8EE-4D58-B3EE-A77024CC8E7E}" parentId="{40363CD8-2817-4B28-A7EC-11CD4B0AED2E}">
    <text>10k - 26/06/2025</text>
  </threadedComment>
  <threadedComment ref="E447" dT="2025-09-22T18:35:45.04" personId="{E802B19D-9C77-4A6E-B926-4A2B553C15AD}" id="{5F193E7D-7387-4C83-A15F-5F22E86824EF}" parentId="{40363CD8-2817-4B28-A7EC-11CD4B0AED2E}">
    <text>15k - 22/09/2025</text>
  </threadedComment>
  <threadedComment ref="E450" dT="2024-09-10T16:50:40.47" personId="{E802B19D-9C77-4A6E-B926-4A2B553C15AD}" id="{786994FB-84F1-454B-8D72-C1373CBA90C2}">
    <text>15k - 10/09/24</text>
  </threadedComment>
  <threadedComment ref="E452" dT="2025-05-08T12:35:17.64" personId="{E802B19D-9C77-4A6E-B926-4A2B553C15AD}" id="{8944A499-857F-44A7-8B3A-70B0BA4CA10A}">
    <text>6k - 08/05/25</text>
  </threadedComment>
  <threadedComment ref="E455" dT="2025-11-12T16:55:04.95" personId="{E802B19D-9C77-4A6E-B926-4A2B553C15AD}" id="{17BA05F3-B596-4843-B81C-8D67BEBDAFFA}">
    <text>15k - 12/11/25</text>
  </threadedComment>
  <threadedComment ref="E456" dT="2025-04-30T02:00:36.34" personId="{E802B19D-9C77-4A6E-B926-4A2B553C15AD}" id="{94CA2A98-7BD5-4FF1-A25B-E36D430A6C68}">
    <text>10k - 28/04/2025</text>
  </threadedComment>
  <threadedComment ref="E457" dT="2025-04-17T19:18:34.58" personId="{E802B19D-9C77-4A6E-B926-4A2B553C15AD}" id="{BA38DDB9-1863-45A7-990A-7BCF101FD238}">
    <text>30k - 17/04/2025</text>
  </threadedComment>
  <threadedComment ref="E461" dT="2024-10-03T18:14:12.70" personId="{E802B19D-9C77-4A6E-B926-4A2B553C15AD}" id="{67475676-93D3-4364-8F5F-1E1AE55E2DBB}">
    <text>Era 13k antes léo</text>
  </threadedComment>
  <threadedComment ref="E461" dT="2024-10-03T18:14:19.67" personId="{E802B19D-9C77-4A6E-B926-4A2B553C15AD}" id="{F1125BFC-19CD-456B-94C3-7D3C2DB0F5C7}" parentId="{67475676-93D3-4364-8F5F-1E1AE55E2DBB}">
    <text>16k - 03/10/2024</text>
  </threadedComment>
  <threadedComment ref="E461" dT="2025-03-07T12:49:50.65" personId="{E802B19D-9C77-4A6E-B926-4A2B553C15AD}" id="{7A2FD9EA-05B9-4220-A53C-F68C1CCF922F}" parentId="{67475676-93D3-4364-8F5F-1E1AE55E2DBB}">
    <text>21k - 07/03/2025</text>
  </threadedComment>
  <threadedComment ref="E462" dT="2025-07-10T19:41:33.81" personId="{E802B19D-9C77-4A6E-B926-4A2B553C15AD}" id="{E41F4183-D0CA-444B-AE15-62AC8564C6F7}">
    <text>5k - 10/07/2025</text>
  </threadedComment>
  <threadedComment ref="E463" dT="2026-02-04T19:10:18.40" personId="{E802B19D-9C77-4A6E-B926-4A2B553C15AD}" id="{689A8648-164B-467E-B52C-6EEF234AC300}">
    <text>3k - 04/02/2026</text>
  </threadedComment>
  <threadedComment ref="E470" dT="2026-03-10T11:25:46.00" personId="{E802B19D-9C77-4A6E-B926-4A2B553C15AD}" id="{ED23B651-486C-46C5-A21A-FDC7E28CB384}">
    <text>5k - 10/03/2026</text>
  </threadedComment>
  <threadedComment ref="E477" dT="2025-08-08T15:50:44.47" personId="{E802B19D-9C77-4A6E-B926-4A2B553C15AD}" id="{41B2BA79-02EB-472F-A295-0DE3745FC0E4}">
    <text>5k - 08/08/25</text>
  </threadedComment>
  <threadedComment ref="E477" dT="2025-10-22T08:43:46.80" personId="{E802B19D-9C77-4A6E-B926-4A2B553C15AD}" id="{5DC2AB35-5AAF-4584-AA6B-FD0EF518E9FB}" parentId="{41B2BA79-02EB-472F-A295-0DE3745FC0E4}">
    <text>10k- 22/10/2025</text>
  </threadedComment>
  <threadedComment ref="E477" dT="2026-01-29T18:02:29.70" personId="{E802B19D-9C77-4A6E-B926-4A2B553C15AD}" id="{9331AFFA-B7BE-4ED7-8BAA-5481FDD1614E}" parentId="{41B2BA79-02EB-472F-A295-0DE3745FC0E4}">
    <text>15k - 29/01/2026</text>
  </threadedComment>
  <threadedComment ref="E478" dT="2026-01-22T14:21:08.58" personId="{E802B19D-9C77-4A6E-B926-4A2B553C15AD}" id="{7582FD36-2055-4E31-A99E-ADA6BF4ABCF7}">
    <text>5k - 11/11/25</text>
  </threadedComment>
  <threadedComment ref="E478" dT="2026-01-22T14:21:16.09" personId="{E802B19D-9C77-4A6E-B926-4A2B553C15AD}" id="{606213A6-1266-4768-9702-F33B0CBB6AA4}" parentId="{7582FD36-2055-4E31-A99E-ADA6BF4ABCF7}">
    <text>10k- 22/01/2025</text>
  </threadedComment>
  <threadedComment ref="E479" dT="2025-08-19T14:02:04.19" personId="{E802B19D-9C77-4A6E-B926-4A2B553C15AD}" id="{AB461A9E-0539-4E0D-A071-61982607CFCB}">
    <text>50k - 19/08/2025</text>
  </threadedComment>
  <threadedComment ref="E480" dT="2025-09-03T17:21:03.79" personId="{E802B19D-9C77-4A6E-B926-4A2B553C15AD}" id="{9AA29495-3357-464C-98B1-62F355EFF67A}">
    <text>20K - 03/09/2025</text>
  </threadedComment>
  <threadedComment ref="E481" dT="2025-09-03T17:42:42.55" personId="{E802B19D-9C77-4A6E-B926-4A2B553C15AD}" id="{003AF6B5-AE2C-44FA-A02C-95EAA0BC7873}">
    <text>10k - 03/09/2025</text>
  </threadedComment>
  <threadedComment ref="E485" dT="2025-12-01T18:05:08.47" personId="{E802B19D-9C77-4A6E-B926-4A2B553C15AD}" id="{92B60F27-D371-4839-A79A-E1C66CEBF12F}">
    <text>5k - 01/12/25</text>
  </threadedComment>
  <threadedComment ref="E490" dT="2025-10-02T08:52:47.51" personId="{E802B19D-9C77-4A6E-B926-4A2B553C15AD}" id="{898DE11B-2BA0-41B3-982D-83A9DA7CB7F3}">
    <text>30K - 10/25</text>
  </threadedComment>
  <threadedComment ref="E490" dT="2025-11-12T16:57:38.89" personId="{E802B19D-9C77-4A6E-B926-4A2B553C15AD}" id="{F2A26BF2-5949-4492-BB7D-06E4A50272CD}" parentId="{898DE11B-2BA0-41B3-982D-83A9DA7CB7F3}">
    <text>45k - 12/11/2025</text>
  </threadedComment>
  <threadedComment ref="E491" dT="2026-01-23T11:36:34.56" personId="{E802B19D-9C77-4A6E-B926-4A2B553C15AD}" id="{B690D63C-857D-4814-9103-F9D620EAAFA2}">
    <text>3k - 23/01/26</text>
  </threadedComment>
  <threadedComment ref="E493" dT="2025-11-24T14:00:17.71" personId="{E802B19D-9C77-4A6E-B926-4A2B553C15AD}" id="{2982DC8A-B61F-40FC-844D-9F0C350AC442}">
    <text>5k - 24/11/2025</text>
  </threadedComment>
  <threadedComment ref="E498" dT="2025-12-22T10:57:51.23" personId="{E802B19D-9C77-4A6E-B926-4A2B553C15AD}" id="{AE74F79A-0462-439F-9260-A910DF57CC2C}">
    <text>30k 22/12/25</text>
  </threadedComment>
  <threadedComment ref="E500" dT="2025-10-13T12:37:25.84" personId="{E802B19D-9C77-4A6E-B926-4A2B553C15AD}" id="{24BE8C10-2312-4358-8916-D94BC9652175}">
    <text>5k- 13/10/25</text>
  </threadedComment>
  <threadedComment ref="E502" dT="2026-01-07T21:20:00.77" personId="{E802B19D-9C77-4A6E-B926-4A2B553C15AD}" id="{1C70D86F-295D-4CBB-8961-6EFAE410B2B6}">
    <text>5k - 07/01/2026</text>
  </threadedComment>
  <threadedComment ref="E511" dT="2025-12-10T14:22:47.82" personId="{E802B19D-9C77-4A6E-B926-4A2B553C15AD}" id="{1677DE11-D1B4-43B5-8144-FBCD69F3EA1E}">
    <text>5k - 10/12/2025</text>
  </threadedComment>
  <threadedComment ref="E513" dT="2026-01-28T08:11:35.39" personId="{E802B19D-9C77-4A6E-B926-4A2B553C15AD}" id="{5EBD9824-79B8-480B-9C5B-736B66AE9746}">
    <text>A confirmar - não defini ainda</text>
  </threadedComment>
  <threadedComment ref="AX534" dT="2025-04-02T18:43:46.42" personId="{E802B19D-9C77-4A6E-B926-4A2B553C15AD}" id="{A2E4F829-3611-450B-A42B-41FDD6D8C090}">
    <text>Tirei esse mês a casa do tosador que foi a permuta</text>
  </threadedComment>
  <threadedComment ref="AY534" dT="2025-05-08T10:04:21.31" personId="{E802B19D-9C77-4A6E-B926-4A2B553C15AD}" id="{3133C43C-894A-43D5-A51E-873FFE6F4C1C}">
    <text>Parte do faturamento da Casa do tosador foi permuta (16k)</text>
  </threadedComment>
</ThreadedComments>
</file>

<file path=xl/threadedComments/threadedComment2.xml><?xml version="1.0" encoding="utf-8"?>
<ThreadedComments xmlns="http://schemas.microsoft.com/office/spreadsheetml/2018/threadedcomments" xmlns:x="http://schemas.openxmlformats.org/spreadsheetml/2006/main">
  <threadedComment ref="I12" dT="2023-01-24T12:41:23.13" personId="{E802B19D-9C77-4A6E-B926-4A2B553C15AD}" id="{055EA267-8747-4946-A891-3FD8465B934E}">
    <text>Era 118221, tirei porque acredito ser Oster</text>
  </threadedComment>
  <threadedComment ref="AK23" dT="2024-02-23T17:01:38.09" personId="{E802B19D-9C77-4A6E-B926-4A2B553C15AD}" id="{042ADB60-5838-40E3-AB12-953E362CBCC1}">
    <text>Lancei uma devolução manual pois me passaram depois</text>
  </threadedComment>
  <threadedComment ref="AN36" dT="2024-05-08T21:49:51.07" personId="{E802B19D-9C77-4A6E-B926-4A2B553C15AD}" id="{103404D8-444E-4DB9-A9A2-20B2320708EB}">
    <text>Era 65k antes de eu começar a fazer</text>
  </threadedComment>
  <threadedComment ref="AN36" dT="2024-05-08T21:50:14.47" personId="{E802B19D-9C77-4A6E-B926-4A2B553C15AD}" id="{8D3758B6-FA79-4D25-BC42-962457E321FA}" parentId="{103404D8-444E-4DB9-A9A2-20B2320708EB}">
    <text>75k -  08/05/2024</text>
  </threadedComment>
  <threadedComment ref="H78" dT="2024-01-18T18:52:44.86" personId="{E802B19D-9C77-4A6E-B926-4A2B553C15AD}" id="{1A5B8920-106C-4BC7-8C38-D731E0A6FB52}">
    <text>Alterado p/ inadimplente 18/01/24 - léo</text>
  </threadedComment>
  <threadedComment ref="AO109" dT="2024-06-06T17:38:13.17" personId="{E802B19D-9C77-4A6E-B926-4A2B553C15AD}" id="{3D1E66D0-B089-44DC-B8B8-001B334FF0A7}">
    <text>Alterei manual, foi faturado para (mikeda - katto) mas o pedido é da suprovet</text>
  </threadedComment>
  <threadedComment ref="AO305" dT="2024-06-06T17:37:49.65" personId="{E802B19D-9C77-4A6E-B926-4A2B553C15AD}" id="{FCDF282A-9C97-4583-B0B1-E56C74D06456}">
    <text>Alterei manual, foi faturado para (mikeda - katto) mas o pedido é da suprovet</text>
  </threadedComment>
  <threadedComment ref="I314" dT="2023-01-24T13:55:47.22" personId="{E802B19D-9C77-4A6E-B926-4A2B553C15AD}" id="{181167C3-86C0-4E17-A9BA-A306CDCD72E0}">
    <text>29930</text>
  </threadedComment>
  <threadedComment ref="J314" dT="2023-01-24T13:55:47.22" personId="{E802B19D-9C77-4A6E-B926-4A2B553C15AD}" id="{C4A69EF6-74C5-4C88-8DCE-7825714BCEBC}">
    <text>16181</text>
  </threadedComment>
  <threadedComment ref="K314" dT="2023-01-24T13:55:47.22" personId="{E802B19D-9C77-4A6E-B926-4A2B553C15AD}" id="{CF4EDC79-11F7-4225-8C49-FD75FA4E5D9C}">
    <text>34605</text>
  </threadedComment>
  <threadedComment ref="O314" dT="2023-01-24T13:55:47.22" personId="{E802B19D-9C77-4A6E-B926-4A2B553C15AD}" id="{1694EC77-021D-45E7-9768-B2BFD5DDF4EE}">
    <text>25780</text>
  </threadedComment>
  <threadedComment ref="Q314" dT="2023-01-24T13:55:47.22" personId="{E802B19D-9C77-4A6E-B926-4A2B553C15AD}" id="{AFF695BC-4FEB-400B-B7F6-EBDA9EA86119}">
    <text>4462</text>
  </threadedComment>
  <threadedComment ref="R314" dT="2023-01-24T13:55:47.22" personId="{E802B19D-9C77-4A6E-B926-4A2B553C15AD}" id="{77CCFC33-F5DA-4F7A-A1EE-D14FCD733D68}">
    <text>9336</text>
  </threadedComment>
  <threadedComment ref="S314" dT="2023-01-24T13:55:47.22" personId="{E802B19D-9C77-4A6E-B926-4A2B553C15AD}" id="{2D119E57-DE9B-441A-9B79-FE22007D88D7}">
    <text>5560</text>
  </threadedComment>
  <threadedComment ref="V314" dT="2023-01-24T13:55:47.22" personId="{E802B19D-9C77-4A6E-B926-4A2B553C15AD}" id="{BC349524-186C-4DEA-A915-02C545F1E3F0}">
    <text>13178</text>
  </threadedComment>
  <threadedComment ref="AE394" dT="2023-10-04T16:55:36.59" personId="{E802B19D-9C77-4A6E-B926-4A2B553C15AD}" id="{F4E183B5-277B-4772-B7CC-6BE5E6E5CFAF}">
    <text>Foi comprado pela filial</text>
  </threadedComment>
</ThreadedComments>
</file>

<file path=xl/threadedComments/threadedComment3.xml><?xml version="1.0" encoding="utf-8"?>
<ThreadedComments xmlns="http://schemas.microsoft.com/office/spreadsheetml/2018/threadedcomments" xmlns:x="http://schemas.openxmlformats.org/spreadsheetml/2006/main">
  <threadedComment ref="G28" dT="2025-05-23T13:30:27.82" personId="{E802B19D-9C77-4A6E-B926-4A2B553C15AD}" id="{E3BBDADF-DFC3-40F0-8B57-ADA6D5FEF27F}">
    <text>Foca apenas em lança bicho</text>
  </threadedComment>
  <threadedComment ref="G86" dT="2025-05-23T13:32:55.26" personId="{E802B19D-9C77-4A6E-B926-4A2B553C15AD}" id="{49D1753F-F7C0-4260-AEAB-A044719A5E43}">
    <text>fechou</text>
  </threadedComment>
  <threadedComment ref="G104" dT="2025-05-23T13:32:55.26" personId="{E802B19D-9C77-4A6E-B926-4A2B553C15AD}" id="{304E17D1-8F32-4C47-9B4F-5E5422902D1B}">
    <text>fechou</text>
  </threadedComment>
  <threadedComment ref="G115" dT="2025-05-23T13:32:55.26" personId="{E802B19D-9C77-4A6E-B926-4A2B553C15AD}" id="{82CA7B2C-A566-4F90-83FA-28157D50558E}">
    <text>fechou</text>
  </threadedComment>
  <threadedComment ref="G124" dT="2025-05-23T13:34:37.49" personId="{E802B19D-9C77-4A6E-B926-4A2B553C15AD}" id="{F69CEC61-4E28-4476-9301-F6853E00BB58}">
    <text>Foco em precision</text>
  </threadedComment>
  <threadedComment ref="G131" dT="2025-05-23T13:32:55.26" personId="{E802B19D-9C77-4A6E-B926-4A2B553C15AD}" id="{BF78ECC4-7164-4816-93D9-CC43074AFE23}">
    <text>fechou</text>
  </threadedComment>
  <threadedComment ref="G168" dT="2025-05-23T13:40:56.35" personId="{E802B19D-9C77-4A6E-B926-4A2B553C15AD}" id="{953F179B-CE58-43E5-B5A2-57D79010FBE0}">
    <text>groomer</text>
  </threadedComment>
  <threadedComment ref="G186" dT="2025-05-23T13:34:37.49" personId="{E802B19D-9C77-4A6E-B926-4A2B553C15AD}" id="{6F8F34AC-2491-470F-BA28-0085C779362E}">
    <text>Foco em precision</text>
  </threadedComment>
  <threadedComment ref="G201" dT="2025-05-23T13:32:55.26" personId="{E802B19D-9C77-4A6E-B926-4A2B553C15AD}" id="{D9169A29-6DE9-4A24-8A67-7696E0A4CBA1}">
    <text>fechou</text>
  </threadedComment>
  <threadedComment ref="G208" dT="2025-05-23T13:32:55.26" personId="{E802B19D-9C77-4A6E-B926-4A2B553C15AD}" id="{292F5ECA-A774-46AB-A6A8-B16E7CE15AF7}">
    <text>fechou</text>
  </threadedComment>
  <threadedComment ref="G209" dT="2025-05-23T13:36:30.97" personId="{E802B19D-9C77-4A6E-B926-4A2B553C15AD}" id="{0A12E08D-0DF0-447D-8798-5142409B421F}">
    <text>Escola e não paga</text>
  </threadedComment>
  <threadedComment ref="G221" dT="2025-05-23T13:41:09.16" personId="{E802B19D-9C77-4A6E-B926-4A2B553C15AD}" id="{6CE867FE-35B5-4EE1-8FF3-3C03F0173E33}">
    <text>groomer</text>
  </threadedComment>
  <threadedComment ref="G229" dT="2025-05-23T13:37:15.53" personId="{E802B19D-9C77-4A6E-B926-4A2B553C15AD}" id="{22C6A763-C85E-4812-9CFA-701F8C9010B2}">
    <text>fechou</text>
  </threadedComment>
  <threadedComment ref="G234" dT="2025-05-23T13:41:09.16" personId="{E802B19D-9C77-4A6E-B926-4A2B553C15AD}" id="{21162CE2-6443-4A2C-BD8E-EBB8C2010082}">
    <text>groomer</text>
  </threadedComment>
  <threadedComment ref="G235" dT="2025-05-23T13:36:30.97" personId="{E802B19D-9C77-4A6E-B926-4A2B553C15AD}" id="{788C3B47-3C3B-4CD2-AAA2-222722C93B91}">
    <text>Escola e não paga</text>
  </threadedComment>
  <threadedComment ref="G295" dT="2025-05-23T13:36:30.97" personId="{E802B19D-9C77-4A6E-B926-4A2B553C15AD}" id="{8EAC5EF0-9EDD-47A3-B779-180566A0172E}">
    <text>Compra apenas na petsa</text>
  </threadedComment>
  <threadedComment ref="G308" dT="2025-05-23T13:36:30.97" personId="{E802B19D-9C77-4A6E-B926-4A2B553C15AD}" id="{2684342E-0D53-42E5-9AF0-8A29B34D4BE4}">
    <text>Escola e não paga</text>
  </threadedComment>
  <threadedComment ref="G366" dT="2025-05-23T13:40:20.26" personId="{E802B19D-9C77-4A6E-B926-4A2B553C15AD}" id="{F17DD5D7-C82D-4DC1-92A5-56E1E282DFBB}">
    <text>Foco em outros produtos</text>
  </threadedComment>
  <threadedComment ref="G392" dT="2025-05-23T13:40:40.76" personId="{E802B19D-9C77-4A6E-B926-4A2B553C15AD}" id="{FB2E08F4-8AB3-4A88-A0B2-4F302AE7EE88}">
    <text>escola</text>
  </threadedComment>
  <threadedComment ref="G411" dT="2025-05-23T13:41:09.16" personId="{E802B19D-9C77-4A6E-B926-4A2B553C15AD}" id="{4A248F1B-1DDA-48B0-A979-ED78EA0DE1BC}">
    <text>groomer</text>
  </threadedComment>
  <threadedComment ref="G415" dT="2025-05-23T13:42:08.83" personId="{E802B19D-9C77-4A6E-B926-4A2B553C15AD}" id="{F298ECE5-C449-4117-A72D-80B8A38E7308}">
    <text>Fabricante, compra esporadico para ações</text>
  </threadedComment>
</ThreadedComments>
</file>

<file path=xl/threadedComments/threadedComment4.xml><?xml version="1.0" encoding="utf-8"?>
<ThreadedComments xmlns="http://schemas.microsoft.com/office/spreadsheetml/2018/threadedcomments" xmlns:x="http://schemas.openxmlformats.org/spreadsheetml/2006/main">
  <threadedComment ref="C82" dT="2024-10-21T12:58:08.13" personId="{E802B19D-9C77-4A6E-B926-4A2B553C15AD}" id="{B9832E25-61D9-44C9-9918-EFEC5EA879FC}">
    <text>$0,05 - blister plástico</text>
  </threadedComment>
  <threadedComment ref="C225" dT="2024-07-08T17:58:59.58" personId="{E802B19D-9C77-4A6E-B926-4A2B553C15AD}" id="{D3719532-7CA0-4F6A-88CB-BC841E3A96A7}">
    <text>Jaco alterou dia 08/07 - estava antes 42003 que é era o mesmo da placa pro4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7D20E-4008-4D57-BDF7-F75829F25A19}">
  <dimension ref="A1:BZ541"/>
  <sheetViews>
    <sheetView tabSelected="1" topLeftCell="A512" zoomScale="85" zoomScaleNormal="85" workbookViewId="0">
      <selection activeCell="H523" sqref="H523"/>
    </sheetView>
  </sheetViews>
  <sheetFormatPr defaultColWidth="9.140625" defaultRowHeight="15" x14ac:dyDescent="0.25"/>
  <cols>
    <col min="1" max="1" width="27" customWidth="1"/>
    <col min="2" max="2" width="65.140625" style="2" customWidth="1"/>
    <col min="3" max="3" width="19.28515625" style="2" bestFit="1" customWidth="1"/>
    <col min="4" max="4" width="8.28515625" style="2" bestFit="1" customWidth="1"/>
    <col min="5" max="5" width="21.28515625" style="2" bestFit="1" customWidth="1"/>
    <col min="6" max="6" width="34.140625" style="2" bestFit="1" customWidth="1"/>
    <col min="7" max="7" width="22.28515625" style="2" bestFit="1" customWidth="1"/>
    <col min="8" max="9" width="14.28515625" style="2" customWidth="1"/>
    <col min="10" max="10" width="16" style="2" customWidth="1"/>
    <col min="11" max="11" width="14.28515625" style="2" customWidth="1"/>
    <col min="12" max="12" width="16" style="2" customWidth="1"/>
    <col min="13" max="15" width="14.28515625" style="2" customWidth="1"/>
    <col min="16" max="16" width="16" style="2" customWidth="1"/>
    <col min="17" max="17" width="14.28515625" style="9" customWidth="1"/>
    <col min="18" max="18" width="18.7109375" style="2" customWidth="1"/>
    <col min="19" max="21" width="16" style="2" customWidth="1"/>
    <col min="22" max="23" width="14.28515625" style="2" customWidth="1"/>
    <col min="24" max="24" width="16" style="2" customWidth="1"/>
    <col min="25" max="25" width="14.28515625" style="2" customWidth="1"/>
    <col min="26" max="34" width="16" style="2" customWidth="1"/>
    <col min="35" max="35" width="14.28515625" style="2" customWidth="1"/>
    <col min="36" max="36" width="22.85546875" style="2" customWidth="1"/>
    <col min="37" max="37" width="14.28515625" style="2" customWidth="1"/>
    <col min="38" max="38" width="18.28515625" style="2" customWidth="1"/>
    <col min="39" max="39" width="18.85546875" style="2" customWidth="1"/>
    <col min="40" max="40" width="20.85546875" style="2" customWidth="1"/>
    <col min="41" max="41" width="17.85546875" style="2" customWidth="1"/>
    <col min="42" max="42" width="18.28515625" style="2" customWidth="1"/>
    <col min="43" max="43" width="19.28515625" style="2" customWidth="1"/>
    <col min="44" max="44" width="18.140625" style="2" customWidth="1"/>
    <col min="45" max="47" width="18.42578125" style="2" customWidth="1"/>
    <col min="48" max="48" width="19.140625" style="2" bestFit="1" customWidth="1"/>
    <col min="49" max="50" width="18" style="2" bestFit="1" customWidth="1"/>
    <col min="51" max="51" width="19.140625" style="2" bestFit="1" customWidth="1"/>
    <col min="52" max="52" width="26.85546875" style="2" bestFit="1" customWidth="1"/>
    <col min="53" max="53" width="18.42578125" style="2" bestFit="1" customWidth="1"/>
    <col min="54" max="54" width="20.7109375" style="2" bestFit="1" customWidth="1"/>
    <col min="55" max="56" width="21" style="2" bestFit="1" customWidth="1"/>
    <col min="57" max="57" width="21.28515625" style="2" bestFit="1" customWidth="1"/>
    <col min="58" max="58" width="21" style="2" bestFit="1" customWidth="1"/>
    <col min="59" max="60" width="18.42578125" style="2" bestFit="1" customWidth="1"/>
    <col min="61" max="61" width="18.42578125" style="2" customWidth="1"/>
    <col min="62" max="62" width="18.140625" style="2" customWidth="1"/>
    <col min="63" max="63" width="21.7109375" style="2" customWidth="1"/>
    <col min="64" max="64" width="20.7109375" style="2" customWidth="1"/>
    <col min="65" max="65" width="18" style="2" customWidth="1"/>
    <col min="66" max="66" width="20" style="2" customWidth="1"/>
    <col min="67" max="67" width="23.85546875" style="2" customWidth="1"/>
    <col min="68" max="68" width="18" style="2" customWidth="1"/>
    <col min="69" max="69" width="16" style="2" customWidth="1"/>
    <col min="70" max="70" width="18.85546875" style="2" customWidth="1"/>
    <col min="71" max="71" width="18.28515625" style="2" customWidth="1"/>
    <col min="72" max="72" width="21.5703125" style="2" customWidth="1"/>
    <col min="73" max="73" width="21" style="2" bestFit="1" customWidth="1"/>
    <col min="74" max="74" width="18.42578125" style="2" bestFit="1" customWidth="1"/>
    <col min="75" max="75" width="19.85546875" style="2" customWidth="1"/>
    <col min="76" max="76" width="18.7109375" style="2" customWidth="1"/>
    <col min="77" max="77" width="18.28515625" style="2" customWidth="1"/>
    <col min="78" max="78" width="29.7109375" style="2" bestFit="1" customWidth="1"/>
    <col min="79" max="16384" width="9.140625" style="2"/>
  </cols>
  <sheetData>
    <row r="1" spans="1:78" ht="16.5" customHeight="1" x14ac:dyDescent="0.25">
      <c r="A1" s="2"/>
      <c r="Q1" s="4"/>
      <c r="X1" s="40" t="s">
        <v>486</v>
      </c>
      <c r="Y1" s="40" t="s">
        <v>486</v>
      </c>
      <c r="Z1" s="40" t="s">
        <v>486</v>
      </c>
      <c r="AA1" s="40" t="s">
        <v>486</v>
      </c>
      <c r="AB1" s="40" t="s">
        <v>486</v>
      </c>
      <c r="AC1" s="40" t="s">
        <v>486</v>
      </c>
      <c r="AD1" s="40" t="s">
        <v>486</v>
      </c>
      <c r="AE1" s="40" t="s">
        <v>486</v>
      </c>
      <c r="AF1" s="40" t="s">
        <v>486</v>
      </c>
      <c r="AG1" s="40" t="s">
        <v>486</v>
      </c>
      <c r="AH1" s="40" t="s">
        <v>486</v>
      </c>
      <c r="AI1" s="40" t="s">
        <v>486</v>
      </c>
      <c r="AJ1" s="40" t="s">
        <v>486</v>
      </c>
      <c r="AK1" s="40" t="s">
        <v>486</v>
      </c>
      <c r="AL1" s="40" t="s">
        <v>486</v>
      </c>
      <c r="AM1" s="40" t="s">
        <v>486</v>
      </c>
      <c r="AN1" s="40" t="s">
        <v>486</v>
      </c>
      <c r="AO1" s="40" t="s">
        <v>486</v>
      </c>
      <c r="AP1" s="40" t="s">
        <v>486</v>
      </c>
      <c r="AQ1" s="40" t="s">
        <v>486</v>
      </c>
      <c r="AR1" s="40" t="s">
        <v>486</v>
      </c>
      <c r="AS1" s="40" t="s">
        <v>486</v>
      </c>
      <c r="AT1" s="40" t="s">
        <v>486</v>
      </c>
      <c r="AU1" s="40" t="s">
        <v>486</v>
      </c>
      <c r="AV1" s="40" t="s">
        <v>486</v>
      </c>
      <c r="AW1" s="40" t="s">
        <v>486</v>
      </c>
      <c r="AX1" s="40" t="s">
        <v>486</v>
      </c>
      <c r="AY1" s="40" t="s">
        <v>486</v>
      </c>
      <c r="AZ1" s="40" t="s">
        <v>486</v>
      </c>
      <c r="BA1" s="40" t="s">
        <v>486</v>
      </c>
      <c r="BB1" s="40" t="s">
        <v>486</v>
      </c>
      <c r="BC1" s="40" t="s">
        <v>486</v>
      </c>
      <c r="BD1" s="40" t="s">
        <v>486</v>
      </c>
      <c r="BE1" s="40" t="s">
        <v>486</v>
      </c>
      <c r="BF1" s="40" t="s">
        <v>486</v>
      </c>
      <c r="BG1" s="40" t="s">
        <v>486</v>
      </c>
      <c r="BH1" s="40" t="s">
        <v>486</v>
      </c>
      <c r="BI1" s="40" t="s">
        <v>486</v>
      </c>
      <c r="BJ1" s="40" t="s">
        <v>486</v>
      </c>
      <c r="BK1" s="40" t="s">
        <v>486</v>
      </c>
      <c r="BL1" s="40" t="s">
        <v>486</v>
      </c>
      <c r="BM1" s="37" t="s">
        <v>487</v>
      </c>
      <c r="BN1" s="37" t="s">
        <v>487</v>
      </c>
      <c r="BO1" s="37" t="s">
        <v>487</v>
      </c>
      <c r="BP1" s="37" t="s">
        <v>487</v>
      </c>
      <c r="BQ1" s="37" t="s">
        <v>487</v>
      </c>
      <c r="BR1" s="37" t="s">
        <v>487</v>
      </c>
      <c r="BS1" s="37" t="s">
        <v>487</v>
      </c>
    </row>
    <row r="2" spans="1:78" x14ac:dyDescent="0.25">
      <c r="A2" s="2"/>
      <c r="B2" s="8" t="s">
        <v>0</v>
      </c>
      <c r="C2" s="3" t="s">
        <v>289</v>
      </c>
      <c r="D2" s="3" t="s">
        <v>434</v>
      </c>
      <c r="E2" s="3" t="s">
        <v>492</v>
      </c>
      <c r="F2" s="3" t="s">
        <v>1</v>
      </c>
      <c r="G2" s="3" t="s">
        <v>433</v>
      </c>
      <c r="H2" s="4" t="s">
        <v>304</v>
      </c>
      <c r="I2" s="4" t="s">
        <v>305</v>
      </c>
      <c r="J2" s="4" t="s">
        <v>306</v>
      </c>
      <c r="K2" s="4" t="s">
        <v>307</v>
      </c>
      <c r="L2" s="4" t="s">
        <v>308</v>
      </c>
      <c r="M2" s="4" t="s">
        <v>309</v>
      </c>
      <c r="N2" s="4" t="s">
        <v>310</v>
      </c>
      <c r="O2" s="4" t="s">
        <v>311</v>
      </c>
      <c r="P2" s="4" t="s">
        <v>312</v>
      </c>
      <c r="Q2" s="4" t="s">
        <v>313</v>
      </c>
      <c r="R2" s="4" t="s">
        <v>314</v>
      </c>
      <c r="S2" s="4" t="s">
        <v>315</v>
      </c>
      <c r="T2" s="4" t="s">
        <v>336</v>
      </c>
      <c r="U2" s="4" t="s">
        <v>335</v>
      </c>
      <c r="V2" s="4" t="s">
        <v>348</v>
      </c>
      <c r="W2" s="4" t="s">
        <v>349</v>
      </c>
      <c r="X2" s="4" t="s">
        <v>371</v>
      </c>
      <c r="Y2" s="4" t="s">
        <v>372</v>
      </c>
      <c r="Z2" s="4" t="s">
        <v>373</v>
      </c>
      <c r="AA2" s="4" t="s">
        <v>374</v>
      </c>
      <c r="AB2" s="4" t="s">
        <v>375</v>
      </c>
      <c r="AC2" s="4" t="s">
        <v>376</v>
      </c>
      <c r="AD2" s="4" t="s">
        <v>377</v>
      </c>
      <c r="AE2" s="4" t="s">
        <v>378</v>
      </c>
      <c r="AF2" s="4" t="s">
        <v>379</v>
      </c>
      <c r="AG2" s="4" t="s">
        <v>380</v>
      </c>
      <c r="AH2" s="4" t="s">
        <v>346</v>
      </c>
      <c r="AI2" s="4" t="s">
        <v>347</v>
      </c>
      <c r="AJ2" s="4" t="s">
        <v>475</v>
      </c>
      <c r="AK2" s="4" t="s">
        <v>476</v>
      </c>
      <c r="AL2" s="4" t="s">
        <v>477</v>
      </c>
      <c r="AM2" s="4" t="s">
        <v>478</v>
      </c>
      <c r="AN2" s="4" t="s">
        <v>479</v>
      </c>
      <c r="AO2" s="4" t="s">
        <v>480</v>
      </c>
      <c r="AP2" s="4" t="s">
        <v>481</v>
      </c>
      <c r="AQ2" s="4" t="s">
        <v>482</v>
      </c>
      <c r="AR2" s="4" t="s">
        <v>483</v>
      </c>
      <c r="AS2" s="4" t="s">
        <v>484</v>
      </c>
      <c r="AT2" s="4" t="s">
        <v>485</v>
      </c>
      <c r="AU2" s="4" t="s">
        <v>474</v>
      </c>
      <c r="AV2" s="50" t="s">
        <v>539</v>
      </c>
      <c r="AW2" s="50" t="s">
        <v>540</v>
      </c>
      <c r="AX2" s="50" t="s">
        <v>541</v>
      </c>
      <c r="AY2" s="50" t="s">
        <v>542</v>
      </c>
      <c r="AZ2" s="50" t="s">
        <v>543</v>
      </c>
      <c r="BA2" s="50" t="s">
        <v>544</v>
      </c>
      <c r="BB2" s="50" t="s">
        <v>545</v>
      </c>
      <c r="BC2" s="50" t="s">
        <v>546</v>
      </c>
      <c r="BD2" s="50" t="s">
        <v>547</v>
      </c>
      <c r="BE2" s="50" t="s">
        <v>548</v>
      </c>
      <c r="BF2" s="50" t="s">
        <v>549</v>
      </c>
      <c r="BG2" s="50" t="s">
        <v>538</v>
      </c>
      <c r="BH2" s="4" t="s">
        <v>2130</v>
      </c>
      <c r="BI2" s="4" t="s">
        <v>2131</v>
      </c>
      <c r="BJ2" s="4" t="s">
        <v>2132</v>
      </c>
      <c r="BK2" s="4" t="s">
        <v>2133</v>
      </c>
      <c r="BL2" s="4" t="s">
        <v>2134</v>
      </c>
      <c r="BM2" s="4" t="s">
        <v>2135</v>
      </c>
      <c r="BN2" s="4" t="s">
        <v>2136</v>
      </c>
      <c r="BO2" s="4" t="s">
        <v>2137</v>
      </c>
      <c r="BP2" s="4" t="s">
        <v>2138</v>
      </c>
      <c r="BQ2" s="4" t="s">
        <v>2139</v>
      </c>
      <c r="BR2" s="4" t="s">
        <v>2140</v>
      </c>
      <c r="BS2" s="4" t="s">
        <v>2129</v>
      </c>
      <c r="BT2" s="36" t="s">
        <v>494</v>
      </c>
      <c r="BU2" s="3" t="s">
        <v>366</v>
      </c>
      <c r="BV2" s="3" t="s">
        <v>402</v>
      </c>
      <c r="BW2" s="3" t="s">
        <v>473</v>
      </c>
      <c r="BX2" s="3" t="s">
        <v>537</v>
      </c>
      <c r="BY2" s="3" t="s">
        <v>2197</v>
      </c>
      <c r="BZ2" s="3" t="s">
        <v>505</v>
      </c>
    </row>
    <row r="3" spans="1:78" ht="30" customHeight="1" x14ac:dyDescent="0.25">
      <c r="A3" s="2"/>
      <c r="B3" s="10" t="s">
        <v>225</v>
      </c>
      <c r="C3" s="2" t="s">
        <v>275</v>
      </c>
      <c r="D3" s="10">
        <v>1037</v>
      </c>
      <c r="E3" s="7">
        <v>100000</v>
      </c>
      <c r="F3" s="2" t="s">
        <v>529</v>
      </c>
      <c r="G3" s="153" t="s">
        <v>471</v>
      </c>
      <c r="H3" s="7">
        <v>56251.100168000004</v>
      </c>
      <c r="I3" s="7">
        <v>88751.521000000008</v>
      </c>
      <c r="J3" s="7">
        <v>49841.183799999999</v>
      </c>
      <c r="K3" s="7">
        <v>45805.228000000003</v>
      </c>
      <c r="L3" s="7">
        <v>131928.94150000002</v>
      </c>
      <c r="M3" s="7">
        <v>75018.97</v>
      </c>
      <c r="N3" s="7">
        <v>137002.77000000002</v>
      </c>
      <c r="O3" s="7">
        <v>61843.429999999993</v>
      </c>
      <c r="P3" s="7">
        <v>165742.30600000001</v>
      </c>
      <c r="Q3" s="7">
        <v>82566.599999999991</v>
      </c>
      <c r="R3" s="7">
        <v>131899.69999999998</v>
      </c>
      <c r="S3" s="7">
        <v>136051.44</v>
      </c>
      <c r="T3" s="11">
        <v>197751.59999999998</v>
      </c>
      <c r="U3" s="11">
        <v>197358.63</v>
      </c>
      <c r="V3" s="11">
        <v>81736.33</v>
      </c>
      <c r="W3" s="7">
        <v>162151.08000000002</v>
      </c>
      <c r="X3" s="7">
        <v>198793.48</v>
      </c>
      <c r="Y3" s="7">
        <v>74713.899999999994</v>
      </c>
      <c r="Z3" s="7">
        <v>135940.63</v>
      </c>
      <c r="AA3" s="7">
        <v>89742.399999999994</v>
      </c>
      <c r="AB3" s="7">
        <v>47294.479999999996</v>
      </c>
      <c r="AC3" s="7">
        <v>88327.76999999999</v>
      </c>
      <c r="AD3" s="7">
        <v>70993.03</v>
      </c>
      <c r="AE3" s="7">
        <v>221325.09000000003</v>
      </c>
      <c r="AF3" s="11">
        <v>34324.44</v>
      </c>
      <c r="AG3" s="7">
        <v>37321.519999999997</v>
      </c>
      <c r="AH3" s="7">
        <v>9330.18</v>
      </c>
      <c r="AI3" s="7">
        <v>60700.789999999994</v>
      </c>
      <c r="AJ3" s="7">
        <f>19239.184+17078.58</f>
        <v>36317.764000000003</v>
      </c>
      <c r="AK3" s="7">
        <v>31809.68</v>
      </c>
      <c r="AL3" s="7">
        <v>69748.100000000006</v>
      </c>
      <c r="AM3" s="7">
        <v>50805.240000000005</v>
      </c>
      <c r="AN3" s="7">
        <v>37025.42</v>
      </c>
      <c r="AO3" s="7">
        <v>28013.55</v>
      </c>
      <c r="AP3" s="7">
        <v>37017.93</v>
      </c>
      <c r="AQ3" s="7">
        <v>95195.27</v>
      </c>
      <c r="AR3" s="7">
        <v>14941.560000000001</v>
      </c>
      <c r="AS3" s="7">
        <v>39521.958399999996</v>
      </c>
      <c r="AT3" s="7">
        <v>25833.61</v>
      </c>
      <c r="AU3" s="7">
        <v>44901.729999999996</v>
      </c>
      <c r="AV3" s="7">
        <v>54760.69</v>
      </c>
      <c r="AW3" s="7">
        <v>53171.68</v>
      </c>
      <c r="AX3" s="7">
        <v>41411.440000000002</v>
      </c>
      <c r="AY3" s="7">
        <v>46018.19</v>
      </c>
      <c r="AZ3" s="7">
        <v>40926.660000000003</v>
      </c>
      <c r="BA3" s="7">
        <v>29516.76</v>
      </c>
      <c r="BB3" s="7">
        <v>50542.259999999995</v>
      </c>
      <c r="BC3" s="7">
        <v>85909.209999999992</v>
      </c>
      <c r="BD3" s="7">
        <v>23297.67</v>
      </c>
      <c r="BE3" s="7">
        <v>38957.760000000002</v>
      </c>
      <c r="BF3" s="7">
        <v>37664.18</v>
      </c>
      <c r="BG3" s="7">
        <v>56596.33</v>
      </c>
      <c r="BH3" s="7">
        <v>81479.91</v>
      </c>
      <c r="BI3" s="7">
        <v>36993.599999999999</v>
      </c>
      <c r="BJ3" s="7">
        <v>57510.170000000006</v>
      </c>
      <c r="BK3" s="7">
        <v>42408.52</v>
      </c>
      <c r="BL3" s="155">
        <v>27622.559999999998</v>
      </c>
      <c r="BM3" s="7"/>
      <c r="BN3" s="7"/>
      <c r="BO3" s="7"/>
      <c r="BP3" s="7"/>
      <c r="BQ3" s="7"/>
      <c r="BR3" s="7"/>
      <c r="BS3" s="7"/>
      <c r="BT3" s="5">
        <f>SUM(Tabela36[[#This Row],[set/21]:[dez/21]])</f>
        <v>240649.03296800001</v>
      </c>
      <c r="BU3" s="5">
        <f>SUM(Tabela36[[#This Row],[jan/22]:[dez/22]])</f>
        <v>1561051.7974999999</v>
      </c>
      <c r="BV3" s="5">
        <f t="shared" ref="BV3:BV66" si="0">SUM(X3:AI3)</f>
        <v>1068807.71</v>
      </c>
      <c r="BW3" s="5">
        <f t="shared" ref="BW3:BW66" si="1">SUM(AJ3:AU3)</f>
        <v>511131.81239999994</v>
      </c>
      <c r="BX3" s="5">
        <f>SUM(Tabela36[[#This Row],[jan/25]:[dez/25]])</f>
        <v>558772.82999999996</v>
      </c>
      <c r="BY3" s="5">
        <f>SUM(BH3:BS3)</f>
        <v>246014.76</v>
      </c>
      <c r="BZ3" s="5">
        <f>Tabela36[[#This Row],[Total 2025]]+Tabela36[[#This Row],[Total 2024]]+Tabela36[[#This Row],[Total 2023]]+Tabela36[[#This Row],[Total 2022]]+Tabela36[[#This Row],[Total 2021]]+Tabela36[[#This Row],[Total 2026]]</f>
        <v>4186427.9428679999</v>
      </c>
    </row>
    <row r="4" spans="1:78" ht="30" customHeight="1" x14ac:dyDescent="0.25">
      <c r="A4" s="2"/>
      <c r="B4" s="10" t="s">
        <v>248</v>
      </c>
      <c r="C4" s="2" t="s">
        <v>275</v>
      </c>
      <c r="D4" s="10">
        <v>1027</v>
      </c>
      <c r="E4" s="7"/>
      <c r="F4" s="2" t="s">
        <v>529</v>
      </c>
      <c r="G4" s="153" t="s">
        <v>435</v>
      </c>
      <c r="H4" s="7">
        <v>9023.32</v>
      </c>
      <c r="I4" s="7">
        <v>5632.55</v>
      </c>
      <c r="J4" s="7">
        <v>20463.46</v>
      </c>
      <c r="K4" s="7">
        <v>0</v>
      </c>
      <c r="L4" s="7">
        <v>4409.1400000000003</v>
      </c>
      <c r="M4" s="7">
        <v>21001.48</v>
      </c>
      <c r="N4" s="7">
        <v>12825.36</v>
      </c>
      <c r="O4" s="7">
        <v>21868.86</v>
      </c>
      <c r="P4" s="7">
        <v>14969.69</v>
      </c>
      <c r="Q4" s="7">
        <v>24711.1</v>
      </c>
      <c r="R4" s="7">
        <v>30920.47</v>
      </c>
      <c r="S4" s="7">
        <v>29103.489999999998</v>
      </c>
      <c r="T4" s="11">
        <v>24831.309999999998</v>
      </c>
      <c r="U4" s="11">
        <v>65482.93</v>
      </c>
      <c r="V4" s="11">
        <v>28810.45</v>
      </c>
      <c r="W4" s="7">
        <v>41757.800000000003</v>
      </c>
      <c r="X4" s="7">
        <v>57350.36</v>
      </c>
      <c r="Y4" s="7">
        <v>46080.9</v>
      </c>
      <c r="Z4" s="7">
        <v>86161.79</v>
      </c>
      <c r="AA4" s="7">
        <v>27271.07</v>
      </c>
      <c r="AB4" s="7">
        <v>60454.91</v>
      </c>
      <c r="AC4" s="7">
        <v>70933.25</v>
      </c>
      <c r="AD4" s="7">
        <v>61878.61</v>
      </c>
      <c r="AE4" s="7">
        <v>46516.43</v>
      </c>
      <c r="AF4" s="11">
        <v>52248.189999999995</v>
      </c>
      <c r="AG4" s="7">
        <v>25093.089999999997</v>
      </c>
      <c r="AH4" s="7">
        <v>31384.79</v>
      </c>
      <c r="AI4" s="7">
        <v>26788.43</v>
      </c>
      <c r="AJ4" s="7">
        <v>27450.31</v>
      </c>
      <c r="AK4" s="7">
        <v>29555.899999999998</v>
      </c>
      <c r="AL4" s="7">
        <v>45856.45</v>
      </c>
      <c r="AM4" s="7">
        <v>45923.39</v>
      </c>
      <c r="AN4" s="7">
        <v>70760.2</v>
      </c>
      <c r="AO4" s="7">
        <v>122223.65000000001</v>
      </c>
      <c r="AP4" s="7">
        <v>124144.33000000002</v>
      </c>
      <c r="AQ4" s="7">
        <v>57967.889999999985</v>
      </c>
      <c r="AR4" s="7">
        <v>104781.07</v>
      </c>
      <c r="AS4" s="7">
        <v>219085.92</v>
      </c>
      <c r="AT4" s="7">
        <v>41262.369999999995</v>
      </c>
      <c r="AU4" s="7">
        <v>25062.05</v>
      </c>
      <c r="AV4" s="7">
        <v>122543.41</v>
      </c>
      <c r="AW4" s="7">
        <v>145295.78</v>
      </c>
      <c r="AX4" s="7">
        <v>131470.84</v>
      </c>
      <c r="AY4" s="7">
        <v>210758.65</v>
      </c>
      <c r="AZ4" s="7">
        <v>109984.69</v>
      </c>
      <c r="BA4" s="7">
        <v>178635.17</v>
      </c>
      <c r="BB4" s="7">
        <v>181853.21999999997</v>
      </c>
      <c r="BC4" s="7">
        <v>285610.15000000002</v>
      </c>
      <c r="BD4" s="7">
        <v>147099.82999999999</v>
      </c>
      <c r="BE4" s="7">
        <v>350440.62</v>
      </c>
      <c r="BF4" s="7">
        <v>100402.6</v>
      </c>
      <c r="BG4" s="7">
        <v>132247.83000000002</v>
      </c>
      <c r="BH4" s="7">
        <v>240452.6</v>
      </c>
      <c r="BI4" s="7">
        <v>130811.46</v>
      </c>
      <c r="BJ4" s="7">
        <v>392407.33000000007</v>
      </c>
      <c r="BK4" s="7">
        <v>80908</v>
      </c>
      <c r="BL4" s="155">
        <v>272627.34999999998</v>
      </c>
      <c r="BM4" s="7"/>
      <c r="BN4" s="7"/>
      <c r="BO4" s="7"/>
      <c r="BP4" s="7"/>
      <c r="BQ4" s="7"/>
      <c r="BR4" s="7"/>
      <c r="BS4" s="7"/>
      <c r="BT4" s="5">
        <f>SUM(Tabela36[[#This Row],[set/21]:[dez/21]])</f>
        <v>35119.33</v>
      </c>
      <c r="BU4" s="5">
        <f>SUM(Tabela36[[#This Row],[jan/22]:[dez/22]])</f>
        <v>320692.07999999996</v>
      </c>
      <c r="BV4" s="5">
        <f t="shared" ref="BV4:BV67" si="2">SUM(X4:AI4)</f>
        <v>592161.82000000007</v>
      </c>
      <c r="BW4" s="5">
        <f t="shared" ref="BW4:BW67" si="3">SUM(AJ4:AU4)</f>
        <v>914073.53</v>
      </c>
      <c r="BX4" s="5">
        <f>SUM(Tabela36[[#This Row],[jan/25]:[dez/25]])</f>
        <v>2096342.7900000005</v>
      </c>
      <c r="BY4" s="5">
        <f t="shared" ref="BY4:BY67" si="4">SUM(BH4:BS4)</f>
        <v>1117206.7400000002</v>
      </c>
      <c r="BZ4" s="5">
        <f>Tabela36[[#This Row],[Total 2025]]+Tabela36[[#This Row],[Total 2024]]+Tabela36[[#This Row],[Total 2023]]+Tabela36[[#This Row],[Total 2022]]+Tabela36[[#This Row],[Total 2021]]+Tabela36[[#This Row],[Total 2026]]</f>
        <v>5075596.290000001</v>
      </c>
    </row>
    <row r="5" spans="1:78" ht="30" customHeight="1" x14ac:dyDescent="0.25">
      <c r="A5" s="2"/>
      <c r="B5" s="10" t="s">
        <v>155</v>
      </c>
      <c r="C5" s="2" t="s">
        <v>276</v>
      </c>
      <c r="D5" s="10">
        <v>1091</v>
      </c>
      <c r="E5" s="7">
        <v>100000</v>
      </c>
      <c r="F5" s="2" t="s">
        <v>436</v>
      </c>
      <c r="G5" s="153" t="s">
        <v>435</v>
      </c>
      <c r="H5" s="7">
        <v>7730</v>
      </c>
      <c r="I5" s="7">
        <v>15165.84</v>
      </c>
      <c r="J5" s="7">
        <v>26725.085999999992</v>
      </c>
      <c r="K5" s="7">
        <v>19172.989999999998</v>
      </c>
      <c r="L5" s="7">
        <v>21958.491999999998</v>
      </c>
      <c r="M5" s="7">
        <v>37990.230000000003</v>
      </c>
      <c r="N5" s="7">
        <v>11880.1</v>
      </c>
      <c r="O5" s="7">
        <v>14101.93</v>
      </c>
      <c r="P5" s="7">
        <v>21785.86</v>
      </c>
      <c r="Q5" s="7">
        <v>29598.34</v>
      </c>
      <c r="R5" s="7">
        <v>0</v>
      </c>
      <c r="S5" s="7">
        <v>28229.16</v>
      </c>
      <c r="T5" s="11">
        <v>37051.910000000003</v>
      </c>
      <c r="U5" s="11">
        <v>34208.47</v>
      </c>
      <c r="V5" s="11">
        <v>29427.25</v>
      </c>
      <c r="W5" s="7">
        <v>22407.279999999999</v>
      </c>
      <c r="X5" s="7">
        <v>31368.48</v>
      </c>
      <c r="Y5" s="7">
        <v>15379.4</v>
      </c>
      <c r="Z5" s="7">
        <v>32850.81</v>
      </c>
      <c r="AA5" s="7">
        <v>28618.75</v>
      </c>
      <c r="AB5" s="7">
        <v>21742.78</v>
      </c>
      <c r="AC5" s="7">
        <v>32455.47</v>
      </c>
      <c r="AD5" s="7">
        <v>25905.86</v>
      </c>
      <c r="AE5" s="7">
        <v>70108.08</v>
      </c>
      <c r="AF5" s="11">
        <v>16502.64</v>
      </c>
      <c r="AG5" s="7">
        <v>61396.62999999999</v>
      </c>
      <c r="AH5" s="7">
        <v>44489.689999999995</v>
      </c>
      <c r="AI5" s="7">
        <v>0</v>
      </c>
      <c r="AJ5" s="7">
        <v>7458.66</v>
      </c>
      <c r="AK5" s="7">
        <v>29187.239999999998</v>
      </c>
      <c r="AL5" s="7">
        <v>20662.62</v>
      </c>
      <c r="AM5" s="7">
        <v>114454.62000000001</v>
      </c>
      <c r="AN5" s="7">
        <v>9659.07</v>
      </c>
      <c r="AO5" s="7">
        <v>28958.5</v>
      </c>
      <c r="AP5" s="7">
        <v>18948.93</v>
      </c>
      <c r="AQ5" s="7">
        <v>31214.440000000002</v>
      </c>
      <c r="AR5" s="7">
        <v>49753.69</v>
      </c>
      <c r="AS5" s="7">
        <v>42276.89</v>
      </c>
      <c r="AT5" s="7">
        <v>3938.6099999999997</v>
      </c>
      <c r="AU5" s="7">
        <v>0</v>
      </c>
      <c r="AV5" s="7">
        <v>73136.91</v>
      </c>
      <c r="AW5" s="7">
        <v>19736.38</v>
      </c>
      <c r="AX5" s="7">
        <v>117932.04999999999</v>
      </c>
      <c r="AY5" s="7">
        <v>37723.03</v>
      </c>
      <c r="AZ5" s="7">
        <v>28123.93</v>
      </c>
      <c r="BA5" s="7">
        <v>11249.150000000001</v>
      </c>
      <c r="BB5" s="7">
        <v>66193.680000000008</v>
      </c>
      <c r="BC5" s="7">
        <v>16330.99</v>
      </c>
      <c r="BD5" s="7">
        <v>28643.84</v>
      </c>
      <c r="BE5" s="7">
        <v>90866.720000000103</v>
      </c>
      <c r="BF5" s="7">
        <v>13679.640000000001</v>
      </c>
      <c r="BG5" s="7">
        <v>0</v>
      </c>
      <c r="BH5" s="7">
        <v>71583.459999999992</v>
      </c>
      <c r="BI5" s="7">
        <v>25484.38</v>
      </c>
      <c r="BJ5" s="7">
        <v>154433.64000000001</v>
      </c>
      <c r="BK5" s="7">
        <v>44939.28</v>
      </c>
      <c r="BL5" s="155">
        <v>72485.98000000001</v>
      </c>
      <c r="BM5" s="7"/>
      <c r="BN5" s="7"/>
      <c r="BO5" s="7"/>
      <c r="BP5" s="7"/>
      <c r="BQ5" s="7"/>
      <c r="BR5" s="7"/>
      <c r="BS5" s="7"/>
      <c r="BT5" s="5">
        <f>SUM(Tabela36[[#This Row],[set/21]:[dez/21]])</f>
        <v>68793.915999999997</v>
      </c>
      <c r="BU5" s="5">
        <f>SUM(Tabela36[[#This Row],[jan/22]:[dez/22]])</f>
        <v>288639.022</v>
      </c>
      <c r="BV5" s="5">
        <f t="shared" si="2"/>
        <v>380818.59</v>
      </c>
      <c r="BW5" s="5">
        <f t="shared" si="3"/>
        <v>356513.27</v>
      </c>
      <c r="BX5" s="5">
        <f>SUM(Tabela36[[#This Row],[jan/25]:[dez/25]])</f>
        <v>503616.32000000012</v>
      </c>
      <c r="BY5" s="5">
        <f t="shared" si="4"/>
        <v>368926.74</v>
      </c>
      <c r="BZ5" s="5">
        <f>Tabela36[[#This Row],[Total 2025]]+Tabela36[[#This Row],[Total 2024]]+Tabela36[[#This Row],[Total 2023]]+Tabela36[[#This Row],[Total 2022]]+Tabela36[[#This Row],[Total 2021]]+Tabela36[[#This Row],[Total 2026]]</f>
        <v>1967307.858</v>
      </c>
    </row>
    <row r="6" spans="1:78" ht="30" customHeight="1" x14ac:dyDescent="0.25">
      <c r="A6" s="2"/>
      <c r="B6" s="10" t="s">
        <v>16</v>
      </c>
      <c r="C6" s="2" t="s">
        <v>275</v>
      </c>
      <c r="D6" s="10">
        <v>1031</v>
      </c>
      <c r="E6" s="7">
        <v>120000</v>
      </c>
      <c r="F6" s="2" t="s">
        <v>529</v>
      </c>
      <c r="G6" s="153" t="s">
        <v>435</v>
      </c>
      <c r="H6" s="7">
        <v>12277.565000000001</v>
      </c>
      <c r="I6" s="7">
        <v>17657.334999999999</v>
      </c>
      <c r="J6" s="7">
        <v>23462.338500000002</v>
      </c>
      <c r="K6" s="7">
        <v>13889.733000000002</v>
      </c>
      <c r="L6" s="7">
        <v>8260.9920000000002</v>
      </c>
      <c r="M6" s="7">
        <v>6671.67</v>
      </c>
      <c r="N6" s="7">
        <v>17049.541999999994</v>
      </c>
      <c r="O6" s="7">
        <v>17302.920000000002</v>
      </c>
      <c r="P6" s="7">
        <v>15432.83</v>
      </c>
      <c r="Q6" s="7">
        <v>20416.700000000004</v>
      </c>
      <c r="R6" s="7">
        <v>24106.920000000002</v>
      </c>
      <c r="S6" s="7">
        <v>23659.919999999998</v>
      </c>
      <c r="T6" s="11">
        <v>39051.24</v>
      </c>
      <c r="U6" s="11">
        <v>27792.32</v>
      </c>
      <c r="V6" s="11">
        <v>32815.270000000004</v>
      </c>
      <c r="W6" s="7">
        <v>24475.350000000002</v>
      </c>
      <c r="X6" s="7">
        <v>37746.990000000005</v>
      </c>
      <c r="Y6" s="7">
        <v>44931.41</v>
      </c>
      <c r="Z6" s="7">
        <v>26503.79</v>
      </c>
      <c r="AA6" s="7">
        <v>45463.420000000006</v>
      </c>
      <c r="AB6" s="7">
        <v>41678.57</v>
      </c>
      <c r="AC6" s="7">
        <v>40784.910000000003</v>
      </c>
      <c r="AD6" s="7">
        <v>45073.39</v>
      </c>
      <c r="AE6" s="7">
        <v>75381.86</v>
      </c>
      <c r="AF6" s="11">
        <v>17939.280000000002</v>
      </c>
      <c r="AG6" s="7">
        <v>34606.550000000003</v>
      </c>
      <c r="AH6" s="7">
        <v>37936.759999999995</v>
      </c>
      <c r="AI6" s="7">
        <v>23895.87</v>
      </c>
      <c r="AJ6" s="7">
        <v>23935.08</v>
      </c>
      <c r="AK6" s="7">
        <v>26618.550000000003</v>
      </c>
      <c r="AL6" s="7">
        <v>22945.25</v>
      </c>
      <c r="AM6" s="7">
        <v>42916.58</v>
      </c>
      <c r="AN6" s="7">
        <v>17283.78</v>
      </c>
      <c r="AO6" s="7">
        <v>26889.93</v>
      </c>
      <c r="AP6" s="7">
        <v>34169.370000000003</v>
      </c>
      <c r="AQ6" s="7">
        <v>24564.93</v>
      </c>
      <c r="AR6" s="7">
        <v>28402.63</v>
      </c>
      <c r="AS6" s="7">
        <v>56062.3</v>
      </c>
      <c r="AT6" s="7">
        <v>30377.29</v>
      </c>
      <c r="AU6" s="7">
        <v>0</v>
      </c>
      <c r="AV6" s="7">
        <v>42749.51</v>
      </c>
      <c r="AW6" s="7">
        <v>43831.75</v>
      </c>
      <c r="AX6" s="7">
        <v>23907.48</v>
      </c>
      <c r="AY6" s="7">
        <v>34203.74</v>
      </c>
      <c r="AZ6" s="7">
        <v>31696.879999999997</v>
      </c>
      <c r="BA6" s="7">
        <v>38348.35</v>
      </c>
      <c r="BB6" s="7">
        <v>40436.07</v>
      </c>
      <c r="BC6" s="7">
        <v>43952.91</v>
      </c>
      <c r="BD6" s="7">
        <v>53909.81</v>
      </c>
      <c r="BE6" s="7">
        <v>64004.68</v>
      </c>
      <c r="BF6" s="7">
        <v>11189.439999999999</v>
      </c>
      <c r="BG6" s="7">
        <v>41133.279999999999</v>
      </c>
      <c r="BH6" s="7">
        <v>70161.149999999994</v>
      </c>
      <c r="BI6" s="7">
        <v>62737.579999999994</v>
      </c>
      <c r="BJ6" s="7">
        <v>14668.429999999998</v>
      </c>
      <c r="BK6" s="7">
        <v>105503.28</v>
      </c>
      <c r="BL6" s="155">
        <v>16532.650000000001</v>
      </c>
      <c r="BM6" s="7"/>
      <c r="BN6" s="7"/>
      <c r="BO6" s="7"/>
      <c r="BP6" s="7"/>
      <c r="BQ6" s="7"/>
      <c r="BR6" s="7"/>
      <c r="BS6" s="7"/>
      <c r="BT6" s="5">
        <f>SUM(Tabela36[[#This Row],[set/21]:[dez/21]])</f>
        <v>67286.971500000014</v>
      </c>
      <c r="BU6" s="5">
        <f>SUM(Tabela36[[#This Row],[jan/22]:[dez/22]])</f>
        <v>257035.67400000003</v>
      </c>
      <c r="BV6" s="5">
        <f t="shared" si="2"/>
        <v>471942.80000000005</v>
      </c>
      <c r="BW6" s="5">
        <f t="shared" si="3"/>
        <v>334165.68999999994</v>
      </c>
      <c r="BX6" s="5">
        <f>SUM(Tabela36[[#This Row],[jan/25]:[dez/25]])</f>
        <v>469363.9</v>
      </c>
      <c r="BY6" s="5">
        <f t="shared" si="4"/>
        <v>269603.08999999997</v>
      </c>
      <c r="BZ6" s="5">
        <f>Tabela36[[#This Row],[Total 2025]]+Tabela36[[#This Row],[Total 2024]]+Tabela36[[#This Row],[Total 2023]]+Tabela36[[#This Row],[Total 2022]]+Tabela36[[#This Row],[Total 2021]]+Tabela36[[#This Row],[Total 2026]]</f>
        <v>1869398.1255000001</v>
      </c>
    </row>
    <row r="7" spans="1:78" ht="30" customHeight="1" x14ac:dyDescent="0.25">
      <c r="A7" s="63"/>
      <c r="B7" s="10" t="s">
        <v>42</v>
      </c>
      <c r="C7" s="119" t="s">
        <v>279</v>
      </c>
      <c r="D7" s="10">
        <v>1021</v>
      </c>
      <c r="E7" s="7">
        <v>70000</v>
      </c>
      <c r="F7" s="2" t="s">
        <v>529</v>
      </c>
      <c r="G7" s="153" t="s">
        <v>435</v>
      </c>
      <c r="H7" s="7">
        <v>2800.32</v>
      </c>
      <c r="I7" s="7">
        <v>49344.7</v>
      </c>
      <c r="J7" s="7">
        <v>9709.44</v>
      </c>
      <c r="K7" s="7">
        <v>26756.2</v>
      </c>
      <c r="L7" s="7">
        <v>0</v>
      </c>
      <c r="M7" s="7">
        <v>16239.04</v>
      </c>
      <c r="N7" s="7">
        <v>26128.412</v>
      </c>
      <c r="O7" s="7">
        <v>27404.760000000002</v>
      </c>
      <c r="P7" s="7">
        <v>26301.14</v>
      </c>
      <c r="Q7" s="7">
        <v>7262.4</v>
      </c>
      <c r="R7" s="7">
        <v>8282.1</v>
      </c>
      <c r="S7" s="7">
        <v>29642.42</v>
      </c>
      <c r="T7" s="11">
        <v>11744.86</v>
      </c>
      <c r="U7" s="11">
        <v>15471.4</v>
      </c>
      <c r="V7" s="11">
        <v>5599.54</v>
      </c>
      <c r="W7" s="7">
        <v>39712.9</v>
      </c>
      <c r="X7" s="7">
        <v>0</v>
      </c>
      <c r="Y7" s="7">
        <v>19927.439999999999</v>
      </c>
      <c r="Z7" s="7">
        <v>36934.86</v>
      </c>
      <c r="AA7" s="7">
        <v>7592.35</v>
      </c>
      <c r="AB7" s="7">
        <v>0</v>
      </c>
      <c r="AC7" s="11">
        <v>14674.06</v>
      </c>
      <c r="AD7" s="11">
        <v>30054.9</v>
      </c>
      <c r="AE7" s="7">
        <v>50906.9</v>
      </c>
      <c r="AF7" s="11">
        <v>30564.77</v>
      </c>
      <c r="AG7" s="7">
        <v>20913.57</v>
      </c>
      <c r="AH7" s="7">
        <v>49629.460000000006</v>
      </c>
      <c r="AI7" s="7">
        <v>0</v>
      </c>
      <c r="AJ7" s="7">
        <v>22495.22</v>
      </c>
      <c r="AK7" s="7">
        <v>0</v>
      </c>
      <c r="AL7" s="7">
        <v>28181.119999999999</v>
      </c>
      <c r="AM7" s="7">
        <v>11345.36</v>
      </c>
      <c r="AN7" s="7">
        <v>0</v>
      </c>
      <c r="AO7" s="7">
        <v>0</v>
      </c>
      <c r="AP7" s="7">
        <v>27668.71</v>
      </c>
      <c r="AQ7" s="7">
        <v>2584.9299999999998</v>
      </c>
      <c r="AR7" s="7">
        <v>0</v>
      </c>
      <c r="AS7" s="7">
        <v>34456.31</v>
      </c>
      <c r="AT7" s="7">
        <v>2167.88</v>
      </c>
      <c r="AU7" s="7">
        <v>0</v>
      </c>
      <c r="AV7" s="7">
        <v>21176.63</v>
      </c>
      <c r="AW7" s="7">
        <v>0</v>
      </c>
      <c r="AX7" s="7">
        <v>43898.43</v>
      </c>
      <c r="AY7" s="7">
        <v>6974.0599999999995</v>
      </c>
      <c r="AZ7" s="7">
        <v>0</v>
      </c>
      <c r="BA7" s="7">
        <v>21454.23</v>
      </c>
      <c r="BB7" s="7">
        <v>20119.259999999998</v>
      </c>
      <c r="BC7" s="7">
        <v>27967.94</v>
      </c>
      <c r="BD7" s="7">
        <v>-309.57</v>
      </c>
      <c r="BE7" s="7">
        <v>53819.54</v>
      </c>
      <c r="BF7" s="7">
        <v>47175.28</v>
      </c>
      <c r="BG7" s="7">
        <v>8194.07</v>
      </c>
      <c r="BH7" s="7">
        <v>13014.13</v>
      </c>
      <c r="BI7" s="7">
        <v>20335.730000000003</v>
      </c>
      <c r="BJ7" s="7">
        <v>13511.1</v>
      </c>
      <c r="BK7" s="7">
        <v>17413.759999999998</v>
      </c>
      <c r="BL7" s="155">
        <v>44479.4</v>
      </c>
      <c r="BM7" s="7"/>
      <c r="BN7" s="7"/>
      <c r="BO7" s="7"/>
      <c r="BP7" s="7"/>
      <c r="BQ7" s="7"/>
      <c r="BR7" s="7"/>
      <c r="BS7" s="7"/>
      <c r="BT7" s="5">
        <f>SUM(Tabela36[[#This Row],[set/21]:[dez/21]])</f>
        <v>88610.66</v>
      </c>
      <c r="BU7" s="5">
        <f>SUM(Tabela36[[#This Row],[jan/22]:[dez/22]])</f>
        <v>213788.97199999998</v>
      </c>
      <c r="BV7" s="5">
        <f t="shared" si="2"/>
        <v>261198.31</v>
      </c>
      <c r="BW7" s="5">
        <f t="shared" si="3"/>
        <v>128899.53</v>
      </c>
      <c r="BX7" s="5">
        <f>SUM(Tabela36[[#This Row],[jan/25]:[dez/25]])</f>
        <v>250469.87</v>
      </c>
      <c r="BY7" s="5">
        <f t="shared" si="4"/>
        <v>108754.12</v>
      </c>
      <c r="BZ7" s="5">
        <f>Tabela36[[#This Row],[Total 2025]]+Tabela36[[#This Row],[Total 2024]]+Tabela36[[#This Row],[Total 2023]]+Tabela36[[#This Row],[Total 2022]]+Tabela36[[#This Row],[Total 2021]]+Tabela36[[#This Row],[Total 2026]]</f>
        <v>1051721.4619999998</v>
      </c>
    </row>
    <row r="8" spans="1:78" ht="30" customHeight="1" x14ac:dyDescent="0.25">
      <c r="A8" s="63"/>
      <c r="B8" s="10" t="s">
        <v>256</v>
      </c>
      <c r="C8" s="2" t="s">
        <v>276</v>
      </c>
      <c r="D8" s="10">
        <v>1043</v>
      </c>
      <c r="E8" s="7"/>
      <c r="F8" s="2" t="s">
        <v>437</v>
      </c>
      <c r="G8" s="153" t="s">
        <v>435</v>
      </c>
      <c r="H8" s="7">
        <v>5596.68</v>
      </c>
      <c r="I8" s="7">
        <v>10733.78</v>
      </c>
      <c r="J8" s="7">
        <v>34417</v>
      </c>
      <c r="K8" s="7">
        <v>0</v>
      </c>
      <c r="L8" s="7">
        <v>20424.099999999999</v>
      </c>
      <c r="M8" s="7">
        <v>9353.68</v>
      </c>
      <c r="N8" s="7">
        <v>44170.28</v>
      </c>
      <c r="O8" s="7">
        <v>6638.46</v>
      </c>
      <c r="P8" s="7">
        <v>33607.879999999997</v>
      </c>
      <c r="Q8" s="7">
        <v>15946.76</v>
      </c>
      <c r="R8" s="7">
        <v>24650.190000000002</v>
      </c>
      <c r="S8" s="7">
        <v>11677.27</v>
      </c>
      <c r="T8" s="11">
        <v>14766.2</v>
      </c>
      <c r="U8" s="11">
        <v>6321.64</v>
      </c>
      <c r="V8" s="11">
        <v>10449.630000000001</v>
      </c>
      <c r="W8" s="7">
        <v>0</v>
      </c>
      <c r="X8" s="7">
        <v>17370</v>
      </c>
      <c r="Y8" s="7">
        <v>23155.31</v>
      </c>
      <c r="Z8" s="7">
        <v>12390.55</v>
      </c>
      <c r="AA8" s="7">
        <v>11404.52</v>
      </c>
      <c r="AB8" s="7">
        <v>13537.52</v>
      </c>
      <c r="AC8" s="7">
        <v>13590.8</v>
      </c>
      <c r="AD8" s="7">
        <v>5387.11</v>
      </c>
      <c r="AE8" s="7">
        <v>37585.57</v>
      </c>
      <c r="AF8" s="11">
        <v>12824.22</v>
      </c>
      <c r="AG8" s="7">
        <v>0</v>
      </c>
      <c r="AH8" s="7">
        <v>22026.309999999998</v>
      </c>
      <c r="AI8" s="7">
        <v>10271.91</v>
      </c>
      <c r="AJ8" s="7">
        <v>2713.77</v>
      </c>
      <c r="AK8" s="7">
        <v>23145.64</v>
      </c>
      <c r="AL8" s="7">
        <v>25362.639999999999</v>
      </c>
      <c r="AM8" s="7">
        <v>6499.01</v>
      </c>
      <c r="AN8" s="7">
        <v>10232.1</v>
      </c>
      <c r="AO8" s="7">
        <v>28203.79</v>
      </c>
      <c r="AP8" s="7">
        <v>14996.380000000001</v>
      </c>
      <c r="AQ8" s="7">
        <v>6969.89</v>
      </c>
      <c r="AR8" s="7">
        <v>4094.1900000000005</v>
      </c>
      <c r="AS8" s="7">
        <v>14251.16</v>
      </c>
      <c r="AT8" s="7">
        <v>30187.79</v>
      </c>
      <c r="AU8" s="7">
        <v>15481.38</v>
      </c>
      <c r="AV8" s="7">
        <v>12684.4</v>
      </c>
      <c r="AW8" s="7">
        <v>14886.130000000001</v>
      </c>
      <c r="AX8" s="7">
        <v>0</v>
      </c>
      <c r="AY8" s="7">
        <v>24306.639999999999</v>
      </c>
      <c r="AZ8" s="7">
        <v>9214.01</v>
      </c>
      <c r="BA8" s="7">
        <v>7074.0700000000006</v>
      </c>
      <c r="BB8" s="7">
        <v>8161.35</v>
      </c>
      <c r="BC8" s="7">
        <v>18096.16</v>
      </c>
      <c r="BD8" s="7">
        <v>6583.1100000000006</v>
      </c>
      <c r="BE8" s="7">
        <v>11216.64</v>
      </c>
      <c r="BF8" s="7">
        <v>16896.93</v>
      </c>
      <c r="BG8" s="7">
        <v>7570.35</v>
      </c>
      <c r="BH8" s="7">
        <v>15269.650000000001</v>
      </c>
      <c r="BI8" s="7">
        <v>9274.14</v>
      </c>
      <c r="BJ8" s="7">
        <v>9053.4600000000009</v>
      </c>
      <c r="BK8" s="7">
        <v>7953.31</v>
      </c>
      <c r="BL8" s="155">
        <v>8574.66</v>
      </c>
      <c r="BM8" s="7"/>
      <c r="BN8" s="7"/>
      <c r="BO8" s="7"/>
      <c r="BP8" s="7"/>
      <c r="BQ8" s="7"/>
      <c r="BR8" s="7"/>
      <c r="BS8" s="7"/>
      <c r="BT8" s="5">
        <f>SUM(Tabela36[[#This Row],[set/21]:[dez/21]])</f>
        <v>50747.46</v>
      </c>
      <c r="BU8" s="5">
        <f>SUM(Tabela36[[#This Row],[jan/22]:[dez/22]])</f>
        <v>198006.09</v>
      </c>
      <c r="BV8" s="5">
        <f t="shared" si="2"/>
        <v>179543.82</v>
      </c>
      <c r="BW8" s="5">
        <f t="shared" si="3"/>
        <v>182137.74000000002</v>
      </c>
      <c r="BX8" s="5">
        <f>SUM(Tabela36[[#This Row],[jan/25]:[dez/25]])</f>
        <v>136689.79</v>
      </c>
      <c r="BY8" s="5">
        <f t="shared" si="4"/>
        <v>50125.22</v>
      </c>
      <c r="BZ8" s="5">
        <f>Tabela36[[#This Row],[Total 2025]]+Tabela36[[#This Row],[Total 2024]]+Tabela36[[#This Row],[Total 2023]]+Tabela36[[#This Row],[Total 2022]]+Tabela36[[#This Row],[Total 2021]]+Tabela36[[#This Row],[Total 2026]]</f>
        <v>797250.12</v>
      </c>
    </row>
    <row r="9" spans="1:78" ht="30" customHeight="1" x14ac:dyDescent="0.25">
      <c r="A9" s="63"/>
      <c r="B9" s="10" t="s">
        <v>114</v>
      </c>
      <c r="C9" s="2" t="s">
        <v>281</v>
      </c>
      <c r="D9" s="10">
        <v>1101</v>
      </c>
      <c r="E9" s="7">
        <v>50000</v>
      </c>
      <c r="F9" s="2" t="s">
        <v>529</v>
      </c>
      <c r="G9" s="153" t="s">
        <v>435</v>
      </c>
      <c r="H9" s="7">
        <v>0</v>
      </c>
      <c r="I9" s="7">
        <v>30331.13</v>
      </c>
      <c r="J9" s="7">
        <v>9699.74</v>
      </c>
      <c r="K9" s="7">
        <v>0</v>
      </c>
      <c r="L9" s="7">
        <v>23545.26</v>
      </c>
      <c r="M9" s="7">
        <v>5703.32</v>
      </c>
      <c r="N9" s="7">
        <v>14186.3</v>
      </c>
      <c r="O9" s="7">
        <v>0</v>
      </c>
      <c r="P9" s="7">
        <v>20973.8</v>
      </c>
      <c r="Q9" s="7">
        <v>0</v>
      </c>
      <c r="R9" s="7">
        <v>0</v>
      </c>
      <c r="S9" s="7">
        <v>37225.72</v>
      </c>
      <c r="T9" s="11">
        <v>45125.56</v>
      </c>
      <c r="U9" s="11">
        <v>37601.440000000002</v>
      </c>
      <c r="V9" s="11">
        <v>11573.98</v>
      </c>
      <c r="W9" s="7">
        <v>0</v>
      </c>
      <c r="X9" s="7">
        <v>6815.5</v>
      </c>
      <c r="Y9" s="7">
        <v>0</v>
      </c>
      <c r="Z9" s="7">
        <v>36207.24</v>
      </c>
      <c r="AA9" s="7">
        <v>13517.86</v>
      </c>
      <c r="AB9" s="7">
        <v>46765.5</v>
      </c>
      <c r="AC9" s="7">
        <v>5216.46</v>
      </c>
      <c r="AD9" s="7">
        <v>0</v>
      </c>
      <c r="AE9" s="7">
        <v>24300.84</v>
      </c>
      <c r="AF9" s="11">
        <v>23242.080000000002</v>
      </c>
      <c r="AG9" s="7">
        <v>7866.64</v>
      </c>
      <c r="AH9" s="7">
        <v>13129.26</v>
      </c>
      <c r="AI9" s="7">
        <v>55704.54</v>
      </c>
      <c r="AJ9" s="7">
        <v>9369.89</v>
      </c>
      <c r="AK9" s="7">
        <v>10534.39</v>
      </c>
      <c r="AL9" s="7">
        <v>7545.31</v>
      </c>
      <c r="AM9" s="7">
        <v>11555.26</v>
      </c>
      <c r="AN9" s="7">
        <v>0</v>
      </c>
      <c r="AO9" s="7">
        <v>8310.08</v>
      </c>
      <c r="AP9" s="7">
        <v>18035.900000000001</v>
      </c>
      <c r="AQ9" s="7">
        <v>15629.24</v>
      </c>
      <c r="AR9" s="7">
        <v>0</v>
      </c>
      <c r="AS9" s="7">
        <v>50036.6</v>
      </c>
      <c r="AT9" s="7">
        <v>0</v>
      </c>
      <c r="AU9" s="7">
        <v>0</v>
      </c>
      <c r="AV9" s="7">
        <v>62246.2</v>
      </c>
      <c r="AW9" s="7">
        <v>3897.6</v>
      </c>
      <c r="AX9" s="7">
        <v>31741.21</v>
      </c>
      <c r="AY9" s="7">
        <v>7710.6200000000008</v>
      </c>
      <c r="AZ9" s="7">
        <v>48461.04</v>
      </c>
      <c r="BA9" s="7">
        <v>4981.3999999999996</v>
      </c>
      <c r="BB9" s="7">
        <v>0</v>
      </c>
      <c r="BC9" s="7">
        <v>34765.39</v>
      </c>
      <c r="BD9" s="7">
        <v>0</v>
      </c>
      <c r="BE9" s="7">
        <v>24445.65</v>
      </c>
      <c r="BF9" s="7">
        <v>0</v>
      </c>
      <c r="BG9" s="7">
        <v>0</v>
      </c>
      <c r="BH9" s="7">
        <v>25782.5</v>
      </c>
      <c r="BI9" s="7">
        <v>0</v>
      </c>
      <c r="BJ9" s="7">
        <v>21764.92</v>
      </c>
      <c r="BK9" s="7">
        <v>11804.52</v>
      </c>
      <c r="BL9" s="155">
        <v>20575.07</v>
      </c>
      <c r="BM9" s="7"/>
      <c r="BN9" s="7"/>
      <c r="BO9" s="7"/>
      <c r="BP9" s="7"/>
      <c r="BQ9" s="7"/>
      <c r="BR9" s="7"/>
      <c r="BS9" s="7"/>
      <c r="BT9" s="5">
        <f>SUM(Tabela36[[#This Row],[set/21]:[dez/21]])</f>
        <v>40030.870000000003</v>
      </c>
      <c r="BU9" s="5">
        <f>SUM(Tabela36[[#This Row],[jan/22]:[dez/22]])</f>
        <v>195935.38</v>
      </c>
      <c r="BV9" s="5">
        <f t="shared" si="2"/>
        <v>232765.92000000007</v>
      </c>
      <c r="BW9" s="5">
        <f t="shared" si="3"/>
        <v>131016.67000000001</v>
      </c>
      <c r="BX9" s="5">
        <f>SUM(Tabela36[[#This Row],[jan/25]:[dez/25]])</f>
        <v>218249.11000000002</v>
      </c>
      <c r="BY9" s="5">
        <f t="shared" si="4"/>
        <v>79927.010000000009</v>
      </c>
      <c r="BZ9" s="5">
        <f>Tabela36[[#This Row],[Total 2025]]+Tabela36[[#This Row],[Total 2024]]+Tabela36[[#This Row],[Total 2023]]+Tabela36[[#This Row],[Total 2022]]+Tabela36[[#This Row],[Total 2021]]+Tabela36[[#This Row],[Total 2026]]</f>
        <v>897924.96000000008</v>
      </c>
    </row>
    <row r="10" spans="1:78" ht="30" customHeight="1" x14ac:dyDescent="0.25">
      <c r="A10" s="63"/>
      <c r="B10" s="10" t="s">
        <v>140</v>
      </c>
      <c r="C10" s="2" t="s">
        <v>279</v>
      </c>
      <c r="D10" s="10">
        <v>1063</v>
      </c>
      <c r="E10" s="7"/>
      <c r="F10" s="2" t="s">
        <v>529</v>
      </c>
      <c r="G10" s="153" t="s">
        <v>440</v>
      </c>
      <c r="H10" s="7">
        <v>10600.41</v>
      </c>
      <c r="I10" s="7">
        <v>53450.310000000005</v>
      </c>
      <c r="J10" s="7">
        <v>13441.67</v>
      </c>
      <c r="K10" s="7">
        <v>0</v>
      </c>
      <c r="L10" s="7">
        <v>23820.92</v>
      </c>
      <c r="M10" s="7">
        <v>1173.33</v>
      </c>
      <c r="N10" s="7">
        <v>0</v>
      </c>
      <c r="O10" s="7">
        <v>14320.9</v>
      </c>
      <c r="P10" s="7">
        <v>22310.710000000003</v>
      </c>
      <c r="Q10" s="7">
        <v>6020.8</v>
      </c>
      <c r="R10" s="7">
        <v>7666.88</v>
      </c>
      <c r="S10" s="7">
        <v>19302.689999999999</v>
      </c>
      <c r="T10" s="11">
        <v>26236.080000000002</v>
      </c>
      <c r="U10" s="11">
        <v>19850.53</v>
      </c>
      <c r="V10" s="11">
        <v>26585.65</v>
      </c>
      <c r="W10" s="7">
        <v>19002.34</v>
      </c>
      <c r="X10" s="7">
        <v>1496.93</v>
      </c>
      <c r="Y10" s="7">
        <v>5838.5</v>
      </c>
      <c r="Z10" s="7">
        <v>32874.94</v>
      </c>
      <c r="AA10" s="7">
        <v>14669.7</v>
      </c>
      <c r="AB10" s="7">
        <v>18962.3</v>
      </c>
      <c r="AC10" s="7">
        <v>11574.25</v>
      </c>
      <c r="AD10" s="7">
        <v>25552.080000000002</v>
      </c>
      <c r="AE10" s="7">
        <v>59395.68</v>
      </c>
      <c r="AF10" s="11">
        <v>21072.639999999999</v>
      </c>
      <c r="AG10" s="7">
        <v>29766.14</v>
      </c>
      <c r="AH10" s="7">
        <v>4119.62</v>
      </c>
      <c r="AI10" s="7">
        <v>11628.61</v>
      </c>
      <c r="AJ10" s="7">
        <v>6135.2</v>
      </c>
      <c r="AK10" s="7">
        <v>19432.39</v>
      </c>
      <c r="AL10" s="7">
        <v>0</v>
      </c>
      <c r="AM10" s="7">
        <v>18986.440000000002</v>
      </c>
      <c r="AN10" s="7">
        <v>18290.36</v>
      </c>
      <c r="AO10" s="7">
        <v>5112.84</v>
      </c>
      <c r="AP10" s="7">
        <v>5851.15</v>
      </c>
      <c r="AQ10" s="7">
        <v>8979.83</v>
      </c>
      <c r="AR10" s="7">
        <v>3583.5299999999997</v>
      </c>
      <c r="AS10" s="7">
        <v>10751.8</v>
      </c>
      <c r="AT10" s="7">
        <v>12572.96</v>
      </c>
      <c r="AU10" s="7">
        <v>7953.84</v>
      </c>
      <c r="AV10" s="7">
        <v>10684.52</v>
      </c>
      <c r="AW10" s="7">
        <v>5203.66</v>
      </c>
      <c r="AX10" s="7">
        <v>15498.01</v>
      </c>
      <c r="AY10" s="7">
        <v>8259.52</v>
      </c>
      <c r="AZ10" s="7">
        <v>10025.300000000001</v>
      </c>
      <c r="BA10" s="7">
        <v>11825.09</v>
      </c>
      <c r="BB10" s="7">
        <v>9289.36</v>
      </c>
      <c r="BC10" s="7">
        <v>7479.1</v>
      </c>
      <c r="BD10" s="7">
        <v>0</v>
      </c>
      <c r="BE10" s="7">
        <v>0</v>
      </c>
      <c r="BF10" s="7">
        <v>0</v>
      </c>
      <c r="BG10" s="7">
        <v>0</v>
      </c>
      <c r="BH10" s="7">
        <v>0</v>
      </c>
      <c r="BI10" s="7">
        <v>0</v>
      </c>
      <c r="BJ10" s="7">
        <v>0</v>
      </c>
      <c r="BK10" s="7">
        <v>0</v>
      </c>
      <c r="BL10" s="155">
        <v>0</v>
      </c>
      <c r="BM10" s="7"/>
      <c r="BN10" s="7"/>
      <c r="BO10" s="7"/>
      <c r="BP10" s="7"/>
      <c r="BQ10" s="7"/>
      <c r="BR10" s="7"/>
      <c r="BS10" s="7"/>
      <c r="BT10" s="5">
        <f>SUM(Tabela36[[#This Row],[set/21]:[dez/21]])</f>
        <v>77492.39</v>
      </c>
      <c r="BU10" s="5">
        <f>SUM(Tabela36[[#This Row],[jan/22]:[dez/22]])</f>
        <v>186290.83000000002</v>
      </c>
      <c r="BV10" s="5">
        <f t="shared" si="2"/>
        <v>236951.39</v>
      </c>
      <c r="BW10" s="5">
        <f t="shared" si="3"/>
        <v>117650.34</v>
      </c>
      <c r="BX10" s="5">
        <f>SUM(Tabela36[[#This Row],[jan/25]:[dez/25]])</f>
        <v>78264.560000000012</v>
      </c>
      <c r="BY10" s="5">
        <f t="shared" si="4"/>
        <v>0</v>
      </c>
      <c r="BZ10" s="5">
        <f>Tabela36[[#This Row],[Total 2025]]+Tabela36[[#This Row],[Total 2024]]+Tabela36[[#This Row],[Total 2023]]+Tabela36[[#This Row],[Total 2022]]+Tabela36[[#This Row],[Total 2021]]+Tabela36[[#This Row],[Total 2026]]</f>
        <v>696649.51000000013</v>
      </c>
    </row>
    <row r="11" spans="1:78" ht="30" customHeight="1" x14ac:dyDescent="0.25">
      <c r="A11" s="63"/>
      <c r="B11" s="41" t="s">
        <v>162</v>
      </c>
      <c r="C11" s="2" t="s">
        <v>276</v>
      </c>
      <c r="D11" s="10">
        <v>1013</v>
      </c>
      <c r="E11" s="7">
        <v>50000</v>
      </c>
      <c r="F11" s="2" t="s">
        <v>436</v>
      </c>
      <c r="G11" s="153" t="s">
        <v>465</v>
      </c>
      <c r="H11" s="15">
        <v>18221</v>
      </c>
      <c r="I11" s="7">
        <v>12298.080000000002</v>
      </c>
      <c r="J11" s="7">
        <v>4762.3900000000003</v>
      </c>
      <c r="K11" s="7">
        <v>9112.94</v>
      </c>
      <c r="L11" s="7">
        <v>11289.66</v>
      </c>
      <c r="M11" s="7">
        <v>0</v>
      </c>
      <c r="N11" s="7">
        <v>22090.029999999995</v>
      </c>
      <c r="O11" s="7">
        <v>12007.09</v>
      </c>
      <c r="P11" s="7">
        <v>8573.0500000000011</v>
      </c>
      <c r="Q11" s="7">
        <v>21457.8</v>
      </c>
      <c r="R11" s="7">
        <v>0</v>
      </c>
      <c r="S11" s="7">
        <v>30460.82</v>
      </c>
      <c r="T11" s="11">
        <v>16951.97</v>
      </c>
      <c r="U11" s="11">
        <v>25209.739999999998</v>
      </c>
      <c r="V11" s="11">
        <v>20074.07</v>
      </c>
      <c r="W11" s="7">
        <v>0</v>
      </c>
      <c r="X11" s="7">
        <v>13204.55</v>
      </c>
      <c r="Y11" s="7">
        <v>0</v>
      </c>
      <c r="Z11" s="7">
        <v>21763.599999999999</v>
      </c>
      <c r="AA11" s="7">
        <v>8656.93</v>
      </c>
      <c r="AB11" s="7">
        <v>14473.8</v>
      </c>
      <c r="AC11" s="7">
        <v>19602.86</v>
      </c>
      <c r="AD11" s="7">
        <v>15904.279999999999</v>
      </c>
      <c r="AE11" s="7">
        <v>23909.800000000003</v>
      </c>
      <c r="AF11" s="11">
        <v>10902.24</v>
      </c>
      <c r="AG11" s="7">
        <v>7440.2000000000007</v>
      </c>
      <c r="AH11" s="7">
        <v>5732.96</v>
      </c>
      <c r="AI11" s="7">
        <v>21932.77</v>
      </c>
      <c r="AJ11" s="7">
        <f>14352.35+6364.14</f>
        <v>20716.490000000002</v>
      </c>
      <c r="AK11" s="7">
        <v>41291.279999999999</v>
      </c>
      <c r="AL11" s="7">
        <v>15817.01</v>
      </c>
      <c r="AM11" s="7">
        <v>6118.92</v>
      </c>
      <c r="AN11" s="7">
        <v>14080.8</v>
      </c>
      <c r="AO11" s="7">
        <v>35927.58</v>
      </c>
      <c r="AP11" s="7">
        <v>85300.67</v>
      </c>
      <c r="AQ11" s="7">
        <v>19970.22</v>
      </c>
      <c r="AR11" s="7">
        <v>0</v>
      </c>
      <c r="AS11" s="7">
        <v>33625.893399999994</v>
      </c>
      <c r="AT11" s="7">
        <v>26168.339999999997</v>
      </c>
      <c r="AU11" s="7">
        <v>22852.649999999998</v>
      </c>
      <c r="AV11" s="7">
        <v>12407.8</v>
      </c>
      <c r="AW11" s="7">
        <v>4306.28</v>
      </c>
      <c r="AX11" s="24">
        <f>475.75+220000</f>
        <v>220475.75</v>
      </c>
      <c r="AY11" s="24">
        <v>21606.5</v>
      </c>
      <c r="AZ11" s="7">
        <v>46533.590000000004</v>
      </c>
      <c r="BA11" s="7">
        <v>64819.289999999994</v>
      </c>
      <c r="BB11" s="7">
        <v>30920.14</v>
      </c>
      <c r="BC11" s="7">
        <v>94178.78</v>
      </c>
      <c r="BD11" s="7">
        <v>24947.57</v>
      </c>
      <c r="BE11" s="7">
        <v>27096.82</v>
      </c>
      <c r="BF11" s="7">
        <v>17578.57</v>
      </c>
      <c r="BG11" s="7">
        <v>12417.52</v>
      </c>
      <c r="BH11" s="7">
        <v>26707.55</v>
      </c>
      <c r="BI11" s="7">
        <v>8197.9600000000009</v>
      </c>
      <c r="BJ11" s="7">
        <v>15267.400000000001</v>
      </c>
      <c r="BK11" s="7">
        <v>25238.22</v>
      </c>
      <c r="BL11" s="155">
        <v>7031.01</v>
      </c>
      <c r="BM11" s="7"/>
      <c r="BN11" s="7"/>
      <c r="BO11" s="7"/>
      <c r="BP11" s="7"/>
      <c r="BQ11" s="7"/>
      <c r="BR11" s="7"/>
      <c r="BS11" s="7"/>
      <c r="BT11" s="5">
        <f>SUM(Tabela36[[#This Row],[set/21]:[dez/21]])</f>
        <v>44394.41</v>
      </c>
      <c r="BU11" s="5">
        <f>SUM(Tabela36[[#This Row],[jan/22]:[dez/22]])</f>
        <v>168114.23</v>
      </c>
      <c r="BV11" s="5">
        <f t="shared" si="2"/>
        <v>163523.99</v>
      </c>
      <c r="BW11" s="5">
        <f t="shared" si="3"/>
        <v>321869.85340000002</v>
      </c>
      <c r="BX11" s="5">
        <f>SUM(Tabela36[[#This Row],[jan/25]:[dez/25]])</f>
        <v>577288.61</v>
      </c>
      <c r="BY11" s="5">
        <f t="shared" si="4"/>
        <v>82442.14</v>
      </c>
      <c r="BZ11" s="5">
        <f>Tabela36[[#This Row],[Total 2025]]+Tabela36[[#This Row],[Total 2024]]+Tabela36[[#This Row],[Total 2023]]+Tabela36[[#This Row],[Total 2022]]+Tabela36[[#This Row],[Total 2021]]+Tabela36[[#This Row],[Total 2026]]</f>
        <v>1357633.2333999998</v>
      </c>
    </row>
    <row r="12" spans="1:78" ht="30" customHeight="1" x14ac:dyDescent="0.25">
      <c r="A12" s="63"/>
      <c r="B12" s="10" t="s">
        <v>35</v>
      </c>
      <c r="C12" s="2" t="s">
        <v>281</v>
      </c>
      <c r="D12" s="10">
        <v>1044</v>
      </c>
      <c r="E12" s="7">
        <v>70000</v>
      </c>
      <c r="F12" s="2" t="s">
        <v>437</v>
      </c>
      <c r="G12" s="153" t="s">
        <v>435</v>
      </c>
      <c r="H12" s="7">
        <v>3966</v>
      </c>
      <c r="I12" s="7">
        <v>19401.810000000001</v>
      </c>
      <c r="J12" s="7">
        <v>29473.46</v>
      </c>
      <c r="K12" s="7">
        <v>8869.16</v>
      </c>
      <c r="L12" s="7">
        <v>7918.92</v>
      </c>
      <c r="M12" s="7">
        <v>12919.68</v>
      </c>
      <c r="N12" s="7">
        <v>12415.6</v>
      </c>
      <c r="O12" s="7">
        <v>12567.36</v>
      </c>
      <c r="P12" s="7">
        <v>17176.32</v>
      </c>
      <c r="Q12" s="7">
        <v>8275.68</v>
      </c>
      <c r="R12" s="7">
        <v>26040.460000000003</v>
      </c>
      <c r="S12" s="7">
        <v>10258.620000000001</v>
      </c>
      <c r="T12" s="11">
        <v>16245.7</v>
      </c>
      <c r="U12" s="11">
        <v>7261.43</v>
      </c>
      <c r="V12" s="11">
        <v>13784.39</v>
      </c>
      <c r="W12" s="7">
        <v>14030.5</v>
      </c>
      <c r="X12" s="7">
        <v>0</v>
      </c>
      <c r="Y12" s="7">
        <v>23260.76</v>
      </c>
      <c r="Z12" s="7">
        <v>34781.729999999996</v>
      </c>
      <c r="AA12" s="7">
        <v>18442.150000000001</v>
      </c>
      <c r="AB12" s="7">
        <v>20183.88</v>
      </c>
      <c r="AC12" s="7">
        <v>9202.32</v>
      </c>
      <c r="AD12" s="7">
        <v>8892.4599999999991</v>
      </c>
      <c r="AE12" s="7">
        <v>21462.98</v>
      </c>
      <c r="AF12" s="11">
        <v>24060</v>
      </c>
      <c r="AG12" s="7">
        <v>13033.83</v>
      </c>
      <c r="AH12" s="7">
        <v>32252.000000000004</v>
      </c>
      <c r="AI12" s="7">
        <v>8338.44</v>
      </c>
      <c r="AJ12" s="7">
        <v>13638.5</v>
      </c>
      <c r="AK12" s="7">
        <v>9616.26</v>
      </c>
      <c r="AL12" s="7">
        <v>19566.810000000001</v>
      </c>
      <c r="AM12" s="7">
        <v>0</v>
      </c>
      <c r="AN12" s="7">
        <v>27863.349999999995</v>
      </c>
      <c r="AO12" s="7">
        <v>22131.7</v>
      </c>
      <c r="AP12" s="7">
        <v>9113.0400000000009</v>
      </c>
      <c r="AQ12" s="7">
        <v>11723.48</v>
      </c>
      <c r="AR12" s="7">
        <v>14505.64</v>
      </c>
      <c r="AS12" s="7">
        <v>9680.65</v>
      </c>
      <c r="AT12" s="7">
        <v>12057.6</v>
      </c>
      <c r="AU12" s="7">
        <v>0</v>
      </c>
      <c r="AV12" s="7">
        <v>10286.39</v>
      </c>
      <c r="AW12" s="7">
        <v>2958.72</v>
      </c>
      <c r="AX12" s="7">
        <v>18478.080000000002</v>
      </c>
      <c r="AY12" s="7">
        <v>28334.48</v>
      </c>
      <c r="AZ12" s="7">
        <v>8686.8799999999992</v>
      </c>
      <c r="BA12" s="7">
        <v>24367.489999999998</v>
      </c>
      <c r="BB12" s="7">
        <v>14087.52</v>
      </c>
      <c r="BC12" s="7">
        <v>30714.21</v>
      </c>
      <c r="BD12" s="7">
        <v>3615.75</v>
      </c>
      <c r="BE12" s="7">
        <v>18272.43</v>
      </c>
      <c r="BF12" s="7">
        <v>0</v>
      </c>
      <c r="BG12" s="7">
        <v>16697.68</v>
      </c>
      <c r="BH12" s="7">
        <v>22666.579999999998</v>
      </c>
      <c r="BI12" s="7">
        <v>0</v>
      </c>
      <c r="BJ12" s="7">
        <v>18376.96</v>
      </c>
      <c r="BK12" s="7">
        <v>23768.32</v>
      </c>
      <c r="BL12" s="155">
        <v>28585.21</v>
      </c>
      <c r="BM12" s="7"/>
      <c r="BN12" s="7"/>
      <c r="BO12" s="7"/>
      <c r="BP12" s="7"/>
      <c r="BQ12" s="7"/>
      <c r="BR12" s="7"/>
      <c r="BS12" s="7"/>
      <c r="BT12" s="5">
        <f>SUM(Tabela36[[#This Row],[set/21]:[dez/21]])</f>
        <v>61710.430000000008</v>
      </c>
      <c r="BU12" s="5">
        <f>SUM(Tabela36[[#This Row],[jan/22]:[dez/22]])</f>
        <v>158894.65999999997</v>
      </c>
      <c r="BV12" s="5">
        <f t="shared" si="2"/>
        <v>213910.55</v>
      </c>
      <c r="BW12" s="5">
        <f t="shared" si="3"/>
        <v>149897.03</v>
      </c>
      <c r="BX12" s="5">
        <f>SUM(Tabela36[[#This Row],[jan/25]:[dez/25]])</f>
        <v>176499.63</v>
      </c>
      <c r="BY12" s="5">
        <f t="shared" si="4"/>
        <v>93397.069999999992</v>
      </c>
      <c r="BZ12" s="5">
        <f>Tabela36[[#This Row],[Total 2025]]+Tabela36[[#This Row],[Total 2024]]+Tabela36[[#This Row],[Total 2023]]+Tabela36[[#This Row],[Total 2022]]+Tabela36[[#This Row],[Total 2021]]+Tabela36[[#This Row],[Total 2026]]</f>
        <v>854309.36999999988</v>
      </c>
    </row>
    <row r="13" spans="1:78" ht="30" customHeight="1" x14ac:dyDescent="0.25">
      <c r="A13" s="63"/>
      <c r="B13" s="10" t="s">
        <v>258</v>
      </c>
      <c r="C13" s="2" t="s">
        <v>280</v>
      </c>
      <c r="D13" s="10">
        <v>1082</v>
      </c>
      <c r="E13" s="7"/>
      <c r="F13" s="2" t="s">
        <v>437</v>
      </c>
      <c r="G13" s="153" t="s">
        <v>435</v>
      </c>
      <c r="H13" s="7">
        <v>0</v>
      </c>
      <c r="I13" s="7">
        <v>12884.16</v>
      </c>
      <c r="J13" s="7">
        <v>23040.579999999998</v>
      </c>
      <c r="K13" s="7">
        <v>6687.9</v>
      </c>
      <c r="L13" s="7">
        <v>0</v>
      </c>
      <c r="M13" s="7">
        <v>15128.82</v>
      </c>
      <c r="N13" s="7">
        <v>0</v>
      </c>
      <c r="O13" s="7">
        <v>9228.41</v>
      </c>
      <c r="P13" s="7">
        <v>12718</v>
      </c>
      <c r="Q13" s="7">
        <v>4432</v>
      </c>
      <c r="R13" s="7">
        <v>0</v>
      </c>
      <c r="S13" s="7">
        <v>16018.23</v>
      </c>
      <c r="T13" s="11">
        <v>47917.48</v>
      </c>
      <c r="U13" s="11">
        <v>21207.74</v>
      </c>
      <c r="V13" s="11">
        <v>4188</v>
      </c>
      <c r="W13" s="7">
        <v>6073.06</v>
      </c>
      <c r="X13" s="7">
        <v>5448</v>
      </c>
      <c r="Y13" s="7">
        <v>8137.34</v>
      </c>
      <c r="Z13" s="7">
        <v>4514.3999999999996</v>
      </c>
      <c r="AA13" s="7">
        <v>15797.51</v>
      </c>
      <c r="AB13" s="7">
        <v>0</v>
      </c>
      <c r="AC13" s="7">
        <v>13597.09</v>
      </c>
      <c r="AD13" s="7">
        <v>0</v>
      </c>
      <c r="AE13" s="7">
        <v>25426.519999999997</v>
      </c>
      <c r="AF13" s="11">
        <v>6888</v>
      </c>
      <c r="AG13" s="7">
        <v>0</v>
      </c>
      <c r="AH13" s="7">
        <v>9519.2800000000007</v>
      </c>
      <c r="AI13" s="7">
        <v>0</v>
      </c>
      <c r="AJ13" s="7">
        <v>0</v>
      </c>
      <c r="AK13" s="7">
        <v>0</v>
      </c>
      <c r="AL13" s="7">
        <v>6296.27</v>
      </c>
      <c r="AM13" s="7">
        <v>8609.7999999999993</v>
      </c>
      <c r="AN13" s="7">
        <v>9298.84</v>
      </c>
      <c r="AO13" s="7">
        <v>6703.06</v>
      </c>
      <c r="AP13" s="7">
        <v>4700.08</v>
      </c>
      <c r="AQ13" s="7">
        <v>0</v>
      </c>
      <c r="AR13" s="7">
        <v>0</v>
      </c>
      <c r="AS13" s="7">
        <v>9778.26</v>
      </c>
      <c r="AT13" s="7">
        <v>0</v>
      </c>
      <c r="AU13" s="7">
        <v>8963.0400000000009</v>
      </c>
      <c r="AV13" s="7">
        <v>8475.15</v>
      </c>
      <c r="AW13" s="7">
        <v>0</v>
      </c>
      <c r="AX13" s="7">
        <v>0</v>
      </c>
      <c r="AY13" s="7">
        <v>12418.32</v>
      </c>
      <c r="AZ13" s="7">
        <v>0</v>
      </c>
      <c r="BA13" s="7">
        <v>10467.32</v>
      </c>
      <c r="BB13" s="7">
        <v>0</v>
      </c>
      <c r="BC13" s="7">
        <v>9419.9600000000009</v>
      </c>
      <c r="BD13" s="7">
        <v>5481.24</v>
      </c>
      <c r="BE13" s="7">
        <v>5975.72</v>
      </c>
      <c r="BF13" s="7">
        <v>6323.04</v>
      </c>
      <c r="BG13" s="7">
        <v>5925</v>
      </c>
      <c r="BH13" s="7">
        <v>3628.8</v>
      </c>
      <c r="BI13" s="7">
        <v>0</v>
      </c>
      <c r="BJ13" s="7">
        <v>0</v>
      </c>
      <c r="BK13" s="7">
        <v>0</v>
      </c>
      <c r="BL13" s="155">
        <v>0</v>
      </c>
      <c r="BM13" s="7"/>
      <c r="BN13" s="7"/>
      <c r="BO13" s="7"/>
      <c r="BP13" s="7"/>
      <c r="BQ13" s="7"/>
      <c r="BR13" s="7"/>
      <c r="BS13" s="7"/>
      <c r="BT13" s="5">
        <f>SUM(Tabela36[[#This Row],[set/21]:[dez/21]])</f>
        <v>42612.639999999999</v>
      </c>
      <c r="BU13" s="5">
        <f>SUM(Tabela36[[#This Row],[jan/22]:[dez/22]])</f>
        <v>136911.74000000002</v>
      </c>
      <c r="BV13" s="5">
        <f t="shared" si="2"/>
        <v>89328.139999999985</v>
      </c>
      <c r="BW13" s="5">
        <f t="shared" si="3"/>
        <v>54349.350000000006</v>
      </c>
      <c r="BX13" s="5">
        <f>SUM(Tabela36[[#This Row],[jan/25]:[dez/25]])</f>
        <v>64485.75</v>
      </c>
      <c r="BY13" s="5">
        <f t="shared" si="4"/>
        <v>3628.8</v>
      </c>
      <c r="BZ13" s="5">
        <f>Tabela36[[#This Row],[Total 2025]]+Tabela36[[#This Row],[Total 2024]]+Tabela36[[#This Row],[Total 2023]]+Tabela36[[#This Row],[Total 2022]]+Tabela36[[#This Row],[Total 2021]]+Tabela36[[#This Row],[Total 2026]]</f>
        <v>391316.42</v>
      </c>
    </row>
    <row r="14" spans="1:78" ht="30" customHeight="1" x14ac:dyDescent="0.25">
      <c r="A14" s="63"/>
      <c r="B14" s="10" t="s">
        <v>139</v>
      </c>
      <c r="C14" s="2" t="s">
        <v>290</v>
      </c>
      <c r="D14" s="10">
        <v>1141</v>
      </c>
      <c r="E14" s="7"/>
      <c r="F14" s="2" t="s">
        <v>437</v>
      </c>
      <c r="G14" s="153" t="s">
        <v>435</v>
      </c>
      <c r="H14" s="7">
        <v>0</v>
      </c>
      <c r="I14" s="7">
        <v>0</v>
      </c>
      <c r="J14" s="7">
        <v>21169.68</v>
      </c>
      <c r="K14" s="7">
        <v>3971.5</v>
      </c>
      <c r="L14" s="7">
        <v>2179.8000000000002</v>
      </c>
      <c r="M14" s="7">
        <v>11865.16</v>
      </c>
      <c r="N14" s="7">
        <v>27773.84</v>
      </c>
      <c r="O14" s="7">
        <v>0</v>
      </c>
      <c r="P14" s="7">
        <v>6231.16</v>
      </c>
      <c r="Q14" s="7">
        <v>9444.1200000000008</v>
      </c>
      <c r="R14" s="7">
        <v>0</v>
      </c>
      <c r="S14" s="7">
        <v>31219.599999999999</v>
      </c>
      <c r="T14" s="11">
        <v>29039.360000000001</v>
      </c>
      <c r="U14" s="11">
        <v>0</v>
      </c>
      <c r="V14" s="11">
        <v>12382.6</v>
      </c>
      <c r="W14" s="7">
        <v>2943.36</v>
      </c>
      <c r="X14" s="7">
        <v>0</v>
      </c>
      <c r="Y14" s="7">
        <v>12300.46</v>
      </c>
      <c r="Z14" s="7">
        <v>30938.230000000003</v>
      </c>
      <c r="AA14" s="7">
        <v>0</v>
      </c>
      <c r="AB14" s="7">
        <v>0</v>
      </c>
      <c r="AC14" s="7">
        <v>0</v>
      </c>
      <c r="AD14" s="7">
        <v>18881.080000000002</v>
      </c>
      <c r="AE14" s="7">
        <v>7354.24</v>
      </c>
      <c r="AF14" s="11">
        <v>0</v>
      </c>
      <c r="AG14" s="7">
        <v>0</v>
      </c>
      <c r="AH14" s="7">
        <v>0</v>
      </c>
      <c r="AI14" s="7">
        <v>0</v>
      </c>
      <c r="AJ14" s="7">
        <v>0</v>
      </c>
      <c r="AK14" s="7">
        <v>0</v>
      </c>
      <c r="AL14" s="7">
        <v>2777.13</v>
      </c>
      <c r="AM14" s="7">
        <v>0</v>
      </c>
      <c r="AN14" s="7">
        <v>0</v>
      </c>
      <c r="AO14" s="7">
        <v>0</v>
      </c>
      <c r="AP14" s="7">
        <v>0</v>
      </c>
      <c r="AQ14" s="7">
        <v>0</v>
      </c>
      <c r="AR14" s="7">
        <v>0</v>
      </c>
      <c r="AS14" s="7">
        <v>0</v>
      </c>
      <c r="AT14" s="7">
        <v>0</v>
      </c>
      <c r="AU14" s="7">
        <v>0</v>
      </c>
      <c r="AV14" s="7">
        <v>0</v>
      </c>
      <c r="AW14" s="7">
        <v>0</v>
      </c>
      <c r="AX14" s="7">
        <v>0</v>
      </c>
      <c r="AY14" s="7">
        <v>0</v>
      </c>
      <c r="AZ14" s="7">
        <v>1004.15</v>
      </c>
      <c r="BA14" s="7">
        <v>0</v>
      </c>
      <c r="BB14" s="7">
        <v>0</v>
      </c>
      <c r="BC14" s="7">
        <v>0</v>
      </c>
      <c r="BD14" s="7">
        <v>0</v>
      </c>
      <c r="BE14" s="7">
        <v>0</v>
      </c>
      <c r="BF14" s="7">
        <v>0</v>
      </c>
      <c r="BG14" s="7">
        <v>0</v>
      </c>
      <c r="BH14" s="7">
        <v>0</v>
      </c>
      <c r="BI14" s="7">
        <v>0</v>
      </c>
      <c r="BJ14" s="7">
        <v>0</v>
      </c>
      <c r="BK14" s="7">
        <v>0</v>
      </c>
      <c r="BL14" s="155">
        <v>0</v>
      </c>
      <c r="BM14" s="7"/>
      <c r="BN14" s="7"/>
      <c r="BO14" s="7"/>
      <c r="BP14" s="7"/>
      <c r="BQ14" s="7"/>
      <c r="BR14" s="7"/>
      <c r="BS14" s="7"/>
      <c r="BT14" s="5">
        <f>SUM(Tabela36[[#This Row],[set/21]:[dez/21]])</f>
        <v>25141.18</v>
      </c>
      <c r="BU14" s="5">
        <f>SUM(Tabela36[[#This Row],[jan/22]:[dez/22]])</f>
        <v>133079</v>
      </c>
      <c r="BV14" s="5">
        <f t="shared" si="2"/>
        <v>69474.010000000009</v>
      </c>
      <c r="BW14" s="5">
        <f t="shared" si="3"/>
        <v>2777.13</v>
      </c>
      <c r="BX14" s="5">
        <f>SUM(Tabela36[[#This Row],[jan/25]:[dez/25]])</f>
        <v>1004.15</v>
      </c>
      <c r="BY14" s="5">
        <f t="shared" si="4"/>
        <v>0</v>
      </c>
      <c r="BZ14" s="5">
        <f>Tabela36[[#This Row],[Total 2025]]+Tabela36[[#This Row],[Total 2024]]+Tabela36[[#This Row],[Total 2023]]+Tabela36[[#This Row],[Total 2022]]+Tabela36[[#This Row],[Total 2021]]+Tabela36[[#This Row],[Total 2026]]</f>
        <v>231475.47</v>
      </c>
    </row>
    <row r="15" spans="1:78" ht="30" customHeight="1" x14ac:dyDescent="0.25">
      <c r="A15" s="63"/>
      <c r="B15" s="10" t="s">
        <v>50</v>
      </c>
      <c r="C15" s="2" t="s">
        <v>276</v>
      </c>
      <c r="D15" s="10">
        <v>1169</v>
      </c>
      <c r="E15" s="7"/>
      <c r="F15" s="2" t="s">
        <v>436</v>
      </c>
      <c r="G15" s="153" t="s">
        <v>435</v>
      </c>
      <c r="H15" s="7">
        <v>0</v>
      </c>
      <c r="I15" s="7">
        <v>0</v>
      </c>
      <c r="J15" s="7">
        <v>0</v>
      </c>
      <c r="K15" s="7">
        <v>0</v>
      </c>
      <c r="L15" s="7">
        <v>26708.68</v>
      </c>
      <c r="M15" s="7">
        <v>16642.18</v>
      </c>
      <c r="N15" s="7">
        <v>8442.1299999999992</v>
      </c>
      <c r="O15" s="7">
        <v>3424.6800000000003</v>
      </c>
      <c r="P15" s="7">
        <v>10255.299999999999</v>
      </c>
      <c r="Q15" s="7">
        <v>3430.16</v>
      </c>
      <c r="R15" s="7">
        <v>0</v>
      </c>
      <c r="S15" s="7">
        <v>6304.32</v>
      </c>
      <c r="T15" s="11">
        <v>31445.52</v>
      </c>
      <c r="U15" s="11">
        <v>3645.62</v>
      </c>
      <c r="V15" s="11">
        <v>8076.75</v>
      </c>
      <c r="W15" s="7">
        <v>10140.699999999999</v>
      </c>
      <c r="X15" s="7">
        <v>0</v>
      </c>
      <c r="Y15" s="7">
        <v>10233.460000000001</v>
      </c>
      <c r="Z15" s="7">
        <v>10793.18</v>
      </c>
      <c r="AA15" s="7">
        <v>12530.08</v>
      </c>
      <c r="AB15" s="7">
        <v>0</v>
      </c>
      <c r="AC15" s="7">
        <v>11638.400000000001</v>
      </c>
      <c r="AD15" s="7">
        <v>11786.560000000001</v>
      </c>
      <c r="AE15" s="7">
        <v>21838.179999999997</v>
      </c>
      <c r="AF15" s="11">
        <v>11297.44</v>
      </c>
      <c r="AG15" s="7">
        <v>8270.61</v>
      </c>
      <c r="AH15" s="7">
        <v>0</v>
      </c>
      <c r="AI15" s="7">
        <v>6689.42</v>
      </c>
      <c r="AJ15" s="7">
        <v>2372.48</v>
      </c>
      <c r="AK15" s="7">
        <v>3181.84</v>
      </c>
      <c r="AL15" s="7">
        <v>5269.44</v>
      </c>
      <c r="AM15" s="7">
        <v>0</v>
      </c>
      <c r="AN15" s="7">
        <v>4392.4799999999996</v>
      </c>
      <c r="AO15" s="7">
        <v>2818.05</v>
      </c>
      <c r="AP15" s="7">
        <v>5379.68</v>
      </c>
      <c r="AQ15" s="7">
        <v>7054.68</v>
      </c>
      <c r="AR15" s="7">
        <v>3485.8</v>
      </c>
      <c r="AS15" s="7">
        <v>6299.9060000000009</v>
      </c>
      <c r="AT15" s="7">
        <v>8245.6</v>
      </c>
      <c r="AU15" s="7">
        <v>11868.74</v>
      </c>
      <c r="AV15" s="7">
        <v>0</v>
      </c>
      <c r="AW15" s="7">
        <v>0</v>
      </c>
      <c r="AX15" s="7">
        <v>15641.35</v>
      </c>
      <c r="AY15" s="7">
        <v>4173.05</v>
      </c>
      <c r="AZ15" s="7">
        <v>6185.7199999999993</v>
      </c>
      <c r="BA15" s="7">
        <v>0</v>
      </c>
      <c r="BB15" s="7">
        <v>5401.91</v>
      </c>
      <c r="BC15" s="7">
        <v>0</v>
      </c>
      <c r="BD15" s="7">
        <v>0</v>
      </c>
      <c r="BE15" s="7">
        <v>6646.58</v>
      </c>
      <c r="BF15" s="7">
        <v>2662.59</v>
      </c>
      <c r="BG15" s="7">
        <v>0</v>
      </c>
      <c r="BH15" s="7">
        <v>5084.76</v>
      </c>
      <c r="BI15" s="7">
        <v>10712.880000000001</v>
      </c>
      <c r="BJ15" s="7">
        <v>0</v>
      </c>
      <c r="BK15" s="7">
        <v>5614.76</v>
      </c>
      <c r="BL15" s="155">
        <v>0</v>
      </c>
      <c r="BM15" s="7"/>
      <c r="BN15" s="7"/>
      <c r="BO15" s="7"/>
      <c r="BP15" s="7"/>
      <c r="BQ15" s="7"/>
      <c r="BR15" s="7"/>
      <c r="BS15" s="7"/>
      <c r="BT15" s="5">
        <f>SUM(Tabela36[[#This Row],[set/21]:[dez/21]])</f>
        <v>0</v>
      </c>
      <c r="BU15" s="5">
        <f>SUM(Tabela36[[#This Row],[jan/22]:[dez/22]])</f>
        <v>128516.04000000001</v>
      </c>
      <c r="BV15" s="5">
        <f t="shared" si="2"/>
        <v>105077.33</v>
      </c>
      <c r="BW15" s="5">
        <f t="shared" si="3"/>
        <v>60368.695999999996</v>
      </c>
      <c r="BX15" s="5">
        <f>SUM(Tabela36[[#This Row],[jan/25]:[dez/25]])</f>
        <v>40711.199999999997</v>
      </c>
      <c r="BY15" s="5">
        <f t="shared" si="4"/>
        <v>21412.400000000001</v>
      </c>
      <c r="BZ15" s="5">
        <f>Tabela36[[#This Row],[Total 2025]]+Tabela36[[#This Row],[Total 2024]]+Tabela36[[#This Row],[Total 2023]]+Tabela36[[#This Row],[Total 2022]]+Tabela36[[#This Row],[Total 2021]]+Tabela36[[#This Row],[Total 2026]]</f>
        <v>356085.66600000003</v>
      </c>
    </row>
    <row r="16" spans="1:78" ht="30" customHeight="1" x14ac:dyDescent="0.25">
      <c r="A16" s="63"/>
      <c r="B16" s="10" t="s">
        <v>255</v>
      </c>
      <c r="C16" s="2" t="s">
        <v>276</v>
      </c>
      <c r="D16" s="10">
        <v>1160</v>
      </c>
      <c r="E16" s="7">
        <v>50000</v>
      </c>
      <c r="F16" s="2" t="s">
        <v>436</v>
      </c>
      <c r="G16" s="153" t="s">
        <v>435</v>
      </c>
      <c r="H16" s="7">
        <v>0</v>
      </c>
      <c r="I16" s="7">
        <v>0</v>
      </c>
      <c r="J16" s="7">
        <v>0</v>
      </c>
      <c r="K16" s="7">
        <v>6136.02</v>
      </c>
      <c r="L16" s="7">
        <v>11913.55</v>
      </c>
      <c r="M16" s="7">
        <v>12158.14</v>
      </c>
      <c r="N16" s="7">
        <v>20298.5</v>
      </c>
      <c r="O16" s="7">
        <v>7245.36</v>
      </c>
      <c r="P16" s="7">
        <v>0</v>
      </c>
      <c r="Q16" s="7">
        <v>8876.18</v>
      </c>
      <c r="R16" s="7">
        <v>19377.88</v>
      </c>
      <c r="S16" s="7">
        <v>11798.080000000002</v>
      </c>
      <c r="T16" s="11">
        <v>20319.079999999998</v>
      </c>
      <c r="U16" s="11">
        <v>6736.92</v>
      </c>
      <c r="V16" s="11">
        <v>8904.16</v>
      </c>
      <c r="W16" s="7">
        <v>0</v>
      </c>
      <c r="X16" s="7">
        <v>17018.439999999999</v>
      </c>
      <c r="Y16" s="7">
        <v>0</v>
      </c>
      <c r="Z16" s="7">
        <v>15686.72</v>
      </c>
      <c r="AA16" s="7">
        <v>20979.03</v>
      </c>
      <c r="AB16" s="7">
        <v>6868.42</v>
      </c>
      <c r="AC16" s="7">
        <v>13936.49</v>
      </c>
      <c r="AD16" s="7">
        <v>12337.94</v>
      </c>
      <c r="AE16" s="7">
        <v>30551.46</v>
      </c>
      <c r="AF16" s="11">
        <v>18295.080000000002</v>
      </c>
      <c r="AG16" s="7">
        <v>11011.58</v>
      </c>
      <c r="AH16" s="7">
        <v>13782.240000000002</v>
      </c>
      <c r="AI16" s="7">
        <v>19137.96</v>
      </c>
      <c r="AJ16" s="7">
        <v>5296.28</v>
      </c>
      <c r="AK16" s="7">
        <v>12687.61</v>
      </c>
      <c r="AL16" s="7">
        <v>11339.720000000001</v>
      </c>
      <c r="AM16" s="7">
        <v>21468.68</v>
      </c>
      <c r="AN16" s="7">
        <v>15588.439999999999</v>
      </c>
      <c r="AO16" s="7">
        <v>10060.34</v>
      </c>
      <c r="AP16" s="7">
        <v>27138.11</v>
      </c>
      <c r="AQ16" s="7">
        <v>10131.849999999999</v>
      </c>
      <c r="AR16" s="7">
        <v>18545.41</v>
      </c>
      <c r="AS16" s="7">
        <v>15401.09</v>
      </c>
      <c r="AT16" s="7">
        <v>4778.5600000000004</v>
      </c>
      <c r="AU16" s="7">
        <v>0</v>
      </c>
      <c r="AV16" s="7">
        <v>19331.22</v>
      </c>
      <c r="AW16" s="7">
        <v>30332.54</v>
      </c>
      <c r="AX16" s="7">
        <v>3930.66</v>
      </c>
      <c r="AY16" s="7">
        <v>9365.25</v>
      </c>
      <c r="AZ16" s="7">
        <v>11239.36</v>
      </c>
      <c r="BA16" s="7">
        <v>11259.130000000001</v>
      </c>
      <c r="BB16" s="7">
        <v>5328.29</v>
      </c>
      <c r="BC16" s="7">
        <v>6279.26</v>
      </c>
      <c r="BD16" s="7">
        <v>10329.92</v>
      </c>
      <c r="BE16" s="7">
        <v>9413.48</v>
      </c>
      <c r="BF16" s="7">
        <v>14345.82</v>
      </c>
      <c r="BG16" s="7">
        <v>11666.05</v>
      </c>
      <c r="BH16" s="7">
        <v>9882.76</v>
      </c>
      <c r="BI16" s="7">
        <v>3329.76</v>
      </c>
      <c r="BJ16" s="7">
        <v>12322.4</v>
      </c>
      <c r="BK16" s="7">
        <v>15920.5</v>
      </c>
      <c r="BL16" s="155">
        <v>13752.4</v>
      </c>
      <c r="BM16" s="7"/>
      <c r="BN16" s="7"/>
      <c r="BO16" s="7"/>
      <c r="BP16" s="7"/>
      <c r="BQ16" s="7"/>
      <c r="BR16" s="7"/>
      <c r="BS16" s="7"/>
      <c r="BT16" s="5">
        <f>SUM(Tabela36[[#This Row],[set/21]:[dez/21]])</f>
        <v>6136.02</v>
      </c>
      <c r="BU16" s="5">
        <f>SUM(Tabela36[[#This Row],[jan/22]:[dez/22]])</f>
        <v>127627.85</v>
      </c>
      <c r="BV16" s="5">
        <f t="shared" si="2"/>
        <v>179605.36</v>
      </c>
      <c r="BW16" s="5">
        <f t="shared" si="3"/>
        <v>152436.09</v>
      </c>
      <c r="BX16" s="5">
        <f>SUM(Tabela36[[#This Row],[jan/25]:[dez/25]])</f>
        <v>142820.97999999998</v>
      </c>
      <c r="BY16" s="5">
        <f t="shared" si="4"/>
        <v>55207.82</v>
      </c>
      <c r="BZ16" s="5">
        <f>Tabela36[[#This Row],[Total 2025]]+Tabela36[[#This Row],[Total 2024]]+Tabela36[[#This Row],[Total 2023]]+Tabela36[[#This Row],[Total 2022]]+Tabela36[[#This Row],[Total 2021]]+Tabela36[[#This Row],[Total 2026]]</f>
        <v>663834.11999999988</v>
      </c>
    </row>
    <row r="17" spans="1:78" ht="30" customHeight="1" x14ac:dyDescent="0.25">
      <c r="A17" s="63"/>
      <c r="B17" s="10" t="s">
        <v>203</v>
      </c>
      <c r="C17" s="23" t="s">
        <v>276</v>
      </c>
      <c r="D17" s="22">
        <v>1416</v>
      </c>
      <c r="E17" s="7"/>
      <c r="F17" s="23" t="s">
        <v>436</v>
      </c>
      <c r="G17" s="153" t="s">
        <v>439</v>
      </c>
      <c r="H17" s="24">
        <v>33843.69</v>
      </c>
      <c r="I17" s="24">
        <v>52565.57</v>
      </c>
      <c r="J17" s="24">
        <v>73791.95</v>
      </c>
      <c r="K17" s="24">
        <v>52015</v>
      </c>
      <c r="L17" s="24">
        <v>0</v>
      </c>
      <c r="M17" s="24">
        <v>0</v>
      </c>
      <c r="N17" s="24">
        <v>55792.4</v>
      </c>
      <c r="O17" s="24">
        <v>9203.68</v>
      </c>
      <c r="P17" s="24">
        <v>0</v>
      </c>
      <c r="Q17" s="24">
        <v>0</v>
      </c>
      <c r="R17" s="24">
        <v>11086.11</v>
      </c>
      <c r="S17" s="24">
        <v>19933.080000000002</v>
      </c>
      <c r="T17" s="25">
        <v>7381.5</v>
      </c>
      <c r="U17" s="25">
        <v>23899.5</v>
      </c>
      <c r="V17" s="25">
        <v>0</v>
      </c>
      <c r="W17" s="24">
        <v>0</v>
      </c>
      <c r="X17" s="24">
        <v>32640.35</v>
      </c>
      <c r="Y17" s="24">
        <v>0</v>
      </c>
      <c r="Z17" s="24">
        <v>11487.78</v>
      </c>
      <c r="AA17" s="24">
        <v>46002.76</v>
      </c>
      <c r="AB17" s="24">
        <v>19321.080000000002</v>
      </c>
      <c r="AC17" s="24">
        <v>70986.36</v>
      </c>
      <c r="AD17" s="24">
        <v>0</v>
      </c>
      <c r="AE17" s="24">
        <v>0</v>
      </c>
      <c r="AF17" s="25">
        <v>0</v>
      </c>
      <c r="AG17" s="24">
        <v>0</v>
      </c>
      <c r="AH17" s="24">
        <v>33642.120000000003</v>
      </c>
      <c r="AI17" s="24">
        <v>0</v>
      </c>
      <c r="AJ17" s="24">
        <v>33309.480000000003</v>
      </c>
      <c r="AK17" s="24">
        <v>0</v>
      </c>
      <c r="AL17" s="24">
        <v>35461.199999999997</v>
      </c>
      <c r="AM17" s="24">
        <v>0</v>
      </c>
      <c r="AN17" s="24">
        <v>30324.799999999999</v>
      </c>
      <c r="AO17" s="24">
        <v>15888.46</v>
      </c>
      <c r="AP17" s="24">
        <v>20971.64</v>
      </c>
      <c r="AQ17" s="24">
        <v>0</v>
      </c>
      <c r="AR17" s="24">
        <v>0</v>
      </c>
      <c r="AS17" s="24">
        <v>118832.34</v>
      </c>
      <c r="AT17" s="24">
        <v>0</v>
      </c>
      <c r="AU17" s="24">
        <v>18759.72</v>
      </c>
      <c r="AV17" s="24">
        <v>0</v>
      </c>
      <c r="AW17" s="24">
        <v>58825.279999999999</v>
      </c>
      <c r="AX17" s="24">
        <v>7000</v>
      </c>
      <c r="AY17" s="24">
        <v>43320.14</v>
      </c>
      <c r="AZ17" s="24">
        <v>9405.42</v>
      </c>
      <c r="BA17" s="24">
        <v>0</v>
      </c>
      <c r="BB17" s="24">
        <v>0</v>
      </c>
      <c r="BC17" s="24">
        <v>64137.22</v>
      </c>
      <c r="BD17" s="24">
        <v>0</v>
      </c>
      <c r="BE17" s="24">
        <v>0</v>
      </c>
      <c r="BF17" s="24">
        <v>0</v>
      </c>
      <c r="BG17" s="24">
        <v>0</v>
      </c>
      <c r="BH17" s="24">
        <v>0</v>
      </c>
      <c r="BI17" s="24">
        <v>0</v>
      </c>
      <c r="BJ17" s="24">
        <v>0</v>
      </c>
      <c r="BK17" s="24">
        <v>0</v>
      </c>
      <c r="BL17" s="156">
        <v>0</v>
      </c>
      <c r="BM17" s="24"/>
      <c r="BN17" s="24"/>
      <c r="BO17" s="24"/>
      <c r="BP17" s="24"/>
      <c r="BQ17" s="24"/>
      <c r="BR17" s="24"/>
      <c r="BS17" s="24"/>
      <c r="BT17" s="5">
        <f>SUM(Tabela36[[#This Row],[set/21]:[dez/21]])</f>
        <v>212216.21000000002</v>
      </c>
      <c r="BU17" s="5">
        <f>SUM(Tabela36[[#This Row],[jan/22]:[dez/22]])</f>
        <v>127296.27</v>
      </c>
      <c r="BV17" s="5">
        <f t="shared" si="2"/>
        <v>214080.45</v>
      </c>
      <c r="BW17" s="5">
        <f t="shared" si="3"/>
        <v>273547.64</v>
      </c>
      <c r="BX17" s="5">
        <f>SUM(Tabela36[[#This Row],[jan/25]:[dez/25]])</f>
        <v>182688.06</v>
      </c>
      <c r="BY17" s="5">
        <f t="shared" si="4"/>
        <v>0</v>
      </c>
      <c r="BZ17" s="5">
        <f>Tabela36[[#This Row],[Total 2025]]+Tabela36[[#This Row],[Total 2024]]+Tabela36[[#This Row],[Total 2023]]+Tabela36[[#This Row],[Total 2022]]+Tabela36[[#This Row],[Total 2021]]+Tabela36[[#This Row],[Total 2026]]</f>
        <v>1009828.6300000001</v>
      </c>
    </row>
    <row r="18" spans="1:78" ht="30" customHeight="1" x14ac:dyDescent="0.25">
      <c r="A18" s="63"/>
      <c r="B18" s="10" t="s">
        <v>169</v>
      </c>
      <c r="C18" s="2" t="s">
        <v>276</v>
      </c>
      <c r="D18" s="10">
        <v>1237</v>
      </c>
      <c r="E18" s="7"/>
      <c r="F18" s="2" t="s">
        <v>436</v>
      </c>
      <c r="G18" s="153" t="s">
        <v>435</v>
      </c>
      <c r="H18" s="7">
        <v>0</v>
      </c>
      <c r="I18" s="7">
        <v>0</v>
      </c>
      <c r="J18" s="7">
        <v>0</v>
      </c>
      <c r="K18" s="7">
        <v>0</v>
      </c>
      <c r="L18" s="7">
        <v>0</v>
      </c>
      <c r="M18" s="7">
        <v>0</v>
      </c>
      <c r="N18" s="7">
        <v>38942.49</v>
      </c>
      <c r="O18" s="7">
        <v>0</v>
      </c>
      <c r="P18" s="7">
        <v>0</v>
      </c>
      <c r="Q18" s="7">
        <v>0</v>
      </c>
      <c r="R18" s="7">
        <v>0</v>
      </c>
      <c r="S18" s="7">
        <v>13937.880000000001</v>
      </c>
      <c r="T18" s="11">
        <v>10977.6</v>
      </c>
      <c r="U18" s="11">
        <v>24926.629999999997</v>
      </c>
      <c r="V18" s="11">
        <v>54473.21</v>
      </c>
      <c r="W18" s="7">
        <v>14078.45</v>
      </c>
      <c r="X18" s="7">
        <v>0</v>
      </c>
      <c r="Y18" s="7">
        <v>0</v>
      </c>
      <c r="Z18" s="7">
        <v>44093.1</v>
      </c>
      <c r="AA18" s="7">
        <v>0</v>
      </c>
      <c r="AB18" s="7">
        <v>0</v>
      </c>
      <c r="AC18" s="7">
        <v>38760</v>
      </c>
      <c r="AD18" s="7">
        <v>0</v>
      </c>
      <c r="AE18" s="7">
        <v>115896.29</v>
      </c>
      <c r="AF18" s="11">
        <v>0</v>
      </c>
      <c r="AG18" s="7">
        <v>0</v>
      </c>
      <c r="AH18" s="7">
        <v>68608.56</v>
      </c>
      <c r="AI18" s="7">
        <v>39561.14</v>
      </c>
      <c r="AJ18" s="7">
        <v>0</v>
      </c>
      <c r="AK18" s="7">
        <v>0</v>
      </c>
      <c r="AL18" s="7">
        <v>58292.459999999992</v>
      </c>
      <c r="AM18" s="7">
        <v>0</v>
      </c>
      <c r="AN18" s="7">
        <v>39307.620000000003</v>
      </c>
      <c r="AO18" s="7">
        <v>27050.66</v>
      </c>
      <c r="AP18" s="7">
        <v>0</v>
      </c>
      <c r="AQ18" s="7">
        <v>96340.770000000019</v>
      </c>
      <c r="AR18" s="7">
        <v>0</v>
      </c>
      <c r="AS18" s="7">
        <v>143962.59240000002</v>
      </c>
      <c r="AT18" s="7">
        <v>0</v>
      </c>
      <c r="AU18" s="7">
        <v>49400.82</v>
      </c>
      <c r="AV18" s="7">
        <v>77244.990000000005</v>
      </c>
      <c r="AW18" s="7">
        <v>49755.49</v>
      </c>
      <c r="AX18" s="7">
        <v>76966.97</v>
      </c>
      <c r="AY18" s="7">
        <v>91194.05</v>
      </c>
      <c r="AZ18" s="7">
        <v>63647.319999999992</v>
      </c>
      <c r="BA18" s="7">
        <v>96972.28</v>
      </c>
      <c r="BB18" s="7">
        <v>102844.53</v>
      </c>
      <c r="BC18" s="7">
        <v>221228.1</v>
      </c>
      <c r="BD18" s="7">
        <v>121534.38</v>
      </c>
      <c r="BE18" s="7">
        <v>244167.29</v>
      </c>
      <c r="BF18" s="7">
        <v>92822.98000000001</v>
      </c>
      <c r="BG18" s="7">
        <v>51130.21</v>
      </c>
      <c r="BH18" s="7">
        <v>74945.649999999994</v>
      </c>
      <c r="BI18" s="7">
        <v>323242.87000000005</v>
      </c>
      <c r="BJ18" s="7">
        <v>0</v>
      </c>
      <c r="BK18" s="7">
        <v>0</v>
      </c>
      <c r="BL18" s="155">
        <v>63918.66</v>
      </c>
      <c r="BM18" s="7"/>
      <c r="BN18" s="7"/>
      <c r="BO18" s="7"/>
      <c r="BP18" s="7"/>
      <c r="BQ18" s="7"/>
      <c r="BR18" s="7"/>
      <c r="BS18" s="7"/>
      <c r="BT18" s="5">
        <f>SUM(Tabela36[[#This Row],[set/21]:[dez/21]])</f>
        <v>0</v>
      </c>
      <c r="BU18" s="5">
        <f>SUM(Tabela36[[#This Row],[jan/22]:[dez/22]])</f>
        <v>157336.26</v>
      </c>
      <c r="BV18" s="5">
        <f t="shared" si="2"/>
        <v>306919.09000000003</v>
      </c>
      <c r="BW18" s="5">
        <f t="shared" si="3"/>
        <v>414354.92240000004</v>
      </c>
      <c r="BX18" s="5">
        <f>SUM(Tabela36[[#This Row],[jan/25]:[dez/25]])</f>
        <v>1289508.5899999999</v>
      </c>
      <c r="BY18" s="5">
        <f t="shared" si="4"/>
        <v>462107.18000000005</v>
      </c>
      <c r="BZ18" s="5">
        <f>Tabela36[[#This Row],[Total 2025]]+Tabela36[[#This Row],[Total 2024]]+Tabela36[[#This Row],[Total 2023]]+Tabela36[[#This Row],[Total 2022]]+Tabela36[[#This Row],[Total 2021]]+Tabela36[[#This Row],[Total 2026]]</f>
        <v>2630226.0424000002</v>
      </c>
    </row>
    <row r="19" spans="1:78" ht="30" customHeight="1" x14ac:dyDescent="0.25">
      <c r="A19" s="63"/>
      <c r="B19" s="10" t="s">
        <v>193</v>
      </c>
      <c r="C19" s="2" t="s">
        <v>281</v>
      </c>
      <c r="D19" s="10">
        <v>1028</v>
      </c>
      <c r="E19" s="7">
        <v>30000</v>
      </c>
      <c r="F19" s="2" t="s">
        <v>529</v>
      </c>
      <c r="G19" s="153" t="s">
        <v>471</v>
      </c>
      <c r="H19" s="7">
        <v>1104.3599999999999</v>
      </c>
      <c r="I19" s="7">
        <v>16848.207000000002</v>
      </c>
      <c r="J19" s="7">
        <v>1942.83</v>
      </c>
      <c r="K19" s="7">
        <v>18979.875</v>
      </c>
      <c r="L19" s="7">
        <v>10699.916999999999</v>
      </c>
      <c r="M19" s="7">
        <v>16309.439999999999</v>
      </c>
      <c r="N19" s="7">
        <v>0</v>
      </c>
      <c r="O19" s="7">
        <v>12700.36</v>
      </c>
      <c r="P19" s="7">
        <v>29547.66</v>
      </c>
      <c r="Q19" s="7">
        <v>2713.2</v>
      </c>
      <c r="R19" s="7">
        <v>3766.4799999999996</v>
      </c>
      <c r="S19" s="7">
        <v>10905.220000000001</v>
      </c>
      <c r="T19" s="11">
        <v>15586.630000000001</v>
      </c>
      <c r="U19" s="11">
        <v>11640.57</v>
      </c>
      <c r="V19" s="11">
        <v>0</v>
      </c>
      <c r="W19" s="7">
        <v>9614.5600000000013</v>
      </c>
      <c r="X19" s="7">
        <v>19988</v>
      </c>
      <c r="Y19" s="7">
        <v>20390.04</v>
      </c>
      <c r="Z19" s="7">
        <v>16331.150000000001</v>
      </c>
      <c r="AA19" s="7">
        <v>17646.47</v>
      </c>
      <c r="AB19" s="7">
        <v>21040.47</v>
      </c>
      <c r="AC19" s="7">
        <v>17575.05</v>
      </c>
      <c r="AD19" s="7">
        <v>6967.58</v>
      </c>
      <c r="AE19" s="7">
        <v>18402.559999999998</v>
      </c>
      <c r="AF19" s="11">
        <v>4837.3999999999996</v>
      </c>
      <c r="AG19" s="7">
        <v>0</v>
      </c>
      <c r="AH19" s="7">
        <v>8877.630000000001</v>
      </c>
      <c r="AI19" s="7">
        <v>2472.2600000000002</v>
      </c>
      <c r="AJ19" s="7">
        <v>1969.31</v>
      </c>
      <c r="AK19" s="7">
        <v>0</v>
      </c>
      <c r="AL19" s="7">
        <v>10305.11</v>
      </c>
      <c r="AM19" s="7">
        <v>15809.32</v>
      </c>
      <c r="AN19" s="7">
        <v>6386.86</v>
      </c>
      <c r="AO19" s="7">
        <v>23930.080000000002</v>
      </c>
      <c r="AP19" s="7">
        <v>13834.55</v>
      </c>
      <c r="AQ19" s="7">
        <v>17243.66</v>
      </c>
      <c r="AR19" s="7">
        <v>8130.26</v>
      </c>
      <c r="AS19" s="7">
        <v>0</v>
      </c>
      <c r="AT19" s="7">
        <v>18667.7</v>
      </c>
      <c r="AU19" s="7">
        <v>23215.279999999999</v>
      </c>
      <c r="AV19" s="7">
        <v>20135.48</v>
      </c>
      <c r="AW19" s="7">
        <v>8540.56</v>
      </c>
      <c r="AX19" s="7">
        <v>9259.84</v>
      </c>
      <c r="AY19" s="7">
        <v>5465.34</v>
      </c>
      <c r="AZ19" s="7">
        <v>0</v>
      </c>
      <c r="BA19" s="7">
        <v>10153.299999999999</v>
      </c>
      <c r="BB19" s="7">
        <v>19772.349999999999</v>
      </c>
      <c r="BC19" s="7">
        <v>0</v>
      </c>
      <c r="BD19" s="7">
        <v>11538.36</v>
      </c>
      <c r="BE19" s="7">
        <v>472.79</v>
      </c>
      <c r="BF19" s="7">
        <v>0</v>
      </c>
      <c r="BG19" s="7">
        <v>0</v>
      </c>
      <c r="BH19" s="7">
        <v>14404.32</v>
      </c>
      <c r="BI19" s="7">
        <v>13730.24</v>
      </c>
      <c r="BJ19" s="7">
        <v>5645.99</v>
      </c>
      <c r="BK19" s="7">
        <v>0</v>
      </c>
      <c r="BL19" s="155">
        <v>14997.94</v>
      </c>
      <c r="BM19" s="7"/>
      <c r="BN19" s="7"/>
      <c r="BO19" s="7"/>
      <c r="BP19" s="7"/>
      <c r="BQ19" s="7"/>
      <c r="BR19" s="7"/>
      <c r="BS19" s="7"/>
      <c r="BT19" s="5">
        <f>SUM(Tabela36[[#This Row],[set/21]:[dez/21]])</f>
        <v>38875.272000000004</v>
      </c>
      <c r="BU19" s="5">
        <f>SUM(Tabela36[[#This Row],[jan/22]:[dez/22]])</f>
        <v>123484.03699999998</v>
      </c>
      <c r="BV19" s="5">
        <f t="shared" si="2"/>
        <v>154528.61000000002</v>
      </c>
      <c r="BW19" s="5">
        <f t="shared" si="3"/>
        <v>139492.13</v>
      </c>
      <c r="BX19" s="5">
        <f>SUM(Tabela36[[#This Row],[jan/25]:[dez/25]])</f>
        <v>85338.01999999999</v>
      </c>
      <c r="BY19" s="5">
        <f t="shared" si="4"/>
        <v>48778.49</v>
      </c>
      <c r="BZ19" s="5">
        <f>Tabela36[[#This Row],[Total 2025]]+Tabela36[[#This Row],[Total 2024]]+Tabela36[[#This Row],[Total 2023]]+Tabela36[[#This Row],[Total 2022]]+Tabela36[[#This Row],[Total 2021]]+Tabela36[[#This Row],[Total 2026]]</f>
        <v>590496.55900000001</v>
      </c>
    </row>
    <row r="20" spans="1:78" ht="30" customHeight="1" x14ac:dyDescent="0.25">
      <c r="A20" s="63"/>
      <c r="B20" s="10" t="s">
        <v>201</v>
      </c>
      <c r="C20" s="2" t="s">
        <v>281</v>
      </c>
      <c r="D20" s="10">
        <v>1096</v>
      </c>
      <c r="E20" s="7"/>
      <c r="F20" s="2" t="s">
        <v>437</v>
      </c>
      <c r="G20" s="153" t="s">
        <v>440</v>
      </c>
      <c r="H20" s="7">
        <v>0</v>
      </c>
      <c r="I20" s="7">
        <v>32294.32</v>
      </c>
      <c r="J20" s="7">
        <v>17902.150000000001</v>
      </c>
      <c r="K20" s="7">
        <v>17614.599999999999</v>
      </c>
      <c r="L20" s="7">
        <v>12950.28</v>
      </c>
      <c r="M20" s="7">
        <v>8774.4</v>
      </c>
      <c r="N20" s="7">
        <v>11757.79</v>
      </c>
      <c r="O20" s="7">
        <v>20966.61</v>
      </c>
      <c r="P20" s="7">
        <v>17478.599999999999</v>
      </c>
      <c r="Q20" s="7">
        <v>9350.32</v>
      </c>
      <c r="R20" s="7">
        <v>39233.759999999995</v>
      </c>
      <c r="S20" s="7">
        <v>0</v>
      </c>
      <c r="T20" s="11">
        <v>0</v>
      </c>
      <c r="U20" s="11">
        <v>0</v>
      </c>
      <c r="V20" s="11">
        <v>0</v>
      </c>
      <c r="W20" s="7">
        <v>0</v>
      </c>
      <c r="X20" s="7">
        <v>0</v>
      </c>
      <c r="Y20" s="7">
        <v>0</v>
      </c>
      <c r="Z20" s="7">
        <v>0</v>
      </c>
      <c r="AA20" s="7">
        <v>0</v>
      </c>
      <c r="AB20" s="7">
        <v>0</v>
      </c>
      <c r="AC20" s="7">
        <v>0</v>
      </c>
      <c r="AD20" s="7">
        <v>0</v>
      </c>
      <c r="AE20" s="7">
        <v>0</v>
      </c>
      <c r="AF20" s="11">
        <v>0</v>
      </c>
      <c r="AG20" s="7">
        <v>0</v>
      </c>
      <c r="AH20" s="7">
        <v>0</v>
      </c>
      <c r="AI20" s="7">
        <v>0</v>
      </c>
      <c r="AJ20" s="7">
        <v>0</v>
      </c>
      <c r="AK20" s="7">
        <v>0</v>
      </c>
      <c r="AL20" s="7">
        <v>0</v>
      </c>
      <c r="AM20" s="7">
        <v>0</v>
      </c>
      <c r="AN20" s="7">
        <v>0</v>
      </c>
      <c r="AO20" s="7">
        <v>0</v>
      </c>
      <c r="AP20" s="7">
        <v>0</v>
      </c>
      <c r="AQ20" s="7">
        <v>0</v>
      </c>
      <c r="AR20" s="7">
        <v>0</v>
      </c>
      <c r="AS20" s="7">
        <v>0</v>
      </c>
      <c r="AT20" s="7">
        <v>0</v>
      </c>
      <c r="AU20" s="7">
        <v>0</v>
      </c>
      <c r="AV20" s="7">
        <v>0</v>
      </c>
      <c r="AW20" s="7">
        <v>0</v>
      </c>
      <c r="AX20" s="7">
        <v>0</v>
      </c>
      <c r="AY20" s="7">
        <v>0</v>
      </c>
      <c r="AZ20" s="7">
        <v>0</v>
      </c>
      <c r="BA20" s="7">
        <v>0</v>
      </c>
      <c r="BB20" s="7">
        <v>0</v>
      </c>
      <c r="BC20" s="7">
        <v>0</v>
      </c>
      <c r="BD20" s="7">
        <v>0</v>
      </c>
      <c r="BE20" s="7">
        <v>0</v>
      </c>
      <c r="BF20" s="7">
        <v>0</v>
      </c>
      <c r="BG20" s="7">
        <v>0</v>
      </c>
      <c r="BH20" s="7">
        <v>0</v>
      </c>
      <c r="BI20" s="7">
        <v>0</v>
      </c>
      <c r="BJ20" s="7">
        <v>0</v>
      </c>
      <c r="BK20" s="7">
        <v>0</v>
      </c>
      <c r="BL20" s="155">
        <v>0</v>
      </c>
      <c r="BM20" s="7"/>
      <c r="BN20" s="7"/>
      <c r="BO20" s="7"/>
      <c r="BP20" s="7"/>
      <c r="BQ20" s="7"/>
      <c r="BR20" s="7"/>
      <c r="BS20" s="7"/>
      <c r="BT20" s="5">
        <f>SUM(Tabela36[[#This Row],[set/21]:[dez/21]])</f>
        <v>67811.070000000007</v>
      </c>
      <c r="BU20" s="5">
        <f>SUM(Tabela36[[#This Row],[jan/22]:[dez/22]])</f>
        <v>120511.76</v>
      </c>
      <c r="BV20" s="5">
        <f t="shared" si="2"/>
        <v>0</v>
      </c>
      <c r="BW20" s="5">
        <f t="shared" si="3"/>
        <v>0</v>
      </c>
      <c r="BX20" s="5">
        <f>SUM(Tabela36[[#This Row],[jan/25]:[dez/25]])</f>
        <v>0</v>
      </c>
      <c r="BY20" s="5">
        <f t="shared" si="4"/>
        <v>0</v>
      </c>
      <c r="BZ20" s="5">
        <f>Tabela36[[#This Row],[Total 2025]]+Tabela36[[#This Row],[Total 2024]]+Tabela36[[#This Row],[Total 2023]]+Tabela36[[#This Row],[Total 2022]]+Tabela36[[#This Row],[Total 2021]]+Tabela36[[#This Row],[Total 2026]]</f>
        <v>188322.83000000002</v>
      </c>
    </row>
    <row r="21" spans="1:78" ht="30" customHeight="1" x14ac:dyDescent="0.25">
      <c r="A21" s="63"/>
      <c r="B21" s="10" t="s">
        <v>176</v>
      </c>
      <c r="C21" s="2" t="s">
        <v>297</v>
      </c>
      <c r="D21" s="10">
        <v>1191</v>
      </c>
      <c r="E21" s="7">
        <v>35000</v>
      </c>
      <c r="F21" s="2" t="s">
        <v>437</v>
      </c>
      <c r="G21" s="153" t="s">
        <v>435</v>
      </c>
      <c r="H21" s="7">
        <v>0</v>
      </c>
      <c r="I21" s="7">
        <v>0</v>
      </c>
      <c r="J21" s="7">
        <v>0</v>
      </c>
      <c r="K21" s="7">
        <v>0</v>
      </c>
      <c r="L21" s="7">
        <v>13912</v>
      </c>
      <c r="M21" s="7">
        <v>0</v>
      </c>
      <c r="N21" s="7">
        <v>7592.6</v>
      </c>
      <c r="O21" s="7">
        <v>0</v>
      </c>
      <c r="P21" s="7">
        <v>12950.16</v>
      </c>
      <c r="Q21" s="7">
        <v>0</v>
      </c>
      <c r="R21" s="7">
        <v>5393.46</v>
      </c>
      <c r="S21" s="7">
        <v>6074.72</v>
      </c>
      <c r="T21" s="11">
        <v>5000.5200000000004</v>
      </c>
      <c r="U21" s="11">
        <v>40161.78</v>
      </c>
      <c r="V21" s="11">
        <v>0</v>
      </c>
      <c r="W21" s="7">
        <v>23416.240000000002</v>
      </c>
      <c r="X21" s="7">
        <v>0</v>
      </c>
      <c r="Y21" s="7">
        <v>0</v>
      </c>
      <c r="Z21" s="7">
        <v>0</v>
      </c>
      <c r="AA21" s="7">
        <v>0</v>
      </c>
      <c r="AB21" s="7">
        <v>8606.44</v>
      </c>
      <c r="AC21" s="7">
        <v>0</v>
      </c>
      <c r="AD21" s="7">
        <v>0</v>
      </c>
      <c r="AE21" s="7">
        <v>15742.900000000001</v>
      </c>
      <c r="AF21" s="11">
        <v>5228</v>
      </c>
      <c r="AG21" s="7">
        <v>10464.219999999999</v>
      </c>
      <c r="AH21" s="7">
        <v>18166.84</v>
      </c>
      <c r="AI21" s="7">
        <v>0</v>
      </c>
      <c r="AJ21" s="7">
        <v>10049.32</v>
      </c>
      <c r="AK21" s="7">
        <v>3448.96</v>
      </c>
      <c r="AL21" s="7">
        <v>-1724.48</v>
      </c>
      <c r="AM21" s="7">
        <v>0</v>
      </c>
      <c r="AN21" s="7">
        <v>9259.52</v>
      </c>
      <c r="AO21" s="7">
        <v>0</v>
      </c>
      <c r="AP21" s="7">
        <v>4790.88</v>
      </c>
      <c r="AQ21" s="7">
        <v>0</v>
      </c>
      <c r="AR21" s="7">
        <v>5912.2699999999995</v>
      </c>
      <c r="AS21" s="7">
        <v>8743.15</v>
      </c>
      <c r="AT21" s="7">
        <v>1752.89</v>
      </c>
      <c r="AU21" s="7">
        <v>2439.7399999999998</v>
      </c>
      <c r="AV21" s="7">
        <v>0</v>
      </c>
      <c r="AW21" s="7">
        <v>0</v>
      </c>
      <c r="AX21" s="7">
        <v>5570.84</v>
      </c>
      <c r="AY21" s="7">
        <v>0</v>
      </c>
      <c r="AZ21" s="7">
        <v>10034.189999999999</v>
      </c>
      <c r="BA21" s="7">
        <v>0</v>
      </c>
      <c r="BB21" s="7">
        <v>9452.66</v>
      </c>
      <c r="BC21" s="7">
        <v>2618.6799999999998</v>
      </c>
      <c r="BD21" s="7">
        <v>0</v>
      </c>
      <c r="BE21" s="7">
        <v>11756.66</v>
      </c>
      <c r="BF21" s="7">
        <v>0</v>
      </c>
      <c r="BG21" s="7">
        <v>8508.880000000001</v>
      </c>
      <c r="BH21" s="7">
        <v>0</v>
      </c>
      <c r="BI21" s="7">
        <v>0</v>
      </c>
      <c r="BJ21" s="7">
        <v>0</v>
      </c>
      <c r="BK21" s="7">
        <v>3697.52</v>
      </c>
      <c r="BL21" s="155">
        <v>6363.6</v>
      </c>
      <c r="BM21" s="7"/>
      <c r="BN21" s="7"/>
      <c r="BO21" s="7"/>
      <c r="BP21" s="7"/>
      <c r="BQ21" s="7"/>
      <c r="BR21" s="7"/>
      <c r="BS21" s="7"/>
      <c r="BT21" s="5">
        <f>SUM(Tabela36[[#This Row],[set/21]:[dez/21]])</f>
        <v>0</v>
      </c>
      <c r="BU21" s="5">
        <f>SUM(Tabela36[[#This Row],[jan/22]:[dez/22]])</f>
        <v>114501.48</v>
      </c>
      <c r="BV21" s="5">
        <f t="shared" si="2"/>
        <v>58208.400000000009</v>
      </c>
      <c r="BW21" s="5">
        <f t="shared" si="3"/>
        <v>44672.25</v>
      </c>
      <c r="BX21" s="5">
        <f>SUM(Tabela36[[#This Row],[jan/25]:[dez/25]])</f>
        <v>47941.91</v>
      </c>
      <c r="BY21" s="5">
        <f t="shared" si="4"/>
        <v>10061.120000000001</v>
      </c>
      <c r="BZ21" s="5">
        <f>Tabela36[[#This Row],[Total 2025]]+Tabela36[[#This Row],[Total 2024]]+Tabela36[[#This Row],[Total 2023]]+Tabela36[[#This Row],[Total 2022]]+Tabela36[[#This Row],[Total 2021]]+Tabela36[[#This Row],[Total 2026]]</f>
        <v>275385.15999999997</v>
      </c>
    </row>
    <row r="22" spans="1:78" ht="30" customHeight="1" x14ac:dyDescent="0.25">
      <c r="A22" s="63"/>
      <c r="B22" s="10" t="s">
        <v>153</v>
      </c>
      <c r="C22" s="2" t="s">
        <v>275</v>
      </c>
      <c r="D22" s="10">
        <v>1039</v>
      </c>
      <c r="E22" s="7"/>
      <c r="F22" s="2" t="s">
        <v>529</v>
      </c>
      <c r="G22" s="153" t="s">
        <v>435</v>
      </c>
      <c r="H22" s="7">
        <v>7092.18</v>
      </c>
      <c r="I22" s="7">
        <v>3222.86</v>
      </c>
      <c r="J22" s="7">
        <v>8400.4600000000009</v>
      </c>
      <c r="K22" s="7">
        <v>4363.8999999999996</v>
      </c>
      <c r="L22" s="7">
        <v>14242.460000000001</v>
      </c>
      <c r="M22" s="7">
        <v>7709.0400000000009</v>
      </c>
      <c r="N22" s="7">
        <v>10124.94</v>
      </c>
      <c r="O22" s="7">
        <v>9594</v>
      </c>
      <c r="P22" s="7">
        <v>6025.52</v>
      </c>
      <c r="Q22" s="7">
        <v>5701.28</v>
      </c>
      <c r="R22" s="7">
        <v>11651.52</v>
      </c>
      <c r="S22" s="7">
        <v>6899.25</v>
      </c>
      <c r="T22" s="11">
        <v>11134.74</v>
      </c>
      <c r="U22" s="11">
        <v>9858.76</v>
      </c>
      <c r="V22" s="11">
        <v>6424.6</v>
      </c>
      <c r="W22" s="7">
        <v>12754.27</v>
      </c>
      <c r="X22" s="7">
        <v>5803.5</v>
      </c>
      <c r="Y22" s="7">
        <v>2107.4299999999998</v>
      </c>
      <c r="Z22" s="7">
        <v>3528.68</v>
      </c>
      <c r="AA22" s="7">
        <v>7124.43</v>
      </c>
      <c r="AB22" s="7">
        <v>6627.1</v>
      </c>
      <c r="AC22" s="7">
        <v>6566.0300000000007</v>
      </c>
      <c r="AD22" s="7">
        <v>2477.02</v>
      </c>
      <c r="AE22" s="7">
        <v>2984.16</v>
      </c>
      <c r="AF22" s="11">
        <v>10878.36</v>
      </c>
      <c r="AG22" s="7">
        <v>9088.61</v>
      </c>
      <c r="AH22" s="7">
        <v>6636.28</v>
      </c>
      <c r="AI22" s="7">
        <v>7115.24</v>
      </c>
      <c r="AJ22" s="7">
        <f>9961.41-2070</f>
        <v>7891.41</v>
      </c>
      <c r="AK22" s="7">
        <v>1758.46</v>
      </c>
      <c r="AL22" s="7">
        <v>1314.77</v>
      </c>
      <c r="AM22" s="7">
        <v>3259.76</v>
      </c>
      <c r="AN22" s="7">
        <v>6383.72</v>
      </c>
      <c r="AO22" s="7">
        <v>3561.24</v>
      </c>
      <c r="AP22" s="7">
        <v>5425.87</v>
      </c>
      <c r="AQ22" s="7">
        <v>7557.53</v>
      </c>
      <c r="AR22" s="7">
        <v>1224.6999999999998</v>
      </c>
      <c r="AS22" s="7">
        <v>2948.6</v>
      </c>
      <c r="AT22" s="7">
        <v>8015.1</v>
      </c>
      <c r="AU22" s="7">
        <v>5329.5</v>
      </c>
      <c r="AV22" s="7">
        <v>2466.89</v>
      </c>
      <c r="AW22" s="7">
        <v>1733.32</v>
      </c>
      <c r="AX22" s="7">
        <v>6248.7000000000007</v>
      </c>
      <c r="AY22" s="7">
        <v>0</v>
      </c>
      <c r="AZ22" s="7">
        <v>0</v>
      </c>
      <c r="BA22" s="7">
        <v>5462.16</v>
      </c>
      <c r="BB22" s="7">
        <v>9466.68</v>
      </c>
      <c r="BC22" s="7">
        <v>5293.08</v>
      </c>
      <c r="BD22" s="7">
        <v>3493.32</v>
      </c>
      <c r="BE22" s="7">
        <v>2790.56</v>
      </c>
      <c r="BF22" s="7">
        <v>11757.62</v>
      </c>
      <c r="BG22" s="7">
        <v>1503.3</v>
      </c>
      <c r="BH22" s="7">
        <v>5886.6</v>
      </c>
      <c r="BI22" s="7">
        <v>4212.6099999999997</v>
      </c>
      <c r="BJ22" s="7">
        <v>5265.47</v>
      </c>
      <c r="BK22" s="7">
        <v>6697.1</v>
      </c>
      <c r="BL22" s="155">
        <v>9496.3799999999992</v>
      </c>
      <c r="BM22" s="7"/>
      <c r="BN22" s="7"/>
      <c r="BO22" s="7"/>
      <c r="BP22" s="7"/>
      <c r="BQ22" s="7"/>
      <c r="BR22" s="7"/>
      <c r="BS22" s="7"/>
      <c r="BT22" s="5">
        <f>SUM(Tabela36[[#This Row],[set/21]:[dez/21]])</f>
        <v>23079.4</v>
      </c>
      <c r="BU22" s="5">
        <f>SUM(Tabela36[[#This Row],[jan/22]:[dez/22]])</f>
        <v>112120.38000000002</v>
      </c>
      <c r="BV22" s="5">
        <f t="shared" si="2"/>
        <v>70936.84</v>
      </c>
      <c r="BW22" s="5">
        <f t="shared" si="3"/>
        <v>54670.659999999996</v>
      </c>
      <c r="BX22" s="5">
        <f>SUM(Tabela36[[#This Row],[jan/25]:[dez/25]])</f>
        <v>50215.630000000005</v>
      </c>
      <c r="BY22" s="5">
        <f t="shared" si="4"/>
        <v>31558.159999999996</v>
      </c>
      <c r="BZ22" s="5">
        <f>Tabela36[[#This Row],[Total 2025]]+Tabela36[[#This Row],[Total 2024]]+Tabela36[[#This Row],[Total 2023]]+Tabela36[[#This Row],[Total 2022]]+Tabela36[[#This Row],[Total 2021]]+Tabela36[[#This Row],[Total 2026]]</f>
        <v>342581.07</v>
      </c>
    </row>
    <row r="23" spans="1:78" ht="30" customHeight="1" x14ac:dyDescent="0.25">
      <c r="A23" s="63"/>
      <c r="B23" s="10" t="s">
        <v>353</v>
      </c>
      <c r="C23" s="2" t="s">
        <v>281</v>
      </c>
      <c r="D23" s="10">
        <v>1344</v>
      </c>
      <c r="E23" s="7"/>
      <c r="F23" s="2" t="s">
        <v>437</v>
      </c>
      <c r="G23" s="153" t="s">
        <v>464</v>
      </c>
      <c r="H23" s="7">
        <v>0</v>
      </c>
      <c r="I23" s="7">
        <v>0</v>
      </c>
      <c r="J23" s="7">
        <v>0</v>
      </c>
      <c r="K23" s="7">
        <v>0</v>
      </c>
      <c r="L23" s="7">
        <v>0</v>
      </c>
      <c r="M23" s="7">
        <v>0</v>
      </c>
      <c r="N23" s="7">
        <v>0</v>
      </c>
      <c r="O23" s="7">
        <v>0</v>
      </c>
      <c r="P23" s="7">
        <v>0</v>
      </c>
      <c r="Q23" s="7">
        <v>0</v>
      </c>
      <c r="R23" s="7">
        <v>0</v>
      </c>
      <c r="S23" s="7">
        <v>0</v>
      </c>
      <c r="T23" s="11">
        <v>36836.04</v>
      </c>
      <c r="U23" s="11">
        <v>21586.32</v>
      </c>
      <c r="V23" s="11">
        <v>48053.86</v>
      </c>
      <c r="W23" s="11">
        <v>34549.68</v>
      </c>
      <c r="X23" s="11">
        <v>12357.96</v>
      </c>
      <c r="Y23" s="11">
        <v>8262.9</v>
      </c>
      <c r="Z23" s="11">
        <v>24859.599999999999</v>
      </c>
      <c r="AA23" s="11">
        <v>0</v>
      </c>
      <c r="AB23" s="11">
        <v>25510.29</v>
      </c>
      <c r="AC23" s="11">
        <v>11925.03</v>
      </c>
      <c r="AD23" s="11">
        <v>0</v>
      </c>
      <c r="AE23" s="7">
        <v>0</v>
      </c>
      <c r="AF23" s="11">
        <v>0</v>
      </c>
      <c r="AG23" s="11">
        <v>9758.4</v>
      </c>
      <c r="AH23" s="7">
        <v>0</v>
      </c>
      <c r="AI23" s="7">
        <v>0</v>
      </c>
      <c r="AJ23" s="7">
        <v>6086.88</v>
      </c>
      <c r="AK23" s="7">
        <v>9234.89</v>
      </c>
      <c r="AL23" s="7">
        <v>0</v>
      </c>
      <c r="AM23" s="7">
        <v>0</v>
      </c>
      <c r="AN23" s="7">
        <v>0</v>
      </c>
      <c r="AO23" s="7">
        <v>0</v>
      </c>
      <c r="AP23" s="7">
        <v>0</v>
      </c>
      <c r="AQ23" s="7">
        <v>0</v>
      </c>
      <c r="AR23" s="7">
        <v>0</v>
      </c>
      <c r="AS23" s="7">
        <v>0</v>
      </c>
      <c r="AT23" s="7">
        <v>0</v>
      </c>
      <c r="AU23" s="7">
        <v>0</v>
      </c>
      <c r="AV23" s="7">
        <v>0</v>
      </c>
      <c r="AW23" s="7">
        <v>0</v>
      </c>
      <c r="AX23" s="7">
        <v>0</v>
      </c>
      <c r="AY23" s="7">
        <v>0</v>
      </c>
      <c r="AZ23" s="7">
        <v>0</v>
      </c>
      <c r="BA23" s="7">
        <v>0</v>
      </c>
      <c r="BB23" s="7">
        <v>0</v>
      </c>
      <c r="BC23" s="7">
        <v>0</v>
      </c>
      <c r="BD23" s="7">
        <v>0</v>
      </c>
      <c r="BE23" s="7">
        <v>0</v>
      </c>
      <c r="BF23" s="7">
        <v>0</v>
      </c>
      <c r="BG23" s="7">
        <v>0</v>
      </c>
      <c r="BH23" s="7">
        <v>0</v>
      </c>
      <c r="BI23" s="7">
        <v>0</v>
      </c>
      <c r="BJ23" s="7">
        <v>0</v>
      </c>
      <c r="BK23" s="7">
        <v>0</v>
      </c>
      <c r="BL23" s="155">
        <v>0</v>
      </c>
      <c r="BM23" s="7"/>
      <c r="BN23" s="7"/>
      <c r="BO23" s="7"/>
      <c r="BP23" s="7"/>
      <c r="BQ23" s="7"/>
      <c r="BR23" s="7"/>
      <c r="BS23" s="7"/>
      <c r="BT23" s="5">
        <f>SUM(Tabela36[[#This Row],[set/21]:[dez/21]])</f>
        <v>0</v>
      </c>
      <c r="BU23" s="5">
        <f>SUM(Tabela36[[#This Row],[jan/22]:[dez/22]])</f>
        <v>141025.9</v>
      </c>
      <c r="BV23" s="5">
        <f t="shared" si="2"/>
        <v>92674.18</v>
      </c>
      <c r="BW23" s="5">
        <f t="shared" si="3"/>
        <v>15321.77</v>
      </c>
      <c r="BX23" s="5">
        <f>SUM(Tabela36[[#This Row],[jan/25]:[dez/25]])</f>
        <v>0</v>
      </c>
      <c r="BY23" s="5">
        <f t="shared" si="4"/>
        <v>0</v>
      </c>
      <c r="BZ23" s="5">
        <f>Tabela36[[#This Row],[Total 2025]]+Tabela36[[#This Row],[Total 2024]]+Tabela36[[#This Row],[Total 2023]]+Tabela36[[#This Row],[Total 2022]]+Tabela36[[#This Row],[Total 2021]]+Tabela36[[#This Row],[Total 2026]]</f>
        <v>249021.84999999998</v>
      </c>
    </row>
    <row r="24" spans="1:78" ht="30" customHeight="1" x14ac:dyDescent="0.25">
      <c r="A24" s="63"/>
      <c r="B24" s="10" t="s">
        <v>183</v>
      </c>
      <c r="C24" s="2" t="s">
        <v>280</v>
      </c>
      <c r="D24" s="10">
        <v>1251</v>
      </c>
      <c r="E24" s="7"/>
      <c r="F24" s="2" t="s">
        <v>436</v>
      </c>
      <c r="G24" s="153" t="s">
        <v>435</v>
      </c>
      <c r="H24" s="7">
        <v>0</v>
      </c>
      <c r="I24" s="7">
        <v>0</v>
      </c>
      <c r="J24" s="7">
        <v>0</v>
      </c>
      <c r="K24" s="7">
        <v>0</v>
      </c>
      <c r="L24" s="7">
        <v>0</v>
      </c>
      <c r="M24" s="7">
        <v>0</v>
      </c>
      <c r="N24" s="7">
        <v>0</v>
      </c>
      <c r="O24" s="7">
        <v>0</v>
      </c>
      <c r="P24" s="7">
        <v>15674.130000000001</v>
      </c>
      <c r="Q24" s="7">
        <v>2260.37</v>
      </c>
      <c r="R24" s="7">
        <v>15492.05</v>
      </c>
      <c r="S24" s="7">
        <v>7379.84</v>
      </c>
      <c r="T24" s="11">
        <v>27820.370000000003</v>
      </c>
      <c r="U24" s="11">
        <v>0</v>
      </c>
      <c r="V24" s="11">
        <v>9313.99</v>
      </c>
      <c r="W24" s="7">
        <v>21171.84</v>
      </c>
      <c r="X24" s="7">
        <v>0</v>
      </c>
      <c r="Y24" s="7">
        <v>14737.06</v>
      </c>
      <c r="Z24" s="7">
        <v>16771.060000000001</v>
      </c>
      <c r="AA24" s="7">
        <v>12784.83</v>
      </c>
      <c r="AB24" s="7">
        <v>2700.67</v>
      </c>
      <c r="AC24" s="7">
        <v>3886.18</v>
      </c>
      <c r="AD24" s="7">
        <v>0</v>
      </c>
      <c r="AE24" s="7">
        <v>22178.48</v>
      </c>
      <c r="AF24" s="11">
        <v>0</v>
      </c>
      <c r="AG24" s="7">
        <v>15337.919999999998</v>
      </c>
      <c r="AH24" s="7">
        <v>15747</v>
      </c>
      <c r="AI24" s="7">
        <v>0</v>
      </c>
      <c r="AJ24" s="7">
        <v>0</v>
      </c>
      <c r="AK24" s="7">
        <v>23165.48</v>
      </c>
      <c r="AL24" s="7">
        <v>28353.769999999997</v>
      </c>
      <c r="AM24" s="7">
        <v>14476.41</v>
      </c>
      <c r="AN24" s="7">
        <v>0</v>
      </c>
      <c r="AO24" s="7">
        <v>0</v>
      </c>
      <c r="AP24" s="7">
        <v>17682.68</v>
      </c>
      <c r="AQ24" s="7">
        <v>0</v>
      </c>
      <c r="AR24" s="7">
        <v>5207.34</v>
      </c>
      <c r="AS24" s="7">
        <v>23451.08</v>
      </c>
      <c r="AT24" s="7">
        <v>0</v>
      </c>
      <c r="AU24" s="7">
        <v>0</v>
      </c>
      <c r="AV24" s="7">
        <v>0</v>
      </c>
      <c r="AW24" s="7">
        <v>18412.689999999999</v>
      </c>
      <c r="AX24" s="7">
        <v>0</v>
      </c>
      <c r="AY24" s="7">
        <v>27320.67</v>
      </c>
      <c r="AZ24" s="7">
        <v>17822.169999999998</v>
      </c>
      <c r="BA24" s="7">
        <v>0</v>
      </c>
      <c r="BB24" s="7">
        <v>0</v>
      </c>
      <c r="BC24" s="7">
        <v>13930.77</v>
      </c>
      <c r="BD24" s="7">
        <v>0</v>
      </c>
      <c r="BE24" s="7">
        <v>16516.28</v>
      </c>
      <c r="BF24" s="7">
        <v>15808.16</v>
      </c>
      <c r="BG24" s="7">
        <v>0</v>
      </c>
      <c r="BH24" s="7">
        <v>10499</v>
      </c>
      <c r="BI24" s="7">
        <v>14986.08</v>
      </c>
      <c r="BJ24" s="7">
        <v>15978.779999999999</v>
      </c>
      <c r="BK24" s="7">
        <v>0</v>
      </c>
      <c r="BL24" s="155">
        <v>17541.8</v>
      </c>
      <c r="BM24" s="7"/>
      <c r="BN24" s="7"/>
      <c r="BO24" s="7"/>
      <c r="BP24" s="7"/>
      <c r="BQ24" s="7"/>
      <c r="BR24" s="7"/>
      <c r="BS24" s="7"/>
      <c r="BT24" s="5">
        <f>SUM(Tabela36[[#This Row],[set/21]:[dez/21]])</f>
        <v>0</v>
      </c>
      <c r="BU24" s="5">
        <f>SUM(Tabela36[[#This Row],[jan/22]:[dez/22]])</f>
        <v>99112.590000000011</v>
      </c>
      <c r="BV24" s="5">
        <f t="shared" si="2"/>
        <v>104143.2</v>
      </c>
      <c r="BW24" s="5">
        <f t="shared" si="3"/>
        <v>112336.76</v>
      </c>
      <c r="BX24" s="5">
        <f>SUM(Tabela36[[#This Row],[jan/25]:[dez/25]])</f>
        <v>109810.74</v>
      </c>
      <c r="BY24" s="5">
        <f t="shared" si="4"/>
        <v>59005.66</v>
      </c>
      <c r="BZ24" s="5">
        <f>Tabela36[[#This Row],[Total 2025]]+Tabela36[[#This Row],[Total 2024]]+Tabela36[[#This Row],[Total 2023]]+Tabela36[[#This Row],[Total 2022]]+Tabela36[[#This Row],[Total 2021]]+Tabela36[[#This Row],[Total 2026]]</f>
        <v>484408.95000000007</v>
      </c>
    </row>
    <row r="25" spans="1:78" ht="30" customHeight="1" x14ac:dyDescent="0.25">
      <c r="A25" s="118"/>
      <c r="B25" s="10" t="s">
        <v>132</v>
      </c>
      <c r="C25" s="2" t="s">
        <v>276</v>
      </c>
      <c r="D25" s="10">
        <v>1098</v>
      </c>
      <c r="E25" s="7">
        <v>5000</v>
      </c>
      <c r="F25" s="2" t="s">
        <v>436</v>
      </c>
      <c r="G25" s="153" t="s">
        <v>435</v>
      </c>
      <c r="H25" s="7">
        <v>0</v>
      </c>
      <c r="I25" s="7">
        <v>3096.01</v>
      </c>
      <c r="J25" s="7">
        <v>10571.4</v>
      </c>
      <c r="K25" s="7">
        <v>9484</v>
      </c>
      <c r="L25" s="7">
        <v>10725.04</v>
      </c>
      <c r="M25" s="7">
        <v>0</v>
      </c>
      <c r="N25" s="7">
        <v>12439.71</v>
      </c>
      <c r="O25" s="7">
        <v>0</v>
      </c>
      <c r="P25" s="7">
        <v>15944.64</v>
      </c>
      <c r="Q25" s="7">
        <v>0</v>
      </c>
      <c r="R25" s="7">
        <v>17501.650000000001</v>
      </c>
      <c r="S25" s="7">
        <v>14632.96</v>
      </c>
      <c r="T25" s="11">
        <v>15883.080000000002</v>
      </c>
      <c r="U25" s="11">
        <v>5386.5</v>
      </c>
      <c r="V25" s="11">
        <v>6236.05</v>
      </c>
      <c r="W25" s="7">
        <v>0</v>
      </c>
      <c r="X25" s="7">
        <v>0</v>
      </c>
      <c r="Y25" s="7">
        <v>9436.26</v>
      </c>
      <c r="Z25" s="7">
        <v>16954.22</v>
      </c>
      <c r="AA25" s="7">
        <v>0</v>
      </c>
      <c r="AB25" s="7">
        <v>0</v>
      </c>
      <c r="AC25" s="7">
        <v>0</v>
      </c>
      <c r="AD25" s="7">
        <v>0</v>
      </c>
      <c r="AE25" s="7">
        <v>3171.26</v>
      </c>
      <c r="AF25" s="11">
        <v>22883.760000000002</v>
      </c>
      <c r="AG25" s="7">
        <v>0</v>
      </c>
      <c r="AH25" s="7">
        <v>0</v>
      </c>
      <c r="AI25" s="7">
        <v>13773.22</v>
      </c>
      <c r="AJ25" s="7">
        <v>0</v>
      </c>
      <c r="AK25" s="7">
        <v>150.44</v>
      </c>
      <c r="AL25" s="7">
        <v>0</v>
      </c>
      <c r="AM25" s="7">
        <v>0</v>
      </c>
      <c r="AN25" s="7">
        <v>0</v>
      </c>
      <c r="AO25" s="7">
        <v>0</v>
      </c>
      <c r="AP25" s="7">
        <v>0</v>
      </c>
      <c r="AQ25" s="7">
        <v>0</v>
      </c>
      <c r="AR25" s="7">
        <v>0</v>
      </c>
      <c r="AS25" s="7">
        <v>0</v>
      </c>
      <c r="AT25" s="7">
        <v>0</v>
      </c>
      <c r="AU25" s="7">
        <v>0</v>
      </c>
      <c r="AV25" s="7">
        <v>0</v>
      </c>
      <c r="AW25" s="7">
        <v>0</v>
      </c>
      <c r="AX25" s="7">
        <v>0</v>
      </c>
      <c r="AY25" s="7">
        <v>0</v>
      </c>
      <c r="AZ25" s="7">
        <v>0</v>
      </c>
      <c r="BA25" s="7">
        <v>0</v>
      </c>
      <c r="BB25" s="7">
        <v>4548.46</v>
      </c>
      <c r="BC25" s="7">
        <v>2052.61</v>
      </c>
      <c r="BD25" s="7">
        <v>1822.25</v>
      </c>
      <c r="BE25" s="7">
        <v>9009</v>
      </c>
      <c r="BF25" s="7">
        <v>0</v>
      </c>
      <c r="BG25" s="7">
        <v>0</v>
      </c>
      <c r="BH25" s="7">
        <v>0</v>
      </c>
      <c r="BI25" s="7">
        <v>0</v>
      </c>
      <c r="BJ25" s="7">
        <v>0</v>
      </c>
      <c r="BK25" s="7">
        <v>9691.6200000000008</v>
      </c>
      <c r="BL25" s="155">
        <v>0</v>
      </c>
      <c r="BM25" s="7"/>
      <c r="BN25" s="7"/>
      <c r="BO25" s="7"/>
      <c r="BP25" s="7"/>
      <c r="BQ25" s="7"/>
      <c r="BR25" s="7"/>
      <c r="BS25" s="7"/>
      <c r="BT25" s="5">
        <f>SUM(Tabela36[[#This Row],[set/21]:[dez/21]])</f>
        <v>23151.41</v>
      </c>
      <c r="BU25" s="5">
        <f>SUM(Tabela36[[#This Row],[jan/22]:[dez/22]])</f>
        <v>98749.63</v>
      </c>
      <c r="BV25" s="5">
        <f t="shared" si="2"/>
        <v>66218.720000000001</v>
      </c>
      <c r="BW25" s="5">
        <f t="shared" si="3"/>
        <v>150.44</v>
      </c>
      <c r="BX25" s="5">
        <f>SUM(Tabela36[[#This Row],[jan/25]:[dez/25]])</f>
        <v>17432.32</v>
      </c>
      <c r="BY25" s="5">
        <f t="shared" si="4"/>
        <v>9691.6200000000008</v>
      </c>
      <c r="BZ25" s="5">
        <f>Tabela36[[#This Row],[Total 2025]]+Tabela36[[#This Row],[Total 2024]]+Tabela36[[#This Row],[Total 2023]]+Tabela36[[#This Row],[Total 2022]]+Tabela36[[#This Row],[Total 2021]]+Tabela36[[#This Row],[Total 2026]]</f>
        <v>215394.13999999998</v>
      </c>
    </row>
    <row r="26" spans="1:78" ht="30" customHeight="1" x14ac:dyDescent="0.25">
      <c r="A26" s="63"/>
      <c r="B26" s="10" t="s">
        <v>141</v>
      </c>
      <c r="C26" s="2" t="s">
        <v>292</v>
      </c>
      <c r="D26" s="10">
        <v>1015</v>
      </c>
      <c r="E26" s="7">
        <v>5000</v>
      </c>
      <c r="F26" s="2" t="s">
        <v>529</v>
      </c>
      <c r="G26" s="153" t="s">
        <v>435</v>
      </c>
      <c r="H26" s="7">
        <v>6858.81</v>
      </c>
      <c r="I26" s="7">
        <v>5404.28</v>
      </c>
      <c r="J26" s="7">
        <v>0</v>
      </c>
      <c r="K26" s="7">
        <v>11680.24</v>
      </c>
      <c r="L26" s="7">
        <v>4462.4399999999996</v>
      </c>
      <c r="M26" s="7">
        <v>0</v>
      </c>
      <c r="N26" s="7">
        <v>14629.16</v>
      </c>
      <c r="O26" s="7">
        <v>7221.22</v>
      </c>
      <c r="P26" s="7">
        <v>0</v>
      </c>
      <c r="Q26" s="7">
        <v>11917.44</v>
      </c>
      <c r="R26" s="7">
        <v>4446.26</v>
      </c>
      <c r="S26" s="7">
        <v>9860.92</v>
      </c>
      <c r="T26" s="11">
        <v>19911.660000000003</v>
      </c>
      <c r="U26" s="11">
        <v>8429.99</v>
      </c>
      <c r="V26" s="11">
        <v>4711.13</v>
      </c>
      <c r="W26" s="7">
        <v>12498.82</v>
      </c>
      <c r="X26" s="7">
        <v>0</v>
      </c>
      <c r="Y26" s="7">
        <v>0</v>
      </c>
      <c r="Z26" s="7">
        <v>5903.08</v>
      </c>
      <c r="AA26" s="7">
        <v>23520.67</v>
      </c>
      <c r="AB26" s="7">
        <v>0</v>
      </c>
      <c r="AC26" s="7">
        <v>3603.67</v>
      </c>
      <c r="AD26" s="7">
        <v>0</v>
      </c>
      <c r="AE26" s="7">
        <v>6690.72</v>
      </c>
      <c r="AF26" s="11">
        <v>10571.66</v>
      </c>
      <c r="AG26" s="7">
        <v>0</v>
      </c>
      <c r="AH26" s="7">
        <v>0</v>
      </c>
      <c r="AI26" s="7">
        <v>6822.68</v>
      </c>
      <c r="AJ26" s="7">
        <v>0</v>
      </c>
      <c r="AK26" s="7">
        <v>7006.3</v>
      </c>
      <c r="AL26" s="7">
        <v>16450.84</v>
      </c>
      <c r="AM26" s="7">
        <v>3859.68</v>
      </c>
      <c r="AN26" s="7">
        <v>0</v>
      </c>
      <c r="AO26" s="7">
        <v>2150.88</v>
      </c>
      <c r="AP26" s="7">
        <v>0</v>
      </c>
      <c r="AQ26" s="7">
        <v>0</v>
      </c>
      <c r="AR26" s="7">
        <v>0</v>
      </c>
      <c r="AS26" s="7">
        <v>0</v>
      </c>
      <c r="AT26" s="7">
        <v>0</v>
      </c>
      <c r="AU26" s="7">
        <v>0</v>
      </c>
      <c r="AV26" s="7">
        <v>0</v>
      </c>
      <c r="AW26" s="7">
        <v>0</v>
      </c>
      <c r="AX26" s="7">
        <v>0</v>
      </c>
      <c r="AY26" s="7">
        <v>0</v>
      </c>
      <c r="AZ26" s="7">
        <v>0</v>
      </c>
      <c r="BA26" s="7">
        <v>0</v>
      </c>
      <c r="BB26" s="7">
        <v>0</v>
      </c>
      <c r="BC26" s="7">
        <v>0</v>
      </c>
      <c r="BD26" s="7">
        <v>0</v>
      </c>
      <c r="BE26" s="7">
        <v>0</v>
      </c>
      <c r="BF26" s="7">
        <v>6164.21</v>
      </c>
      <c r="BG26" s="7">
        <v>0</v>
      </c>
      <c r="BH26" s="7">
        <v>5567.36</v>
      </c>
      <c r="BI26" s="7">
        <v>0</v>
      </c>
      <c r="BJ26" s="7">
        <v>3585.38</v>
      </c>
      <c r="BK26" s="7">
        <v>3240.83</v>
      </c>
      <c r="BL26" s="155">
        <v>0</v>
      </c>
      <c r="BM26" s="7"/>
      <c r="BN26" s="7"/>
      <c r="BO26" s="7"/>
      <c r="BP26" s="7"/>
      <c r="BQ26" s="7"/>
      <c r="BR26" s="7"/>
      <c r="BS26" s="7"/>
      <c r="BT26" s="5">
        <f>SUM(Tabela36[[#This Row],[set/21]:[dez/21]])</f>
        <v>23943.33</v>
      </c>
      <c r="BU26" s="5">
        <f>SUM(Tabela36[[#This Row],[jan/22]:[dez/22]])</f>
        <v>98089.040000000008</v>
      </c>
      <c r="BV26" s="5">
        <f t="shared" si="2"/>
        <v>57112.480000000003</v>
      </c>
      <c r="BW26" s="5">
        <f t="shared" si="3"/>
        <v>29467.7</v>
      </c>
      <c r="BX26" s="5">
        <f>SUM(Tabela36[[#This Row],[jan/25]:[dez/25]])</f>
        <v>6164.21</v>
      </c>
      <c r="BY26" s="5">
        <f t="shared" si="4"/>
        <v>12393.57</v>
      </c>
      <c r="BZ26" s="5">
        <f>Tabela36[[#This Row],[Total 2025]]+Tabela36[[#This Row],[Total 2024]]+Tabela36[[#This Row],[Total 2023]]+Tabela36[[#This Row],[Total 2022]]+Tabela36[[#This Row],[Total 2021]]+Tabela36[[#This Row],[Total 2026]]</f>
        <v>227170.33000000002</v>
      </c>
    </row>
    <row r="27" spans="1:78" ht="30" customHeight="1" x14ac:dyDescent="0.25">
      <c r="A27" s="63"/>
      <c r="B27" s="10" t="s">
        <v>187</v>
      </c>
      <c r="C27" s="2" t="s">
        <v>275</v>
      </c>
      <c r="D27" s="10">
        <v>1089</v>
      </c>
      <c r="E27" s="7">
        <v>30000</v>
      </c>
      <c r="F27" s="2" t="s">
        <v>529</v>
      </c>
      <c r="G27" s="153" t="s">
        <v>435</v>
      </c>
      <c r="H27" s="7">
        <v>0</v>
      </c>
      <c r="I27" s="7">
        <v>22392.949999999997</v>
      </c>
      <c r="J27" s="7">
        <v>8182.79</v>
      </c>
      <c r="K27" s="7">
        <v>0</v>
      </c>
      <c r="L27" s="7">
        <v>8236.8499999999985</v>
      </c>
      <c r="M27" s="7">
        <v>9883.82</v>
      </c>
      <c r="N27" s="7">
        <v>0</v>
      </c>
      <c r="O27" s="7">
        <v>9416.51</v>
      </c>
      <c r="P27" s="7">
        <v>13454.7</v>
      </c>
      <c r="Q27" s="7">
        <v>1293.5999999999999</v>
      </c>
      <c r="R27" s="7">
        <v>13858.2</v>
      </c>
      <c r="S27" s="7">
        <v>8230.36</v>
      </c>
      <c r="T27" s="11">
        <v>14823.55</v>
      </c>
      <c r="U27" s="11">
        <v>7331.92</v>
      </c>
      <c r="V27" s="11">
        <v>9338.7000000000007</v>
      </c>
      <c r="W27" s="7">
        <v>0</v>
      </c>
      <c r="X27" s="7">
        <v>13359.939999999999</v>
      </c>
      <c r="Y27" s="7">
        <v>11830.060000000001</v>
      </c>
      <c r="Z27" s="7">
        <v>5482.8</v>
      </c>
      <c r="AA27" s="7">
        <v>6939.15</v>
      </c>
      <c r="AB27" s="7">
        <v>7404.4</v>
      </c>
      <c r="AC27" s="7">
        <v>9504.08</v>
      </c>
      <c r="AD27" s="7">
        <v>17211.419999999998</v>
      </c>
      <c r="AE27" s="7">
        <v>7404.24</v>
      </c>
      <c r="AF27" s="11">
        <v>18553.300000000003</v>
      </c>
      <c r="AG27" s="7">
        <v>11989.550000000001</v>
      </c>
      <c r="AH27" s="7">
        <v>6976</v>
      </c>
      <c r="AI27" s="7">
        <v>6161.56</v>
      </c>
      <c r="AJ27" s="7">
        <v>12364.6</v>
      </c>
      <c r="AK27" s="7">
        <v>9662.09</v>
      </c>
      <c r="AL27" s="7">
        <v>0</v>
      </c>
      <c r="AM27" s="7">
        <v>8596.58</v>
      </c>
      <c r="AN27" s="7">
        <v>3980.48</v>
      </c>
      <c r="AO27" s="7">
        <v>19427.32</v>
      </c>
      <c r="AP27" s="7">
        <v>0</v>
      </c>
      <c r="AQ27" s="7">
        <v>7414.05</v>
      </c>
      <c r="AR27" s="7">
        <v>4054.56</v>
      </c>
      <c r="AS27" s="7">
        <v>11564.99</v>
      </c>
      <c r="AT27" s="7">
        <v>0</v>
      </c>
      <c r="AU27" s="7">
        <v>7665.9</v>
      </c>
      <c r="AV27" s="7">
        <v>10534.62</v>
      </c>
      <c r="AW27" s="7">
        <v>11038.36</v>
      </c>
      <c r="AX27" s="7">
        <v>11074.78</v>
      </c>
      <c r="AY27" s="7">
        <v>0</v>
      </c>
      <c r="AZ27" s="7">
        <v>21009.87</v>
      </c>
      <c r="BA27" s="7">
        <v>6684.2</v>
      </c>
      <c r="BB27" s="7">
        <v>5973.62</v>
      </c>
      <c r="BC27" s="7">
        <v>0</v>
      </c>
      <c r="BD27" s="7">
        <v>39548.229999999996</v>
      </c>
      <c r="BE27" s="7">
        <v>9868.15</v>
      </c>
      <c r="BF27" s="7">
        <v>4385.3999999999996</v>
      </c>
      <c r="BG27" s="7">
        <v>0</v>
      </c>
      <c r="BH27" s="7">
        <v>15836.439999999999</v>
      </c>
      <c r="BI27" s="7">
        <v>0</v>
      </c>
      <c r="BJ27" s="7">
        <v>11619.900000000001</v>
      </c>
      <c r="BK27" s="7">
        <v>33808.22</v>
      </c>
      <c r="BL27" s="155">
        <v>0</v>
      </c>
      <c r="BM27" s="7"/>
      <c r="BN27" s="7"/>
      <c r="BO27" s="7"/>
      <c r="BP27" s="7"/>
      <c r="BQ27" s="7"/>
      <c r="BR27" s="7"/>
      <c r="BS27" s="7"/>
      <c r="BT27" s="5">
        <f>SUM(Tabela36[[#This Row],[set/21]:[dez/21]])</f>
        <v>30575.739999999998</v>
      </c>
      <c r="BU27" s="5">
        <f>SUM(Tabela36[[#This Row],[jan/22]:[dez/22]])</f>
        <v>95868.21</v>
      </c>
      <c r="BV27" s="5">
        <f t="shared" si="2"/>
        <v>122816.50000000001</v>
      </c>
      <c r="BW27" s="5">
        <f t="shared" si="3"/>
        <v>84730.57</v>
      </c>
      <c r="BX27" s="5">
        <f>SUM(Tabela36[[#This Row],[jan/25]:[dez/25]])</f>
        <v>120117.22999999998</v>
      </c>
      <c r="BY27" s="5">
        <f t="shared" si="4"/>
        <v>61264.56</v>
      </c>
      <c r="BZ27" s="5">
        <f>Tabela36[[#This Row],[Total 2025]]+Tabela36[[#This Row],[Total 2024]]+Tabela36[[#This Row],[Total 2023]]+Tabela36[[#This Row],[Total 2022]]+Tabela36[[#This Row],[Total 2021]]+Tabela36[[#This Row],[Total 2026]]</f>
        <v>515372.81</v>
      </c>
    </row>
    <row r="28" spans="1:78" ht="30" customHeight="1" x14ac:dyDescent="0.25">
      <c r="A28" s="63"/>
      <c r="B28" s="10" t="s">
        <v>136</v>
      </c>
      <c r="C28" s="2" t="s">
        <v>279</v>
      </c>
      <c r="D28" s="10">
        <v>1002</v>
      </c>
      <c r="E28" s="7"/>
      <c r="F28" s="2" t="s">
        <v>529</v>
      </c>
      <c r="G28" s="153" t="s">
        <v>435</v>
      </c>
      <c r="H28" s="7">
        <v>3358.86</v>
      </c>
      <c r="I28" s="7">
        <v>5959.06</v>
      </c>
      <c r="J28" s="7">
        <v>5756.82</v>
      </c>
      <c r="K28" s="7">
        <v>0</v>
      </c>
      <c r="L28" s="7">
        <v>13979.8</v>
      </c>
      <c r="M28" s="7">
        <v>4666.96</v>
      </c>
      <c r="N28" s="7">
        <v>8241.59</v>
      </c>
      <c r="O28" s="7">
        <v>9588.7199999999993</v>
      </c>
      <c r="P28" s="7">
        <v>14593.05</v>
      </c>
      <c r="Q28" s="7">
        <v>0</v>
      </c>
      <c r="R28" s="7">
        <v>4244.28</v>
      </c>
      <c r="S28" s="7">
        <v>6437.4</v>
      </c>
      <c r="T28" s="11">
        <v>7763.68</v>
      </c>
      <c r="U28" s="11">
        <v>6033.56</v>
      </c>
      <c r="V28" s="11">
        <v>0</v>
      </c>
      <c r="W28" s="7">
        <v>16151.04</v>
      </c>
      <c r="X28" s="7">
        <v>5366.38</v>
      </c>
      <c r="Y28" s="7">
        <v>0</v>
      </c>
      <c r="Z28" s="7">
        <v>26067.059999999998</v>
      </c>
      <c r="AA28" s="7">
        <v>10558.6</v>
      </c>
      <c r="AB28" s="7">
        <v>0</v>
      </c>
      <c r="AC28" s="7">
        <v>12104.88</v>
      </c>
      <c r="AD28" s="7">
        <v>14477.35</v>
      </c>
      <c r="AE28" s="7">
        <v>12285.16</v>
      </c>
      <c r="AF28" s="11">
        <v>6650.72</v>
      </c>
      <c r="AG28" s="7">
        <v>5400</v>
      </c>
      <c r="AH28" s="7">
        <v>0</v>
      </c>
      <c r="AI28" s="7">
        <v>9901.7199999999993</v>
      </c>
      <c r="AJ28" s="7">
        <v>10471.540000000001</v>
      </c>
      <c r="AK28" s="7">
        <v>0</v>
      </c>
      <c r="AL28" s="7">
        <v>10372.379999999999</v>
      </c>
      <c r="AM28" s="7">
        <v>0</v>
      </c>
      <c r="AN28" s="7">
        <v>7436.72</v>
      </c>
      <c r="AO28" s="7">
        <v>7746.9</v>
      </c>
      <c r="AP28" s="7">
        <v>7947.5</v>
      </c>
      <c r="AQ28" s="7">
        <v>10645.6</v>
      </c>
      <c r="AR28" s="7">
        <v>5555.68</v>
      </c>
      <c r="AS28" s="7">
        <v>7699.92</v>
      </c>
      <c r="AT28" s="7">
        <v>12289.7</v>
      </c>
      <c r="AU28" s="7">
        <v>0</v>
      </c>
      <c r="AV28" s="7">
        <v>1483.44</v>
      </c>
      <c r="AW28" s="7">
        <v>8866.6</v>
      </c>
      <c r="AX28" s="7">
        <v>18039.900000000001</v>
      </c>
      <c r="AY28" s="7">
        <v>34.799999999999997</v>
      </c>
      <c r="AZ28" s="7">
        <v>6212.6200000000008</v>
      </c>
      <c r="BA28" s="7">
        <v>0</v>
      </c>
      <c r="BB28" s="7">
        <v>0</v>
      </c>
      <c r="BC28" s="7">
        <v>6839.6</v>
      </c>
      <c r="BD28" s="7">
        <v>0</v>
      </c>
      <c r="BE28" s="7">
        <v>3448.68</v>
      </c>
      <c r="BF28" s="7">
        <v>0</v>
      </c>
      <c r="BG28" s="7">
        <v>0</v>
      </c>
      <c r="BH28" s="7">
        <v>0</v>
      </c>
      <c r="BI28" s="7">
        <v>13424.14</v>
      </c>
      <c r="BJ28" s="7">
        <v>0</v>
      </c>
      <c r="BK28" s="7">
        <v>0</v>
      </c>
      <c r="BL28" s="155">
        <v>0</v>
      </c>
      <c r="BM28" s="7"/>
      <c r="BN28" s="7"/>
      <c r="BO28" s="7"/>
      <c r="BP28" s="7"/>
      <c r="BQ28" s="7"/>
      <c r="BR28" s="7"/>
      <c r="BS28" s="7"/>
      <c r="BT28" s="5">
        <f>SUM(Tabela36[[#This Row],[set/21]:[dez/21]])</f>
        <v>15074.74</v>
      </c>
      <c r="BU28" s="5">
        <f>SUM(Tabela36[[#This Row],[jan/22]:[dez/22]])</f>
        <v>91700.079999999987</v>
      </c>
      <c r="BV28" s="5">
        <f t="shared" si="2"/>
        <v>102811.87000000001</v>
      </c>
      <c r="BW28" s="5">
        <f t="shared" si="3"/>
        <v>80165.94</v>
      </c>
      <c r="BX28" s="5">
        <f>SUM(Tabela36[[#This Row],[jan/25]:[dez/25]])</f>
        <v>44925.64</v>
      </c>
      <c r="BY28" s="5">
        <f t="shared" si="4"/>
        <v>13424.14</v>
      </c>
      <c r="BZ28" s="5">
        <f>Tabela36[[#This Row],[Total 2025]]+Tabela36[[#This Row],[Total 2024]]+Tabela36[[#This Row],[Total 2023]]+Tabela36[[#This Row],[Total 2022]]+Tabela36[[#This Row],[Total 2021]]+Tabela36[[#This Row],[Total 2026]]</f>
        <v>348102.41000000003</v>
      </c>
    </row>
    <row r="29" spans="1:78" ht="30" customHeight="1" x14ac:dyDescent="0.25">
      <c r="A29" s="63"/>
      <c r="B29" s="10" t="s">
        <v>47</v>
      </c>
      <c r="C29" s="2" t="s">
        <v>276</v>
      </c>
      <c r="D29" s="10">
        <v>1110</v>
      </c>
      <c r="E29" s="7"/>
      <c r="F29" s="2" t="s">
        <v>437</v>
      </c>
      <c r="G29" s="153" t="s">
        <v>435</v>
      </c>
      <c r="H29" s="7">
        <v>0</v>
      </c>
      <c r="I29" s="7">
        <v>5397.08</v>
      </c>
      <c r="J29" s="7">
        <v>6125.64</v>
      </c>
      <c r="K29" s="7">
        <v>0</v>
      </c>
      <c r="L29" s="7">
        <v>3232.44</v>
      </c>
      <c r="M29" s="7">
        <v>16765.849999999999</v>
      </c>
      <c r="N29" s="7">
        <v>0</v>
      </c>
      <c r="O29" s="7">
        <v>16774.72</v>
      </c>
      <c r="P29" s="7">
        <v>8756.64</v>
      </c>
      <c r="Q29" s="7">
        <v>0</v>
      </c>
      <c r="R29" s="7">
        <v>0</v>
      </c>
      <c r="S29" s="7">
        <v>20413.37</v>
      </c>
      <c r="T29" s="11">
        <v>0</v>
      </c>
      <c r="U29" s="11">
        <v>9252.2999999999993</v>
      </c>
      <c r="V29" s="11">
        <v>13216.68</v>
      </c>
      <c r="W29" s="7">
        <v>0</v>
      </c>
      <c r="X29" s="7">
        <v>5357.2</v>
      </c>
      <c r="Y29" s="7">
        <v>19405.259999999998</v>
      </c>
      <c r="Z29" s="7">
        <v>6030.98</v>
      </c>
      <c r="AA29" s="7">
        <v>23419.25</v>
      </c>
      <c r="AB29" s="7">
        <v>11592</v>
      </c>
      <c r="AC29" s="7">
        <v>8097.1</v>
      </c>
      <c r="AD29" s="7">
        <v>4557.84</v>
      </c>
      <c r="AE29" s="7">
        <v>0</v>
      </c>
      <c r="AF29" s="11">
        <v>0</v>
      </c>
      <c r="AG29" s="7">
        <v>5176.0400000000009</v>
      </c>
      <c r="AH29" s="7">
        <v>6968.56</v>
      </c>
      <c r="AI29" s="7">
        <v>0</v>
      </c>
      <c r="AJ29" s="7">
        <v>0</v>
      </c>
      <c r="AK29" s="7">
        <v>25966.19</v>
      </c>
      <c r="AL29" s="7">
        <v>0</v>
      </c>
      <c r="AM29" s="7">
        <v>0</v>
      </c>
      <c r="AN29" s="7">
        <v>8601.4599999999991</v>
      </c>
      <c r="AO29" s="7">
        <v>5014.3599999999997</v>
      </c>
      <c r="AP29" s="7">
        <v>0</v>
      </c>
      <c r="AQ29" s="7">
        <v>5217.24</v>
      </c>
      <c r="AR29" s="7">
        <v>21195.38</v>
      </c>
      <c r="AS29" s="7">
        <v>0</v>
      </c>
      <c r="AT29" s="7">
        <v>19174.259999999998</v>
      </c>
      <c r="AU29" s="7">
        <v>11636.62</v>
      </c>
      <c r="AV29" s="7">
        <v>0</v>
      </c>
      <c r="AW29" s="7">
        <v>1356.36</v>
      </c>
      <c r="AX29" s="7">
        <v>17256.419999999998</v>
      </c>
      <c r="AY29" s="7">
        <v>0</v>
      </c>
      <c r="AZ29" s="7">
        <v>14753.92</v>
      </c>
      <c r="BA29" s="7">
        <v>0</v>
      </c>
      <c r="BB29" s="7">
        <v>14398.2</v>
      </c>
      <c r="BC29" s="7">
        <v>0</v>
      </c>
      <c r="BD29" s="7">
        <v>32360.76</v>
      </c>
      <c r="BE29" s="7">
        <v>18586.810000000001</v>
      </c>
      <c r="BF29" s="7">
        <v>0</v>
      </c>
      <c r="BG29" s="7">
        <v>16001.86</v>
      </c>
      <c r="BH29" s="7">
        <v>16068.9</v>
      </c>
      <c r="BI29" s="7">
        <v>0</v>
      </c>
      <c r="BJ29" s="7">
        <v>0</v>
      </c>
      <c r="BK29" s="7">
        <v>0</v>
      </c>
      <c r="BL29" s="155">
        <v>15291.960000000001</v>
      </c>
      <c r="BM29" s="7"/>
      <c r="BN29" s="7"/>
      <c r="BO29" s="7"/>
      <c r="BP29" s="7"/>
      <c r="BQ29" s="7"/>
      <c r="BR29" s="7"/>
      <c r="BS29" s="7"/>
      <c r="BT29" s="5">
        <f>SUM(Tabela36[[#This Row],[set/21]:[dez/21]])</f>
        <v>11522.720000000001</v>
      </c>
      <c r="BU29" s="5">
        <f>SUM(Tabela36[[#This Row],[jan/22]:[dez/22]])</f>
        <v>88412</v>
      </c>
      <c r="BV29" s="5">
        <f t="shared" si="2"/>
        <v>90604.23000000001</v>
      </c>
      <c r="BW29" s="5">
        <f t="shared" si="3"/>
        <v>96805.50999999998</v>
      </c>
      <c r="BX29" s="5">
        <f>SUM(Tabela36[[#This Row],[jan/25]:[dez/25]])</f>
        <v>114714.32999999999</v>
      </c>
      <c r="BY29" s="5">
        <f t="shared" si="4"/>
        <v>31360.86</v>
      </c>
      <c r="BZ29" s="5">
        <f>Tabela36[[#This Row],[Total 2025]]+Tabela36[[#This Row],[Total 2024]]+Tabela36[[#This Row],[Total 2023]]+Tabela36[[#This Row],[Total 2022]]+Tabela36[[#This Row],[Total 2021]]+Tabela36[[#This Row],[Total 2026]]</f>
        <v>433419.64999999991</v>
      </c>
    </row>
    <row r="30" spans="1:78" ht="30" customHeight="1" x14ac:dyDescent="0.25">
      <c r="A30" s="63"/>
      <c r="B30" s="10" t="s">
        <v>212</v>
      </c>
      <c r="C30" s="2" t="s">
        <v>279</v>
      </c>
      <c r="D30" s="10">
        <v>1126</v>
      </c>
      <c r="E30" s="7"/>
      <c r="F30" s="2" t="s">
        <v>529</v>
      </c>
      <c r="G30" s="153" t="s">
        <v>435</v>
      </c>
      <c r="H30" s="7">
        <v>0</v>
      </c>
      <c r="I30" s="7">
        <v>0</v>
      </c>
      <c r="J30" s="7">
        <v>9453.2999999999993</v>
      </c>
      <c r="K30" s="7">
        <v>0</v>
      </c>
      <c r="L30" s="7">
        <v>18160.18</v>
      </c>
      <c r="M30" s="7">
        <v>0</v>
      </c>
      <c r="N30" s="7">
        <v>7361.57</v>
      </c>
      <c r="O30" s="7">
        <v>0</v>
      </c>
      <c r="P30" s="7">
        <v>19635.88</v>
      </c>
      <c r="Q30" s="7">
        <v>3841.72</v>
      </c>
      <c r="R30" s="7">
        <v>7468.74</v>
      </c>
      <c r="S30" s="7">
        <v>3226.82</v>
      </c>
      <c r="T30" s="11">
        <v>15983.82</v>
      </c>
      <c r="U30" s="11">
        <v>12286.62</v>
      </c>
      <c r="V30" s="11">
        <v>0</v>
      </c>
      <c r="W30" s="7">
        <v>0</v>
      </c>
      <c r="X30" s="7">
        <v>0</v>
      </c>
      <c r="Y30" s="7">
        <v>0</v>
      </c>
      <c r="Z30" s="7">
        <v>17386.72</v>
      </c>
      <c r="AA30" s="7">
        <v>0</v>
      </c>
      <c r="AB30" s="7">
        <v>0</v>
      </c>
      <c r="AC30" s="7">
        <v>0</v>
      </c>
      <c r="AD30" s="7">
        <v>6865.82</v>
      </c>
      <c r="AE30" s="7">
        <v>17471.760000000002</v>
      </c>
      <c r="AF30" s="11">
        <v>8413.0600000000013</v>
      </c>
      <c r="AG30" s="7">
        <v>0</v>
      </c>
      <c r="AH30" s="7">
        <v>10321.84</v>
      </c>
      <c r="AI30" s="7">
        <v>679.78</v>
      </c>
      <c r="AJ30" s="7">
        <v>0</v>
      </c>
      <c r="AK30" s="7">
        <v>4908.7299999999996</v>
      </c>
      <c r="AL30" s="7">
        <v>0</v>
      </c>
      <c r="AM30" s="7">
        <v>18336.62</v>
      </c>
      <c r="AN30" s="7">
        <v>1942.88</v>
      </c>
      <c r="AO30" s="7">
        <v>0</v>
      </c>
      <c r="AP30" s="7">
        <v>0</v>
      </c>
      <c r="AQ30" s="7">
        <v>11124.93</v>
      </c>
      <c r="AR30" s="7">
        <v>0</v>
      </c>
      <c r="AS30" s="7">
        <v>4356.4799999999996</v>
      </c>
      <c r="AT30" s="7">
        <v>11752.98</v>
      </c>
      <c r="AU30" s="7">
        <v>3944.16</v>
      </c>
      <c r="AV30" s="7">
        <v>0</v>
      </c>
      <c r="AW30" s="7">
        <v>14461.74</v>
      </c>
      <c r="AX30" s="7">
        <v>7605.47</v>
      </c>
      <c r="AY30" s="7">
        <v>0</v>
      </c>
      <c r="AZ30" s="7">
        <v>0</v>
      </c>
      <c r="BA30" s="7">
        <v>0</v>
      </c>
      <c r="BB30" s="7">
        <v>14798.439999999999</v>
      </c>
      <c r="BC30" s="7">
        <v>0</v>
      </c>
      <c r="BD30" s="7">
        <v>7465.98</v>
      </c>
      <c r="BE30" s="7">
        <v>17583.96</v>
      </c>
      <c r="BF30" s="7">
        <v>522</v>
      </c>
      <c r="BG30" s="7">
        <v>0</v>
      </c>
      <c r="BH30" s="7">
        <v>0</v>
      </c>
      <c r="BI30" s="7">
        <v>5560</v>
      </c>
      <c r="BJ30" s="7">
        <v>0</v>
      </c>
      <c r="BK30" s="7">
        <v>13807.66</v>
      </c>
      <c r="BL30" s="155">
        <v>0</v>
      </c>
      <c r="BM30" s="7"/>
      <c r="BN30" s="7"/>
      <c r="BO30" s="7"/>
      <c r="BP30" s="7"/>
      <c r="BQ30" s="7"/>
      <c r="BR30" s="7"/>
      <c r="BS30" s="7"/>
      <c r="BT30" s="5">
        <f>SUM(Tabela36[[#This Row],[set/21]:[dez/21]])</f>
        <v>9453.2999999999993</v>
      </c>
      <c r="BU30" s="5">
        <f>SUM(Tabela36[[#This Row],[jan/22]:[dez/22]])</f>
        <v>87965.35</v>
      </c>
      <c r="BV30" s="5">
        <f t="shared" si="2"/>
        <v>61138.979999999996</v>
      </c>
      <c r="BW30" s="5">
        <f t="shared" si="3"/>
        <v>56366.78</v>
      </c>
      <c r="BX30" s="5">
        <f>SUM(Tabela36[[#This Row],[jan/25]:[dez/25]])</f>
        <v>62437.589999999989</v>
      </c>
      <c r="BY30" s="5">
        <f t="shared" si="4"/>
        <v>19367.66</v>
      </c>
      <c r="BZ30" s="5">
        <f>Tabela36[[#This Row],[Total 2025]]+Tabela36[[#This Row],[Total 2024]]+Tabela36[[#This Row],[Total 2023]]+Tabela36[[#This Row],[Total 2022]]+Tabela36[[#This Row],[Total 2021]]+Tabela36[[#This Row],[Total 2026]]</f>
        <v>296729.65999999992</v>
      </c>
    </row>
    <row r="31" spans="1:78" ht="30" customHeight="1" x14ac:dyDescent="0.25">
      <c r="A31" s="63"/>
      <c r="B31" s="10" t="s">
        <v>164</v>
      </c>
      <c r="C31" s="2" t="s">
        <v>276</v>
      </c>
      <c r="D31" s="10">
        <v>1186</v>
      </c>
      <c r="E31" s="7">
        <v>30660</v>
      </c>
      <c r="F31" s="2" t="s">
        <v>436</v>
      </c>
      <c r="G31" s="153" t="s">
        <v>435</v>
      </c>
      <c r="H31" s="7">
        <v>0</v>
      </c>
      <c r="I31" s="7">
        <v>0</v>
      </c>
      <c r="J31" s="7">
        <v>0</v>
      </c>
      <c r="K31" s="7">
        <v>0</v>
      </c>
      <c r="L31" s="7">
        <v>6519.9500000000007</v>
      </c>
      <c r="M31" s="7">
        <v>3494.48</v>
      </c>
      <c r="N31" s="7">
        <v>4693.2</v>
      </c>
      <c r="O31" s="7">
        <v>0</v>
      </c>
      <c r="P31" s="7">
        <v>4303.5200000000004</v>
      </c>
      <c r="Q31" s="7">
        <v>14641.880000000001</v>
      </c>
      <c r="R31" s="7">
        <v>0</v>
      </c>
      <c r="S31" s="7">
        <v>8610.8799999999992</v>
      </c>
      <c r="T31" s="11">
        <v>6510.34</v>
      </c>
      <c r="U31" s="11">
        <v>10990.75</v>
      </c>
      <c r="V31" s="11">
        <v>15875.61</v>
      </c>
      <c r="W31" s="7">
        <v>12087.34</v>
      </c>
      <c r="X31" s="7">
        <v>9154.82</v>
      </c>
      <c r="Y31" s="7">
        <v>4088.88</v>
      </c>
      <c r="Z31" s="7">
        <v>2040.8</v>
      </c>
      <c r="AA31" s="7">
        <v>5188.03</v>
      </c>
      <c r="AB31" s="7">
        <v>5018.45</v>
      </c>
      <c r="AC31" s="7">
        <v>5106.6000000000004</v>
      </c>
      <c r="AD31" s="7">
        <v>7922.26</v>
      </c>
      <c r="AE31" s="7">
        <v>7671.4900000000007</v>
      </c>
      <c r="AF31" s="11">
        <v>913.45</v>
      </c>
      <c r="AG31" s="7">
        <v>4679.3200000000006</v>
      </c>
      <c r="AH31" s="7">
        <v>1328.37</v>
      </c>
      <c r="AI31" s="7">
        <v>0</v>
      </c>
      <c r="AJ31" s="7">
        <v>0</v>
      </c>
      <c r="AK31" s="7">
        <v>17331.050000000003</v>
      </c>
      <c r="AL31" s="7">
        <v>3486</v>
      </c>
      <c r="AM31" s="7">
        <v>13340.13</v>
      </c>
      <c r="AN31" s="7">
        <v>18196.28</v>
      </c>
      <c r="AO31" s="7">
        <v>3592.58</v>
      </c>
      <c r="AP31" s="7">
        <v>24912.25</v>
      </c>
      <c r="AQ31" s="7">
        <v>11872.7</v>
      </c>
      <c r="AR31" s="7">
        <v>15989.95</v>
      </c>
      <c r="AS31" s="7">
        <v>0</v>
      </c>
      <c r="AT31" s="7">
        <v>17703.63</v>
      </c>
      <c r="AU31" s="7">
        <v>12132.58</v>
      </c>
      <c r="AV31" s="7">
        <v>12759.38</v>
      </c>
      <c r="AW31" s="7">
        <v>0</v>
      </c>
      <c r="AX31" s="7">
        <v>8085.0499999999993</v>
      </c>
      <c r="AY31" s="7">
        <v>16092.77</v>
      </c>
      <c r="AZ31" s="7">
        <v>4509.57</v>
      </c>
      <c r="BA31" s="7">
        <v>11532.900000000001</v>
      </c>
      <c r="BB31" s="7">
        <v>1142.49</v>
      </c>
      <c r="BC31" s="7">
        <v>0</v>
      </c>
      <c r="BD31" s="7">
        <v>21372.799999999999</v>
      </c>
      <c r="BE31" s="7">
        <v>0</v>
      </c>
      <c r="BF31" s="7">
        <v>0</v>
      </c>
      <c r="BG31" s="7">
        <v>11733.36</v>
      </c>
      <c r="BH31" s="7">
        <v>3817.41</v>
      </c>
      <c r="BI31" s="7">
        <v>13420.24</v>
      </c>
      <c r="BJ31" s="7">
        <v>0</v>
      </c>
      <c r="BK31" s="7">
        <v>4515.2</v>
      </c>
      <c r="BL31" s="155">
        <v>8420.6</v>
      </c>
      <c r="BM31" s="7"/>
      <c r="BN31" s="7"/>
      <c r="BO31" s="7"/>
      <c r="BP31" s="7"/>
      <c r="BQ31" s="7"/>
      <c r="BR31" s="7"/>
      <c r="BS31" s="7"/>
      <c r="BT31" s="5">
        <f>SUM(Tabela36[[#This Row],[set/21]:[dez/21]])</f>
        <v>0</v>
      </c>
      <c r="BU31" s="5">
        <f>SUM(Tabela36[[#This Row],[jan/22]:[dez/22]])</f>
        <v>87727.95</v>
      </c>
      <c r="BV31" s="5">
        <f t="shared" si="2"/>
        <v>53112.47</v>
      </c>
      <c r="BW31" s="5">
        <f t="shared" si="3"/>
        <v>138557.15</v>
      </c>
      <c r="BX31" s="5">
        <f>SUM(Tabela36[[#This Row],[jan/25]:[dez/25]])</f>
        <v>87228.319999999992</v>
      </c>
      <c r="BY31" s="5">
        <f t="shared" si="4"/>
        <v>30173.450000000004</v>
      </c>
      <c r="BZ31" s="5">
        <f>Tabela36[[#This Row],[Total 2025]]+Tabela36[[#This Row],[Total 2024]]+Tabela36[[#This Row],[Total 2023]]+Tabela36[[#This Row],[Total 2022]]+Tabela36[[#This Row],[Total 2021]]+Tabela36[[#This Row],[Total 2026]]</f>
        <v>396799.33999999997</v>
      </c>
    </row>
    <row r="32" spans="1:78" ht="30" customHeight="1" x14ac:dyDescent="0.25">
      <c r="A32" s="63"/>
      <c r="B32" s="10" t="s">
        <v>229</v>
      </c>
      <c r="C32" s="2" t="s">
        <v>287</v>
      </c>
      <c r="D32" s="10">
        <v>1019</v>
      </c>
      <c r="E32" s="7"/>
      <c r="F32" s="2" t="s">
        <v>529</v>
      </c>
      <c r="G32" s="153" t="s">
        <v>435</v>
      </c>
      <c r="H32" s="7">
        <v>1815.29</v>
      </c>
      <c r="I32" s="7">
        <v>0</v>
      </c>
      <c r="J32" s="7">
        <v>0</v>
      </c>
      <c r="K32" s="7">
        <v>0</v>
      </c>
      <c r="L32" s="7">
        <v>0</v>
      </c>
      <c r="M32" s="7">
        <v>5942.78</v>
      </c>
      <c r="N32" s="7">
        <v>2172.5300000000002</v>
      </c>
      <c r="O32" s="7">
        <v>1069.6400000000001</v>
      </c>
      <c r="P32" s="7">
        <v>5266.24</v>
      </c>
      <c r="Q32" s="7">
        <v>0</v>
      </c>
      <c r="R32" s="7">
        <v>5481.34</v>
      </c>
      <c r="S32" s="7">
        <v>9443.4900000000016</v>
      </c>
      <c r="T32" s="11">
        <v>5315.15</v>
      </c>
      <c r="U32" s="11">
        <v>15478.72</v>
      </c>
      <c r="V32" s="11">
        <v>11942.6</v>
      </c>
      <c r="W32" s="7">
        <v>25565.059999999998</v>
      </c>
      <c r="X32" s="7">
        <v>34200.400000000001</v>
      </c>
      <c r="Y32" s="7">
        <v>0</v>
      </c>
      <c r="Z32" s="7">
        <v>17578.66</v>
      </c>
      <c r="AA32" s="7">
        <v>0</v>
      </c>
      <c r="AB32" s="7">
        <v>0</v>
      </c>
      <c r="AC32" s="7">
        <v>0</v>
      </c>
      <c r="AD32" s="7">
        <v>1219.04</v>
      </c>
      <c r="AE32" s="7">
        <v>3257.4900000000002</v>
      </c>
      <c r="AF32" s="11">
        <v>0</v>
      </c>
      <c r="AG32" s="7">
        <v>6238.62</v>
      </c>
      <c r="AH32" s="7">
        <v>8007.6200000000008</v>
      </c>
      <c r="AI32" s="7">
        <v>0</v>
      </c>
      <c r="AJ32" s="7">
        <v>0</v>
      </c>
      <c r="AK32" s="7">
        <v>2559.48</v>
      </c>
      <c r="AL32" s="7">
        <v>0</v>
      </c>
      <c r="AM32" s="7">
        <v>0</v>
      </c>
      <c r="AN32" s="7">
        <v>974.83999999999992</v>
      </c>
      <c r="AO32" s="7">
        <v>0</v>
      </c>
      <c r="AP32" s="7">
        <v>1602.2199999999998</v>
      </c>
      <c r="AQ32" s="7">
        <v>3022.7</v>
      </c>
      <c r="AR32" s="7">
        <v>0</v>
      </c>
      <c r="AS32" s="7">
        <v>0</v>
      </c>
      <c r="AT32" s="7">
        <v>1618.14</v>
      </c>
      <c r="AU32" s="7">
        <v>0</v>
      </c>
      <c r="AV32" s="7">
        <v>1955.3600000000001</v>
      </c>
      <c r="AW32" s="7">
        <v>0</v>
      </c>
      <c r="AX32" s="7">
        <v>0</v>
      </c>
      <c r="AY32" s="7">
        <v>1129.27</v>
      </c>
      <c r="AZ32" s="7">
        <v>0</v>
      </c>
      <c r="BA32" s="7">
        <v>1399.79</v>
      </c>
      <c r="BB32" s="7">
        <v>0</v>
      </c>
      <c r="BC32" s="7">
        <v>0</v>
      </c>
      <c r="BD32" s="7">
        <v>0</v>
      </c>
      <c r="BE32" s="7">
        <v>0</v>
      </c>
      <c r="BF32" s="7">
        <v>0</v>
      </c>
      <c r="BG32" s="7">
        <v>0</v>
      </c>
      <c r="BH32" s="7">
        <v>0</v>
      </c>
      <c r="BI32" s="7">
        <v>0</v>
      </c>
      <c r="BJ32" s="7">
        <v>0</v>
      </c>
      <c r="BK32" s="7">
        <v>0</v>
      </c>
      <c r="BL32" s="155">
        <v>0</v>
      </c>
      <c r="BM32" s="7"/>
      <c r="BN32" s="7"/>
      <c r="BO32" s="7"/>
      <c r="BP32" s="7"/>
      <c r="BQ32" s="7"/>
      <c r="BR32" s="7"/>
      <c r="BS32" s="7"/>
      <c r="BT32" s="5">
        <f>SUM(Tabela36[[#This Row],[set/21]:[dez/21]])</f>
        <v>1815.29</v>
      </c>
      <c r="BU32" s="5">
        <f>SUM(Tabela36[[#This Row],[jan/22]:[dez/22]])</f>
        <v>87677.549999999988</v>
      </c>
      <c r="BV32" s="5">
        <f t="shared" si="2"/>
        <v>70501.83</v>
      </c>
      <c r="BW32" s="5">
        <f t="shared" si="3"/>
        <v>9777.3799999999992</v>
      </c>
      <c r="BX32" s="5">
        <f>SUM(Tabela36[[#This Row],[jan/25]:[dez/25]])</f>
        <v>4484.42</v>
      </c>
      <c r="BY32" s="5">
        <f t="shared" si="4"/>
        <v>0</v>
      </c>
      <c r="BZ32" s="5">
        <f>Tabela36[[#This Row],[Total 2025]]+Tabela36[[#This Row],[Total 2024]]+Tabela36[[#This Row],[Total 2023]]+Tabela36[[#This Row],[Total 2022]]+Tabela36[[#This Row],[Total 2021]]+Tabela36[[#This Row],[Total 2026]]</f>
        <v>174256.47</v>
      </c>
    </row>
    <row r="33" spans="1:78" ht="30" customHeight="1" x14ac:dyDescent="0.25">
      <c r="A33" s="63"/>
      <c r="B33" s="10" t="s">
        <v>103</v>
      </c>
      <c r="C33" s="2" t="s">
        <v>275</v>
      </c>
      <c r="D33" s="10">
        <v>1001</v>
      </c>
      <c r="E33" s="7">
        <v>65000</v>
      </c>
      <c r="F33" s="2" t="s">
        <v>529</v>
      </c>
      <c r="G33" s="153" t="s">
        <v>435</v>
      </c>
      <c r="H33" s="7">
        <v>3972.9</v>
      </c>
      <c r="I33" s="7">
        <v>14549.93</v>
      </c>
      <c r="J33" s="7">
        <v>3805.49</v>
      </c>
      <c r="K33" s="7">
        <v>5133.5600000000004</v>
      </c>
      <c r="L33" s="7">
        <v>3836.81</v>
      </c>
      <c r="M33" s="7">
        <v>3842.6900000000005</v>
      </c>
      <c r="N33" s="7">
        <v>7436.22</v>
      </c>
      <c r="O33" s="7">
        <v>2486.5</v>
      </c>
      <c r="P33" s="7">
        <v>7306.5599999999995</v>
      </c>
      <c r="Q33" s="7">
        <v>8861.36</v>
      </c>
      <c r="R33" s="7">
        <v>14028.01</v>
      </c>
      <c r="S33" s="7">
        <v>5627.7</v>
      </c>
      <c r="T33" s="11">
        <v>14327.73</v>
      </c>
      <c r="U33" s="11">
        <v>10622.470000000001</v>
      </c>
      <c r="V33" s="11">
        <v>8766.7200000000012</v>
      </c>
      <c r="W33" s="7">
        <v>0</v>
      </c>
      <c r="X33" s="7">
        <v>16587.8</v>
      </c>
      <c r="Y33" s="7">
        <v>9935.4500000000007</v>
      </c>
      <c r="Z33" s="7">
        <v>14715.05</v>
      </c>
      <c r="AA33" s="7">
        <v>8295.0300000000007</v>
      </c>
      <c r="AB33" s="7">
        <v>6976.27</v>
      </c>
      <c r="AC33" s="7">
        <v>7889.66</v>
      </c>
      <c r="AD33" s="7">
        <v>8574.0499999999993</v>
      </c>
      <c r="AE33" s="7">
        <v>2252.41</v>
      </c>
      <c r="AF33" s="11">
        <v>13242.16</v>
      </c>
      <c r="AG33" s="7">
        <v>7666.72</v>
      </c>
      <c r="AH33" s="7">
        <v>13549.58</v>
      </c>
      <c r="AI33" s="7">
        <v>14717.33</v>
      </c>
      <c r="AJ33" s="7">
        <v>17978.650000000001</v>
      </c>
      <c r="AK33" s="7">
        <v>13909.990000000002</v>
      </c>
      <c r="AL33" s="7">
        <v>34869.440000000002</v>
      </c>
      <c r="AM33" s="7">
        <v>24865.940000000002</v>
      </c>
      <c r="AN33" s="7">
        <v>39040.300000000003</v>
      </c>
      <c r="AO33" s="7">
        <v>2247.5100000000002</v>
      </c>
      <c r="AP33" s="7">
        <v>52286.7</v>
      </c>
      <c r="AQ33" s="7">
        <v>59384.119999999995</v>
      </c>
      <c r="AR33" s="7">
        <v>58033.880000000005</v>
      </c>
      <c r="AS33" s="7">
        <v>66192.579999999987</v>
      </c>
      <c r="AT33" s="7">
        <v>25573.26</v>
      </c>
      <c r="AU33" s="7">
        <v>22565.98</v>
      </c>
      <c r="AV33" s="7">
        <f>26711.19+15678.3</f>
        <v>42389.49</v>
      </c>
      <c r="AW33" s="7">
        <f>14206.91</f>
        <v>14206.91</v>
      </c>
      <c r="AX33" s="7">
        <f>17098.47+18381.5</f>
        <v>35479.97</v>
      </c>
      <c r="AY33" s="7">
        <v>22759.86</v>
      </c>
      <c r="AZ33" s="7">
        <v>21571.129999999997</v>
      </c>
      <c r="BA33" s="7">
        <v>27709.91</v>
      </c>
      <c r="BB33" s="7">
        <v>37836.839999999997</v>
      </c>
      <c r="BC33" s="7">
        <v>50722.5</v>
      </c>
      <c r="BD33" s="7">
        <v>33405.99</v>
      </c>
      <c r="BE33" s="7">
        <v>39672.759999999995</v>
      </c>
      <c r="BF33" s="7">
        <v>27076.080000000002</v>
      </c>
      <c r="BG33" s="7">
        <v>30691.440000000002</v>
      </c>
      <c r="BH33" s="7">
        <v>56454.559999999998</v>
      </c>
      <c r="BI33" s="7">
        <v>38488.730000000003</v>
      </c>
      <c r="BJ33" s="7">
        <v>58472.4</v>
      </c>
      <c r="BK33" s="7">
        <v>47104.25</v>
      </c>
      <c r="BL33" s="155">
        <v>48654.040000000008</v>
      </c>
      <c r="BM33" s="7"/>
      <c r="BN33" s="7"/>
      <c r="BO33" s="7"/>
      <c r="BP33" s="7"/>
      <c r="BQ33" s="7"/>
      <c r="BR33" s="7"/>
      <c r="BS33" s="7"/>
      <c r="BT33" s="5">
        <f>SUM(Tabela36[[#This Row],[set/21]:[dez/21]])</f>
        <v>27461.88</v>
      </c>
      <c r="BU33" s="5">
        <f>SUM(Tabela36[[#This Row],[jan/22]:[dez/22]])</f>
        <v>87142.77</v>
      </c>
      <c r="BV33" s="5">
        <f t="shared" si="2"/>
        <v>124401.51000000002</v>
      </c>
      <c r="BW33" s="5">
        <f t="shared" si="3"/>
        <v>416948.35</v>
      </c>
      <c r="BX33" s="5">
        <f>SUM(Tabela36[[#This Row],[jan/25]:[dez/25]])</f>
        <v>383522.88</v>
      </c>
      <c r="BY33" s="5">
        <f t="shared" si="4"/>
        <v>249173.98</v>
      </c>
      <c r="BZ33" s="5">
        <f>Tabela36[[#This Row],[Total 2025]]+Tabela36[[#This Row],[Total 2024]]+Tabela36[[#This Row],[Total 2023]]+Tabela36[[#This Row],[Total 2022]]+Tabela36[[#This Row],[Total 2021]]+Tabela36[[#This Row],[Total 2026]]</f>
        <v>1288651.3700000001</v>
      </c>
    </row>
    <row r="34" spans="1:78" ht="30" customHeight="1" x14ac:dyDescent="0.25">
      <c r="A34" s="63"/>
      <c r="B34" s="10" t="s">
        <v>90</v>
      </c>
      <c r="C34" s="2" t="s">
        <v>292</v>
      </c>
      <c r="D34" s="10">
        <v>1259</v>
      </c>
      <c r="E34" s="7">
        <v>170000</v>
      </c>
      <c r="F34" s="2" t="s">
        <v>437</v>
      </c>
      <c r="G34" s="153" t="s">
        <v>471</v>
      </c>
      <c r="H34" s="7">
        <v>0</v>
      </c>
      <c r="I34" s="7">
        <v>0</v>
      </c>
      <c r="J34" s="7">
        <v>0</v>
      </c>
      <c r="K34" s="7">
        <v>0</v>
      </c>
      <c r="L34" s="7">
        <v>0</v>
      </c>
      <c r="M34" s="7">
        <v>0</v>
      </c>
      <c r="N34" s="7">
        <v>0</v>
      </c>
      <c r="O34" s="7">
        <v>0</v>
      </c>
      <c r="P34" s="7">
        <v>25601.24</v>
      </c>
      <c r="Q34" s="7">
        <v>9527.9</v>
      </c>
      <c r="R34" s="7">
        <v>0</v>
      </c>
      <c r="S34" s="7">
        <v>0</v>
      </c>
      <c r="T34" s="11">
        <v>13963.02</v>
      </c>
      <c r="U34" s="11">
        <v>11063.42</v>
      </c>
      <c r="V34" s="11">
        <v>7853.5</v>
      </c>
      <c r="W34" s="7">
        <v>17058.18</v>
      </c>
      <c r="X34" s="7">
        <v>21566.78</v>
      </c>
      <c r="Y34" s="7">
        <v>0</v>
      </c>
      <c r="Z34" s="7">
        <v>17502.78</v>
      </c>
      <c r="AA34" s="7">
        <v>0</v>
      </c>
      <c r="AB34" s="7">
        <v>37490.239999999998</v>
      </c>
      <c r="AC34" s="7">
        <v>38745.599999999999</v>
      </c>
      <c r="AD34" s="7">
        <v>0</v>
      </c>
      <c r="AE34" s="7">
        <v>49642.74</v>
      </c>
      <c r="AF34" s="11">
        <v>37304</v>
      </c>
      <c r="AG34" s="7">
        <v>73301.930000000008</v>
      </c>
      <c r="AH34" s="7">
        <v>8298.0200000000041</v>
      </c>
      <c r="AI34" s="7">
        <v>0</v>
      </c>
      <c r="AJ34" s="7">
        <v>64302.359999999993</v>
      </c>
      <c r="AK34" s="7">
        <v>39629.770000000004</v>
      </c>
      <c r="AL34" s="7">
        <v>47607.18</v>
      </c>
      <c r="AM34" s="7">
        <v>32796.080000000002</v>
      </c>
      <c r="AN34" s="7">
        <v>16683.900000000001</v>
      </c>
      <c r="AO34" s="7">
        <v>56973.62</v>
      </c>
      <c r="AP34" s="7">
        <v>26890.050000000003</v>
      </c>
      <c r="AQ34" s="7">
        <v>49330.020000000004</v>
      </c>
      <c r="AR34" s="7">
        <v>37630.67</v>
      </c>
      <c r="AS34" s="7">
        <v>0</v>
      </c>
      <c r="AT34" s="7">
        <v>46241.919999999998</v>
      </c>
      <c r="AU34" s="7">
        <v>49280.49</v>
      </c>
      <c r="AV34" s="7">
        <v>43311.020000000004</v>
      </c>
      <c r="AW34" s="7">
        <v>48985.84</v>
      </c>
      <c r="AX34" s="7">
        <v>55322.33</v>
      </c>
      <c r="AY34" s="7">
        <v>27948.879999999997</v>
      </c>
      <c r="AZ34" s="7">
        <v>0</v>
      </c>
      <c r="BA34" s="7">
        <v>0</v>
      </c>
      <c r="BB34" s="7">
        <v>0</v>
      </c>
      <c r="BC34" s="7">
        <v>0</v>
      </c>
      <c r="BD34" s="7">
        <v>0</v>
      </c>
      <c r="BE34" s="7">
        <v>0</v>
      </c>
      <c r="BF34" s="7">
        <v>0</v>
      </c>
      <c r="BG34" s="7">
        <v>0</v>
      </c>
      <c r="BH34" s="7">
        <v>6355.12</v>
      </c>
      <c r="BI34" s="7">
        <v>0</v>
      </c>
      <c r="BJ34" s="7">
        <v>6667.4400000000005</v>
      </c>
      <c r="BK34" s="7">
        <v>0</v>
      </c>
      <c r="BL34" s="155">
        <v>10078.31</v>
      </c>
      <c r="BM34" s="7"/>
      <c r="BN34" s="7"/>
      <c r="BO34" s="7"/>
      <c r="BP34" s="7"/>
      <c r="BQ34" s="7"/>
      <c r="BR34" s="7"/>
      <c r="BS34" s="7"/>
      <c r="BT34" s="5">
        <f>SUM(Tabela36[[#This Row],[set/21]:[dez/21]])</f>
        <v>0</v>
      </c>
      <c r="BU34" s="5">
        <f>SUM(Tabela36[[#This Row],[jan/22]:[dez/22]])</f>
        <v>85067.260000000009</v>
      </c>
      <c r="BV34" s="5">
        <f t="shared" si="2"/>
        <v>283852.09000000003</v>
      </c>
      <c r="BW34" s="5">
        <f t="shared" si="3"/>
        <v>467366.06</v>
      </c>
      <c r="BX34" s="5">
        <f>SUM(Tabela36[[#This Row],[jan/25]:[dez/25]])</f>
        <v>175568.07</v>
      </c>
      <c r="BY34" s="5">
        <f t="shared" si="4"/>
        <v>23100.870000000003</v>
      </c>
      <c r="BZ34" s="5">
        <f>Tabela36[[#This Row],[Total 2025]]+Tabela36[[#This Row],[Total 2024]]+Tabela36[[#This Row],[Total 2023]]+Tabela36[[#This Row],[Total 2022]]+Tabela36[[#This Row],[Total 2021]]+Tabela36[[#This Row],[Total 2026]]</f>
        <v>1034954.35</v>
      </c>
    </row>
    <row r="35" spans="1:78" ht="30" customHeight="1" x14ac:dyDescent="0.25">
      <c r="A35" s="63"/>
      <c r="B35" s="10" t="s">
        <v>259</v>
      </c>
      <c r="C35" s="2" t="s">
        <v>294</v>
      </c>
      <c r="D35" s="10">
        <v>1163</v>
      </c>
      <c r="E35" s="7">
        <v>90000</v>
      </c>
      <c r="F35" s="2" t="s">
        <v>436</v>
      </c>
      <c r="G35" s="153" t="s">
        <v>435</v>
      </c>
      <c r="H35" s="7">
        <v>0</v>
      </c>
      <c r="I35" s="7">
        <v>0</v>
      </c>
      <c r="J35" s="7">
        <v>0</v>
      </c>
      <c r="K35" s="7">
        <v>13800.78</v>
      </c>
      <c r="L35" s="7">
        <v>0</v>
      </c>
      <c r="M35" s="7">
        <v>0</v>
      </c>
      <c r="N35" s="7">
        <v>0</v>
      </c>
      <c r="O35" s="7">
        <v>0</v>
      </c>
      <c r="P35" s="7">
        <v>0</v>
      </c>
      <c r="Q35" s="7">
        <v>0</v>
      </c>
      <c r="R35" s="7">
        <v>0</v>
      </c>
      <c r="S35" s="7">
        <v>65193.11</v>
      </c>
      <c r="T35" s="11">
        <v>0</v>
      </c>
      <c r="U35" s="11">
        <v>0</v>
      </c>
      <c r="V35" s="11">
        <v>18995.689999999999</v>
      </c>
      <c r="W35" s="7">
        <v>0</v>
      </c>
      <c r="X35" s="7">
        <v>25190.720000000001</v>
      </c>
      <c r="Y35" s="7">
        <v>0</v>
      </c>
      <c r="Z35" s="7">
        <v>0</v>
      </c>
      <c r="AA35" s="7">
        <v>41696.480000000003</v>
      </c>
      <c r="AB35" s="7">
        <v>0</v>
      </c>
      <c r="AC35" s="7">
        <v>0</v>
      </c>
      <c r="AD35" s="7">
        <v>0</v>
      </c>
      <c r="AE35" s="7">
        <v>22251.040000000001</v>
      </c>
      <c r="AF35" s="11">
        <v>0</v>
      </c>
      <c r="AG35" s="7">
        <v>36570.33</v>
      </c>
      <c r="AH35" s="7">
        <v>0</v>
      </c>
      <c r="AI35" s="7">
        <v>0</v>
      </c>
      <c r="AJ35" s="7">
        <v>0</v>
      </c>
      <c r="AK35" s="7">
        <v>0</v>
      </c>
      <c r="AL35" s="7">
        <v>47016.72</v>
      </c>
      <c r="AM35" s="7">
        <v>0</v>
      </c>
      <c r="AN35" s="7">
        <v>31432.080000000002</v>
      </c>
      <c r="AO35" s="7">
        <v>0</v>
      </c>
      <c r="AP35" s="7">
        <v>37128.269999999997</v>
      </c>
      <c r="AQ35" s="7">
        <v>0</v>
      </c>
      <c r="AR35" s="7">
        <v>46523.86</v>
      </c>
      <c r="AS35" s="7">
        <v>51925.37</v>
      </c>
      <c r="AT35" s="7">
        <v>0</v>
      </c>
      <c r="AU35" s="7">
        <v>0</v>
      </c>
      <c r="AV35" s="7">
        <v>32118.2</v>
      </c>
      <c r="AW35" s="7">
        <v>0</v>
      </c>
      <c r="AX35" s="7">
        <v>65269.51</v>
      </c>
      <c r="AY35" s="7">
        <v>42701.340000000004</v>
      </c>
      <c r="AZ35" s="7">
        <v>0</v>
      </c>
      <c r="BA35" s="7">
        <v>0</v>
      </c>
      <c r="BB35" s="7">
        <v>57729.850000000006</v>
      </c>
      <c r="BC35" s="7">
        <v>35700.559999999998</v>
      </c>
      <c r="BD35" s="7">
        <v>0</v>
      </c>
      <c r="BE35" s="7">
        <v>39792.630000000005</v>
      </c>
      <c r="BF35" s="7">
        <v>38933.4</v>
      </c>
      <c r="BG35" s="7">
        <v>0</v>
      </c>
      <c r="BH35" s="7">
        <v>42004.46</v>
      </c>
      <c r="BI35" s="7">
        <v>0</v>
      </c>
      <c r="BJ35" s="7">
        <v>58946.630000000005</v>
      </c>
      <c r="BK35" s="7">
        <v>40890.11</v>
      </c>
      <c r="BL35" s="155">
        <v>0</v>
      </c>
      <c r="BM35" s="7"/>
      <c r="BN35" s="7"/>
      <c r="BO35" s="7"/>
      <c r="BP35" s="7"/>
      <c r="BQ35" s="7"/>
      <c r="BR35" s="7"/>
      <c r="BS35" s="7"/>
      <c r="BT35" s="5">
        <f>SUM(Tabela36[[#This Row],[set/21]:[dez/21]])</f>
        <v>13800.78</v>
      </c>
      <c r="BU35" s="5">
        <f>SUM(Tabela36[[#This Row],[jan/22]:[dez/22]])</f>
        <v>84188.800000000003</v>
      </c>
      <c r="BV35" s="5">
        <f t="shared" si="2"/>
        <v>125708.57000000002</v>
      </c>
      <c r="BW35" s="5">
        <f t="shared" si="3"/>
        <v>214026.3</v>
      </c>
      <c r="BX35" s="5">
        <f>SUM(Tabela36[[#This Row],[jan/25]:[dez/25]])</f>
        <v>312245.49000000005</v>
      </c>
      <c r="BY35" s="5">
        <f t="shared" si="4"/>
        <v>141841.20000000001</v>
      </c>
      <c r="BZ35" s="5">
        <f>Tabela36[[#This Row],[Total 2025]]+Tabela36[[#This Row],[Total 2024]]+Tabela36[[#This Row],[Total 2023]]+Tabela36[[#This Row],[Total 2022]]+Tabela36[[#This Row],[Total 2021]]+Tabela36[[#This Row],[Total 2026]]</f>
        <v>891811.14000000013</v>
      </c>
    </row>
    <row r="36" spans="1:78" ht="30" customHeight="1" x14ac:dyDescent="0.25">
      <c r="A36" s="63"/>
      <c r="B36" s="10" t="s">
        <v>195</v>
      </c>
      <c r="C36" s="2" t="s">
        <v>280</v>
      </c>
      <c r="D36" s="10">
        <v>1011</v>
      </c>
      <c r="E36" s="7"/>
      <c r="F36" s="2" t="s">
        <v>436</v>
      </c>
      <c r="G36" s="153" t="s">
        <v>471</v>
      </c>
      <c r="H36" s="7">
        <v>10892</v>
      </c>
      <c r="I36" s="7">
        <v>4475.7800000000007</v>
      </c>
      <c r="J36" s="7">
        <v>3596.06</v>
      </c>
      <c r="K36" s="7">
        <v>6439.24</v>
      </c>
      <c r="L36" s="7">
        <v>9062.49</v>
      </c>
      <c r="M36" s="7">
        <v>2633.12</v>
      </c>
      <c r="N36" s="7">
        <v>5243.16</v>
      </c>
      <c r="O36" s="7">
        <v>5559.82</v>
      </c>
      <c r="P36" s="7">
        <v>1695.7199999999998</v>
      </c>
      <c r="Q36" s="7">
        <v>7543.44</v>
      </c>
      <c r="R36" s="7">
        <v>8737.15</v>
      </c>
      <c r="S36" s="7">
        <v>3233.3599999999997</v>
      </c>
      <c r="T36" s="11">
        <v>13095.960000000001</v>
      </c>
      <c r="U36" s="11">
        <v>16552.04</v>
      </c>
      <c r="V36" s="11">
        <v>4718.8100000000004</v>
      </c>
      <c r="W36" s="7">
        <v>4264.16</v>
      </c>
      <c r="X36" s="7">
        <v>6694.5</v>
      </c>
      <c r="Y36" s="7">
        <v>2709</v>
      </c>
      <c r="Z36" s="7">
        <v>11262.970000000001</v>
      </c>
      <c r="AA36" s="7">
        <v>9685.57</v>
      </c>
      <c r="AB36" s="7">
        <v>2952.18</v>
      </c>
      <c r="AC36" s="7">
        <v>4758.05</v>
      </c>
      <c r="AD36" s="7">
        <v>8461.9599999999991</v>
      </c>
      <c r="AE36" s="7">
        <v>6615.9000000000005</v>
      </c>
      <c r="AF36" s="11">
        <v>3621.88</v>
      </c>
      <c r="AG36" s="7">
        <v>14865.45</v>
      </c>
      <c r="AH36" s="7">
        <v>3974.24</v>
      </c>
      <c r="AI36" s="7">
        <v>5911.58</v>
      </c>
      <c r="AJ36" s="7">
        <v>6774.8399999999992</v>
      </c>
      <c r="AK36" s="7">
        <v>8403.86</v>
      </c>
      <c r="AL36" s="7">
        <v>3497.5199999999995</v>
      </c>
      <c r="AM36" s="7">
        <v>2257.06</v>
      </c>
      <c r="AN36" s="7">
        <v>9485.9599999999991</v>
      </c>
      <c r="AO36" s="7">
        <v>2710.82</v>
      </c>
      <c r="AP36" s="7">
        <v>5662.02</v>
      </c>
      <c r="AQ36" s="7">
        <v>7290.24</v>
      </c>
      <c r="AR36" s="7">
        <v>5074.92</v>
      </c>
      <c r="AS36" s="7">
        <v>4978.16</v>
      </c>
      <c r="AT36" s="7">
        <v>2024.46</v>
      </c>
      <c r="AU36" s="7">
        <v>2408.96</v>
      </c>
      <c r="AV36" s="7">
        <v>6854.41</v>
      </c>
      <c r="AW36" s="7">
        <v>3234.96</v>
      </c>
      <c r="AX36" s="7">
        <v>8962.52</v>
      </c>
      <c r="AY36" s="7">
        <v>4310.22</v>
      </c>
      <c r="AZ36" s="7">
        <v>3120.9300000000003</v>
      </c>
      <c r="BA36" s="7">
        <v>5210.58</v>
      </c>
      <c r="BB36" s="7">
        <v>10492</v>
      </c>
      <c r="BC36" s="7">
        <v>7183.47</v>
      </c>
      <c r="BD36" s="7">
        <v>12963.72</v>
      </c>
      <c r="BE36" s="7">
        <v>7168.62</v>
      </c>
      <c r="BF36" s="7">
        <v>6558.58</v>
      </c>
      <c r="BG36" s="7">
        <v>10751.75</v>
      </c>
      <c r="BH36" s="7">
        <v>10956.22</v>
      </c>
      <c r="BI36" s="7">
        <v>7294.2</v>
      </c>
      <c r="BJ36" s="7">
        <v>9077.6200000000008</v>
      </c>
      <c r="BK36" s="7">
        <v>16676.920000000002</v>
      </c>
      <c r="BL36" s="155">
        <v>12687.56</v>
      </c>
      <c r="BM36" s="7"/>
      <c r="BN36" s="7"/>
      <c r="BO36" s="7"/>
      <c r="BP36" s="7"/>
      <c r="BQ36" s="7"/>
      <c r="BR36" s="7"/>
      <c r="BS36" s="7"/>
      <c r="BT36" s="5">
        <f>SUM(Tabela36[[#This Row],[set/21]:[dez/21]])</f>
        <v>25403.08</v>
      </c>
      <c r="BU36" s="5">
        <f>SUM(Tabela36[[#This Row],[jan/22]:[dez/22]])</f>
        <v>82339.23000000001</v>
      </c>
      <c r="BV36" s="5">
        <f t="shared" si="2"/>
        <v>81513.280000000013</v>
      </c>
      <c r="BW36" s="5">
        <f t="shared" si="3"/>
        <v>60568.819999999992</v>
      </c>
      <c r="BX36" s="5">
        <f>SUM(Tabela36[[#This Row],[jan/25]:[dez/25]])</f>
        <v>86811.760000000009</v>
      </c>
      <c r="BY36" s="5">
        <f t="shared" si="4"/>
        <v>56692.520000000004</v>
      </c>
      <c r="BZ36" s="5">
        <f>Tabela36[[#This Row],[Total 2025]]+Tabela36[[#This Row],[Total 2024]]+Tabela36[[#This Row],[Total 2023]]+Tabela36[[#This Row],[Total 2022]]+Tabela36[[#This Row],[Total 2021]]+Tabela36[[#This Row],[Total 2026]]</f>
        <v>393328.69000000012</v>
      </c>
    </row>
    <row r="37" spans="1:78" ht="30" customHeight="1" x14ac:dyDescent="0.25">
      <c r="A37" s="63"/>
      <c r="B37" s="10" t="s">
        <v>251</v>
      </c>
      <c r="C37" s="2" t="s">
        <v>283</v>
      </c>
      <c r="D37" s="10">
        <v>1055</v>
      </c>
      <c r="E37" s="7"/>
      <c r="F37" s="2" t="s">
        <v>436</v>
      </c>
      <c r="G37" s="153" t="s">
        <v>465</v>
      </c>
      <c r="H37" s="7">
        <v>13314.01</v>
      </c>
      <c r="I37" s="7">
        <v>0</v>
      </c>
      <c r="J37" s="7">
        <v>87208.12</v>
      </c>
      <c r="K37" s="7">
        <v>0</v>
      </c>
      <c r="L37" s="7">
        <v>0</v>
      </c>
      <c r="M37" s="7">
        <v>18197.28</v>
      </c>
      <c r="N37" s="7">
        <v>14741.2</v>
      </c>
      <c r="O37" s="7">
        <v>0</v>
      </c>
      <c r="P37" s="7">
        <v>5818.42</v>
      </c>
      <c r="Q37" s="7">
        <v>0</v>
      </c>
      <c r="R37" s="7">
        <v>0</v>
      </c>
      <c r="S37" s="7">
        <v>18601.620000000003</v>
      </c>
      <c r="T37" s="11">
        <v>7305.48</v>
      </c>
      <c r="U37" s="11">
        <v>0</v>
      </c>
      <c r="V37" s="11">
        <v>9191.0299999999988</v>
      </c>
      <c r="W37" s="7">
        <v>7022.0599999999995</v>
      </c>
      <c r="X37" s="7">
        <v>4548.72</v>
      </c>
      <c r="Y37" s="7">
        <v>3928.6</v>
      </c>
      <c r="Z37" s="7">
        <v>0</v>
      </c>
      <c r="AA37" s="7">
        <v>0</v>
      </c>
      <c r="AB37" s="7">
        <v>0</v>
      </c>
      <c r="AC37" s="7">
        <v>0</v>
      </c>
      <c r="AD37" s="7">
        <v>0</v>
      </c>
      <c r="AE37" s="7">
        <v>0</v>
      </c>
      <c r="AF37" s="11">
        <v>0</v>
      </c>
      <c r="AG37" s="7">
        <v>0</v>
      </c>
      <c r="AH37" s="7">
        <v>0</v>
      </c>
      <c r="AI37" s="7">
        <v>0</v>
      </c>
      <c r="AJ37" s="7">
        <v>0</v>
      </c>
      <c r="AK37" s="7">
        <v>0</v>
      </c>
      <c r="AL37" s="7">
        <v>0</v>
      </c>
      <c r="AM37" s="7">
        <v>0</v>
      </c>
      <c r="AN37" s="7">
        <v>0</v>
      </c>
      <c r="AO37" s="7">
        <v>0</v>
      </c>
      <c r="AP37" s="7">
        <v>0</v>
      </c>
      <c r="AQ37" s="7">
        <v>0</v>
      </c>
      <c r="AR37" s="7">
        <v>0</v>
      </c>
      <c r="AS37" s="7">
        <v>0</v>
      </c>
      <c r="AT37" s="7">
        <v>0</v>
      </c>
      <c r="AU37" s="7">
        <v>0</v>
      </c>
      <c r="AV37" s="7">
        <v>0</v>
      </c>
      <c r="AW37" s="7">
        <v>0</v>
      </c>
      <c r="AX37" s="7">
        <v>0</v>
      </c>
      <c r="AY37" s="7">
        <v>0</v>
      </c>
      <c r="AZ37" s="7">
        <v>0</v>
      </c>
      <c r="BA37" s="7">
        <v>0</v>
      </c>
      <c r="BB37" s="7">
        <v>0</v>
      </c>
      <c r="BC37" s="7">
        <v>0</v>
      </c>
      <c r="BD37" s="7">
        <v>0</v>
      </c>
      <c r="BE37" s="7">
        <v>0</v>
      </c>
      <c r="BF37" s="7">
        <v>0</v>
      </c>
      <c r="BG37" s="7">
        <v>0</v>
      </c>
      <c r="BH37" s="7">
        <v>0</v>
      </c>
      <c r="BI37" s="7">
        <v>0</v>
      </c>
      <c r="BJ37" s="7">
        <v>0</v>
      </c>
      <c r="BK37" s="7">
        <v>0</v>
      </c>
      <c r="BL37" s="155">
        <v>0</v>
      </c>
      <c r="BM37" s="7"/>
      <c r="BN37" s="7"/>
      <c r="BO37" s="7"/>
      <c r="BP37" s="7"/>
      <c r="BQ37" s="7"/>
      <c r="BR37" s="7"/>
      <c r="BS37" s="7"/>
      <c r="BT37" s="5">
        <f>SUM(Tabela36[[#This Row],[set/21]:[dez/21]])</f>
        <v>100522.12999999999</v>
      </c>
      <c r="BU37" s="5">
        <f>SUM(Tabela36[[#This Row],[jan/22]:[dez/22]])</f>
        <v>80877.09</v>
      </c>
      <c r="BV37" s="5">
        <f t="shared" si="2"/>
        <v>8477.32</v>
      </c>
      <c r="BW37" s="5">
        <f t="shared" si="3"/>
        <v>0</v>
      </c>
      <c r="BX37" s="5">
        <f>SUM(Tabela36[[#This Row],[jan/25]:[dez/25]])</f>
        <v>0</v>
      </c>
      <c r="BY37" s="5">
        <f t="shared" si="4"/>
        <v>0</v>
      </c>
      <c r="BZ37" s="5">
        <f>Tabela36[[#This Row],[Total 2025]]+Tabela36[[#This Row],[Total 2024]]+Tabela36[[#This Row],[Total 2023]]+Tabela36[[#This Row],[Total 2022]]+Tabela36[[#This Row],[Total 2021]]+Tabela36[[#This Row],[Total 2026]]</f>
        <v>189876.53999999998</v>
      </c>
    </row>
    <row r="38" spans="1:78" ht="30" customHeight="1" x14ac:dyDescent="0.25">
      <c r="A38" s="63"/>
      <c r="B38" s="10" t="s">
        <v>145</v>
      </c>
      <c r="C38" s="2" t="s">
        <v>281</v>
      </c>
      <c r="D38" s="10">
        <v>1212</v>
      </c>
      <c r="E38" s="7"/>
      <c r="F38" s="2" t="s">
        <v>529</v>
      </c>
      <c r="G38" s="153" t="s">
        <v>435</v>
      </c>
      <c r="H38" s="7">
        <v>0</v>
      </c>
      <c r="I38" s="7">
        <v>0</v>
      </c>
      <c r="J38" s="7">
        <v>0</v>
      </c>
      <c r="K38" s="7">
        <v>0</v>
      </c>
      <c r="L38" s="7">
        <v>0</v>
      </c>
      <c r="M38" s="7">
        <v>3977.04</v>
      </c>
      <c r="N38" s="7">
        <v>8510.76</v>
      </c>
      <c r="O38" s="7">
        <v>0</v>
      </c>
      <c r="P38" s="7">
        <v>8820.24</v>
      </c>
      <c r="Q38" s="7">
        <v>7154.54</v>
      </c>
      <c r="R38" s="7">
        <v>6053.62</v>
      </c>
      <c r="S38" s="7">
        <v>5041.97</v>
      </c>
      <c r="T38" s="11">
        <v>6107.4</v>
      </c>
      <c r="U38" s="11">
        <v>2818.01</v>
      </c>
      <c r="V38" s="11">
        <v>0</v>
      </c>
      <c r="W38" s="7">
        <v>29001.31</v>
      </c>
      <c r="X38" s="7">
        <v>5920.26</v>
      </c>
      <c r="Y38" s="7">
        <v>0</v>
      </c>
      <c r="Z38" s="7">
        <v>16268.77</v>
      </c>
      <c r="AA38" s="7">
        <v>0</v>
      </c>
      <c r="AB38" s="7">
        <v>6014.02</v>
      </c>
      <c r="AC38" s="7">
        <v>0</v>
      </c>
      <c r="AD38" s="7">
        <v>0</v>
      </c>
      <c r="AE38" s="7">
        <v>6024.46</v>
      </c>
      <c r="AF38" s="11">
        <v>10610.25</v>
      </c>
      <c r="AG38" s="7">
        <v>5972.4</v>
      </c>
      <c r="AH38" s="7">
        <v>4705.55</v>
      </c>
      <c r="AI38" s="7">
        <v>0</v>
      </c>
      <c r="AJ38" s="7">
        <v>3416.69</v>
      </c>
      <c r="AK38" s="7">
        <v>0</v>
      </c>
      <c r="AL38" s="7">
        <v>6953.32</v>
      </c>
      <c r="AM38" s="7">
        <v>12470.699999999999</v>
      </c>
      <c r="AN38" s="7">
        <v>0</v>
      </c>
      <c r="AO38" s="7">
        <v>0</v>
      </c>
      <c r="AP38" s="7">
        <v>3988.62</v>
      </c>
      <c r="AQ38" s="7">
        <v>9401.6</v>
      </c>
      <c r="AR38" s="7">
        <v>0</v>
      </c>
      <c r="AS38" s="7">
        <v>13354.34</v>
      </c>
      <c r="AT38" s="7">
        <v>0</v>
      </c>
      <c r="AU38" s="7">
        <v>5823.6900000000005</v>
      </c>
      <c r="AV38" s="7">
        <v>0</v>
      </c>
      <c r="AW38" s="7">
        <v>7028.96</v>
      </c>
      <c r="AX38" s="7">
        <v>16601.45</v>
      </c>
      <c r="AY38" s="7">
        <v>0</v>
      </c>
      <c r="AZ38" s="7">
        <v>0</v>
      </c>
      <c r="BA38" s="7">
        <v>10033.65</v>
      </c>
      <c r="BB38" s="7">
        <v>0</v>
      </c>
      <c r="BC38" s="7">
        <v>0</v>
      </c>
      <c r="BD38" s="7">
        <v>5183.2800000000007</v>
      </c>
      <c r="BE38" s="7">
        <v>9342.92</v>
      </c>
      <c r="BF38" s="7">
        <v>0</v>
      </c>
      <c r="BG38" s="7">
        <v>8102.02</v>
      </c>
      <c r="BH38" s="7">
        <v>8954.7000000000007</v>
      </c>
      <c r="BI38" s="7">
        <v>4685.74</v>
      </c>
      <c r="BJ38" s="7">
        <v>0</v>
      </c>
      <c r="BK38" s="7">
        <v>5240.6899999999996</v>
      </c>
      <c r="BL38" s="155">
        <v>6068.6</v>
      </c>
      <c r="BM38" s="7"/>
      <c r="BN38" s="7"/>
      <c r="BO38" s="7"/>
      <c r="BP38" s="7"/>
      <c r="BQ38" s="7"/>
      <c r="BR38" s="7"/>
      <c r="BS38" s="7"/>
      <c r="BT38" s="5">
        <f>SUM(Tabela36[[#This Row],[set/21]:[dez/21]])</f>
        <v>0</v>
      </c>
      <c r="BU38" s="5">
        <f>SUM(Tabela36[[#This Row],[jan/22]:[dez/22]])</f>
        <v>77484.890000000014</v>
      </c>
      <c r="BV38" s="5">
        <f t="shared" si="2"/>
        <v>55515.710000000006</v>
      </c>
      <c r="BW38" s="5">
        <f t="shared" si="3"/>
        <v>55408.960000000006</v>
      </c>
      <c r="BX38" s="5">
        <f>SUM(Tabela36[[#This Row],[jan/25]:[dez/25]])</f>
        <v>56292.28</v>
      </c>
      <c r="BY38" s="5">
        <f t="shared" si="4"/>
        <v>24949.730000000003</v>
      </c>
      <c r="BZ38" s="5">
        <f>Tabela36[[#This Row],[Total 2025]]+Tabela36[[#This Row],[Total 2024]]+Tabela36[[#This Row],[Total 2023]]+Tabela36[[#This Row],[Total 2022]]+Tabela36[[#This Row],[Total 2021]]+Tabela36[[#This Row],[Total 2026]]</f>
        <v>269651.57</v>
      </c>
    </row>
    <row r="39" spans="1:78" ht="30" customHeight="1" x14ac:dyDescent="0.25">
      <c r="A39" s="63"/>
      <c r="B39" s="10" t="s">
        <v>13</v>
      </c>
      <c r="C39" s="2" t="s">
        <v>276</v>
      </c>
      <c r="D39" s="10">
        <v>1035</v>
      </c>
      <c r="E39" s="7">
        <v>30000</v>
      </c>
      <c r="F39" s="2" t="s">
        <v>436</v>
      </c>
      <c r="G39" s="153" t="s">
        <v>435</v>
      </c>
      <c r="H39" s="7">
        <v>4486.3</v>
      </c>
      <c r="I39" s="7">
        <v>6806.28</v>
      </c>
      <c r="J39" s="7">
        <v>6094.04</v>
      </c>
      <c r="K39" s="7">
        <v>0</v>
      </c>
      <c r="L39" s="7">
        <v>18707.419999999998</v>
      </c>
      <c r="M39" s="7">
        <v>4465.8</v>
      </c>
      <c r="N39" s="7">
        <v>3630.4</v>
      </c>
      <c r="O39" s="7">
        <v>0</v>
      </c>
      <c r="P39" s="7">
        <v>9372.58</v>
      </c>
      <c r="Q39" s="7">
        <v>5369.02</v>
      </c>
      <c r="R39" s="7">
        <v>0</v>
      </c>
      <c r="S39" s="7">
        <v>6548.38</v>
      </c>
      <c r="T39" s="11">
        <v>10231.16</v>
      </c>
      <c r="U39" s="11">
        <v>4923.8099999999995</v>
      </c>
      <c r="V39" s="11">
        <v>8906.84</v>
      </c>
      <c r="W39" s="7">
        <v>5073.3500000000004</v>
      </c>
      <c r="X39" s="7">
        <v>10025.14</v>
      </c>
      <c r="Y39" s="7">
        <v>0</v>
      </c>
      <c r="Z39" s="7">
        <v>14049.46</v>
      </c>
      <c r="AA39" s="7">
        <v>0</v>
      </c>
      <c r="AB39" s="7">
        <v>6342.48</v>
      </c>
      <c r="AC39" s="7">
        <v>6434.58</v>
      </c>
      <c r="AD39" s="7">
        <v>0</v>
      </c>
      <c r="AE39" s="7">
        <v>6137.96</v>
      </c>
      <c r="AF39" s="11">
        <v>23436.09</v>
      </c>
      <c r="AG39" s="7">
        <v>10358.91</v>
      </c>
      <c r="AH39" s="7">
        <v>6136.85</v>
      </c>
      <c r="AI39" s="7">
        <v>0</v>
      </c>
      <c r="AJ39" s="7">
        <v>8008.8989999999985</v>
      </c>
      <c r="AK39" s="7">
        <v>15957.179999999998</v>
      </c>
      <c r="AL39" s="7">
        <v>0</v>
      </c>
      <c r="AM39" s="7">
        <v>14945.89</v>
      </c>
      <c r="AN39" s="7">
        <v>6043.41</v>
      </c>
      <c r="AO39" s="7">
        <v>0</v>
      </c>
      <c r="AP39" s="7">
        <v>11639.62</v>
      </c>
      <c r="AQ39" s="7">
        <v>7824.43</v>
      </c>
      <c r="AR39" s="7">
        <v>8826.31</v>
      </c>
      <c r="AS39" s="7">
        <v>5885.82</v>
      </c>
      <c r="AT39" s="7">
        <v>9040.24</v>
      </c>
      <c r="AU39" s="7">
        <v>4051.49</v>
      </c>
      <c r="AV39" s="7">
        <v>0</v>
      </c>
      <c r="AW39" s="7">
        <v>0</v>
      </c>
      <c r="AX39" s="7">
        <v>0</v>
      </c>
      <c r="AY39" s="7">
        <v>113.64</v>
      </c>
      <c r="AZ39" s="7">
        <v>0</v>
      </c>
      <c r="BA39" s="7">
        <v>0</v>
      </c>
      <c r="BB39" s="7">
        <v>0</v>
      </c>
      <c r="BC39" s="7">
        <v>0</v>
      </c>
      <c r="BD39" s="7">
        <v>0</v>
      </c>
      <c r="BE39" s="7">
        <v>0</v>
      </c>
      <c r="BF39" s="7">
        <v>0</v>
      </c>
      <c r="BG39" s="7">
        <v>0</v>
      </c>
      <c r="BH39" s="7">
        <v>0</v>
      </c>
      <c r="BI39" s="7">
        <v>0</v>
      </c>
      <c r="BJ39" s="7">
        <v>0</v>
      </c>
      <c r="BK39" s="7">
        <v>0</v>
      </c>
      <c r="BL39" s="155">
        <v>0</v>
      </c>
      <c r="BM39" s="7"/>
      <c r="BN39" s="7"/>
      <c r="BO39" s="7"/>
      <c r="BP39" s="7"/>
      <c r="BQ39" s="7"/>
      <c r="BR39" s="7"/>
      <c r="BS39" s="7"/>
      <c r="BT39" s="5">
        <f>SUM(Tabela36[[#This Row],[set/21]:[dez/21]])</f>
        <v>17386.62</v>
      </c>
      <c r="BU39" s="5">
        <f>SUM(Tabela36[[#This Row],[jan/22]:[dez/22]])</f>
        <v>77228.759999999995</v>
      </c>
      <c r="BV39" s="5">
        <f t="shared" si="2"/>
        <v>82921.47</v>
      </c>
      <c r="BW39" s="5">
        <f t="shared" si="3"/>
        <v>92223.289000000019</v>
      </c>
      <c r="BX39" s="5">
        <f>SUM(Tabela36[[#This Row],[jan/25]:[dez/25]])</f>
        <v>113.64</v>
      </c>
      <c r="BY39" s="5">
        <f t="shared" si="4"/>
        <v>0</v>
      </c>
      <c r="BZ39" s="5">
        <f>Tabela36[[#This Row],[Total 2025]]+Tabela36[[#This Row],[Total 2024]]+Tabela36[[#This Row],[Total 2023]]+Tabela36[[#This Row],[Total 2022]]+Tabela36[[#This Row],[Total 2021]]+Tabela36[[#This Row],[Total 2026]]</f>
        <v>269873.77900000004</v>
      </c>
    </row>
    <row r="40" spans="1:78" ht="30" customHeight="1" x14ac:dyDescent="0.25">
      <c r="A40" s="63"/>
      <c r="B40" s="10" t="s">
        <v>242</v>
      </c>
      <c r="C40" s="2" t="s">
        <v>294</v>
      </c>
      <c r="D40" s="10">
        <v>1047</v>
      </c>
      <c r="E40" s="7"/>
      <c r="F40" s="2" t="s">
        <v>436</v>
      </c>
      <c r="G40" s="153" t="s">
        <v>435</v>
      </c>
      <c r="H40" s="7">
        <v>4579.57</v>
      </c>
      <c r="I40" s="7">
        <v>0</v>
      </c>
      <c r="J40" s="7">
        <v>1923.81</v>
      </c>
      <c r="K40" s="7">
        <v>0</v>
      </c>
      <c r="L40" s="7">
        <v>9016.2900000000009</v>
      </c>
      <c r="M40" s="7">
        <v>1721.72</v>
      </c>
      <c r="N40" s="7">
        <v>2473.2800000000002</v>
      </c>
      <c r="O40" s="7">
        <v>8946.8799999999992</v>
      </c>
      <c r="P40" s="7">
        <v>5247.68</v>
      </c>
      <c r="Q40" s="7">
        <v>6349</v>
      </c>
      <c r="R40" s="7">
        <v>10382.879999999999</v>
      </c>
      <c r="S40" s="7">
        <v>0</v>
      </c>
      <c r="T40" s="11">
        <v>12533.3</v>
      </c>
      <c r="U40" s="11">
        <v>8067.64</v>
      </c>
      <c r="V40" s="11">
        <v>2810.67</v>
      </c>
      <c r="W40" s="7">
        <v>9335.2000000000007</v>
      </c>
      <c r="X40" s="7">
        <v>0</v>
      </c>
      <c r="Y40" s="7">
        <v>0</v>
      </c>
      <c r="Z40" s="7">
        <v>12302.76</v>
      </c>
      <c r="AA40" s="7">
        <v>0</v>
      </c>
      <c r="AB40" s="7">
        <v>7135.05</v>
      </c>
      <c r="AC40" s="7">
        <v>0</v>
      </c>
      <c r="AD40" s="7">
        <v>4727.2</v>
      </c>
      <c r="AE40" s="7">
        <v>11186.56</v>
      </c>
      <c r="AF40" s="11">
        <v>0</v>
      </c>
      <c r="AG40" s="7">
        <v>4513</v>
      </c>
      <c r="AH40" s="7">
        <v>4420.84</v>
      </c>
      <c r="AI40" s="7">
        <v>0</v>
      </c>
      <c r="AJ40" s="7">
        <v>3432.31</v>
      </c>
      <c r="AK40" s="7">
        <v>2760</v>
      </c>
      <c r="AL40" s="7">
        <v>6052.12</v>
      </c>
      <c r="AM40" s="7">
        <v>0</v>
      </c>
      <c r="AN40" s="7">
        <v>0</v>
      </c>
      <c r="AO40" s="7">
        <v>3953.1</v>
      </c>
      <c r="AP40" s="7">
        <v>0</v>
      </c>
      <c r="AQ40" s="7">
        <v>0</v>
      </c>
      <c r="AR40" s="7">
        <v>3294.8399999999997</v>
      </c>
      <c r="AS40" s="7">
        <v>4781.58</v>
      </c>
      <c r="AT40" s="7">
        <v>0</v>
      </c>
      <c r="AU40" s="7">
        <v>0</v>
      </c>
      <c r="AV40" s="7">
        <v>0</v>
      </c>
      <c r="AW40" s="7">
        <v>0</v>
      </c>
      <c r="AX40" s="7">
        <v>0</v>
      </c>
      <c r="AY40" s="7">
        <v>2465.21</v>
      </c>
      <c r="AZ40" s="7">
        <v>2342.6799999999998</v>
      </c>
      <c r="BA40" s="7">
        <v>4952.1499999999996</v>
      </c>
      <c r="BB40" s="7">
        <v>0</v>
      </c>
      <c r="BC40" s="7">
        <v>0</v>
      </c>
      <c r="BD40" s="7">
        <v>3308.76</v>
      </c>
      <c r="BE40" s="7">
        <v>827.19</v>
      </c>
      <c r="BF40" s="7">
        <v>1110.74</v>
      </c>
      <c r="BG40" s="7">
        <v>0</v>
      </c>
      <c r="BH40" s="7">
        <v>0</v>
      </c>
      <c r="BI40" s="7">
        <v>0</v>
      </c>
      <c r="BJ40" s="7">
        <v>5795.6</v>
      </c>
      <c r="BK40" s="7">
        <v>958.6</v>
      </c>
      <c r="BL40" s="155">
        <v>0</v>
      </c>
      <c r="BM40" s="7"/>
      <c r="BN40" s="7"/>
      <c r="BO40" s="7"/>
      <c r="BP40" s="7"/>
      <c r="BQ40" s="7"/>
      <c r="BR40" s="7"/>
      <c r="BS40" s="7"/>
      <c r="BT40" s="5">
        <f>SUM(Tabela36[[#This Row],[set/21]:[dez/21]])</f>
        <v>6503.3799999999992</v>
      </c>
      <c r="BU40" s="5">
        <f>SUM(Tabela36[[#This Row],[jan/22]:[dez/22]])</f>
        <v>76884.539999999994</v>
      </c>
      <c r="BV40" s="5">
        <f t="shared" si="2"/>
        <v>44285.41</v>
      </c>
      <c r="BW40" s="5">
        <f t="shared" si="3"/>
        <v>24273.949999999997</v>
      </c>
      <c r="BX40" s="5">
        <f>SUM(Tabela36[[#This Row],[jan/25]:[dez/25]])</f>
        <v>15006.73</v>
      </c>
      <c r="BY40" s="5">
        <f t="shared" si="4"/>
        <v>6754.2000000000007</v>
      </c>
      <c r="BZ40" s="5">
        <f>Tabela36[[#This Row],[Total 2025]]+Tabela36[[#This Row],[Total 2024]]+Tabela36[[#This Row],[Total 2023]]+Tabela36[[#This Row],[Total 2022]]+Tabela36[[#This Row],[Total 2021]]+Tabela36[[#This Row],[Total 2026]]</f>
        <v>173708.21000000002</v>
      </c>
    </row>
    <row r="41" spans="1:78" ht="30" customHeight="1" x14ac:dyDescent="0.25">
      <c r="A41" s="63"/>
      <c r="B41" s="10" t="s">
        <v>69</v>
      </c>
      <c r="C41" s="2" t="s">
        <v>281</v>
      </c>
      <c r="D41" s="10">
        <v>1078</v>
      </c>
      <c r="E41" s="7"/>
      <c r="F41" s="2" t="s">
        <v>437</v>
      </c>
      <c r="G41" s="153" t="s">
        <v>435</v>
      </c>
      <c r="H41" s="7">
        <v>42310</v>
      </c>
      <c r="I41" s="7">
        <v>8896.5400000000009</v>
      </c>
      <c r="J41" s="7">
        <v>11421.76</v>
      </c>
      <c r="K41" s="7">
        <v>0</v>
      </c>
      <c r="L41" s="7">
        <v>3521.24</v>
      </c>
      <c r="M41" s="7">
        <v>0</v>
      </c>
      <c r="N41" s="7">
        <v>4352.88</v>
      </c>
      <c r="O41" s="7">
        <v>5638.3</v>
      </c>
      <c r="P41" s="7">
        <v>9276.2800000000007</v>
      </c>
      <c r="Q41" s="7">
        <v>5890.84</v>
      </c>
      <c r="R41" s="7">
        <v>6629.28</v>
      </c>
      <c r="S41" s="7">
        <v>0</v>
      </c>
      <c r="T41" s="11">
        <v>17756.03</v>
      </c>
      <c r="U41" s="11">
        <v>13117.12</v>
      </c>
      <c r="V41" s="11">
        <v>0</v>
      </c>
      <c r="W41" s="7">
        <v>7502.62</v>
      </c>
      <c r="X41" s="7">
        <v>0</v>
      </c>
      <c r="Y41" s="7">
        <v>15974.1</v>
      </c>
      <c r="Z41" s="7">
        <v>12926.12</v>
      </c>
      <c r="AA41" s="7">
        <v>13903.49</v>
      </c>
      <c r="AB41" s="7">
        <v>0</v>
      </c>
      <c r="AC41" s="7">
        <v>10965.48</v>
      </c>
      <c r="AD41" s="7">
        <v>5200.42</v>
      </c>
      <c r="AE41" s="7">
        <v>13523.82</v>
      </c>
      <c r="AF41" s="11">
        <v>0</v>
      </c>
      <c r="AG41" s="7">
        <v>9138.61</v>
      </c>
      <c r="AH41" s="7">
        <v>0</v>
      </c>
      <c r="AI41" s="7">
        <v>19170.7</v>
      </c>
      <c r="AJ41" s="7">
        <v>0</v>
      </c>
      <c r="AK41" s="7">
        <v>0</v>
      </c>
      <c r="AL41" s="7">
        <v>13808.36</v>
      </c>
      <c r="AM41" s="7">
        <v>4367.88</v>
      </c>
      <c r="AN41" s="7">
        <v>6311.52</v>
      </c>
      <c r="AO41" s="7">
        <v>9453.5400000000009</v>
      </c>
      <c r="AP41" s="7">
        <v>0</v>
      </c>
      <c r="AQ41" s="7">
        <v>16017.58</v>
      </c>
      <c r="AR41" s="7">
        <v>9264.5700000000015</v>
      </c>
      <c r="AS41" s="7">
        <v>17335.310000000001</v>
      </c>
      <c r="AT41" s="7">
        <v>0</v>
      </c>
      <c r="AU41" s="7">
        <v>4133.6399999999994</v>
      </c>
      <c r="AV41" s="7">
        <v>0</v>
      </c>
      <c r="AW41" s="7">
        <v>18731.919999999998</v>
      </c>
      <c r="AX41" s="7">
        <v>7340.76</v>
      </c>
      <c r="AY41" s="7">
        <v>14939.52</v>
      </c>
      <c r="AZ41" s="7">
        <v>4140.62</v>
      </c>
      <c r="BA41" s="7">
        <v>4724.46</v>
      </c>
      <c r="BB41" s="7">
        <v>8689.5299999999988</v>
      </c>
      <c r="BC41" s="7">
        <v>0</v>
      </c>
      <c r="BD41" s="7">
        <v>9579.34</v>
      </c>
      <c r="BE41" s="7">
        <v>0</v>
      </c>
      <c r="BF41" s="7">
        <v>4414.08</v>
      </c>
      <c r="BG41" s="7">
        <v>8530.36</v>
      </c>
      <c r="BH41" s="7">
        <v>4823.3999999999996</v>
      </c>
      <c r="BI41" s="7">
        <v>0</v>
      </c>
      <c r="BJ41" s="7">
        <v>6581.68</v>
      </c>
      <c r="BK41" s="7">
        <v>6689.62</v>
      </c>
      <c r="BL41" s="155">
        <v>3496.92</v>
      </c>
      <c r="BM41" s="7"/>
      <c r="BN41" s="7"/>
      <c r="BO41" s="7"/>
      <c r="BP41" s="7"/>
      <c r="BQ41" s="7"/>
      <c r="BR41" s="7"/>
      <c r="BS41" s="7"/>
      <c r="BT41" s="5">
        <f>SUM(Tabela36[[#This Row],[set/21]:[dez/21]])</f>
        <v>62628.3</v>
      </c>
      <c r="BU41" s="5">
        <f>SUM(Tabela36[[#This Row],[jan/22]:[dez/22]])</f>
        <v>73684.59</v>
      </c>
      <c r="BV41" s="5">
        <f t="shared" si="2"/>
        <v>100802.73999999999</v>
      </c>
      <c r="BW41" s="5">
        <f t="shared" si="3"/>
        <v>80692.400000000009</v>
      </c>
      <c r="BX41" s="5">
        <f>SUM(Tabela36[[#This Row],[jan/25]:[dez/25]])</f>
        <v>81090.59</v>
      </c>
      <c r="BY41" s="5">
        <f t="shared" si="4"/>
        <v>21591.620000000003</v>
      </c>
      <c r="BZ41" s="5">
        <f>Tabela36[[#This Row],[Total 2025]]+Tabela36[[#This Row],[Total 2024]]+Tabela36[[#This Row],[Total 2023]]+Tabela36[[#This Row],[Total 2022]]+Tabela36[[#This Row],[Total 2021]]+Tabela36[[#This Row],[Total 2026]]</f>
        <v>420490.23999999993</v>
      </c>
    </row>
    <row r="42" spans="1:78" ht="30" customHeight="1" x14ac:dyDescent="0.25">
      <c r="A42" s="63"/>
      <c r="B42" s="10" t="s">
        <v>189</v>
      </c>
      <c r="C42" s="2" t="s">
        <v>295</v>
      </c>
      <c r="D42" s="10">
        <v>1059</v>
      </c>
      <c r="E42" s="7"/>
      <c r="F42" s="2" t="s">
        <v>529</v>
      </c>
      <c r="G42" s="153" t="s">
        <v>464</v>
      </c>
      <c r="H42" s="7">
        <v>8744.32</v>
      </c>
      <c r="I42" s="7">
        <v>3088.96</v>
      </c>
      <c r="J42" s="7">
        <v>14738.140000000001</v>
      </c>
      <c r="K42" s="7">
        <v>0</v>
      </c>
      <c r="L42" s="7">
        <v>5654.16</v>
      </c>
      <c r="M42" s="7">
        <v>4622.6400000000003</v>
      </c>
      <c r="N42" s="7">
        <v>0</v>
      </c>
      <c r="O42" s="7">
        <v>0</v>
      </c>
      <c r="P42" s="7">
        <v>18565.28</v>
      </c>
      <c r="Q42" s="7">
        <v>13474.76</v>
      </c>
      <c r="R42" s="7">
        <v>0</v>
      </c>
      <c r="S42" s="7">
        <v>9421.08</v>
      </c>
      <c r="T42" s="11">
        <v>6930.44</v>
      </c>
      <c r="U42" s="11">
        <v>13864</v>
      </c>
      <c r="V42" s="11">
        <v>0</v>
      </c>
      <c r="W42" s="11">
        <v>1117.22</v>
      </c>
      <c r="X42" s="11">
        <v>2927.6</v>
      </c>
      <c r="Y42" s="11">
        <v>0</v>
      </c>
      <c r="Z42" s="11">
        <v>11023.44</v>
      </c>
      <c r="AA42" s="7">
        <v>0</v>
      </c>
      <c r="AB42" s="11">
        <v>0</v>
      </c>
      <c r="AC42" s="11">
        <v>0</v>
      </c>
      <c r="AD42" s="11">
        <v>0</v>
      </c>
      <c r="AE42" s="7">
        <v>0</v>
      </c>
      <c r="AF42" s="11">
        <v>0</v>
      </c>
      <c r="AG42" s="11">
        <v>0</v>
      </c>
      <c r="AH42" s="7">
        <v>0</v>
      </c>
      <c r="AI42" s="7">
        <v>0</v>
      </c>
      <c r="AJ42" s="7">
        <v>0</v>
      </c>
      <c r="AK42" s="7">
        <v>0</v>
      </c>
      <c r="AL42" s="7">
        <v>0</v>
      </c>
      <c r="AM42" s="7">
        <v>0</v>
      </c>
      <c r="AN42" s="7">
        <v>0</v>
      </c>
      <c r="AO42" s="7">
        <v>0</v>
      </c>
      <c r="AP42" s="7">
        <v>0</v>
      </c>
      <c r="AQ42" s="7">
        <v>0</v>
      </c>
      <c r="AR42" s="7">
        <v>0</v>
      </c>
      <c r="AS42" s="7">
        <v>0</v>
      </c>
      <c r="AT42" s="7">
        <v>0</v>
      </c>
      <c r="AU42" s="7">
        <v>0</v>
      </c>
      <c r="AV42" s="7">
        <v>0</v>
      </c>
      <c r="AW42" s="7">
        <v>0</v>
      </c>
      <c r="AX42" s="7">
        <v>0</v>
      </c>
      <c r="AY42" s="7">
        <v>0</v>
      </c>
      <c r="AZ42" s="7">
        <v>0</v>
      </c>
      <c r="BA42" s="7">
        <v>0</v>
      </c>
      <c r="BB42" s="7">
        <v>0</v>
      </c>
      <c r="BC42" s="7">
        <v>0</v>
      </c>
      <c r="BD42" s="7">
        <v>0</v>
      </c>
      <c r="BE42" s="7">
        <v>0</v>
      </c>
      <c r="BF42" s="7">
        <v>0</v>
      </c>
      <c r="BG42" s="7">
        <v>0</v>
      </c>
      <c r="BH42" s="7">
        <v>0</v>
      </c>
      <c r="BI42" s="7">
        <v>0</v>
      </c>
      <c r="BJ42" s="7">
        <v>0</v>
      </c>
      <c r="BK42" s="7">
        <v>0</v>
      </c>
      <c r="BL42" s="155">
        <v>0</v>
      </c>
      <c r="BM42" s="7"/>
      <c r="BN42" s="7"/>
      <c r="BO42" s="7"/>
      <c r="BP42" s="7"/>
      <c r="BQ42" s="7"/>
      <c r="BR42" s="7"/>
      <c r="BS42" s="7"/>
      <c r="BT42" s="5">
        <f>SUM(Tabela36[[#This Row],[set/21]:[dez/21]])</f>
        <v>26571.42</v>
      </c>
      <c r="BU42" s="5">
        <f>SUM(Tabela36[[#This Row],[jan/22]:[dez/22]])</f>
        <v>73649.58</v>
      </c>
      <c r="BV42" s="5">
        <f t="shared" si="2"/>
        <v>13951.04</v>
      </c>
      <c r="BW42" s="5">
        <f t="shared" si="3"/>
        <v>0</v>
      </c>
      <c r="BX42" s="5">
        <f>SUM(Tabela36[[#This Row],[jan/25]:[dez/25]])</f>
        <v>0</v>
      </c>
      <c r="BY42" s="5">
        <f t="shared" si="4"/>
        <v>0</v>
      </c>
      <c r="BZ42" s="5">
        <f>Tabela36[[#This Row],[Total 2025]]+Tabela36[[#This Row],[Total 2024]]+Tabela36[[#This Row],[Total 2023]]+Tabela36[[#This Row],[Total 2022]]+Tabela36[[#This Row],[Total 2021]]+Tabela36[[#This Row],[Total 2026]]</f>
        <v>114172.04</v>
      </c>
    </row>
    <row r="43" spans="1:78" ht="30" customHeight="1" x14ac:dyDescent="0.25">
      <c r="A43" s="63"/>
      <c r="B43" s="10" t="s">
        <v>159</v>
      </c>
      <c r="C43" s="2" t="s">
        <v>279</v>
      </c>
      <c r="D43" s="10">
        <v>1154</v>
      </c>
      <c r="E43" s="7">
        <v>0</v>
      </c>
      <c r="F43" s="2" t="s">
        <v>529</v>
      </c>
      <c r="G43" s="153" t="s">
        <v>464</v>
      </c>
      <c r="H43" s="7">
        <v>0</v>
      </c>
      <c r="I43" s="7">
        <v>0</v>
      </c>
      <c r="J43" s="7">
        <v>0</v>
      </c>
      <c r="K43" s="7">
        <v>4476.2</v>
      </c>
      <c r="L43" s="7">
        <v>7973.22</v>
      </c>
      <c r="M43" s="7">
        <v>233.02</v>
      </c>
      <c r="N43" s="7">
        <v>2338.14</v>
      </c>
      <c r="O43" s="7">
        <v>3462.24</v>
      </c>
      <c r="P43" s="7">
        <v>13956.48</v>
      </c>
      <c r="Q43" s="7">
        <v>3618.84</v>
      </c>
      <c r="R43" s="7">
        <v>4384.4799999999996</v>
      </c>
      <c r="S43" s="7">
        <v>1429.03</v>
      </c>
      <c r="T43" s="11">
        <v>16681.02</v>
      </c>
      <c r="U43" s="11">
        <v>12640.6</v>
      </c>
      <c r="V43" s="11">
        <v>2535.81</v>
      </c>
      <c r="W43" s="7">
        <v>4327.4399999999996</v>
      </c>
      <c r="X43" s="7">
        <v>7571.2</v>
      </c>
      <c r="Y43" s="7">
        <v>0</v>
      </c>
      <c r="Z43" s="7">
        <v>0</v>
      </c>
      <c r="AA43" s="7">
        <v>2871.3</v>
      </c>
      <c r="AB43" s="7">
        <v>3444.34</v>
      </c>
      <c r="AC43" s="7">
        <v>8290.6200000000008</v>
      </c>
      <c r="AD43" s="7">
        <v>1181.52</v>
      </c>
      <c r="AE43" s="7">
        <v>5825.87</v>
      </c>
      <c r="AF43" s="11">
        <v>0</v>
      </c>
      <c r="AG43" s="7">
        <v>8696.4900000000016</v>
      </c>
      <c r="AH43" s="7">
        <v>8382.66</v>
      </c>
      <c r="AI43" s="7">
        <v>0</v>
      </c>
      <c r="AJ43" s="7">
        <v>0</v>
      </c>
      <c r="AK43" s="7">
        <v>0</v>
      </c>
      <c r="AL43" s="7">
        <v>0</v>
      </c>
      <c r="AM43" s="7">
        <v>5190.04</v>
      </c>
      <c r="AN43" s="7">
        <v>2581.12</v>
      </c>
      <c r="AO43" s="7">
        <v>0</v>
      </c>
      <c r="AP43" s="7">
        <v>2551.64</v>
      </c>
      <c r="AQ43" s="7">
        <v>7969.98</v>
      </c>
      <c r="AR43" s="7">
        <v>0</v>
      </c>
      <c r="AS43" s="7">
        <v>0</v>
      </c>
      <c r="AT43" s="7">
        <v>7881.98</v>
      </c>
      <c r="AU43" s="7">
        <v>0</v>
      </c>
      <c r="AV43" s="7">
        <v>0</v>
      </c>
      <c r="AW43" s="7">
        <v>0</v>
      </c>
      <c r="AX43" s="7">
        <v>0</v>
      </c>
      <c r="AY43" s="7">
        <v>0</v>
      </c>
      <c r="AZ43" s="7">
        <v>5490.62</v>
      </c>
      <c r="BA43" s="7">
        <v>0</v>
      </c>
      <c r="BB43" s="7">
        <v>0</v>
      </c>
      <c r="BC43" s="7">
        <v>0</v>
      </c>
      <c r="BD43" s="7">
        <v>0</v>
      </c>
      <c r="BE43" s="7">
        <v>0</v>
      </c>
      <c r="BF43" s="7">
        <v>0</v>
      </c>
      <c r="BG43" s="7">
        <v>0</v>
      </c>
      <c r="BH43" s="7">
        <v>0</v>
      </c>
      <c r="BI43" s="7">
        <v>0</v>
      </c>
      <c r="BJ43" s="7">
        <v>0</v>
      </c>
      <c r="BK43" s="7">
        <v>0</v>
      </c>
      <c r="BL43" s="155">
        <v>0</v>
      </c>
      <c r="BM43" s="7"/>
      <c r="BN43" s="7"/>
      <c r="BO43" s="7"/>
      <c r="BP43" s="7"/>
      <c r="BQ43" s="7"/>
      <c r="BR43" s="7"/>
      <c r="BS43" s="7"/>
      <c r="BT43" s="5">
        <f>SUM(Tabela36[[#This Row],[set/21]:[dez/21]])</f>
        <v>4476.2</v>
      </c>
      <c r="BU43" s="5">
        <f>SUM(Tabela36[[#This Row],[jan/22]:[dez/22]])</f>
        <v>73580.320000000007</v>
      </c>
      <c r="BV43" s="5">
        <f t="shared" si="2"/>
        <v>46264</v>
      </c>
      <c r="BW43" s="5">
        <f t="shared" si="3"/>
        <v>26174.76</v>
      </c>
      <c r="BX43" s="5">
        <f>SUM(Tabela36[[#This Row],[jan/25]:[dez/25]])</f>
        <v>5490.62</v>
      </c>
      <c r="BY43" s="5">
        <f t="shared" si="4"/>
        <v>0</v>
      </c>
      <c r="BZ43" s="5">
        <f>Tabela36[[#This Row],[Total 2025]]+Tabela36[[#This Row],[Total 2024]]+Tabela36[[#This Row],[Total 2023]]+Tabela36[[#This Row],[Total 2022]]+Tabela36[[#This Row],[Total 2021]]+Tabela36[[#This Row],[Total 2026]]</f>
        <v>155985.90000000002</v>
      </c>
    </row>
    <row r="44" spans="1:78" ht="30" customHeight="1" x14ac:dyDescent="0.25">
      <c r="A44" s="63"/>
      <c r="B44" s="10" t="s">
        <v>240</v>
      </c>
      <c r="C44" s="2" t="s">
        <v>275</v>
      </c>
      <c r="D44" s="10">
        <v>1029</v>
      </c>
      <c r="E44" s="7"/>
      <c r="F44" s="2" t="s">
        <v>437</v>
      </c>
      <c r="G44" s="153" t="s">
        <v>435</v>
      </c>
      <c r="H44" s="7">
        <v>1994.4</v>
      </c>
      <c r="I44" s="7">
        <v>3701.92</v>
      </c>
      <c r="J44" s="7">
        <v>9200.09</v>
      </c>
      <c r="K44" s="7">
        <v>0</v>
      </c>
      <c r="L44" s="7">
        <v>7137.28</v>
      </c>
      <c r="M44" s="7">
        <v>10041.58</v>
      </c>
      <c r="N44" s="7">
        <v>0</v>
      </c>
      <c r="O44" s="7">
        <v>6495.48</v>
      </c>
      <c r="P44" s="7">
        <v>4068.92</v>
      </c>
      <c r="Q44" s="7">
        <v>0</v>
      </c>
      <c r="R44" s="7">
        <v>12721.98</v>
      </c>
      <c r="S44" s="7">
        <v>2699.64</v>
      </c>
      <c r="T44" s="11">
        <v>10618.34</v>
      </c>
      <c r="U44" s="11">
        <v>3466.08</v>
      </c>
      <c r="V44" s="11">
        <v>13598.68</v>
      </c>
      <c r="W44" s="7">
        <v>0</v>
      </c>
      <c r="X44" s="7">
        <v>11571.9</v>
      </c>
      <c r="Y44" s="7">
        <v>9260.7000000000007</v>
      </c>
      <c r="Z44" s="7">
        <v>4787.4399999999996</v>
      </c>
      <c r="AA44" s="7">
        <v>2259.44</v>
      </c>
      <c r="AB44" s="7">
        <v>2395.12</v>
      </c>
      <c r="AC44" s="7">
        <v>5466.76</v>
      </c>
      <c r="AD44" s="7">
        <v>0</v>
      </c>
      <c r="AE44" s="7">
        <v>11255.66</v>
      </c>
      <c r="AF44" s="11">
        <v>10286.719999999999</v>
      </c>
      <c r="AG44" s="7">
        <v>9163.42</v>
      </c>
      <c r="AH44" s="7">
        <v>16442.8</v>
      </c>
      <c r="AI44" s="7">
        <v>0</v>
      </c>
      <c r="AJ44" s="7">
        <v>13823.720000000001</v>
      </c>
      <c r="AK44" s="7">
        <v>2966.52</v>
      </c>
      <c r="AL44" s="7">
        <v>3890.36</v>
      </c>
      <c r="AM44" s="7">
        <v>7573.84</v>
      </c>
      <c r="AN44" s="7">
        <v>3632.44</v>
      </c>
      <c r="AO44" s="7">
        <v>4367.84</v>
      </c>
      <c r="AP44" s="7">
        <v>2009.45</v>
      </c>
      <c r="AQ44" s="7">
        <v>7441.46</v>
      </c>
      <c r="AR44" s="7">
        <v>0</v>
      </c>
      <c r="AS44" s="7">
        <v>11987.97</v>
      </c>
      <c r="AT44" s="7">
        <v>4686.04</v>
      </c>
      <c r="AU44" s="7">
        <v>2743</v>
      </c>
      <c r="AV44" s="7">
        <v>20236.900000000001</v>
      </c>
      <c r="AW44" s="7">
        <v>3359.94</v>
      </c>
      <c r="AX44" s="7">
        <v>12934.17</v>
      </c>
      <c r="AY44" s="7">
        <v>0</v>
      </c>
      <c r="AZ44" s="7">
        <v>6268.49</v>
      </c>
      <c r="BA44" s="7">
        <v>2560.08</v>
      </c>
      <c r="BB44" s="7">
        <v>1772.6699999999998</v>
      </c>
      <c r="BC44" s="7">
        <v>8440.06</v>
      </c>
      <c r="BD44" s="7">
        <v>6080.5300000000007</v>
      </c>
      <c r="BE44" s="7">
        <v>13264.94</v>
      </c>
      <c r="BF44" s="7">
        <v>4898.47</v>
      </c>
      <c r="BG44" s="7">
        <v>0</v>
      </c>
      <c r="BH44" s="7">
        <v>18259.52</v>
      </c>
      <c r="BI44" s="7">
        <v>0</v>
      </c>
      <c r="BJ44" s="7">
        <v>12925.34</v>
      </c>
      <c r="BK44" s="7">
        <v>12668.4</v>
      </c>
      <c r="BL44" s="155">
        <v>0</v>
      </c>
      <c r="BM44" s="7"/>
      <c r="BN44" s="7"/>
      <c r="BO44" s="7"/>
      <c r="BP44" s="7"/>
      <c r="BQ44" s="7"/>
      <c r="BR44" s="7"/>
      <c r="BS44" s="7"/>
      <c r="BT44" s="5">
        <f>SUM(Tabela36[[#This Row],[set/21]:[dez/21]])</f>
        <v>14896.41</v>
      </c>
      <c r="BU44" s="5">
        <f>SUM(Tabela36[[#This Row],[jan/22]:[dez/22]])</f>
        <v>70847.98000000001</v>
      </c>
      <c r="BV44" s="5">
        <f t="shared" si="2"/>
        <v>82889.959999999992</v>
      </c>
      <c r="BW44" s="5">
        <f t="shared" si="3"/>
        <v>65122.64</v>
      </c>
      <c r="BX44" s="5">
        <f>SUM(Tabela36[[#This Row],[jan/25]:[dez/25]])</f>
        <v>79816.25</v>
      </c>
      <c r="BY44" s="5">
        <f t="shared" si="4"/>
        <v>43853.26</v>
      </c>
      <c r="BZ44" s="5">
        <f>Tabela36[[#This Row],[Total 2025]]+Tabela36[[#This Row],[Total 2024]]+Tabela36[[#This Row],[Total 2023]]+Tabela36[[#This Row],[Total 2022]]+Tabela36[[#This Row],[Total 2021]]+Tabela36[[#This Row],[Total 2026]]</f>
        <v>357426.5</v>
      </c>
    </row>
    <row r="45" spans="1:78" ht="30" customHeight="1" x14ac:dyDescent="0.25">
      <c r="A45" s="63"/>
      <c r="B45" s="10" t="s">
        <v>4</v>
      </c>
      <c r="C45" s="2" t="s">
        <v>276</v>
      </c>
      <c r="D45" s="10">
        <v>1012</v>
      </c>
      <c r="E45" s="7"/>
      <c r="F45" s="2" t="s">
        <v>436</v>
      </c>
      <c r="G45" s="153" t="s">
        <v>464</v>
      </c>
      <c r="H45" s="7">
        <v>823.16</v>
      </c>
      <c r="I45" s="7">
        <v>17723.75</v>
      </c>
      <c r="J45" s="7">
        <v>12238.52</v>
      </c>
      <c r="K45" s="7">
        <v>4892.5</v>
      </c>
      <c r="L45" s="7">
        <v>21757.159999999996</v>
      </c>
      <c r="M45" s="7">
        <v>0</v>
      </c>
      <c r="N45" s="7">
        <v>0</v>
      </c>
      <c r="O45" s="7">
        <v>11578.52</v>
      </c>
      <c r="P45" s="7">
        <v>4456.4799999999996</v>
      </c>
      <c r="Q45" s="7">
        <v>8605.4700000000012</v>
      </c>
      <c r="R45" s="7">
        <v>0</v>
      </c>
      <c r="S45" s="7">
        <v>1864.58</v>
      </c>
      <c r="T45" s="11">
        <v>12503.42</v>
      </c>
      <c r="U45" s="11">
        <v>9879.7199999999993</v>
      </c>
      <c r="V45" s="11">
        <v>0</v>
      </c>
      <c r="W45" s="7">
        <v>0</v>
      </c>
      <c r="X45" s="7">
        <v>0</v>
      </c>
      <c r="Y45" s="7">
        <v>0</v>
      </c>
      <c r="Z45" s="7">
        <v>7444.3200000000006</v>
      </c>
      <c r="AA45" s="7">
        <v>0</v>
      </c>
      <c r="AB45" s="35">
        <v>4221.28</v>
      </c>
      <c r="AC45" s="7">
        <v>0</v>
      </c>
      <c r="AD45" s="7">
        <v>0</v>
      </c>
      <c r="AE45" s="7">
        <v>0</v>
      </c>
      <c r="AF45" s="11">
        <v>0</v>
      </c>
      <c r="AG45" s="7">
        <v>0</v>
      </c>
      <c r="AH45" s="7">
        <v>0</v>
      </c>
      <c r="AI45" s="7">
        <v>0</v>
      </c>
      <c r="AJ45" s="7">
        <v>0</v>
      </c>
      <c r="AK45" s="7">
        <v>0</v>
      </c>
      <c r="AL45" s="7">
        <v>0</v>
      </c>
      <c r="AM45" s="7">
        <v>0</v>
      </c>
      <c r="AN45" s="7">
        <v>0</v>
      </c>
      <c r="AO45" s="7">
        <v>0</v>
      </c>
      <c r="AP45" s="7">
        <v>0</v>
      </c>
      <c r="AQ45" s="7">
        <v>0</v>
      </c>
      <c r="AR45" s="7">
        <v>0</v>
      </c>
      <c r="AS45" s="7">
        <v>0</v>
      </c>
      <c r="AT45" s="7">
        <v>0</v>
      </c>
      <c r="AU45" s="7">
        <v>0</v>
      </c>
      <c r="AV45" s="7">
        <v>0</v>
      </c>
      <c r="AW45" s="7">
        <v>0</v>
      </c>
      <c r="AX45" s="7">
        <v>0</v>
      </c>
      <c r="AY45" s="7">
        <v>0</v>
      </c>
      <c r="AZ45" s="7">
        <v>0</v>
      </c>
      <c r="BA45" s="7">
        <v>0</v>
      </c>
      <c r="BB45" s="7">
        <v>0</v>
      </c>
      <c r="BC45" s="7">
        <v>0</v>
      </c>
      <c r="BD45" s="7">
        <v>0</v>
      </c>
      <c r="BE45" s="7">
        <v>0</v>
      </c>
      <c r="BF45" s="7">
        <v>0</v>
      </c>
      <c r="BG45" s="7">
        <v>0</v>
      </c>
      <c r="BH45" s="7">
        <v>0</v>
      </c>
      <c r="BI45" s="7">
        <v>0</v>
      </c>
      <c r="BJ45" s="7">
        <v>0</v>
      </c>
      <c r="BK45" s="7">
        <v>0</v>
      </c>
      <c r="BL45" s="155">
        <v>0</v>
      </c>
      <c r="BM45" s="7"/>
      <c r="BN45" s="7"/>
      <c r="BO45" s="7"/>
      <c r="BP45" s="7"/>
      <c r="BQ45" s="7"/>
      <c r="BR45" s="7"/>
      <c r="BS45" s="7"/>
      <c r="BT45" s="5">
        <f>SUM(Tabela36[[#This Row],[set/21]:[dez/21]])</f>
        <v>35677.93</v>
      </c>
      <c r="BU45" s="5">
        <f>SUM(Tabela36[[#This Row],[jan/22]:[dez/22]])</f>
        <v>70645.349999999991</v>
      </c>
      <c r="BV45" s="5">
        <f t="shared" si="2"/>
        <v>11665.6</v>
      </c>
      <c r="BW45" s="5">
        <f t="shared" si="3"/>
        <v>0</v>
      </c>
      <c r="BX45" s="5">
        <f>SUM(Tabela36[[#This Row],[jan/25]:[dez/25]])</f>
        <v>0</v>
      </c>
      <c r="BY45" s="5">
        <f t="shared" si="4"/>
        <v>0</v>
      </c>
      <c r="BZ45" s="5">
        <f>Tabela36[[#This Row],[Total 2025]]+Tabela36[[#This Row],[Total 2024]]+Tabela36[[#This Row],[Total 2023]]+Tabela36[[#This Row],[Total 2022]]+Tabela36[[#This Row],[Total 2021]]+Tabela36[[#This Row],[Total 2026]]</f>
        <v>117988.88</v>
      </c>
    </row>
    <row r="46" spans="1:78" ht="30" customHeight="1" x14ac:dyDescent="0.25">
      <c r="A46" s="63"/>
      <c r="B46" s="10" t="s">
        <v>237</v>
      </c>
      <c r="C46" s="2" t="s">
        <v>276</v>
      </c>
      <c r="D46" s="10">
        <v>1070</v>
      </c>
      <c r="E46" s="7"/>
      <c r="F46" s="2" t="s">
        <v>436</v>
      </c>
      <c r="G46" s="153" t="s">
        <v>435</v>
      </c>
      <c r="H46" s="7">
        <v>10397.91</v>
      </c>
      <c r="I46" s="7">
        <v>0</v>
      </c>
      <c r="J46" s="7">
        <v>19610.759999999998</v>
      </c>
      <c r="K46" s="7">
        <v>0</v>
      </c>
      <c r="L46" s="7">
        <v>12831.95</v>
      </c>
      <c r="M46" s="7">
        <v>12151.48</v>
      </c>
      <c r="N46" s="7">
        <v>5337.36</v>
      </c>
      <c r="O46" s="7">
        <v>0</v>
      </c>
      <c r="P46" s="7">
        <v>0</v>
      </c>
      <c r="Q46" s="7">
        <v>6970.88</v>
      </c>
      <c r="R46" s="7">
        <v>7056.51</v>
      </c>
      <c r="S46" s="7">
        <v>4392.58</v>
      </c>
      <c r="T46" s="11">
        <v>6323.88</v>
      </c>
      <c r="U46" s="11">
        <v>4740.08</v>
      </c>
      <c r="V46" s="11">
        <v>8333.2800000000007</v>
      </c>
      <c r="W46" s="7">
        <v>0</v>
      </c>
      <c r="X46" s="7">
        <v>2575.34</v>
      </c>
      <c r="Y46" s="7">
        <v>0</v>
      </c>
      <c r="Z46" s="7">
        <v>10676.22</v>
      </c>
      <c r="AA46" s="7">
        <v>0</v>
      </c>
      <c r="AB46" s="7">
        <v>7721.48</v>
      </c>
      <c r="AC46" s="7">
        <v>6801.61</v>
      </c>
      <c r="AD46" s="7">
        <v>5803.62</v>
      </c>
      <c r="AE46" s="7">
        <v>5756.58</v>
      </c>
      <c r="AF46" s="11">
        <v>0</v>
      </c>
      <c r="AG46" s="7">
        <v>5972.09</v>
      </c>
      <c r="AH46" s="7">
        <v>8374.2000000000007</v>
      </c>
      <c r="AI46" s="7">
        <v>2312.6</v>
      </c>
      <c r="AJ46" s="7">
        <v>6167.87</v>
      </c>
      <c r="AK46" s="7">
        <v>0</v>
      </c>
      <c r="AL46" s="7">
        <v>5713.14</v>
      </c>
      <c r="AM46" s="7">
        <v>11103.38</v>
      </c>
      <c r="AN46" s="7">
        <v>170</v>
      </c>
      <c r="AO46" s="7">
        <v>0</v>
      </c>
      <c r="AP46" s="7">
        <v>8563.4</v>
      </c>
      <c r="AQ46" s="7">
        <v>0</v>
      </c>
      <c r="AR46" s="7">
        <v>4882.26</v>
      </c>
      <c r="AS46" s="7">
        <v>10925.119999999999</v>
      </c>
      <c r="AT46" s="7">
        <v>0</v>
      </c>
      <c r="AU46" s="7">
        <v>0</v>
      </c>
      <c r="AV46" s="7">
        <v>12262.76</v>
      </c>
      <c r="AW46" s="7">
        <v>8327.92</v>
      </c>
      <c r="AX46" s="7">
        <v>13639.38</v>
      </c>
      <c r="AY46" s="7">
        <v>2580</v>
      </c>
      <c r="AZ46" s="7">
        <v>5433.06</v>
      </c>
      <c r="BA46" s="7">
        <v>4778.54</v>
      </c>
      <c r="BB46" s="7">
        <v>6461.98</v>
      </c>
      <c r="BC46" s="7">
        <v>6614.84</v>
      </c>
      <c r="BD46" s="7">
        <v>0</v>
      </c>
      <c r="BE46" s="7">
        <v>5721.76</v>
      </c>
      <c r="BF46" s="7">
        <v>0</v>
      </c>
      <c r="BG46" s="7">
        <v>0</v>
      </c>
      <c r="BH46" s="7">
        <v>11501.199999999999</v>
      </c>
      <c r="BI46" s="7">
        <v>4901.6900000000005</v>
      </c>
      <c r="BJ46" s="7">
        <v>6926.89</v>
      </c>
      <c r="BK46" s="7">
        <v>0</v>
      </c>
      <c r="BL46" s="155">
        <v>5922.71</v>
      </c>
      <c r="BM46" s="7"/>
      <c r="BN46" s="7"/>
      <c r="BO46" s="7"/>
      <c r="BP46" s="7"/>
      <c r="BQ46" s="7"/>
      <c r="BR46" s="7"/>
      <c r="BS46" s="7"/>
      <c r="BT46" s="5">
        <f>SUM(Tabela36[[#This Row],[set/21]:[dez/21]])</f>
        <v>30008.67</v>
      </c>
      <c r="BU46" s="5">
        <f>SUM(Tabela36[[#This Row],[jan/22]:[dez/22]])</f>
        <v>68138</v>
      </c>
      <c r="BV46" s="5">
        <f t="shared" si="2"/>
        <v>55993.74</v>
      </c>
      <c r="BW46" s="5">
        <f t="shared" si="3"/>
        <v>47525.17</v>
      </c>
      <c r="BX46" s="5">
        <f>SUM(Tabela36[[#This Row],[jan/25]:[dez/25]])</f>
        <v>65820.239999999991</v>
      </c>
      <c r="BY46" s="5">
        <f t="shared" si="4"/>
        <v>29252.489999999998</v>
      </c>
      <c r="BZ46" s="5">
        <f>Tabela36[[#This Row],[Total 2025]]+Tabela36[[#This Row],[Total 2024]]+Tabela36[[#This Row],[Total 2023]]+Tabela36[[#This Row],[Total 2022]]+Tabela36[[#This Row],[Total 2021]]+Tabela36[[#This Row],[Total 2026]]</f>
        <v>296738.31</v>
      </c>
    </row>
    <row r="47" spans="1:78" ht="30" customHeight="1" x14ac:dyDescent="0.25">
      <c r="A47" s="63"/>
      <c r="B47" s="10" t="s">
        <v>199</v>
      </c>
      <c r="C47" s="2" t="s">
        <v>278</v>
      </c>
      <c r="D47" s="10">
        <v>1102</v>
      </c>
      <c r="E47" s="7"/>
      <c r="F47" s="2" t="s">
        <v>436</v>
      </c>
      <c r="G47" s="153" t="s">
        <v>435</v>
      </c>
      <c r="H47" s="7">
        <v>0</v>
      </c>
      <c r="I47" s="7">
        <v>7247.54</v>
      </c>
      <c r="J47" s="7">
        <v>12946.3</v>
      </c>
      <c r="K47" s="7">
        <v>0</v>
      </c>
      <c r="L47" s="7">
        <v>3850.68</v>
      </c>
      <c r="M47" s="7">
        <v>3488.94</v>
      </c>
      <c r="N47" s="7">
        <v>3808.62</v>
      </c>
      <c r="O47" s="7">
        <v>6257.28</v>
      </c>
      <c r="P47" s="7">
        <v>11187.49</v>
      </c>
      <c r="Q47" s="7">
        <v>7870</v>
      </c>
      <c r="R47" s="7">
        <v>3896.4</v>
      </c>
      <c r="S47" s="7">
        <v>4359</v>
      </c>
      <c r="T47" s="11">
        <v>11888.12</v>
      </c>
      <c r="U47" s="11">
        <v>6735.06</v>
      </c>
      <c r="V47" s="11">
        <v>0</v>
      </c>
      <c r="W47" s="7">
        <v>4667.68</v>
      </c>
      <c r="X47" s="7">
        <v>16668.78</v>
      </c>
      <c r="Y47" s="7">
        <v>0</v>
      </c>
      <c r="Z47" s="7">
        <v>13596.66</v>
      </c>
      <c r="AA47" s="7">
        <v>11398.32</v>
      </c>
      <c r="AB47" s="7">
        <v>7920.51</v>
      </c>
      <c r="AC47" s="7">
        <v>0</v>
      </c>
      <c r="AD47" s="7">
        <v>7215.72</v>
      </c>
      <c r="AE47" s="7">
        <v>11134.86</v>
      </c>
      <c r="AF47" s="11"/>
      <c r="AG47" s="7">
        <v>11726.4</v>
      </c>
      <c r="AH47" s="7">
        <v>0</v>
      </c>
      <c r="AI47" s="7">
        <v>4946.3</v>
      </c>
      <c r="AJ47" s="7">
        <v>9618.34</v>
      </c>
      <c r="AK47" s="7">
        <v>0</v>
      </c>
      <c r="AL47" s="7">
        <v>6442.68</v>
      </c>
      <c r="AM47" s="7">
        <v>0</v>
      </c>
      <c r="AN47" s="7">
        <v>9830.2200000000012</v>
      </c>
      <c r="AO47" s="7">
        <v>6191.42</v>
      </c>
      <c r="AP47" s="7">
        <v>11809.7</v>
      </c>
      <c r="AQ47" s="7">
        <v>4775.96</v>
      </c>
      <c r="AR47" s="7">
        <v>0</v>
      </c>
      <c r="AS47" s="7">
        <v>18135.62</v>
      </c>
      <c r="AT47" s="7">
        <v>3931.06</v>
      </c>
      <c r="AU47" s="7">
        <v>1942.86</v>
      </c>
      <c r="AV47" s="7">
        <v>6955.34</v>
      </c>
      <c r="AW47" s="7">
        <v>9646.9000000000015</v>
      </c>
      <c r="AX47" s="7">
        <v>3539.84</v>
      </c>
      <c r="AY47" s="7">
        <v>2177.12</v>
      </c>
      <c r="AZ47" s="7">
        <v>7715.7199999999993</v>
      </c>
      <c r="BA47" s="7">
        <v>5232.75</v>
      </c>
      <c r="BB47" s="7">
        <v>5296.74</v>
      </c>
      <c r="BC47" s="7">
        <v>0</v>
      </c>
      <c r="BD47" s="7">
        <v>6782.46</v>
      </c>
      <c r="BE47" s="7">
        <v>5203.1200000000008</v>
      </c>
      <c r="BF47" s="7">
        <v>0</v>
      </c>
      <c r="BG47" s="7">
        <v>4779.84</v>
      </c>
      <c r="BH47" s="7">
        <v>3781.56</v>
      </c>
      <c r="BI47" s="7">
        <v>5340.8</v>
      </c>
      <c r="BJ47" s="7">
        <v>4993.7199999999993</v>
      </c>
      <c r="BK47" s="7">
        <v>4176.6000000000004</v>
      </c>
      <c r="BL47" s="155">
        <v>0</v>
      </c>
      <c r="BM47" s="7"/>
      <c r="BN47" s="7"/>
      <c r="BO47" s="7"/>
      <c r="BP47" s="7"/>
      <c r="BQ47" s="7"/>
      <c r="BR47" s="7"/>
      <c r="BS47" s="7"/>
      <c r="BT47" s="5">
        <f>SUM(Tabela36[[#This Row],[set/21]:[dez/21]])</f>
        <v>20193.84</v>
      </c>
      <c r="BU47" s="5">
        <f>SUM(Tabela36[[#This Row],[jan/22]:[dez/22]])</f>
        <v>68009.27</v>
      </c>
      <c r="BV47" s="5">
        <f t="shared" si="2"/>
        <v>84607.55</v>
      </c>
      <c r="BW47" s="5">
        <f t="shared" si="3"/>
        <v>72677.86</v>
      </c>
      <c r="BX47" s="5">
        <f>SUM(Tabela36[[#This Row],[jan/25]:[dez/25]])</f>
        <v>57329.83</v>
      </c>
      <c r="BY47" s="5">
        <f t="shared" si="4"/>
        <v>18292.68</v>
      </c>
      <c r="BZ47" s="5">
        <f>Tabela36[[#This Row],[Total 2025]]+Tabela36[[#This Row],[Total 2024]]+Tabela36[[#This Row],[Total 2023]]+Tabela36[[#This Row],[Total 2022]]+Tabela36[[#This Row],[Total 2021]]+Tabela36[[#This Row],[Total 2026]]</f>
        <v>321111.03000000003</v>
      </c>
    </row>
    <row r="48" spans="1:78" ht="30" customHeight="1" x14ac:dyDescent="0.25">
      <c r="A48" s="63"/>
      <c r="B48" s="10" t="s">
        <v>137</v>
      </c>
      <c r="C48" s="2" t="s">
        <v>281</v>
      </c>
      <c r="D48" s="10">
        <v>1003</v>
      </c>
      <c r="E48" s="7">
        <v>80000</v>
      </c>
      <c r="F48" s="2" t="s">
        <v>437</v>
      </c>
      <c r="G48" s="153" t="s">
        <v>435</v>
      </c>
      <c r="H48" s="7">
        <v>3792.88</v>
      </c>
      <c r="I48" s="7">
        <v>14730.259999999998</v>
      </c>
      <c r="J48" s="7">
        <v>514.03</v>
      </c>
      <c r="K48" s="7">
        <v>0</v>
      </c>
      <c r="L48" s="7">
        <v>23826.400000000001</v>
      </c>
      <c r="M48" s="7">
        <v>3896.88</v>
      </c>
      <c r="N48" s="7">
        <v>5984.12</v>
      </c>
      <c r="O48" s="7">
        <v>0</v>
      </c>
      <c r="P48" s="7">
        <v>3693.28</v>
      </c>
      <c r="Q48" s="7">
        <v>0</v>
      </c>
      <c r="R48" s="7">
        <v>0</v>
      </c>
      <c r="S48" s="7">
        <v>0</v>
      </c>
      <c r="T48" s="11">
        <v>14280.46</v>
      </c>
      <c r="U48" s="11">
        <v>2118.3200000000002</v>
      </c>
      <c r="V48" s="11">
        <v>0</v>
      </c>
      <c r="W48" s="7">
        <v>14184.1</v>
      </c>
      <c r="X48" s="7">
        <v>2109.54</v>
      </c>
      <c r="Y48" s="7">
        <v>0</v>
      </c>
      <c r="Z48" s="7">
        <v>15374.89</v>
      </c>
      <c r="AA48" s="7">
        <v>10073.200000000001</v>
      </c>
      <c r="AB48" s="7">
        <v>949.92</v>
      </c>
      <c r="AC48" s="7">
        <v>14707.51</v>
      </c>
      <c r="AD48" s="7">
        <v>8540.5</v>
      </c>
      <c r="AE48" s="7">
        <v>13374.42</v>
      </c>
      <c r="AF48" s="11">
        <v>13593.94</v>
      </c>
      <c r="AG48" s="7">
        <v>23943.08</v>
      </c>
      <c r="AH48" s="7">
        <v>20992.2</v>
      </c>
      <c r="AI48" s="7">
        <v>15653</v>
      </c>
      <c r="AJ48" s="7">
        <v>19696.100000000002</v>
      </c>
      <c r="AK48" s="7">
        <v>14317.14</v>
      </c>
      <c r="AL48" s="7">
        <v>14181.07</v>
      </c>
      <c r="AM48" s="7">
        <v>10049.26</v>
      </c>
      <c r="AN48" s="7">
        <v>13122.64</v>
      </c>
      <c r="AO48" s="7">
        <v>17756.239999999998</v>
      </c>
      <c r="AP48" s="7">
        <v>16437.23</v>
      </c>
      <c r="AQ48" s="7">
        <v>15793.07</v>
      </c>
      <c r="AR48" s="7">
        <v>16765.48</v>
      </c>
      <c r="AS48" s="7">
        <v>16065.16</v>
      </c>
      <c r="AT48" s="7">
        <v>17439.62</v>
      </c>
      <c r="AU48" s="7">
        <v>17784.82</v>
      </c>
      <c r="AV48" s="7">
        <v>17113.580000000002</v>
      </c>
      <c r="AW48" s="7">
        <v>12299.52</v>
      </c>
      <c r="AX48" s="7">
        <v>23716.2</v>
      </c>
      <c r="AY48" s="7">
        <v>33071.43</v>
      </c>
      <c r="AZ48" s="7">
        <v>25602.57</v>
      </c>
      <c r="BA48" s="7">
        <v>28004.77</v>
      </c>
      <c r="BB48" s="7">
        <v>23479.489999999998</v>
      </c>
      <c r="BC48" s="7">
        <v>11830.62</v>
      </c>
      <c r="BD48" s="7">
        <v>31935.760000000002</v>
      </c>
      <c r="BE48" s="7">
        <v>39101.380000000005</v>
      </c>
      <c r="BF48" s="7">
        <v>18864.32</v>
      </c>
      <c r="BG48" s="7">
        <v>6900.4400000000005</v>
      </c>
      <c r="BH48" s="7">
        <v>20096.239999999998</v>
      </c>
      <c r="BI48" s="7">
        <v>37645.5</v>
      </c>
      <c r="BJ48" s="7">
        <v>38108.080000000002</v>
      </c>
      <c r="BK48" s="7">
        <v>14759</v>
      </c>
      <c r="BL48" s="155">
        <v>27271.62</v>
      </c>
      <c r="BM48" s="7"/>
      <c r="BN48" s="7"/>
      <c r="BO48" s="7"/>
      <c r="BP48" s="7"/>
      <c r="BQ48" s="7"/>
      <c r="BR48" s="7"/>
      <c r="BS48" s="7"/>
      <c r="BT48" s="5">
        <f>SUM(Tabela36[[#This Row],[set/21]:[dez/21]])</f>
        <v>19037.169999999998</v>
      </c>
      <c r="BU48" s="5">
        <f>SUM(Tabela36[[#This Row],[jan/22]:[dez/22]])</f>
        <v>67983.56</v>
      </c>
      <c r="BV48" s="5">
        <f t="shared" si="2"/>
        <v>139312.20000000001</v>
      </c>
      <c r="BW48" s="5">
        <f t="shared" si="3"/>
        <v>189407.83000000002</v>
      </c>
      <c r="BX48" s="5">
        <f>SUM(Tabela36[[#This Row],[jan/25]:[dez/25]])</f>
        <v>271920.08</v>
      </c>
      <c r="BY48" s="5">
        <f t="shared" si="4"/>
        <v>137880.44</v>
      </c>
      <c r="BZ48" s="5">
        <f>Tabela36[[#This Row],[Total 2025]]+Tabela36[[#This Row],[Total 2024]]+Tabela36[[#This Row],[Total 2023]]+Tabela36[[#This Row],[Total 2022]]+Tabela36[[#This Row],[Total 2021]]+Tabela36[[#This Row],[Total 2026]]</f>
        <v>825541.28000000026</v>
      </c>
    </row>
    <row r="49" spans="1:78" ht="30" customHeight="1" x14ac:dyDescent="0.25">
      <c r="A49" s="63"/>
      <c r="B49" s="10" t="s">
        <v>102</v>
      </c>
      <c r="C49" s="2" t="s">
        <v>279</v>
      </c>
      <c r="D49" s="10">
        <v>1054</v>
      </c>
      <c r="E49" s="7">
        <v>30000</v>
      </c>
      <c r="F49" s="2" t="s">
        <v>529</v>
      </c>
      <c r="G49" s="153" t="s">
        <v>435</v>
      </c>
      <c r="H49" s="7">
        <v>950</v>
      </c>
      <c r="I49" s="7">
        <v>0</v>
      </c>
      <c r="J49" s="7">
        <v>12899.48</v>
      </c>
      <c r="K49" s="7">
        <v>0</v>
      </c>
      <c r="L49" s="7">
        <v>11498.2</v>
      </c>
      <c r="M49" s="7">
        <v>5584.44</v>
      </c>
      <c r="N49" s="7">
        <v>5689.92</v>
      </c>
      <c r="O49" s="7">
        <v>6317.88</v>
      </c>
      <c r="P49" s="7">
        <v>3240.3</v>
      </c>
      <c r="Q49" s="7">
        <v>0</v>
      </c>
      <c r="R49" s="7">
        <v>8532.2200000000012</v>
      </c>
      <c r="S49" s="7">
        <v>11364.6</v>
      </c>
      <c r="T49" s="11">
        <v>3840.6</v>
      </c>
      <c r="U49" s="11">
        <v>6380.8799999999992</v>
      </c>
      <c r="V49" s="11">
        <v>3027.96</v>
      </c>
      <c r="W49" s="7">
        <v>2120.48</v>
      </c>
      <c r="X49" s="7">
        <v>3146.64</v>
      </c>
      <c r="Y49" s="7">
        <v>7433.2000000000007</v>
      </c>
      <c r="Z49" s="7">
        <v>4415.9399999999996</v>
      </c>
      <c r="AA49" s="7">
        <v>10890.31</v>
      </c>
      <c r="AB49" s="7">
        <v>0</v>
      </c>
      <c r="AC49" s="7">
        <v>0</v>
      </c>
      <c r="AD49" s="7">
        <v>7223.4599999999991</v>
      </c>
      <c r="AE49" s="7">
        <v>4403.3999999999996</v>
      </c>
      <c r="AF49" s="11">
        <v>9227.9599999999991</v>
      </c>
      <c r="AG49" s="7">
        <v>4426.09</v>
      </c>
      <c r="AH49" s="7">
        <v>2032.16</v>
      </c>
      <c r="AI49" s="7">
        <v>0</v>
      </c>
      <c r="AJ49" s="7">
        <v>0</v>
      </c>
      <c r="AK49" s="7">
        <v>0</v>
      </c>
      <c r="AL49" s="7">
        <v>0</v>
      </c>
      <c r="AM49" s="7">
        <v>4121.4799999999996</v>
      </c>
      <c r="AN49" s="7">
        <v>2166.96</v>
      </c>
      <c r="AO49" s="7">
        <v>1386.44</v>
      </c>
      <c r="AP49" s="7">
        <v>0</v>
      </c>
      <c r="AQ49" s="7">
        <v>0</v>
      </c>
      <c r="AR49" s="7">
        <v>5887.34</v>
      </c>
      <c r="AS49" s="7">
        <v>10881.89</v>
      </c>
      <c r="AT49" s="7">
        <v>0</v>
      </c>
      <c r="AU49" s="7">
        <v>0</v>
      </c>
      <c r="AV49" s="7">
        <v>3191.64</v>
      </c>
      <c r="AW49" s="7">
        <v>0</v>
      </c>
      <c r="AX49" s="7">
        <v>8966.91</v>
      </c>
      <c r="AY49" s="7">
        <v>6348.3200000000006</v>
      </c>
      <c r="AZ49" s="7">
        <v>3412.92</v>
      </c>
      <c r="BA49" s="7">
        <v>1061.3</v>
      </c>
      <c r="BB49" s="7">
        <v>8164.5</v>
      </c>
      <c r="BC49" s="7">
        <v>0</v>
      </c>
      <c r="BD49" s="7">
        <v>3207.46</v>
      </c>
      <c r="BE49" s="7">
        <v>645</v>
      </c>
      <c r="BF49" s="7">
        <v>0</v>
      </c>
      <c r="BG49" s="7">
        <v>0</v>
      </c>
      <c r="BH49" s="7">
        <v>6817.3</v>
      </c>
      <c r="BI49" s="7">
        <v>6552.2</v>
      </c>
      <c r="BJ49" s="7">
        <v>4688.88</v>
      </c>
      <c r="BK49" s="7">
        <v>5855.7</v>
      </c>
      <c r="BL49" s="155">
        <v>0</v>
      </c>
      <c r="BM49" s="7"/>
      <c r="BN49" s="7"/>
      <c r="BO49" s="7"/>
      <c r="BP49" s="7"/>
      <c r="BQ49" s="7"/>
      <c r="BR49" s="7"/>
      <c r="BS49" s="7"/>
      <c r="BT49" s="5">
        <f>SUM(Tabela36[[#This Row],[set/21]:[dez/21]])</f>
        <v>13849.48</v>
      </c>
      <c r="BU49" s="5">
        <f>SUM(Tabela36[[#This Row],[jan/22]:[dez/22]])</f>
        <v>67597.48</v>
      </c>
      <c r="BV49" s="5">
        <f t="shared" si="2"/>
        <v>53199.16</v>
      </c>
      <c r="BW49" s="5">
        <f t="shared" si="3"/>
        <v>24444.11</v>
      </c>
      <c r="BX49" s="5">
        <f>SUM(Tabela36[[#This Row],[jan/25]:[dez/25]])</f>
        <v>34998.050000000003</v>
      </c>
      <c r="BY49" s="5">
        <f t="shared" si="4"/>
        <v>23914.080000000002</v>
      </c>
      <c r="BZ49" s="5">
        <f>Tabela36[[#This Row],[Total 2025]]+Tabela36[[#This Row],[Total 2024]]+Tabela36[[#This Row],[Total 2023]]+Tabela36[[#This Row],[Total 2022]]+Tabela36[[#This Row],[Total 2021]]+Tabela36[[#This Row],[Total 2026]]</f>
        <v>218002.36</v>
      </c>
    </row>
    <row r="50" spans="1:78" ht="30" customHeight="1" x14ac:dyDescent="0.25">
      <c r="A50" s="63"/>
      <c r="B50" s="10" t="s">
        <v>12</v>
      </c>
      <c r="C50" s="2" t="s">
        <v>275</v>
      </c>
      <c r="D50" s="10">
        <v>1209</v>
      </c>
      <c r="E50" s="7">
        <v>40000</v>
      </c>
      <c r="F50" s="2" t="s">
        <v>529</v>
      </c>
      <c r="G50" s="153" t="s">
        <v>435</v>
      </c>
      <c r="H50" s="7">
        <v>0</v>
      </c>
      <c r="I50" s="7">
        <v>0</v>
      </c>
      <c r="J50" s="7">
        <v>0</v>
      </c>
      <c r="K50" s="7">
        <v>0</v>
      </c>
      <c r="L50" s="7">
        <v>0</v>
      </c>
      <c r="M50" s="7">
        <v>9523.64</v>
      </c>
      <c r="N50" s="7">
        <v>5855.16</v>
      </c>
      <c r="O50" s="7">
        <v>5258.76</v>
      </c>
      <c r="P50" s="7">
        <v>3534</v>
      </c>
      <c r="Q50" s="7">
        <v>14739.38</v>
      </c>
      <c r="R50" s="7">
        <v>6289.44</v>
      </c>
      <c r="S50" s="7">
        <v>6001.6</v>
      </c>
      <c r="T50" s="11">
        <v>615.08000000000004</v>
      </c>
      <c r="U50" s="11">
        <v>12496.080000000002</v>
      </c>
      <c r="V50" s="11">
        <v>1235.32</v>
      </c>
      <c r="W50" s="7">
        <v>0</v>
      </c>
      <c r="X50" s="7">
        <v>4260.3</v>
      </c>
      <c r="Y50" s="7">
        <v>2710.96</v>
      </c>
      <c r="Z50" s="7">
        <v>6985.88</v>
      </c>
      <c r="AA50" s="7">
        <v>15911.31</v>
      </c>
      <c r="AB50" s="7">
        <v>0</v>
      </c>
      <c r="AC50" s="7">
        <v>0</v>
      </c>
      <c r="AD50" s="7">
        <v>9523.1200000000008</v>
      </c>
      <c r="AE50" s="7">
        <v>6548.82</v>
      </c>
      <c r="AF50" s="11">
        <v>14878.119999999999</v>
      </c>
      <c r="AG50" s="7">
        <v>5936.62</v>
      </c>
      <c r="AH50" s="7">
        <v>7914.84</v>
      </c>
      <c r="AI50" s="7">
        <v>0</v>
      </c>
      <c r="AJ50" s="7">
        <v>0</v>
      </c>
      <c r="AK50" s="7">
        <v>0</v>
      </c>
      <c r="AL50" s="7">
        <v>19467.400000000001</v>
      </c>
      <c r="AM50" s="7">
        <v>9492.43</v>
      </c>
      <c r="AN50" s="7">
        <v>3444.32</v>
      </c>
      <c r="AO50" s="7">
        <v>0</v>
      </c>
      <c r="AP50" s="7">
        <v>15062.42</v>
      </c>
      <c r="AQ50" s="7">
        <v>7103.84</v>
      </c>
      <c r="AR50" s="7">
        <v>0</v>
      </c>
      <c r="AS50" s="7">
        <v>13620.01</v>
      </c>
      <c r="AT50" s="7">
        <v>22698.579999999998</v>
      </c>
      <c r="AU50" s="7">
        <v>0</v>
      </c>
      <c r="AV50" s="7">
        <v>8145.7000000000007</v>
      </c>
      <c r="AW50" s="7">
        <v>5544.02</v>
      </c>
      <c r="AX50" s="7">
        <v>13895.23</v>
      </c>
      <c r="AY50" s="7">
        <v>14694.119999999999</v>
      </c>
      <c r="AZ50" s="7">
        <v>0</v>
      </c>
      <c r="BA50" s="7">
        <v>16830.48</v>
      </c>
      <c r="BB50" s="7">
        <v>7581.3099999999995</v>
      </c>
      <c r="BC50" s="7">
        <v>7504.84</v>
      </c>
      <c r="BD50" s="7">
        <v>0</v>
      </c>
      <c r="BE50" s="7">
        <v>31072.309999999998</v>
      </c>
      <c r="BF50" s="7">
        <v>2867.2799999999997</v>
      </c>
      <c r="BG50" s="7">
        <v>0</v>
      </c>
      <c r="BH50" s="7">
        <v>2625</v>
      </c>
      <c r="BI50" s="7">
        <v>15331.9</v>
      </c>
      <c r="BJ50" s="7">
        <v>6080.8</v>
      </c>
      <c r="BK50" s="7">
        <v>13335.2</v>
      </c>
      <c r="BL50" s="155">
        <v>23895.46</v>
      </c>
      <c r="BM50" s="7"/>
      <c r="BN50" s="7"/>
      <c r="BO50" s="7"/>
      <c r="BP50" s="7"/>
      <c r="BQ50" s="7"/>
      <c r="BR50" s="7"/>
      <c r="BS50" s="7"/>
      <c r="BT50" s="5">
        <f>SUM(Tabela36[[#This Row],[set/21]:[dez/21]])</f>
        <v>0</v>
      </c>
      <c r="BU50" s="5">
        <f>SUM(Tabela36[[#This Row],[jan/22]:[dez/22]])</f>
        <v>65548.460000000006</v>
      </c>
      <c r="BV50" s="5">
        <f t="shared" si="2"/>
        <v>74669.969999999987</v>
      </c>
      <c r="BW50" s="5">
        <f t="shared" si="3"/>
        <v>90889</v>
      </c>
      <c r="BX50" s="5">
        <f>SUM(Tabela36[[#This Row],[jan/25]:[dez/25]])</f>
        <v>108135.29</v>
      </c>
      <c r="BY50" s="5">
        <f t="shared" si="4"/>
        <v>61268.36</v>
      </c>
      <c r="BZ50" s="5">
        <f>Tabela36[[#This Row],[Total 2025]]+Tabela36[[#This Row],[Total 2024]]+Tabela36[[#This Row],[Total 2023]]+Tabela36[[#This Row],[Total 2022]]+Tabela36[[#This Row],[Total 2021]]+Tabela36[[#This Row],[Total 2026]]</f>
        <v>400511.07999999996</v>
      </c>
    </row>
    <row r="51" spans="1:78" ht="30" customHeight="1" x14ac:dyDescent="0.25">
      <c r="A51" s="63"/>
      <c r="B51" s="10" t="s">
        <v>210</v>
      </c>
      <c r="C51" s="2" t="s">
        <v>278</v>
      </c>
      <c r="D51" s="10">
        <v>1138</v>
      </c>
      <c r="E51" s="7"/>
      <c r="F51" s="2" t="s">
        <v>437</v>
      </c>
      <c r="G51" s="153" t="s">
        <v>2429</v>
      </c>
      <c r="H51" s="7">
        <v>0</v>
      </c>
      <c r="I51" s="7">
        <v>0</v>
      </c>
      <c r="J51" s="7">
        <v>4896.6000000000004</v>
      </c>
      <c r="K51" s="7">
        <v>0</v>
      </c>
      <c r="L51" s="7">
        <v>11108.31</v>
      </c>
      <c r="M51" s="7">
        <v>9692.08</v>
      </c>
      <c r="N51" s="7">
        <v>10187.48</v>
      </c>
      <c r="O51" s="7">
        <v>0</v>
      </c>
      <c r="P51" s="7">
        <v>8502.84</v>
      </c>
      <c r="Q51" s="7">
        <v>3632.04</v>
      </c>
      <c r="R51" s="7">
        <v>0</v>
      </c>
      <c r="S51" s="7">
        <v>0</v>
      </c>
      <c r="T51" s="11">
        <v>3945.19</v>
      </c>
      <c r="U51" s="11">
        <v>0</v>
      </c>
      <c r="V51" s="11">
        <v>11629.08</v>
      </c>
      <c r="W51" s="7">
        <v>5414.77</v>
      </c>
      <c r="X51" s="7">
        <v>0</v>
      </c>
      <c r="Y51" s="7">
        <v>0</v>
      </c>
      <c r="Z51" s="7">
        <v>0</v>
      </c>
      <c r="AA51" s="7">
        <v>15169.41</v>
      </c>
      <c r="AB51" s="7">
        <v>0</v>
      </c>
      <c r="AC51" s="7">
        <v>0</v>
      </c>
      <c r="AD51" s="7">
        <v>2700</v>
      </c>
      <c r="AE51" s="7">
        <v>0</v>
      </c>
      <c r="AF51" s="11">
        <v>0</v>
      </c>
      <c r="AG51" s="7">
        <v>6439.5400000000009</v>
      </c>
      <c r="AH51" s="7">
        <v>0</v>
      </c>
      <c r="AI51" s="7">
        <v>6920.37</v>
      </c>
      <c r="AJ51" s="7">
        <v>0</v>
      </c>
      <c r="AK51" s="7">
        <v>4148.45</v>
      </c>
      <c r="AL51" s="7">
        <v>0</v>
      </c>
      <c r="AM51" s="7">
        <v>0</v>
      </c>
      <c r="AN51" s="7">
        <v>0</v>
      </c>
      <c r="AO51" s="7">
        <v>0</v>
      </c>
      <c r="AP51" s="7">
        <v>0</v>
      </c>
      <c r="AQ51" s="7">
        <v>0</v>
      </c>
      <c r="AR51" s="7">
        <v>0</v>
      </c>
      <c r="AS51" s="7">
        <v>0</v>
      </c>
      <c r="AT51" s="7">
        <v>0</v>
      </c>
      <c r="AU51" s="7">
        <v>0</v>
      </c>
      <c r="AV51" s="7">
        <v>0</v>
      </c>
      <c r="AW51" s="7">
        <v>0</v>
      </c>
      <c r="AX51" s="7">
        <v>0</v>
      </c>
      <c r="AY51" s="7">
        <v>0</v>
      </c>
      <c r="AZ51" s="7">
        <v>0</v>
      </c>
      <c r="BA51" s="7">
        <v>0</v>
      </c>
      <c r="BB51" s="7">
        <v>0</v>
      </c>
      <c r="BC51" s="7">
        <v>0</v>
      </c>
      <c r="BD51" s="7">
        <v>0</v>
      </c>
      <c r="BE51" s="7">
        <v>0</v>
      </c>
      <c r="BF51" s="7">
        <v>0</v>
      </c>
      <c r="BG51" s="7">
        <v>0</v>
      </c>
      <c r="BH51" s="7">
        <v>0</v>
      </c>
      <c r="BI51" s="7">
        <v>0</v>
      </c>
      <c r="BJ51" s="7">
        <v>0</v>
      </c>
      <c r="BK51" s="7">
        <v>0</v>
      </c>
      <c r="BL51" s="155">
        <v>0</v>
      </c>
      <c r="BM51" s="7"/>
      <c r="BN51" s="7"/>
      <c r="BO51" s="7"/>
      <c r="BP51" s="7"/>
      <c r="BQ51" s="7"/>
      <c r="BR51" s="7"/>
      <c r="BS51" s="7"/>
      <c r="BT51" s="5">
        <f>SUM(Tabela36[[#This Row],[set/21]:[dez/21]])</f>
        <v>4896.6000000000004</v>
      </c>
      <c r="BU51" s="5">
        <f>SUM(Tabela36[[#This Row],[jan/22]:[dez/22]])</f>
        <v>64111.790000000008</v>
      </c>
      <c r="BV51" s="5">
        <f t="shared" si="2"/>
        <v>31229.32</v>
      </c>
      <c r="BW51" s="5">
        <f t="shared" si="3"/>
        <v>4148.45</v>
      </c>
      <c r="BX51" s="5">
        <f>SUM(Tabela36[[#This Row],[jan/25]:[dez/25]])</f>
        <v>0</v>
      </c>
      <c r="BY51" s="5">
        <f t="shared" si="4"/>
        <v>0</v>
      </c>
      <c r="BZ51" s="5">
        <f>Tabela36[[#This Row],[Total 2025]]+Tabela36[[#This Row],[Total 2024]]+Tabela36[[#This Row],[Total 2023]]+Tabela36[[#This Row],[Total 2022]]+Tabela36[[#This Row],[Total 2021]]+Tabela36[[#This Row],[Total 2026]]</f>
        <v>104386.16</v>
      </c>
    </row>
    <row r="52" spans="1:78" ht="30" customHeight="1" x14ac:dyDescent="0.25">
      <c r="A52" s="63"/>
      <c r="B52" s="10" t="s">
        <v>38</v>
      </c>
      <c r="C52" s="2" t="s">
        <v>275</v>
      </c>
      <c r="D52" s="10">
        <v>1064</v>
      </c>
      <c r="E52" s="7"/>
      <c r="F52" s="2" t="s">
        <v>437</v>
      </c>
      <c r="G52" s="153" t="s">
        <v>435</v>
      </c>
      <c r="H52" s="7">
        <v>6298.72</v>
      </c>
      <c r="I52" s="7">
        <v>0</v>
      </c>
      <c r="J52" s="7">
        <v>4655.2</v>
      </c>
      <c r="K52" s="7">
        <v>0</v>
      </c>
      <c r="L52" s="7">
        <v>15843.48</v>
      </c>
      <c r="M52" s="7">
        <v>0</v>
      </c>
      <c r="N52" s="7">
        <v>0</v>
      </c>
      <c r="O52" s="7">
        <v>7750.68</v>
      </c>
      <c r="P52" s="7">
        <v>7819.48</v>
      </c>
      <c r="Q52" s="7">
        <v>0</v>
      </c>
      <c r="R52" s="7">
        <v>4062.08</v>
      </c>
      <c r="S52" s="7">
        <v>0</v>
      </c>
      <c r="T52" s="11">
        <v>9973.98</v>
      </c>
      <c r="U52" s="11">
        <v>0</v>
      </c>
      <c r="V52" s="11">
        <v>10681.27</v>
      </c>
      <c r="W52" s="7">
        <v>7013.24</v>
      </c>
      <c r="X52" s="7">
        <v>0</v>
      </c>
      <c r="Y52" s="7">
        <v>4759.68</v>
      </c>
      <c r="Z52" s="7">
        <v>1709.84</v>
      </c>
      <c r="AA52" s="7">
        <v>3234.59</v>
      </c>
      <c r="AB52" s="7">
        <v>0</v>
      </c>
      <c r="AC52" s="7">
        <v>5651.73</v>
      </c>
      <c r="AD52" s="7">
        <v>0</v>
      </c>
      <c r="AE52" s="7">
        <v>5391.56</v>
      </c>
      <c r="AF52" s="11">
        <v>11492.4</v>
      </c>
      <c r="AG52" s="7">
        <v>0</v>
      </c>
      <c r="AH52" s="7">
        <v>0</v>
      </c>
      <c r="AI52" s="7">
        <v>6145.56</v>
      </c>
      <c r="AJ52" s="7">
        <v>13.170000000000002</v>
      </c>
      <c r="AK52" s="7">
        <v>4873.12</v>
      </c>
      <c r="AL52" s="7">
        <v>120.68</v>
      </c>
      <c r="AM52" s="7">
        <v>9372.5</v>
      </c>
      <c r="AN52" s="7">
        <v>0</v>
      </c>
      <c r="AO52" s="7">
        <v>0</v>
      </c>
      <c r="AP52" s="7">
        <v>7999.02</v>
      </c>
      <c r="AQ52" s="7">
        <v>3249.4</v>
      </c>
      <c r="AR52" s="7">
        <v>0</v>
      </c>
      <c r="AS52" s="7">
        <v>22266.95</v>
      </c>
      <c r="AT52" s="7">
        <v>0</v>
      </c>
      <c r="AU52" s="7">
        <v>5778.9</v>
      </c>
      <c r="AV52" s="7">
        <v>10848.16</v>
      </c>
      <c r="AW52" s="7">
        <v>15410.720000000001</v>
      </c>
      <c r="AX52" s="7">
        <v>0</v>
      </c>
      <c r="AY52" s="7">
        <v>13190.57</v>
      </c>
      <c r="AZ52" s="7">
        <v>0</v>
      </c>
      <c r="BA52" s="7">
        <v>0</v>
      </c>
      <c r="BB52" s="7">
        <v>8010.0400000000009</v>
      </c>
      <c r="BC52" s="7">
        <v>0</v>
      </c>
      <c r="BD52" s="7">
        <v>5331.12</v>
      </c>
      <c r="BE52" s="7">
        <v>5196.6400000000003</v>
      </c>
      <c r="BF52" s="7">
        <v>0</v>
      </c>
      <c r="BG52" s="7">
        <v>6319.84</v>
      </c>
      <c r="BH52" s="7">
        <v>0</v>
      </c>
      <c r="BI52" s="7">
        <v>6602.52</v>
      </c>
      <c r="BJ52" s="7">
        <v>13255.36</v>
      </c>
      <c r="BK52" s="7">
        <v>0</v>
      </c>
      <c r="BL52" s="155">
        <v>0</v>
      </c>
      <c r="BM52" s="7"/>
      <c r="BN52" s="7"/>
      <c r="BO52" s="7"/>
      <c r="BP52" s="7"/>
      <c r="BQ52" s="7"/>
      <c r="BR52" s="7"/>
      <c r="BS52" s="7"/>
      <c r="BT52" s="5">
        <f>SUM(Tabela36[[#This Row],[set/21]:[dez/21]])</f>
        <v>10953.92</v>
      </c>
      <c r="BU52" s="5">
        <f>SUM(Tabela36[[#This Row],[jan/22]:[dez/22]])</f>
        <v>63144.21</v>
      </c>
      <c r="BV52" s="5">
        <f t="shared" si="2"/>
        <v>38385.360000000001</v>
      </c>
      <c r="BW52" s="5">
        <f t="shared" si="3"/>
        <v>53673.740000000005</v>
      </c>
      <c r="BX52" s="5">
        <f>SUM(Tabela36[[#This Row],[jan/25]:[dez/25]])</f>
        <v>64307.09</v>
      </c>
      <c r="BY52" s="5">
        <f t="shared" si="4"/>
        <v>19857.88</v>
      </c>
      <c r="BZ52" s="5">
        <f>Tabela36[[#This Row],[Total 2025]]+Tabela36[[#This Row],[Total 2024]]+Tabela36[[#This Row],[Total 2023]]+Tabela36[[#This Row],[Total 2022]]+Tabela36[[#This Row],[Total 2021]]+Tabela36[[#This Row],[Total 2026]]</f>
        <v>250322.2</v>
      </c>
    </row>
    <row r="53" spans="1:78" ht="30" customHeight="1" x14ac:dyDescent="0.25">
      <c r="A53" s="63"/>
      <c r="B53" s="10" t="s">
        <v>161</v>
      </c>
      <c r="C53" s="2" t="s">
        <v>275</v>
      </c>
      <c r="D53" s="10">
        <v>1145</v>
      </c>
      <c r="E53" s="7">
        <v>30000</v>
      </c>
      <c r="F53" s="2" t="s">
        <v>529</v>
      </c>
      <c r="G53" s="153" t="s">
        <v>435</v>
      </c>
      <c r="H53" s="7">
        <v>0</v>
      </c>
      <c r="I53" s="7">
        <v>0</v>
      </c>
      <c r="J53" s="7">
        <v>5328.4</v>
      </c>
      <c r="K53" s="7">
        <v>0</v>
      </c>
      <c r="L53" s="7">
        <v>11307.42</v>
      </c>
      <c r="M53" s="7">
        <v>0</v>
      </c>
      <c r="N53" s="7">
        <v>5298.6299999999992</v>
      </c>
      <c r="O53" s="7">
        <v>0</v>
      </c>
      <c r="P53" s="7">
        <v>6808.8</v>
      </c>
      <c r="Q53" s="7">
        <v>5671.88</v>
      </c>
      <c r="R53" s="7">
        <v>0</v>
      </c>
      <c r="S53" s="7">
        <v>6573.53</v>
      </c>
      <c r="T53" s="11">
        <v>15566.62</v>
      </c>
      <c r="U53" s="11">
        <v>7860.28</v>
      </c>
      <c r="V53" s="11">
        <v>3629.78</v>
      </c>
      <c r="W53" s="7">
        <v>0</v>
      </c>
      <c r="X53" s="7">
        <v>0</v>
      </c>
      <c r="Y53" s="7">
        <v>0</v>
      </c>
      <c r="Z53" s="7">
        <v>18713.120000000003</v>
      </c>
      <c r="AA53" s="7">
        <v>0</v>
      </c>
      <c r="AB53" s="7">
        <v>10556.42</v>
      </c>
      <c r="AC53" s="7">
        <v>0</v>
      </c>
      <c r="AD53" s="7">
        <v>0</v>
      </c>
      <c r="AE53" s="7">
        <v>18090.68</v>
      </c>
      <c r="AF53" s="11">
        <v>5566.09</v>
      </c>
      <c r="AG53" s="7">
        <v>5280.82</v>
      </c>
      <c r="AH53" s="7">
        <v>7416.5</v>
      </c>
      <c r="AI53" s="7">
        <v>9455.77</v>
      </c>
      <c r="AJ53" s="7">
        <v>0</v>
      </c>
      <c r="AK53" s="7">
        <v>7707.17</v>
      </c>
      <c r="AL53" s="7">
        <v>0</v>
      </c>
      <c r="AM53" s="7">
        <v>6681.14</v>
      </c>
      <c r="AN53" s="7">
        <v>0</v>
      </c>
      <c r="AO53" s="7">
        <v>16728.48</v>
      </c>
      <c r="AP53" s="7">
        <v>9011.52</v>
      </c>
      <c r="AQ53" s="7">
        <v>16611.12</v>
      </c>
      <c r="AR53" s="7">
        <v>10823.300000000001</v>
      </c>
      <c r="AS53" s="7">
        <v>0</v>
      </c>
      <c r="AT53" s="7">
        <v>6894.64</v>
      </c>
      <c r="AU53" s="7">
        <v>0</v>
      </c>
      <c r="AV53" s="7">
        <v>380.05</v>
      </c>
      <c r="AW53" s="7">
        <v>11253.08</v>
      </c>
      <c r="AX53" s="7">
        <v>0</v>
      </c>
      <c r="AY53" s="7">
        <v>0</v>
      </c>
      <c r="AZ53" s="7">
        <v>7332.15</v>
      </c>
      <c r="BA53" s="7">
        <v>0</v>
      </c>
      <c r="BB53" s="7">
        <v>9854.98</v>
      </c>
      <c r="BC53" s="7">
        <v>0</v>
      </c>
      <c r="BD53" s="7">
        <v>14227.33</v>
      </c>
      <c r="BE53" s="7">
        <v>0</v>
      </c>
      <c r="BF53" s="7">
        <v>12733.16</v>
      </c>
      <c r="BG53" s="7">
        <v>5749.34</v>
      </c>
      <c r="BH53" s="7">
        <v>0</v>
      </c>
      <c r="BI53" s="7">
        <v>0</v>
      </c>
      <c r="BJ53" s="7">
        <v>7575.92</v>
      </c>
      <c r="BK53" s="7">
        <v>2515</v>
      </c>
      <c r="BL53" s="155">
        <v>7532.32</v>
      </c>
      <c r="BM53" s="7"/>
      <c r="BN53" s="7"/>
      <c r="BO53" s="7"/>
      <c r="BP53" s="7"/>
      <c r="BQ53" s="7"/>
      <c r="BR53" s="7"/>
      <c r="BS53" s="7"/>
      <c r="BT53" s="5">
        <f>SUM(Tabela36[[#This Row],[set/21]:[dez/21]])</f>
        <v>5328.4</v>
      </c>
      <c r="BU53" s="5">
        <f>SUM(Tabela36[[#This Row],[jan/22]:[dez/22]])</f>
        <v>62716.94</v>
      </c>
      <c r="BV53" s="5">
        <f t="shared" si="2"/>
        <v>75079.400000000009</v>
      </c>
      <c r="BW53" s="5">
        <f t="shared" si="3"/>
        <v>74457.37</v>
      </c>
      <c r="BX53" s="5">
        <f>SUM(Tabela36[[#This Row],[jan/25]:[dez/25]])</f>
        <v>61530.09</v>
      </c>
      <c r="BY53" s="5">
        <f t="shared" si="4"/>
        <v>17623.239999999998</v>
      </c>
      <c r="BZ53" s="5">
        <f>Tabela36[[#This Row],[Total 2025]]+Tabela36[[#This Row],[Total 2024]]+Tabela36[[#This Row],[Total 2023]]+Tabela36[[#This Row],[Total 2022]]+Tabela36[[#This Row],[Total 2021]]+Tabela36[[#This Row],[Total 2026]]</f>
        <v>296735.44</v>
      </c>
    </row>
    <row r="54" spans="1:78" ht="30" customHeight="1" x14ac:dyDescent="0.25">
      <c r="A54" s="63"/>
      <c r="B54" s="10" t="s">
        <v>192</v>
      </c>
      <c r="C54" s="2" t="s">
        <v>288</v>
      </c>
      <c r="D54" s="10">
        <v>1262</v>
      </c>
      <c r="E54" s="7">
        <v>30000</v>
      </c>
      <c r="F54" s="2" t="s">
        <v>436</v>
      </c>
      <c r="G54" s="153" t="s">
        <v>435</v>
      </c>
      <c r="H54" s="7">
        <v>0</v>
      </c>
      <c r="I54" s="7">
        <v>0</v>
      </c>
      <c r="J54" s="7">
        <v>0</v>
      </c>
      <c r="K54" s="7">
        <v>0</v>
      </c>
      <c r="L54" s="7">
        <v>0</v>
      </c>
      <c r="M54" s="7">
        <v>0</v>
      </c>
      <c r="N54" s="7">
        <v>0</v>
      </c>
      <c r="O54" s="7">
        <v>0</v>
      </c>
      <c r="P54" s="7">
        <v>9114.52</v>
      </c>
      <c r="Q54" s="7">
        <v>0</v>
      </c>
      <c r="R54" s="7">
        <v>9296.6</v>
      </c>
      <c r="S54" s="7">
        <v>9792.630000000001</v>
      </c>
      <c r="T54" s="11">
        <v>12387.8</v>
      </c>
      <c r="U54" s="11">
        <v>17614.8</v>
      </c>
      <c r="V54" s="11">
        <v>0</v>
      </c>
      <c r="W54" s="7">
        <v>3890.03</v>
      </c>
      <c r="X54" s="7">
        <v>3723.24</v>
      </c>
      <c r="Y54" s="7">
        <v>0</v>
      </c>
      <c r="Z54" s="7">
        <v>10414.5</v>
      </c>
      <c r="AA54" s="7">
        <v>3759.65</v>
      </c>
      <c r="AB54" s="7">
        <v>0</v>
      </c>
      <c r="AC54" s="7">
        <v>9757.58</v>
      </c>
      <c r="AD54" s="7">
        <v>8216.7000000000007</v>
      </c>
      <c r="AE54" s="7">
        <v>12126.08</v>
      </c>
      <c r="AF54" s="11">
        <v>14555.8</v>
      </c>
      <c r="AG54" s="7">
        <v>0</v>
      </c>
      <c r="AH54" s="7">
        <v>7073.88</v>
      </c>
      <c r="AI54" s="7">
        <v>0</v>
      </c>
      <c r="AJ54" s="7">
        <v>0</v>
      </c>
      <c r="AK54" s="7">
        <v>0</v>
      </c>
      <c r="AL54" s="7">
        <v>0</v>
      </c>
      <c r="AM54" s="7">
        <v>9064.18</v>
      </c>
      <c r="AN54" s="7">
        <v>0</v>
      </c>
      <c r="AO54" s="7">
        <v>7841.52</v>
      </c>
      <c r="AP54" s="7">
        <v>0</v>
      </c>
      <c r="AQ54" s="7">
        <v>1886.75</v>
      </c>
      <c r="AR54" s="7">
        <v>0</v>
      </c>
      <c r="AS54" s="7">
        <v>3521.18</v>
      </c>
      <c r="AT54" s="7">
        <v>4265.84</v>
      </c>
      <c r="AU54" s="7">
        <v>0</v>
      </c>
      <c r="AV54" s="7">
        <v>0</v>
      </c>
      <c r="AW54" s="7">
        <v>13467.13</v>
      </c>
      <c r="AX54" s="7">
        <v>0</v>
      </c>
      <c r="AY54" s="7">
        <v>8684.83</v>
      </c>
      <c r="AZ54" s="7">
        <v>0</v>
      </c>
      <c r="BA54" s="7">
        <v>4850.37</v>
      </c>
      <c r="BB54" s="7">
        <v>2827.4799999999996</v>
      </c>
      <c r="BC54" s="7">
        <v>0</v>
      </c>
      <c r="BD54" s="7">
        <v>2014.8600000000001</v>
      </c>
      <c r="BE54" s="7">
        <v>0</v>
      </c>
      <c r="BF54" s="7">
        <v>3458.56</v>
      </c>
      <c r="BG54" s="7">
        <v>0</v>
      </c>
      <c r="BH54" s="7">
        <v>0</v>
      </c>
      <c r="BI54" s="7">
        <v>6215.6</v>
      </c>
      <c r="BJ54" s="7">
        <v>5502.48</v>
      </c>
      <c r="BK54" s="7">
        <v>0</v>
      </c>
      <c r="BL54" s="155">
        <v>6097.24</v>
      </c>
      <c r="BM54" s="7"/>
      <c r="BN54" s="7"/>
      <c r="BO54" s="7"/>
      <c r="BP54" s="7"/>
      <c r="BQ54" s="7"/>
      <c r="BR54" s="7"/>
      <c r="BS54" s="7"/>
      <c r="BT54" s="5">
        <f>SUM(Tabela36[[#This Row],[set/21]:[dez/21]])</f>
        <v>0</v>
      </c>
      <c r="BU54" s="5">
        <f>SUM(Tabela36[[#This Row],[jan/22]:[dez/22]])</f>
        <v>62096.380000000005</v>
      </c>
      <c r="BV54" s="5">
        <f t="shared" si="2"/>
        <v>69627.430000000008</v>
      </c>
      <c r="BW54" s="5">
        <f t="shared" si="3"/>
        <v>26579.47</v>
      </c>
      <c r="BX54" s="5">
        <f>SUM(Tabela36[[#This Row],[jan/25]:[dez/25]])</f>
        <v>35303.229999999996</v>
      </c>
      <c r="BY54" s="5">
        <f t="shared" si="4"/>
        <v>17815.32</v>
      </c>
      <c r="BZ54" s="5">
        <f>Tabela36[[#This Row],[Total 2025]]+Tabela36[[#This Row],[Total 2024]]+Tabela36[[#This Row],[Total 2023]]+Tabela36[[#This Row],[Total 2022]]+Tabela36[[#This Row],[Total 2021]]+Tabela36[[#This Row],[Total 2026]]</f>
        <v>211421.83000000002</v>
      </c>
    </row>
    <row r="55" spans="1:78" ht="30" customHeight="1" x14ac:dyDescent="0.25">
      <c r="A55" s="63"/>
      <c r="B55" s="10" t="s">
        <v>226</v>
      </c>
      <c r="C55" s="2" t="s">
        <v>276</v>
      </c>
      <c r="D55" s="10">
        <v>1130</v>
      </c>
      <c r="E55" s="7">
        <v>24000</v>
      </c>
      <c r="F55" s="2" t="s">
        <v>436</v>
      </c>
      <c r="G55" s="153" t="s">
        <v>435</v>
      </c>
      <c r="H55" s="7">
        <v>0</v>
      </c>
      <c r="I55" s="7">
        <v>0</v>
      </c>
      <c r="J55" s="7">
        <v>6939.12</v>
      </c>
      <c r="K55" s="7">
        <v>6408.26</v>
      </c>
      <c r="L55" s="7">
        <v>0</v>
      </c>
      <c r="M55" s="7">
        <v>0</v>
      </c>
      <c r="N55" s="7">
        <v>5512.4</v>
      </c>
      <c r="O55" s="7">
        <v>0</v>
      </c>
      <c r="P55" s="7">
        <v>5711.76</v>
      </c>
      <c r="Q55" s="7">
        <f>4275.24+7454.66</f>
        <v>11729.9</v>
      </c>
      <c r="R55" s="7">
        <v>8257.9700000000012</v>
      </c>
      <c r="S55" s="7">
        <v>10896.119999999999</v>
      </c>
      <c r="T55" s="11">
        <f>3671.5</f>
        <v>3671.5</v>
      </c>
      <c r="U55" s="11">
        <f>15262.06+2294.57</f>
        <v>17556.63</v>
      </c>
      <c r="V55" s="11">
        <v>8740.2900000000009</v>
      </c>
      <c r="W55" s="7">
        <v>0</v>
      </c>
      <c r="X55" s="7">
        <v>7121.71</v>
      </c>
      <c r="Y55" s="7">
        <v>4751.58</v>
      </c>
      <c r="Z55" s="7">
        <v>4920.12</v>
      </c>
      <c r="AA55" s="7">
        <v>0</v>
      </c>
      <c r="AB55" s="11">
        <f>4534.79+2203.49</f>
        <v>6738.28</v>
      </c>
      <c r="AC55" s="11">
        <v>5750.82</v>
      </c>
      <c r="AD55" s="11">
        <v>4612.67</v>
      </c>
      <c r="AE55" s="7">
        <f>6672.4+3143.97</f>
        <v>9816.369999999999</v>
      </c>
      <c r="AF55" s="11">
        <v>10566.16</v>
      </c>
      <c r="AG55" s="7">
        <f>5637.32+2481.52</f>
        <v>8118.84</v>
      </c>
      <c r="AH55" s="7">
        <f>8245.96+1962.78</f>
        <v>10208.74</v>
      </c>
      <c r="AI55" s="7">
        <f>11323.75</f>
        <v>11323.75</v>
      </c>
      <c r="AJ55" s="7">
        <v>0</v>
      </c>
      <c r="AK55" s="7">
        <f>4851.36+8933.14</f>
        <v>13784.5</v>
      </c>
      <c r="AL55" s="7">
        <f>5872.44+1974</f>
        <v>7846.44</v>
      </c>
      <c r="AM55" s="7">
        <f>6720.28+2766.61</f>
        <v>9486.89</v>
      </c>
      <c r="AN55" s="7">
        <f>14418.38+1306.21</f>
        <v>15724.59</v>
      </c>
      <c r="AO55" s="7">
        <f>5302.54+1373.38</f>
        <v>6675.92</v>
      </c>
      <c r="AP55" s="7">
        <f>6009.75+1689.82</f>
        <v>7699.57</v>
      </c>
      <c r="AQ55" s="7">
        <v>9607.27</v>
      </c>
      <c r="AR55" s="7">
        <v>0</v>
      </c>
      <c r="AS55" s="7">
        <v>14276.32</v>
      </c>
      <c r="AT55" s="7">
        <v>7375.4299999999994</v>
      </c>
      <c r="AU55" s="7">
        <v>0</v>
      </c>
      <c r="AV55" s="7">
        <v>0</v>
      </c>
      <c r="AW55" s="7">
        <v>0</v>
      </c>
      <c r="AX55" s="7">
        <v>0</v>
      </c>
      <c r="AY55" s="7">
        <v>0</v>
      </c>
      <c r="AZ55" s="7">
        <v>0</v>
      </c>
      <c r="BA55" s="7">
        <v>0</v>
      </c>
      <c r="BB55" s="7">
        <v>0</v>
      </c>
      <c r="BC55" s="7">
        <v>0</v>
      </c>
      <c r="BD55" s="7">
        <v>0</v>
      </c>
      <c r="BE55" s="7">
        <v>0</v>
      </c>
      <c r="BF55" s="7">
        <v>0</v>
      </c>
      <c r="BG55" s="7">
        <v>0</v>
      </c>
      <c r="BH55" s="7">
        <v>0</v>
      </c>
      <c r="BI55" s="7">
        <v>0</v>
      </c>
      <c r="BJ55" s="7">
        <v>0</v>
      </c>
      <c r="BK55" s="7">
        <v>0</v>
      </c>
      <c r="BL55" s="155">
        <v>0</v>
      </c>
      <c r="BM55" s="7"/>
      <c r="BN55" s="7"/>
      <c r="BO55" s="7"/>
      <c r="BP55" s="7"/>
      <c r="BQ55" s="7"/>
      <c r="BR55" s="7"/>
      <c r="BS55" s="7"/>
      <c r="BT55" s="5">
        <f>SUM(Tabela36[[#This Row],[set/21]:[dez/21]])</f>
        <v>13347.380000000001</v>
      </c>
      <c r="BU55" s="5">
        <f>SUM(Tabela36[[#This Row],[jan/22]:[dez/22]])</f>
        <v>72076.570000000007</v>
      </c>
      <c r="BV55" s="5">
        <f t="shared" si="2"/>
        <v>83929.040000000008</v>
      </c>
      <c r="BW55" s="5">
        <f t="shared" si="3"/>
        <v>92476.93</v>
      </c>
      <c r="BX55" s="5">
        <f>SUM(Tabela36[[#This Row],[jan/25]:[dez/25]])</f>
        <v>0</v>
      </c>
      <c r="BY55" s="5">
        <f t="shared" si="4"/>
        <v>0</v>
      </c>
      <c r="BZ55" s="5">
        <f>Tabela36[[#This Row],[Total 2025]]+Tabela36[[#This Row],[Total 2024]]+Tabela36[[#This Row],[Total 2023]]+Tabela36[[#This Row],[Total 2022]]+Tabela36[[#This Row],[Total 2021]]+Tabela36[[#This Row],[Total 2026]]</f>
        <v>261829.92</v>
      </c>
    </row>
    <row r="56" spans="1:78" ht="30" customHeight="1" x14ac:dyDescent="0.25">
      <c r="A56" s="63"/>
      <c r="B56" s="10" t="s">
        <v>234</v>
      </c>
      <c r="C56" s="2" t="s">
        <v>296</v>
      </c>
      <c r="D56" s="10">
        <v>1081</v>
      </c>
      <c r="E56" s="7"/>
      <c r="F56" s="2" t="s">
        <v>529</v>
      </c>
      <c r="G56" s="153" t="s">
        <v>435</v>
      </c>
      <c r="H56" s="7">
        <v>0</v>
      </c>
      <c r="I56" s="7">
        <v>3691.94</v>
      </c>
      <c r="J56" s="7">
        <v>628.94000000000005</v>
      </c>
      <c r="K56" s="7">
        <v>0</v>
      </c>
      <c r="L56" s="7">
        <v>7283.1799999999994</v>
      </c>
      <c r="M56" s="7">
        <v>2394.52</v>
      </c>
      <c r="N56" s="7">
        <v>9399.4599999999991</v>
      </c>
      <c r="O56" s="7">
        <v>0</v>
      </c>
      <c r="P56" s="7">
        <v>6342.5599999999995</v>
      </c>
      <c r="Q56" s="7">
        <v>3740.24</v>
      </c>
      <c r="R56" s="7">
        <v>2269.2800000000002</v>
      </c>
      <c r="S56" s="7">
        <v>5230.92</v>
      </c>
      <c r="T56" s="11">
        <v>11421.48</v>
      </c>
      <c r="U56" s="11">
        <v>3454.62</v>
      </c>
      <c r="V56" s="11">
        <v>0</v>
      </c>
      <c r="W56" s="7">
        <v>6329.18</v>
      </c>
      <c r="X56" s="7">
        <v>6058.34</v>
      </c>
      <c r="Y56" s="7">
        <v>3744.38</v>
      </c>
      <c r="Z56" s="7">
        <v>14301.8</v>
      </c>
      <c r="AA56" s="7">
        <v>7318.9599999999991</v>
      </c>
      <c r="AB56" s="7">
        <v>9653.89</v>
      </c>
      <c r="AC56" s="7">
        <v>8051.17</v>
      </c>
      <c r="AD56" s="7">
        <v>3938.98</v>
      </c>
      <c r="AE56" s="7">
        <v>18681.079999999998</v>
      </c>
      <c r="AF56" s="11">
        <v>12211.27</v>
      </c>
      <c r="AG56" s="7">
        <v>6025.8499999999995</v>
      </c>
      <c r="AH56" s="7">
        <v>8973.1</v>
      </c>
      <c r="AI56" s="7">
        <v>1201.8</v>
      </c>
      <c r="AJ56" s="7">
        <v>8835.75</v>
      </c>
      <c r="AK56" s="7">
        <v>6426.1299999999992</v>
      </c>
      <c r="AL56" s="7">
        <v>4268.33</v>
      </c>
      <c r="AM56" s="7">
        <v>13630.16</v>
      </c>
      <c r="AN56" s="7">
        <v>5941.6399999999994</v>
      </c>
      <c r="AO56" s="7">
        <v>3415.21</v>
      </c>
      <c r="AP56" s="7">
        <v>10926.7</v>
      </c>
      <c r="AQ56" s="7">
        <v>10241.529999999999</v>
      </c>
      <c r="AR56" s="7">
        <v>2098.35</v>
      </c>
      <c r="AS56" s="7">
        <v>4426.28</v>
      </c>
      <c r="AT56" s="7">
        <v>3365.17</v>
      </c>
      <c r="AU56" s="7">
        <v>6586.3</v>
      </c>
      <c r="AV56" s="7">
        <v>8971.1</v>
      </c>
      <c r="AW56" s="7">
        <v>2946.1</v>
      </c>
      <c r="AX56" s="7">
        <v>11892.82</v>
      </c>
      <c r="AY56" s="7">
        <v>2545.65</v>
      </c>
      <c r="AZ56" s="7">
        <v>7349.85</v>
      </c>
      <c r="BA56" s="7">
        <v>7348.4299999999994</v>
      </c>
      <c r="BB56" s="7">
        <v>4598.5600000000004</v>
      </c>
      <c r="BC56" s="7">
        <v>10297.58</v>
      </c>
      <c r="BD56" s="7">
        <v>7977.14</v>
      </c>
      <c r="BE56" s="7">
        <v>4565.04</v>
      </c>
      <c r="BF56" s="7">
        <v>3439.87</v>
      </c>
      <c r="BG56" s="7">
        <v>7512.01</v>
      </c>
      <c r="BH56" s="7">
        <v>6482.32</v>
      </c>
      <c r="BI56" s="7">
        <v>0</v>
      </c>
      <c r="BJ56" s="7">
        <v>11799.44</v>
      </c>
      <c r="BK56" s="7">
        <v>7483.19</v>
      </c>
      <c r="BL56" s="155">
        <v>2824.92</v>
      </c>
      <c r="BM56" s="7"/>
      <c r="BN56" s="7"/>
      <c r="BO56" s="7"/>
      <c r="BP56" s="7"/>
      <c r="BQ56" s="7"/>
      <c r="BR56" s="7"/>
      <c r="BS56" s="7"/>
      <c r="BT56" s="5">
        <f>SUM(Tabela36[[#This Row],[set/21]:[dez/21]])</f>
        <v>4320.88</v>
      </c>
      <c r="BU56" s="5">
        <f>SUM(Tabela36[[#This Row],[jan/22]:[dez/22]])</f>
        <v>57865.439999999988</v>
      </c>
      <c r="BV56" s="5">
        <f t="shared" si="2"/>
        <v>100160.62000000001</v>
      </c>
      <c r="BW56" s="5">
        <f t="shared" si="3"/>
        <v>80161.55</v>
      </c>
      <c r="BX56" s="5">
        <f>SUM(Tabela36[[#This Row],[jan/25]:[dez/25]])</f>
        <v>79444.149999999994</v>
      </c>
      <c r="BY56" s="5">
        <f t="shared" si="4"/>
        <v>28589.870000000003</v>
      </c>
      <c r="BZ56" s="5">
        <f>Tabela36[[#This Row],[Total 2025]]+Tabela36[[#This Row],[Total 2024]]+Tabela36[[#This Row],[Total 2023]]+Tabela36[[#This Row],[Total 2022]]+Tabela36[[#This Row],[Total 2021]]+Tabela36[[#This Row],[Total 2026]]</f>
        <v>350542.51</v>
      </c>
    </row>
    <row r="57" spans="1:78" ht="30" customHeight="1" x14ac:dyDescent="0.25">
      <c r="A57" s="63"/>
      <c r="B57" s="41" t="s">
        <v>108</v>
      </c>
      <c r="C57" s="2" t="s">
        <v>277</v>
      </c>
      <c r="D57" s="10">
        <v>1103</v>
      </c>
      <c r="E57" s="7"/>
      <c r="F57" s="2" t="s">
        <v>436</v>
      </c>
      <c r="G57" s="153" t="s">
        <v>435</v>
      </c>
      <c r="H57" s="7">
        <v>0</v>
      </c>
      <c r="I57" s="7">
        <v>8106.7019999999993</v>
      </c>
      <c r="J57" s="7">
        <v>12587.062000000002</v>
      </c>
      <c r="K57" s="7">
        <v>9059.5114999999987</v>
      </c>
      <c r="L57" s="7">
        <v>0</v>
      </c>
      <c r="M57" s="7">
        <v>23816.845000000001</v>
      </c>
      <c r="N57" s="7">
        <v>5253.4000000000005</v>
      </c>
      <c r="O57" s="7">
        <v>4425.3099999999995</v>
      </c>
      <c r="P57" s="7">
        <v>10023</v>
      </c>
      <c r="Q57" s="7">
        <v>4351.28</v>
      </c>
      <c r="R57" s="7">
        <v>0</v>
      </c>
      <c r="S57" s="7">
        <v>0</v>
      </c>
      <c r="T57" s="11">
        <v>3927.18</v>
      </c>
      <c r="U57" s="11">
        <v>0</v>
      </c>
      <c r="V57" s="11">
        <v>0</v>
      </c>
      <c r="W57" s="7">
        <v>5814.57</v>
      </c>
      <c r="X57" s="7">
        <v>0</v>
      </c>
      <c r="Y57" s="7">
        <v>0</v>
      </c>
      <c r="Z57" s="7">
        <v>0</v>
      </c>
      <c r="AA57" s="7">
        <v>3510.71</v>
      </c>
      <c r="AB57" s="7">
        <v>17919.53</v>
      </c>
      <c r="AC57" s="7">
        <v>0</v>
      </c>
      <c r="AD57" s="7">
        <v>7890.63</v>
      </c>
      <c r="AE57" s="7">
        <v>10336.049999999999</v>
      </c>
      <c r="AF57" s="11">
        <v>8294.64</v>
      </c>
      <c r="AG57" s="7">
        <v>8914.57</v>
      </c>
      <c r="AH57" s="7">
        <v>0</v>
      </c>
      <c r="AI57" s="7">
        <v>0</v>
      </c>
      <c r="AJ57" s="7">
        <v>0</v>
      </c>
      <c r="AK57" s="7">
        <v>0</v>
      </c>
      <c r="AL57" s="7">
        <v>5496.82</v>
      </c>
      <c r="AM57" s="7">
        <v>0</v>
      </c>
      <c r="AN57" s="7">
        <v>5945.15</v>
      </c>
      <c r="AO57" s="7">
        <v>0</v>
      </c>
      <c r="AP57" s="7">
        <v>0</v>
      </c>
      <c r="AQ57" s="7">
        <v>0</v>
      </c>
      <c r="AR57" s="7">
        <v>0</v>
      </c>
      <c r="AS57" s="7">
        <v>6379.098</v>
      </c>
      <c r="AT57" s="7">
        <v>2361.5100000000002</v>
      </c>
      <c r="AU57" s="7">
        <v>0</v>
      </c>
      <c r="AV57" s="7">
        <v>0</v>
      </c>
      <c r="AW57" s="7">
        <v>0</v>
      </c>
      <c r="AX57" s="7">
        <v>0</v>
      </c>
      <c r="AY57" s="7">
        <v>6777.68</v>
      </c>
      <c r="AZ57" s="7">
        <v>0</v>
      </c>
      <c r="BA57" s="7">
        <v>0</v>
      </c>
      <c r="BB57" s="7">
        <v>4728.49</v>
      </c>
      <c r="BC57" s="7">
        <v>0</v>
      </c>
      <c r="BD57" s="7">
        <v>0</v>
      </c>
      <c r="BE57" s="7">
        <v>0</v>
      </c>
      <c r="BF57" s="7">
        <v>0</v>
      </c>
      <c r="BG57" s="7">
        <v>0</v>
      </c>
      <c r="BH57" s="7">
        <v>0</v>
      </c>
      <c r="BI57" s="7">
        <v>0</v>
      </c>
      <c r="BJ57" s="7">
        <v>0</v>
      </c>
      <c r="BK57" s="7">
        <v>0</v>
      </c>
      <c r="BL57" s="155">
        <v>0</v>
      </c>
      <c r="BM57" s="7"/>
      <c r="BN57" s="7"/>
      <c r="BO57" s="7"/>
      <c r="BP57" s="7"/>
      <c r="BQ57" s="7"/>
      <c r="BR57" s="7"/>
      <c r="BS57" s="7"/>
      <c r="BT57" s="5">
        <f>SUM(Tabela36[[#This Row],[set/21]:[dez/21]])</f>
        <v>29753.275500000003</v>
      </c>
      <c r="BU57" s="5">
        <f>SUM(Tabela36[[#This Row],[jan/22]:[dez/22]])</f>
        <v>57611.584999999999</v>
      </c>
      <c r="BV57" s="5">
        <f t="shared" si="2"/>
        <v>56866.13</v>
      </c>
      <c r="BW57" s="5">
        <f t="shared" si="3"/>
        <v>20182.578000000001</v>
      </c>
      <c r="BX57" s="5">
        <f>SUM(Tabela36[[#This Row],[jan/25]:[dez/25]])</f>
        <v>11506.17</v>
      </c>
      <c r="BY57" s="5">
        <f t="shared" si="4"/>
        <v>0</v>
      </c>
      <c r="BZ57" s="5">
        <f>Tabela36[[#This Row],[Total 2025]]+Tabela36[[#This Row],[Total 2024]]+Tabela36[[#This Row],[Total 2023]]+Tabela36[[#This Row],[Total 2022]]+Tabela36[[#This Row],[Total 2021]]+Tabela36[[#This Row],[Total 2026]]</f>
        <v>175919.73849999998</v>
      </c>
    </row>
    <row r="58" spans="1:78" ht="30" customHeight="1" x14ac:dyDescent="0.25">
      <c r="A58" s="63"/>
      <c r="B58" s="10" t="s">
        <v>147</v>
      </c>
      <c r="C58" s="2" t="s">
        <v>275</v>
      </c>
      <c r="D58" s="10">
        <v>1014</v>
      </c>
      <c r="E58" s="7">
        <v>20000</v>
      </c>
      <c r="F58" s="2" t="s">
        <v>529</v>
      </c>
      <c r="G58" s="153" t="s">
        <v>435</v>
      </c>
      <c r="H58" s="7">
        <v>2521.1</v>
      </c>
      <c r="I58" s="7">
        <v>2820.54</v>
      </c>
      <c r="J58" s="7">
        <v>4533.95</v>
      </c>
      <c r="K58" s="7">
        <v>4569.28</v>
      </c>
      <c r="L58" s="7">
        <v>6258.59</v>
      </c>
      <c r="M58" s="7">
        <v>4061.52</v>
      </c>
      <c r="N58" s="7">
        <v>0</v>
      </c>
      <c r="O58" s="7">
        <v>9548.9000000000015</v>
      </c>
      <c r="P58" s="7">
        <v>4852.3999999999996</v>
      </c>
      <c r="Q58" s="7">
        <v>4729.4399999999996</v>
      </c>
      <c r="R58" s="7">
        <v>4549.9799999999996</v>
      </c>
      <c r="S58" s="7">
        <v>3229.44</v>
      </c>
      <c r="T58" s="11">
        <v>0</v>
      </c>
      <c r="U58" s="11">
        <v>6120.66</v>
      </c>
      <c r="V58" s="11">
        <v>14105.5</v>
      </c>
      <c r="W58" s="7">
        <v>0</v>
      </c>
      <c r="X58" s="7">
        <v>6975.58</v>
      </c>
      <c r="Y58" s="7">
        <v>0</v>
      </c>
      <c r="Z58" s="7">
        <v>9639.76</v>
      </c>
      <c r="AA58" s="7">
        <v>0</v>
      </c>
      <c r="AB58" s="7">
        <v>6550.34</v>
      </c>
      <c r="AC58" s="7">
        <v>9925.9500000000007</v>
      </c>
      <c r="AD58" s="7">
        <v>6981.58</v>
      </c>
      <c r="AE58" s="7">
        <v>7756.14</v>
      </c>
      <c r="AF58" s="11">
        <v>7844.6</v>
      </c>
      <c r="AG58" s="7">
        <v>7706.78</v>
      </c>
      <c r="AH58" s="7">
        <v>3639.17</v>
      </c>
      <c r="AI58" s="7">
        <v>2951.48</v>
      </c>
      <c r="AJ58" s="7">
        <v>4026.72</v>
      </c>
      <c r="AK58" s="7">
        <v>13710.5</v>
      </c>
      <c r="AL58" s="7">
        <v>14990.599999999999</v>
      </c>
      <c r="AM58" s="7">
        <v>4166.1400000000003</v>
      </c>
      <c r="AN58" s="7">
        <v>988.52</v>
      </c>
      <c r="AO58" s="7">
        <v>1741.86</v>
      </c>
      <c r="AP58" s="7">
        <v>4768.51</v>
      </c>
      <c r="AQ58" s="7">
        <v>10629.43</v>
      </c>
      <c r="AR58" s="7">
        <v>0</v>
      </c>
      <c r="AS58" s="7">
        <v>4192.8599999999997</v>
      </c>
      <c r="AT58" s="7">
        <v>0</v>
      </c>
      <c r="AU58" s="7">
        <v>1890.2</v>
      </c>
      <c r="AV58" s="7">
        <v>7560.84</v>
      </c>
      <c r="AW58" s="7">
        <v>2631.76</v>
      </c>
      <c r="AX58" s="7">
        <v>13213.05</v>
      </c>
      <c r="AY58" s="7">
        <v>331.72</v>
      </c>
      <c r="AZ58" s="7">
        <v>5302.42</v>
      </c>
      <c r="BA58" s="7">
        <v>0</v>
      </c>
      <c r="BB58" s="7">
        <v>0</v>
      </c>
      <c r="BC58" s="7">
        <v>11876.24</v>
      </c>
      <c r="BD58" s="7">
        <v>7601.56</v>
      </c>
      <c r="BE58" s="7">
        <v>5830.14</v>
      </c>
      <c r="BF58" s="7">
        <v>2162.2399999999998</v>
      </c>
      <c r="BG58" s="7">
        <v>1167.1199999999999</v>
      </c>
      <c r="BH58" s="7">
        <v>3986.95</v>
      </c>
      <c r="BI58" s="7">
        <v>2171</v>
      </c>
      <c r="BJ58" s="7">
        <v>0</v>
      </c>
      <c r="BK58" s="7">
        <v>0</v>
      </c>
      <c r="BL58" s="155">
        <v>7872.06</v>
      </c>
      <c r="BM58" s="7"/>
      <c r="BN58" s="7"/>
      <c r="BO58" s="7"/>
      <c r="BP58" s="7"/>
      <c r="BQ58" s="7"/>
      <c r="BR58" s="7"/>
      <c r="BS58" s="7"/>
      <c r="BT58" s="5">
        <f>SUM(Tabela36[[#This Row],[set/21]:[dez/21]])</f>
        <v>14444.869999999999</v>
      </c>
      <c r="BU58" s="5">
        <f>SUM(Tabela36[[#This Row],[jan/22]:[dez/22]])</f>
        <v>57456.430000000008</v>
      </c>
      <c r="BV58" s="5">
        <f t="shared" si="2"/>
        <v>69971.38</v>
      </c>
      <c r="BW58" s="5">
        <f t="shared" si="3"/>
        <v>61105.34</v>
      </c>
      <c r="BX58" s="5">
        <f>SUM(Tabela36[[#This Row],[jan/25]:[dez/25]])</f>
        <v>57677.09</v>
      </c>
      <c r="BY58" s="5">
        <f t="shared" si="4"/>
        <v>14030.01</v>
      </c>
      <c r="BZ58" s="5">
        <f>Tabela36[[#This Row],[Total 2025]]+Tabela36[[#This Row],[Total 2024]]+Tabela36[[#This Row],[Total 2023]]+Tabela36[[#This Row],[Total 2022]]+Tabela36[[#This Row],[Total 2021]]+Tabela36[[#This Row],[Total 2026]]</f>
        <v>274685.12</v>
      </c>
    </row>
    <row r="59" spans="1:78" ht="30" customHeight="1" x14ac:dyDescent="0.25">
      <c r="A59" s="63"/>
      <c r="B59" s="10" t="s">
        <v>262</v>
      </c>
      <c r="C59" s="2" t="s">
        <v>280</v>
      </c>
      <c r="D59" s="10">
        <v>1195</v>
      </c>
      <c r="E59" s="7"/>
      <c r="F59" s="2" t="s">
        <v>436</v>
      </c>
      <c r="G59" s="153" t="s">
        <v>435</v>
      </c>
      <c r="H59" s="7">
        <v>0</v>
      </c>
      <c r="I59" s="7">
        <v>0</v>
      </c>
      <c r="J59" s="7">
        <v>0</v>
      </c>
      <c r="K59" s="7">
        <v>0</v>
      </c>
      <c r="L59" s="7">
        <v>13642.07</v>
      </c>
      <c r="M59" s="7">
        <v>0</v>
      </c>
      <c r="N59" s="7">
        <v>0</v>
      </c>
      <c r="O59" s="7">
        <v>0</v>
      </c>
      <c r="P59" s="7">
        <v>0</v>
      </c>
      <c r="Q59" s="7">
        <v>8746.68</v>
      </c>
      <c r="R59" s="7">
        <v>0</v>
      </c>
      <c r="S59" s="7">
        <v>12391.65</v>
      </c>
      <c r="T59" s="11">
        <v>0</v>
      </c>
      <c r="U59" s="11">
        <v>10498.57</v>
      </c>
      <c r="V59" s="11">
        <v>11326.18</v>
      </c>
      <c r="W59" s="7">
        <v>0</v>
      </c>
      <c r="X59" s="7">
        <v>0</v>
      </c>
      <c r="Y59" s="7">
        <v>20098.419999999998</v>
      </c>
      <c r="Z59" s="7">
        <v>1198.2</v>
      </c>
      <c r="AA59" s="7">
        <v>15026.78</v>
      </c>
      <c r="AB59" s="7">
        <v>0</v>
      </c>
      <c r="AC59" s="7">
        <v>13748.68</v>
      </c>
      <c r="AD59" s="7">
        <v>0</v>
      </c>
      <c r="AE59" s="7">
        <v>6144.77</v>
      </c>
      <c r="AF59" s="11">
        <v>0</v>
      </c>
      <c r="AG59" s="7">
        <v>4888.24</v>
      </c>
      <c r="AH59" s="7">
        <v>0</v>
      </c>
      <c r="AI59" s="7">
        <v>7288.2</v>
      </c>
      <c r="AJ59" s="7">
        <v>0</v>
      </c>
      <c r="AK59" s="7">
        <v>6717.78</v>
      </c>
      <c r="AL59" s="7">
        <v>13696.439999999999</v>
      </c>
      <c r="AM59" s="7">
        <v>0</v>
      </c>
      <c r="AN59" s="7">
        <v>4462.32</v>
      </c>
      <c r="AO59" s="7">
        <v>6069.08</v>
      </c>
      <c r="AP59" s="7">
        <v>1966.8</v>
      </c>
      <c r="AQ59" s="7">
        <v>13735.2</v>
      </c>
      <c r="AR59" s="7">
        <v>4444.5499999999993</v>
      </c>
      <c r="AS59" s="7">
        <v>0</v>
      </c>
      <c r="AT59" s="7">
        <v>9566.76</v>
      </c>
      <c r="AU59" s="7">
        <v>5961.06</v>
      </c>
      <c r="AV59" s="7">
        <v>6463.92</v>
      </c>
      <c r="AW59" s="7">
        <v>0</v>
      </c>
      <c r="AX59" s="7">
        <v>10208.16</v>
      </c>
      <c r="AY59" s="7">
        <v>0</v>
      </c>
      <c r="AZ59" s="7">
        <v>6033.58</v>
      </c>
      <c r="BA59" s="7">
        <v>5690.21</v>
      </c>
      <c r="BB59" s="7">
        <v>11998.99</v>
      </c>
      <c r="BC59" s="7">
        <v>0</v>
      </c>
      <c r="BD59" s="7">
        <v>7716.82</v>
      </c>
      <c r="BE59" s="7">
        <v>5429.28</v>
      </c>
      <c r="BF59" s="7">
        <v>0</v>
      </c>
      <c r="BG59" s="7">
        <v>4378.8</v>
      </c>
      <c r="BH59" s="7">
        <v>0</v>
      </c>
      <c r="BI59" s="7">
        <v>0</v>
      </c>
      <c r="BJ59" s="7">
        <v>7042.84</v>
      </c>
      <c r="BK59" s="7">
        <v>6983.1200000000008</v>
      </c>
      <c r="BL59" s="155">
        <v>4301.3999999999996</v>
      </c>
      <c r="BM59" s="7"/>
      <c r="BN59" s="7"/>
      <c r="BO59" s="7"/>
      <c r="BP59" s="7"/>
      <c r="BQ59" s="7"/>
      <c r="BR59" s="7"/>
      <c r="BS59" s="7"/>
      <c r="BT59" s="5">
        <f>SUM(Tabela36[[#This Row],[set/21]:[dez/21]])</f>
        <v>0</v>
      </c>
      <c r="BU59" s="5">
        <f>SUM(Tabela36[[#This Row],[jan/22]:[dez/22]])</f>
        <v>56605.15</v>
      </c>
      <c r="BV59" s="5">
        <f t="shared" si="2"/>
        <v>68393.290000000008</v>
      </c>
      <c r="BW59" s="5">
        <f t="shared" si="3"/>
        <v>66619.990000000005</v>
      </c>
      <c r="BX59" s="5">
        <f>SUM(Tabela36[[#This Row],[jan/25]:[dez/25]])</f>
        <v>57919.76</v>
      </c>
      <c r="BY59" s="5">
        <f t="shared" si="4"/>
        <v>18327.36</v>
      </c>
      <c r="BZ59" s="5">
        <f>Tabela36[[#This Row],[Total 2025]]+Tabela36[[#This Row],[Total 2024]]+Tabela36[[#This Row],[Total 2023]]+Tabela36[[#This Row],[Total 2022]]+Tabela36[[#This Row],[Total 2021]]+Tabela36[[#This Row],[Total 2026]]</f>
        <v>267865.55</v>
      </c>
    </row>
    <row r="60" spans="1:78" ht="30" customHeight="1" x14ac:dyDescent="0.25">
      <c r="A60" s="63"/>
      <c r="B60" s="10" t="s">
        <v>223</v>
      </c>
      <c r="C60" s="2" t="s">
        <v>276</v>
      </c>
      <c r="D60" s="10">
        <v>1127</v>
      </c>
      <c r="E60" s="7">
        <v>10000</v>
      </c>
      <c r="F60" s="2" t="s">
        <v>436</v>
      </c>
      <c r="G60" s="153" t="s">
        <v>435</v>
      </c>
      <c r="H60" s="7">
        <v>0</v>
      </c>
      <c r="I60" s="7">
        <v>0</v>
      </c>
      <c r="J60" s="7">
        <v>5075.0609999999997</v>
      </c>
      <c r="K60" s="7">
        <v>3451.5599999999995</v>
      </c>
      <c r="L60" s="7">
        <v>0</v>
      </c>
      <c r="M60" s="7">
        <v>2298.08</v>
      </c>
      <c r="N60" s="7">
        <v>0</v>
      </c>
      <c r="O60" s="7">
        <v>3764.2</v>
      </c>
      <c r="P60" s="7">
        <v>7973.89</v>
      </c>
      <c r="Q60" s="7">
        <v>7883.3499999999995</v>
      </c>
      <c r="R60" s="7">
        <v>3966.45</v>
      </c>
      <c r="S60" s="7">
        <v>9995.7999999999993</v>
      </c>
      <c r="T60" s="11">
        <v>9874.39</v>
      </c>
      <c r="U60" s="11">
        <v>10202.1</v>
      </c>
      <c r="V60" s="11">
        <v>0</v>
      </c>
      <c r="W60" s="7">
        <v>0</v>
      </c>
      <c r="X60" s="7">
        <v>0</v>
      </c>
      <c r="Y60" s="7">
        <v>4482.84</v>
      </c>
      <c r="Z60" s="7">
        <v>0</v>
      </c>
      <c r="AA60" s="7">
        <v>4130.4400000000005</v>
      </c>
      <c r="AB60" s="7">
        <v>0</v>
      </c>
      <c r="AC60" s="7">
        <v>2474.08</v>
      </c>
      <c r="AD60" s="7">
        <v>11836.07</v>
      </c>
      <c r="AE60" s="7">
        <v>9367.2100000000009</v>
      </c>
      <c r="AF60" s="11">
        <v>9538.68</v>
      </c>
      <c r="AG60" s="7">
        <v>0</v>
      </c>
      <c r="AH60" s="7">
        <v>0</v>
      </c>
      <c r="AI60" s="7">
        <v>1043.05</v>
      </c>
      <c r="AJ60" s="7">
        <v>3854.6099999999992</v>
      </c>
      <c r="AK60" s="7">
        <v>0</v>
      </c>
      <c r="AL60" s="7">
        <v>2789.12</v>
      </c>
      <c r="AM60" s="7">
        <v>2754.72</v>
      </c>
      <c r="AN60" s="7">
        <v>1506.17</v>
      </c>
      <c r="AO60" s="7">
        <v>5531.45</v>
      </c>
      <c r="AP60" s="7">
        <v>2421.4399999999996</v>
      </c>
      <c r="AQ60" s="7">
        <v>8322.11</v>
      </c>
      <c r="AR60" s="7">
        <v>0</v>
      </c>
      <c r="AS60" s="7">
        <v>0</v>
      </c>
      <c r="AT60" s="7">
        <v>5946.58</v>
      </c>
      <c r="AU60" s="7">
        <v>0</v>
      </c>
      <c r="AV60" s="7">
        <v>0</v>
      </c>
      <c r="AW60" s="7">
        <v>2047.44</v>
      </c>
      <c r="AX60" s="7">
        <v>6222.3</v>
      </c>
      <c r="AY60" s="7">
        <v>0</v>
      </c>
      <c r="AZ60" s="7">
        <v>7631.4800000000005</v>
      </c>
      <c r="BA60" s="7">
        <v>5683.7</v>
      </c>
      <c r="BB60" s="7">
        <v>0</v>
      </c>
      <c r="BC60" s="7">
        <v>0</v>
      </c>
      <c r="BD60" s="7">
        <v>6038.64</v>
      </c>
      <c r="BE60" s="7">
        <v>3432.56</v>
      </c>
      <c r="BF60" s="7">
        <v>0</v>
      </c>
      <c r="BG60" s="7">
        <v>0</v>
      </c>
      <c r="BH60" s="7">
        <v>0</v>
      </c>
      <c r="BI60" s="7">
        <v>0</v>
      </c>
      <c r="BJ60" s="7">
        <v>4622.8900000000003</v>
      </c>
      <c r="BK60" s="7">
        <v>0</v>
      </c>
      <c r="BL60" s="155">
        <v>0</v>
      </c>
      <c r="BM60" s="7"/>
      <c r="BN60" s="7"/>
      <c r="BO60" s="7"/>
      <c r="BP60" s="7"/>
      <c r="BQ60" s="7"/>
      <c r="BR60" s="7"/>
      <c r="BS60" s="7"/>
      <c r="BT60" s="5">
        <f>SUM(Tabela36[[#This Row],[set/21]:[dez/21]])</f>
        <v>8526.6209999999992</v>
      </c>
      <c r="BU60" s="5">
        <f>SUM(Tabela36[[#This Row],[jan/22]:[dez/22]])</f>
        <v>55958.26</v>
      </c>
      <c r="BV60" s="5">
        <f t="shared" si="2"/>
        <v>42872.37</v>
      </c>
      <c r="BW60" s="5">
        <f t="shared" si="3"/>
        <v>33126.199999999997</v>
      </c>
      <c r="BX60" s="5">
        <f>SUM(Tabela36[[#This Row],[jan/25]:[dez/25]])</f>
        <v>31056.120000000003</v>
      </c>
      <c r="BY60" s="5">
        <f t="shared" si="4"/>
        <v>4622.8900000000003</v>
      </c>
      <c r="BZ60" s="5">
        <f>Tabela36[[#This Row],[Total 2025]]+Tabela36[[#This Row],[Total 2024]]+Tabela36[[#This Row],[Total 2023]]+Tabela36[[#This Row],[Total 2022]]+Tabela36[[#This Row],[Total 2021]]+Tabela36[[#This Row],[Total 2026]]</f>
        <v>176162.46100000001</v>
      </c>
    </row>
    <row r="61" spans="1:78" ht="30" customHeight="1" x14ac:dyDescent="0.25">
      <c r="A61" s="63"/>
      <c r="B61" s="10" t="s">
        <v>198</v>
      </c>
      <c r="C61" s="2" t="s">
        <v>276</v>
      </c>
      <c r="D61" s="10">
        <v>1034</v>
      </c>
      <c r="E61" s="7">
        <v>60000</v>
      </c>
      <c r="F61" s="2" t="s">
        <v>437</v>
      </c>
      <c r="G61" s="153" t="s">
        <v>435</v>
      </c>
      <c r="H61" s="7">
        <v>11962.28</v>
      </c>
      <c r="I61" s="7">
        <v>0</v>
      </c>
      <c r="J61" s="7">
        <v>17999.669999999998</v>
      </c>
      <c r="K61" s="7">
        <v>0</v>
      </c>
      <c r="L61" s="7">
        <v>6559.7</v>
      </c>
      <c r="M61" s="7">
        <v>8842.36</v>
      </c>
      <c r="N61" s="7">
        <v>8788.36</v>
      </c>
      <c r="O61" s="7">
        <v>9377.84</v>
      </c>
      <c r="P61" s="7">
        <v>10805.56</v>
      </c>
      <c r="Q61" s="7">
        <v>10009</v>
      </c>
      <c r="R61" s="7">
        <v>0</v>
      </c>
      <c r="S61" s="7">
        <v>0</v>
      </c>
      <c r="T61" s="11">
        <v>0</v>
      </c>
      <c r="U61" s="11">
        <v>0</v>
      </c>
      <c r="V61" s="11">
        <v>0</v>
      </c>
      <c r="W61" s="7">
        <v>0</v>
      </c>
      <c r="X61" s="7">
        <v>0</v>
      </c>
      <c r="Y61" s="7">
        <v>15341.22</v>
      </c>
      <c r="Z61" s="7">
        <v>0</v>
      </c>
      <c r="AA61" s="7">
        <v>0</v>
      </c>
      <c r="AB61" s="7">
        <v>0</v>
      </c>
      <c r="AC61" s="7">
        <v>15027.94</v>
      </c>
      <c r="AD61" s="7">
        <v>0</v>
      </c>
      <c r="AE61" s="7">
        <v>23840.86</v>
      </c>
      <c r="AF61" s="11">
        <v>14958.72</v>
      </c>
      <c r="AG61" s="7">
        <v>5430.45</v>
      </c>
      <c r="AH61" s="7">
        <v>10880</v>
      </c>
      <c r="AI61" s="7">
        <v>13759.2</v>
      </c>
      <c r="AJ61" s="7">
        <v>0</v>
      </c>
      <c r="AK61" s="7">
        <v>10402.81</v>
      </c>
      <c r="AL61" s="7">
        <v>32909.269999999997</v>
      </c>
      <c r="AM61" s="7">
        <v>12381</v>
      </c>
      <c r="AN61" s="7">
        <v>18528.59</v>
      </c>
      <c r="AO61" s="7">
        <v>6898.0300000000007</v>
      </c>
      <c r="AP61" s="7">
        <v>8746.16</v>
      </c>
      <c r="AQ61" s="7">
        <v>16382.14</v>
      </c>
      <c r="AR61" s="7">
        <v>12549.62</v>
      </c>
      <c r="AS61" s="7">
        <v>10913.39</v>
      </c>
      <c r="AT61" s="7">
        <v>9654.86</v>
      </c>
      <c r="AU61" s="7">
        <v>0</v>
      </c>
      <c r="AV61" s="7">
        <v>0</v>
      </c>
      <c r="AW61" s="7">
        <v>7585.87</v>
      </c>
      <c r="AX61" s="7">
        <v>3903.56</v>
      </c>
      <c r="AY61" s="7">
        <v>0</v>
      </c>
      <c r="AZ61" s="7">
        <v>0</v>
      </c>
      <c r="BA61" s="7">
        <v>0</v>
      </c>
      <c r="BB61" s="7">
        <v>0</v>
      </c>
      <c r="BC61" s="7">
        <v>0</v>
      </c>
      <c r="BD61" s="7">
        <v>0</v>
      </c>
      <c r="BE61" s="7">
        <v>0</v>
      </c>
      <c r="BF61" s="7">
        <v>0</v>
      </c>
      <c r="BG61" s="7">
        <v>0</v>
      </c>
      <c r="BH61" s="7">
        <v>0</v>
      </c>
      <c r="BI61" s="7">
        <v>0</v>
      </c>
      <c r="BJ61" s="7">
        <v>0</v>
      </c>
      <c r="BK61" s="7">
        <v>0</v>
      </c>
      <c r="BL61" s="155">
        <v>0</v>
      </c>
      <c r="BM61" s="7"/>
      <c r="BN61" s="7"/>
      <c r="BO61" s="7"/>
      <c r="BP61" s="7"/>
      <c r="BQ61" s="7"/>
      <c r="BR61" s="7"/>
      <c r="BS61" s="7"/>
      <c r="BT61" s="5">
        <f>SUM(Tabela36[[#This Row],[set/21]:[dez/21]])</f>
        <v>29961.949999999997</v>
      </c>
      <c r="BU61" s="5">
        <f>SUM(Tabela36[[#This Row],[jan/22]:[dez/22]])</f>
        <v>54382.82</v>
      </c>
      <c r="BV61" s="5">
        <f t="shared" si="2"/>
        <v>99238.39</v>
      </c>
      <c r="BW61" s="5">
        <f t="shared" si="3"/>
        <v>139365.87</v>
      </c>
      <c r="BX61" s="5">
        <f>SUM(Tabela36[[#This Row],[jan/25]:[dez/25]])</f>
        <v>11489.43</v>
      </c>
      <c r="BY61" s="5">
        <f t="shared" si="4"/>
        <v>0</v>
      </c>
      <c r="BZ61" s="5">
        <f>Tabela36[[#This Row],[Total 2025]]+Tabela36[[#This Row],[Total 2024]]+Tabela36[[#This Row],[Total 2023]]+Tabela36[[#This Row],[Total 2022]]+Tabela36[[#This Row],[Total 2021]]+Tabela36[[#This Row],[Total 2026]]</f>
        <v>334438.46000000002</v>
      </c>
    </row>
    <row r="62" spans="1:78" ht="30" customHeight="1" x14ac:dyDescent="0.25">
      <c r="A62" s="63"/>
      <c r="B62" s="10" t="s">
        <v>215</v>
      </c>
      <c r="C62" s="2" t="s">
        <v>277</v>
      </c>
      <c r="D62" s="10">
        <v>1092</v>
      </c>
      <c r="E62" s="7">
        <v>0</v>
      </c>
      <c r="F62" s="2" t="s">
        <v>436</v>
      </c>
      <c r="G62" s="153" t="s">
        <v>464</v>
      </c>
      <c r="H62" s="7">
        <v>0</v>
      </c>
      <c r="I62" s="7">
        <v>13345.04</v>
      </c>
      <c r="J62" s="7">
        <v>25070</v>
      </c>
      <c r="K62" s="7">
        <v>0</v>
      </c>
      <c r="L62" s="7">
        <v>8146.58</v>
      </c>
      <c r="M62" s="7">
        <v>0</v>
      </c>
      <c r="N62" s="7">
        <v>7496.05</v>
      </c>
      <c r="O62" s="7">
        <v>10421.200000000001</v>
      </c>
      <c r="P62" s="7">
        <v>0</v>
      </c>
      <c r="Q62" s="7">
        <v>8451.34</v>
      </c>
      <c r="R62" s="7">
        <v>0</v>
      </c>
      <c r="S62" s="7">
        <v>5431.08</v>
      </c>
      <c r="T62" s="11">
        <v>8149.64</v>
      </c>
      <c r="U62" s="11">
        <v>0</v>
      </c>
      <c r="V62" s="11">
        <v>0</v>
      </c>
      <c r="W62" s="7">
        <v>5524.32</v>
      </c>
      <c r="X62" s="7">
        <v>6738.74</v>
      </c>
      <c r="Y62" s="7">
        <v>0</v>
      </c>
      <c r="Z62" s="7">
        <v>11735.8</v>
      </c>
      <c r="AA62" s="7">
        <v>0</v>
      </c>
      <c r="AB62" s="7">
        <v>11051.03</v>
      </c>
      <c r="AC62" s="7">
        <v>0</v>
      </c>
      <c r="AD62" s="7">
        <v>0</v>
      </c>
      <c r="AE62" s="7">
        <v>0</v>
      </c>
      <c r="AF62" s="11">
        <v>0</v>
      </c>
      <c r="AG62" s="7">
        <v>0</v>
      </c>
      <c r="AH62" s="7">
        <v>0</v>
      </c>
      <c r="AI62" s="7">
        <v>0</v>
      </c>
      <c r="AJ62" s="7">
        <v>0</v>
      </c>
      <c r="AK62" s="7">
        <v>0</v>
      </c>
      <c r="AL62" s="7">
        <v>0</v>
      </c>
      <c r="AM62" s="7">
        <v>0</v>
      </c>
      <c r="AN62" s="7">
        <v>0</v>
      </c>
      <c r="AO62" s="7">
        <v>0</v>
      </c>
      <c r="AP62" s="7">
        <v>0</v>
      </c>
      <c r="AQ62" s="7">
        <v>0</v>
      </c>
      <c r="AR62" s="7">
        <v>0</v>
      </c>
      <c r="AS62" s="7">
        <v>0</v>
      </c>
      <c r="AT62" s="7">
        <v>0</v>
      </c>
      <c r="AU62" s="7">
        <v>0</v>
      </c>
      <c r="AV62" s="7">
        <v>0</v>
      </c>
      <c r="AW62" s="7">
        <v>0</v>
      </c>
      <c r="AX62" s="7">
        <v>0</v>
      </c>
      <c r="AY62" s="7">
        <v>0</v>
      </c>
      <c r="AZ62" s="7">
        <v>0</v>
      </c>
      <c r="BA62" s="7">
        <v>0</v>
      </c>
      <c r="BB62" s="7">
        <v>0</v>
      </c>
      <c r="BC62" s="7">
        <v>0</v>
      </c>
      <c r="BD62" s="7">
        <v>0</v>
      </c>
      <c r="BE62" s="7">
        <v>0</v>
      </c>
      <c r="BF62" s="7">
        <v>0</v>
      </c>
      <c r="BG62" s="7">
        <v>0</v>
      </c>
      <c r="BH62" s="7">
        <v>0</v>
      </c>
      <c r="BI62" s="7">
        <v>0</v>
      </c>
      <c r="BJ62" s="7">
        <v>0</v>
      </c>
      <c r="BK62" s="7">
        <v>0</v>
      </c>
      <c r="BL62" s="155">
        <v>0</v>
      </c>
      <c r="BM62" s="7"/>
      <c r="BN62" s="7"/>
      <c r="BO62" s="7"/>
      <c r="BP62" s="7"/>
      <c r="BQ62" s="7"/>
      <c r="BR62" s="7"/>
      <c r="BS62" s="7"/>
      <c r="BT62" s="5">
        <f>SUM(Tabela36[[#This Row],[set/21]:[dez/21]])</f>
        <v>38415.040000000001</v>
      </c>
      <c r="BU62" s="5">
        <f>SUM(Tabela36[[#This Row],[jan/22]:[dez/22]])</f>
        <v>53620.21</v>
      </c>
      <c r="BV62" s="5">
        <f t="shared" si="2"/>
        <v>29525.57</v>
      </c>
      <c r="BW62" s="5">
        <f t="shared" si="3"/>
        <v>0</v>
      </c>
      <c r="BX62" s="5">
        <f>SUM(Tabela36[[#This Row],[jan/25]:[dez/25]])</f>
        <v>0</v>
      </c>
      <c r="BY62" s="5">
        <f t="shared" si="4"/>
        <v>0</v>
      </c>
      <c r="BZ62" s="5">
        <f>Tabela36[[#This Row],[Total 2025]]+Tabela36[[#This Row],[Total 2024]]+Tabela36[[#This Row],[Total 2023]]+Tabela36[[#This Row],[Total 2022]]+Tabela36[[#This Row],[Total 2021]]+Tabela36[[#This Row],[Total 2026]]</f>
        <v>121560.82</v>
      </c>
    </row>
    <row r="63" spans="1:78" ht="30" customHeight="1" x14ac:dyDescent="0.25">
      <c r="A63" s="63"/>
      <c r="B63" s="10" t="s">
        <v>55</v>
      </c>
      <c r="C63" s="2" t="s">
        <v>280</v>
      </c>
      <c r="D63" s="10">
        <v>1211</v>
      </c>
      <c r="E63" s="7"/>
      <c r="F63" s="2" t="s">
        <v>436</v>
      </c>
      <c r="G63" s="153" t="s">
        <v>435</v>
      </c>
      <c r="H63" s="7">
        <v>0</v>
      </c>
      <c r="I63" s="7">
        <v>0</v>
      </c>
      <c r="J63" s="7">
        <v>0</v>
      </c>
      <c r="K63" s="7">
        <v>0</v>
      </c>
      <c r="L63" s="7">
        <v>0</v>
      </c>
      <c r="M63" s="7">
        <v>10355.799999999999</v>
      </c>
      <c r="N63" s="7">
        <v>0</v>
      </c>
      <c r="O63" s="7">
        <v>8003.04</v>
      </c>
      <c r="P63" s="7">
        <v>4914.72</v>
      </c>
      <c r="Q63" s="7">
        <v>0</v>
      </c>
      <c r="R63" s="7">
        <v>0</v>
      </c>
      <c r="S63" s="7">
        <v>12353.63</v>
      </c>
      <c r="T63" s="11">
        <v>0</v>
      </c>
      <c r="U63" s="11">
        <v>17647.61</v>
      </c>
      <c r="V63" s="11">
        <v>0</v>
      </c>
      <c r="W63" s="7">
        <v>0</v>
      </c>
      <c r="X63" s="7">
        <v>0</v>
      </c>
      <c r="Y63" s="7">
        <v>6120.81</v>
      </c>
      <c r="Z63" s="7">
        <v>0</v>
      </c>
      <c r="AA63" s="7">
        <v>0</v>
      </c>
      <c r="AB63" s="7">
        <v>14157.57</v>
      </c>
      <c r="AC63" s="7">
        <v>0</v>
      </c>
      <c r="AD63" s="7">
        <v>0</v>
      </c>
      <c r="AE63" s="7">
        <v>7757.12</v>
      </c>
      <c r="AF63" s="11">
        <v>0</v>
      </c>
      <c r="AG63" s="7">
        <v>17286.8</v>
      </c>
      <c r="AH63" s="7">
        <v>0</v>
      </c>
      <c r="AI63" s="7">
        <v>0</v>
      </c>
      <c r="AJ63" s="7">
        <v>0</v>
      </c>
      <c r="AK63" s="7">
        <v>0</v>
      </c>
      <c r="AL63" s="7">
        <v>11030.05</v>
      </c>
      <c r="AM63" s="7">
        <v>6391.130000000001</v>
      </c>
      <c r="AN63" s="7">
        <v>-1720.56</v>
      </c>
      <c r="AO63" s="7">
        <v>0</v>
      </c>
      <c r="AP63" s="7">
        <v>9416.8799999999992</v>
      </c>
      <c r="AQ63" s="7">
        <v>8532.3799999999992</v>
      </c>
      <c r="AR63" s="7">
        <v>0</v>
      </c>
      <c r="AS63" s="7">
        <v>10625.58</v>
      </c>
      <c r="AT63" s="7">
        <v>0</v>
      </c>
      <c r="AU63" s="7">
        <v>0</v>
      </c>
      <c r="AV63" s="7">
        <v>0</v>
      </c>
      <c r="AW63" s="7">
        <v>0</v>
      </c>
      <c r="AX63" s="7">
        <v>0</v>
      </c>
      <c r="AY63" s="7">
        <v>0</v>
      </c>
      <c r="AZ63" s="7">
        <v>0</v>
      </c>
      <c r="BA63" s="7">
        <v>17361.43</v>
      </c>
      <c r="BB63" s="7">
        <v>8480.77</v>
      </c>
      <c r="BC63" s="7">
        <v>421.25</v>
      </c>
      <c r="BD63" s="7">
        <v>0</v>
      </c>
      <c r="BE63" s="7">
        <v>13903.2</v>
      </c>
      <c r="BF63" s="7">
        <v>0</v>
      </c>
      <c r="BG63" s="7">
        <v>0</v>
      </c>
      <c r="BH63" s="7">
        <v>14142.82</v>
      </c>
      <c r="BI63" s="7">
        <v>0</v>
      </c>
      <c r="BJ63" s="7">
        <v>0</v>
      </c>
      <c r="BK63" s="7">
        <v>9260.4</v>
      </c>
      <c r="BL63" s="155">
        <v>18268.400000000001</v>
      </c>
      <c r="BM63" s="7"/>
      <c r="BN63" s="7"/>
      <c r="BO63" s="7"/>
      <c r="BP63" s="7"/>
      <c r="BQ63" s="7"/>
      <c r="BR63" s="7"/>
      <c r="BS63" s="7"/>
      <c r="BT63" s="5">
        <f>SUM(Tabela36[[#This Row],[set/21]:[dez/21]])</f>
        <v>0</v>
      </c>
      <c r="BU63" s="5">
        <f>SUM(Tabela36[[#This Row],[jan/22]:[dez/22]])</f>
        <v>53274.8</v>
      </c>
      <c r="BV63" s="5">
        <f t="shared" si="2"/>
        <v>45322.3</v>
      </c>
      <c r="BW63" s="5">
        <f t="shared" si="3"/>
        <v>44275.46</v>
      </c>
      <c r="BX63" s="5">
        <f>SUM(Tabela36[[#This Row],[jan/25]:[dez/25]])</f>
        <v>40166.65</v>
      </c>
      <c r="BY63" s="5">
        <f t="shared" si="4"/>
        <v>41671.620000000003</v>
      </c>
      <c r="BZ63" s="5">
        <f>Tabela36[[#This Row],[Total 2025]]+Tabela36[[#This Row],[Total 2024]]+Tabela36[[#This Row],[Total 2023]]+Tabela36[[#This Row],[Total 2022]]+Tabela36[[#This Row],[Total 2021]]+Tabela36[[#This Row],[Total 2026]]</f>
        <v>224710.83000000002</v>
      </c>
    </row>
    <row r="64" spans="1:78" ht="30" customHeight="1" x14ac:dyDescent="0.25">
      <c r="A64" s="63"/>
      <c r="B64" s="10" t="s">
        <v>20</v>
      </c>
      <c r="C64" s="2" t="s">
        <v>276</v>
      </c>
      <c r="D64" s="10">
        <v>1213</v>
      </c>
      <c r="E64" s="7">
        <v>8000</v>
      </c>
      <c r="F64" s="2" t="s">
        <v>436</v>
      </c>
      <c r="G64" s="153" t="s">
        <v>435</v>
      </c>
      <c r="H64" s="7">
        <v>0</v>
      </c>
      <c r="I64" s="7">
        <v>0</v>
      </c>
      <c r="J64" s="7">
        <v>0</v>
      </c>
      <c r="K64" s="7">
        <v>0</v>
      </c>
      <c r="L64" s="7">
        <v>0</v>
      </c>
      <c r="M64" s="7">
        <v>3362.52</v>
      </c>
      <c r="N64" s="7">
        <v>0</v>
      </c>
      <c r="O64" s="7">
        <v>4654.12</v>
      </c>
      <c r="P64" s="7">
        <v>7265.8799999999992</v>
      </c>
      <c r="Q64" s="7">
        <v>10920.210000000001</v>
      </c>
      <c r="R64" s="7">
        <v>5105.9500000000007</v>
      </c>
      <c r="S64" s="7">
        <v>5256.8099999999995</v>
      </c>
      <c r="T64" s="11">
        <v>6773.08</v>
      </c>
      <c r="U64" s="11">
        <v>7798.59</v>
      </c>
      <c r="V64" s="11">
        <v>0</v>
      </c>
      <c r="W64" s="7">
        <v>1949.74</v>
      </c>
      <c r="X64" s="7">
        <v>13131.81</v>
      </c>
      <c r="Y64" s="7">
        <v>0</v>
      </c>
      <c r="Z64" s="7">
        <v>3748.41</v>
      </c>
      <c r="AA64" s="7">
        <v>8333.4</v>
      </c>
      <c r="AB64" s="7">
        <v>4655.59</v>
      </c>
      <c r="AC64" s="7">
        <v>5755.98</v>
      </c>
      <c r="AD64" s="7">
        <v>2075.14</v>
      </c>
      <c r="AE64" s="7">
        <v>7870.24</v>
      </c>
      <c r="AF64" s="11">
        <v>6051.16</v>
      </c>
      <c r="AG64" s="7">
        <v>8743.65</v>
      </c>
      <c r="AH64" s="7">
        <v>1922.43</v>
      </c>
      <c r="AI64" s="7">
        <v>916.26</v>
      </c>
      <c r="AJ64" s="7">
        <v>1151.8599999999999</v>
      </c>
      <c r="AK64" s="7">
        <v>8950.2099999999991</v>
      </c>
      <c r="AL64" s="7">
        <v>6914.84</v>
      </c>
      <c r="AM64" s="7">
        <v>7371.03</v>
      </c>
      <c r="AN64" s="7">
        <v>6105.26</v>
      </c>
      <c r="AO64" s="7">
        <v>5428.33</v>
      </c>
      <c r="AP64" s="7">
        <v>7371.4599999999991</v>
      </c>
      <c r="AQ64" s="7">
        <v>12849.39</v>
      </c>
      <c r="AR64" s="7">
        <v>4874.8</v>
      </c>
      <c r="AS64" s="7">
        <v>3713.33</v>
      </c>
      <c r="AT64" s="7">
        <v>6687.6</v>
      </c>
      <c r="AU64" s="7">
        <v>2988.77</v>
      </c>
      <c r="AV64" s="7">
        <v>6496.84</v>
      </c>
      <c r="AW64" s="7">
        <v>9039.9500000000007</v>
      </c>
      <c r="AX64" s="7">
        <v>7711.23</v>
      </c>
      <c r="AY64" s="7">
        <v>2449.38</v>
      </c>
      <c r="AZ64" s="7">
        <v>11219.02</v>
      </c>
      <c r="BA64" s="7">
        <v>8515.56</v>
      </c>
      <c r="BB64" s="7">
        <v>4465.12</v>
      </c>
      <c r="BC64" s="7">
        <v>10743.650000000001</v>
      </c>
      <c r="BD64" s="7">
        <v>4098.16</v>
      </c>
      <c r="BE64" s="7">
        <v>10657.189999999999</v>
      </c>
      <c r="BF64" s="7">
        <v>1215.68</v>
      </c>
      <c r="BG64" s="7">
        <v>3903.66</v>
      </c>
      <c r="BH64" s="7">
        <v>19296.43</v>
      </c>
      <c r="BI64" s="7">
        <v>6218.2</v>
      </c>
      <c r="BJ64" s="7">
        <v>4289.76</v>
      </c>
      <c r="BK64" s="7">
        <v>12516.69</v>
      </c>
      <c r="BL64" s="155">
        <v>0</v>
      </c>
      <c r="BM64" s="7"/>
      <c r="BN64" s="7"/>
      <c r="BO64" s="7"/>
      <c r="BP64" s="7"/>
      <c r="BQ64" s="7"/>
      <c r="BR64" s="7"/>
      <c r="BS64" s="7"/>
      <c r="BT64" s="5">
        <f>SUM(Tabela36[[#This Row],[set/21]:[dez/21]])</f>
        <v>0</v>
      </c>
      <c r="BU64" s="5">
        <f>SUM(Tabela36[[#This Row],[jan/22]:[dez/22]])</f>
        <v>53086.9</v>
      </c>
      <c r="BV64" s="5">
        <f t="shared" si="2"/>
        <v>63204.07</v>
      </c>
      <c r="BW64" s="5">
        <f t="shared" si="3"/>
        <v>74406.880000000005</v>
      </c>
      <c r="BX64" s="5">
        <f>SUM(Tabela36[[#This Row],[jan/25]:[dez/25]])</f>
        <v>80515.44</v>
      </c>
      <c r="BY64" s="5">
        <f t="shared" si="4"/>
        <v>42321.08</v>
      </c>
      <c r="BZ64" s="5">
        <f>Tabela36[[#This Row],[Total 2025]]+Tabela36[[#This Row],[Total 2024]]+Tabela36[[#This Row],[Total 2023]]+Tabela36[[#This Row],[Total 2022]]+Tabela36[[#This Row],[Total 2021]]+Tabela36[[#This Row],[Total 2026]]</f>
        <v>313534.37000000005</v>
      </c>
    </row>
    <row r="65" spans="1:78" ht="30" customHeight="1" x14ac:dyDescent="0.25">
      <c r="A65" s="63"/>
      <c r="B65" s="10" t="s">
        <v>493</v>
      </c>
      <c r="C65" s="2" t="s">
        <v>297</v>
      </c>
      <c r="D65" s="10">
        <v>1095</v>
      </c>
      <c r="E65" s="7"/>
      <c r="F65" s="2" t="s">
        <v>436</v>
      </c>
      <c r="G65" s="153" t="s">
        <v>471</v>
      </c>
      <c r="H65" s="7">
        <v>0</v>
      </c>
      <c r="I65" s="7">
        <v>12227</v>
      </c>
      <c r="J65" s="7">
        <v>0</v>
      </c>
      <c r="K65" s="7">
        <v>5857.56</v>
      </c>
      <c r="L65" s="7">
        <v>11510.72</v>
      </c>
      <c r="M65" s="7">
        <v>3511.72</v>
      </c>
      <c r="N65" s="7">
        <v>0</v>
      </c>
      <c r="O65" s="7">
        <v>9049.08</v>
      </c>
      <c r="P65" s="7">
        <v>0</v>
      </c>
      <c r="Q65" s="7">
        <v>0</v>
      </c>
      <c r="R65" s="7">
        <v>16875.099999999999</v>
      </c>
      <c r="S65" s="7">
        <v>0</v>
      </c>
      <c r="T65" s="11">
        <v>0</v>
      </c>
      <c r="U65" s="11">
        <v>0</v>
      </c>
      <c r="V65" s="11">
        <v>11139.68</v>
      </c>
      <c r="W65" s="7">
        <v>0</v>
      </c>
      <c r="X65" s="7">
        <v>10312</v>
      </c>
      <c r="Y65" s="7">
        <v>0</v>
      </c>
      <c r="Z65" s="7">
        <v>12685.38</v>
      </c>
      <c r="AA65" s="7">
        <v>0</v>
      </c>
      <c r="AB65" s="7">
        <v>0</v>
      </c>
      <c r="AC65" s="7">
        <v>0</v>
      </c>
      <c r="AD65" s="7">
        <v>3464.52</v>
      </c>
      <c r="AE65" s="7">
        <v>0</v>
      </c>
      <c r="AF65" s="11">
        <v>0</v>
      </c>
      <c r="AG65" s="7">
        <v>0</v>
      </c>
      <c r="AH65" s="7">
        <v>0</v>
      </c>
      <c r="AI65" s="7">
        <v>0</v>
      </c>
      <c r="AJ65" s="7">
        <v>7202.22</v>
      </c>
      <c r="AK65" s="7">
        <v>0</v>
      </c>
      <c r="AL65" s="7">
        <v>0</v>
      </c>
      <c r="AM65" s="7">
        <v>0</v>
      </c>
      <c r="AN65" s="7">
        <v>0</v>
      </c>
      <c r="AO65" s="7">
        <v>5765.98</v>
      </c>
      <c r="AP65" s="7">
        <v>0</v>
      </c>
      <c r="AQ65" s="7">
        <v>0</v>
      </c>
      <c r="AR65" s="7">
        <v>0</v>
      </c>
      <c r="AS65" s="7">
        <v>3488.79</v>
      </c>
      <c r="AT65" s="7">
        <v>0</v>
      </c>
      <c r="AU65" s="7">
        <v>0</v>
      </c>
      <c r="AV65" s="7">
        <v>0</v>
      </c>
      <c r="AW65" s="7">
        <v>0</v>
      </c>
      <c r="AX65" s="7">
        <v>0</v>
      </c>
      <c r="AY65" s="7">
        <v>10354.59</v>
      </c>
      <c r="AZ65" s="7">
        <v>0</v>
      </c>
      <c r="BA65" s="7">
        <v>0</v>
      </c>
      <c r="BB65" s="7">
        <v>0</v>
      </c>
      <c r="BC65" s="7">
        <v>0</v>
      </c>
      <c r="BD65" s="7">
        <v>0</v>
      </c>
      <c r="BE65" s="7">
        <v>0</v>
      </c>
      <c r="BF65" s="7">
        <v>0</v>
      </c>
      <c r="BG65" s="7">
        <v>0</v>
      </c>
      <c r="BH65" s="7">
        <v>0</v>
      </c>
      <c r="BI65" s="7">
        <v>0</v>
      </c>
      <c r="BJ65" s="7">
        <v>0</v>
      </c>
      <c r="BK65" s="7">
        <v>0</v>
      </c>
      <c r="BL65" s="155">
        <v>0</v>
      </c>
      <c r="BM65" s="7"/>
      <c r="BN65" s="7"/>
      <c r="BO65" s="7"/>
      <c r="BP65" s="7"/>
      <c r="BQ65" s="7"/>
      <c r="BR65" s="7"/>
      <c r="BS65" s="7"/>
      <c r="BT65" s="5">
        <f>SUM(Tabela36[[#This Row],[set/21]:[dez/21]])</f>
        <v>18084.560000000001</v>
      </c>
      <c r="BU65" s="5">
        <f>SUM(Tabela36[[#This Row],[jan/22]:[dez/22]])</f>
        <v>52086.299999999996</v>
      </c>
      <c r="BV65" s="5">
        <f t="shared" si="2"/>
        <v>26461.899999999998</v>
      </c>
      <c r="BW65" s="5">
        <f t="shared" si="3"/>
        <v>16456.990000000002</v>
      </c>
      <c r="BX65" s="5">
        <f>SUM(Tabela36[[#This Row],[jan/25]:[dez/25]])</f>
        <v>10354.59</v>
      </c>
      <c r="BY65" s="5">
        <f t="shared" si="4"/>
        <v>0</v>
      </c>
      <c r="BZ65" s="5">
        <f>Tabela36[[#This Row],[Total 2025]]+Tabela36[[#This Row],[Total 2024]]+Tabela36[[#This Row],[Total 2023]]+Tabela36[[#This Row],[Total 2022]]+Tabela36[[#This Row],[Total 2021]]+Tabela36[[#This Row],[Total 2026]]</f>
        <v>123444.34</v>
      </c>
    </row>
    <row r="66" spans="1:78" ht="30" customHeight="1" x14ac:dyDescent="0.25">
      <c r="A66" s="63"/>
      <c r="B66" s="10" t="s">
        <v>235</v>
      </c>
      <c r="C66" s="2" t="s">
        <v>281</v>
      </c>
      <c r="D66" s="10">
        <v>1069</v>
      </c>
      <c r="E66" s="7"/>
      <c r="F66" s="2" t="s">
        <v>529</v>
      </c>
      <c r="G66" s="153" t="s">
        <v>435</v>
      </c>
      <c r="H66" s="7">
        <v>11793.69</v>
      </c>
      <c r="I66" s="7">
        <v>0</v>
      </c>
      <c r="J66" s="7">
        <v>0</v>
      </c>
      <c r="K66" s="7">
        <v>0</v>
      </c>
      <c r="L66" s="7">
        <v>10779.65</v>
      </c>
      <c r="M66" s="7">
        <v>12995.31</v>
      </c>
      <c r="N66" s="7">
        <v>9795.1</v>
      </c>
      <c r="O66" s="7">
        <v>0</v>
      </c>
      <c r="P66" s="7">
        <v>0</v>
      </c>
      <c r="Q66" s="7">
        <v>1476</v>
      </c>
      <c r="R66" s="7">
        <v>0</v>
      </c>
      <c r="S66" s="7">
        <v>0</v>
      </c>
      <c r="T66" s="11">
        <v>4694.67</v>
      </c>
      <c r="U66" s="11">
        <v>4526.9799999999996</v>
      </c>
      <c r="V66" s="11">
        <v>7341.45</v>
      </c>
      <c r="W66" s="7">
        <v>0</v>
      </c>
      <c r="X66" s="7">
        <v>17486.61</v>
      </c>
      <c r="Y66" s="7">
        <v>0</v>
      </c>
      <c r="Z66" s="7">
        <v>5722</v>
      </c>
      <c r="AA66" s="7">
        <v>10582.57</v>
      </c>
      <c r="AB66" s="7">
        <v>0</v>
      </c>
      <c r="AC66" s="7">
        <v>0</v>
      </c>
      <c r="AD66" s="7">
        <v>7880.84</v>
      </c>
      <c r="AE66" s="7">
        <v>0</v>
      </c>
      <c r="AF66" s="11">
        <v>0</v>
      </c>
      <c r="AG66" s="7">
        <v>0</v>
      </c>
      <c r="AH66" s="7">
        <v>11544.11</v>
      </c>
      <c r="AI66" s="7">
        <v>6557.29</v>
      </c>
      <c r="AJ66" s="7">
        <v>0</v>
      </c>
      <c r="AK66" s="7">
        <v>14780.009999999998</v>
      </c>
      <c r="AL66" s="7">
        <v>10367.32</v>
      </c>
      <c r="AM66" s="7">
        <v>0</v>
      </c>
      <c r="AN66" s="7">
        <v>4100</v>
      </c>
      <c r="AO66" s="7">
        <v>1443.62</v>
      </c>
      <c r="AP66" s="7">
        <v>0</v>
      </c>
      <c r="AQ66" s="7">
        <v>11529.04</v>
      </c>
      <c r="AR66" s="7">
        <v>4307.05</v>
      </c>
      <c r="AS66" s="7">
        <v>13597.34</v>
      </c>
      <c r="AT66" s="7">
        <v>2437.5300000000002</v>
      </c>
      <c r="AU66" s="7">
        <v>0</v>
      </c>
      <c r="AV66" s="7">
        <v>11744.93</v>
      </c>
      <c r="AW66" s="7">
        <v>6598.4</v>
      </c>
      <c r="AX66" s="7">
        <v>4067.82</v>
      </c>
      <c r="AY66" s="7">
        <v>8172.39</v>
      </c>
      <c r="AZ66" s="7">
        <v>11784.71</v>
      </c>
      <c r="BA66" s="7">
        <v>6262.01</v>
      </c>
      <c r="BB66" s="7">
        <v>3667.1499999999996</v>
      </c>
      <c r="BC66" s="7">
        <v>5341.2999999999993</v>
      </c>
      <c r="BD66" s="7">
        <v>4290.0300000000007</v>
      </c>
      <c r="BE66" s="7">
        <v>6604.33</v>
      </c>
      <c r="BF66" s="7">
        <v>4876.8999999999996</v>
      </c>
      <c r="BG66" s="7">
        <v>1958.97</v>
      </c>
      <c r="BH66" s="7">
        <v>6778.77</v>
      </c>
      <c r="BI66" s="7">
        <v>9954.92</v>
      </c>
      <c r="BJ66" s="7">
        <v>4092.03</v>
      </c>
      <c r="BK66" s="7">
        <v>5378.33</v>
      </c>
      <c r="BL66" s="155">
        <v>0</v>
      </c>
      <c r="BM66" s="7"/>
      <c r="BN66" s="7"/>
      <c r="BO66" s="7"/>
      <c r="BP66" s="7"/>
      <c r="BQ66" s="7"/>
      <c r="BR66" s="7"/>
      <c r="BS66" s="7"/>
      <c r="BT66" s="5">
        <f>SUM(Tabela36[[#This Row],[set/21]:[dez/21]])</f>
        <v>11793.69</v>
      </c>
      <c r="BU66" s="5">
        <f>SUM(Tabela36[[#This Row],[jan/22]:[dez/22]])</f>
        <v>51609.159999999989</v>
      </c>
      <c r="BV66" s="5">
        <f t="shared" si="2"/>
        <v>59773.420000000006</v>
      </c>
      <c r="BW66" s="5">
        <f t="shared" si="3"/>
        <v>62561.91</v>
      </c>
      <c r="BX66" s="5">
        <f>SUM(Tabela36[[#This Row],[jan/25]:[dez/25]])</f>
        <v>75368.94</v>
      </c>
      <c r="BY66" s="5">
        <f t="shared" si="4"/>
        <v>26204.050000000003</v>
      </c>
      <c r="BZ66" s="5">
        <f>Tabela36[[#This Row],[Total 2025]]+Tabela36[[#This Row],[Total 2024]]+Tabela36[[#This Row],[Total 2023]]+Tabela36[[#This Row],[Total 2022]]+Tabela36[[#This Row],[Total 2021]]+Tabela36[[#This Row],[Total 2026]]</f>
        <v>287311.17</v>
      </c>
    </row>
    <row r="67" spans="1:78" ht="30" customHeight="1" x14ac:dyDescent="0.25">
      <c r="A67" s="63"/>
      <c r="B67" s="10" t="s">
        <v>79</v>
      </c>
      <c r="C67" s="2" t="s">
        <v>281</v>
      </c>
      <c r="D67" s="10">
        <v>1094</v>
      </c>
      <c r="E67" s="7"/>
      <c r="F67" s="2" t="s">
        <v>437</v>
      </c>
      <c r="G67" s="153" t="s">
        <v>435</v>
      </c>
      <c r="H67" s="7">
        <v>0</v>
      </c>
      <c r="I67" s="7">
        <v>15216.76</v>
      </c>
      <c r="J67" s="7">
        <v>5428.04</v>
      </c>
      <c r="K67" s="7">
        <v>7289.6</v>
      </c>
      <c r="L67" s="7">
        <v>0</v>
      </c>
      <c r="M67" s="7">
        <v>9668.8799999999992</v>
      </c>
      <c r="N67" s="7">
        <v>7048.56</v>
      </c>
      <c r="O67" s="7">
        <v>10200.799999999999</v>
      </c>
      <c r="P67" s="7">
        <v>4298.88</v>
      </c>
      <c r="Q67" s="7">
        <v>0</v>
      </c>
      <c r="R67" s="7">
        <v>0</v>
      </c>
      <c r="S67" s="7">
        <v>8612.92</v>
      </c>
      <c r="T67" s="11">
        <v>5603.04</v>
      </c>
      <c r="U67" s="11">
        <v>0</v>
      </c>
      <c r="V67" s="11">
        <v>6077.04</v>
      </c>
      <c r="W67" s="7">
        <v>0</v>
      </c>
      <c r="X67" s="7">
        <v>0</v>
      </c>
      <c r="Y67" s="7">
        <v>0</v>
      </c>
      <c r="Z67" s="7">
        <v>0</v>
      </c>
      <c r="AA67" s="7">
        <v>5343.04</v>
      </c>
      <c r="AB67" s="7">
        <v>5780.6</v>
      </c>
      <c r="AC67" s="7">
        <v>0</v>
      </c>
      <c r="AD67" s="7">
        <v>5493.22</v>
      </c>
      <c r="AE67" s="7">
        <v>0</v>
      </c>
      <c r="AF67" s="11">
        <v>9590</v>
      </c>
      <c r="AG67" s="7">
        <v>1248.6099999999999</v>
      </c>
      <c r="AH67" s="7">
        <v>6217.92</v>
      </c>
      <c r="AI67" s="7">
        <v>0</v>
      </c>
      <c r="AJ67" s="7">
        <v>3055.12</v>
      </c>
      <c r="AK67" s="7">
        <v>0</v>
      </c>
      <c r="AL67" s="7">
        <v>0</v>
      </c>
      <c r="AM67" s="7">
        <v>3294.6</v>
      </c>
      <c r="AN67" s="7">
        <v>4568.08</v>
      </c>
      <c r="AO67" s="7">
        <v>0</v>
      </c>
      <c r="AP67" s="7">
        <v>4372.29</v>
      </c>
      <c r="AQ67" s="7">
        <v>0</v>
      </c>
      <c r="AR67" s="7">
        <v>0</v>
      </c>
      <c r="AS67" s="7">
        <v>0</v>
      </c>
      <c r="AT67" s="7">
        <v>4857.42</v>
      </c>
      <c r="AU67" s="7">
        <v>0</v>
      </c>
      <c r="AV67" s="7">
        <v>2808.12</v>
      </c>
      <c r="AW67" s="7">
        <v>0</v>
      </c>
      <c r="AX67" s="7">
        <v>5085.37</v>
      </c>
      <c r="AY67" s="7">
        <v>0</v>
      </c>
      <c r="AZ67" s="7">
        <v>0</v>
      </c>
      <c r="BA67" s="7">
        <v>3609.86</v>
      </c>
      <c r="BB67" s="7">
        <v>0</v>
      </c>
      <c r="BC67" s="7">
        <v>0</v>
      </c>
      <c r="BD67" s="7">
        <v>0</v>
      </c>
      <c r="BE67" s="7">
        <v>0</v>
      </c>
      <c r="BF67" s="7">
        <v>0</v>
      </c>
      <c r="BG67" s="7">
        <v>0</v>
      </c>
      <c r="BH67" s="7">
        <v>0</v>
      </c>
      <c r="BI67" s="7">
        <v>4521.32</v>
      </c>
      <c r="BJ67" s="7">
        <v>0</v>
      </c>
      <c r="BK67" s="7">
        <v>0</v>
      </c>
      <c r="BL67" s="155">
        <v>0</v>
      </c>
      <c r="BM67" s="7"/>
      <c r="BN67" s="7"/>
      <c r="BO67" s="7"/>
      <c r="BP67" s="7"/>
      <c r="BQ67" s="7"/>
      <c r="BR67" s="7"/>
      <c r="BS67" s="7"/>
      <c r="BT67" s="5">
        <f>SUM(Tabela36[[#This Row],[set/21]:[dez/21]])</f>
        <v>27934.400000000001</v>
      </c>
      <c r="BU67" s="5">
        <f>SUM(Tabela36[[#This Row],[jan/22]:[dez/22]])</f>
        <v>51510.12</v>
      </c>
      <c r="BV67" s="5">
        <f t="shared" si="2"/>
        <v>33673.39</v>
      </c>
      <c r="BW67" s="5">
        <f t="shared" si="3"/>
        <v>20147.510000000002</v>
      </c>
      <c r="BX67" s="5">
        <f>SUM(Tabela36[[#This Row],[jan/25]:[dez/25]])</f>
        <v>11503.35</v>
      </c>
      <c r="BY67" s="5">
        <f t="shared" si="4"/>
        <v>4521.32</v>
      </c>
      <c r="BZ67" s="5">
        <f>Tabela36[[#This Row],[Total 2025]]+Tabela36[[#This Row],[Total 2024]]+Tabela36[[#This Row],[Total 2023]]+Tabela36[[#This Row],[Total 2022]]+Tabela36[[#This Row],[Total 2021]]+Tabela36[[#This Row],[Total 2026]]</f>
        <v>149290.09</v>
      </c>
    </row>
    <row r="68" spans="1:78" ht="30" customHeight="1" x14ac:dyDescent="0.25">
      <c r="A68" s="63"/>
      <c r="B68" s="10" t="s">
        <v>60</v>
      </c>
      <c r="C68" s="2" t="s">
        <v>276</v>
      </c>
      <c r="D68" s="10">
        <v>1117</v>
      </c>
      <c r="E68" s="7"/>
      <c r="F68" s="2" t="s">
        <v>436</v>
      </c>
      <c r="G68" s="153" t="s">
        <v>471</v>
      </c>
      <c r="H68" s="7">
        <v>0</v>
      </c>
      <c r="I68" s="7">
        <v>5177.7299999999996</v>
      </c>
      <c r="J68" s="7">
        <v>0</v>
      </c>
      <c r="K68" s="7">
        <v>6898.27</v>
      </c>
      <c r="L68" s="7">
        <v>0</v>
      </c>
      <c r="M68" s="7">
        <v>10569.16</v>
      </c>
      <c r="N68" s="7">
        <v>0</v>
      </c>
      <c r="O68" s="7">
        <v>2971</v>
      </c>
      <c r="P68" s="7">
        <v>5568.64</v>
      </c>
      <c r="Q68" s="7">
        <v>0</v>
      </c>
      <c r="R68" s="7">
        <v>8633.7400000000016</v>
      </c>
      <c r="S68" s="7">
        <v>2083.42</v>
      </c>
      <c r="T68" s="11">
        <v>8809.9</v>
      </c>
      <c r="U68" s="11">
        <v>0</v>
      </c>
      <c r="V68" s="11">
        <v>9049.89</v>
      </c>
      <c r="W68" s="7">
        <v>3211.76</v>
      </c>
      <c r="X68" s="7">
        <v>10149.6</v>
      </c>
      <c r="Y68" s="7">
        <v>12841.880000000001</v>
      </c>
      <c r="Z68" s="7">
        <v>9372.02</v>
      </c>
      <c r="AA68" s="7">
        <v>8628.4</v>
      </c>
      <c r="AB68" s="7">
        <v>5465.74</v>
      </c>
      <c r="AC68" s="7">
        <v>0</v>
      </c>
      <c r="AD68" s="7">
        <v>8689.3799999999992</v>
      </c>
      <c r="AE68" s="7">
        <v>11712.24</v>
      </c>
      <c r="AF68" s="11">
        <v>10988.34</v>
      </c>
      <c r="AG68" s="7">
        <v>0</v>
      </c>
      <c r="AH68" s="7">
        <v>10722.82</v>
      </c>
      <c r="AI68" s="7">
        <v>0</v>
      </c>
      <c r="AJ68" s="7">
        <v>4720.32</v>
      </c>
      <c r="AK68" s="7">
        <v>0</v>
      </c>
      <c r="AL68" s="7">
        <v>5839.28</v>
      </c>
      <c r="AM68" s="7">
        <v>0</v>
      </c>
      <c r="AN68" s="7">
        <v>0</v>
      </c>
      <c r="AO68" s="7">
        <v>9457.06</v>
      </c>
      <c r="AP68" s="7">
        <v>6367.62</v>
      </c>
      <c r="AQ68" s="7">
        <v>6109.8</v>
      </c>
      <c r="AR68" s="7">
        <v>0</v>
      </c>
      <c r="AS68" s="7">
        <v>10506.57</v>
      </c>
      <c r="AT68" s="7">
        <v>7944.12</v>
      </c>
      <c r="AU68" s="7">
        <v>0</v>
      </c>
      <c r="AV68" s="7">
        <v>10206.040000000001</v>
      </c>
      <c r="AW68" s="7">
        <v>0</v>
      </c>
      <c r="AX68" s="7">
        <v>21400.3</v>
      </c>
      <c r="AY68" s="7">
        <v>0</v>
      </c>
      <c r="AZ68" s="7">
        <v>10418.650000000001</v>
      </c>
      <c r="BA68" s="7">
        <v>0</v>
      </c>
      <c r="BB68" s="7">
        <v>0</v>
      </c>
      <c r="BC68" s="7">
        <v>20159.28</v>
      </c>
      <c r="BD68" s="7">
        <v>0</v>
      </c>
      <c r="BE68" s="7">
        <v>9219.6799999999985</v>
      </c>
      <c r="BF68" s="7">
        <v>0</v>
      </c>
      <c r="BG68" s="7">
        <v>15912.75</v>
      </c>
      <c r="BH68" s="7">
        <v>15237.2</v>
      </c>
      <c r="BI68" s="7">
        <v>3583.6</v>
      </c>
      <c r="BJ68" s="7">
        <v>15503.02</v>
      </c>
      <c r="BK68" s="7">
        <v>18104.98</v>
      </c>
      <c r="BL68" s="155">
        <v>16234.5</v>
      </c>
      <c r="BM68" s="7"/>
      <c r="BN68" s="7"/>
      <c r="BO68" s="7"/>
      <c r="BP68" s="7"/>
      <c r="BQ68" s="7"/>
      <c r="BR68" s="7"/>
      <c r="BS68" s="7"/>
      <c r="BT68" s="5">
        <f>SUM(Tabela36[[#This Row],[set/21]:[dez/21]])</f>
        <v>12076</v>
      </c>
      <c r="BU68" s="5">
        <f>SUM(Tabela36[[#This Row],[jan/22]:[dez/22]])</f>
        <v>50897.51</v>
      </c>
      <c r="BV68" s="5">
        <f t="shared" ref="BV68:BV131" si="5">SUM(X68:AI68)</f>
        <v>88570.419999999984</v>
      </c>
      <c r="BW68" s="5">
        <f t="shared" ref="BW68:BW131" si="6">SUM(AJ68:AU68)</f>
        <v>50944.77</v>
      </c>
      <c r="BX68" s="5">
        <f>SUM(Tabela36[[#This Row],[jan/25]:[dez/25]])</f>
        <v>87316.7</v>
      </c>
      <c r="BY68" s="5">
        <f t="shared" ref="BY68:BY131" si="7">SUM(BH68:BS68)</f>
        <v>68663.3</v>
      </c>
      <c r="BZ68" s="5">
        <f>Tabela36[[#This Row],[Total 2025]]+Tabela36[[#This Row],[Total 2024]]+Tabela36[[#This Row],[Total 2023]]+Tabela36[[#This Row],[Total 2022]]+Tabela36[[#This Row],[Total 2021]]+Tabela36[[#This Row],[Total 2026]]</f>
        <v>358468.69999999995</v>
      </c>
    </row>
    <row r="69" spans="1:78" ht="29.25" customHeight="1" x14ac:dyDescent="0.25">
      <c r="A69" s="63"/>
      <c r="B69" s="10" t="s">
        <v>57</v>
      </c>
      <c r="C69" s="2" t="s">
        <v>281</v>
      </c>
      <c r="D69" s="10">
        <v>1020</v>
      </c>
      <c r="E69" s="7"/>
      <c r="F69" s="2" t="s">
        <v>529</v>
      </c>
      <c r="G69" s="153" t="s">
        <v>435</v>
      </c>
      <c r="H69" s="7">
        <v>10261.31</v>
      </c>
      <c r="I69" s="7">
        <v>0</v>
      </c>
      <c r="J69" s="7">
        <v>2983.23</v>
      </c>
      <c r="K69" s="7">
        <v>0</v>
      </c>
      <c r="L69" s="7">
        <v>9274.6200000000008</v>
      </c>
      <c r="M69" s="7">
        <v>0</v>
      </c>
      <c r="N69" s="7">
        <v>3544.64</v>
      </c>
      <c r="O69" s="7">
        <v>0</v>
      </c>
      <c r="P69" s="7">
        <v>8113.08</v>
      </c>
      <c r="Q69" s="7">
        <v>5178.17</v>
      </c>
      <c r="R69" s="7">
        <v>2903.39</v>
      </c>
      <c r="S69" s="7">
        <v>7742.2000000000007</v>
      </c>
      <c r="T69" s="11">
        <v>4322.18</v>
      </c>
      <c r="U69" s="11">
        <v>5498.82</v>
      </c>
      <c r="V69" s="11">
        <v>0</v>
      </c>
      <c r="W69" s="7">
        <v>3297.91</v>
      </c>
      <c r="X69" s="7">
        <v>0</v>
      </c>
      <c r="Y69" s="7">
        <v>0</v>
      </c>
      <c r="Z69" s="7">
        <v>7067.47</v>
      </c>
      <c r="AA69" s="7">
        <v>0</v>
      </c>
      <c r="AB69" s="7">
        <v>3084.35</v>
      </c>
      <c r="AC69" s="7">
        <v>0</v>
      </c>
      <c r="AD69" s="7">
        <v>0</v>
      </c>
      <c r="AE69" s="7">
        <v>2099.54</v>
      </c>
      <c r="AF69" s="11">
        <v>4235.18</v>
      </c>
      <c r="AG69" s="7">
        <v>4233.7999999999993</v>
      </c>
      <c r="AH69" s="7">
        <v>356.25</v>
      </c>
      <c r="AI69" s="7">
        <v>2067.1999999999998</v>
      </c>
      <c r="AJ69" s="7">
        <v>10105.99</v>
      </c>
      <c r="AK69" s="7">
        <v>4768.92</v>
      </c>
      <c r="AL69" s="7">
        <v>7489.01</v>
      </c>
      <c r="AM69" s="7">
        <v>1593.66</v>
      </c>
      <c r="AN69" s="7">
        <v>2718.79</v>
      </c>
      <c r="AO69" s="7">
        <v>0</v>
      </c>
      <c r="AP69" s="7">
        <v>8593.5099999999984</v>
      </c>
      <c r="AQ69" s="7">
        <v>5355.12</v>
      </c>
      <c r="AR69" s="7">
        <v>4867.62</v>
      </c>
      <c r="AS69" s="7">
        <v>2840.84</v>
      </c>
      <c r="AT69" s="7">
        <v>846.68</v>
      </c>
      <c r="AU69" s="7">
        <v>0</v>
      </c>
      <c r="AV69" s="7">
        <v>0</v>
      </c>
      <c r="AW69" s="7">
        <v>10218.84</v>
      </c>
      <c r="AX69" s="7">
        <v>5641.86</v>
      </c>
      <c r="AY69" s="7">
        <v>2705.24</v>
      </c>
      <c r="AZ69" s="7">
        <v>0</v>
      </c>
      <c r="BA69" s="7">
        <v>5561.26</v>
      </c>
      <c r="BB69" s="7">
        <v>0</v>
      </c>
      <c r="BC69" s="7">
        <v>0</v>
      </c>
      <c r="BD69" s="7">
        <v>2554.1999999999998</v>
      </c>
      <c r="BE69" s="7">
        <v>7902.37</v>
      </c>
      <c r="BF69" s="7">
        <v>7364.19</v>
      </c>
      <c r="BG69" s="7">
        <v>0</v>
      </c>
      <c r="BH69" s="7">
        <v>5166.08</v>
      </c>
      <c r="BI69" s="7">
        <v>11272.46</v>
      </c>
      <c r="BJ69" s="7">
        <v>3375.1600000000003</v>
      </c>
      <c r="BK69" s="7">
        <v>4248.3999999999996</v>
      </c>
      <c r="BL69" s="155">
        <v>4293.24</v>
      </c>
      <c r="BM69" s="7"/>
      <c r="BN69" s="7"/>
      <c r="BO69" s="7"/>
      <c r="BP69" s="7"/>
      <c r="BQ69" s="7"/>
      <c r="BR69" s="7"/>
      <c r="BS69" s="7"/>
      <c r="BT69" s="5">
        <f>SUM(Tabela36[[#This Row],[set/21]:[dez/21]])</f>
        <v>13244.539999999999</v>
      </c>
      <c r="BU69" s="5">
        <f>SUM(Tabela36[[#This Row],[jan/22]:[dez/22]])</f>
        <v>49875.010000000009</v>
      </c>
      <c r="BV69" s="5">
        <f t="shared" si="5"/>
        <v>23143.79</v>
      </c>
      <c r="BW69" s="5">
        <f t="shared" si="6"/>
        <v>49180.140000000007</v>
      </c>
      <c r="BX69" s="5">
        <f>SUM(Tabela36[[#This Row],[jan/25]:[dez/25]])</f>
        <v>41947.960000000006</v>
      </c>
      <c r="BY69" s="5">
        <f t="shared" si="7"/>
        <v>28355.339999999997</v>
      </c>
      <c r="BZ69" s="5">
        <f>Tabela36[[#This Row],[Total 2025]]+Tabela36[[#This Row],[Total 2024]]+Tabela36[[#This Row],[Total 2023]]+Tabela36[[#This Row],[Total 2022]]+Tabela36[[#This Row],[Total 2021]]+Tabela36[[#This Row],[Total 2026]]</f>
        <v>205746.78000000003</v>
      </c>
    </row>
    <row r="70" spans="1:78" ht="30" customHeight="1" x14ac:dyDescent="0.25">
      <c r="A70" s="63"/>
      <c r="B70" s="10" t="s">
        <v>88</v>
      </c>
      <c r="C70" s="2" t="s">
        <v>279</v>
      </c>
      <c r="D70" s="10">
        <v>1023</v>
      </c>
      <c r="E70" s="7">
        <v>5000</v>
      </c>
      <c r="F70" s="2" t="s">
        <v>529</v>
      </c>
      <c r="G70" s="153" t="s">
        <v>435</v>
      </c>
      <c r="H70" s="7">
        <v>3728.6</v>
      </c>
      <c r="I70" s="7">
        <v>4901.01</v>
      </c>
      <c r="J70" s="7">
        <v>8819.31</v>
      </c>
      <c r="K70" s="7">
        <v>0</v>
      </c>
      <c r="L70" s="7">
        <v>9581.09</v>
      </c>
      <c r="M70" s="7">
        <v>0</v>
      </c>
      <c r="N70" s="7">
        <v>2040.24</v>
      </c>
      <c r="O70" s="7">
        <v>0</v>
      </c>
      <c r="P70" s="7">
        <v>6769.4</v>
      </c>
      <c r="Q70" s="7">
        <v>5307.88</v>
      </c>
      <c r="R70" s="7">
        <v>0</v>
      </c>
      <c r="S70" s="7">
        <v>4267.12</v>
      </c>
      <c r="T70" s="11">
        <v>6281.6</v>
      </c>
      <c r="U70" s="11">
        <v>8843.69</v>
      </c>
      <c r="V70" s="11">
        <v>6241.02</v>
      </c>
      <c r="W70" s="7">
        <v>0</v>
      </c>
      <c r="X70" s="7">
        <v>0</v>
      </c>
      <c r="Y70" s="7">
        <v>7265.1</v>
      </c>
      <c r="Z70" s="7">
        <v>5300.0300000000007</v>
      </c>
      <c r="AA70" s="7">
        <v>1500.1</v>
      </c>
      <c r="AB70" s="7">
        <v>0</v>
      </c>
      <c r="AC70" s="7">
        <v>8893.09</v>
      </c>
      <c r="AD70" s="7">
        <v>2132.31</v>
      </c>
      <c r="AE70" s="7">
        <v>3143.21</v>
      </c>
      <c r="AF70" s="11">
        <v>8001.68</v>
      </c>
      <c r="AG70" s="7">
        <v>0</v>
      </c>
      <c r="AH70" s="7">
        <v>11490.11</v>
      </c>
      <c r="AI70" s="7">
        <v>6736.21</v>
      </c>
      <c r="AJ70" s="7">
        <v>8545.4</v>
      </c>
      <c r="AK70" s="7">
        <v>0</v>
      </c>
      <c r="AL70" s="7">
        <v>8028.68</v>
      </c>
      <c r="AM70" s="7">
        <v>1906.82</v>
      </c>
      <c r="AN70" s="7">
        <v>0</v>
      </c>
      <c r="AO70" s="7">
        <v>125</v>
      </c>
      <c r="AP70" s="7">
        <v>6652.26</v>
      </c>
      <c r="AQ70" s="7">
        <v>867.25</v>
      </c>
      <c r="AR70" s="7">
        <v>7129.24</v>
      </c>
      <c r="AS70" s="7">
        <v>10019.52</v>
      </c>
      <c r="AT70" s="7">
        <v>0</v>
      </c>
      <c r="AU70" s="7">
        <v>2797.41</v>
      </c>
      <c r="AV70" s="7">
        <v>8340.1200000000008</v>
      </c>
      <c r="AW70" s="7">
        <v>11148.7</v>
      </c>
      <c r="AX70" s="7">
        <v>3838.23</v>
      </c>
      <c r="AY70" s="7">
        <v>6311.7300000000005</v>
      </c>
      <c r="AZ70" s="7">
        <v>0</v>
      </c>
      <c r="BA70" s="7">
        <v>9894.18</v>
      </c>
      <c r="BB70" s="7">
        <v>14081.380000000001</v>
      </c>
      <c r="BC70" s="7">
        <v>0</v>
      </c>
      <c r="BD70" s="7">
        <v>9525.02</v>
      </c>
      <c r="BE70" s="7">
        <v>17973.53</v>
      </c>
      <c r="BF70" s="7">
        <v>5366.0599999999995</v>
      </c>
      <c r="BG70" s="7">
        <v>2133.37</v>
      </c>
      <c r="BH70" s="7">
        <v>9852.2099999999991</v>
      </c>
      <c r="BI70" s="7">
        <v>9778.44</v>
      </c>
      <c r="BJ70" s="7">
        <v>3301.16</v>
      </c>
      <c r="BK70" s="7">
        <v>4240.1000000000004</v>
      </c>
      <c r="BL70" s="155">
        <v>7454.3700000000008</v>
      </c>
      <c r="BM70" s="7"/>
      <c r="BN70" s="7"/>
      <c r="BO70" s="7"/>
      <c r="BP70" s="7"/>
      <c r="BQ70" s="7"/>
      <c r="BR70" s="7"/>
      <c r="BS70" s="7"/>
      <c r="BT70" s="5">
        <f>SUM(Tabela36[[#This Row],[set/21]:[dez/21]])</f>
        <v>17448.919999999998</v>
      </c>
      <c r="BU70" s="5">
        <f>SUM(Tabela36[[#This Row],[jan/22]:[dez/22]])</f>
        <v>49332.040000000008</v>
      </c>
      <c r="BV70" s="5">
        <f t="shared" si="5"/>
        <v>54461.840000000004</v>
      </c>
      <c r="BW70" s="5">
        <f t="shared" si="6"/>
        <v>46071.58</v>
      </c>
      <c r="BX70" s="5">
        <f>SUM(Tabela36[[#This Row],[jan/25]:[dez/25]])</f>
        <v>88612.319999999992</v>
      </c>
      <c r="BY70" s="5">
        <f t="shared" si="7"/>
        <v>34626.280000000006</v>
      </c>
      <c r="BZ70" s="5">
        <f>Tabela36[[#This Row],[Total 2025]]+Tabela36[[#This Row],[Total 2024]]+Tabela36[[#This Row],[Total 2023]]+Tabela36[[#This Row],[Total 2022]]+Tabela36[[#This Row],[Total 2021]]+Tabela36[[#This Row],[Total 2026]]</f>
        <v>290552.98000000004</v>
      </c>
    </row>
    <row r="71" spans="1:78" ht="30" customHeight="1" x14ac:dyDescent="0.25">
      <c r="A71" s="63"/>
      <c r="B71" s="10" t="s">
        <v>178</v>
      </c>
      <c r="C71" s="2" t="s">
        <v>276</v>
      </c>
      <c r="D71" s="10">
        <v>1033</v>
      </c>
      <c r="E71" s="7"/>
      <c r="F71" s="2" t="s">
        <v>436</v>
      </c>
      <c r="G71" s="153" t="s">
        <v>435</v>
      </c>
      <c r="H71" s="7">
        <v>5669.95</v>
      </c>
      <c r="I71" s="7">
        <v>6148.5399999999991</v>
      </c>
      <c r="J71" s="7">
        <v>0</v>
      </c>
      <c r="K71" s="7">
        <v>12504.7</v>
      </c>
      <c r="L71" s="7">
        <v>1847.84</v>
      </c>
      <c r="M71" s="7">
        <v>5020.5600000000004</v>
      </c>
      <c r="N71" s="7">
        <v>5148.08</v>
      </c>
      <c r="O71" s="7">
        <v>1082.1600000000001</v>
      </c>
      <c r="P71" s="7">
        <v>4028.56</v>
      </c>
      <c r="Q71" s="7">
        <v>5644.46</v>
      </c>
      <c r="R71" s="7">
        <v>1554</v>
      </c>
      <c r="S71" s="7">
        <v>7498.42</v>
      </c>
      <c r="T71" s="11">
        <v>7863.26</v>
      </c>
      <c r="U71" s="11">
        <v>0</v>
      </c>
      <c r="V71" s="11">
        <v>8183.53</v>
      </c>
      <c r="W71" s="7">
        <v>1110.21</v>
      </c>
      <c r="X71" s="7">
        <v>0</v>
      </c>
      <c r="Y71" s="7">
        <v>11003.48</v>
      </c>
      <c r="Z71" s="7">
        <v>3180.32</v>
      </c>
      <c r="AA71" s="7">
        <v>6360.64</v>
      </c>
      <c r="AB71" s="7">
        <v>0</v>
      </c>
      <c r="AC71" s="7">
        <v>0</v>
      </c>
      <c r="AD71" s="7">
        <v>16618.349999999999</v>
      </c>
      <c r="AE71" s="7">
        <v>0</v>
      </c>
      <c r="AF71" s="11">
        <v>0</v>
      </c>
      <c r="AG71" s="7">
        <v>0</v>
      </c>
      <c r="AH71" s="7">
        <v>944</v>
      </c>
      <c r="AI71" s="7">
        <v>0</v>
      </c>
      <c r="AJ71" s="7">
        <v>0</v>
      </c>
      <c r="AK71" s="7">
        <v>0</v>
      </c>
      <c r="AL71" s="7">
        <v>0</v>
      </c>
      <c r="AM71" s="7">
        <v>0</v>
      </c>
      <c r="AN71" s="7">
        <v>0</v>
      </c>
      <c r="AO71" s="7">
        <v>0</v>
      </c>
      <c r="AP71" s="7">
        <v>0</v>
      </c>
      <c r="AQ71" s="7">
        <v>113.64</v>
      </c>
      <c r="AR71" s="7">
        <v>0</v>
      </c>
      <c r="AS71" s="7">
        <v>0</v>
      </c>
      <c r="AT71" s="7">
        <v>0</v>
      </c>
      <c r="AU71" s="7">
        <v>0</v>
      </c>
      <c r="AV71" s="7">
        <v>0</v>
      </c>
      <c r="AW71" s="7">
        <v>0</v>
      </c>
      <c r="AX71" s="7">
        <v>0</v>
      </c>
      <c r="AY71" s="7">
        <v>0</v>
      </c>
      <c r="AZ71" s="7">
        <v>0</v>
      </c>
      <c r="BA71" s="7">
        <v>0</v>
      </c>
      <c r="BB71" s="7">
        <v>0</v>
      </c>
      <c r="BC71" s="7">
        <v>0</v>
      </c>
      <c r="BD71" s="7">
        <v>0</v>
      </c>
      <c r="BE71" s="7">
        <v>0</v>
      </c>
      <c r="BF71" s="7">
        <v>0</v>
      </c>
      <c r="BG71" s="7">
        <v>0</v>
      </c>
      <c r="BH71" s="7">
        <v>0</v>
      </c>
      <c r="BI71" s="7">
        <v>0</v>
      </c>
      <c r="BJ71" s="7">
        <v>0</v>
      </c>
      <c r="BK71" s="7">
        <v>0</v>
      </c>
      <c r="BL71" s="155">
        <v>0</v>
      </c>
      <c r="BM71" s="7"/>
      <c r="BN71" s="7"/>
      <c r="BO71" s="7"/>
      <c r="BP71" s="7"/>
      <c r="BQ71" s="7"/>
      <c r="BR71" s="7"/>
      <c r="BS71" s="7"/>
      <c r="BT71" s="5">
        <f>SUM(Tabela36[[#This Row],[set/21]:[dez/21]])</f>
        <v>24323.19</v>
      </c>
      <c r="BU71" s="5">
        <f>SUM(Tabela36[[#This Row],[jan/22]:[dez/22]])</f>
        <v>48981.08</v>
      </c>
      <c r="BV71" s="5">
        <f t="shared" si="5"/>
        <v>38106.789999999994</v>
      </c>
      <c r="BW71" s="5">
        <f t="shared" si="6"/>
        <v>113.64</v>
      </c>
      <c r="BX71" s="5">
        <f>SUM(Tabela36[[#This Row],[jan/25]:[dez/25]])</f>
        <v>0</v>
      </c>
      <c r="BY71" s="5">
        <f t="shared" si="7"/>
        <v>0</v>
      </c>
      <c r="BZ71" s="5">
        <f>Tabela36[[#This Row],[Total 2025]]+Tabela36[[#This Row],[Total 2024]]+Tabela36[[#This Row],[Total 2023]]+Tabela36[[#This Row],[Total 2022]]+Tabela36[[#This Row],[Total 2021]]+Tabela36[[#This Row],[Total 2026]]</f>
        <v>111524.7</v>
      </c>
    </row>
    <row r="72" spans="1:78" ht="30" customHeight="1" x14ac:dyDescent="0.25">
      <c r="A72" s="63"/>
      <c r="B72" s="10" t="s">
        <v>134</v>
      </c>
      <c r="C72" s="2" t="s">
        <v>281</v>
      </c>
      <c r="D72" s="10">
        <v>1185</v>
      </c>
      <c r="E72" s="7"/>
      <c r="F72" s="2" t="s">
        <v>529</v>
      </c>
      <c r="G72" s="153" t="s">
        <v>435</v>
      </c>
      <c r="H72" s="7">
        <v>0</v>
      </c>
      <c r="I72" s="7">
        <v>0</v>
      </c>
      <c r="J72" s="7">
        <v>0</v>
      </c>
      <c r="K72" s="7">
        <v>0</v>
      </c>
      <c r="L72" s="7">
        <v>6057.24</v>
      </c>
      <c r="M72" s="7">
        <v>6758.76</v>
      </c>
      <c r="N72" s="7">
        <v>0</v>
      </c>
      <c r="O72" s="7">
        <v>2251.3200000000002</v>
      </c>
      <c r="P72" s="7">
        <v>0</v>
      </c>
      <c r="Q72" s="7">
        <v>10086.279999999999</v>
      </c>
      <c r="R72" s="7">
        <v>0</v>
      </c>
      <c r="S72" s="7">
        <v>6405.08</v>
      </c>
      <c r="T72" s="11">
        <v>9227.81</v>
      </c>
      <c r="U72" s="11">
        <v>0</v>
      </c>
      <c r="V72" s="11">
        <v>0</v>
      </c>
      <c r="W72" s="7">
        <v>7603.08</v>
      </c>
      <c r="X72" s="7">
        <v>0</v>
      </c>
      <c r="Y72" s="7">
        <v>0</v>
      </c>
      <c r="Z72" s="7">
        <v>10652.96</v>
      </c>
      <c r="AA72" s="7">
        <v>0</v>
      </c>
      <c r="AB72" s="7">
        <v>0</v>
      </c>
      <c r="AC72" s="7">
        <v>8769.39</v>
      </c>
      <c r="AD72" s="7">
        <v>0</v>
      </c>
      <c r="AE72" s="7">
        <v>0</v>
      </c>
      <c r="AF72" s="11">
        <v>9978</v>
      </c>
      <c r="AG72" s="7">
        <v>6117.29</v>
      </c>
      <c r="AH72" s="7">
        <v>10838.72</v>
      </c>
      <c r="AI72" s="7">
        <v>7276.98</v>
      </c>
      <c r="AJ72" s="7">
        <v>7097.18</v>
      </c>
      <c r="AK72" s="7">
        <v>0</v>
      </c>
      <c r="AL72" s="7">
        <v>4849.4799999999996</v>
      </c>
      <c r="AM72" s="7">
        <v>10515.89</v>
      </c>
      <c r="AN72" s="7">
        <v>8557.66</v>
      </c>
      <c r="AO72" s="7">
        <v>0</v>
      </c>
      <c r="AP72" s="7">
        <v>8242.23</v>
      </c>
      <c r="AQ72" s="7">
        <v>12309.71</v>
      </c>
      <c r="AR72" s="7">
        <v>38.07</v>
      </c>
      <c r="AS72" s="7">
        <v>10953.75</v>
      </c>
      <c r="AT72" s="7">
        <v>8711.32</v>
      </c>
      <c r="AU72" s="7">
        <v>0</v>
      </c>
      <c r="AV72" s="7">
        <v>0</v>
      </c>
      <c r="AW72" s="7">
        <v>8270</v>
      </c>
      <c r="AX72" s="7">
        <v>9852.23</v>
      </c>
      <c r="AY72" s="7">
        <v>4846.82</v>
      </c>
      <c r="AZ72" s="7">
        <v>10710.630000000001</v>
      </c>
      <c r="BA72" s="7">
        <v>5747.1</v>
      </c>
      <c r="BB72" s="7">
        <v>0</v>
      </c>
      <c r="BC72" s="7">
        <v>11342.72</v>
      </c>
      <c r="BD72" s="7">
        <v>3559.36</v>
      </c>
      <c r="BE72" s="7">
        <v>6098.5</v>
      </c>
      <c r="BF72" s="7">
        <v>0</v>
      </c>
      <c r="BG72" s="7">
        <v>8293.380000000001</v>
      </c>
      <c r="BH72" s="7">
        <v>11682.32</v>
      </c>
      <c r="BI72" s="7">
        <v>0</v>
      </c>
      <c r="BJ72" s="7">
        <v>0</v>
      </c>
      <c r="BK72" s="7">
        <v>25342.5</v>
      </c>
      <c r="BL72" s="155">
        <v>11916</v>
      </c>
      <c r="BM72" s="7"/>
      <c r="BN72" s="7"/>
      <c r="BO72" s="7"/>
      <c r="BP72" s="7"/>
      <c r="BQ72" s="7"/>
      <c r="BR72" s="7"/>
      <c r="BS72" s="7"/>
      <c r="BT72" s="5">
        <f>SUM(Tabela36[[#This Row],[set/21]:[dez/21]])</f>
        <v>0</v>
      </c>
      <c r="BU72" s="5">
        <f>SUM(Tabela36[[#This Row],[jan/22]:[dez/22]])</f>
        <v>48389.57</v>
      </c>
      <c r="BV72" s="5">
        <f t="shared" si="5"/>
        <v>53633.34</v>
      </c>
      <c r="BW72" s="5">
        <f t="shared" si="6"/>
        <v>71275.290000000008</v>
      </c>
      <c r="BX72" s="5">
        <f>SUM(Tabela36[[#This Row],[jan/25]:[dez/25]])</f>
        <v>68720.740000000005</v>
      </c>
      <c r="BY72" s="5">
        <f t="shared" si="7"/>
        <v>48940.82</v>
      </c>
      <c r="BZ72" s="5">
        <f>Tabela36[[#This Row],[Total 2025]]+Tabela36[[#This Row],[Total 2024]]+Tabela36[[#This Row],[Total 2023]]+Tabela36[[#This Row],[Total 2022]]+Tabela36[[#This Row],[Total 2021]]+Tabela36[[#This Row],[Total 2026]]</f>
        <v>290959.76</v>
      </c>
    </row>
    <row r="73" spans="1:78" ht="30" customHeight="1" x14ac:dyDescent="0.25">
      <c r="A73" s="63"/>
      <c r="B73" s="10" t="s">
        <v>495</v>
      </c>
      <c r="C73" s="2" t="s">
        <v>283</v>
      </c>
      <c r="D73" s="10">
        <v>1168</v>
      </c>
      <c r="E73" s="7">
        <v>10000</v>
      </c>
      <c r="F73" s="2" t="s">
        <v>436</v>
      </c>
      <c r="G73" s="153" t="s">
        <v>435</v>
      </c>
      <c r="H73" s="7">
        <v>0</v>
      </c>
      <c r="I73" s="7">
        <v>0</v>
      </c>
      <c r="J73" s="7">
        <v>0</v>
      </c>
      <c r="K73" s="7">
        <v>3486.42</v>
      </c>
      <c r="L73" s="7">
        <v>6450.95</v>
      </c>
      <c r="M73" s="7">
        <v>3763</v>
      </c>
      <c r="N73" s="7">
        <v>0</v>
      </c>
      <c r="O73" s="7">
        <v>6600.4</v>
      </c>
      <c r="P73" s="7">
        <v>8320</v>
      </c>
      <c r="Q73" s="7">
        <v>0</v>
      </c>
      <c r="R73" s="7">
        <v>2111.64</v>
      </c>
      <c r="S73" s="7">
        <v>14854.92</v>
      </c>
      <c r="T73" s="11">
        <v>6216</v>
      </c>
      <c r="U73" s="11">
        <v>9680.76</v>
      </c>
      <c r="V73" s="11">
        <v>1522.25</v>
      </c>
      <c r="W73" s="11">
        <v>7984.24</v>
      </c>
      <c r="X73" s="7">
        <v>0</v>
      </c>
      <c r="Y73" s="7">
        <v>7495.9</v>
      </c>
      <c r="Z73" s="7">
        <v>0</v>
      </c>
      <c r="AA73" s="7">
        <v>1370.66</v>
      </c>
      <c r="AB73" s="7">
        <v>0</v>
      </c>
      <c r="AC73" s="7">
        <v>8067.62</v>
      </c>
      <c r="AD73" s="11">
        <v>2246.79</v>
      </c>
      <c r="AE73" s="7">
        <v>8341.24</v>
      </c>
      <c r="AF73" s="11">
        <v>0</v>
      </c>
      <c r="AG73" s="7">
        <v>11364.45</v>
      </c>
      <c r="AH73" s="7">
        <v>0</v>
      </c>
      <c r="AI73" s="7">
        <v>0</v>
      </c>
      <c r="AJ73" s="7">
        <v>16146.24</v>
      </c>
      <c r="AK73" s="7">
        <v>0</v>
      </c>
      <c r="AL73" s="7">
        <v>3170.28</v>
      </c>
      <c r="AM73" s="7">
        <v>0</v>
      </c>
      <c r="AN73" s="7">
        <v>0</v>
      </c>
      <c r="AO73" s="7">
        <v>4935.82</v>
      </c>
      <c r="AP73" s="7">
        <v>0</v>
      </c>
      <c r="AQ73" s="7">
        <v>11895.04</v>
      </c>
      <c r="AR73" s="7">
        <v>1473.47</v>
      </c>
      <c r="AS73" s="7">
        <v>5048.6400000000003</v>
      </c>
      <c r="AT73" s="7">
        <v>0</v>
      </c>
      <c r="AU73" s="7">
        <v>3938.14</v>
      </c>
      <c r="AV73" s="7">
        <v>0</v>
      </c>
      <c r="AW73" s="7">
        <v>6496.66</v>
      </c>
      <c r="AX73" s="7">
        <v>0</v>
      </c>
      <c r="AY73" s="7">
        <v>8297.44</v>
      </c>
      <c r="AZ73" s="7">
        <v>0</v>
      </c>
      <c r="BA73" s="7">
        <v>3747.2</v>
      </c>
      <c r="BB73" s="7">
        <v>0</v>
      </c>
      <c r="BC73" s="7">
        <v>0</v>
      </c>
      <c r="BD73" s="7">
        <v>13160.36</v>
      </c>
      <c r="BE73" s="7">
        <v>0</v>
      </c>
      <c r="BF73" s="7">
        <v>0</v>
      </c>
      <c r="BG73" s="7">
        <v>7886.4400000000005</v>
      </c>
      <c r="BH73" s="7">
        <v>4617.6000000000004</v>
      </c>
      <c r="BI73" s="7">
        <v>3853.2</v>
      </c>
      <c r="BJ73" s="7">
        <v>13489.2</v>
      </c>
      <c r="BK73" s="7">
        <v>8876</v>
      </c>
      <c r="BL73" s="155">
        <v>6356</v>
      </c>
      <c r="BM73" s="7"/>
      <c r="BN73" s="7"/>
      <c r="BO73" s="7"/>
      <c r="BP73" s="7"/>
      <c r="BQ73" s="7"/>
      <c r="BR73" s="7"/>
      <c r="BS73" s="7"/>
      <c r="BT73" s="5">
        <f>SUM(Tabela36[[#This Row],[set/21]:[dez/21]])</f>
        <v>3486.42</v>
      </c>
      <c r="BU73" s="5">
        <f>SUM(Tabela36[[#This Row],[jan/22]:[dez/22]])</f>
        <v>67504.160000000003</v>
      </c>
      <c r="BV73" s="5">
        <f t="shared" si="5"/>
        <v>38886.660000000003</v>
      </c>
      <c r="BW73" s="5">
        <f t="shared" si="6"/>
        <v>46607.630000000005</v>
      </c>
      <c r="BX73" s="5">
        <f>SUM(Tabela36[[#This Row],[jan/25]:[dez/25]])</f>
        <v>39588.1</v>
      </c>
      <c r="BY73" s="5">
        <f t="shared" si="7"/>
        <v>37192</v>
      </c>
      <c r="BZ73" s="5">
        <f>Tabela36[[#This Row],[Total 2025]]+Tabela36[[#This Row],[Total 2024]]+Tabela36[[#This Row],[Total 2023]]+Tabela36[[#This Row],[Total 2022]]+Tabela36[[#This Row],[Total 2021]]+Tabela36[[#This Row],[Total 2026]]</f>
        <v>233264.97000000003</v>
      </c>
    </row>
    <row r="74" spans="1:78" ht="30" customHeight="1" x14ac:dyDescent="0.25">
      <c r="A74" s="63"/>
      <c r="B74" s="10" t="s">
        <v>273</v>
      </c>
      <c r="C74" s="2" t="s">
        <v>276</v>
      </c>
      <c r="D74" s="10">
        <v>1271</v>
      </c>
      <c r="E74" s="7"/>
      <c r="F74" s="2" t="s">
        <v>436</v>
      </c>
      <c r="G74" s="153" t="s">
        <v>440</v>
      </c>
      <c r="H74" s="7">
        <v>0</v>
      </c>
      <c r="I74" s="7">
        <v>0</v>
      </c>
      <c r="J74" s="7">
        <v>0</v>
      </c>
      <c r="K74" s="7">
        <v>0</v>
      </c>
      <c r="L74" s="7">
        <v>0</v>
      </c>
      <c r="M74" s="7">
        <v>0</v>
      </c>
      <c r="N74" s="7">
        <v>0</v>
      </c>
      <c r="O74" s="7">
        <v>0</v>
      </c>
      <c r="P74" s="7">
        <v>8970.56</v>
      </c>
      <c r="Q74" s="7">
        <v>14152.520000000004</v>
      </c>
      <c r="R74" s="7">
        <v>0</v>
      </c>
      <c r="S74" s="7">
        <v>0</v>
      </c>
      <c r="T74" s="11">
        <v>16978.41</v>
      </c>
      <c r="U74" s="11">
        <v>0</v>
      </c>
      <c r="V74" s="11">
        <v>8121.25</v>
      </c>
      <c r="W74" s="7">
        <v>0</v>
      </c>
      <c r="X74" s="7">
        <v>0</v>
      </c>
      <c r="Y74" s="7">
        <v>0</v>
      </c>
      <c r="Z74" s="7">
        <v>0</v>
      </c>
      <c r="AA74" s="7">
        <v>0</v>
      </c>
      <c r="AB74" s="7">
        <v>0</v>
      </c>
      <c r="AC74" s="7">
        <v>0</v>
      </c>
      <c r="AD74" s="7">
        <v>0</v>
      </c>
      <c r="AE74" s="7">
        <v>0</v>
      </c>
      <c r="AF74" s="11">
        <v>0</v>
      </c>
      <c r="AG74" s="7">
        <v>0</v>
      </c>
      <c r="AH74" s="7">
        <v>0</v>
      </c>
      <c r="AI74" s="7">
        <v>0</v>
      </c>
      <c r="AJ74" s="7">
        <v>0</v>
      </c>
      <c r="AK74" s="7">
        <v>0</v>
      </c>
      <c r="AL74" s="7">
        <v>0</v>
      </c>
      <c r="AM74" s="7">
        <v>0</v>
      </c>
      <c r="AN74" s="7">
        <v>0</v>
      </c>
      <c r="AO74" s="7">
        <v>0</v>
      </c>
      <c r="AP74" s="7">
        <v>0</v>
      </c>
      <c r="AQ74" s="7">
        <v>0</v>
      </c>
      <c r="AR74" s="7">
        <v>0</v>
      </c>
      <c r="AS74" s="7">
        <v>0</v>
      </c>
      <c r="AT74" s="7">
        <v>0</v>
      </c>
      <c r="AU74" s="7">
        <v>0</v>
      </c>
      <c r="AV74" s="7">
        <v>0</v>
      </c>
      <c r="AW74" s="7">
        <v>0</v>
      </c>
      <c r="AX74" s="7">
        <v>0</v>
      </c>
      <c r="AY74" s="7">
        <v>0</v>
      </c>
      <c r="AZ74" s="7">
        <v>0</v>
      </c>
      <c r="BA74" s="7">
        <v>0</v>
      </c>
      <c r="BB74" s="7">
        <v>0</v>
      </c>
      <c r="BC74" s="7">
        <v>0</v>
      </c>
      <c r="BD74" s="7">
        <v>0</v>
      </c>
      <c r="BE74" s="7">
        <v>0</v>
      </c>
      <c r="BF74" s="7">
        <v>0</v>
      </c>
      <c r="BG74" s="7">
        <v>0</v>
      </c>
      <c r="BH74" s="7">
        <v>0</v>
      </c>
      <c r="BI74" s="7">
        <v>0</v>
      </c>
      <c r="BJ74" s="7">
        <v>0</v>
      </c>
      <c r="BK74" s="7">
        <v>0</v>
      </c>
      <c r="BL74" s="155">
        <v>0</v>
      </c>
      <c r="BM74" s="7"/>
      <c r="BN74" s="7"/>
      <c r="BO74" s="7"/>
      <c r="BP74" s="7"/>
      <c r="BQ74" s="7"/>
      <c r="BR74" s="7"/>
      <c r="BS74" s="7"/>
      <c r="BT74" s="5">
        <f>SUM(Tabela36[[#This Row],[set/21]:[dez/21]])</f>
        <v>0</v>
      </c>
      <c r="BU74" s="5">
        <f>SUM(Tabela36[[#This Row],[jan/22]:[dez/22]])</f>
        <v>48222.740000000005</v>
      </c>
      <c r="BV74" s="5">
        <f t="shared" si="5"/>
        <v>0</v>
      </c>
      <c r="BW74" s="5">
        <f t="shared" si="6"/>
        <v>0</v>
      </c>
      <c r="BX74" s="5">
        <f>SUM(Tabela36[[#This Row],[jan/25]:[dez/25]])</f>
        <v>0</v>
      </c>
      <c r="BY74" s="5">
        <f t="shared" si="7"/>
        <v>0</v>
      </c>
      <c r="BZ74" s="5">
        <f>Tabela36[[#This Row],[Total 2025]]+Tabela36[[#This Row],[Total 2024]]+Tabela36[[#This Row],[Total 2023]]+Tabela36[[#This Row],[Total 2022]]+Tabela36[[#This Row],[Total 2021]]+Tabela36[[#This Row],[Total 2026]]</f>
        <v>48222.740000000005</v>
      </c>
    </row>
    <row r="75" spans="1:78" ht="30" customHeight="1" x14ac:dyDescent="0.25">
      <c r="A75" s="63"/>
      <c r="B75" s="10" t="s">
        <v>92</v>
      </c>
      <c r="C75" s="2" t="s">
        <v>280</v>
      </c>
      <c r="D75" s="10">
        <v>1105</v>
      </c>
      <c r="E75" s="7"/>
      <c r="F75" s="2" t="s">
        <v>436</v>
      </c>
      <c r="G75" s="153" t="s">
        <v>435</v>
      </c>
      <c r="H75" s="7">
        <v>0</v>
      </c>
      <c r="I75" s="7">
        <v>19014.439999999999</v>
      </c>
      <c r="J75" s="7">
        <v>0</v>
      </c>
      <c r="K75" s="7">
        <v>0</v>
      </c>
      <c r="L75" s="7">
        <v>11386.62</v>
      </c>
      <c r="M75" s="7">
        <v>0</v>
      </c>
      <c r="N75" s="7">
        <v>0</v>
      </c>
      <c r="O75" s="7">
        <v>0</v>
      </c>
      <c r="P75" s="7">
        <v>0</v>
      </c>
      <c r="Q75" s="7">
        <v>0</v>
      </c>
      <c r="R75" s="7">
        <v>20035.759999999998</v>
      </c>
      <c r="S75" s="7">
        <v>0</v>
      </c>
      <c r="T75" s="11">
        <v>0</v>
      </c>
      <c r="U75" s="11">
        <v>5895.72</v>
      </c>
      <c r="V75" s="11">
        <v>0</v>
      </c>
      <c r="W75" s="7">
        <v>10489.52</v>
      </c>
      <c r="X75" s="7">
        <v>0</v>
      </c>
      <c r="Y75" s="7">
        <v>0</v>
      </c>
      <c r="Z75" s="7">
        <v>2804.82</v>
      </c>
      <c r="AA75" s="7">
        <v>0</v>
      </c>
      <c r="AB75" s="7">
        <v>0</v>
      </c>
      <c r="AC75" s="7">
        <v>0</v>
      </c>
      <c r="AD75" s="7">
        <v>0</v>
      </c>
      <c r="AE75" s="7">
        <v>11640.18</v>
      </c>
      <c r="AF75" s="11">
        <v>0</v>
      </c>
      <c r="AG75" s="7">
        <v>0</v>
      </c>
      <c r="AH75" s="7">
        <v>0</v>
      </c>
      <c r="AI75" s="7">
        <v>0</v>
      </c>
      <c r="AJ75" s="7">
        <v>0</v>
      </c>
      <c r="AK75" s="7">
        <v>0</v>
      </c>
      <c r="AL75" s="7">
        <v>0</v>
      </c>
      <c r="AM75" s="7">
        <v>0</v>
      </c>
      <c r="AN75" s="7">
        <v>0</v>
      </c>
      <c r="AO75" s="7">
        <v>0</v>
      </c>
      <c r="AP75" s="7">
        <v>0</v>
      </c>
      <c r="AQ75" s="7">
        <v>0</v>
      </c>
      <c r="AR75" s="7">
        <v>0</v>
      </c>
      <c r="AS75" s="7">
        <v>0</v>
      </c>
      <c r="AT75" s="7">
        <v>0</v>
      </c>
      <c r="AU75" s="7">
        <v>0</v>
      </c>
      <c r="AV75" s="7">
        <v>0</v>
      </c>
      <c r="AW75" s="7">
        <v>0</v>
      </c>
      <c r="AX75" s="7">
        <v>0</v>
      </c>
      <c r="AY75" s="7">
        <v>0</v>
      </c>
      <c r="AZ75" s="7">
        <v>0</v>
      </c>
      <c r="BA75" s="7">
        <v>0</v>
      </c>
      <c r="BB75" s="7">
        <v>0</v>
      </c>
      <c r="BC75" s="7">
        <v>0</v>
      </c>
      <c r="BD75" s="7">
        <v>0</v>
      </c>
      <c r="BE75" s="7">
        <v>0</v>
      </c>
      <c r="BF75" s="7">
        <v>0</v>
      </c>
      <c r="BG75" s="7">
        <v>0</v>
      </c>
      <c r="BH75" s="7">
        <v>0</v>
      </c>
      <c r="BI75" s="7">
        <v>0</v>
      </c>
      <c r="BJ75" s="7">
        <v>0</v>
      </c>
      <c r="BK75" s="7">
        <v>0</v>
      </c>
      <c r="BL75" s="155">
        <v>606.55999999999995</v>
      </c>
      <c r="BM75" s="7"/>
      <c r="BN75" s="7"/>
      <c r="BO75" s="7"/>
      <c r="BP75" s="7"/>
      <c r="BQ75" s="7"/>
      <c r="BR75" s="7"/>
      <c r="BS75" s="7"/>
      <c r="BT75" s="5">
        <f>SUM(Tabela36[[#This Row],[set/21]:[dez/21]])</f>
        <v>19014.439999999999</v>
      </c>
      <c r="BU75" s="5">
        <f>SUM(Tabela36[[#This Row],[jan/22]:[dez/22]])</f>
        <v>47807.619999999995</v>
      </c>
      <c r="BV75" s="5">
        <f t="shared" si="5"/>
        <v>14445</v>
      </c>
      <c r="BW75" s="5">
        <f t="shared" si="6"/>
        <v>0</v>
      </c>
      <c r="BX75" s="5">
        <f>SUM(Tabela36[[#This Row],[jan/25]:[dez/25]])</f>
        <v>0</v>
      </c>
      <c r="BY75" s="5">
        <f t="shared" si="7"/>
        <v>606.55999999999995</v>
      </c>
      <c r="BZ75" s="5">
        <f>Tabela36[[#This Row],[Total 2025]]+Tabela36[[#This Row],[Total 2024]]+Tabela36[[#This Row],[Total 2023]]+Tabela36[[#This Row],[Total 2022]]+Tabela36[[#This Row],[Total 2021]]+Tabela36[[#This Row],[Total 2026]]</f>
        <v>81873.62</v>
      </c>
    </row>
    <row r="76" spans="1:78" ht="30" customHeight="1" x14ac:dyDescent="0.25">
      <c r="A76" s="63"/>
      <c r="B76" s="10" t="s">
        <v>87</v>
      </c>
      <c r="C76" s="2" t="s">
        <v>276</v>
      </c>
      <c r="D76" s="10">
        <v>1223</v>
      </c>
      <c r="E76" s="7">
        <v>5000</v>
      </c>
      <c r="F76" s="2" t="s">
        <v>436</v>
      </c>
      <c r="G76" s="153" t="s">
        <v>471</v>
      </c>
      <c r="H76" s="7">
        <v>0</v>
      </c>
      <c r="I76" s="7">
        <v>0</v>
      </c>
      <c r="J76" s="7">
        <v>0</v>
      </c>
      <c r="K76" s="7">
        <v>0</v>
      </c>
      <c r="L76" s="7">
        <v>0</v>
      </c>
      <c r="M76" s="7">
        <v>0</v>
      </c>
      <c r="N76" s="7">
        <v>8825.2199999999993</v>
      </c>
      <c r="O76" s="7">
        <v>0</v>
      </c>
      <c r="P76" s="7">
        <v>0</v>
      </c>
      <c r="Q76" s="7">
        <v>7269.66</v>
      </c>
      <c r="R76" s="7">
        <v>8012.78</v>
      </c>
      <c r="S76" s="7">
        <v>0</v>
      </c>
      <c r="T76" s="11">
        <v>4663.92</v>
      </c>
      <c r="U76" s="11">
        <v>5342.09</v>
      </c>
      <c r="V76" s="11">
        <v>13353.21</v>
      </c>
      <c r="W76" s="7">
        <v>0</v>
      </c>
      <c r="X76" s="7">
        <v>10431.57</v>
      </c>
      <c r="Y76" s="7">
        <v>5656.2</v>
      </c>
      <c r="Z76" s="7">
        <v>5193.08</v>
      </c>
      <c r="AA76" s="7">
        <v>0</v>
      </c>
      <c r="AB76" s="7">
        <v>17814.099999999999</v>
      </c>
      <c r="AC76" s="7">
        <v>7640.81</v>
      </c>
      <c r="AD76" s="7">
        <v>8830.86</v>
      </c>
      <c r="AE76" s="7">
        <v>20715.099999999999</v>
      </c>
      <c r="AF76" s="11">
        <v>10001.200000000001</v>
      </c>
      <c r="AG76" s="7">
        <v>11916.349999999999</v>
      </c>
      <c r="AH76" s="7">
        <v>0</v>
      </c>
      <c r="AI76" s="7">
        <v>0</v>
      </c>
      <c r="AJ76" s="7">
        <v>23003.439999999999</v>
      </c>
      <c r="AK76" s="7">
        <v>0</v>
      </c>
      <c r="AL76" s="7">
        <v>4963.43</v>
      </c>
      <c r="AM76" s="7">
        <v>11092.2</v>
      </c>
      <c r="AN76" s="7">
        <v>12744.24</v>
      </c>
      <c r="AO76" s="7">
        <v>16106.419999999998</v>
      </c>
      <c r="AP76" s="7">
        <v>0</v>
      </c>
      <c r="AQ76" s="7">
        <v>22451.200000000001</v>
      </c>
      <c r="AR76" s="7">
        <v>62.5</v>
      </c>
      <c r="AS76" s="7">
        <v>152.02000000000001</v>
      </c>
      <c r="AT76" s="7">
        <v>0</v>
      </c>
      <c r="AU76" s="7">
        <v>0</v>
      </c>
      <c r="AV76" s="7">
        <v>11599.04</v>
      </c>
      <c r="AW76" s="7">
        <v>4354</v>
      </c>
      <c r="AX76" s="7">
        <v>0</v>
      </c>
      <c r="AY76" s="7">
        <v>0</v>
      </c>
      <c r="AZ76" s="7">
        <v>6305.16</v>
      </c>
      <c r="BA76" s="7">
        <v>3309.95</v>
      </c>
      <c r="BB76" s="7">
        <v>4360.68</v>
      </c>
      <c r="BC76" s="7">
        <v>8444.14</v>
      </c>
      <c r="BD76" s="7">
        <v>1903</v>
      </c>
      <c r="BE76" s="7">
        <v>5386.36</v>
      </c>
      <c r="BF76" s="7">
        <v>11104.58</v>
      </c>
      <c r="BG76" s="7">
        <v>10369.06</v>
      </c>
      <c r="BH76" s="7">
        <v>0</v>
      </c>
      <c r="BI76" s="7">
        <v>16489.68</v>
      </c>
      <c r="BJ76" s="7">
        <v>0</v>
      </c>
      <c r="BK76" s="7">
        <v>0</v>
      </c>
      <c r="BL76" s="155">
        <v>10215.59</v>
      </c>
      <c r="BM76" s="7"/>
      <c r="BN76" s="7"/>
      <c r="BO76" s="7"/>
      <c r="BP76" s="7"/>
      <c r="BQ76" s="7"/>
      <c r="BR76" s="7"/>
      <c r="BS76" s="7"/>
      <c r="BT76" s="5">
        <f>SUM(Tabela36[[#This Row],[set/21]:[dez/21]])</f>
        <v>0</v>
      </c>
      <c r="BU76" s="5">
        <f>SUM(Tabela36[[#This Row],[jan/22]:[dez/22]])</f>
        <v>47466.879999999997</v>
      </c>
      <c r="BV76" s="5">
        <f t="shared" si="5"/>
        <v>98199.26999999999</v>
      </c>
      <c r="BW76" s="5">
        <f t="shared" si="6"/>
        <v>90575.45</v>
      </c>
      <c r="BX76" s="5">
        <f>SUM(Tabela36[[#This Row],[jan/25]:[dez/25]])</f>
        <v>67135.97</v>
      </c>
      <c r="BY76" s="5">
        <f t="shared" si="7"/>
        <v>26705.27</v>
      </c>
      <c r="BZ76" s="5">
        <f>Tabela36[[#This Row],[Total 2025]]+Tabela36[[#This Row],[Total 2024]]+Tabela36[[#This Row],[Total 2023]]+Tabela36[[#This Row],[Total 2022]]+Tabela36[[#This Row],[Total 2021]]+Tabela36[[#This Row],[Total 2026]]</f>
        <v>330082.83999999997</v>
      </c>
    </row>
    <row r="77" spans="1:78" ht="30" customHeight="1" x14ac:dyDescent="0.25">
      <c r="A77" s="63"/>
      <c r="B77" s="10" t="s">
        <v>100</v>
      </c>
      <c r="C77" s="2" t="s">
        <v>291</v>
      </c>
      <c r="D77" s="10">
        <v>1065</v>
      </c>
      <c r="E77" s="7"/>
      <c r="F77" s="2" t="s">
        <v>529</v>
      </c>
      <c r="G77" s="153" t="s">
        <v>465</v>
      </c>
      <c r="H77" s="7">
        <v>15805.560000000001</v>
      </c>
      <c r="I77" s="7">
        <v>6603.5</v>
      </c>
      <c r="J77" s="7">
        <v>8027.64</v>
      </c>
      <c r="K77" s="7">
        <v>0</v>
      </c>
      <c r="L77" s="7">
        <v>14247</v>
      </c>
      <c r="M77" s="7">
        <v>0</v>
      </c>
      <c r="N77" s="7">
        <v>0</v>
      </c>
      <c r="O77" s="7">
        <v>0</v>
      </c>
      <c r="P77" s="7">
        <v>15162.96</v>
      </c>
      <c r="Q77" s="7">
        <v>0</v>
      </c>
      <c r="R77" s="7">
        <v>0</v>
      </c>
      <c r="S77" s="7">
        <v>10638.09</v>
      </c>
      <c r="T77" s="11">
        <v>7357.1</v>
      </c>
      <c r="U77" s="11">
        <v>0</v>
      </c>
      <c r="V77" s="11">
        <v>0</v>
      </c>
      <c r="W77" s="7">
        <v>0</v>
      </c>
      <c r="X77" s="7">
        <v>17635.260000000002</v>
      </c>
      <c r="Y77" s="7">
        <v>0</v>
      </c>
      <c r="Z77" s="7">
        <v>7829.36</v>
      </c>
      <c r="AA77" s="7">
        <v>0</v>
      </c>
      <c r="AB77" s="7">
        <v>0</v>
      </c>
      <c r="AC77" s="7">
        <v>2404.38</v>
      </c>
      <c r="AD77" s="11">
        <v>3732.08</v>
      </c>
      <c r="AE77" s="7">
        <v>0</v>
      </c>
      <c r="AF77" s="11">
        <v>0</v>
      </c>
      <c r="AG77" s="7">
        <v>6009.51</v>
      </c>
      <c r="AH77" s="7">
        <v>0</v>
      </c>
      <c r="AI77" s="7">
        <v>0</v>
      </c>
      <c r="AJ77" s="7">
        <v>0</v>
      </c>
      <c r="AK77" s="7">
        <v>0</v>
      </c>
      <c r="AL77" s="7">
        <v>0</v>
      </c>
      <c r="AM77" s="7">
        <v>0</v>
      </c>
      <c r="AN77" s="7">
        <v>1516.43</v>
      </c>
      <c r="AO77" s="7">
        <v>983.16</v>
      </c>
      <c r="AP77" s="7">
        <v>0</v>
      </c>
      <c r="AQ77" s="7">
        <v>0</v>
      </c>
      <c r="AR77" s="7">
        <v>0</v>
      </c>
      <c r="AS77" s="7">
        <v>0</v>
      </c>
      <c r="AT77" s="7">
        <v>0</v>
      </c>
      <c r="AU77" s="7">
        <v>0</v>
      </c>
      <c r="AV77" s="7">
        <v>0</v>
      </c>
      <c r="AW77" s="7">
        <v>0</v>
      </c>
      <c r="AX77" s="7">
        <v>0</v>
      </c>
      <c r="AY77" s="7">
        <v>0</v>
      </c>
      <c r="AZ77" s="7">
        <v>0</v>
      </c>
      <c r="BA77" s="7">
        <v>0</v>
      </c>
      <c r="BB77" s="7">
        <v>0</v>
      </c>
      <c r="BC77" s="7">
        <v>0</v>
      </c>
      <c r="BD77" s="7">
        <v>0</v>
      </c>
      <c r="BE77" s="7">
        <v>0</v>
      </c>
      <c r="BF77" s="7">
        <v>0</v>
      </c>
      <c r="BG77" s="7">
        <v>0</v>
      </c>
      <c r="BH77" s="7">
        <v>0</v>
      </c>
      <c r="BI77" s="7">
        <v>0</v>
      </c>
      <c r="BJ77" s="7">
        <v>0</v>
      </c>
      <c r="BK77" s="7">
        <v>0</v>
      </c>
      <c r="BL77" s="155">
        <v>0</v>
      </c>
      <c r="BM77" s="7"/>
      <c r="BN77" s="7"/>
      <c r="BO77" s="7"/>
      <c r="BP77" s="7"/>
      <c r="BQ77" s="7"/>
      <c r="BR77" s="7"/>
      <c r="BS77" s="7"/>
      <c r="BT77" s="5">
        <f>SUM(Tabela36[[#This Row],[set/21]:[dez/21]])</f>
        <v>30436.7</v>
      </c>
      <c r="BU77" s="5">
        <f>SUM(Tabela36[[#This Row],[jan/22]:[dez/22]])</f>
        <v>47405.15</v>
      </c>
      <c r="BV77" s="5">
        <f t="shared" si="5"/>
        <v>37610.590000000004</v>
      </c>
      <c r="BW77" s="5">
        <f t="shared" si="6"/>
        <v>2499.59</v>
      </c>
      <c r="BX77" s="5">
        <f>SUM(Tabela36[[#This Row],[jan/25]:[dez/25]])</f>
        <v>0</v>
      </c>
      <c r="BY77" s="5">
        <f t="shared" si="7"/>
        <v>0</v>
      </c>
      <c r="BZ77" s="5">
        <f>Tabela36[[#This Row],[Total 2025]]+Tabela36[[#This Row],[Total 2024]]+Tabela36[[#This Row],[Total 2023]]+Tabela36[[#This Row],[Total 2022]]+Tabela36[[#This Row],[Total 2021]]+Tabela36[[#This Row],[Total 2026]]</f>
        <v>117952.03000000001</v>
      </c>
    </row>
    <row r="78" spans="1:78" ht="30" customHeight="1" x14ac:dyDescent="0.25">
      <c r="A78" s="63"/>
      <c r="B78" s="10" t="s">
        <v>7</v>
      </c>
      <c r="C78" s="2" t="s">
        <v>276</v>
      </c>
      <c r="D78" s="10">
        <v>1162</v>
      </c>
      <c r="E78" s="7"/>
      <c r="F78" s="2" t="s">
        <v>436</v>
      </c>
      <c r="G78" s="153" t="s">
        <v>440</v>
      </c>
      <c r="H78" s="7">
        <v>0</v>
      </c>
      <c r="I78" s="7">
        <v>0</v>
      </c>
      <c r="J78" s="7">
        <v>0</v>
      </c>
      <c r="K78" s="7">
        <v>7629.55</v>
      </c>
      <c r="L78" s="7">
        <v>6974</v>
      </c>
      <c r="M78" s="7">
        <v>2839.08</v>
      </c>
      <c r="N78" s="7">
        <v>0</v>
      </c>
      <c r="O78" s="7">
        <v>1364.62</v>
      </c>
      <c r="P78" s="7">
        <v>3312.98</v>
      </c>
      <c r="Q78" s="7">
        <v>6504.4400000000005</v>
      </c>
      <c r="R78" s="7">
        <v>1913.88</v>
      </c>
      <c r="S78" s="7">
        <v>3903.88</v>
      </c>
      <c r="T78" s="11">
        <v>4213.6499999999996</v>
      </c>
      <c r="U78" s="11">
        <v>7087.82</v>
      </c>
      <c r="V78" s="11">
        <v>0</v>
      </c>
      <c r="W78" s="7">
        <v>9210.9</v>
      </c>
      <c r="X78" s="7">
        <v>0</v>
      </c>
      <c r="Y78" s="7">
        <v>0</v>
      </c>
      <c r="Z78" s="7">
        <v>0</v>
      </c>
      <c r="AA78" s="7">
        <v>0</v>
      </c>
      <c r="AB78" s="7">
        <v>0</v>
      </c>
      <c r="AC78" s="7">
        <v>0</v>
      </c>
      <c r="AD78" s="7">
        <v>0</v>
      </c>
      <c r="AE78" s="7">
        <v>0</v>
      </c>
      <c r="AF78" s="11">
        <v>14151.25</v>
      </c>
      <c r="AG78" s="7">
        <v>13660.32</v>
      </c>
      <c r="AH78" s="7">
        <v>19450.559999999998</v>
      </c>
      <c r="AI78" s="7">
        <v>0</v>
      </c>
      <c r="AJ78" s="7">
        <v>0</v>
      </c>
      <c r="AK78" s="7">
        <v>4605.32</v>
      </c>
      <c r="AL78" s="7">
        <v>0</v>
      </c>
      <c r="AM78" s="7">
        <v>0</v>
      </c>
      <c r="AN78" s="7">
        <v>0</v>
      </c>
      <c r="AO78" s="7">
        <v>0</v>
      </c>
      <c r="AP78" s="7">
        <v>0</v>
      </c>
      <c r="AQ78" s="7">
        <v>0</v>
      </c>
      <c r="AR78" s="7">
        <v>0</v>
      </c>
      <c r="AS78" s="7">
        <v>0</v>
      </c>
      <c r="AT78" s="7">
        <v>0</v>
      </c>
      <c r="AU78" s="7">
        <v>0</v>
      </c>
      <c r="AV78" s="7">
        <v>0</v>
      </c>
      <c r="AW78" s="7">
        <v>0</v>
      </c>
      <c r="AX78" s="7">
        <v>0</v>
      </c>
      <c r="AY78" s="7">
        <v>0</v>
      </c>
      <c r="AZ78" s="7">
        <v>0</v>
      </c>
      <c r="BA78" s="7">
        <v>0</v>
      </c>
      <c r="BB78" s="7">
        <v>0</v>
      </c>
      <c r="BC78" s="7">
        <v>0</v>
      </c>
      <c r="BD78" s="7">
        <v>0</v>
      </c>
      <c r="BE78" s="7">
        <v>0</v>
      </c>
      <c r="BF78" s="7">
        <v>0</v>
      </c>
      <c r="BG78" s="7">
        <v>0</v>
      </c>
      <c r="BH78" s="7">
        <v>0</v>
      </c>
      <c r="BI78" s="7">
        <v>0</v>
      </c>
      <c r="BJ78" s="7">
        <v>0</v>
      </c>
      <c r="BK78" s="7">
        <v>0</v>
      </c>
      <c r="BL78" s="155">
        <v>0</v>
      </c>
      <c r="BM78" s="7"/>
      <c r="BN78" s="7"/>
      <c r="BO78" s="7"/>
      <c r="BP78" s="7"/>
      <c r="BQ78" s="7"/>
      <c r="BR78" s="7"/>
      <c r="BS78" s="7"/>
      <c r="BT78" s="5">
        <f>SUM(Tabela36[[#This Row],[set/21]:[dez/21]])</f>
        <v>7629.55</v>
      </c>
      <c r="BU78" s="5">
        <f>SUM(Tabela36[[#This Row],[jan/22]:[dez/22]])</f>
        <v>47325.250000000007</v>
      </c>
      <c r="BV78" s="5">
        <f t="shared" si="5"/>
        <v>47262.13</v>
      </c>
      <c r="BW78" s="5">
        <f t="shared" si="6"/>
        <v>4605.32</v>
      </c>
      <c r="BX78" s="5">
        <f>SUM(Tabela36[[#This Row],[jan/25]:[dez/25]])</f>
        <v>0</v>
      </c>
      <c r="BY78" s="5">
        <f t="shared" si="7"/>
        <v>0</v>
      </c>
      <c r="BZ78" s="5">
        <f>Tabela36[[#This Row],[Total 2025]]+Tabela36[[#This Row],[Total 2024]]+Tabela36[[#This Row],[Total 2023]]+Tabela36[[#This Row],[Total 2022]]+Tabela36[[#This Row],[Total 2021]]+Tabela36[[#This Row],[Total 2026]]</f>
        <v>106822.25000000001</v>
      </c>
    </row>
    <row r="79" spans="1:78" ht="30" customHeight="1" x14ac:dyDescent="0.25">
      <c r="A79" s="63"/>
      <c r="B79" s="10" t="s">
        <v>271</v>
      </c>
      <c r="C79" s="2" t="s">
        <v>291</v>
      </c>
      <c r="D79" s="10">
        <v>1219</v>
      </c>
      <c r="E79" s="7"/>
      <c r="F79" s="2" t="s">
        <v>529</v>
      </c>
      <c r="G79" s="153" t="s">
        <v>471</v>
      </c>
      <c r="H79" s="7">
        <v>0</v>
      </c>
      <c r="I79" s="7">
        <v>3187.36</v>
      </c>
      <c r="J79" s="7">
        <v>0</v>
      </c>
      <c r="K79" s="7">
        <v>0</v>
      </c>
      <c r="L79" s="7">
        <v>3120.28</v>
      </c>
      <c r="M79" s="7">
        <v>8937.7199999999993</v>
      </c>
      <c r="N79" s="7">
        <v>7831.44</v>
      </c>
      <c r="O79" s="7">
        <v>0</v>
      </c>
      <c r="P79" s="7">
        <v>2246.14</v>
      </c>
      <c r="Q79" s="7">
        <v>7062.42</v>
      </c>
      <c r="R79" s="7">
        <v>0</v>
      </c>
      <c r="S79" s="7">
        <v>7700.4</v>
      </c>
      <c r="T79" s="11">
        <v>0</v>
      </c>
      <c r="U79" s="11">
        <v>8431.9599999999991</v>
      </c>
      <c r="V79" s="11">
        <v>4649.6400000000003</v>
      </c>
      <c r="W79" s="7">
        <v>8097.38</v>
      </c>
      <c r="X79" s="7">
        <v>0</v>
      </c>
      <c r="Y79" s="7">
        <v>0</v>
      </c>
      <c r="Z79" s="7">
        <v>5391.04</v>
      </c>
      <c r="AA79" s="7">
        <v>0</v>
      </c>
      <c r="AB79" s="7">
        <v>0</v>
      </c>
      <c r="AC79" s="7">
        <v>0</v>
      </c>
      <c r="AD79" s="7">
        <v>9968.16</v>
      </c>
      <c r="AE79" s="7">
        <v>0</v>
      </c>
      <c r="AF79" s="11">
        <v>3344.76</v>
      </c>
      <c r="AG79" s="7">
        <v>0</v>
      </c>
      <c r="AH79" s="7">
        <v>5161.3999999999996</v>
      </c>
      <c r="AI79" s="7">
        <v>0</v>
      </c>
      <c r="AJ79" s="7">
        <v>2104.16</v>
      </c>
      <c r="AK79" s="7">
        <v>0</v>
      </c>
      <c r="AL79" s="7">
        <v>4798.84</v>
      </c>
      <c r="AM79" s="7">
        <v>0</v>
      </c>
      <c r="AN79" s="7">
        <v>3991.12</v>
      </c>
      <c r="AO79" s="7">
        <v>0</v>
      </c>
      <c r="AP79" s="7">
        <v>6758.81</v>
      </c>
      <c r="AQ79" s="7">
        <v>0</v>
      </c>
      <c r="AR79" s="7">
        <v>5852.64</v>
      </c>
      <c r="AS79" s="7">
        <v>0</v>
      </c>
      <c r="AT79" s="7">
        <v>2099.7600000000002</v>
      </c>
      <c r="AU79" s="7">
        <v>0</v>
      </c>
      <c r="AV79" s="7">
        <v>0</v>
      </c>
      <c r="AW79" s="7">
        <v>12186.300000000001</v>
      </c>
      <c r="AX79" s="7">
        <v>0</v>
      </c>
      <c r="AY79" s="7">
        <v>0</v>
      </c>
      <c r="AZ79" s="7">
        <v>4747.54</v>
      </c>
      <c r="BA79" s="7">
        <v>0</v>
      </c>
      <c r="BB79" s="7">
        <v>0</v>
      </c>
      <c r="BC79" s="7">
        <v>0</v>
      </c>
      <c r="BD79" s="7">
        <v>6057.4</v>
      </c>
      <c r="BE79" s="7">
        <v>0</v>
      </c>
      <c r="BF79" s="7">
        <v>0</v>
      </c>
      <c r="BG79" s="7">
        <v>5256.2400000000007</v>
      </c>
      <c r="BH79" s="7">
        <v>3688</v>
      </c>
      <c r="BI79" s="7">
        <v>0</v>
      </c>
      <c r="BJ79" s="7">
        <v>4394.5200000000004</v>
      </c>
      <c r="BK79" s="7">
        <v>0</v>
      </c>
      <c r="BL79" s="155">
        <v>4749.2</v>
      </c>
      <c r="BM79" s="7"/>
      <c r="BN79" s="7"/>
      <c r="BO79" s="7"/>
      <c r="BP79" s="7"/>
      <c r="BQ79" s="7"/>
      <c r="BR79" s="7"/>
      <c r="BS79" s="7"/>
      <c r="BT79" s="5">
        <f>SUM(Tabela36[[#This Row],[set/21]:[dez/21]])</f>
        <v>3187.36</v>
      </c>
      <c r="BU79" s="5">
        <f>SUM(Tabela36[[#This Row],[jan/22]:[dez/22]])</f>
        <v>58077.38</v>
      </c>
      <c r="BV79" s="5">
        <f t="shared" si="5"/>
        <v>23865.360000000001</v>
      </c>
      <c r="BW79" s="5">
        <f t="shared" si="6"/>
        <v>25605.33</v>
      </c>
      <c r="BX79" s="5">
        <f>SUM(Tabela36[[#This Row],[jan/25]:[dez/25]])</f>
        <v>28247.48</v>
      </c>
      <c r="BY79" s="5">
        <f t="shared" si="7"/>
        <v>12831.720000000001</v>
      </c>
      <c r="BZ79" s="5">
        <f>Tabela36[[#This Row],[Total 2025]]+Tabela36[[#This Row],[Total 2024]]+Tabela36[[#This Row],[Total 2023]]+Tabela36[[#This Row],[Total 2022]]+Tabela36[[#This Row],[Total 2021]]+Tabela36[[#This Row],[Total 2026]]</f>
        <v>151814.62999999998</v>
      </c>
    </row>
    <row r="80" spans="1:78" ht="30" customHeight="1" x14ac:dyDescent="0.25">
      <c r="A80" s="63"/>
      <c r="B80" s="10" t="s">
        <v>268</v>
      </c>
      <c r="C80" s="2" t="s">
        <v>291</v>
      </c>
      <c r="D80" s="10">
        <v>1109</v>
      </c>
      <c r="E80" s="7">
        <v>10000</v>
      </c>
      <c r="F80" s="2" t="s">
        <v>529</v>
      </c>
      <c r="G80" s="153" t="s">
        <v>435</v>
      </c>
      <c r="H80" s="7">
        <v>0</v>
      </c>
      <c r="I80" s="7">
        <v>2938.8</v>
      </c>
      <c r="J80" s="7">
        <v>0</v>
      </c>
      <c r="K80" s="7">
        <v>2594.88</v>
      </c>
      <c r="L80" s="7">
        <v>0</v>
      </c>
      <c r="M80" s="7">
        <v>0</v>
      </c>
      <c r="N80" s="7">
        <v>0</v>
      </c>
      <c r="O80" s="7">
        <v>0</v>
      </c>
      <c r="P80" s="7">
        <v>13018.92</v>
      </c>
      <c r="Q80" s="7">
        <v>9481.92</v>
      </c>
      <c r="R80" s="7">
        <v>0</v>
      </c>
      <c r="S80" s="7">
        <v>11243.64</v>
      </c>
      <c r="T80" s="11">
        <v>0</v>
      </c>
      <c r="U80" s="11">
        <v>0</v>
      </c>
      <c r="V80" s="11">
        <v>13141.68</v>
      </c>
      <c r="W80" s="7">
        <v>0</v>
      </c>
      <c r="X80" s="7">
        <v>15507.32</v>
      </c>
      <c r="Y80" s="7">
        <v>0</v>
      </c>
      <c r="Z80" s="7">
        <v>14544.66</v>
      </c>
      <c r="AA80" s="7">
        <v>0</v>
      </c>
      <c r="AB80" s="7">
        <v>0</v>
      </c>
      <c r="AC80" s="7">
        <v>13505.05</v>
      </c>
      <c r="AD80" s="7">
        <v>9156.84</v>
      </c>
      <c r="AE80" s="7">
        <v>19311.3</v>
      </c>
      <c r="AF80" s="11">
        <v>10939.32</v>
      </c>
      <c r="AG80" s="7">
        <v>0</v>
      </c>
      <c r="AH80" s="7">
        <v>0</v>
      </c>
      <c r="AI80" s="7">
        <v>0</v>
      </c>
      <c r="AJ80" s="7">
        <v>0</v>
      </c>
      <c r="AK80" s="7">
        <v>11686.74</v>
      </c>
      <c r="AL80" s="7">
        <v>0</v>
      </c>
      <c r="AM80" s="7">
        <v>0</v>
      </c>
      <c r="AN80" s="7">
        <v>0</v>
      </c>
      <c r="AO80" s="7">
        <v>0</v>
      </c>
      <c r="AP80" s="7">
        <v>1955.02</v>
      </c>
      <c r="AQ80" s="7">
        <v>11887.9</v>
      </c>
      <c r="AR80" s="7">
        <v>0</v>
      </c>
      <c r="AS80" s="7">
        <v>0</v>
      </c>
      <c r="AT80" s="7">
        <v>9912.42</v>
      </c>
      <c r="AU80" s="7">
        <v>0</v>
      </c>
      <c r="AV80" s="7">
        <v>0</v>
      </c>
      <c r="AW80" s="7">
        <v>0</v>
      </c>
      <c r="AX80" s="7">
        <v>0</v>
      </c>
      <c r="AY80" s="7">
        <v>0</v>
      </c>
      <c r="AZ80" s="7">
        <v>13519.85</v>
      </c>
      <c r="BA80" s="7">
        <v>900.98</v>
      </c>
      <c r="BB80" s="7">
        <v>0</v>
      </c>
      <c r="BC80" s="7">
        <v>0</v>
      </c>
      <c r="BD80" s="7">
        <v>9215.08</v>
      </c>
      <c r="BE80" s="7">
        <v>144.9</v>
      </c>
      <c r="BF80" s="7">
        <v>0</v>
      </c>
      <c r="BG80" s="7">
        <v>0</v>
      </c>
      <c r="BH80" s="7">
        <v>0</v>
      </c>
      <c r="BI80" s="7">
        <v>0</v>
      </c>
      <c r="BJ80" s="7">
        <v>0</v>
      </c>
      <c r="BK80" s="7">
        <v>0</v>
      </c>
      <c r="BL80" s="155">
        <v>0</v>
      </c>
      <c r="BM80" s="7"/>
      <c r="BN80" s="7"/>
      <c r="BO80" s="7"/>
      <c r="BP80" s="7"/>
      <c r="BQ80" s="7"/>
      <c r="BR80" s="7"/>
      <c r="BS80" s="7"/>
      <c r="BT80" s="5">
        <f>SUM(Tabela36[[#This Row],[set/21]:[dez/21]])</f>
        <v>5533.68</v>
      </c>
      <c r="BU80" s="5">
        <f>SUM(Tabela36[[#This Row],[jan/22]:[dez/22]])</f>
        <v>46886.159999999996</v>
      </c>
      <c r="BV80" s="5">
        <f t="shared" si="5"/>
        <v>82964.489999999991</v>
      </c>
      <c r="BW80" s="5">
        <f t="shared" si="6"/>
        <v>35442.080000000002</v>
      </c>
      <c r="BX80" s="5">
        <f>SUM(Tabela36[[#This Row],[jan/25]:[dez/25]])</f>
        <v>23780.81</v>
      </c>
      <c r="BY80" s="5">
        <f t="shared" si="7"/>
        <v>0</v>
      </c>
      <c r="BZ80" s="5">
        <f>Tabela36[[#This Row],[Total 2025]]+Tabela36[[#This Row],[Total 2024]]+Tabela36[[#This Row],[Total 2023]]+Tabela36[[#This Row],[Total 2022]]+Tabela36[[#This Row],[Total 2021]]+Tabela36[[#This Row],[Total 2026]]</f>
        <v>194607.22</v>
      </c>
    </row>
    <row r="81" spans="1:78" ht="30" customHeight="1" x14ac:dyDescent="0.25">
      <c r="A81" s="63"/>
      <c r="B81" s="10" t="s">
        <v>46</v>
      </c>
      <c r="C81" s="2" t="s">
        <v>280</v>
      </c>
      <c r="D81" s="10">
        <v>1056</v>
      </c>
      <c r="E81" s="7"/>
      <c r="F81" s="2" t="s">
        <v>437</v>
      </c>
      <c r="G81" s="153" t="s">
        <v>435</v>
      </c>
      <c r="H81" s="7">
        <v>8597.35</v>
      </c>
      <c r="I81" s="7">
        <v>0</v>
      </c>
      <c r="J81" s="7">
        <v>4757.8</v>
      </c>
      <c r="K81" s="7">
        <v>0</v>
      </c>
      <c r="L81" s="7">
        <v>4271.8100000000004</v>
      </c>
      <c r="M81" s="7">
        <v>12786.47</v>
      </c>
      <c r="N81" s="7">
        <v>0</v>
      </c>
      <c r="O81" s="7">
        <v>6358.68</v>
      </c>
      <c r="P81" s="7">
        <v>0</v>
      </c>
      <c r="Q81" s="7">
        <v>0</v>
      </c>
      <c r="R81" s="7">
        <v>1752.98</v>
      </c>
      <c r="S81" s="7">
        <v>3531.46</v>
      </c>
      <c r="T81" s="11">
        <v>3364.81</v>
      </c>
      <c r="U81" s="11">
        <v>0</v>
      </c>
      <c r="V81" s="11">
        <v>4368.2700000000004</v>
      </c>
      <c r="W81" s="7">
        <v>10411.620000000001</v>
      </c>
      <c r="X81" s="7">
        <v>0</v>
      </c>
      <c r="Y81" s="7">
        <v>0</v>
      </c>
      <c r="Z81" s="7">
        <v>6870.54</v>
      </c>
      <c r="AA81" s="7">
        <v>0</v>
      </c>
      <c r="AB81" s="7">
        <v>0</v>
      </c>
      <c r="AC81" s="7">
        <v>3583.01</v>
      </c>
      <c r="AD81" s="7">
        <v>2486.83</v>
      </c>
      <c r="AE81" s="7">
        <v>3336.5</v>
      </c>
      <c r="AF81" s="11">
        <v>4511.74</v>
      </c>
      <c r="AG81" s="7">
        <v>20920.239999999998</v>
      </c>
      <c r="AH81" s="7">
        <v>0</v>
      </c>
      <c r="AI81" s="7">
        <v>13890.44</v>
      </c>
      <c r="AJ81" s="7">
        <v>0</v>
      </c>
      <c r="AK81" s="7">
        <v>0</v>
      </c>
      <c r="AL81" s="7">
        <v>0</v>
      </c>
      <c r="AM81" s="7">
        <v>0</v>
      </c>
      <c r="AN81" s="7">
        <v>0</v>
      </c>
      <c r="AO81" s="7">
        <v>0</v>
      </c>
      <c r="AP81" s="7">
        <v>3400</v>
      </c>
      <c r="AQ81" s="7">
        <v>3776.48</v>
      </c>
      <c r="AR81" s="7">
        <v>0</v>
      </c>
      <c r="AS81" s="7">
        <v>10580.18</v>
      </c>
      <c r="AT81" s="7">
        <v>0</v>
      </c>
      <c r="AU81" s="7">
        <v>0</v>
      </c>
      <c r="AV81" s="7">
        <v>6239.01</v>
      </c>
      <c r="AW81" s="7">
        <v>5172.6399999999994</v>
      </c>
      <c r="AX81" s="7">
        <v>0</v>
      </c>
      <c r="AY81" s="7">
        <v>0</v>
      </c>
      <c r="AZ81" s="7">
        <v>0</v>
      </c>
      <c r="BA81" s="7">
        <v>0</v>
      </c>
      <c r="BB81" s="7">
        <v>0</v>
      </c>
      <c r="BC81" s="7">
        <v>0</v>
      </c>
      <c r="BD81" s="7">
        <v>0</v>
      </c>
      <c r="BE81" s="7">
        <v>0</v>
      </c>
      <c r="BF81" s="7">
        <v>0</v>
      </c>
      <c r="BG81" s="7">
        <v>0</v>
      </c>
      <c r="BH81" s="7">
        <v>0</v>
      </c>
      <c r="BI81" s="7">
        <v>0</v>
      </c>
      <c r="BJ81" s="7">
        <v>0</v>
      </c>
      <c r="BK81" s="7">
        <v>0</v>
      </c>
      <c r="BL81" s="155">
        <v>0</v>
      </c>
      <c r="BM81" s="7"/>
      <c r="BN81" s="7"/>
      <c r="BO81" s="7"/>
      <c r="BP81" s="7"/>
      <c r="BQ81" s="7"/>
      <c r="BR81" s="7"/>
      <c r="BS81" s="7"/>
      <c r="BT81" s="5">
        <f>SUM(Tabela36[[#This Row],[set/21]:[dez/21]])</f>
        <v>13355.150000000001</v>
      </c>
      <c r="BU81" s="5">
        <f>SUM(Tabela36[[#This Row],[jan/22]:[dez/22]])</f>
        <v>46846.1</v>
      </c>
      <c r="BV81" s="5">
        <f t="shared" si="5"/>
        <v>55599.3</v>
      </c>
      <c r="BW81" s="5">
        <f t="shared" si="6"/>
        <v>17756.66</v>
      </c>
      <c r="BX81" s="5">
        <f>SUM(Tabela36[[#This Row],[jan/25]:[dez/25]])</f>
        <v>11411.65</v>
      </c>
      <c r="BY81" s="5">
        <f t="shared" si="7"/>
        <v>0</v>
      </c>
      <c r="BZ81" s="5">
        <f>Tabela36[[#This Row],[Total 2025]]+Tabela36[[#This Row],[Total 2024]]+Tabela36[[#This Row],[Total 2023]]+Tabela36[[#This Row],[Total 2022]]+Tabela36[[#This Row],[Total 2021]]+Tabela36[[#This Row],[Total 2026]]</f>
        <v>144968.85999999999</v>
      </c>
    </row>
    <row r="82" spans="1:78" ht="30" customHeight="1" x14ac:dyDescent="0.25">
      <c r="A82" s="63"/>
      <c r="B82" s="10" t="s">
        <v>260</v>
      </c>
      <c r="C82" s="2" t="s">
        <v>302</v>
      </c>
      <c r="D82" s="10">
        <v>1194</v>
      </c>
      <c r="E82" s="7"/>
      <c r="F82" s="2" t="s">
        <v>437</v>
      </c>
      <c r="G82" s="153" t="s">
        <v>435</v>
      </c>
      <c r="H82" s="7">
        <v>0</v>
      </c>
      <c r="I82" s="7">
        <v>0</v>
      </c>
      <c r="J82" s="7">
        <v>0</v>
      </c>
      <c r="K82" s="7">
        <v>0</v>
      </c>
      <c r="L82" s="7">
        <v>18718.689999999999</v>
      </c>
      <c r="M82" s="7">
        <v>0</v>
      </c>
      <c r="N82" s="7">
        <v>0</v>
      </c>
      <c r="O82" s="7">
        <v>16177.24</v>
      </c>
      <c r="P82" s="7">
        <v>0</v>
      </c>
      <c r="Q82" s="7">
        <v>0</v>
      </c>
      <c r="R82" s="7">
        <v>0</v>
      </c>
      <c r="S82" s="7">
        <v>0</v>
      </c>
      <c r="T82" s="11">
        <v>11635.06</v>
      </c>
      <c r="U82" s="11">
        <v>0</v>
      </c>
      <c r="V82" s="11">
        <v>0</v>
      </c>
      <c r="W82" s="7">
        <v>0</v>
      </c>
      <c r="X82" s="7">
        <v>0</v>
      </c>
      <c r="Y82" s="7">
        <v>0</v>
      </c>
      <c r="Z82" s="7">
        <v>10833.91</v>
      </c>
      <c r="AA82" s="7">
        <v>0</v>
      </c>
      <c r="AB82" s="7">
        <v>0</v>
      </c>
      <c r="AC82" s="7">
        <v>0</v>
      </c>
      <c r="AD82" s="7">
        <v>0</v>
      </c>
      <c r="AE82" s="7">
        <v>13114.14</v>
      </c>
      <c r="AF82" s="11">
        <v>0</v>
      </c>
      <c r="AG82" s="7">
        <v>0</v>
      </c>
      <c r="AH82" s="7">
        <v>0</v>
      </c>
      <c r="AI82" s="7">
        <v>14187.759999999998</v>
      </c>
      <c r="AJ82" s="7">
        <v>0</v>
      </c>
      <c r="AK82" s="7">
        <v>11824.7</v>
      </c>
      <c r="AL82" s="7">
        <v>0</v>
      </c>
      <c r="AM82" s="7">
        <v>0</v>
      </c>
      <c r="AN82" s="7">
        <v>0</v>
      </c>
      <c r="AO82" s="7">
        <v>0</v>
      </c>
      <c r="AP82" s="7">
        <v>0</v>
      </c>
      <c r="AQ82" s="7">
        <v>8749.5400000000009</v>
      </c>
      <c r="AR82" s="7">
        <v>3431.91</v>
      </c>
      <c r="AS82" s="7">
        <v>0</v>
      </c>
      <c r="AT82" s="7">
        <v>0</v>
      </c>
      <c r="AU82" s="7">
        <v>0</v>
      </c>
      <c r="AV82" s="7">
        <v>0</v>
      </c>
      <c r="AW82" s="7">
        <v>14406.099999999999</v>
      </c>
      <c r="AX82" s="7">
        <v>0</v>
      </c>
      <c r="AY82" s="7">
        <v>0</v>
      </c>
      <c r="AZ82" s="7">
        <v>0</v>
      </c>
      <c r="BA82" s="7">
        <v>18062.690000000002</v>
      </c>
      <c r="BB82" s="7">
        <v>0</v>
      </c>
      <c r="BC82" s="7">
        <v>0</v>
      </c>
      <c r="BD82" s="7">
        <v>0</v>
      </c>
      <c r="BE82" s="7">
        <v>19096.61</v>
      </c>
      <c r="BF82" s="7">
        <v>0</v>
      </c>
      <c r="BG82" s="7">
        <v>0</v>
      </c>
      <c r="BH82" s="7">
        <v>10211.5</v>
      </c>
      <c r="BI82" s="7">
        <v>0</v>
      </c>
      <c r="BJ82" s="7">
        <v>0</v>
      </c>
      <c r="BK82" s="7">
        <v>13630.830000000002</v>
      </c>
      <c r="BL82" s="155">
        <v>0</v>
      </c>
      <c r="BM82" s="7"/>
      <c r="BN82" s="7"/>
      <c r="BO82" s="7"/>
      <c r="BP82" s="7"/>
      <c r="BQ82" s="7"/>
      <c r="BR82" s="7"/>
      <c r="BS82" s="7"/>
      <c r="BT82" s="5">
        <f>SUM(Tabela36[[#This Row],[set/21]:[dez/21]])</f>
        <v>0</v>
      </c>
      <c r="BU82" s="5">
        <f>SUM(Tabela36[[#This Row],[jan/22]:[dez/22]])</f>
        <v>46530.99</v>
      </c>
      <c r="BV82" s="5">
        <f t="shared" si="5"/>
        <v>38135.81</v>
      </c>
      <c r="BW82" s="5">
        <f t="shared" si="6"/>
        <v>24006.15</v>
      </c>
      <c r="BX82" s="5">
        <f>SUM(Tabela36[[#This Row],[jan/25]:[dez/25]])</f>
        <v>51565.4</v>
      </c>
      <c r="BY82" s="5">
        <f t="shared" si="7"/>
        <v>23842.33</v>
      </c>
      <c r="BZ82" s="5">
        <f>Tabela36[[#This Row],[Total 2025]]+Tabela36[[#This Row],[Total 2024]]+Tabela36[[#This Row],[Total 2023]]+Tabela36[[#This Row],[Total 2022]]+Tabela36[[#This Row],[Total 2021]]+Tabela36[[#This Row],[Total 2026]]</f>
        <v>184080.68</v>
      </c>
    </row>
    <row r="83" spans="1:78" ht="30" customHeight="1" x14ac:dyDescent="0.25">
      <c r="A83" s="63"/>
      <c r="B83" s="10" t="s">
        <v>331</v>
      </c>
      <c r="C83" s="2" t="s">
        <v>294</v>
      </c>
      <c r="D83" s="10">
        <v>1338</v>
      </c>
      <c r="E83" s="7">
        <v>0</v>
      </c>
      <c r="F83" s="2" t="s">
        <v>437</v>
      </c>
      <c r="G83" s="153" t="s">
        <v>440</v>
      </c>
      <c r="H83" s="7">
        <v>0</v>
      </c>
      <c r="I83" s="7">
        <v>0</v>
      </c>
      <c r="J83" s="7">
        <v>0</v>
      </c>
      <c r="K83" s="7">
        <v>0</v>
      </c>
      <c r="L83" s="7">
        <v>0</v>
      </c>
      <c r="M83" s="7">
        <v>0</v>
      </c>
      <c r="N83" s="7">
        <v>0</v>
      </c>
      <c r="O83" s="7">
        <v>0</v>
      </c>
      <c r="P83" s="7">
        <v>0</v>
      </c>
      <c r="Q83" s="7">
        <v>0</v>
      </c>
      <c r="R83" s="7">
        <v>0</v>
      </c>
      <c r="S83" s="7">
        <v>30000.299999999996</v>
      </c>
      <c r="T83" s="11">
        <v>0</v>
      </c>
      <c r="U83" s="11">
        <v>1554</v>
      </c>
      <c r="V83" s="11">
        <v>14765.87</v>
      </c>
      <c r="W83" s="11">
        <v>0</v>
      </c>
      <c r="X83" s="11">
        <v>0</v>
      </c>
      <c r="Y83" s="11">
        <v>0</v>
      </c>
      <c r="Z83" s="11">
        <v>0</v>
      </c>
      <c r="AA83" s="11">
        <v>0</v>
      </c>
      <c r="AB83" s="11">
        <v>0</v>
      </c>
      <c r="AC83" s="11">
        <v>0</v>
      </c>
      <c r="AD83" s="11">
        <v>0</v>
      </c>
      <c r="AE83" s="7">
        <v>0</v>
      </c>
      <c r="AF83" s="11">
        <v>0</v>
      </c>
      <c r="AG83" s="11">
        <v>0</v>
      </c>
      <c r="AH83" s="7">
        <v>0</v>
      </c>
      <c r="AI83" s="7">
        <v>0</v>
      </c>
      <c r="AJ83" s="7">
        <v>0</v>
      </c>
      <c r="AK83" s="7">
        <v>0</v>
      </c>
      <c r="AL83" s="7">
        <v>0</v>
      </c>
      <c r="AM83" s="7">
        <v>0</v>
      </c>
      <c r="AN83" s="7">
        <v>0</v>
      </c>
      <c r="AO83" s="7">
        <v>0</v>
      </c>
      <c r="AP83" s="7">
        <v>0</v>
      </c>
      <c r="AQ83" s="7">
        <v>0</v>
      </c>
      <c r="AR83" s="7">
        <v>0</v>
      </c>
      <c r="AS83" s="7">
        <v>0</v>
      </c>
      <c r="AT83" s="7">
        <v>0</v>
      </c>
      <c r="AU83" s="7">
        <v>0</v>
      </c>
      <c r="AV83" s="7">
        <v>0</v>
      </c>
      <c r="AW83" s="7">
        <v>0</v>
      </c>
      <c r="AX83" s="7">
        <v>0</v>
      </c>
      <c r="AY83" s="7">
        <v>0</v>
      </c>
      <c r="AZ83" s="7">
        <v>0</v>
      </c>
      <c r="BA83" s="7">
        <v>0</v>
      </c>
      <c r="BB83" s="7">
        <v>0</v>
      </c>
      <c r="BC83" s="7">
        <v>0</v>
      </c>
      <c r="BD83" s="7">
        <v>0</v>
      </c>
      <c r="BE83" s="7">
        <v>0</v>
      </c>
      <c r="BF83" s="7">
        <v>0</v>
      </c>
      <c r="BG83" s="7">
        <v>0</v>
      </c>
      <c r="BH83" s="7">
        <v>0</v>
      </c>
      <c r="BI83" s="7">
        <v>0</v>
      </c>
      <c r="BJ83" s="7">
        <v>0</v>
      </c>
      <c r="BK83" s="7">
        <v>0</v>
      </c>
      <c r="BL83" s="155">
        <v>0</v>
      </c>
      <c r="BM83" s="7"/>
      <c r="BN83" s="7"/>
      <c r="BO83" s="7"/>
      <c r="BP83" s="7"/>
      <c r="BQ83" s="7"/>
      <c r="BR83" s="7"/>
      <c r="BS83" s="7"/>
      <c r="BT83" s="5">
        <f>SUM(Tabela36[[#This Row],[set/21]:[dez/21]])</f>
        <v>0</v>
      </c>
      <c r="BU83" s="5">
        <f>SUM(Tabela36[[#This Row],[jan/22]:[dez/22]])</f>
        <v>46320.17</v>
      </c>
      <c r="BV83" s="5">
        <f t="shared" si="5"/>
        <v>0</v>
      </c>
      <c r="BW83" s="5">
        <f t="shared" si="6"/>
        <v>0</v>
      </c>
      <c r="BX83" s="5">
        <f>SUM(Tabela36[[#This Row],[jan/25]:[dez/25]])</f>
        <v>0</v>
      </c>
      <c r="BY83" s="5">
        <f t="shared" si="7"/>
        <v>0</v>
      </c>
      <c r="BZ83" s="5">
        <f>Tabela36[[#This Row],[Total 2025]]+Tabela36[[#This Row],[Total 2024]]+Tabela36[[#This Row],[Total 2023]]+Tabela36[[#This Row],[Total 2022]]+Tabela36[[#This Row],[Total 2021]]+Tabela36[[#This Row],[Total 2026]]</f>
        <v>46320.17</v>
      </c>
    </row>
    <row r="84" spans="1:78" ht="30" customHeight="1" x14ac:dyDescent="0.25">
      <c r="A84" s="63"/>
      <c r="B84" s="10" t="s">
        <v>32</v>
      </c>
      <c r="C84" s="2" t="s">
        <v>276</v>
      </c>
      <c r="D84" s="10">
        <v>1253</v>
      </c>
      <c r="E84" s="7">
        <v>7000</v>
      </c>
      <c r="F84" s="2" t="s">
        <v>436</v>
      </c>
      <c r="G84" s="153" t="s">
        <v>465</v>
      </c>
      <c r="H84" s="7">
        <v>0</v>
      </c>
      <c r="I84" s="7">
        <v>0</v>
      </c>
      <c r="J84" s="7">
        <v>0</v>
      </c>
      <c r="K84" s="7">
        <v>0</v>
      </c>
      <c r="L84" s="7">
        <v>0</v>
      </c>
      <c r="M84" s="7">
        <v>0</v>
      </c>
      <c r="N84" s="7">
        <v>0</v>
      </c>
      <c r="O84" s="7">
        <v>0</v>
      </c>
      <c r="P84" s="7">
        <v>25134.3</v>
      </c>
      <c r="Q84" s="7">
        <v>0</v>
      </c>
      <c r="R84" s="7">
        <v>0</v>
      </c>
      <c r="S84" s="7">
        <v>0</v>
      </c>
      <c r="T84" s="11">
        <v>0</v>
      </c>
      <c r="U84" s="11">
        <v>0</v>
      </c>
      <c r="V84" s="11">
        <v>20059.59</v>
      </c>
      <c r="W84" s="7">
        <v>0</v>
      </c>
      <c r="X84" s="7">
        <v>0</v>
      </c>
      <c r="Y84" s="7">
        <v>0</v>
      </c>
      <c r="Z84" s="7">
        <v>0</v>
      </c>
      <c r="AA84" s="7">
        <v>0</v>
      </c>
      <c r="AB84" s="7">
        <v>0</v>
      </c>
      <c r="AC84" s="7">
        <v>0</v>
      </c>
      <c r="AD84" s="7">
        <v>0</v>
      </c>
      <c r="AE84" s="7">
        <v>9260.39</v>
      </c>
      <c r="AF84" s="11">
        <v>4671.04</v>
      </c>
      <c r="AG84" s="7">
        <v>0</v>
      </c>
      <c r="AH84" s="7">
        <v>13982.369999999999</v>
      </c>
      <c r="AI84" s="7">
        <v>0</v>
      </c>
      <c r="AJ84" s="7">
        <v>7842.84</v>
      </c>
      <c r="AK84" s="7">
        <v>0</v>
      </c>
      <c r="AL84" s="7">
        <v>17353.02</v>
      </c>
      <c r="AM84" s="7">
        <v>0</v>
      </c>
      <c r="AN84" s="7">
        <v>8680.7999999999993</v>
      </c>
      <c r="AO84" s="7">
        <v>8825.7999999999993</v>
      </c>
      <c r="AP84" s="7">
        <v>12848.789999999999</v>
      </c>
      <c r="AQ84" s="7">
        <v>0</v>
      </c>
      <c r="AR84" s="7">
        <v>7343.64</v>
      </c>
      <c r="AS84" s="7">
        <v>0</v>
      </c>
      <c r="AT84" s="7">
        <v>7418.27</v>
      </c>
      <c r="AU84" s="7">
        <v>0</v>
      </c>
      <c r="AV84" s="7">
        <v>0</v>
      </c>
      <c r="AW84" s="7">
        <v>5171.22</v>
      </c>
      <c r="AX84" s="7">
        <v>9177.5400000000009</v>
      </c>
      <c r="AY84" s="7">
        <v>10473.59</v>
      </c>
      <c r="AZ84" s="7">
        <v>0</v>
      </c>
      <c r="BA84" s="7">
        <v>20171.600000000002</v>
      </c>
      <c r="BB84" s="7">
        <v>8205.08</v>
      </c>
      <c r="BC84" s="7">
        <v>10254.689999999999</v>
      </c>
      <c r="BD84" s="7">
        <v>0</v>
      </c>
      <c r="BE84" s="7">
        <v>8372.01</v>
      </c>
      <c r="BF84" s="7">
        <v>3165.76</v>
      </c>
      <c r="BG84" s="7">
        <v>0</v>
      </c>
      <c r="BH84" s="7">
        <v>0</v>
      </c>
      <c r="BI84" s="7">
        <v>5629.49</v>
      </c>
      <c r="BJ84" s="7">
        <v>6194.04</v>
      </c>
      <c r="BK84" s="7">
        <v>0</v>
      </c>
      <c r="BL84" s="155">
        <v>14048.04</v>
      </c>
      <c r="BM84" s="7"/>
      <c r="BN84" s="7"/>
      <c r="BO84" s="7"/>
      <c r="BP84" s="7"/>
      <c r="BQ84" s="7"/>
      <c r="BR84" s="7"/>
      <c r="BS84" s="7"/>
      <c r="BT84" s="5">
        <f>SUM(Tabela36[[#This Row],[set/21]:[dez/21]])</f>
        <v>0</v>
      </c>
      <c r="BU84" s="5">
        <f>SUM(Tabela36[[#This Row],[jan/22]:[dez/22]])</f>
        <v>45193.89</v>
      </c>
      <c r="BV84" s="5">
        <f t="shared" si="5"/>
        <v>27913.8</v>
      </c>
      <c r="BW84" s="5">
        <f t="shared" si="6"/>
        <v>70313.16</v>
      </c>
      <c r="BX84" s="5">
        <f>SUM(Tabela36[[#This Row],[jan/25]:[dez/25]])</f>
        <v>74991.489999999991</v>
      </c>
      <c r="BY84" s="5">
        <f t="shared" si="7"/>
        <v>25871.57</v>
      </c>
      <c r="BZ84" s="5">
        <f>Tabela36[[#This Row],[Total 2025]]+Tabela36[[#This Row],[Total 2024]]+Tabela36[[#This Row],[Total 2023]]+Tabela36[[#This Row],[Total 2022]]+Tabela36[[#This Row],[Total 2021]]+Tabela36[[#This Row],[Total 2026]]</f>
        <v>244283.90999999997</v>
      </c>
    </row>
    <row r="85" spans="1:78" ht="30" customHeight="1" x14ac:dyDescent="0.25">
      <c r="A85" s="63"/>
      <c r="B85" s="10" t="s">
        <v>220</v>
      </c>
      <c r="C85" s="2" t="s">
        <v>279</v>
      </c>
      <c r="D85" s="10">
        <v>1100</v>
      </c>
      <c r="E85" s="7">
        <v>20000</v>
      </c>
      <c r="F85" s="2" t="s">
        <v>529</v>
      </c>
      <c r="G85" s="153" t="s">
        <v>435</v>
      </c>
      <c r="H85" s="7">
        <v>0</v>
      </c>
      <c r="I85" s="7">
        <v>8822.8799999999992</v>
      </c>
      <c r="J85" s="7">
        <v>0</v>
      </c>
      <c r="K85" s="7">
        <v>0</v>
      </c>
      <c r="L85" s="7">
        <v>7878.84</v>
      </c>
      <c r="M85" s="7">
        <v>0</v>
      </c>
      <c r="N85" s="7">
        <v>7418.56</v>
      </c>
      <c r="O85" s="7">
        <v>0</v>
      </c>
      <c r="P85" s="7">
        <v>2870.88</v>
      </c>
      <c r="Q85" s="7">
        <v>4920.66</v>
      </c>
      <c r="R85" s="7">
        <v>7399.88</v>
      </c>
      <c r="S85" s="7">
        <v>0</v>
      </c>
      <c r="T85" s="11">
        <v>14222.44</v>
      </c>
      <c r="U85" s="11">
        <v>0</v>
      </c>
      <c r="V85" s="11">
        <v>0</v>
      </c>
      <c r="W85" s="7">
        <v>0</v>
      </c>
      <c r="X85" s="7">
        <v>10895.98</v>
      </c>
      <c r="Y85" s="7">
        <v>0</v>
      </c>
      <c r="Z85" s="7">
        <v>16819.41</v>
      </c>
      <c r="AA85" s="7">
        <v>9735.33</v>
      </c>
      <c r="AB85" s="7">
        <v>0</v>
      </c>
      <c r="AC85" s="7">
        <v>6734.77</v>
      </c>
      <c r="AD85" s="7">
        <v>4639.76</v>
      </c>
      <c r="AE85" s="7">
        <v>7760.66</v>
      </c>
      <c r="AF85" s="11">
        <v>19675.78</v>
      </c>
      <c r="AG85" s="7">
        <v>5802.47</v>
      </c>
      <c r="AH85" s="7">
        <v>6494.6</v>
      </c>
      <c r="AI85" s="7">
        <v>11181.16</v>
      </c>
      <c r="AJ85" s="7">
        <v>0</v>
      </c>
      <c r="AK85" s="7">
        <v>9042.48</v>
      </c>
      <c r="AL85" s="7">
        <v>11234.92</v>
      </c>
      <c r="AM85" s="7">
        <v>11857.9</v>
      </c>
      <c r="AN85" s="7">
        <v>8101.68</v>
      </c>
      <c r="AO85" s="7">
        <v>0</v>
      </c>
      <c r="AP85" s="7">
        <v>5085.59</v>
      </c>
      <c r="AQ85" s="7">
        <v>3251.24</v>
      </c>
      <c r="AR85" s="7">
        <v>9893.68</v>
      </c>
      <c r="AS85" s="7">
        <v>6755.66</v>
      </c>
      <c r="AT85" s="7">
        <v>0</v>
      </c>
      <c r="AU85" s="7">
        <v>8807.16</v>
      </c>
      <c r="AV85" s="7">
        <v>7839.26</v>
      </c>
      <c r="AW85" s="7">
        <v>5540.59</v>
      </c>
      <c r="AX85" s="7">
        <v>8045.4</v>
      </c>
      <c r="AY85" s="7">
        <v>9484.89</v>
      </c>
      <c r="AZ85" s="7">
        <v>179.4</v>
      </c>
      <c r="BA85" s="7">
        <v>9633.15</v>
      </c>
      <c r="BB85" s="7">
        <v>9169.94</v>
      </c>
      <c r="BC85" s="7">
        <v>3011.6</v>
      </c>
      <c r="BD85" s="7">
        <v>6497.2</v>
      </c>
      <c r="BE85" s="7">
        <v>0</v>
      </c>
      <c r="BF85" s="7">
        <v>4160.96</v>
      </c>
      <c r="BG85" s="7">
        <v>0</v>
      </c>
      <c r="BH85" s="7">
        <v>6453.25</v>
      </c>
      <c r="BI85" s="7">
        <v>8380.9</v>
      </c>
      <c r="BJ85" s="7">
        <v>8771.34</v>
      </c>
      <c r="BK85" s="7">
        <v>7832.08</v>
      </c>
      <c r="BL85" s="155">
        <v>0</v>
      </c>
      <c r="BM85" s="7"/>
      <c r="BN85" s="7"/>
      <c r="BO85" s="7"/>
      <c r="BP85" s="7"/>
      <c r="BQ85" s="7"/>
      <c r="BR85" s="7"/>
      <c r="BS85" s="7"/>
      <c r="BT85" s="5">
        <f>SUM(Tabela36[[#This Row],[set/21]:[dez/21]])</f>
        <v>8822.8799999999992</v>
      </c>
      <c r="BU85" s="5">
        <f>SUM(Tabela36[[#This Row],[jan/22]:[dez/22]])</f>
        <v>44711.26</v>
      </c>
      <c r="BV85" s="5">
        <f t="shared" si="5"/>
        <v>99739.920000000013</v>
      </c>
      <c r="BW85" s="5">
        <f t="shared" si="6"/>
        <v>74030.310000000012</v>
      </c>
      <c r="BX85" s="5">
        <f>SUM(Tabela36[[#This Row],[jan/25]:[dez/25]])</f>
        <v>63562.39</v>
      </c>
      <c r="BY85" s="5">
        <f t="shared" si="7"/>
        <v>31437.57</v>
      </c>
      <c r="BZ85" s="5">
        <f>Tabela36[[#This Row],[Total 2025]]+Tabela36[[#This Row],[Total 2024]]+Tabela36[[#This Row],[Total 2023]]+Tabela36[[#This Row],[Total 2022]]+Tabela36[[#This Row],[Total 2021]]+Tabela36[[#This Row],[Total 2026]]</f>
        <v>322304.33</v>
      </c>
    </row>
    <row r="86" spans="1:78" ht="30" customHeight="1" x14ac:dyDescent="0.25">
      <c r="A86" s="63"/>
      <c r="B86" s="10" t="s">
        <v>61</v>
      </c>
      <c r="C86" s="2" t="s">
        <v>283</v>
      </c>
      <c r="D86" s="10">
        <v>1104</v>
      </c>
      <c r="E86" s="7"/>
      <c r="F86" s="2" t="s">
        <v>436</v>
      </c>
      <c r="G86" s="153" t="s">
        <v>435</v>
      </c>
      <c r="H86" s="7">
        <v>0</v>
      </c>
      <c r="I86" s="7">
        <v>18440.989999999998</v>
      </c>
      <c r="J86" s="7">
        <v>3628.14</v>
      </c>
      <c r="K86" s="7">
        <v>0</v>
      </c>
      <c r="L86" s="7">
        <v>1438</v>
      </c>
      <c r="M86" s="7">
        <v>0</v>
      </c>
      <c r="N86" s="7">
        <v>4543</v>
      </c>
      <c r="O86" s="7">
        <v>8843.98</v>
      </c>
      <c r="P86" s="7">
        <v>6506.0400000000009</v>
      </c>
      <c r="Q86" s="7">
        <v>0</v>
      </c>
      <c r="R86" s="7">
        <v>0</v>
      </c>
      <c r="S86" s="7">
        <v>3088.48</v>
      </c>
      <c r="T86" s="11">
        <v>7390.0099999999993</v>
      </c>
      <c r="U86" s="11">
        <v>0</v>
      </c>
      <c r="V86" s="11">
        <v>0</v>
      </c>
      <c r="W86" s="7">
        <v>12667.4</v>
      </c>
      <c r="X86" s="7">
        <v>2583.37</v>
      </c>
      <c r="Y86" s="7">
        <v>4121.5200000000004</v>
      </c>
      <c r="Z86" s="7">
        <v>8743.49</v>
      </c>
      <c r="AA86" s="7">
        <v>7600.93</v>
      </c>
      <c r="AB86" s="7">
        <v>0</v>
      </c>
      <c r="AC86" s="7">
        <v>3812.2799999999997</v>
      </c>
      <c r="AD86" s="7">
        <v>3347.44</v>
      </c>
      <c r="AE86" s="7">
        <v>9930.7899999999991</v>
      </c>
      <c r="AF86" s="11">
        <v>3951.7</v>
      </c>
      <c r="AG86" s="7">
        <v>3186.89</v>
      </c>
      <c r="AH86" s="7">
        <v>0</v>
      </c>
      <c r="AI86" s="7">
        <v>0</v>
      </c>
      <c r="AJ86" s="7">
        <v>0</v>
      </c>
      <c r="AK86" s="7">
        <v>0</v>
      </c>
      <c r="AL86" s="7">
        <v>2935.08</v>
      </c>
      <c r="AM86" s="7">
        <v>3200.2799999999997</v>
      </c>
      <c r="AN86" s="7">
        <v>3196</v>
      </c>
      <c r="AO86" s="7">
        <v>0</v>
      </c>
      <c r="AP86" s="7">
        <v>3271.63</v>
      </c>
      <c r="AQ86" s="7">
        <v>2441.1799999999998</v>
      </c>
      <c r="AR86" s="7">
        <v>0</v>
      </c>
      <c r="AS86" s="7">
        <v>3545.7639999999997</v>
      </c>
      <c r="AT86" s="7">
        <v>0</v>
      </c>
      <c r="AU86" s="7">
        <v>0</v>
      </c>
      <c r="AV86" s="7">
        <v>0</v>
      </c>
      <c r="AW86" s="7">
        <v>3935.74</v>
      </c>
      <c r="AX86" s="7">
        <v>0</v>
      </c>
      <c r="AY86" s="7">
        <v>5006.67</v>
      </c>
      <c r="AZ86" s="7">
        <v>3400.24</v>
      </c>
      <c r="BA86" s="7">
        <v>0</v>
      </c>
      <c r="BB86" s="7">
        <v>0</v>
      </c>
      <c r="BC86" s="7">
        <v>0</v>
      </c>
      <c r="BD86" s="7">
        <v>0</v>
      </c>
      <c r="BE86" s="7">
        <v>0</v>
      </c>
      <c r="BF86" s="7">
        <v>0</v>
      </c>
      <c r="BG86" s="7">
        <v>0</v>
      </c>
      <c r="BH86" s="7">
        <v>0</v>
      </c>
      <c r="BI86" s="7">
        <v>0</v>
      </c>
      <c r="BJ86" s="7">
        <v>0</v>
      </c>
      <c r="BK86" s="7">
        <v>0</v>
      </c>
      <c r="BL86" s="155">
        <v>0</v>
      </c>
      <c r="BM86" s="7"/>
      <c r="BN86" s="7"/>
      <c r="BO86" s="7"/>
      <c r="BP86" s="7"/>
      <c r="BQ86" s="7"/>
      <c r="BR86" s="7"/>
      <c r="BS86" s="7"/>
      <c r="BT86" s="5">
        <f>SUM(Tabela36[[#This Row],[set/21]:[dez/21]])</f>
        <v>22069.129999999997</v>
      </c>
      <c r="BU86" s="5">
        <f>SUM(Tabela36[[#This Row],[jan/22]:[dez/22]])</f>
        <v>44476.909999999996</v>
      </c>
      <c r="BV86" s="5">
        <f t="shared" si="5"/>
        <v>47278.409999999996</v>
      </c>
      <c r="BW86" s="5">
        <f t="shared" si="6"/>
        <v>18589.934000000001</v>
      </c>
      <c r="BX86" s="5">
        <f>SUM(Tabela36[[#This Row],[jan/25]:[dez/25]])</f>
        <v>12342.65</v>
      </c>
      <c r="BY86" s="5">
        <f t="shared" si="7"/>
        <v>0</v>
      </c>
      <c r="BZ86" s="5">
        <f>Tabela36[[#This Row],[Total 2025]]+Tabela36[[#This Row],[Total 2024]]+Tabela36[[#This Row],[Total 2023]]+Tabela36[[#This Row],[Total 2022]]+Tabela36[[#This Row],[Total 2021]]+Tabela36[[#This Row],[Total 2026]]</f>
        <v>144757.03400000001</v>
      </c>
    </row>
    <row r="87" spans="1:78" ht="30" customHeight="1" x14ac:dyDescent="0.25">
      <c r="A87" s="63"/>
      <c r="B87" s="10" t="s">
        <v>43</v>
      </c>
      <c r="C87" s="2" t="s">
        <v>276</v>
      </c>
      <c r="D87" s="10">
        <v>1045</v>
      </c>
      <c r="E87" s="7">
        <v>10000</v>
      </c>
      <c r="F87" s="2" t="s">
        <v>436</v>
      </c>
      <c r="G87" s="153" t="s">
        <v>465</v>
      </c>
      <c r="H87" s="7">
        <v>2416.8000000000002</v>
      </c>
      <c r="I87" s="7">
        <v>2211.92</v>
      </c>
      <c r="J87" s="7">
        <v>3050.68</v>
      </c>
      <c r="K87" s="7">
        <v>0</v>
      </c>
      <c r="L87" s="7">
        <v>3035.87</v>
      </c>
      <c r="M87" s="7">
        <v>2655.96</v>
      </c>
      <c r="N87" s="7">
        <v>7416.01</v>
      </c>
      <c r="O87" s="7">
        <v>0</v>
      </c>
      <c r="P87" s="7">
        <v>5269.44</v>
      </c>
      <c r="Q87" s="7">
        <v>1956.72</v>
      </c>
      <c r="R87" s="7">
        <v>4266.5200000000004</v>
      </c>
      <c r="S87" s="7">
        <v>5145</v>
      </c>
      <c r="T87" s="11">
        <v>2907.18</v>
      </c>
      <c r="U87" s="11">
        <v>2952.16</v>
      </c>
      <c r="V87" s="11">
        <v>6307.02</v>
      </c>
      <c r="W87" s="7">
        <v>2485.16</v>
      </c>
      <c r="X87" s="7">
        <v>13278.439999999999</v>
      </c>
      <c r="Y87" s="7">
        <v>13309.74</v>
      </c>
      <c r="Z87" s="7">
        <v>23996.959999999999</v>
      </c>
      <c r="AA87" s="7">
        <v>15391.14</v>
      </c>
      <c r="AB87" s="7">
        <v>21835.68</v>
      </c>
      <c r="AC87" s="7">
        <v>12224.720000000001</v>
      </c>
      <c r="AD87" s="7">
        <v>14939.98</v>
      </c>
      <c r="AE87" s="7">
        <v>31358.62</v>
      </c>
      <c r="AF87" s="11">
        <v>35554.339999999997</v>
      </c>
      <c r="AG87" s="7">
        <v>11506.95</v>
      </c>
      <c r="AH87" s="7">
        <v>20910.759999999998</v>
      </c>
      <c r="AI87" s="7">
        <v>16201.779999999999</v>
      </c>
      <c r="AJ87" s="7">
        <v>23871.239999999998</v>
      </c>
      <c r="AK87" s="7">
        <v>17921.919999999998</v>
      </c>
      <c r="AL87" s="7">
        <v>25931.86</v>
      </c>
      <c r="AM87" s="7">
        <v>36357.26</v>
      </c>
      <c r="AN87" s="7">
        <v>51053.93</v>
      </c>
      <c r="AO87" s="7">
        <v>30115.510000000002</v>
      </c>
      <c r="AP87" s="7">
        <v>30205.53</v>
      </c>
      <c r="AQ87" s="7">
        <v>54593.320000000007</v>
      </c>
      <c r="AR87" s="7">
        <v>23317.19</v>
      </c>
      <c r="AS87" s="7">
        <v>30931.82</v>
      </c>
      <c r="AT87" s="7">
        <v>0</v>
      </c>
      <c r="AU87" s="7">
        <v>0</v>
      </c>
      <c r="AV87" s="11">
        <v>11617.15</v>
      </c>
      <c r="AW87" s="7">
        <v>10240.24</v>
      </c>
      <c r="AX87" s="11">
        <v>17723.629999999997</v>
      </c>
      <c r="AY87" s="11">
        <v>17815.400000000001</v>
      </c>
      <c r="AZ87" s="11">
        <v>20866.169999999998</v>
      </c>
      <c r="BA87" s="7">
        <v>9685.33</v>
      </c>
      <c r="BB87" s="7">
        <v>6271.32</v>
      </c>
      <c r="BC87" s="7">
        <v>2140.2000000000003</v>
      </c>
      <c r="BD87" s="7">
        <v>6264.48</v>
      </c>
      <c r="BE87" s="7">
        <v>10524.84</v>
      </c>
      <c r="BF87" s="7">
        <v>4682.4000000000005</v>
      </c>
      <c r="BG87" s="7">
        <v>3949.08</v>
      </c>
      <c r="BH87" s="7">
        <v>11401.439999999999</v>
      </c>
      <c r="BI87" s="7">
        <v>0</v>
      </c>
      <c r="BJ87" s="7">
        <v>0</v>
      </c>
      <c r="BK87" s="7">
        <v>4804.8</v>
      </c>
      <c r="BL87" s="155">
        <v>0</v>
      </c>
      <c r="BM87" s="7"/>
      <c r="BN87" s="7"/>
      <c r="BO87" s="7"/>
      <c r="BP87" s="7"/>
      <c r="BQ87" s="7"/>
      <c r="BR87" s="7"/>
      <c r="BS87" s="7"/>
      <c r="BT87" s="5">
        <f>SUM(Tabela36[[#This Row],[set/21]:[dez/21]])</f>
        <v>7679.4</v>
      </c>
      <c r="BU87" s="5">
        <f>SUM(Tabela36[[#This Row],[jan/22]:[dez/22]])</f>
        <v>44397.040000000008</v>
      </c>
      <c r="BV87" s="5">
        <f t="shared" si="5"/>
        <v>230509.11000000002</v>
      </c>
      <c r="BW87" s="5">
        <f t="shared" si="6"/>
        <v>324299.58</v>
      </c>
      <c r="BX87" s="5">
        <f>SUM(Tabela36[[#This Row],[jan/25]:[dez/25]])</f>
        <v>121780.23999999998</v>
      </c>
      <c r="BY87" s="5">
        <f t="shared" si="7"/>
        <v>16206.239999999998</v>
      </c>
      <c r="BZ87" s="5">
        <f>Tabela36[[#This Row],[Total 2025]]+Tabela36[[#This Row],[Total 2024]]+Tabela36[[#This Row],[Total 2023]]+Tabela36[[#This Row],[Total 2022]]+Tabela36[[#This Row],[Total 2021]]+Tabela36[[#This Row],[Total 2026]]</f>
        <v>744871.6100000001</v>
      </c>
    </row>
    <row r="88" spans="1:78" ht="30" customHeight="1" x14ac:dyDescent="0.25">
      <c r="A88" s="63"/>
      <c r="B88" s="10" t="s">
        <v>184</v>
      </c>
      <c r="C88" s="2" t="s">
        <v>276</v>
      </c>
      <c r="D88" s="10">
        <v>1024</v>
      </c>
      <c r="E88" s="7">
        <v>0</v>
      </c>
      <c r="F88" s="2" t="s">
        <v>436</v>
      </c>
      <c r="G88" s="153" t="s">
        <v>464</v>
      </c>
      <c r="H88" s="7">
        <v>5330.24</v>
      </c>
      <c r="I88" s="7">
        <v>4645.46</v>
      </c>
      <c r="J88" s="7">
        <v>0</v>
      </c>
      <c r="K88" s="7">
        <v>0</v>
      </c>
      <c r="L88" s="7">
        <v>7910.88</v>
      </c>
      <c r="M88" s="7">
        <v>0</v>
      </c>
      <c r="N88" s="7">
        <v>0</v>
      </c>
      <c r="O88" s="7">
        <v>3343.02</v>
      </c>
      <c r="P88" s="7">
        <v>4977.96</v>
      </c>
      <c r="Q88" s="7">
        <v>0</v>
      </c>
      <c r="R88" s="7">
        <v>8278.8700000000008</v>
      </c>
      <c r="S88" s="7">
        <v>0</v>
      </c>
      <c r="T88" s="11">
        <v>7271.12</v>
      </c>
      <c r="U88" s="11">
        <v>0</v>
      </c>
      <c r="V88" s="11">
        <v>11715.15</v>
      </c>
      <c r="W88" s="7">
        <v>0</v>
      </c>
      <c r="X88" s="7">
        <v>10406.790000000001</v>
      </c>
      <c r="Y88" s="7">
        <v>10565.32</v>
      </c>
      <c r="Z88" s="7">
        <v>10995.28</v>
      </c>
      <c r="AA88" s="7">
        <v>0</v>
      </c>
      <c r="AB88" s="7">
        <v>31969.449999999997</v>
      </c>
      <c r="AC88" s="7">
        <v>9630.16</v>
      </c>
      <c r="AD88" s="7">
        <v>0</v>
      </c>
      <c r="AE88" s="7">
        <v>11022</v>
      </c>
      <c r="AF88" s="11">
        <v>31728.92</v>
      </c>
      <c r="AG88" s="7">
        <v>0</v>
      </c>
      <c r="AH88" s="7">
        <v>0</v>
      </c>
      <c r="AI88" s="7">
        <v>15364.88</v>
      </c>
      <c r="AJ88" s="7">
        <v>0</v>
      </c>
      <c r="AK88" s="7">
        <v>0</v>
      </c>
      <c r="AL88" s="7">
        <v>0</v>
      </c>
      <c r="AM88" s="7">
        <v>3153.51</v>
      </c>
      <c r="AN88" s="7">
        <v>0</v>
      </c>
      <c r="AO88" s="7">
        <v>6244.77</v>
      </c>
      <c r="AP88" s="7">
        <v>6387.09</v>
      </c>
      <c r="AQ88" s="7">
        <v>12628.91</v>
      </c>
      <c r="AR88" s="7">
        <v>3457.16</v>
      </c>
      <c r="AS88" s="7">
        <v>0</v>
      </c>
      <c r="AT88" s="7">
        <v>4703.34</v>
      </c>
      <c r="AU88" s="7">
        <v>0</v>
      </c>
      <c r="AV88" s="7">
        <v>0</v>
      </c>
      <c r="AW88" s="7">
        <v>0</v>
      </c>
      <c r="AX88" s="7">
        <v>0</v>
      </c>
      <c r="AY88" s="7">
        <v>0</v>
      </c>
      <c r="AZ88" s="7">
        <v>0</v>
      </c>
      <c r="BA88" s="7">
        <v>0</v>
      </c>
      <c r="BB88" s="7">
        <v>0</v>
      </c>
      <c r="BC88" s="7">
        <v>0</v>
      </c>
      <c r="BD88" s="7">
        <v>0</v>
      </c>
      <c r="BE88" s="7">
        <v>0</v>
      </c>
      <c r="BF88" s="7">
        <v>0</v>
      </c>
      <c r="BG88" s="7">
        <v>0</v>
      </c>
      <c r="BH88" s="7">
        <v>0</v>
      </c>
      <c r="BI88" s="7">
        <v>0</v>
      </c>
      <c r="BJ88" s="7">
        <v>0</v>
      </c>
      <c r="BK88" s="7">
        <v>0</v>
      </c>
      <c r="BL88" s="155">
        <v>0</v>
      </c>
      <c r="BM88" s="7"/>
      <c r="BN88" s="7"/>
      <c r="BO88" s="7"/>
      <c r="BP88" s="7"/>
      <c r="BQ88" s="7"/>
      <c r="BR88" s="7"/>
      <c r="BS88" s="7"/>
      <c r="BT88" s="5">
        <f>SUM(Tabela36[[#This Row],[set/21]:[dez/21]])</f>
        <v>9975.7000000000007</v>
      </c>
      <c r="BU88" s="5">
        <f>SUM(Tabela36[[#This Row],[jan/22]:[dez/22]])</f>
        <v>43497</v>
      </c>
      <c r="BV88" s="5">
        <f t="shared" si="5"/>
        <v>131682.79999999999</v>
      </c>
      <c r="BW88" s="5">
        <f t="shared" si="6"/>
        <v>36574.78</v>
      </c>
      <c r="BX88" s="5">
        <f>SUM(Tabela36[[#This Row],[jan/25]:[dez/25]])</f>
        <v>0</v>
      </c>
      <c r="BY88" s="5">
        <f t="shared" si="7"/>
        <v>0</v>
      </c>
      <c r="BZ88" s="5">
        <f>Tabela36[[#This Row],[Total 2025]]+Tabela36[[#This Row],[Total 2024]]+Tabela36[[#This Row],[Total 2023]]+Tabela36[[#This Row],[Total 2022]]+Tabela36[[#This Row],[Total 2021]]+Tabela36[[#This Row],[Total 2026]]</f>
        <v>221730.28</v>
      </c>
    </row>
    <row r="89" spans="1:78" ht="30" customHeight="1" x14ac:dyDescent="0.25">
      <c r="A89" s="63"/>
      <c r="B89" s="10" t="s">
        <v>328</v>
      </c>
      <c r="C89" s="2" t="s">
        <v>276</v>
      </c>
      <c r="D89" s="10">
        <v>1293</v>
      </c>
      <c r="E89" s="7"/>
      <c r="F89" s="2" t="s">
        <v>436</v>
      </c>
      <c r="G89" s="153" t="s">
        <v>435</v>
      </c>
      <c r="H89" s="11">
        <v>0</v>
      </c>
      <c r="I89" s="11">
        <v>0</v>
      </c>
      <c r="J89" s="11">
        <v>0</v>
      </c>
      <c r="K89" s="11">
        <v>0</v>
      </c>
      <c r="L89" s="11">
        <v>0</v>
      </c>
      <c r="M89" s="11">
        <v>0</v>
      </c>
      <c r="N89" s="11">
        <v>0</v>
      </c>
      <c r="O89" s="11">
        <v>0</v>
      </c>
      <c r="P89" s="11">
        <v>0</v>
      </c>
      <c r="Q89" s="11">
        <v>0</v>
      </c>
      <c r="R89" s="11">
        <v>10210.86</v>
      </c>
      <c r="S89" s="11">
        <v>12442.48</v>
      </c>
      <c r="T89" s="11">
        <v>10651.199999999999</v>
      </c>
      <c r="U89" s="11">
        <v>7348.84</v>
      </c>
      <c r="V89" s="11">
        <v>2269.5</v>
      </c>
      <c r="W89" s="11">
        <v>0</v>
      </c>
      <c r="X89" s="11">
        <v>0</v>
      </c>
      <c r="Y89" s="11">
        <v>5449.14</v>
      </c>
      <c r="Z89" s="11">
        <v>5191.66</v>
      </c>
      <c r="AA89" s="11">
        <v>0</v>
      </c>
      <c r="AB89" s="11">
        <v>0</v>
      </c>
      <c r="AC89" s="11">
        <v>0</v>
      </c>
      <c r="AD89" s="11">
        <v>0</v>
      </c>
      <c r="AE89" s="7">
        <v>8040.1</v>
      </c>
      <c r="AF89" s="11">
        <v>0</v>
      </c>
      <c r="AG89" s="11">
        <v>0</v>
      </c>
      <c r="AH89" s="7">
        <v>0</v>
      </c>
      <c r="AI89" s="7">
        <v>0</v>
      </c>
      <c r="AJ89" s="7">
        <v>0</v>
      </c>
      <c r="AK89" s="7">
        <v>0</v>
      </c>
      <c r="AL89" s="7">
        <v>0</v>
      </c>
      <c r="AM89" s="7">
        <v>5564.18</v>
      </c>
      <c r="AN89" s="7">
        <v>0</v>
      </c>
      <c r="AO89" s="7">
        <v>2788.32</v>
      </c>
      <c r="AP89" s="7">
        <v>0</v>
      </c>
      <c r="AQ89" s="7">
        <v>5865.12</v>
      </c>
      <c r="AR89" s="7">
        <v>0</v>
      </c>
      <c r="AS89" s="7">
        <v>3190.72</v>
      </c>
      <c r="AT89" s="7">
        <v>3573.9800000000005</v>
      </c>
      <c r="AU89" s="7">
        <v>0</v>
      </c>
      <c r="AV89" s="7">
        <v>6143.6</v>
      </c>
      <c r="AW89" s="7">
        <v>29.9</v>
      </c>
      <c r="AX89" s="7">
        <v>0</v>
      </c>
      <c r="AY89" s="7">
        <v>0</v>
      </c>
      <c r="AZ89" s="7">
        <v>1622.44</v>
      </c>
      <c r="BA89" s="7">
        <v>0</v>
      </c>
      <c r="BB89" s="7">
        <v>0</v>
      </c>
      <c r="BC89" s="7">
        <v>0</v>
      </c>
      <c r="BD89" s="7">
        <v>0</v>
      </c>
      <c r="BE89" s="7">
        <v>0</v>
      </c>
      <c r="BF89" s="7">
        <v>0</v>
      </c>
      <c r="BG89" s="7">
        <v>0</v>
      </c>
      <c r="BH89" s="7">
        <v>0</v>
      </c>
      <c r="BI89" s="7">
        <v>0</v>
      </c>
      <c r="BJ89" s="7">
        <v>0</v>
      </c>
      <c r="BK89" s="7">
        <v>0</v>
      </c>
      <c r="BL89" s="155">
        <v>0</v>
      </c>
      <c r="BM89" s="7"/>
      <c r="BN89" s="7"/>
      <c r="BO89" s="7"/>
      <c r="BP89" s="7"/>
      <c r="BQ89" s="7"/>
      <c r="BR89" s="7"/>
      <c r="BS89" s="7"/>
      <c r="BT89" s="5">
        <f>SUM(Tabela36[[#This Row],[set/21]:[dez/21]])</f>
        <v>0</v>
      </c>
      <c r="BU89" s="5">
        <f>SUM(Tabela36[[#This Row],[jan/22]:[dez/22]])</f>
        <v>42922.880000000005</v>
      </c>
      <c r="BV89" s="5">
        <f t="shared" si="5"/>
        <v>18680.900000000001</v>
      </c>
      <c r="BW89" s="5">
        <f t="shared" si="6"/>
        <v>20982.32</v>
      </c>
      <c r="BX89" s="5">
        <f>SUM(Tabela36[[#This Row],[jan/25]:[dez/25]])</f>
        <v>7795.9400000000005</v>
      </c>
      <c r="BY89" s="5">
        <f t="shared" si="7"/>
        <v>0</v>
      </c>
      <c r="BZ89" s="5">
        <f>Tabela36[[#This Row],[Total 2025]]+Tabela36[[#This Row],[Total 2024]]+Tabela36[[#This Row],[Total 2023]]+Tabela36[[#This Row],[Total 2022]]+Tabela36[[#This Row],[Total 2021]]+Tabela36[[#This Row],[Total 2026]]</f>
        <v>90382.040000000008</v>
      </c>
    </row>
    <row r="90" spans="1:78" ht="30" customHeight="1" x14ac:dyDescent="0.25">
      <c r="A90" s="63"/>
      <c r="B90" s="10" t="s">
        <v>80</v>
      </c>
      <c r="C90" s="2" t="s">
        <v>279</v>
      </c>
      <c r="D90" s="10">
        <v>1018</v>
      </c>
      <c r="E90" s="7">
        <v>8000</v>
      </c>
      <c r="F90" s="2" t="s">
        <v>529</v>
      </c>
      <c r="G90" s="153" t="s">
        <v>471</v>
      </c>
      <c r="H90" s="7">
        <v>954.6</v>
      </c>
      <c r="I90" s="7">
        <v>0</v>
      </c>
      <c r="J90" s="7">
        <v>1357.2</v>
      </c>
      <c r="K90" s="7">
        <v>0</v>
      </c>
      <c r="L90" s="7">
        <v>5750.8</v>
      </c>
      <c r="M90" s="7">
        <v>0</v>
      </c>
      <c r="N90" s="7">
        <v>7953.4</v>
      </c>
      <c r="O90" s="7">
        <v>0</v>
      </c>
      <c r="P90" s="7">
        <v>3737</v>
      </c>
      <c r="Q90" s="7">
        <v>5258.94</v>
      </c>
      <c r="R90" s="7">
        <v>5878.76</v>
      </c>
      <c r="S90" s="7">
        <v>5096.3999999999996</v>
      </c>
      <c r="T90" s="11">
        <v>0</v>
      </c>
      <c r="U90" s="11">
        <v>0</v>
      </c>
      <c r="V90" s="11">
        <v>2432.3000000000002</v>
      </c>
      <c r="W90" s="7">
        <v>6707.94</v>
      </c>
      <c r="X90" s="7">
        <v>0</v>
      </c>
      <c r="Y90" s="7">
        <v>2078.42</v>
      </c>
      <c r="Z90" s="7">
        <v>4056.58</v>
      </c>
      <c r="AA90" s="7">
        <v>5562.96</v>
      </c>
      <c r="AB90" s="7">
        <v>7641.45</v>
      </c>
      <c r="AC90" s="7">
        <v>0</v>
      </c>
      <c r="AD90" s="7">
        <v>2060.52</v>
      </c>
      <c r="AE90" s="7">
        <v>2140.08</v>
      </c>
      <c r="AF90" s="11">
        <v>0</v>
      </c>
      <c r="AG90" s="7">
        <v>5951.96</v>
      </c>
      <c r="AH90" s="7">
        <v>2656.26</v>
      </c>
      <c r="AI90" s="7">
        <v>6887.12</v>
      </c>
      <c r="AJ90" s="7">
        <v>0</v>
      </c>
      <c r="AK90" s="7">
        <v>0</v>
      </c>
      <c r="AL90" s="7">
        <v>4045.16</v>
      </c>
      <c r="AM90" s="7">
        <v>0</v>
      </c>
      <c r="AN90" s="7">
        <v>6528.36</v>
      </c>
      <c r="AO90" s="7">
        <v>4744.84</v>
      </c>
      <c r="AP90" s="7">
        <v>3700.41</v>
      </c>
      <c r="AQ90" s="7">
        <v>5061.28</v>
      </c>
      <c r="AR90" s="7">
        <v>0</v>
      </c>
      <c r="AS90" s="7">
        <v>2645.01</v>
      </c>
      <c r="AT90" s="7">
        <v>6208.98</v>
      </c>
      <c r="AU90" s="7">
        <v>2475.23</v>
      </c>
      <c r="AV90" s="7">
        <v>10046.240000000002</v>
      </c>
      <c r="AW90" s="7">
        <v>2519.2600000000002</v>
      </c>
      <c r="AX90" s="7">
        <v>6854.28</v>
      </c>
      <c r="AY90" s="7">
        <v>11212.21</v>
      </c>
      <c r="AZ90" s="7">
        <v>0</v>
      </c>
      <c r="BA90" s="7">
        <v>0</v>
      </c>
      <c r="BB90" s="7">
        <v>6392.2899999999991</v>
      </c>
      <c r="BC90" s="7">
        <v>5050.76</v>
      </c>
      <c r="BD90" s="7">
        <v>4288.5</v>
      </c>
      <c r="BE90" s="7">
        <v>4494.68</v>
      </c>
      <c r="BF90" s="7">
        <v>1847.75</v>
      </c>
      <c r="BG90" s="7">
        <v>2590.52</v>
      </c>
      <c r="BH90" s="7">
        <v>0</v>
      </c>
      <c r="BI90" s="7">
        <v>7865.1799999999994</v>
      </c>
      <c r="BJ90" s="7">
        <v>3964.8100000000004</v>
      </c>
      <c r="BK90" s="7">
        <v>1190.3499999999999</v>
      </c>
      <c r="BL90" s="155">
        <v>0</v>
      </c>
      <c r="BM90" s="7"/>
      <c r="BN90" s="7"/>
      <c r="BO90" s="7"/>
      <c r="BP90" s="7"/>
      <c r="BQ90" s="7"/>
      <c r="BR90" s="7"/>
      <c r="BS90" s="7"/>
      <c r="BT90" s="5">
        <f>SUM(Tabela36[[#This Row],[set/21]:[dez/21]])</f>
        <v>2311.8000000000002</v>
      </c>
      <c r="BU90" s="5">
        <f>SUM(Tabela36[[#This Row],[jan/22]:[dez/22]])</f>
        <v>42815.540000000008</v>
      </c>
      <c r="BV90" s="5">
        <f t="shared" si="5"/>
        <v>39035.350000000006</v>
      </c>
      <c r="BW90" s="5">
        <f t="shared" si="6"/>
        <v>35409.269999999997</v>
      </c>
      <c r="BX90" s="5">
        <f>SUM(Tabela36[[#This Row],[jan/25]:[dez/25]])</f>
        <v>55296.49</v>
      </c>
      <c r="BY90" s="5">
        <f t="shared" si="7"/>
        <v>13020.34</v>
      </c>
      <c r="BZ90" s="5">
        <f>Tabela36[[#This Row],[Total 2025]]+Tabela36[[#This Row],[Total 2024]]+Tabela36[[#This Row],[Total 2023]]+Tabela36[[#This Row],[Total 2022]]+Tabela36[[#This Row],[Total 2021]]+Tabela36[[#This Row],[Total 2026]]</f>
        <v>187888.79</v>
      </c>
    </row>
    <row r="91" spans="1:78" ht="30" customHeight="1" x14ac:dyDescent="0.25">
      <c r="A91" s="63"/>
      <c r="B91" s="10" t="s">
        <v>123</v>
      </c>
      <c r="C91" s="2" t="s">
        <v>295</v>
      </c>
      <c r="D91" s="10">
        <v>1111</v>
      </c>
      <c r="E91" s="7">
        <v>0</v>
      </c>
      <c r="F91" s="2" t="s">
        <v>437</v>
      </c>
      <c r="G91" s="153" t="s">
        <v>435</v>
      </c>
      <c r="H91" s="7">
        <v>0</v>
      </c>
      <c r="I91" s="7">
        <v>2928.4</v>
      </c>
      <c r="J91" s="7">
        <v>4285.1400000000003</v>
      </c>
      <c r="K91" s="7">
        <v>3534.66</v>
      </c>
      <c r="L91" s="7">
        <v>0</v>
      </c>
      <c r="M91" s="7">
        <v>9353.1200000000008</v>
      </c>
      <c r="N91" s="7">
        <v>0</v>
      </c>
      <c r="O91" s="7">
        <v>0</v>
      </c>
      <c r="P91" s="7">
        <v>0</v>
      </c>
      <c r="Q91" s="7">
        <v>4835.6000000000004</v>
      </c>
      <c r="R91" s="7">
        <v>3029.25</v>
      </c>
      <c r="S91" s="7">
        <v>3982.67</v>
      </c>
      <c r="T91" s="11">
        <v>5722.7</v>
      </c>
      <c r="U91" s="11">
        <v>7042.84</v>
      </c>
      <c r="V91" s="11">
        <v>8510.4599999999991</v>
      </c>
      <c r="W91" s="7">
        <v>0</v>
      </c>
      <c r="X91" s="7">
        <v>0</v>
      </c>
      <c r="Y91" s="7">
        <v>0</v>
      </c>
      <c r="Z91" s="7">
        <v>0</v>
      </c>
      <c r="AA91" s="7">
        <v>0</v>
      </c>
      <c r="AB91" s="7">
        <v>0</v>
      </c>
      <c r="AC91" s="7">
        <v>0</v>
      </c>
      <c r="AD91" s="7">
        <v>0</v>
      </c>
      <c r="AE91" s="7">
        <v>4112.28</v>
      </c>
      <c r="AF91" s="11">
        <v>5688.16</v>
      </c>
      <c r="AG91" s="7">
        <v>0</v>
      </c>
      <c r="AH91" s="7">
        <v>0</v>
      </c>
      <c r="AI91" s="7">
        <v>0</v>
      </c>
      <c r="AJ91" s="7">
        <v>3210.38</v>
      </c>
      <c r="AK91" s="7">
        <v>2789.9</v>
      </c>
      <c r="AL91" s="7">
        <v>0</v>
      </c>
      <c r="AM91" s="7">
        <v>0</v>
      </c>
      <c r="AN91" s="7">
        <v>0</v>
      </c>
      <c r="AO91" s="7">
        <v>0</v>
      </c>
      <c r="AP91" s="7">
        <v>2182.0700000000002</v>
      </c>
      <c r="AQ91" s="7">
        <v>0</v>
      </c>
      <c r="AR91" s="7">
        <v>0</v>
      </c>
      <c r="AS91" s="7">
        <v>3703.4799999999996</v>
      </c>
      <c r="AT91" s="7">
        <v>1578.79</v>
      </c>
      <c r="AU91" s="7">
        <v>0</v>
      </c>
      <c r="AV91" s="7">
        <v>0</v>
      </c>
      <c r="AW91" s="7">
        <v>1386</v>
      </c>
      <c r="AX91" s="7">
        <v>0</v>
      </c>
      <c r="AY91" s="7">
        <v>1535.29</v>
      </c>
      <c r="AZ91" s="7">
        <v>0</v>
      </c>
      <c r="BA91" s="7">
        <v>0</v>
      </c>
      <c r="BB91" s="7">
        <v>1446.21</v>
      </c>
      <c r="BC91" s="7">
        <v>0</v>
      </c>
      <c r="BD91" s="7">
        <v>0</v>
      </c>
      <c r="BE91" s="7">
        <v>0</v>
      </c>
      <c r="BF91" s="7">
        <v>0</v>
      </c>
      <c r="BG91" s="7">
        <v>0</v>
      </c>
      <c r="BH91" s="7">
        <v>0</v>
      </c>
      <c r="BI91" s="7">
        <v>0</v>
      </c>
      <c r="BJ91" s="7">
        <v>0</v>
      </c>
      <c r="BK91" s="7">
        <v>0</v>
      </c>
      <c r="BL91" s="155">
        <v>0</v>
      </c>
      <c r="BM91" s="7"/>
      <c r="BN91" s="7"/>
      <c r="BO91" s="7"/>
      <c r="BP91" s="7"/>
      <c r="BQ91" s="7"/>
      <c r="BR91" s="7"/>
      <c r="BS91" s="7"/>
      <c r="BT91" s="5">
        <f>SUM(Tabela36[[#This Row],[set/21]:[dez/21]])</f>
        <v>10748.2</v>
      </c>
      <c r="BU91" s="5">
        <f>SUM(Tabela36[[#This Row],[jan/22]:[dez/22]])</f>
        <v>42476.639999999999</v>
      </c>
      <c r="BV91" s="5">
        <f t="shared" si="5"/>
        <v>9800.4399999999987</v>
      </c>
      <c r="BW91" s="5">
        <f t="shared" si="6"/>
        <v>13464.619999999999</v>
      </c>
      <c r="BX91" s="5">
        <f>SUM(Tabela36[[#This Row],[jan/25]:[dez/25]])</f>
        <v>4367.5</v>
      </c>
      <c r="BY91" s="5">
        <f t="shared" si="7"/>
        <v>0</v>
      </c>
      <c r="BZ91" s="5">
        <f>Tabela36[[#This Row],[Total 2025]]+Tabela36[[#This Row],[Total 2024]]+Tabela36[[#This Row],[Total 2023]]+Tabela36[[#This Row],[Total 2022]]+Tabela36[[#This Row],[Total 2021]]+Tabela36[[#This Row],[Total 2026]]</f>
        <v>80857.399999999994</v>
      </c>
    </row>
    <row r="92" spans="1:78" ht="30" customHeight="1" x14ac:dyDescent="0.25">
      <c r="A92" s="63"/>
      <c r="B92" s="41" t="s">
        <v>17</v>
      </c>
      <c r="C92" s="2" t="s">
        <v>287</v>
      </c>
      <c r="D92" s="10">
        <v>1283</v>
      </c>
      <c r="E92" s="7"/>
      <c r="F92" s="2" t="s">
        <v>529</v>
      </c>
      <c r="G92" s="153" t="s">
        <v>435</v>
      </c>
      <c r="H92" s="7">
        <v>0</v>
      </c>
      <c r="I92" s="7">
        <v>0</v>
      </c>
      <c r="J92" s="7">
        <v>0</v>
      </c>
      <c r="K92" s="7">
        <v>0</v>
      </c>
      <c r="L92" s="7">
        <v>0</v>
      </c>
      <c r="M92" s="7">
        <v>0</v>
      </c>
      <c r="N92" s="7">
        <v>0</v>
      </c>
      <c r="O92" s="7">
        <v>0</v>
      </c>
      <c r="P92" s="7">
        <v>0</v>
      </c>
      <c r="Q92" s="7">
        <v>5826.56</v>
      </c>
      <c r="R92" s="7">
        <v>5084.33</v>
      </c>
      <c r="S92" s="7">
        <v>4070.62</v>
      </c>
      <c r="T92" s="11">
        <v>8832.09</v>
      </c>
      <c r="U92" s="11">
        <v>17591.53</v>
      </c>
      <c r="V92" s="11">
        <v>842.07</v>
      </c>
      <c r="W92" s="7">
        <v>0</v>
      </c>
      <c r="X92" s="7">
        <v>0</v>
      </c>
      <c r="Y92" s="7">
        <v>0</v>
      </c>
      <c r="Z92" s="7">
        <v>0</v>
      </c>
      <c r="AA92" s="7">
        <v>0</v>
      </c>
      <c r="AB92" s="7">
        <v>5896.94</v>
      </c>
      <c r="AC92" s="7">
        <v>4445.46</v>
      </c>
      <c r="AD92" s="7">
        <v>9648.83</v>
      </c>
      <c r="AE92" s="7">
        <v>11072.65</v>
      </c>
      <c r="AF92" s="11">
        <v>0</v>
      </c>
      <c r="AG92" s="7">
        <v>6751.65</v>
      </c>
      <c r="AH92" s="7">
        <v>5001.37</v>
      </c>
      <c r="AI92" s="7">
        <v>0</v>
      </c>
      <c r="AJ92" s="7">
        <v>4089.4080000000004</v>
      </c>
      <c r="AK92" s="7">
        <v>0</v>
      </c>
      <c r="AL92" s="7">
        <v>3438.88</v>
      </c>
      <c r="AM92" s="7">
        <v>6048.73</v>
      </c>
      <c r="AN92" s="7">
        <v>5793.15</v>
      </c>
      <c r="AO92" s="7">
        <v>8731.24</v>
      </c>
      <c r="AP92" s="7">
        <v>0</v>
      </c>
      <c r="AQ92" s="7">
        <v>6851.08</v>
      </c>
      <c r="AR92" s="7">
        <v>0</v>
      </c>
      <c r="AS92" s="7">
        <v>0</v>
      </c>
      <c r="AT92" s="7">
        <v>7912.1</v>
      </c>
      <c r="AU92" s="7">
        <v>0</v>
      </c>
      <c r="AV92" s="7">
        <v>6607.74</v>
      </c>
      <c r="AW92" s="7">
        <v>0</v>
      </c>
      <c r="AX92" s="7">
        <v>0</v>
      </c>
      <c r="AY92" s="7">
        <v>4941.5600000000004</v>
      </c>
      <c r="AZ92" s="7">
        <v>0</v>
      </c>
      <c r="BA92" s="7">
        <v>8152.22</v>
      </c>
      <c r="BB92" s="7">
        <v>2813.8</v>
      </c>
      <c r="BC92" s="7">
        <v>3012.42</v>
      </c>
      <c r="BD92" s="7">
        <v>-83.76</v>
      </c>
      <c r="BE92" s="7">
        <v>5102.9799999999996</v>
      </c>
      <c r="BF92" s="7">
        <v>0</v>
      </c>
      <c r="BG92" s="7">
        <v>9786.16</v>
      </c>
      <c r="BH92" s="7">
        <v>0</v>
      </c>
      <c r="BI92" s="7">
        <v>22085.5</v>
      </c>
      <c r="BJ92" s="7">
        <v>0</v>
      </c>
      <c r="BK92" s="7">
        <v>0</v>
      </c>
      <c r="BL92" s="155">
        <v>0</v>
      </c>
      <c r="BM92" s="7"/>
      <c r="BN92" s="7"/>
      <c r="BO92" s="7"/>
      <c r="BP92" s="7"/>
      <c r="BQ92" s="7"/>
      <c r="BR92" s="7"/>
      <c r="BS92" s="7"/>
      <c r="BT92" s="5">
        <f>SUM(Tabela36[[#This Row],[set/21]:[dez/21]])</f>
        <v>0</v>
      </c>
      <c r="BU92" s="5">
        <f>SUM(Tabela36[[#This Row],[jan/22]:[dez/22]])</f>
        <v>42247.199999999997</v>
      </c>
      <c r="BV92" s="5">
        <f t="shared" si="5"/>
        <v>42816.9</v>
      </c>
      <c r="BW92" s="5">
        <f t="shared" si="6"/>
        <v>42864.587999999996</v>
      </c>
      <c r="BX92" s="5">
        <f>SUM(Tabela36[[#This Row],[jan/25]:[dez/25]])</f>
        <v>40333.119999999995</v>
      </c>
      <c r="BY92" s="5">
        <f t="shared" si="7"/>
        <v>22085.5</v>
      </c>
      <c r="BZ92" s="5">
        <f>Tabela36[[#This Row],[Total 2025]]+Tabela36[[#This Row],[Total 2024]]+Tabela36[[#This Row],[Total 2023]]+Tabela36[[#This Row],[Total 2022]]+Tabela36[[#This Row],[Total 2021]]+Tabela36[[#This Row],[Total 2026]]</f>
        <v>190347.30799999996</v>
      </c>
    </row>
    <row r="93" spans="1:78" ht="30" customHeight="1" x14ac:dyDescent="0.25">
      <c r="A93" s="63"/>
      <c r="B93" s="10" t="s">
        <v>264</v>
      </c>
      <c r="C93" s="2" t="s">
        <v>276</v>
      </c>
      <c r="D93" s="10">
        <v>1060</v>
      </c>
      <c r="E93" s="7">
        <v>25000</v>
      </c>
      <c r="F93" s="2" t="s">
        <v>436</v>
      </c>
      <c r="G93" s="153" t="s">
        <v>435</v>
      </c>
      <c r="H93" s="7">
        <v>3148.04</v>
      </c>
      <c r="I93" s="7">
        <v>0</v>
      </c>
      <c r="J93" s="7">
        <v>5086.2</v>
      </c>
      <c r="K93" s="7">
        <v>0</v>
      </c>
      <c r="L93" s="7">
        <v>5209.2</v>
      </c>
      <c r="M93" s="7">
        <v>7296.4</v>
      </c>
      <c r="N93" s="7">
        <v>0</v>
      </c>
      <c r="O93" s="7">
        <v>3013</v>
      </c>
      <c r="P93" s="7">
        <v>3145.2</v>
      </c>
      <c r="Q93" s="7">
        <v>4969.32</v>
      </c>
      <c r="R93" s="7">
        <v>5349.48</v>
      </c>
      <c r="S93" s="7">
        <v>1430.14</v>
      </c>
      <c r="T93" s="11">
        <v>8372.75</v>
      </c>
      <c r="U93" s="11">
        <v>0</v>
      </c>
      <c r="V93" s="11">
        <v>3329.4</v>
      </c>
      <c r="W93" s="7">
        <v>0</v>
      </c>
      <c r="X93" s="7">
        <v>7256.98</v>
      </c>
      <c r="Y93" s="7">
        <v>0</v>
      </c>
      <c r="Z93" s="7">
        <v>5567.66</v>
      </c>
      <c r="AA93" s="7">
        <v>11218.699999999999</v>
      </c>
      <c r="AB93" s="7">
        <v>4161.83</v>
      </c>
      <c r="AC93" s="7">
        <v>0</v>
      </c>
      <c r="AD93" s="7">
        <v>18113.96</v>
      </c>
      <c r="AE93" s="7">
        <v>4021.64</v>
      </c>
      <c r="AF93" s="11">
        <v>7316.74</v>
      </c>
      <c r="AG93" s="7">
        <v>5190.49</v>
      </c>
      <c r="AH93" s="7">
        <v>3025</v>
      </c>
      <c r="AI93" s="7">
        <v>4963.96</v>
      </c>
      <c r="AJ93" s="7">
        <v>9405.36</v>
      </c>
      <c r="AK93" s="7">
        <v>4666.16</v>
      </c>
      <c r="AL93" s="7">
        <v>11083.48</v>
      </c>
      <c r="AM93" s="7">
        <v>4169.92</v>
      </c>
      <c r="AN93" s="7">
        <v>0</v>
      </c>
      <c r="AO93" s="7">
        <v>7074.56</v>
      </c>
      <c r="AP93" s="7">
        <v>5195.13</v>
      </c>
      <c r="AQ93" s="7">
        <v>11049.74</v>
      </c>
      <c r="AR93" s="7">
        <v>4462.87</v>
      </c>
      <c r="AS93" s="7">
        <v>0</v>
      </c>
      <c r="AT93" s="7">
        <v>7619.92</v>
      </c>
      <c r="AU93" s="7">
        <v>0</v>
      </c>
      <c r="AV93" s="7">
        <v>11040.04</v>
      </c>
      <c r="AW93" s="7">
        <v>0</v>
      </c>
      <c r="AX93" s="7">
        <v>2972.74</v>
      </c>
      <c r="AY93" s="7">
        <v>5400.87</v>
      </c>
      <c r="AZ93" s="7">
        <v>0</v>
      </c>
      <c r="BA93" s="7">
        <v>4728.3</v>
      </c>
      <c r="BB93" s="7">
        <v>4325.76</v>
      </c>
      <c r="BC93" s="7">
        <v>3395.44</v>
      </c>
      <c r="BD93" s="7">
        <v>4675.6000000000004</v>
      </c>
      <c r="BE93" s="7">
        <v>10587.8</v>
      </c>
      <c r="BF93" s="7">
        <v>0</v>
      </c>
      <c r="BG93" s="7">
        <v>3928.48</v>
      </c>
      <c r="BH93" s="7">
        <v>5871.6</v>
      </c>
      <c r="BI93" s="7">
        <v>2698.8</v>
      </c>
      <c r="BJ93" s="7">
        <v>0</v>
      </c>
      <c r="BK93" s="7">
        <v>4924.12</v>
      </c>
      <c r="BL93" s="155">
        <v>4187.2</v>
      </c>
      <c r="BM93" s="7"/>
      <c r="BN93" s="7"/>
      <c r="BO93" s="7"/>
      <c r="BP93" s="7"/>
      <c r="BQ93" s="7"/>
      <c r="BR93" s="7"/>
      <c r="BS93" s="7"/>
      <c r="BT93" s="5">
        <f>SUM(Tabela36[[#This Row],[set/21]:[dez/21]])</f>
        <v>8234.24</v>
      </c>
      <c r="BU93" s="5">
        <f>SUM(Tabela36[[#This Row],[jan/22]:[dez/22]])</f>
        <v>42114.89</v>
      </c>
      <c r="BV93" s="5">
        <f t="shared" si="5"/>
        <v>70836.960000000006</v>
      </c>
      <c r="BW93" s="5">
        <f t="shared" si="6"/>
        <v>64727.139999999992</v>
      </c>
      <c r="BX93" s="5">
        <f>SUM(Tabela36[[#This Row],[jan/25]:[dez/25]])</f>
        <v>51055.030000000006</v>
      </c>
      <c r="BY93" s="5">
        <f t="shared" si="7"/>
        <v>17681.72</v>
      </c>
      <c r="BZ93" s="5">
        <f>Tabela36[[#This Row],[Total 2025]]+Tabela36[[#This Row],[Total 2024]]+Tabela36[[#This Row],[Total 2023]]+Tabela36[[#This Row],[Total 2022]]+Tabela36[[#This Row],[Total 2021]]+Tabela36[[#This Row],[Total 2026]]</f>
        <v>254649.98</v>
      </c>
    </row>
    <row r="94" spans="1:78" ht="30" customHeight="1" x14ac:dyDescent="0.25">
      <c r="A94" s="63"/>
      <c r="B94" s="41" t="s">
        <v>63</v>
      </c>
      <c r="C94" s="2" t="s">
        <v>278</v>
      </c>
      <c r="D94" s="10">
        <v>1085</v>
      </c>
      <c r="E94" s="7"/>
      <c r="F94" s="2" t="s">
        <v>436</v>
      </c>
      <c r="G94" s="153" t="s">
        <v>435</v>
      </c>
      <c r="H94" s="7">
        <v>0</v>
      </c>
      <c r="I94" s="7">
        <v>3038.1019999999999</v>
      </c>
      <c r="J94" s="7">
        <v>1939.9126000000001</v>
      </c>
      <c r="K94" s="7">
        <v>6627.3899999999994</v>
      </c>
      <c r="L94" s="7">
        <v>3269.56</v>
      </c>
      <c r="M94" s="7">
        <v>5847.68</v>
      </c>
      <c r="N94" s="7">
        <v>10091.095999999998</v>
      </c>
      <c r="O94" s="7">
        <v>0</v>
      </c>
      <c r="P94" s="7">
        <v>8438.2099999999991</v>
      </c>
      <c r="Q94" s="7">
        <v>2876.4599999999996</v>
      </c>
      <c r="R94" s="7">
        <v>0</v>
      </c>
      <c r="S94" s="7">
        <v>0</v>
      </c>
      <c r="T94" s="11">
        <v>6344.42</v>
      </c>
      <c r="U94" s="11">
        <v>0</v>
      </c>
      <c r="V94" s="11">
        <v>5022.67</v>
      </c>
      <c r="W94" s="7">
        <v>0</v>
      </c>
      <c r="X94" s="7">
        <v>1267.74</v>
      </c>
      <c r="Y94" s="7">
        <v>0</v>
      </c>
      <c r="Z94" s="7">
        <v>842.06</v>
      </c>
      <c r="AA94" s="7">
        <v>2676.55</v>
      </c>
      <c r="AB94" s="7">
        <v>2490.14</v>
      </c>
      <c r="AC94" s="7">
        <v>0</v>
      </c>
      <c r="AD94" s="7">
        <v>2178.0300000000002</v>
      </c>
      <c r="AE94" s="7">
        <v>4300.3900000000003</v>
      </c>
      <c r="AF94" s="11">
        <v>0</v>
      </c>
      <c r="AG94" s="7">
        <v>0</v>
      </c>
      <c r="AH94" s="7">
        <v>0</v>
      </c>
      <c r="AI94" s="7">
        <v>0</v>
      </c>
      <c r="AJ94" s="7">
        <v>0</v>
      </c>
      <c r="AK94" s="7">
        <v>0</v>
      </c>
      <c r="AL94" s="7">
        <v>0</v>
      </c>
      <c r="AM94" s="7">
        <v>0</v>
      </c>
      <c r="AN94" s="7">
        <v>0</v>
      </c>
      <c r="AO94" s="7">
        <v>0</v>
      </c>
      <c r="AP94" s="7">
        <v>0</v>
      </c>
      <c r="AQ94" s="7">
        <v>0</v>
      </c>
      <c r="AR94" s="7">
        <v>0</v>
      </c>
      <c r="AS94" s="7">
        <v>0</v>
      </c>
      <c r="AT94" s="7">
        <v>0</v>
      </c>
      <c r="AU94" s="7">
        <v>0</v>
      </c>
      <c r="AV94" s="7">
        <v>0</v>
      </c>
      <c r="AW94" s="7">
        <v>0</v>
      </c>
      <c r="AX94" s="7">
        <v>0</v>
      </c>
      <c r="AY94" s="7">
        <v>0</v>
      </c>
      <c r="AZ94" s="7">
        <v>0</v>
      </c>
      <c r="BA94" s="7">
        <v>0</v>
      </c>
      <c r="BB94" s="7">
        <v>0</v>
      </c>
      <c r="BC94" s="7">
        <v>0</v>
      </c>
      <c r="BD94" s="7">
        <v>0</v>
      </c>
      <c r="BE94" s="7">
        <v>0</v>
      </c>
      <c r="BF94" s="7">
        <v>0</v>
      </c>
      <c r="BG94" s="7">
        <v>0</v>
      </c>
      <c r="BH94" s="7">
        <v>0</v>
      </c>
      <c r="BI94" s="7">
        <v>0</v>
      </c>
      <c r="BJ94" s="7">
        <v>0</v>
      </c>
      <c r="BK94" s="7">
        <v>0</v>
      </c>
      <c r="BL94" s="155">
        <v>0</v>
      </c>
      <c r="BM94" s="7"/>
      <c r="BN94" s="7"/>
      <c r="BO94" s="7"/>
      <c r="BP94" s="7"/>
      <c r="BQ94" s="7"/>
      <c r="BR94" s="7"/>
      <c r="BS94" s="7"/>
      <c r="BT94" s="5">
        <f>SUM(Tabela36[[#This Row],[set/21]:[dez/21]])</f>
        <v>11605.4046</v>
      </c>
      <c r="BU94" s="5">
        <f>SUM(Tabela36[[#This Row],[jan/22]:[dez/22]])</f>
        <v>41890.09599999999</v>
      </c>
      <c r="BV94" s="5">
        <f t="shared" si="5"/>
        <v>13754.91</v>
      </c>
      <c r="BW94" s="5">
        <f t="shared" si="6"/>
        <v>0</v>
      </c>
      <c r="BX94" s="5">
        <f>SUM(Tabela36[[#This Row],[jan/25]:[dez/25]])</f>
        <v>0</v>
      </c>
      <c r="BY94" s="5">
        <f t="shared" si="7"/>
        <v>0</v>
      </c>
      <c r="BZ94" s="5">
        <f>Tabela36[[#This Row],[Total 2025]]+Tabela36[[#This Row],[Total 2024]]+Tabela36[[#This Row],[Total 2023]]+Tabela36[[#This Row],[Total 2022]]+Tabela36[[#This Row],[Total 2021]]+Tabela36[[#This Row],[Total 2026]]</f>
        <v>67250.410599999988</v>
      </c>
    </row>
    <row r="95" spans="1:78" ht="30" customHeight="1" x14ac:dyDescent="0.25">
      <c r="A95" s="63"/>
      <c r="B95" s="10" t="s">
        <v>28</v>
      </c>
      <c r="C95" s="2" t="s">
        <v>279</v>
      </c>
      <c r="D95" s="10">
        <v>1180</v>
      </c>
      <c r="E95" s="7"/>
      <c r="F95" s="2" t="s">
        <v>437</v>
      </c>
      <c r="G95" s="153" t="s">
        <v>435</v>
      </c>
      <c r="H95" s="11">
        <v>0</v>
      </c>
      <c r="I95" s="11">
        <v>0</v>
      </c>
      <c r="J95" s="11">
        <v>0</v>
      </c>
      <c r="K95" s="11">
        <v>0</v>
      </c>
      <c r="L95" s="11">
        <v>17777.3</v>
      </c>
      <c r="M95" s="11">
        <v>0</v>
      </c>
      <c r="N95" s="11">
        <v>0</v>
      </c>
      <c r="O95" s="11">
        <v>8305.08</v>
      </c>
      <c r="P95" s="11">
        <v>0</v>
      </c>
      <c r="Q95" s="11">
        <v>0</v>
      </c>
      <c r="R95" s="11">
        <v>0</v>
      </c>
      <c r="S95" s="11">
        <v>0</v>
      </c>
      <c r="T95" s="11">
        <v>6162.24</v>
      </c>
      <c r="U95" s="11">
        <v>0</v>
      </c>
      <c r="V95" s="11">
        <v>9467.32</v>
      </c>
      <c r="W95" s="7">
        <v>0</v>
      </c>
      <c r="X95" s="7">
        <v>0</v>
      </c>
      <c r="Y95" s="7">
        <v>2718.44</v>
      </c>
      <c r="Z95" s="7">
        <v>0</v>
      </c>
      <c r="AA95" s="7">
        <v>0</v>
      </c>
      <c r="AB95" s="7">
        <v>0</v>
      </c>
      <c r="AC95" s="7">
        <v>3190.28</v>
      </c>
      <c r="AD95" s="7">
        <v>0</v>
      </c>
      <c r="AE95" s="7">
        <v>0</v>
      </c>
      <c r="AF95" s="11">
        <v>0</v>
      </c>
      <c r="AG95" s="7">
        <v>1824.14</v>
      </c>
      <c r="AH95" s="7">
        <v>1946.8</v>
      </c>
      <c r="AI95" s="7">
        <v>0</v>
      </c>
      <c r="AJ95" s="7">
        <v>3642.24</v>
      </c>
      <c r="AK95" s="7">
        <v>0</v>
      </c>
      <c r="AL95" s="7">
        <v>1239</v>
      </c>
      <c r="AM95" s="7">
        <v>0</v>
      </c>
      <c r="AN95" s="7">
        <v>0</v>
      </c>
      <c r="AO95" s="7">
        <v>0</v>
      </c>
      <c r="AP95" s="7">
        <v>0</v>
      </c>
      <c r="AQ95" s="7">
        <v>2842.86</v>
      </c>
      <c r="AR95" s="7">
        <v>0</v>
      </c>
      <c r="AS95" s="7">
        <v>3342.72</v>
      </c>
      <c r="AT95" s="7">
        <v>0</v>
      </c>
      <c r="AU95" s="7">
        <v>0</v>
      </c>
      <c r="AV95" s="7">
        <v>0</v>
      </c>
      <c r="AW95" s="7">
        <v>0</v>
      </c>
      <c r="AX95" s="7">
        <v>0</v>
      </c>
      <c r="AY95" s="7">
        <v>3500.15</v>
      </c>
      <c r="AZ95" s="7">
        <v>8373.6200000000008</v>
      </c>
      <c r="BA95" s="7">
        <v>0</v>
      </c>
      <c r="BB95" s="7">
        <v>0</v>
      </c>
      <c r="BC95" s="7">
        <v>8795.2000000000007</v>
      </c>
      <c r="BD95" s="7">
        <v>0</v>
      </c>
      <c r="BE95" s="7">
        <v>6097.9400000000005</v>
      </c>
      <c r="BF95" s="7">
        <v>5075.0200000000004</v>
      </c>
      <c r="BG95" s="7">
        <v>0</v>
      </c>
      <c r="BH95" s="7">
        <v>0</v>
      </c>
      <c r="BI95" s="7">
        <v>0</v>
      </c>
      <c r="BJ95" s="7">
        <v>3168.78</v>
      </c>
      <c r="BK95" s="7">
        <v>0</v>
      </c>
      <c r="BL95" s="155">
        <v>3262.9</v>
      </c>
      <c r="BM95" s="7"/>
      <c r="BN95" s="7"/>
      <c r="BO95" s="7"/>
      <c r="BP95" s="7"/>
      <c r="BQ95" s="7"/>
      <c r="BR95" s="7"/>
      <c r="BS95" s="7"/>
      <c r="BT95" s="5">
        <f>SUM(Tabela36[[#This Row],[set/21]:[dez/21]])</f>
        <v>0</v>
      </c>
      <c r="BU95" s="5">
        <f>SUM(Tabela36[[#This Row],[jan/22]:[dez/22]])</f>
        <v>41711.939999999995</v>
      </c>
      <c r="BV95" s="5">
        <f t="shared" si="5"/>
        <v>9679.66</v>
      </c>
      <c r="BW95" s="5">
        <f t="shared" si="6"/>
        <v>11066.82</v>
      </c>
      <c r="BX95" s="5">
        <f>SUM(Tabela36[[#This Row],[jan/25]:[dez/25]])</f>
        <v>31841.930000000004</v>
      </c>
      <c r="BY95" s="5">
        <f t="shared" si="7"/>
        <v>6431.68</v>
      </c>
      <c r="BZ95" s="5">
        <f>Tabela36[[#This Row],[Total 2025]]+Tabela36[[#This Row],[Total 2024]]+Tabela36[[#This Row],[Total 2023]]+Tabela36[[#This Row],[Total 2022]]+Tabela36[[#This Row],[Total 2021]]+Tabela36[[#This Row],[Total 2026]]</f>
        <v>100732.03</v>
      </c>
    </row>
    <row r="96" spans="1:78" ht="30" customHeight="1" x14ac:dyDescent="0.25">
      <c r="A96" s="63"/>
      <c r="B96" s="10" t="s">
        <v>206</v>
      </c>
      <c r="C96" s="2" t="s">
        <v>279</v>
      </c>
      <c r="D96" s="10">
        <v>1181</v>
      </c>
      <c r="E96" s="7"/>
      <c r="F96" s="2" t="s">
        <v>529</v>
      </c>
      <c r="G96" s="153" t="s">
        <v>435</v>
      </c>
      <c r="H96" s="7">
        <v>0</v>
      </c>
      <c r="I96" s="7">
        <v>0</v>
      </c>
      <c r="J96" s="7">
        <v>0</v>
      </c>
      <c r="K96" s="7">
        <v>0</v>
      </c>
      <c r="L96" s="7">
        <v>4039.24</v>
      </c>
      <c r="M96" s="7">
        <v>0</v>
      </c>
      <c r="N96" s="7">
        <v>3089.73</v>
      </c>
      <c r="O96" s="7">
        <v>2759.68</v>
      </c>
      <c r="P96" s="7">
        <v>5031.76</v>
      </c>
      <c r="Q96" s="7">
        <v>4062.2400000000002</v>
      </c>
      <c r="R96" s="7">
        <v>4246.93</v>
      </c>
      <c r="S96" s="7">
        <v>0</v>
      </c>
      <c r="T96" s="11">
        <v>11449</v>
      </c>
      <c r="U96" s="11">
        <v>0</v>
      </c>
      <c r="V96" s="11">
        <v>6613.59</v>
      </c>
      <c r="W96" s="7">
        <v>0</v>
      </c>
      <c r="X96" s="7">
        <v>3172.88</v>
      </c>
      <c r="Y96" s="7">
        <v>2122.2600000000002</v>
      </c>
      <c r="Z96" s="7">
        <v>6780.9400000000005</v>
      </c>
      <c r="AA96" s="7">
        <v>1990.97</v>
      </c>
      <c r="AB96" s="7">
        <v>0</v>
      </c>
      <c r="AC96" s="7">
        <v>11480.27</v>
      </c>
      <c r="AD96" s="7">
        <v>9401.48</v>
      </c>
      <c r="AE96" s="7">
        <v>11517.080000000002</v>
      </c>
      <c r="AF96" s="11">
        <v>6720.76</v>
      </c>
      <c r="AG96" s="7">
        <v>9580.880000000001</v>
      </c>
      <c r="AH96" s="7">
        <v>4240</v>
      </c>
      <c r="AI96" s="7">
        <v>0</v>
      </c>
      <c r="AJ96" s="7">
        <v>4210.38</v>
      </c>
      <c r="AK96" s="7">
        <v>1898.99</v>
      </c>
      <c r="AL96" s="7">
        <v>6672.65</v>
      </c>
      <c r="AM96" s="7">
        <v>0</v>
      </c>
      <c r="AN96" s="7">
        <v>2981.59</v>
      </c>
      <c r="AO96" s="7">
        <v>4903.3999999999996</v>
      </c>
      <c r="AP96" s="7">
        <v>2882.97</v>
      </c>
      <c r="AQ96" s="7">
        <v>0</v>
      </c>
      <c r="AR96" s="7">
        <v>4539.5200000000004</v>
      </c>
      <c r="AS96" s="7">
        <v>0</v>
      </c>
      <c r="AT96" s="7">
        <v>4369.5200000000004</v>
      </c>
      <c r="AU96" s="7">
        <v>0</v>
      </c>
      <c r="AV96" s="7">
        <v>3488.9399999999996</v>
      </c>
      <c r="AW96" s="7">
        <v>4428.37</v>
      </c>
      <c r="AX96" s="7">
        <v>950.46</v>
      </c>
      <c r="AY96" s="7">
        <v>0</v>
      </c>
      <c r="AZ96" s="7">
        <v>1376.22</v>
      </c>
      <c r="BA96" s="7">
        <v>0</v>
      </c>
      <c r="BB96" s="7">
        <v>5737.6399999999994</v>
      </c>
      <c r="BC96" s="7">
        <v>0</v>
      </c>
      <c r="BD96" s="7">
        <v>2081.64</v>
      </c>
      <c r="BE96" s="7">
        <v>7516.61</v>
      </c>
      <c r="BF96" s="7">
        <v>0</v>
      </c>
      <c r="BG96" s="7">
        <v>1037.04</v>
      </c>
      <c r="BH96" s="7">
        <v>10048.219999999999</v>
      </c>
      <c r="BI96" s="7">
        <v>0</v>
      </c>
      <c r="BJ96" s="7">
        <v>2849.4</v>
      </c>
      <c r="BK96" s="7">
        <v>5641.53</v>
      </c>
      <c r="BL96" s="155">
        <v>0</v>
      </c>
      <c r="BM96" s="7"/>
      <c r="BN96" s="7"/>
      <c r="BO96" s="7"/>
      <c r="BP96" s="7"/>
      <c r="BQ96" s="7"/>
      <c r="BR96" s="7"/>
      <c r="BS96" s="7"/>
      <c r="BT96" s="5">
        <f>SUM(Tabela36[[#This Row],[set/21]:[dez/21]])</f>
        <v>0</v>
      </c>
      <c r="BU96" s="5">
        <f>SUM(Tabela36[[#This Row],[jan/22]:[dez/22]])</f>
        <v>41292.17</v>
      </c>
      <c r="BV96" s="5">
        <f t="shared" si="5"/>
        <v>67007.520000000004</v>
      </c>
      <c r="BW96" s="5">
        <f t="shared" si="6"/>
        <v>32459.020000000004</v>
      </c>
      <c r="BX96" s="5">
        <f>SUM(Tabela36[[#This Row],[jan/25]:[dez/25]])</f>
        <v>26616.920000000002</v>
      </c>
      <c r="BY96" s="5">
        <f t="shared" si="7"/>
        <v>18539.149999999998</v>
      </c>
      <c r="BZ96" s="5">
        <f>Tabela36[[#This Row],[Total 2025]]+Tabela36[[#This Row],[Total 2024]]+Tabela36[[#This Row],[Total 2023]]+Tabela36[[#This Row],[Total 2022]]+Tabela36[[#This Row],[Total 2021]]+Tabela36[[#This Row],[Total 2026]]</f>
        <v>185914.78</v>
      </c>
    </row>
    <row r="97" spans="1:78" ht="30" customHeight="1" x14ac:dyDescent="0.25">
      <c r="A97" s="63"/>
      <c r="B97" s="10" t="s">
        <v>56</v>
      </c>
      <c r="C97" s="2" t="s">
        <v>281</v>
      </c>
      <c r="D97" s="10">
        <v>1004</v>
      </c>
      <c r="E97" s="7"/>
      <c r="F97" s="2" t="s">
        <v>437</v>
      </c>
      <c r="G97" s="153" t="s">
        <v>435</v>
      </c>
      <c r="H97" s="7">
        <v>1930.62</v>
      </c>
      <c r="I97" s="7">
        <v>14426.64</v>
      </c>
      <c r="J97" s="7">
        <v>15248.66</v>
      </c>
      <c r="K97" s="7">
        <v>0</v>
      </c>
      <c r="L97" s="7">
        <v>2063.52</v>
      </c>
      <c r="M97" s="7">
        <v>0</v>
      </c>
      <c r="N97" s="7">
        <v>3523.32</v>
      </c>
      <c r="O97" s="7">
        <v>1076.48</v>
      </c>
      <c r="P97" s="7">
        <v>7795.44</v>
      </c>
      <c r="Q97" s="7">
        <v>4179.42</v>
      </c>
      <c r="R97" s="7">
        <v>0</v>
      </c>
      <c r="S97" s="7">
        <v>4164.4799999999996</v>
      </c>
      <c r="T97" s="11">
        <v>8820.44</v>
      </c>
      <c r="U97" s="11">
        <v>0</v>
      </c>
      <c r="V97" s="11">
        <v>3869.46</v>
      </c>
      <c r="W97" s="7">
        <v>5345.84</v>
      </c>
      <c r="X97" s="7">
        <v>0</v>
      </c>
      <c r="Y97" s="7">
        <v>4319.8</v>
      </c>
      <c r="Z97" s="7">
        <v>4267.46</v>
      </c>
      <c r="AA97" s="7">
        <v>1134.2</v>
      </c>
      <c r="AB97" s="7">
        <v>3296.72</v>
      </c>
      <c r="AC97" s="7">
        <v>2586.29</v>
      </c>
      <c r="AD97" s="7">
        <v>0</v>
      </c>
      <c r="AE97" s="7">
        <v>1501.08</v>
      </c>
      <c r="AF97" s="11">
        <v>3848</v>
      </c>
      <c r="AG97" s="7">
        <v>2263.5499999999997</v>
      </c>
      <c r="AH97" s="7">
        <v>8147.76</v>
      </c>
      <c r="AI97" s="7">
        <v>5716.36</v>
      </c>
      <c r="AJ97" s="7">
        <v>0</v>
      </c>
      <c r="AK97" s="7">
        <v>3095.34</v>
      </c>
      <c r="AL97" s="7">
        <v>1283.2</v>
      </c>
      <c r="AM97" s="7">
        <v>6330.64</v>
      </c>
      <c r="AN97" s="7">
        <v>2045.9899999999998</v>
      </c>
      <c r="AO97" s="7">
        <v>0</v>
      </c>
      <c r="AP97" s="7">
        <v>7435.87</v>
      </c>
      <c r="AQ97" s="7">
        <v>2198.08</v>
      </c>
      <c r="AR97" s="7">
        <v>4959.51</v>
      </c>
      <c r="AS97" s="7">
        <v>2285.3200000000002</v>
      </c>
      <c r="AT97" s="7">
        <v>6461.96</v>
      </c>
      <c r="AU97" s="7">
        <v>0</v>
      </c>
      <c r="AV97" s="7">
        <v>0</v>
      </c>
      <c r="AW97" s="7">
        <v>3588.38</v>
      </c>
      <c r="AX97" s="7">
        <v>973.28</v>
      </c>
      <c r="AY97" s="7">
        <v>6123</v>
      </c>
      <c r="AZ97" s="7">
        <v>3939.8999999999996</v>
      </c>
      <c r="BA97" s="7">
        <v>0</v>
      </c>
      <c r="BB97" s="7">
        <v>1159.5999999999999</v>
      </c>
      <c r="BC97" s="7">
        <v>0</v>
      </c>
      <c r="BD97" s="7">
        <v>7868.5</v>
      </c>
      <c r="BE97" s="7">
        <v>6538.92</v>
      </c>
      <c r="BF97" s="7">
        <v>0</v>
      </c>
      <c r="BG97" s="7">
        <v>3094.68</v>
      </c>
      <c r="BH97" s="7">
        <v>0</v>
      </c>
      <c r="BI97" s="7">
        <v>0</v>
      </c>
      <c r="BJ97" s="7">
        <v>6085.64</v>
      </c>
      <c r="BK97" s="7">
        <v>3463.2</v>
      </c>
      <c r="BL97" s="155">
        <v>2995.52</v>
      </c>
      <c r="BM97" s="7"/>
      <c r="BN97" s="7"/>
      <c r="BO97" s="7"/>
      <c r="BP97" s="7"/>
      <c r="BQ97" s="7"/>
      <c r="BR97" s="7"/>
      <c r="BS97" s="7"/>
      <c r="BT97" s="5">
        <f>SUM(Tabela36[[#This Row],[set/21]:[dez/21]])</f>
        <v>31605.919999999998</v>
      </c>
      <c r="BU97" s="5">
        <f>SUM(Tabela36[[#This Row],[jan/22]:[dez/22]])</f>
        <v>40838.399999999994</v>
      </c>
      <c r="BV97" s="5">
        <f t="shared" si="5"/>
        <v>37081.22</v>
      </c>
      <c r="BW97" s="5">
        <f t="shared" si="6"/>
        <v>36095.910000000003</v>
      </c>
      <c r="BX97" s="5">
        <f>SUM(Tabela36[[#This Row],[jan/25]:[dez/25]])</f>
        <v>33286.26</v>
      </c>
      <c r="BY97" s="5">
        <f t="shared" si="7"/>
        <v>12544.36</v>
      </c>
      <c r="BZ97" s="5">
        <f>Tabela36[[#This Row],[Total 2025]]+Tabela36[[#This Row],[Total 2024]]+Tabela36[[#This Row],[Total 2023]]+Tabela36[[#This Row],[Total 2022]]+Tabela36[[#This Row],[Total 2021]]+Tabela36[[#This Row],[Total 2026]]</f>
        <v>191452.07</v>
      </c>
    </row>
    <row r="98" spans="1:78" ht="30" customHeight="1" x14ac:dyDescent="0.25">
      <c r="A98" s="63"/>
      <c r="B98" s="10" t="s">
        <v>24</v>
      </c>
      <c r="C98" s="2" t="s">
        <v>286</v>
      </c>
      <c r="D98" s="10">
        <v>1265</v>
      </c>
      <c r="E98" s="7"/>
      <c r="F98" s="2" t="s">
        <v>436</v>
      </c>
      <c r="G98" s="153" t="s">
        <v>435</v>
      </c>
      <c r="H98" s="7">
        <v>0</v>
      </c>
      <c r="I98" s="7">
        <v>0</v>
      </c>
      <c r="J98" s="7">
        <v>0</v>
      </c>
      <c r="K98" s="7">
        <v>0</v>
      </c>
      <c r="L98" s="7">
        <v>0</v>
      </c>
      <c r="M98" s="7">
        <v>0</v>
      </c>
      <c r="N98" s="7">
        <v>0</v>
      </c>
      <c r="O98" s="7">
        <v>0</v>
      </c>
      <c r="P98" s="7">
        <v>10563.75</v>
      </c>
      <c r="Q98" s="7">
        <v>2955.24</v>
      </c>
      <c r="R98" s="7">
        <v>4155.16</v>
      </c>
      <c r="S98" s="7">
        <v>2258.7600000000002</v>
      </c>
      <c r="T98" s="11">
        <v>3523.6</v>
      </c>
      <c r="U98" s="11">
        <v>8202.24</v>
      </c>
      <c r="V98" s="11">
        <v>2948.11</v>
      </c>
      <c r="W98" s="7">
        <v>6007.06</v>
      </c>
      <c r="X98" s="7">
        <v>0</v>
      </c>
      <c r="Y98" s="7">
        <v>0</v>
      </c>
      <c r="Z98" s="7">
        <v>15654</v>
      </c>
      <c r="AA98" s="7">
        <v>0</v>
      </c>
      <c r="AB98" s="7">
        <v>0</v>
      </c>
      <c r="AC98" s="7">
        <v>0</v>
      </c>
      <c r="AD98" s="7">
        <v>0</v>
      </c>
      <c r="AE98" s="7">
        <v>0</v>
      </c>
      <c r="AF98" s="11">
        <v>0</v>
      </c>
      <c r="AG98" s="7">
        <v>0</v>
      </c>
      <c r="AH98" s="7">
        <v>0</v>
      </c>
      <c r="AI98" s="7">
        <v>0</v>
      </c>
      <c r="AJ98" s="7">
        <v>0</v>
      </c>
      <c r="AK98" s="7">
        <v>0</v>
      </c>
      <c r="AL98" s="7">
        <v>0</v>
      </c>
      <c r="AM98" s="7">
        <v>0</v>
      </c>
      <c r="AN98" s="7">
        <v>0</v>
      </c>
      <c r="AO98" s="7">
        <v>0</v>
      </c>
      <c r="AP98" s="7">
        <v>0</v>
      </c>
      <c r="AQ98" s="7">
        <v>0</v>
      </c>
      <c r="AR98" s="7">
        <v>0</v>
      </c>
      <c r="AS98" s="7">
        <v>0</v>
      </c>
      <c r="AT98" s="7">
        <v>0</v>
      </c>
      <c r="AU98" s="7">
        <v>0</v>
      </c>
      <c r="AV98" s="7">
        <v>0</v>
      </c>
      <c r="AW98" s="7">
        <v>0</v>
      </c>
      <c r="AX98" s="7">
        <v>0</v>
      </c>
      <c r="AY98" s="7">
        <v>0</v>
      </c>
      <c r="AZ98" s="7">
        <v>0</v>
      </c>
      <c r="BA98" s="7">
        <v>0</v>
      </c>
      <c r="BB98" s="7">
        <v>0</v>
      </c>
      <c r="BC98" s="7">
        <v>0</v>
      </c>
      <c r="BD98" s="7">
        <v>0</v>
      </c>
      <c r="BE98" s="7">
        <v>0</v>
      </c>
      <c r="BF98" s="7">
        <v>0</v>
      </c>
      <c r="BG98" s="7">
        <v>0</v>
      </c>
      <c r="BH98" s="7">
        <v>0</v>
      </c>
      <c r="BI98" s="7">
        <v>0</v>
      </c>
      <c r="BJ98" s="7">
        <v>0</v>
      </c>
      <c r="BK98" s="7">
        <v>0</v>
      </c>
      <c r="BL98" s="155">
        <v>0</v>
      </c>
      <c r="BM98" s="7"/>
      <c r="BN98" s="7"/>
      <c r="BO98" s="7"/>
      <c r="BP98" s="7"/>
      <c r="BQ98" s="7"/>
      <c r="BR98" s="7"/>
      <c r="BS98" s="7"/>
      <c r="BT98" s="5">
        <f>SUM(Tabela36[[#This Row],[set/21]:[dez/21]])</f>
        <v>0</v>
      </c>
      <c r="BU98" s="5">
        <f>SUM(Tabela36[[#This Row],[jan/22]:[dez/22]])</f>
        <v>40613.919999999998</v>
      </c>
      <c r="BV98" s="5">
        <f t="shared" si="5"/>
        <v>15654</v>
      </c>
      <c r="BW98" s="5">
        <f t="shared" si="6"/>
        <v>0</v>
      </c>
      <c r="BX98" s="5">
        <f>SUM(Tabela36[[#This Row],[jan/25]:[dez/25]])</f>
        <v>0</v>
      </c>
      <c r="BY98" s="5">
        <f t="shared" si="7"/>
        <v>0</v>
      </c>
      <c r="BZ98" s="5">
        <f>Tabela36[[#This Row],[Total 2025]]+Tabela36[[#This Row],[Total 2024]]+Tabela36[[#This Row],[Total 2023]]+Tabela36[[#This Row],[Total 2022]]+Tabela36[[#This Row],[Total 2021]]+Tabela36[[#This Row],[Total 2026]]</f>
        <v>56267.92</v>
      </c>
    </row>
    <row r="99" spans="1:78" ht="30" customHeight="1" x14ac:dyDescent="0.25">
      <c r="A99" s="63"/>
      <c r="B99" s="10" t="s">
        <v>118</v>
      </c>
      <c r="C99" s="2" t="s">
        <v>281</v>
      </c>
      <c r="D99" s="10">
        <v>1097</v>
      </c>
      <c r="E99" s="7">
        <v>80000</v>
      </c>
      <c r="F99" s="2" t="s">
        <v>437</v>
      </c>
      <c r="G99" s="153" t="s">
        <v>435</v>
      </c>
      <c r="H99" s="7">
        <v>0</v>
      </c>
      <c r="I99" s="7">
        <v>4124.12</v>
      </c>
      <c r="J99" s="7">
        <v>0</v>
      </c>
      <c r="K99" s="7">
        <v>0</v>
      </c>
      <c r="L99" s="7">
        <v>3776.4</v>
      </c>
      <c r="M99" s="7">
        <v>0</v>
      </c>
      <c r="N99" s="7">
        <v>0</v>
      </c>
      <c r="O99" s="7">
        <v>2294.88</v>
      </c>
      <c r="P99" s="7">
        <v>5450.4</v>
      </c>
      <c r="Q99" s="7">
        <v>0</v>
      </c>
      <c r="R99" s="7">
        <v>0</v>
      </c>
      <c r="S99" s="7">
        <v>6558.77</v>
      </c>
      <c r="T99" s="11">
        <v>0</v>
      </c>
      <c r="U99" s="11">
        <v>6845.7</v>
      </c>
      <c r="V99" s="11">
        <v>6628.5</v>
      </c>
      <c r="W99" s="7">
        <v>8320.02</v>
      </c>
      <c r="X99" s="7">
        <v>9328.44</v>
      </c>
      <c r="Y99" s="7">
        <v>8688.98</v>
      </c>
      <c r="Z99" s="7">
        <v>14820.98</v>
      </c>
      <c r="AA99" s="7">
        <v>11512.4</v>
      </c>
      <c r="AB99" s="7">
        <v>11904.76</v>
      </c>
      <c r="AC99" s="7">
        <v>5230.68</v>
      </c>
      <c r="AD99" s="7">
        <v>13415.3</v>
      </c>
      <c r="AE99" s="7">
        <v>13056.18</v>
      </c>
      <c r="AF99" s="11">
        <v>8160.56</v>
      </c>
      <c r="AG99" s="7">
        <v>14549.88</v>
      </c>
      <c r="AH99" s="7">
        <v>4214.16</v>
      </c>
      <c r="AI99" s="7">
        <v>15651.24</v>
      </c>
      <c r="AJ99" s="7">
        <v>5865.3</v>
      </c>
      <c r="AK99" s="7">
        <v>0</v>
      </c>
      <c r="AL99" s="7">
        <v>3485.9999999999995</v>
      </c>
      <c r="AM99" s="7">
        <v>8660.2000000000007</v>
      </c>
      <c r="AN99" s="7">
        <v>0</v>
      </c>
      <c r="AO99" s="7">
        <v>5440.8</v>
      </c>
      <c r="AP99" s="7">
        <v>18893.68</v>
      </c>
      <c r="AQ99" s="7">
        <v>1527.08</v>
      </c>
      <c r="AR99" s="7">
        <v>25151.010000000002</v>
      </c>
      <c r="AS99" s="7">
        <v>19479.7</v>
      </c>
      <c r="AT99" s="7">
        <v>6406.76</v>
      </c>
      <c r="AU99" s="7">
        <v>9643.9</v>
      </c>
      <c r="AV99" s="7">
        <v>7913.74</v>
      </c>
      <c r="AW99" s="7">
        <v>10655.08</v>
      </c>
      <c r="AX99" s="7">
        <v>15910.68</v>
      </c>
      <c r="AY99" s="7">
        <v>14161.08</v>
      </c>
      <c r="AZ99" s="7">
        <v>7770.1900000000005</v>
      </c>
      <c r="BA99" s="7">
        <v>11148.47</v>
      </c>
      <c r="BB99" s="7">
        <v>15939.98</v>
      </c>
      <c r="BC99" s="7">
        <v>11160.8</v>
      </c>
      <c r="BD99" s="7">
        <v>3304.1400000000003</v>
      </c>
      <c r="BE99" s="7">
        <v>9071.1999999999989</v>
      </c>
      <c r="BF99" s="7">
        <v>14323.66</v>
      </c>
      <c r="BG99" s="7">
        <v>8598.06</v>
      </c>
      <c r="BH99" s="7">
        <v>37540</v>
      </c>
      <c r="BI99" s="7">
        <v>10450</v>
      </c>
      <c r="BJ99" s="7">
        <v>53224.44</v>
      </c>
      <c r="BK99" s="7">
        <v>28685.919999999998</v>
      </c>
      <c r="BL99" s="155">
        <v>3891.2000000000003</v>
      </c>
      <c r="BM99" s="7"/>
      <c r="BN99" s="7"/>
      <c r="BO99" s="7"/>
      <c r="BP99" s="7"/>
      <c r="BQ99" s="7"/>
      <c r="BR99" s="7"/>
      <c r="BS99" s="7"/>
      <c r="BT99" s="5">
        <f>SUM(Tabela36[[#This Row],[set/21]:[dez/21]])</f>
        <v>4124.12</v>
      </c>
      <c r="BU99" s="5">
        <f>SUM(Tabela36[[#This Row],[jan/22]:[dez/22]])</f>
        <v>39874.67</v>
      </c>
      <c r="BV99" s="5">
        <f t="shared" si="5"/>
        <v>130533.56000000001</v>
      </c>
      <c r="BW99" s="5">
        <f t="shared" si="6"/>
        <v>104554.43</v>
      </c>
      <c r="BX99" s="5">
        <f>SUM(Tabela36[[#This Row],[jan/25]:[dez/25]])</f>
        <v>129957.08</v>
      </c>
      <c r="BY99" s="5">
        <f t="shared" si="7"/>
        <v>133791.56</v>
      </c>
      <c r="BZ99" s="5">
        <f>Tabela36[[#This Row],[Total 2025]]+Tabela36[[#This Row],[Total 2024]]+Tabela36[[#This Row],[Total 2023]]+Tabela36[[#This Row],[Total 2022]]+Tabela36[[#This Row],[Total 2021]]+Tabela36[[#This Row],[Total 2026]]</f>
        <v>542835.41999999993</v>
      </c>
    </row>
    <row r="100" spans="1:78" ht="30" customHeight="1" x14ac:dyDescent="0.25">
      <c r="A100" s="63"/>
      <c r="B100" s="10" t="s">
        <v>18</v>
      </c>
      <c r="C100" s="2" t="s">
        <v>276</v>
      </c>
      <c r="D100" s="10">
        <v>1240</v>
      </c>
      <c r="E100" s="7"/>
      <c r="F100" s="2" t="s">
        <v>436</v>
      </c>
      <c r="G100" s="153" t="s">
        <v>435</v>
      </c>
      <c r="H100" s="7">
        <v>0</v>
      </c>
      <c r="I100" s="7">
        <v>0</v>
      </c>
      <c r="J100" s="7">
        <v>0</v>
      </c>
      <c r="K100" s="7">
        <v>0</v>
      </c>
      <c r="L100" s="7">
        <v>0</v>
      </c>
      <c r="M100" s="7">
        <v>0</v>
      </c>
      <c r="N100" s="7">
        <v>0</v>
      </c>
      <c r="O100" s="7">
        <v>6968.52</v>
      </c>
      <c r="P100" s="7">
        <v>0</v>
      </c>
      <c r="Q100" s="7">
        <v>3141.24</v>
      </c>
      <c r="R100" s="7">
        <v>7392.6</v>
      </c>
      <c r="S100" s="7">
        <v>1936.44</v>
      </c>
      <c r="T100" s="11">
        <v>10025.64</v>
      </c>
      <c r="U100" s="11">
        <v>9724.9699999999993</v>
      </c>
      <c r="V100" s="11">
        <v>0</v>
      </c>
      <c r="W100" s="7">
        <v>0</v>
      </c>
      <c r="X100" s="7">
        <v>9244.7999999999993</v>
      </c>
      <c r="Y100" s="7">
        <v>0</v>
      </c>
      <c r="Z100" s="7">
        <v>11759.4</v>
      </c>
      <c r="AA100" s="7">
        <v>15101.85</v>
      </c>
      <c r="AB100" s="7">
        <v>0</v>
      </c>
      <c r="AC100" s="7">
        <v>0</v>
      </c>
      <c r="AD100" s="7">
        <v>0</v>
      </c>
      <c r="AE100" s="7">
        <v>14263.92</v>
      </c>
      <c r="AF100" s="11">
        <v>0</v>
      </c>
      <c r="AG100" s="7">
        <v>0</v>
      </c>
      <c r="AH100" s="7">
        <v>6646.1</v>
      </c>
      <c r="AI100" s="7">
        <v>0</v>
      </c>
      <c r="AJ100" s="7">
        <v>0</v>
      </c>
      <c r="AK100" s="7">
        <v>9825.4500000000007</v>
      </c>
      <c r="AL100" s="7">
        <v>0</v>
      </c>
      <c r="AM100" s="7">
        <v>15841.420000000002</v>
      </c>
      <c r="AN100" s="7">
        <v>3265.5</v>
      </c>
      <c r="AO100" s="7">
        <v>0</v>
      </c>
      <c r="AP100" s="7">
        <v>8245.19</v>
      </c>
      <c r="AQ100" s="7">
        <v>0</v>
      </c>
      <c r="AR100" s="7">
        <v>5748.16</v>
      </c>
      <c r="AS100" s="7">
        <v>10015.950000000001</v>
      </c>
      <c r="AT100" s="7">
        <v>5005.1000000000004</v>
      </c>
      <c r="AU100" s="7">
        <v>0</v>
      </c>
      <c r="AV100" s="7">
        <v>10846.7</v>
      </c>
      <c r="AW100" s="7">
        <v>13346.99</v>
      </c>
      <c r="AX100" s="7">
        <v>6200.82</v>
      </c>
      <c r="AY100" s="7">
        <v>15671.61</v>
      </c>
      <c r="AZ100" s="7">
        <v>0</v>
      </c>
      <c r="BA100" s="7">
        <v>8860.85</v>
      </c>
      <c r="BB100" s="7">
        <v>10626.69</v>
      </c>
      <c r="BC100" s="7">
        <v>15950.71</v>
      </c>
      <c r="BD100" s="7">
        <v>12022.61</v>
      </c>
      <c r="BE100" s="7">
        <v>7598.0999999999995</v>
      </c>
      <c r="BF100" s="7">
        <v>7366.67</v>
      </c>
      <c r="BG100" s="7">
        <v>8367.06</v>
      </c>
      <c r="BH100" s="7">
        <v>10805.32</v>
      </c>
      <c r="BI100" s="7">
        <v>3484.2</v>
      </c>
      <c r="BJ100" s="7">
        <v>9554.4</v>
      </c>
      <c r="BK100" s="7">
        <v>13996.56</v>
      </c>
      <c r="BL100" s="155">
        <v>7389.6</v>
      </c>
      <c r="BM100" s="7"/>
      <c r="BN100" s="7"/>
      <c r="BO100" s="7"/>
      <c r="BP100" s="7"/>
      <c r="BQ100" s="7"/>
      <c r="BR100" s="7"/>
      <c r="BS100" s="7"/>
      <c r="BT100" s="5">
        <f>SUM(Tabela36[[#This Row],[set/21]:[dez/21]])</f>
        <v>0</v>
      </c>
      <c r="BU100" s="5">
        <f>SUM(Tabela36[[#This Row],[jan/22]:[dez/22]])</f>
        <v>39189.409999999996</v>
      </c>
      <c r="BV100" s="5">
        <f t="shared" si="5"/>
        <v>57016.069999999992</v>
      </c>
      <c r="BW100" s="5">
        <f t="shared" si="6"/>
        <v>57946.77</v>
      </c>
      <c r="BX100" s="5">
        <f>SUM(Tabela36[[#This Row],[jan/25]:[dez/25]])</f>
        <v>116858.81</v>
      </c>
      <c r="BY100" s="5">
        <f t="shared" si="7"/>
        <v>45230.079999999994</v>
      </c>
      <c r="BZ100" s="5">
        <f>Tabela36[[#This Row],[Total 2025]]+Tabela36[[#This Row],[Total 2024]]+Tabela36[[#This Row],[Total 2023]]+Tabela36[[#This Row],[Total 2022]]+Tabela36[[#This Row],[Total 2021]]+Tabela36[[#This Row],[Total 2026]]</f>
        <v>316241.13999999996</v>
      </c>
    </row>
    <row r="101" spans="1:78" ht="30" customHeight="1" x14ac:dyDescent="0.25">
      <c r="A101" s="63"/>
      <c r="B101" s="10" t="s">
        <v>106</v>
      </c>
      <c r="C101" s="2" t="s">
        <v>276</v>
      </c>
      <c r="D101" s="10">
        <v>1122</v>
      </c>
      <c r="E101" s="7"/>
      <c r="F101" s="2" t="s">
        <v>437</v>
      </c>
      <c r="G101" s="153" t="s">
        <v>440</v>
      </c>
      <c r="H101" s="7">
        <v>0</v>
      </c>
      <c r="I101" s="7">
        <v>0</v>
      </c>
      <c r="J101" s="7">
        <v>2740.8900000000003</v>
      </c>
      <c r="K101" s="7">
        <v>0</v>
      </c>
      <c r="L101" s="7">
        <v>0</v>
      </c>
      <c r="M101" s="7">
        <v>0</v>
      </c>
      <c r="N101" s="7">
        <v>15517.2</v>
      </c>
      <c r="O101" s="7">
        <v>0</v>
      </c>
      <c r="P101" s="7">
        <v>4096.92</v>
      </c>
      <c r="Q101" s="7">
        <v>6934.68</v>
      </c>
      <c r="R101" s="7">
        <v>5338.76</v>
      </c>
      <c r="S101" s="7">
        <v>6723.36</v>
      </c>
      <c r="T101" s="11">
        <v>0</v>
      </c>
      <c r="U101" s="11">
        <v>0</v>
      </c>
      <c r="V101" s="11">
        <v>0</v>
      </c>
      <c r="W101" s="7">
        <v>0</v>
      </c>
      <c r="X101" s="7">
        <v>0</v>
      </c>
      <c r="Y101" s="7">
        <v>4556.84</v>
      </c>
      <c r="Z101" s="7">
        <v>0</v>
      </c>
      <c r="AA101" s="7">
        <v>0</v>
      </c>
      <c r="AB101" s="7">
        <v>0</v>
      </c>
      <c r="AC101" s="7">
        <v>0</v>
      </c>
      <c r="AD101" s="7">
        <v>0</v>
      </c>
      <c r="AE101" s="7">
        <v>0</v>
      </c>
      <c r="AF101" s="11">
        <v>0</v>
      </c>
      <c r="AG101" s="7">
        <v>0</v>
      </c>
      <c r="AH101" s="7">
        <v>0</v>
      </c>
      <c r="AI101" s="7">
        <v>0</v>
      </c>
      <c r="AJ101" s="7">
        <v>0</v>
      </c>
      <c r="AK101" s="7">
        <v>0</v>
      </c>
      <c r="AL101" s="7">
        <v>0</v>
      </c>
      <c r="AM101" s="7">
        <v>0</v>
      </c>
      <c r="AN101" s="7">
        <v>0</v>
      </c>
      <c r="AO101" s="7">
        <v>0</v>
      </c>
      <c r="AP101" s="7">
        <v>0</v>
      </c>
      <c r="AQ101" s="7">
        <v>0</v>
      </c>
      <c r="AR101" s="7">
        <v>0</v>
      </c>
      <c r="AS101" s="7">
        <v>0</v>
      </c>
      <c r="AT101" s="7">
        <v>0</v>
      </c>
      <c r="AU101" s="7">
        <v>0</v>
      </c>
      <c r="AV101" s="7">
        <v>0</v>
      </c>
      <c r="AW101" s="7">
        <v>0</v>
      </c>
      <c r="AX101" s="7">
        <v>0</v>
      </c>
      <c r="AY101" s="7">
        <v>0</v>
      </c>
      <c r="AZ101" s="7">
        <v>0</v>
      </c>
      <c r="BA101" s="7">
        <v>0</v>
      </c>
      <c r="BB101" s="7">
        <v>0</v>
      </c>
      <c r="BC101" s="7">
        <v>0</v>
      </c>
      <c r="BD101" s="7">
        <v>0</v>
      </c>
      <c r="BE101" s="7">
        <v>0</v>
      </c>
      <c r="BF101" s="7">
        <v>0</v>
      </c>
      <c r="BG101" s="7">
        <v>0</v>
      </c>
      <c r="BH101" s="7">
        <v>0</v>
      </c>
      <c r="BI101" s="7">
        <v>0</v>
      </c>
      <c r="BJ101" s="7">
        <v>0</v>
      </c>
      <c r="BK101" s="7">
        <v>0</v>
      </c>
      <c r="BL101" s="155">
        <v>0</v>
      </c>
      <c r="BM101" s="7"/>
      <c r="BN101" s="7"/>
      <c r="BO101" s="7"/>
      <c r="BP101" s="7"/>
      <c r="BQ101" s="7"/>
      <c r="BR101" s="7"/>
      <c r="BS101" s="7"/>
      <c r="BT101" s="5">
        <f>SUM(Tabela36[[#This Row],[set/21]:[dez/21]])</f>
        <v>2740.8900000000003</v>
      </c>
      <c r="BU101" s="5">
        <f>SUM(Tabela36[[#This Row],[jan/22]:[dez/22]])</f>
        <v>38610.920000000006</v>
      </c>
      <c r="BV101" s="5">
        <f t="shared" si="5"/>
        <v>4556.84</v>
      </c>
      <c r="BW101" s="5">
        <f t="shared" si="6"/>
        <v>0</v>
      </c>
      <c r="BX101" s="5">
        <f>SUM(Tabela36[[#This Row],[jan/25]:[dez/25]])</f>
        <v>0</v>
      </c>
      <c r="BY101" s="5">
        <f t="shared" si="7"/>
        <v>0</v>
      </c>
      <c r="BZ101" s="5">
        <f>Tabela36[[#This Row],[Total 2025]]+Tabela36[[#This Row],[Total 2024]]+Tabela36[[#This Row],[Total 2023]]+Tabela36[[#This Row],[Total 2022]]+Tabela36[[#This Row],[Total 2021]]+Tabela36[[#This Row],[Total 2026]]</f>
        <v>45908.650000000009</v>
      </c>
    </row>
    <row r="102" spans="1:78" ht="30" customHeight="1" x14ac:dyDescent="0.25">
      <c r="A102" s="63"/>
      <c r="B102" s="10" t="s">
        <v>135</v>
      </c>
      <c r="C102" s="2" t="s">
        <v>294</v>
      </c>
      <c r="D102" s="10">
        <v>1116</v>
      </c>
      <c r="E102" s="7">
        <v>10000</v>
      </c>
      <c r="F102" s="2" t="s">
        <v>436</v>
      </c>
      <c r="G102" s="153" t="s">
        <v>471</v>
      </c>
      <c r="H102" s="7">
        <v>0</v>
      </c>
      <c r="I102" s="7">
        <v>2383.85</v>
      </c>
      <c r="J102" s="7">
        <v>3308.64</v>
      </c>
      <c r="K102" s="7">
        <v>2696.29</v>
      </c>
      <c r="L102" s="7">
        <v>6200.59</v>
      </c>
      <c r="M102" s="7">
        <v>2636.1</v>
      </c>
      <c r="N102" s="7">
        <v>2760.16</v>
      </c>
      <c r="O102" s="7">
        <v>0</v>
      </c>
      <c r="P102" s="7">
        <v>9103.76</v>
      </c>
      <c r="Q102" s="7">
        <v>0</v>
      </c>
      <c r="R102" s="7">
        <v>4173.8500000000004</v>
      </c>
      <c r="S102" s="7">
        <v>0</v>
      </c>
      <c r="T102" s="11">
        <v>0</v>
      </c>
      <c r="U102" s="11">
        <v>6751.37</v>
      </c>
      <c r="V102" s="11">
        <v>5887.58</v>
      </c>
      <c r="W102" s="7">
        <v>0</v>
      </c>
      <c r="X102" s="7">
        <v>10303.84</v>
      </c>
      <c r="Y102" s="7">
        <v>3229.6</v>
      </c>
      <c r="Z102" s="7">
        <v>4377.13</v>
      </c>
      <c r="AA102" s="7">
        <v>10482.77</v>
      </c>
      <c r="AB102" s="7">
        <v>0</v>
      </c>
      <c r="AC102" s="7">
        <v>9584.02</v>
      </c>
      <c r="AD102" s="7">
        <v>9096.64</v>
      </c>
      <c r="AE102" s="7">
        <v>5134.0199999999995</v>
      </c>
      <c r="AF102" s="11">
        <v>8501.9599999999991</v>
      </c>
      <c r="AG102" s="7">
        <v>12138.36</v>
      </c>
      <c r="AH102" s="7">
        <v>8072.58</v>
      </c>
      <c r="AI102" s="7">
        <v>0</v>
      </c>
      <c r="AJ102" s="7">
        <v>0</v>
      </c>
      <c r="AK102" s="7">
        <v>14037.900000000001</v>
      </c>
      <c r="AL102" s="7">
        <v>5399.6</v>
      </c>
      <c r="AM102" s="7">
        <v>0</v>
      </c>
      <c r="AN102" s="7">
        <v>4610.87</v>
      </c>
      <c r="AO102" s="7">
        <v>0</v>
      </c>
      <c r="AP102" s="7">
        <v>7476.08</v>
      </c>
      <c r="AQ102" s="7">
        <v>17370.88</v>
      </c>
      <c r="AR102" s="7">
        <v>0</v>
      </c>
      <c r="AS102" s="7">
        <v>10124.94</v>
      </c>
      <c r="AT102" s="7">
        <v>0</v>
      </c>
      <c r="AU102" s="7">
        <v>0</v>
      </c>
      <c r="AV102" s="11">
        <v>14397.02</v>
      </c>
      <c r="AW102" s="7">
        <v>0</v>
      </c>
      <c r="AX102" s="11">
        <v>22705.02</v>
      </c>
      <c r="AY102" s="11">
        <v>0</v>
      </c>
      <c r="AZ102" s="11">
        <v>11828.14</v>
      </c>
      <c r="BA102" s="11">
        <v>0</v>
      </c>
      <c r="BB102" s="11">
        <v>16618.88</v>
      </c>
      <c r="BC102" s="7">
        <v>0</v>
      </c>
      <c r="BD102" s="7">
        <v>12590.54</v>
      </c>
      <c r="BE102" s="7">
        <v>0</v>
      </c>
      <c r="BF102" s="7">
        <v>0</v>
      </c>
      <c r="BG102" s="7">
        <v>12713.78</v>
      </c>
      <c r="BH102" s="7">
        <v>0</v>
      </c>
      <c r="BI102" s="7">
        <v>16660.12</v>
      </c>
      <c r="BJ102" s="7">
        <v>0</v>
      </c>
      <c r="BK102" s="7">
        <v>18511</v>
      </c>
      <c r="BL102" s="155">
        <v>0</v>
      </c>
      <c r="BM102" s="7"/>
      <c r="BN102" s="7"/>
      <c r="BO102" s="7"/>
      <c r="BP102" s="7"/>
      <c r="BQ102" s="7"/>
      <c r="BR102" s="7"/>
      <c r="BS102" s="7"/>
      <c r="BT102" s="5">
        <f>SUM(Tabela36[[#This Row],[set/21]:[dez/21]])</f>
        <v>8388.7799999999988</v>
      </c>
      <c r="BU102" s="5">
        <f>SUM(Tabela36[[#This Row],[jan/22]:[dez/22]])</f>
        <v>37513.409999999996</v>
      </c>
      <c r="BV102" s="5">
        <f t="shared" si="5"/>
        <v>80920.92</v>
      </c>
      <c r="BW102" s="5">
        <f t="shared" si="6"/>
        <v>59020.270000000004</v>
      </c>
      <c r="BX102" s="5">
        <f>SUM(Tabela36[[#This Row],[jan/25]:[dez/25]])</f>
        <v>90853.38</v>
      </c>
      <c r="BY102" s="5">
        <f t="shared" si="7"/>
        <v>35171.119999999995</v>
      </c>
      <c r="BZ102" s="5">
        <f>Tabela36[[#This Row],[Total 2025]]+Tabela36[[#This Row],[Total 2024]]+Tabela36[[#This Row],[Total 2023]]+Tabela36[[#This Row],[Total 2022]]+Tabela36[[#This Row],[Total 2021]]+Tabela36[[#This Row],[Total 2026]]</f>
        <v>311867.88</v>
      </c>
    </row>
    <row r="103" spans="1:78" ht="30" customHeight="1" x14ac:dyDescent="0.25">
      <c r="A103" s="63"/>
      <c r="B103" s="10" t="s">
        <v>214</v>
      </c>
      <c r="C103" s="2" t="s">
        <v>276</v>
      </c>
      <c r="D103" s="10">
        <v>1250</v>
      </c>
      <c r="E103" s="7"/>
      <c r="F103" s="2" t="s">
        <v>436</v>
      </c>
      <c r="G103" s="153" t="s">
        <v>440</v>
      </c>
      <c r="H103" s="7">
        <v>0</v>
      </c>
      <c r="I103" s="7">
        <v>0</v>
      </c>
      <c r="J103" s="7">
        <v>0</v>
      </c>
      <c r="K103" s="7">
        <v>0</v>
      </c>
      <c r="L103" s="7">
        <v>0</v>
      </c>
      <c r="M103" s="7">
        <v>0</v>
      </c>
      <c r="N103" s="7">
        <v>0</v>
      </c>
      <c r="O103" s="7">
        <v>3312.8</v>
      </c>
      <c r="P103" s="7">
        <v>0</v>
      </c>
      <c r="Q103" s="7">
        <v>0</v>
      </c>
      <c r="R103" s="7">
        <v>0</v>
      </c>
      <c r="S103" s="7">
        <v>9415.44</v>
      </c>
      <c r="T103" s="11">
        <v>14646.240000000002</v>
      </c>
      <c r="U103" s="11">
        <v>4707.72</v>
      </c>
      <c r="V103" s="11">
        <v>3762.48</v>
      </c>
      <c r="W103" s="7">
        <v>1656.42</v>
      </c>
      <c r="X103" s="7">
        <v>8282.1</v>
      </c>
      <c r="Y103" s="7">
        <v>0</v>
      </c>
      <c r="Z103" s="7">
        <v>0</v>
      </c>
      <c r="AA103" s="7">
        <v>0</v>
      </c>
      <c r="AB103" s="7">
        <v>0</v>
      </c>
      <c r="AC103" s="7">
        <v>0</v>
      </c>
      <c r="AD103" s="7">
        <v>0</v>
      </c>
      <c r="AE103" s="7">
        <v>0</v>
      </c>
      <c r="AF103" s="11">
        <v>0</v>
      </c>
      <c r="AG103" s="7">
        <v>0</v>
      </c>
      <c r="AH103" s="7">
        <v>0</v>
      </c>
      <c r="AI103" s="7">
        <v>0</v>
      </c>
      <c r="AJ103" s="7">
        <v>0</v>
      </c>
      <c r="AK103" s="7">
        <v>0</v>
      </c>
      <c r="AL103" s="7">
        <v>0</v>
      </c>
      <c r="AM103" s="7">
        <v>0</v>
      </c>
      <c r="AN103" s="7">
        <v>0</v>
      </c>
      <c r="AO103" s="7">
        <v>0</v>
      </c>
      <c r="AP103" s="7">
        <v>0</v>
      </c>
      <c r="AQ103" s="7">
        <v>0</v>
      </c>
      <c r="AR103" s="7">
        <v>0</v>
      </c>
      <c r="AS103" s="7">
        <v>0</v>
      </c>
      <c r="AT103" s="7">
        <v>0</v>
      </c>
      <c r="AU103" s="7">
        <v>0</v>
      </c>
      <c r="AV103" s="7">
        <v>0</v>
      </c>
      <c r="AW103" s="7">
        <v>0</v>
      </c>
      <c r="AX103" s="7">
        <v>0</v>
      </c>
      <c r="AY103" s="7">
        <v>0</v>
      </c>
      <c r="AZ103" s="7">
        <v>0</v>
      </c>
      <c r="BA103" s="7">
        <v>0</v>
      </c>
      <c r="BB103" s="7">
        <v>0</v>
      </c>
      <c r="BC103" s="7">
        <v>0</v>
      </c>
      <c r="BD103" s="7">
        <v>0</v>
      </c>
      <c r="BE103" s="7">
        <v>0</v>
      </c>
      <c r="BF103" s="7">
        <v>0</v>
      </c>
      <c r="BG103" s="7">
        <v>0</v>
      </c>
      <c r="BH103" s="7">
        <v>0</v>
      </c>
      <c r="BI103" s="7">
        <v>0</v>
      </c>
      <c r="BJ103" s="7">
        <v>0</v>
      </c>
      <c r="BK103" s="7">
        <v>0</v>
      </c>
      <c r="BL103" s="155">
        <v>0</v>
      </c>
      <c r="BM103" s="7"/>
      <c r="BN103" s="7"/>
      <c r="BO103" s="7"/>
      <c r="BP103" s="7"/>
      <c r="BQ103" s="7"/>
      <c r="BR103" s="7"/>
      <c r="BS103" s="7"/>
      <c r="BT103" s="5">
        <f>SUM(Tabela36[[#This Row],[set/21]:[dez/21]])</f>
        <v>0</v>
      </c>
      <c r="BU103" s="5">
        <f>SUM(Tabela36[[#This Row],[jan/22]:[dez/22]])</f>
        <v>37501.100000000006</v>
      </c>
      <c r="BV103" s="5">
        <f t="shared" si="5"/>
        <v>8282.1</v>
      </c>
      <c r="BW103" s="5">
        <f t="shared" si="6"/>
        <v>0</v>
      </c>
      <c r="BX103" s="5">
        <f>SUM(Tabela36[[#This Row],[jan/25]:[dez/25]])</f>
        <v>0</v>
      </c>
      <c r="BY103" s="5">
        <f t="shared" si="7"/>
        <v>0</v>
      </c>
      <c r="BZ103" s="5">
        <f>Tabela36[[#This Row],[Total 2025]]+Tabela36[[#This Row],[Total 2024]]+Tabela36[[#This Row],[Total 2023]]+Tabela36[[#This Row],[Total 2022]]+Tabela36[[#This Row],[Total 2021]]+Tabela36[[#This Row],[Total 2026]]</f>
        <v>45783.200000000004</v>
      </c>
    </row>
    <row r="104" spans="1:78" ht="30" customHeight="1" x14ac:dyDescent="0.25">
      <c r="A104" s="63"/>
      <c r="B104" s="41" t="s">
        <v>81</v>
      </c>
      <c r="C104" s="2" t="s">
        <v>279</v>
      </c>
      <c r="D104" s="10">
        <v>1115</v>
      </c>
      <c r="E104" s="7"/>
      <c r="F104" s="2" t="s">
        <v>529</v>
      </c>
      <c r="G104" s="153" t="s">
        <v>435</v>
      </c>
      <c r="H104" s="7">
        <v>0</v>
      </c>
      <c r="I104" s="7">
        <v>0</v>
      </c>
      <c r="J104" s="7">
        <v>0</v>
      </c>
      <c r="K104" s="7">
        <v>0</v>
      </c>
      <c r="L104" s="7">
        <v>7657.8159999999998</v>
      </c>
      <c r="M104" s="7">
        <v>5378.4000000000005</v>
      </c>
      <c r="N104" s="7">
        <v>0</v>
      </c>
      <c r="O104" s="7">
        <v>0</v>
      </c>
      <c r="P104" s="7">
        <v>13002.2</v>
      </c>
      <c r="Q104" s="7">
        <v>0</v>
      </c>
      <c r="R104" s="7">
        <v>621.29999999999995</v>
      </c>
      <c r="S104" s="7">
        <v>0</v>
      </c>
      <c r="T104" s="11">
        <v>5559.5599999999995</v>
      </c>
      <c r="U104" s="11">
        <v>1824.3</v>
      </c>
      <c r="V104" s="11">
        <v>0</v>
      </c>
      <c r="W104" s="7">
        <v>3002.08</v>
      </c>
      <c r="X104" s="7">
        <v>0</v>
      </c>
      <c r="Y104" s="7">
        <v>5388.4400000000005</v>
      </c>
      <c r="Z104" s="7">
        <v>8080.43</v>
      </c>
      <c r="AA104" s="7">
        <v>2123.41</v>
      </c>
      <c r="AB104" s="7">
        <v>1940.64</v>
      </c>
      <c r="AC104" s="7">
        <v>0</v>
      </c>
      <c r="AD104" s="7">
        <v>3478.75</v>
      </c>
      <c r="AE104" s="7">
        <v>22036.690000000002</v>
      </c>
      <c r="AF104" s="11">
        <v>2254.79</v>
      </c>
      <c r="AG104" s="7">
        <v>0</v>
      </c>
      <c r="AH104" s="7">
        <v>5477.22</v>
      </c>
      <c r="AI104" s="7">
        <v>0</v>
      </c>
      <c r="AJ104" s="7">
        <v>6741.1524999999992</v>
      </c>
      <c r="AK104" s="7">
        <v>0</v>
      </c>
      <c r="AL104" s="7">
        <v>7423.76</v>
      </c>
      <c r="AM104" s="7">
        <v>0</v>
      </c>
      <c r="AN104" s="7">
        <v>4314</v>
      </c>
      <c r="AO104" s="7">
        <v>2612.46</v>
      </c>
      <c r="AP104" s="7">
        <v>189.20999999999998</v>
      </c>
      <c r="AQ104" s="7">
        <v>6058.99</v>
      </c>
      <c r="AR104" s="7">
        <v>4391.37</v>
      </c>
      <c r="AS104" s="7">
        <v>0</v>
      </c>
      <c r="AT104" s="7">
        <v>5777.44</v>
      </c>
      <c r="AU104" s="7">
        <v>0</v>
      </c>
      <c r="AV104" s="7">
        <v>0</v>
      </c>
      <c r="AW104" s="7">
        <v>0</v>
      </c>
      <c r="AX104" s="7">
        <v>6189.62</v>
      </c>
      <c r="AY104" s="7">
        <v>0</v>
      </c>
      <c r="AZ104" s="7">
        <v>0</v>
      </c>
      <c r="BA104" s="7">
        <v>0</v>
      </c>
      <c r="BB104" s="7">
        <v>6322.51</v>
      </c>
      <c r="BC104" s="7">
        <v>1728.24</v>
      </c>
      <c r="BD104" s="7">
        <v>0</v>
      </c>
      <c r="BE104" s="7">
        <v>0</v>
      </c>
      <c r="BF104" s="7">
        <v>11535.769999999999</v>
      </c>
      <c r="BG104" s="7">
        <v>0</v>
      </c>
      <c r="BH104" s="7">
        <v>4550.88</v>
      </c>
      <c r="BI104" s="7">
        <v>0</v>
      </c>
      <c r="BJ104" s="7">
        <v>0</v>
      </c>
      <c r="BK104" s="7">
        <v>0</v>
      </c>
      <c r="BL104" s="155">
        <v>0</v>
      </c>
      <c r="BM104" s="7"/>
      <c r="BN104" s="7"/>
      <c r="BO104" s="7"/>
      <c r="BP104" s="7"/>
      <c r="BQ104" s="7"/>
      <c r="BR104" s="7"/>
      <c r="BS104" s="7"/>
      <c r="BT104" s="5">
        <f>SUM(Tabela36[[#This Row],[set/21]:[dez/21]])</f>
        <v>0</v>
      </c>
      <c r="BU104" s="5">
        <f>SUM(Tabela36[[#This Row],[jan/22]:[dez/22]])</f>
        <v>37045.656000000003</v>
      </c>
      <c r="BV104" s="5">
        <f t="shared" si="5"/>
        <v>50780.37</v>
      </c>
      <c r="BW104" s="5">
        <f t="shared" si="6"/>
        <v>37508.382499999992</v>
      </c>
      <c r="BX104" s="5">
        <f>SUM(Tabela36[[#This Row],[jan/25]:[dez/25]])</f>
        <v>25776.14</v>
      </c>
      <c r="BY104" s="5">
        <f t="shared" si="7"/>
        <v>4550.88</v>
      </c>
      <c r="BZ104" s="5">
        <f>Tabela36[[#This Row],[Total 2025]]+Tabela36[[#This Row],[Total 2024]]+Tabela36[[#This Row],[Total 2023]]+Tabela36[[#This Row],[Total 2022]]+Tabela36[[#This Row],[Total 2021]]+Tabela36[[#This Row],[Total 2026]]</f>
        <v>155661.42849999998</v>
      </c>
    </row>
    <row r="105" spans="1:78" ht="30" customHeight="1" x14ac:dyDescent="0.25">
      <c r="A105" s="63"/>
      <c r="B105" s="10" t="s">
        <v>62</v>
      </c>
      <c r="C105" s="2" t="s">
        <v>280</v>
      </c>
      <c r="D105" s="10">
        <v>1132</v>
      </c>
      <c r="E105" s="7"/>
      <c r="F105" s="2" t="s">
        <v>436</v>
      </c>
      <c r="G105" s="153" t="s">
        <v>464</v>
      </c>
      <c r="H105" s="7">
        <v>0</v>
      </c>
      <c r="I105" s="7">
        <v>0</v>
      </c>
      <c r="J105" s="7">
        <v>6509.23</v>
      </c>
      <c r="K105" s="7">
        <v>9839.36</v>
      </c>
      <c r="L105" s="7">
        <v>0</v>
      </c>
      <c r="M105" s="7">
        <v>11329.12</v>
      </c>
      <c r="N105" s="7">
        <v>0</v>
      </c>
      <c r="O105" s="7">
        <v>4502.1400000000003</v>
      </c>
      <c r="P105" s="7">
        <v>0</v>
      </c>
      <c r="Q105" s="7">
        <v>21204.799999999999</v>
      </c>
      <c r="R105" s="7">
        <v>0</v>
      </c>
      <c r="S105" s="7">
        <v>0</v>
      </c>
      <c r="T105" s="11">
        <v>0</v>
      </c>
      <c r="U105" s="11">
        <v>0</v>
      </c>
      <c r="V105" s="11">
        <v>0</v>
      </c>
      <c r="W105" s="7">
        <v>0</v>
      </c>
      <c r="X105" s="7">
        <v>0</v>
      </c>
      <c r="Y105" s="7">
        <v>0</v>
      </c>
      <c r="Z105" s="7">
        <v>0</v>
      </c>
      <c r="AA105" s="7">
        <v>0</v>
      </c>
      <c r="AB105" s="7">
        <v>0</v>
      </c>
      <c r="AC105" s="7">
        <v>0</v>
      </c>
      <c r="AD105" s="7">
        <v>0</v>
      </c>
      <c r="AE105" s="7">
        <v>0</v>
      </c>
      <c r="AF105" s="11">
        <v>0</v>
      </c>
      <c r="AG105" s="7">
        <v>0</v>
      </c>
      <c r="AH105" s="7">
        <v>0</v>
      </c>
      <c r="AI105" s="7">
        <v>0</v>
      </c>
      <c r="AJ105" s="7">
        <v>0</v>
      </c>
      <c r="AK105" s="7">
        <v>0</v>
      </c>
      <c r="AL105" s="7">
        <v>0</v>
      </c>
      <c r="AM105" s="7">
        <v>0</v>
      </c>
      <c r="AN105" s="7">
        <v>0</v>
      </c>
      <c r="AO105" s="7">
        <v>0</v>
      </c>
      <c r="AP105" s="7">
        <v>0</v>
      </c>
      <c r="AQ105" s="7">
        <v>0</v>
      </c>
      <c r="AR105" s="7">
        <v>0</v>
      </c>
      <c r="AS105" s="7">
        <v>0</v>
      </c>
      <c r="AT105" s="7">
        <v>0</v>
      </c>
      <c r="AU105" s="7">
        <v>0</v>
      </c>
      <c r="AV105" s="7">
        <v>0</v>
      </c>
      <c r="AW105" s="7">
        <v>0</v>
      </c>
      <c r="AX105" s="7">
        <v>0</v>
      </c>
      <c r="AY105" s="7">
        <v>0</v>
      </c>
      <c r="AZ105" s="7">
        <v>0</v>
      </c>
      <c r="BA105" s="7">
        <v>0</v>
      </c>
      <c r="BB105" s="7">
        <v>0</v>
      </c>
      <c r="BC105" s="7">
        <v>0</v>
      </c>
      <c r="BD105" s="7">
        <v>0</v>
      </c>
      <c r="BE105" s="7">
        <v>0</v>
      </c>
      <c r="BF105" s="7">
        <v>0</v>
      </c>
      <c r="BG105" s="7">
        <v>0</v>
      </c>
      <c r="BH105" s="7">
        <v>0</v>
      </c>
      <c r="BI105" s="7">
        <v>0</v>
      </c>
      <c r="BJ105" s="7">
        <v>0</v>
      </c>
      <c r="BK105" s="7">
        <v>0</v>
      </c>
      <c r="BL105" s="155">
        <v>0</v>
      </c>
      <c r="BM105" s="7"/>
      <c r="BN105" s="7"/>
      <c r="BO105" s="7"/>
      <c r="BP105" s="7"/>
      <c r="BQ105" s="7"/>
      <c r="BR105" s="7"/>
      <c r="BS105" s="7"/>
      <c r="BT105" s="5">
        <f>SUM(Tabela36[[#This Row],[set/21]:[dez/21]])</f>
        <v>16348.59</v>
      </c>
      <c r="BU105" s="5">
        <f>SUM(Tabela36[[#This Row],[jan/22]:[dez/22]])</f>
        <v>37036.06</v>
      </c>
      <c r="BV105" s="5">
        <f t="shared" si="5"/>
        <v>0</v>
      </c>
      <c r="BW105" s="5">
        <f t="shared" si="6"/>
        <v>0</v>
      </c>
      <c r="BX105" s="5">
        <f>SUM(Tabela36[[#This Row],[jan/25]:[dez/25]])</f>
        <v>0</v>
      </c>
      <c r="BY105" s="5">
        <f t="shared" si="7"/>
        <v>0</v>
      </c>
      <c r="BZ105" s="5">
        <f>Tabela36[[#This Row],[Total 2025]]+Tabela36[[#This Row],[Total 2024]]+Tabela36[[#This Row],[Total 2023]]+Tabela36[[#This Row],[Total 2022]]+Tabela36[[#This Row],[Total 2021]]+Tabela36[[#This Row],[Total 2026]]</f>
        <v>53384.649999999994</v>
      </c>
    </row>
    <row r="106" spans="1:78" ht="30" customHeight="1" x14ac:dyDescent="0.25">
      <c r="A106" s="63"/>
      <c r="B106" s="10" t="s">
        <v>236</v>
      </c>
      <c r="C106" s="2" t="s">
        <v>276</v>
      </c>
      <c r="D106" s="10">
        <v>1036</v>
      </c>
      <c r="E106" s="7"/>
      <c r="F106" s="2" t="s">
        <v>436</v>
      </c>
      <c r="G106" s="153" t="s">
        <v>435</v>
      </c>
      <c r="H106" s="7">
        <v>7068.12</v>
      </c>
      <c r="I106" s="7">
        <v>13412.38</v>
      </c>
      <c r="J106" s="7">
        <v>0</v>
      </c>
      <c r="K106" s="7">
        <v>2745.3</v>
      </c>
      <c r="L106" s="7">
        <v>16530.239999999998</v>
      </c>
      <c r="M106" s="7">
        <v>3284.28</v>
      </c>
      <c r="N106" s="7">
        <v>0</v>
      </c>
      <c r="O106" s="7">
        <v>2872.44</v>
      </c>
      <c r="P106" s="7">
        <v>1554</v>
      </c>
      <c r="Q106" s="7">
        <v>0</v>
      </c>
      <c r="R106" s="7">
        <v>8211.24</v>
      </c>
      <c r="S106" s="7">
        <v>509.4</v>
      </c>
      <c r="T106" s="11">
        <v>3861.42</v>
      </c>
      <c r="U106" s="11">
        <v>0</v>
      </c>
      <c r="V106" s="11">
        <v>0</v>
      </c>
      <c r="W106" s="7">
        <v>0</v>
      </c>
      <c r="X106" s="7">
        <v>9697.7099999999991</v>
      </c>
      <c r="Y106" s="7">
        <v>2871.3</v>
      </c>
      <c r="Z106" s="7">
        <v>7896.58</v>
      </c>
      <c r="AA106" s="7">
        <v>4392.0200000000004</v>
      </c>
      <c r="AB106" s="7">
        <v>0</v>
      </c>
      <c r="AC106" s="7">
        <v>2816.94</v>
      </c>
      <c r="AD106" s="7">
        <v>0</v>
      </c>
      <c r="AE106" s="7">
        <v>3483.24</v>
      </c>
      <c r="AF106" s="11">
        <v>1099.94</v>
      </c>
      <c r="AG106" s="7">
        <v>3404.41</v>
      </c>
      <c r="AH106" s="7">
        <v>0</v>
      </c>
      <c r="AI106" s="7">
        <v>2733.66</v>
      </c>
      <c r="AJ106" s="7">
        <v>3032.64</v>
      </c>
      <c r="AK106" s="7">
        <v>0</v>
      </c>
      <c r="AL106" s="7">
        <v>5726.8</v>
      </c>
      <c r="AM106" s="7">
        <v>2165.6</v>
      </c>
      <c r="AN106" s="7">
        <v>0</v>
      </c>
      <c r="AO106" s="7">
        <v>5242.76</v>
      </c>
      <c r="AP106" s="7">
        <v>0</v>
      </c>
      <c r="AQ106" s="7">
        <v>2050.9</v>
      </c>
      <c r="AR106" s="7">
        <v>0</v>
      </c>
      <c r="AS106" s="7">
        <v>4778.88</v>
      </c>
      <c r="AT106" s="7">
        <v>0</v>
      </c>
      <c r="AU106" s="7">
        <v>0</v>
      </c>
      <c r="AV106" s="7">
        <v>2892.44</v>
      </c>
      <c r="AW106" s="7">
        <v>4392.54</v>
      </c>
      <c r="AX106" s="7">
        <v>6594.52</v>
      </c>
      <c r="AY106" s="7">
        <v>0</v>
      </c>
      <c r="AZ106" s="7">
        <v>3162.5</v>
      </c>
      <c r="BA106" s="7">
        <v>5721.77</v>
      </c>
      <c r="BB106" s="7">
        <v>8013.56</v>
      </c>
      <c r="BC106" s="7">
        <v>0</v>
      </c>
      <c r="BD106" s="7">
        <v>0</v>
      </c>
      <c r="BE106" s="7">
        <v>0</v>
      </c>
      <c r="BF106" s="7">
        <v>951.5</v>
      </c>
      <c r="BG106" s="7">
        <v>0</v>
      </c>
      <c r="BH106" s="7">
        <v>0</v>
      </c>
      <c r="BI106" s="7">
        <v>0</v>
      </c>
      <c r="BJ106" s="7">
        <v>0</v>
      </c>
      <c r="BK106" s="7">
        <v>0</v>
      </c>
      <c r="BL106" s="155">
        <v>0</v>
      </c>
      <c r="BM106" s="7"/>
      <c r="BN106" s="7"/>
      <c r="BO106" s="7"/>
      <c r="BP106" s="7"/>
      <c r="BQ106" s="7"/>
      <c r="BR106" s="7"/>
      <c r="BS106" s="7"/>
      <c r="BT106" s="5">
        <f>SUM(Tabela36[[#This Row],[set/21]:[dez/21]])</f>
        <v>23225.8</v>
      </c>
      <c r="BU106" s="5">
        <f>SUM(Tabela36[[#This Row],[jan/22]:[dez/22]])</f>
        <v>36823.019999999997</v>
      </c>
      <c r="BV106" s="5">
        <f t="shared" si="5"/>
        <v>38395.799999999988</v>
      </c>
      <c r="BW106" s="5">
        <f t="shared" si="6"/>
        <v>22997.58</v>
      </c>
      <c r="BX106" s="5">
        <f>SUM(Tabela36[[#This Row],[jan/25]:[dez/25]])</f>
        <v>31728.83</v>
      </c>
      <c r="BY106" s="5">
        <f t="shared" si="7"/>
        <v>0</v>
      </c>
      <c r="BZ106" s="5">
        <f>Tabela36[[#This Row],[Total 2025]]+Tabela36[[#This Row],[Total 2024]]+Tabela36[[#This Row],[Total 2023]]+Tabela36[[#This Row],[Total 2022]]+Tabela36[[#This Row],[Total 2021]]+Tabela36[[#This Row],[Total 2026]]</f>
        <v>153171.02999999997</v>
      </c>
    </row>
    <row r="107" spans="1:78" ht="30" customHeight="1" x14ac:dyDescent="0.25">
      <c r="A107" s="63"/>
      <c r="B107" s="10" t="s">
        <v>325</v>
      </c>
      <c r="C107" s="2" t="s">
        <v>276</v>
      </c>
      <c r="D107" s="10">
        <v>1307</v>
      </c>
      <c r="E107" s="7"/>
      <c r="F107" s="2" t="s">
        <v>436</v>
      </c>
      <c r="G107" s="153" t="s">
        <v>435</v>
      </c>
      <c r="H107" s="7">
        <v>0</v>
      </c>
      <c r="I107" s="7">
        <v>0</v>
      </c>
      <c r="J107" s="7">
        <v>0</v>
      </c>
      <c r="K107" s="7">
        <v>0</v>
      </c>
      <c r="L107" s="7">
        <v>0</v>
      </c>
      <c r="M107" s="7">
        <v>0</v>
      </c>
      <c r="N107" s="7">
        <v>0</v>
      </c>
      <c r="O107" s="7">
        <v>0</v>
      </c>
      <c r="P107" s="7">
        <v>0</v>
      </c>
      <c r="Q107" s="7">
        <v>0</v>
      </c>
      <c r="R107" s="7">
        <v>0</v>
      </c>
      <c r="S107" s="7">
        <v>13375.800000000001</v>
      </c>
      <c r="T107" s="11">
        <v>10993.32</v>
      </c>
      <c r="U107" s="11">
        <v>0</v>
      </c>
      <c r="V107" s="11">
        <v>2334.88</v>
      </c>
      <c r="W107" s="11">
        <v>9406.2900000000009</v>
      </c>
      <c r="X107" s="11">
        <v>0</v>
      </c>
      <c r="Y107" s="11">
        <v>3460.7</v>
      </c>
      <c r="Z107" s="11">
        <v>4628.57</v>
      </c>
      <c r="AA107" s="11">
        <v>7952.51</v>
      </c>
      <c r="AB107" s="11">
        <v>5615.32</v>
      </c>
      <c r="AC107" s="11">
        <v>4900.22</v>
      </c>
      <c r="AD107" s="11">
        <v>0</v>
      </c>
      <c r="AE107" s="7">
        <v>1516.2</v>
      </c>
      <c r="AF107" s="11">
        <v>0</v>
      </c>
      <c r="AG107" s="11">
        <v>0</v>
      </c>
      <c r="AH107" s="7">
        <v>0</v>
      </c>
      <c r="AI107" s="7">
        <v>6264.18</v>
      </c>
      <c r="AJ107" s="7">
        <v>2195.0700000000002</v>
      </c>
      <c r="AK107" s="7">
        <v>2971.11</v>
      </c>
      <c r="AL107" s="7">
        <v>3312.88</v>
      </c>
      <c r="AM107" s="7">
        <v>1069.78</v>
      </c>
      <c r="AN107" s="7">
        <v>8544.8799999999992</v>
      </c>
      <c r="AO107" s="7">
        <v>9122.5</v>
      </c>
      <c r="AP107" s="7">
        <v>0</v>
      </c>
      <c r="AQ107" s="7">
        <v>5134.33</v>
      </c>
      <c r="AR107" s="7">
        <v>6199.14</v>
      </c>
      <c r="AS107" s="7">
        <v>8979.7000000000007</v>
      </c>
      <c r="AT107" s="7">
        <v>0</v>
      </c>
      <c r="AU107" s="7">
        <v>0</v>
      </c>
      <c r="AV107" s="7">
        <v>6292.76</v>
      </c>
      <c r="AW107" s="7">
        <v>0</v>
      </c>
      <c r="AX107" s="7">
        <v>2882.96</v>
      </c>
      <c r="AY107" s="7">
        <v>0</v>
      </c>
      <c r="AZ107" s="7">
        <v>3410.59</v>
      </c>
      <c r="BA107" s="7">
        <v>0</v>
      </c>
      <c r="BB107" s="7">
        <v>11983.32</v>
      </c>
      <c r="BC107" s="7">
        <v>0</v>
      </c>
      <c r="BD107" s="7">
        <v>4622.87</v>
      </c>
      <c r="BE107" s="7">
        <v>2798.08</v>
      </c>
      <c r="BF107" s="7">
        <v>0</v>
      </c>
      <c r="BG107" s="7">
        <v>10776.58</v>
      </c>
      <c r="BH107" s="7">
        <v>5114.8</v>
      </c>
      <c r="BI107" s="7">
        <v>0</v>
      </c>
      <c r="BJ107" s="7">
        <v>3677.83</v>
      </c>
      <c r="BK107" s="7">
        <v>0</v>
      </c>
      <c r="BL107" s="155">
        <v>0</v>
      </c>
      <c r="BM107" s="7"/>
      <c r="BN107" s="7"/>
      <c r="BO107" s="7"/>
      <c r="BP107" s="7"/>
      <c r="BQ107" s="7"/>
      <c r="BR107" s="7"/>
      <c r="BS107" s="7"/>
      <c r="BT107" s="5">
        <f>SUM(Tabela36[[#This Row],[set/21]:[dez/21]])</f>
        <v>0</v>
      </c>
      <c r="BU107" s="5">
        <f>SUM(Tabela36[[#This Row],[jan/22]:[dez/22]])</f>
        <v>36110.290000000008</v>
      </c>
      <c r="BV107" s="5">
        <f t="shared" si="5"/>
        <v>34337.699999999997</v>
      </c>
      <c r="BW107" s="5">
        <f t="shared" si="6"/>
        <v>47529.39</v>
      </c>
      <c r="BX107" s="5">
        <f>SUM(Tabela36[[#This Row],[jan/25]:[dez/25]])</f>
        <v>42767.16</v>
      </c>
      <c r="BY107" s="5">
        <f t="shared" si="7"/>
        <v>8792.630000000001</v>
      </c>
      <c r="BZ107" s="5">
        <f>Tabela36[[#This Row],[Total 2025]]+Tabela36[[#This Row],[Total 2024]]+Tabela36[[#This Row],[Total 2023]]+Tabela36[[#This Row],[Total 2022]]+Tabela36[[#This Row],[Total 2021]]+Tabela36[[#This Row],[Total 2026]]</f>
        <v>169537.17</v>
      </c>
    </row>
    <row r="108" spans="1:78" ht="30" customHeight="1" x14ac:dyDescent="0.25">
      <c r="A108" s="63"/>
      <c r="B108" s="10" t="s">
        <v>241</v>
      </c>
      <c r="C108" s="2" t="s">
        <v>282</v>
      </c>
      <c r="D108" s="10">
        <v>1166</v>
      </c>
      <c r="E108" s="7"/>
      <c r="F108" s="2" t="s">
        <v>438</v>
      </c>
      <c r="G108" s="153" t="s">
        <v>435</v>
      </c>
      <c r="H108" s="7">
        <v>0</v>
      </c>
      <c r="I108" s="7">
        <v>0</v>
      </c>
      <c r="J108" s="7">
        <v>0</v>
      </c>
      <c r="K108" s="7">
        <v>22685.11</v>
      </c>
      <c r="L108" s="7">
        <v>0</v>
      </c>
      <c r="M108" s="7">
        <v>0</v>
      </c>
      <c r="N108" s="7">
        <v>0</v>
      </c>
      <c r="O108" s="7">
        <v>11791.39</v>
      </c>
      <c r="P108" s="7">
        <v>0</v>
      </c>
      <c r="Q108" s="7">
        <v>0</v>
      </c>
      <c r="R108" s="7">
        <v>0</v>
      </c>
      <c r="S108" s="7">
        <v>0</v>
      </c>
      <c r="T108" s="11">
        <v>23578.2</v>
      </c>
      <c r="U108" s="11">
        <v>0</v>
      </c>
      <c r="V108" s="11">
        <v>0</v>
      </c>
      <c r="W108" s="7">
        <v>0</v>
      </c>
      <c r="X108" s="7">
        <v>0</v>
      </c>
      <c r="Y108" s="7">
        <v>0</v>
      </c>
      <c r="Z108" s="7">
        <v>0</v>
      </c>
      <c r="AA108" s="7">
        <v>0</v>
      </c>
      <c r="AB108" s="7">
        <v>0</v>
      </c>
      <c r="AC108" s="7">
        <v>16202.68</v>
      </c>
      <c r="AD108" s="7">
        <v>0</v>
      </c>
      <c r="AE108" s="7">
        <v>0</v>
      </c>
      <c r="AF108" s="11">
        <v>0</v>
      </c>
      <c r="AG108" s="7">
        <v>0</v>
      </c>
      <c r="AH108" s="7">
        <v>0</v>
      </c>
      <c r="AI108" s="7">
        <v>0</v>
      </c>
      <c r="AJ108" s="7">
        <v>0</v>
      </c>
      <c r="AK108" s="7">
        <v>0</v>
      </c>
      <c r="AL108" s="7">
        <v>0</v>
      </c>
      <c r="AM108" s="7">
        <v>5341.85</v>
      </c>
      <c r="AN108" s="24">
        <v>1375.92</v>
      </c>
      <c r="AO108" s="24">
        <v>0</v>
      </c>
      <c r="AP108" s="24">
        <v>0</v>
      </c>
      <c r="AQ108" s="24">
        <v>0</v>
      </c>
      <c r="AR108" s="24">
        <v>0</v>
      </c>
      <c r="AS108" s="24">
        <v>0</v>
      </c>
      <c r="AT108" s="24">
        <v>24493.59</v>
      </c>
      <c r="AU108" s="7">
        <v>0</v>
      </c>
      <c r="AV108" s="7">
        <v>0</v>
      </c>
      <c r="AW108" s="7">
        <v>0</v>
      </c>
      <c r="AX108" s="7">
        <v>0</v>
      </c>
      <c r="AY108" s="7">
        <v>0</v>
      </c>
      <c r="AZ108" s="7">
        <v>0</v>
      </c>
      <c r="BA108" s="7">
        <v>0</v>
      </c>
      <c r="BB108" s="7">
        <v>0</v>
      </c>
      <c r="BC108" s="7">
        <v>0</v>
      </c>
      <c r="BD108" s="7">
        <v>0</v>
      </c>
      <c r="BE108" s="7">
        <v>0</v>
      </c>
      <c r="BF108" s="7">
        <v>0</v>
      </c>
      <c r="BG108" s="7">
        <v>0</v>
      </c>
      <c r="BH108" s="7">
        <v>0</v>
      </c>
      <c r="BI108" s="7">
        <v>0</v>
      </c>
      <c r="BJ108" s="7">
        <v>0</v>
      </c>
      <c r="BK108" s="7">
        <v>0</v>
      </c>
      <c r="BL108" s="155">
        <v>0</v>
      </c>
      <c r="BM108" s="7"/>
      <c r="BN108" s="7"/>
      <c r="BO108" s="7"/>
      <c r="BP108" s="7"/>
      <c r="BQ108" s="7"/>
      <c r="BR108" s="7"/>
      <c r="BS108" s="7"/>
      <c r="BT108" s="5">
        <f>SUM(Tabela36[[#This Row],[set/21]:[dez/21]])</f>
        <v>22685.11</v>
      </c>
      <c r="BU108" s="5">
        <f>SUM(Tabela36[[#This Row],[jan/22]:[dez/22]])</f>
        <v>35369.589999999997</v>
      </c>
      <c r="BV108" s="5">
        <f t="shared" si="5"/>
        <v>16202.68</v>
      </c>
      <c r="BW108" s="5">
        <f t="shared" si="6"/>
        <v>31211.360000000001</v>
      </c>
      <c r="BX108" s="5">
        <f>SUM(Tabela36[[#This Row],[jan/25]:[dez/25]])</f>
        <v>0</v>
      </c>
      <c r="BY108" s="5">
        <f t="shared" si="7"/>
        <v>0</v>
      </c>
      <c r="BZ108" s="5">
        <f>Tabela36[[#This Row],[Total 2025]]+Tabela36[[#This Row],[Total 2024]]+Tabela36[[#This Row],[Total 2023]]+Tabela36[[#This Row],[Total 2022]]+Tabela36[[#This Row],[Total 2021]]+Tabela36[[#This Row],[Total 2026]]</f>
        <v>105468.74</v>
      </c>
    </row>
    <row r="109" spans="1:78" ht="30" customHeight="1" x14ac:dyDescent="0.25">
      <c r="A109" s="63"/>
      <c r="B109" s="10" t="s">
        <v>2345</v>
      </c>
      <c r="C109" s="2" t="s">
        <v>295</v>
      </c>
      <c r="D109" s="10">
        <v>1146</v>
      </c>
      <c r="E109" s="7">
        <v>23000</v>
      </c>
      <c r="F109" s="2" t="s">
        <v>529</v>
      </c>
      <c r="G109" s="153" t="s">
        <v>435</v>
      </c>
      <c r="H109" s="7">
        <v>0</v>
      </c>
      <c r="I109" s="7">
        <v>0</v>
      </c>
      <c r="J109" s="7">
        <v>3218.76</v>
      </c>
      <c r="K109" s="7">
        <v>0</v>
      </c>
      <c r="L109" s="7">
        <v>0</v>
      </c>
      <c r="M109" s="7">
        <v>5358.58</v>
      </c>
      <c r="N109" s="7">
        <v>4271.3999999999996</v>
      </c>
      <c r="O109" s="7">
        <v>0</v>
      </c>
      <c r="P109" s="7">
        <v>0</v>
      </c>
      <c r="Q109" s="7">
        <v>3897.44</v>
      </c>
      <c r="R109" s="7">
        <v>3688.81</v>
      </c>
      <c r="S109" s="7">
        <v>2741.15</v>
      </c>
      <c r="T109" s="11">
        <v>10112.76</v>
      </c>
      <c r="U109" s="11">
        <v>0</v>
      </c>
      <c r="V109" s="11">
        <v>4882.03</v>
      </c>
      <c r="W109" s="7">
        <v>0</v>
      </c>
      <c r="X109" s="7">
        <v>0</v>
      </c>
      <c r="Y109" s="7">
        <v>0</v>
      </c>
      <c r="Z109" s="7">
        <v>4348.9799999999996</v>
      </c>
      <c r="AA109" s="7">
        <v>8515.3700000000008</v>
      </c>
      <c r="AB109" s="7">
        <v>0</v>
      </c>
      <c r="AC109" s="7">
        <v>6013.08</v>
      </c>
      <c r="AD109" s="7">
        <v>0</v>
      </c>
      <c r="AE109" s="7">
        <v>5879.95</v>
      </c>
      <c r="AF109" s="11">
        <v>0</v>
      </c>
      <c r="AG109" s="7">
        <v>0</v>
      </c>
      <c r="AH109" s="7">
        <v>3260.74</v>
      </c>
      <c r="AI109" s="7">
        <v>0</v>
      </c>
      <c r="AJ109" s="7">
        <v>3382.46</v>
      </c>
      <c r="AK109" s="7">
        <v>0</v>
      </c>
      <c r="AL109" s="7">
        <v>0</v>
      </c>
      <c r="AM109" s="7">
        <v>2733.81</v>
      </c>
      <c r="AN109" s="7">
        <v>0</v>
      </c>
      <c r="AO109" s="7">
        <v>1772.32</v>
      </c>
      <c r="AP109" s="7">
        <v>0</v>
      </c>
      <c r="AQ109" s="7">
        <v>5661.85</v>
      </c>
      <c r="AR109" s="7">
        <v>8965.7199999999993</v>
      </c>
      <c r="AS109" s="7">
        <v>0</v>
      </c>
      <c r="AT109" s="7">
        <v>0</v>
      </c>
      <c r="AU109" s="7">
        <v>0</v>
      </c>
      <c r="AV109" s="7">
        <v>10533.55</v>
      </c>
      <c r="AW109" s="7">
        <v>0</v>
      </c>
      <c r="AX109" s="7">
        <v>0</v>
      </c>
      <c r="AY109" s="7">
        <v>12795.260000000002</v>
      </c>
      <c r="AZ109" s="7">
        <v>0</v>
      </c>
      <c r="BA109" s="7">
        <v>3290.76</v>
      </c>
      <c r="BB109" s="7">
        <v>0</v>
      </c>
      <c r="BC109" s="7">
        <v>6477.58</v>
      </c>
      <c r="BD109" s="7">
        <v>4836.68</v>
      </c>
      <c r="BE109" s="7">
        <v>258</v>
      </c>
      <c r="BF109" s="7">
        <v>5058.42</v>
      </c>
      <c r="BG109" s="7">
        <v>0</v>
      </c>
      <c r="BH109" s="7">
        <v>0</v>
      </c>
      <c r="BI109" s="7">
        <v>2184.4</v>
      </c>
      <c r="BJ109" s="7">
        <v>0</v>
      </c>
      <c r="BK109" s="7">
        <v>3458.4</v>
      </c>
      <c r="BL109" s="155">
        <v>0</v>
      </c>
      <c r="BM109" s="7"/>
      <c r="BN109" s="7"/>
      <c r="BO109" s="7"/>
      <c r="BP109" s="7"/>
      <c r="BQ109" s="7"/>
      <c r="BR109" s="7"/>
      <c r="BS109" s="7"/>
      <c r="BT109" s="5">
        <f>SUM(Tabela36[[#This Row],[set/21]:[dez/21]])</f>
        <v>3218.76</v>
      </c>
      <c r="BU109" s="5">
        <f>SUM(Tabela36[[#This Row],[jan/22]:[dez/22]])</f>
        <v>34952.17</v>
      </c>
      <c r="BV109" s="5">
        <f t="shared" si="5"/>
        <v>28018.120000000003</v>
      </c>
      <c r="BW109" s="5">
        <f t="shared" si="6"/>
        <v>22516.16</v>
      </c>
      <c r="BX109" s="5">
        <f>SUM(Tabela36[[#This Row],[jan/25]:[dez/25]])</f>
        <v>43250.25</v>
      </c>
      <c r="BY109" s="5">
        <f t="shared" si="7"/>
        <v>5642.8</v>
      </c>
      <c r="BZ109" s="5">
        <f>Tabela36[[#This Row],[Total 2025]]+Tabela36[[#This Row],[Total 2024]]+Tabela36[[#This Row],[Total 2023]]+Tabela36[[#This Row],[Total 2022]]+Tabela36[[#This Row],[Total 2021]]+Tabela36[[#This Row],[Total 2026]]</f>
        <v>137598.25999999998</v>
      </c>
    </row>
    <row r="110" spans="1:78" ht="30" customHeight="1" x14ac:dyDescent="0.25">
      <c r="A110" s="63"/>
      <c r="B110" s="10" t="s">
        <v>66</v>
      </c>
      <c r="C110" s="2" t="s">
        <v>276</v>
      </c>
      <c r="D110" s="10">
        <v>1038</v>
      </c>
      <c r="E110" s="7"/>
      <c r="F110" s="2" t="s">
        <v>436</v>
      </c>
      <c r="G110" s="153" t="s">
        <v>464</v>
      </c>
      <c r="H110" s="7">
        <v>6869.84</v>
      </c>
      <c r="I110" s="7">
        <v>1400.2</v>
      </c>
      <c r="J110" s="7">
        <v>0</v>
      </c>
      <c r="K110" s="7">
        <v>0</v>
      </c>
      <c r="L110" s="7">
        <v>5837.4</v>
      </c>
      <c r="M110" s="7">
        <v>3997.28</v>
      </c>
      <c r="N110" s="7">
        <v>3264.95</v>
      </c>
      <c r="O110" s="7">
        <v>8770.7200000000012</v>
      </c>
      <c r="P110" s="7">
        <v>0</v>
      </c>
      <c r="Q110" s="7">
        <v>5308.44</v>
      </c>
      <c r="R110" s="7">
        <v>0</v>
      </c>
      <c r="S110" s="7">
        <v>0</v>
      </c>
      <c r="T110" s="11">
        <v>0</v>
      </c>
      <c r="U110" s="11">
        <v>7135.12</v>
      </c>
      <c r="V110" s="11">
        <v>0</v>
      </c>
      <c r="W110" s="7">
        <v>0</v>
      </c>
      <c r="X110" s="7">
        <v>7013.44</v>
      </c>
      <c r="Y110" s="7">
        <v>0</v>
      </c>
      <c r="Z110" s="7">
        <v>0</v>
      </c>
      <c r="AA110" s="7">
        <v>0</v>
      </c>
      <c r="AB110" s="7">
        <v>0</v>
      </c>
      <c r="AC110" s="7">
        <v>0</v>
      </c>
      <c r="AD110" s="7">
        <v>0</v>
      </c>
      <c r="AE110" s="7">
        <v>1558.84</v>
      </c>
      <c r="AF110" s="11">
        <v>0</v>
      </c>
      <c r="AG110" s="7">
        <v>0</v>
      </c>
      <c r="AH110" s="7">
        <v>0</v>
      </c>
      <c r="AI110" s="7">
        <v>0</v>
      </c>
      <c r="AJ110" s="7">
        <v>0</v>
      </c>
      <c r="AK110" s="7">
        <v>0</v>
      </c>
      <c r="AL110" s="7">
        <v>0</v>
      </c>
      <c r="AM110" s="7">
        <v>0</v>
      </c>
      <c r="AN110" s="7">
        <v>0</v>
      </c>
      <c r="AO110" s="7">
        <v>0</v>
      </c>
      <c r="AP110" s="7">
        <v>0</v>
      </c>
      <c r="AQ110" s="7">
        <v>0</v>
      </c>
      <c r="AR110" s="7">
        <v>0</v>
      </c>
      <c r="AS110" s="7">
        <v>0</v>
      </c>
      <c r="AT110" s="7">
        <v>0</v>
      </c>
      <c r="AU110" s="7">
        <v>0</v>
      </c>
      <c r="AV110" s="7">
        <v>0</v>
      </c>
      <c r="AW110" s="7">
        <v>0</v>
      </c>
      <c r="AX110" s="7">
        <v>0</v>
      </c>
      <c r="AY110" s="7">
        <v>0</v>
      </c>
      <c r="AZ110" s="7">
        <v>0</v>
      </c>
      <c r="BA110" s="7">
        <v>0</v>
      </c>
      <c r="BB110" s="7">
        <v>0</v>
      </c>
      <c r="BC110" s="7">
        <v>0</v>
      </c>
      <c r="BD110" s="7">
        <v>0</v>
      </c>
      <c r="BE110" s="7">
        <v>0</v>
      </c>
      <c r="BF110" s="7">
        <v>0</v>
      </c>
      <c r="BG110" s="7">
        <v>0</v>
      </c>
      <c r="BH110" s="7">
        <v>0</v>
      </c>
      <c r="BI110" s="7">
        <v>0</v>
      </c>
      <c r="BJ110" s="7">
        <v>0</v>
      </c>
      <c r="BK110" s="7">
        <v>0</v>
      </c>
      <c r="BL110" s="155">
        <v>0</v>
      </c>
      <c r="BM110" s="7"/>
      <c r="BN110" s="7"/>
      <c r="BO110" s="7"/>
      <c r="BP110" s="7"/>
      <c r="BQ110" s="7"/>
      <c r="BR110" s="7"/>
      <c r="BS110" s="7"/>
      <c r="BT110" s="5">
        <f>SUM(Tabela36[[#This Row],[set/21]:[dez/21]])</f>
        <v>8270.0400000000009</v>
      </c>
      <c r="BU110" s="5">
        <f>SUM(Tabela36[[#This Row],[jan/22]:[dez/22]])</f>
        <v>34313.910000000003</v>
      </c>
      <c r="BV110" s="5">
        <f t="shared" si="5"/>
        <v>8572.2799999999988</v>
      </c>
      <c r="BW110" s="5">
        <f t="shared" si="6"/>
        <v>0</v>
      </c>
      <c r="BX110" s="5">
        <f>SUM(Tabela36[[#This Row],[jan/25]:[dez/25]])</f>
        <v>0</v>
      </c>
      <c r="BY110" s="5">
        <f t="shared" si="7"/>
        <v>0</v>
      </c>
      <c r="BZ110" s="5">
        <f>Tabela36[[#This Row],[Total 2025]]+Tabela36[[#This Row],[Total 2024]]+Tabela36[[#This Row],[Total 2023]]+Tabela36[[#This Row],[Total 2022]]+Tabela36[[#This Row],[Total 2021]]+Tabela36[[#This Row],[Total 2026]]</f>
        <v>51156.23</v>
      </c>
    </row>
    <row r="111" spans="1:78" ht="30" customHeight="1" x14ac:dyDescent="0.25">
      <c r="A111" s="63"/>
      <c r="B111" s="10" t="s">
        <v>228</v>
      </c>
      <c r="C111" s="2" t="s">
        <v>281</v>
      </c>
      <c r="D111" s="10">
        <v>1136</v>
      </c>
      <c r="E111" s="7"/>
      <c r="F111" s="2" t="s">
        <v>529</v>
      </c>
      <c r="G111" s="153" t="s">
        <v>435</v>
      </c>
      <c r="H111" s="7">
        <v>0</v>
      </c>
      <c r="I111" s="7">
        <v>0</v>
      </c>
      <c r="J111" s="7">
        <v>1905.05</v>
      </c>
      <c r="K111" s="7">
        <v>0</v>
      </c>
      <c r="L111" s="7">
        <v>5488.34</v>
      </c>
      <c r="M111" s="7">
        <v>2894.94</v>
      </c>
      <c r="N111" s="7">
        <v>5790.44</v>
      </c>
      <c r="O111" s="7">
        <v>0</v>
      </c>
      <c r="P111" s="7">
        <v>2430.58</v>
      </c>
      <c r="Q111" s="7">
        <v>2385.1999999999998</v>
      </c>
      <c r="R111" s="7">
        <v>0</v>
      </c>
      <c r="S111" s="7">
        <v>0</v>
      </c>
      <c r="T111" s="11">
        <v>11551.06</v>
      </c>
      <c r="U111" s="11">
        <v>3624.91</v>
      </c>
      <c r="V111" s="11">
        <v>0</v>
      </c>
      <c r="W111" s="7">
        <v>0</v>
      </c>
      <c r="X111" s="7">
        <v>0</v>
      </c>
      <c r="Y111" s="7">
        <v>0</v>
      </c>
      <c r="Z111" s="7">
        <v>3803.31</v>
      </c>
      <c r="AA111" s="7">
        <v>2602.67</v>
      </c>
      <c r="AB111" s="7">
        <v>3325.04</v>
      </c>
      <c r="AC111" s="7">
        <v>4288.1499999999996</v>
      </c>
      <c r="AD111" s="7">
        <v>0</v>
      </c>
      <c r="AE111" s="7">
        <v>0</v>
      </c>
      <c r="AF111" s="11">
        <v>3798.66</v>
      </c>
      <c r="AG111" s="7">
        <v>0</v>
      </c>
      <c r="AH111" s="7">
        <v>2179.3000000000002</v>
      </c>
      <c r="AI111" s="7">
        <v>3102.32</v>
      </c>
      <c r="AJ111" s="7">
        <v>2359.77</v>
      </c>
      <c r="AK111" s="7">
        <v>0</v>
      </c>
      <c r="AL111" s="7">
        <v>0</v>
      </c>
      <c r="AM111" s="7">
        <v>0</v>
      </c>
      <c r="AN111" s="7">
        <v>2109.04</v>
      </c>
      <c r="AO111" s="7">
        <v>2667.9399999999996</v>
      </c>
      <c r="AP111" s="7">
        <v>0</v>
      </c>
      <c r="AQ111" s="7">
        <v>1451.52</v>
      </c>
      <c r="AR111" s="7">
        <v>0</v>
      </c>
      <c r="AS111" s="7">
        <v>3309.99</v>
      </c>
      <c r="AT111" s="7">
        <v>0</v>
      </c>
      <c r="AU111" s="7">
        <v>0</v>
      </c>
      <c r="AV111" s="7">
        <v>1865.24</v>
      </c>
      <c r="AW111" s="7">
        <v>3946.92</v>
      </c>
      <c r="AX111" s="7">
        <v>0</v>
      </c>
      <c r="AY111" s="7">
        <v>0</v>
      </c>
      <c r="AZ111" s="7">
        <v>0</v>
      </c>
      <c r="BA111" s="7">
        <v>0</v>
      </c>
      <c r="BB111" s="7">
        <v>0</v>
      </c>
      <c r="BC111" s="7">
        <v>0</v>
      </c>
      <c r="BD111" s="7">
        <v>0</v>
      </c>
      <c r="BE111" s="7">
        <v>0</v>
      </c>
      <c r="BF111" s="7">
        <v>0</v>
      </c>
      <c r="BG111" s="7">
        <v>0</v>
      </c>
      <c r="BH111" s="7">
        <v>0</v>
      </c>
      <c r="BI111" s="7">
        <v>0</v>
      </c>
      <c r="BJ111" s="7">
        <v>0</v>
      </c>
      <c r="BK111" s="7">
        <v>0</v>
      </c>
      <c r="BL111" s="155">
        <v>0</v>
      </c>
      <c r="BM111" s="7"/>
      <c r="BN111" s="7"/>
      <c r="BO111" s="7"/>
      <c r="BP111" s="7"/>
      <c r="BQ111" s="7"/>
      <c r="BR111" s="7"/>
      <c r="BS111" s="7"/>
      <c r="BT111" s="5">
        <f>SUM(Tabela36[[#This Row],[set/21]:[dez/21]])</f>
        <v>1905.05</v>
      </c>
      <c r="BU111" s="5">
        <f>SUM(Tabela36[[#This Row],[jan/22]:[dez/22]])</f>
        <v>34165.47</v>
      </c>
      <c r="BV111" s="5">
        <f t="shared" si="5"/>
        <v>23099.45</v>
      </c>
      <c r="BW111" s="5">
        <f t="shared" si="6"/>
        <v>11898.259999999998</v>
      </c>
      <c r="BX111" s="5">
        <f>SUM(Tabela36[[#This Row],[jan/25]:[dez/25]])</f>
        <v>5812.16</v>
      </c>
      <c r="BY111" s="5">
        <f t="shared" si="7"/>
        <v>0</v>
      </c>
      <c r="BZ111" s="5">
        <f>Tabela36[[#This Row],[Total 2025]]+Tabela36[[#This Row],[Total 2024]]+Tabela36[[#This Row],[Total 2023]]+Tabela36[[#This Row],[Total 2022]]+Tabela36[[#This Row],[Total 2021]]+Tabela36[[#This Row],[Total 2026]]</f>
        <v>76880.39</v>
      </c>
    </row>
    <row r="112" spans="1:78" ht="30" customHeight="1" x14ac:dyDescent="0.25">
      <c r="A112" s="63"/>
      <c r="B112" s="10" t="s">
        <v>351</v>
      </c>
      <c r="C112" s="2" t="s">
        <v>295</v>
      </c>
      <c r="D112" s="10">
        <v>1342</v>
      </c>
      <c r="E112" s="7">
        <v>0</v>
      </c>
      <c r="F112" s="2" t="s">
        <v>529</v>
      </c>
      <c r="G112" s="153" t="s">
        <v>440</v>
      </c>
      <c r="H112" s="7">
        <v>0</v>
      </c>
      <c r="I112" s="7">
        <v>0</v>
      </c>
      <c r="J112" s="7">
        <v>0</v>
      </c>
      <c r="K112" s="7">
        <v>0</v>
      </c>
      <c r="L112" s="7">
        <v>0</v>
      </c>
      <c r="M112" s="7">
        <v>0</v>
      </c>
      <c r="N112" s="7">
        <v>0</v>
      </c>
      <c r="O112" s="7">
        <v>0</v>
      </c>
      <c r="P112" s="7">
        <v>0</v>
      </c>
      <c r="Q112" s="7">
        <v>0</v>
      </c>
      <c r="R112" s="7">
        <v>0</v>
      </c>
      <c r="S112" s="7">
        <v>0</v>
      </c>
      <c r="T112" s="7">
        <v>0</v>
      </c>
      <c r="U112" s="11">
        <v>13088.289999999999</v>
      </c>
      <c r="V112" s="11">
        <v>4415.12</v>
      </c>
      <c r="W112" s="11">
        <v>15255.310000000001</v>
      </c>
      <c r="X112" s="11">
        <v>7551.68</v>
      </c>
      <c r="Y112" s="11">
        <v>0</v>
      </c>
      <c r="Z112" s="11">
        <v>0</v>
      </c>
      <c r="AA112" s="11">
        <v>0</v>
      </c>
      <c r="AB112" s="11">
        <v>5953.1</v>
      </c>
      <c r="AC112" s="11">
        <v>2995.1</v>
      </c>
      <c r="AD112" s="11">
        <v>7701.56</v>
      </c>
      <c r="AE112" s="7">
        <v>21419.710000000003</v>
      </c>
      <c r="AF112" s="11">
        <v>4061.25</v>
      </c>
      <c r="AG112" s="11">
        <v>41598.71</v>
      </c>
      <c r="AH112" s="7">
        <v>9385.1299999999992</v>
      </c>
      <c r="AI112" s="7">
        <v>3797.32</v>
      </c>
      <c r="AJ112" s="7">
        <v>18262.93</v>
      </c>
      <c r="AK112" s="7">
        <v>20200.28</v>
      </c>
      <c r="AL112" s="7">
        <v>18628.849999999999</v>
      </c>
      <c r="AM112" s="7">
        <v>13726.2</v>
      </c>
      <c r="AN112" s="7">
        <v>12614.470000000001</v>
      </c>
      <c r="AO112" s="7">
        <v>19270.439999999999</v>
      </c>
      <c r="AP112" s="7">
        <v>8958.6299999999992</v>
      </c>
      <c r="AQ112" s="7">
        <v>6759.6399999999994</v>
      </c>
      <c r="AR112" s="7">
        <v>9843.49</v>
      </c>
      <c r="AS112" s="7">
        <v>10964.24</v>
      </c>
      <c r="AT112" s="7">
        <v>4196.3999999999996</v>
      </c>
      <c r="AU112" s="7">
        <v>0</v>
      </c>
      <c r="AV112" s="7">
        <v>0</v>
      </c>
      <c r="AW112" s="7">
        <v>0</v>
      </c>
      <c r="AX112" s="7">
        <v>0</v>
      </c>
      <c r="AY112" s="7">
        <v>0</v>
      </c>
      <c r="AZ112" s="7">
        <v>0</v>
      </c>
      <c r="BA112" s="7">
        <v>0</v>
      </c>
      <c r="BB112" s="7">
        <v>0</v>
      </c>
      <c r="BC112" s="7">
        <v>0</v>
      </c>
      <c r="BD112" s="7">
        <v>0</v>
      </c>
      <c r="BE112" s="7">
        <v>0</v>
      </c>
      <c r="BF112" s="7">
        <v>0</v>
      </c>
      <c r="BG112" s="7">
        <v>0</v>
      </c>
      <c r="BH112" s="7">
        <v>0</v>
      </c>
      <c r="BI112" s="7">
        <v>0</v>
      </c>
      <c r="BJ112" s="7">
        <v>0</v>
      </c>
      <c r="BK112" s="7">
        <v>0</v>
      </c>
      <c r="BL112" s="155">
        <v>0</v>
      </c>
      <c r="BM112" s="7"/>
      <c r="BN112" s="7"/>
      <c r="BO112" s="7"/>
      <c r="BP112" s="7"/>
      <c r="BQ112" s="7"/>
      <c r="BR112" s="7"/>
      <c r="BS112" s="7"/>
      <c r="BT112" s="5">
        <f>SUM(Tabela36[[#This Row],[set/21]:[dez/21]])</f>
        <v>0</v>
      </c>
      <c r="BU112" s="5">
        <f>SUM(Tabela36[[#This Row],[jan/22]:[dez/22]])</f>
        <v>32758.720000000001</v>
      </c>
      <c r="BV112" s="5">
        <f t="shared" si="5"/>
        <v>104463.56000000003</v>
      </c>
      <c r="BW112" s="5">
        <f t="shared" si="6"/>
        <v>143425.57</v>
      </c>
      <c r="BX112" s="5">
        <f>SUM(Tabela36[[#This Row],[jan/25]:[dez/25]])</f>
        <v>0</v>
      </c>
      <c r="BY112" s="5">
        <f t="shared" si="7"/>
        <v>0</v>
      </c>
      <c r="BZ112" s="5">
        <f>Tabela36[[#This Row],[Total 2025]]+Tabela36[[#This Row],[Total 2024]]+Tabela36[[#This Row],[Total 2023]]+Tabela36[[#This Row],[Total 2022]]+Tabela36[[#This Row],[Total 2021]]+Tabela36[[#This Row],[Total 2026]]</f>
        <v>280647.85000000003</v>
      </c>
    </row>
    <row r="113" spans="1:78" ht="30" customHeight="1" x14ac:dyDescent="0.25">
      <c r="A113" s="63"/>
      <c r="B113" s="10" t="s">
        <v>104</v>
      </c>
      <c r="C113" s="2" t="s">
        <v>279</v>
      </c>
      <c r="D113" s="10">
        <v>1157</v>
      </c>
      <c r="E113" s="7"/>
      <c r="F113" s="2" t="s">
        <v>529</v>
      </c>
      <c r="G113" s="153" t="s">
        <v>464</v>
      </c>
      <c r="H113" s="7">
        <v>0</v>
      </c>
      <c r="I113" s="7">
        <v>0</v>
      </c>
      <c r="J113" s="7">
        <v>0</v>
      </c>
      <c r="K113" s="7">
        <v>19081.05</v>
      </c>
      <c r="L113" s="7">
        <v>722.48</v>
      </c>
      <c r="M113" s="7">
        <v>15806.39</v>
      </c>
      <c r="N113" s="7">
        <v>0</v>
      </c>
      <c r="O113" s="7">
        <v>0</v>
      </c>
      <c r="P113" s="7">
        <v>8361.4399999999987</v>
      </c>
      <c r="Q113" s="7">
        <v>6918.56</v>
      </c>
      <c r="R113" s="7">
        <v>0</v>
      </c>
      <c r="S113" s="7">
        <v>0</v>
      </c>
      <c r="T113" s="11">
        <v>0</v>
      </c>
      <c r="U113" s="11">
        <v>0</v>
      </c>
      <c r="V113" s="11">
        <v>0</v>
      </c>
      <c r="W113" s="7">
        <v>0</v>
      </c>
      <c r="X113" s="7">
        <v>0</v>
      </c>
      <c r="Y113" s="7">
        <v>0</v>
      </c>
      <c r="Z113" s="7">
        <v>0</v>
      </c>
      <c r="AA113" s="7">
        <v>0</v>
      </c>
      <c r="AB113" s="7">
        <v>0</v>
      </c>
      <c r="AC113" s="7">
        <v>0</v>
      </c>
      <c r="AD113" s="7">
        <v>0</v>
      </c>
      <c r="AE113" s="7">
        <v>0</v>
      </c>
      <c r="AF113" s="11">
        <v>0</v>
      </c>
      <c r="AG113" s="7">
        <v>0</v>
      </c>
      <c r="AH113" s="7">
        <v>0</v>
      </c>
      <c r="AI113" s="7">
        <v>0</v>
      </c>
      <c r="AJ113" s="7">
        <v>0</v>
      </c>
      <c r="AK113" s="7">
        <v>0</v>
      </c>
      <c r="AL113" s="7">
        <v>0</v>
      </c>
      <c r="AM113" s="7">
        <v>0</v>
      </c>
      <c r="AN113" s="7">
        <v>0</v>
      </c>
      <c r="AO113" s="7">
        <v>0</v>
      </c>
      <c r="AP113" s="7">
        <v>0</v>
      </c>
      <c r="AQ113" s="7">
        <v>0</v>
      </c>
      <c r="AR113" s="7">
        <v>0</v>
      </c>
      <c r="AS113" s="7">
        <v>0</v>
      </c>
      <c r="AT113" s="7">
        <v>0</v>
      </c>
      <c r="AU113" s="7">
        <v>0</v>
      </c>
      <c r="AV113" s="7">
        <v>0</v>
      </c>
      <c r="AW113" s="7">
        <v>0</v>
      </c>
      <c r="AX113" s="7">
        <v>0</v>
      </c>
      <c r="AY113" s="7">
        <v>0</v>
      </c>
      <c r="AZ113" s="7">
        <v>0</v>
      </c>
      <c r="BA113" s="7">
        <v>0</v>
      </c>
      <c r="BB113" s="7">
        <v>0</v>
      </c>
      <c r="BC113" s="7">
        <v>0</v>
      </c>
      <c r="BD113" s="7">
        <v>0</v>
      </c>
      <c r="BE113" s="7">
        <v>0</v>
      </c>
      <c r="BF113" s="7">
        <v>0</v>
      </c>
      <c r="BG113" s="7">
        <v>0</v>
      </c>
      <c r="BH113" s="7">
        <v>0</v>
      </c>
      <c r="BI113" s="7">
        <v>0</v>
      </c>
      <c r="BJ113" s="7">
        <v>0</v>
      </c>
      <c r="BK113" s="7">
        <v>0</v>
      </c>
      <c r="BL113" s="155">
        <v>0</v>
      </c>
      <c r="BM113" s="7"/>
      <c r="BN113" s="7"/>
      <c r="BO113" s="7"/>
      <c r="BP113" s="7"/>
      <c r="BQ113" s="7"/>
      <c r="BR113" s="7"/>
      <c r="BS113" s="7"/>
      <c r="BT113" s="5">
        <f>SUM(Tabela36[[#This Row],[set/21]:[dez/21]])</f>
        <v>19081.05</v>
      </c>
      <c r="BU113" s="5">
        <f>SUM(Tabela36[[#This Row],[jan/22]:[dez/22]])</f>
        <v>31808.87</v>
      </c>
      <c r="BV113" s="5">
        <f t="shared" si="5"/>
        <v>0</v>
      </c>
      <c r="BW113" s="5">
        <f t="shared" si="6"/>
        <v>0</v>
      </c>
      <c r="BX113" s="5">
        <f>SUM(Tabela36[[#This Row],[jan/25]:[dez/25]])</f>
        <v>0</v>
      </c>
      <c r="BY113" s="5">
        <f t="shared" si="7"/>
        <v>0</v>
      </c>
      <c r="BZ113" s="5">
        <f>Tabela36[[#This Row],[Total 2025]]+Tabela36[[#This Row],[Total 2024]]+Tabela36[[#This Row],[Total 2023]]+Tabela36[[#This Row],[Total 2022]]+Tabela36[[#This Row],[Total 2021]]+Tabela36[[#This Row],[Total 2026]]</f>
        <v>50889.919999999998</v>
      </c>
    </row>
    <row r="114" spans="1:78" ht="30" customHeight="1" x14ac:dyDescent="0.25">
      <c r="A114" s="63"/>
      <c r="B114" s="10" t="s">
        <v>247</v>
      </c>
      <c r="C114" s="2" t="s">
        <v>275</v>
      </c>
      <c r="D114" s="10">
        <v>1010</v>
      </c>
      <c r="E114" s="7"/>
      <c r="F114" s="2" t="s">
        <v>529</v>
      </c>
      <c r="G114" s="153" t="s">
        <v>471</v>
      </c>
      <c r="H114" s="11">
        <v>12094.710000000001</v>
      </c>
      <c r="I114" s="11">
        <v>7651.34</v>
      </c>
      <c r="J114" s="11">
        <v>0</v>
      </c>
      <c r="K114" s="11">
        <v>8101.7</v>
      </c>
      <c r="L114" s="11">
        <v>4257.18</v>
      </c>
      <c r="M114" s="11">
        <v>3593.74</v>
      </c>
      <c r="N114" s="11">
        <v>4348.7</v>
      </c>
      <c r="O114" s="11">
        <v>0</v>
      </c>
      <c r="P114" s="11">
        <v>6495.68</v>
      </c>
      <c r="Q114" s="11">
        <v>0</v>
      </c>
      <c r="R114" s="11">
        <v>0</v>
      </c>
      <c r="S114" s="11">
        <v>3910.3</v>
      </c>
      <c r="T114" s="11">
        <v>4899.8</v>
      </c>
      <c r="U114" s="11">
        <v>0</v>
      </c>
      <c r="V114" s="11">
        <v>4016.04</v>
      </c>
      <c r="W114" s="7">
        <v>0</v>
      </c>
      <c r="X114" s="7">
        <v>0</v>
      </c>
      <c r="Y114" s="7">
        <v>0</v>
      </c>
      <c r="Z114" s="7">
        <v>7176.47</v>
      </c>
      <c r="AA114" s="7">
        <v>0</v>
      </c>
      <c r="AB114" s="7">
        <v>0</v>
      </c>
      <c r="AC114" s="7">
        <v>0</v>
      </c>
      <c r="AD114" s="7">
        <v>0</v>
      </c>
      <c r="AE114" s="7">
        <v>14610.16</v>
      </c>
      <c r="AF114" s="11">
        <v>2599.5500000000002</v>
      </c>
      <c r="AG114" s="7">
        <v>0</v>
      </c>
      <c r="AH114" s="7">
        <v>0</v>
      </c>
      <c r="AI114" s="7">
        <v>0</v>
      </c>
      <c r="AJ114" s="7">
        <v>0</v>
      </c>
      <c r="AK114" s="7">
        <v>1468.86</v>
      </c>
      <c r="AL114" s="7">
        <v>2370.92</v>
      </c>
      <c r="AM114" s="7">
        <v>0</v>
      </c>
      <c r="AN114" s="7">
        <v>0</v>
      </c>
      <c r="AO114" s="7">
        <v>0</v>
      </c>
      <c r="AP114" s="7">
        <v>3151.31</v>
      </c>
      <c r="AQ114" s="7">
        <v>0</v>
      </c>
      <c r="AR114" s="7">
        <v>0</v>
      </c>
      <c r="AS114" s="7">
        <v>5387.94</v>
      </c>
      <c r="AT114" s="7">
        <v>0</v>
      </c>
      <c r="AU114" s="7">
        <v>0</v>
      </c>
      <c r="AV114" s="7">
        <v>0</v>
      </c>
      <c r="AW114" s="7">
        <v>0</v>
      </c>
      <c r="AX114" s="7">
        <v>0</v>
      </c>
      <c r="AY114" s="7">
        <v>0</v>
      </c>
      <c r="AZ114" s="7">
        <v>0</v>
      </c>
      <c r="BA114" s="7">
        <v>0</v>
      </c>
      <c r="BB114" s="7">
        <v>0</v>
      </c>
      <c r="BC114" s="7">
        <v>5923.92</v>
      </c>
      <c r="BD114" s="7">
        <v>0</v>
      </c>
      <c r="BE114" s="7">
        <v>0</v>
      </c>
      <c r="BF114" s="7">
        <v>0</v>
      </c>
      <c r="BG114" s="7">
        <v>0</v>
      </c>
      <c r="BH114" s="7">
        <v>0</v>
      </c>
      <c r="BI114" s="7">
        <v>0</v>
      </c>
      <c r="BJ114" s="7">
        <v>0</v>
      </c>
      <c r="BK114" s="7">
        <v>0</v>
      </c>
      <c r="BL114" s="155">
        <v>0</v>
      </c>
      <c r="BM114" s="7"/>
      <c r="BN114" s="7"/>
      <c r="BO114" s="7"/>
      <c r="BP114" s="7"/>
      <c r="BQ114" s="7"/>
      <c r="BR114" s="7"/>
      <c r="BS114" s="7"/>
      <c r="BT114" s="5">
        <f>SUM(Tabela36[[#This Row],[set/21]:[dez/21]])</f>
        <v>27847.750000000004</v>
      </c>
      <c r="BU114" s="5">
        <f>SUM(Tabela36[[#This Row],[jan/22]:[dez/22]])</f>
        <v>31521.439999999999</v>
      </c>
      <c r="BV114" s="5">
        <f t="shared" si="5"/>
        <v>24386.18</v>
      </c>
      <c r="BW114" s="5">
        <f t="shared" si="6"/>
        <v>12379.029999999999</v>
      </c>
      <c r="BX114" s="5">
        <f>SUM(Tabela36[[#This Row],[jan/25]:[dez/25]])</f>
        <v>5923.92</v>
      </c>
      <c r="BY114" s="5">
        <f t="shared" si="7"/>
        <v>0</v>
      </c>
      <c r="BZ114" s="5">
        <f>Tabela36[[#This Row],[Total 2025]]+Tabela36[[#This Row],[Total 2024]]+Tabela36[[#This Row],[Total 2023]]+Tabela36[[#This Row],[Total 2022]]+Tabela36[[#This Row],[Total 2021]]+Tabela36[[#This Row],[Total 2026]]</f>
        <v>102058.31999999999</v>
      </c>
    </row>
    <row r="115" spans="1:78" ht="30" customHeight="1" x14ac:dyDescent="0.25">
      <c r="A115" s="63"/>
      <c r="B115" s="10" t="s">
        <v>213</v>
      </c>
      <c r="C115" s="2" t="s">
        <v>294</v>
      </c>
      <c r="D115" s="10">
        <v>1225</v>
      </c>
      <c r="E115" s="7">
        <v>20000</v>
      </c>
      <c r="F115" s="2" t="s">
        <v>436</v>
      </c>
      <c r="G115" s="153" t="s">
        <v>435</v>
      </c>
      <c r="H115" s="7">
        <v>0</v>
      </c>
      <c r="I115" s="7">
        <v>0</v>
      </c>
      <c r="J115" s="7">
        <v>0</v>
      </c>
      <c r="K115" s="7">
        <v>0</v>
      </c>
      <c r="L115" s="7">
        <v>0</v>
      </c>
      <c r="M115" s="7">
        <v>0</v>
      </c>
      <c r="N115" s="7">
        <v>3255.29</v>
      </c>
      <c r="O115" s="7">
        <v>2971.8</v>
      </c>
      <c r="P115" s="7">
        <v>6936.8399999999992</v>
      </c>
      <c r="Q115" s="7">
        <v>0</v>
      </c>
      <c r="R115" s="7">
        <v>3485.55</v>
      </c>
      <c r="S115" s="7">
        <v>0</v>
      </c>
      <c r="T115" s="11">
        <v>3702.9300000000003</v>
      </c>
      <c r="U115" s="11">
        <v>4401.84</v>
      </c>
      <c r="V115" s="11">
        <v>6560.45</v>
      </c>
      <c r="W115" s="7">
        <v>0</v>
      </c>
      <c r="X115" s="7">
        <v>4039.4</v>
      </c>
      <c r="Y115" s="7">
        <v>0</v>
      </c>
      <c r="Z115" s="7">
        <v>4929.28</v>
      </c>
      <c r="AA115" s="7">
        <v>0</v>
      </c>
      <c r="AB115" s="7">
        <v>1398.28</v>
      </c>
      <c r="AC115" s="7">
        <v>3855.44</v>
      </c>
      <c r="AD115" s="7">
        <v>3791.74</v>
      </c>
      <c r="AE115" s="7">
        <v>5777.72</v>
      </c>
      <c r="AF115" s="11">
        <v>5508</v>
      </c>
      <c r="AG115" s="7">
        <v>2040.56</v>
      </c>
      <c r="AH115" s="7">
        <v>1960.28</v>
      </c>
      <c r="AI115" s="7">
        <v>0</v>
      </c>
      <c r="AJ115" s="7">
        <v>1777.84</v>
      </c>
      <c r="AK115" s="7">
        <v>0</v>
      </c>
      <c r="AL115" s="7">
        <v>0</v>
      </c>
      <c r="AM115" s="7">
        <v>3202.18</v>
      </c>
      <c r="AN115" s="7">
        <v>7989.38</v>
      </c>
      <c r="AO115" s="7">
        <v>4963.0600000000004</v>
      </c>
      <c r="AP115" s="7">
        <v>5849.35</v>
      </c>
      <c r="AQ115" s="7">
        <v>2957.14</v>
      </c>
      <c r="AR115" s="7">
        <v>2054.94</v>
      </c>
      <c r="AS115" s="7">
        <v>0</v>
      </c>
      <c r="AT115" s="7">
        <v>0</v>
      </c>
      <c r="AU115" s="7">
        <v>0</v>
      </c>
      <c r="AV115" s="7">
        <v>0</v>
      </c>
      <c r="AW115" s="7">
        <v>3549.24</v>
      </c>
      <c r="AX115" s="7">
        <v>0</v>
      </c>
      <c r="AY115" s="7">
        <v>0</v>
      </c>
      <c r="AZ115" s="7">
        <v>0</v>
      </c>
      <c r="BA115" s="7">
        <v>0</v>
      </c>
      <c r="BB115" s="7">
        <v>0</v>
      </c>
      <c r="BC115" s="7">
        <v>0</v>
      </c>
      <c r="BD115" s="7">
        <v>5031.6000000000004</v>
      </c>
      <c r="BE115" s="7">
        <v>0</v>
      </c>
      <c r="BF115" s="7">
        <v>0</v>
      </c>
      <c r="BG115" s="7">
        <v>0</v>
      </c>
      <c r="BH115" s="7">
        <v>0</v>
      </c>
      <c r="BI115" s="7">
        <v>0</v>
      </c>
      <c r="BJ115" s="7">
        <v>0</v>
      </c>
      <c r="BK115" s="7">
        <v>0</v>
      </c>
      <c r="BL115" s="155">
        <v>0</v>
      </c>
      <c r="BM115" s="7"/>
      <c r="BN115" s="7"/>
      <c r="BO115" s="7"/>
      <c r="BP115" s="7"/>
      <c r="BQ115" s="7"/>
      <c r="BR115" s="7"/>
      <c r="BS115" s="7"/>
      <c r="BT115" s="5">
        <f>SUM(Tabela36[[#This Row],[set/21]:[dez/21]])</f>
        <v>0</v>
      </c>
      <c r="BU115" s="5">
        <f>SUM(Tabela36[[#This Row],[jan/22]:[dez/22]])</f>
        <v>31314.7</v>
      </c>
      <c r="BV115" s="5">
        <f t="shared" si="5"/>
        <v>33300.700000000004</v>
      </c>
      <c r="BW115" s="5">
        <f t="shared" si="6"/>
        <v>28793.889999999996</v>
      </c>
      <c r="BX115" s="5">
        <f>SUM(Tabela36[[#This Row],[jan/25]:[dez/25]])</f>
        <v>8580.84</v>
      </c>
      <c r="BY115" s="5">
        <f t="shared" si="7"/>
        <v>0</v>
      </c>
      <c r="BZ115" s="5">
        <f>Tabela36[[#This Row],[Total 2025]]+Tabela36[[#This Row],[Total 2024]]+Tabela36[[#This Row],[Total 2023]]+Tabela36[[#This Row],[Total 2022]]+Tabela36[[#This Row],[Total 2021]]+Tabela36[[#This Row],[Total 2026]]</f>
        <v>101990.12999999999</v>
      </c>
    </row>
    <row r="116" spans="1:78" ht="30" customHeight="1" x14ac:dyDescent="0.25">
      <c r="A116" s="63"/>
      <c r="B116" s="10" t="s">
        <v>2346</v>
      </c>
      <c r="C116" s="2" t="s">
        <v>275</v>
      </c>
      <c r="D116" s="10">
        <v>1086</v>
      </c>
      <c r="E116" s="7"/>
      <c r="F116" s="2" t="s">
        <v>529</v>
      </c>
      <c r="G116" s="153" t="s">
        <v>435</v>
      </c>
      <c r="H116" s="7">
        <v>0</v>
      </c>
      <c r="I116" s="7">
        <v>3791.66</v>
      </c>
      <c r="J116" s="7">
        <v>0</v>
      </c>
      <c r="K116" s="7">
        <v>2447.58</v>
      </c>
      <c r="L116" s="7">
        <v>7993.57</v>
      </c>
      <c r="M116" s="7">
        <v>0</v>
      </c>
      <c r="N116" s="7">
        <v>0</v>
      </c>
      <c r="O116" s="7">
        <v>0</v>
      </c>
      <c r="P116" s="7">
        <v>5165.04</v>
      </c>
      <c r="Q116" s="7">
        <v>2743.44</v>
      </c>
      <c r="R116" s="7">
        <v>0</v>
      </c>
      <c r="S116" s="7">
        <v>3054.53</v>
      </c>
      <c r="T116" s="11">
        <v>3858.58</v>
      </c>
      <c r="U116" s="11">
        <v>0</v>
      </c>
      <c r="V116" s="11">
        <v>3054.48</v>
      </c>
      <c r="W116" s="7">
        <v>4985.9399999999996</v>
      </c>
      <c r="X116" s="7">
        <v>3525.85</v>
      </c>
      <c r="Y116" s="7">
        <v>0</v>
      </c>
      <c r="Z116" s="7">
        <v>3821.62</v>
      </c>
      <c r="AA116" s="7">
        <v>0</v>
      </c>
      <c r="AB116" s="7">
        <v>4942.76</v>
      </c>
      <c r="AC116" s="7">
        <v>0</v>
      </c>
      <c r="AD116" s="7">
        <v>0</v>
      </c>
      <c r="AE116" s="7">
        <v>4172.42</v>
      </c>
      <c r="AF116" s="11">
        <v>7233.61</v>
      </c>
      <c r="AG116" s="7">
        <v>0</v>
      </c>
      <c r="AH116" s="7">
        <v>0</v>
      </c>
      <c r="AI116" s="7">
        <v>5966.04</v>
      </c>
      <c r="AJ116" s="7">
        <v>0</v>
      </c>
      <c r="AK116" s="7">
        <v>0</v>
      </c>
      <c r="AL116" s="7">
        <v>5958.24</v>
      </c>
      <c r="AM116" s="7">
        <v>0</v>
      </c>
      <c r="AN116" s="7">
        <v>9343.6899999999987</v>
      </c>
      <c r="AO116" s="7">
        <v>2820.36</v>
      </c>
      <c r="AP116" s="7">
        <v>0</v>
      </c>
      <c r="AQ116" s="7">
        <v>2530.06</v>
      </c>
      <c r="AR116" s="7">
        <v>0</v>
      </c>
      <c r="AS116" s="7">
        <v>6252.24</v>
      </c>
      <c r="AT116" s="7">
        <v>3006.52</v>
      </c>
      <c r="AU116" s="7">
        <v>0</v>
      </c>
      <c r="AV116" s="7">
        <v>3194.58</v>
      </c>
      <c r="AW116" s="7">
        <v>0</v>
      </c>
      <c r="AX116" s="7">
        <v>0</v>
      </c>
      <c r="AY116" s="7">
        <v>0</v>
      </c>
      <c r="AZ116" s="7">
        <v>5032.2</v>
      </c>
      <c r="BA116" s="7">
        <v>0</v>
      </c>
      <c r="BB116" s="7">
        <v>0</v>
      </c>
      <c r="BC116" s="7">
        <v>4291.0199999999995</v>
      </c>
      <c r="BD116" s="7">
        <v>0</v>
      </c>
      <c r="BE116" s="7">
        <v>0</v>
      </c>
      <c r="BF116" s="7">
        <v>3816.33</v>
      </c>
      <c r="BG116" s="7">
        <v>0</v>
      </c>
      <c r="BH116" s="7">
        <v>0</v>
      </c>
      <c r="BI116" s="7">
        <v>2262.9</v>
      </c>
      <c r="BJ116" s="7">
        <v>0</v>
      </c>
      <c r="BK116" s="7">
        <v>0</v>
      </c>
      <c r="BL116" s="155">
        <v>0</v>
      </c>
      <c r="BM116" s="7"/>
      <c r="BN116" s="7"/>
      <c r="BO116" s="7"/>
      <c r="BP116" s="7"/>
      <c r="BQ116" s="7"/>
      <c r="BR116" s="7"/>
      <c r="BS116" s="7"/>
      <c r="BT116" s="5">
        <f>SUM(Tabela36[[#This Row],[set/21]:[dez/21]])</f>
        <v>6239.24</v>
      </c>
      <c r="BU116" s="5">
        <f>SUM(Tabela36[[#This Row],[jan/22]:[dez/22]])</f>
        <v>30855.58</v>
      </c>
      <c r="BV116" s="5">
        <f t="shared" si="5"/>
        <v>29662.300000000003</v>
      </c>
      <c r="BW116" s="5">
        <f t="shared" si="6"/>
        <v>29911.109999999997</v>
      </c>
      <c r="BX116" s="5">
        <f>SUM(Tabela36[[#This Row],[jan/25]:[dez/25]])</f>
        <v>16334.13</v>
      </c>
      <c r="BY116" s="5">
        <f t="shared" si="7"/>
        <v>2262.9</v>
      </c>
      <c r="BZ116" s="5">
        <f>Tabela36[[#This Row],[Total 2025]]+Tabela36[[#This Row],[Total 2024]]+Tabela36[[#This Row],[Total 2023]]+Tabela36[[#This Row],[Total 2022]]+Tabela36[[#This Row],[Total 2021]]+Tabela36[[#This Row],[Total 2026]]</f>
        <v>115265.26000000001</v>
      </c>
    </row>
    <row r="117" spans="1:78" ht="30" customHeight="1" x14ac:dyDescent="0.25">
      <c r="A117" s="63"/>
      <c r="B117" s="10" t="s">
        <v>68</v>
      </c>
      <c r="C117" s="2" t="s">
        <v>291</v>
      </c>
      <c r="D117" s="10">
        <v>1123</v>
      </c>
      <c r="E117" s="7">
        <v>25000</v>
      </c>
      <c r="F117" s="2" t="s">
        <v>529</v>
      </c>
      <c r="G117" s="153" t="s">
        <v>471</v>
      </c>
      <c r="H117" s="7">
        <v>0</v>
      </c>
      <c r="I117" s="7">
        <v>0</v>
      </c>
      <c r="J117" s="7">
        <v>5241.2299999999996</v>
      </c>
      <c r="K117" s="7">
        <v>0</v>
      </c>
      <c r="L117" s="7">
        <v>5782.42</v>
      </c>
      <c r="M117" s="7">
        <v>7167.16</v>
      </c>
      <c r="N117" s="7">
        <v>0</v>
      </c>
      <c r="O117" s="7">
        <v>8014.64</v>
      </c>
      <c r="P117" s="7">
        <v>0</v>
      </c>
      <c r="Q117" s="7">
        <v>0</v>
      </c>
      <c r="R117" s="7">
        <v>0</v>
      </c>
      <c r="S117" s="7">
        <v>9604.26</v>
      </c>
      <c r="T117" s="11">
        <v>0</v>
      </c>
      <c r="U117" s="11">
        <v>0</v>
      </c>
      <c r="V117" s="11">
        <v>0</v>
      </c>
      <c r="W117" s="7">
        <v>0</v>
      </c>
      <c r="X117" s="7">
        <v>14962.46</v>
      </c>
      <c r="Y117" s="7">
        <v>0</v>
      </c>
      <c r="Z117" s="7">
        <v>0</v>
      </c>
      <c r="AA117" s="7">
        <v>7103.08</v>
      </c>
      <c r="AB117" s="7">
        <v>0</v>
      </c>
      <c r="AC117" s="7">
        <v>3368.34</v>
      </c>
      <c r="AD117" s="7">
        <v>0</v>
      </c>
      <c r="AE117" s="7">
        <v>0</v>
      </c>
      <c r="AF117" s="11">
        <v>10123.44</v>
      </c>
      <c r="AG117" s="7">
        <v>0</v>
      </c>
      <c r="AH117" s="7">
        <v>0</v>
      </c>
      <c r="AI117" s="7">
        <v>3807.32</v>
      </c>
      <c r="AJ117" s="7">
        <v>1616.36</v>
      </c>
      <c r="AK117" s="7">
        <v>0</v>
      </c>
      <c r="AL117" s="7">
        <v>2673.68</v>
      </c>
      <c r="AM117" s="7">
        <v>0</v>
      </c>
      <c r="AN117" s="7">
        <v>8589.34</v>
      </c>
      <c r="AO117" s="7">
        <v>5445.9</v>
      </c>
      <c r="AP117" s="7">
        <v>1779.98</v>
      </c>
      <c r="AQ117" s="7">
        <v>10919.4</v>
      </c>
      <c r="AR117" s="7">
        <v>3647.56</v>
      </c>
      <c r="AS117" s="7">
        <v>12747.91</v>
      </c>
      <c r="AT117" s="7">
        <v>0</v>
      </c>
      <c r="AU117" s="7">
        <v>3456.92</v>
      </c>
      <c r="AV117" s="7">
        <v>4364.42</v>
      </c>
      <c r="AW117" s="7">
        <v>0</v>
      </c>
      <c r="AX117" s="7">
        <v>5171.82</v>
      </c>
      <c r="AY117" s="7">
        <v>16662.95</v>
      </c>
      <c r="AZ117" s="7">
        <v>6451.7199999999993</v>
      </c>
      <c r="BA117" s="7">
        <v>6874.1</v>
      </c>
      <c r="BB117" s="7">
        <v>8518.2999999999993</v>
      </c>
      <c r="BC117" s="7">
        <v>11600.62</v>
      </c>
      <c r="BD117" s="7">
        <v>10398.700000000001</v>
      </c>
      <c r="BE117" s="7">
        <v>7111.75</v>
      </c>
      <c r="BF117" s="7">
        <v>0</v>
      </c>
      <c r="BG117" s="7">
        <v>5764.19</v>
      </c>
      <c r="BH117" s="7">
        <v>5612</v>
      </c>
      <c r="BI117" s="7">
        <v>0</v>
      </c>
      <c r="BJ117" s="7">
        <v>12368.24</v>
      </c>
      <c r="BK117" s="7">
        <v>5551.2</v>
      </c>
      <c r="BL117" s="155">
        <v>0</v>
      </c>
      <c r="BM117" s="7"/>
      <c r="BN117" s="7"/>
      <c r="BO117" s="7"/>
      <c r="BP117" s="7"/>
      <c r="BQ117" s="7"/>
      <c r="BR117" s="7"/>
      <c r="BS117" s="7"/>
      <c r="BT117" s="5">
        <f>SUM(Tabela36[[#This Row],[set/21]:[dez/21]])</f>
        <v>5241.2299999999996</v>
      </c>
      <c r="BU117" s="5">
        <f>SUM(Tabela36[[#This Row],[jan/22]:[dez/22]])</f>
        <v>30568.480000000003</v>
      </c>
      <c r="BV117" s="5">
        <f t="shared" si="5"/>
        <v>39364.639999999999</v>
      </c>
      <c r="BW117" s="5">
        <f t="shared" si="6"/>
        <v>50877.049999999988</v>
      </c>
      <c r="BX117" s="5">
        <f>SUM(Tabela36[[#This Row],[jan/25]:[dez/25]])</f>
        <v>82918.570000000007</v>
      </c>
      <c r="BY117" s="5">
        <f t="shared" si="7"/>
        <v>23531.439999999999</v>
      </c>
      <c r="BZ117" s="5">
        <f>Tabela36[[#This Row],[Total 2025]]+Tabela36[[#This Row],[Total 2024]]+Tabela36[[#This Row],[Total 2023]]+Tabela36[[#This Row],[Total 2022]]+Tabela36[[#This Row],[Total 2021]]+Tabela36[[#This Row],[Total 2026]]</f>
        <v>232501.41000000003</v>
      </c>
    </row>
    <row r="118" spans="1:78" ht="30" customHeight="1" x14ac:dyDescent="0.25">
      <c r="A118" s="63"/>
      <c r="B118" s="10" t="s">
        <v>148</v>
      </c>
      <c r="C118" s="2" t="s">
        <v>293</v>
      </c>
      <c r="D118" s="10">
        <v>1255</v>
      </c>
      <c r="E118" s="7"/>
      <c r="F118" s="2" t="s">
        <v>436</v>
      </c>
      <c r="G118" s="153" t="s">
        <v>440</v>
      </c>
      <c r="H118" s="7">
        <v>0</v>
      </c>
      <c r="I118" s="7">
        <v>0</v>
      </c>
      <c r="J118" s="7">
        <v>0</v>
      </c>
      <c r="K118" s="7">
        <v>0</v>
      </c>
      <c r="L118" s="7">
        <v>0</v>
      </c>
      <c r="M118" s="7">
        <v>0</v>
      </c>
      <c r="N118" s="7">
        <v>0</v>
      </c>
      <c r="O118" s="7">
        <v>0</v>
      </c>
      <c r="P118" s="7">
        <v>15406.2</v>
      </c>
      <c r="Q118" s="7">
        <v>0</v>
      </c>
      <c r="R118" s="7">
        <v>0</v>
      </c>
      <c r="S118" s="7">
        <v>0</v>
      </c>
      <c r="T118" s="11">
        <v>0</v>
      </c>
      <c r="U118" s="11">
        <v>15030.98</v>
      </c>
      <c r="V118" s="11">
        <v>0</v>
      </c>
      <c r="W118" s="7">
        <v>0</v>
      </c>
      <c r="X118" s="7">
        <v>0</v>
      </c>
      <c r="Y118" s="7">
        <v>0</v>
      </c>
      <c r="Z118" s="7">
        <v>0</v>
      </c>
      <c r="AA118" s="7">
        <v>0</v>
      </c>
      <c r="AB118" s="7">
        <v>0</v>
      </c>
      <c r="AC118" s="7">
        <v>0</v>
      </c>
      <c r="AD118" s="7">
        <v>0</v>
      </c>
      <c r="AE118" s="7">
        <v>0</v>
      </c>
      <c r="AF118" s="11">
        <v>0</v>
      </c>
      <c r="AG118" s="7">
        <v>0</v>
      </c>
      <c r="AH118" s="7">
        <v>0</v>
      </c>
      <c r="AI118" s="7">
        <v>0</v>
      </c>
      <c r="AJ118" s="7">
        <v>0</v>
      </c>
      <c r="AK118" s="7">
        <v>0</v>
      </c>
      <c r="AL118" s="7">
        <v>0</v>
      </c>
      <c r="AM118" s="7">
        <v>0</v>
      </c>
      <c r="AN118" s="7">
        <v>0</v>
      </c>
      <c r="AO118" s="7">
        <v>0</v>
      </c>
      <c r="AP118" s="7">
        <v>0</v>
      </c>
      <c r="AQ118" s="7">
        <v>0</v>
      </c>
      <c r="AR118" s="7">
        <v>0</v>
      </c>
      <c r="AS118" s="7">
        <v>0</v>
      </c>
      <c r="AT118" s="7">
        <v>0</v>
      </c>
      <c r="AU118" s="7">
        <v>0</v>
      </c>
      <c r="AV118" s="7">
        <v>0</v>
      </c>
      <c r="AW118" s="7">
        <v>0</v>
      </c>
      <c r="AX118" s="7">
        <v>0</v>
      </c>
      <c r="AY118" s="7">
        <v>0</v>
      </c>
      <c r="AZ118" s="7">
        <v>0</v>
      </c>
      <c r="BA118" s="7">
        <v>0</v>
      </c>
      <c r="BB118" s="7">
        <v>0</v>
      </c>
      <c r="BC118" s="7">
        <v>0</v>
      </c>
      <c r="BD118" s="7">
        <v>0</v>
      </c>
      <c r="BE118" s="7">
        <v>0</v>
      </c>
      <c r="BF118" s="7">
        <v>0</v>
      </c>
      <c r="BG118" s="7">
        <v>0</v>
      </c>
      <c r="BH118" s="7">
        <v>0</v>
      </c>
      <c r="BI118" s="7">
        <v>0</v>
      </c>
      <c r="BJ118" s="7">
        <v>0</v>
      </c>
      <c r="BK118" s="7">
        <v>0</v>
      </c>
      <c r="BL118" s="155">
        <v>0</v>
      </c>
      <c r="BM118" s="7"/>
      <c r="BN118" s="7"/>
      <c r="BO118" s="7"/>
      <c r="BP118" s="7"/>
      <c r="BQ118" s="7"/>
      <c r="BR118" s="7"/>
      <c r="BS118" s="7"/>
      <c r="BT118" s="5">
        <f>SUM(Tabela36[[#This Row],[set/21]:[dez/21]])</f>
        <v>0</v>
      </c>
      <c r="BU118" s="5">
        <f>SUM(Tabela36[[#This Row],[jan/22]:[dez/22]])</f>
        <v>30437.18</v>
      </c>
      <c r="BV118" s="5">
        <f t="shared" si="5"/>
        <v>0</v>
      </c>
      <c r="BW118" s="5">
        <f t="shared" si="6"/>
        <v>0</v>
      </c>
      <c r="BX118" s="5">
        <f>SUM(Tabela36[[#This Row],[jan/25]:[dez/25]])</f>
        <v>0</v>
      </c>
      <c r="BY118" s="5">
        <f t="shared" si="7"/>
        <v>0</v>
      </c>
      <c r="BZ118" s="5">
        <f>Tabela36[[#This Row],[Total 2025]]+Tabela36[[#This Row],[Total 2024]]+Tabela36[[#This Row],[Total 2023]]+Tabela36[[#This Row],[Total 2022]]+Tabela36[[#This Row],[Total 2021]]+Tabela36[[#This Row],[Total 2026]]</f>
        <v>30437.18</v>
      </c>
    </row>
    <row r="119" spans="1:78" ht="30" customHeight="1" x14ac:dyDescent="0.25">
      <c r="A119" s="63"/>
      <c r="B119" s="10" t="s">
        <v>83</v>
      </c>
      <c r="C119" s="2" t="s">
        <v>276</v>
      </c>
      <c r="D119" s="10">
        <v>1176</v>
      </c>
      <c r="E119" s="7"/>
      <c r="F119" s="2" t="s">
        <v>436</v>
      </c>
      <c r="G119" s="153" t="s">
        <v>435</v>
      </c>
      <c r="H119" s="7">
        <v>0</v>
      </c>
      <c r="I119" s="7">
        <v>0</v>
      </c>
      <c r="J119" s="7">
        <v>0</v>
      </c>
      <c r="K119" s="7">
        <v>0</v>
      </c>
      <c r="L119" s="7">
        <v>7789.76</v>
      </c>
      <c r="M119" s="7">
        <v>0</v>
      </c>
      <c r="N119" s="7">
        <v>0</v>
      </c>
      <c r="O119" s="7">
        <v>3917.92</v>
      </c>
      <c r="P119" s="7">
        <v>0</v>
      </c>
      <c r="Q119" s="7">
        <v>7617.28</v>
      </c>
      <c r="R119" s="7">
        <v>0</v>
      </c>
      <c r="S119" s="7">
        <v>5515.52</v>
      </c>
      <c r="T119" s="11">
        <v>0</v>
      </c>
      <c r="U119" s="11">
        <v>0</v>
      </c>
      <c r="V119" s="11">
        <v>0</v>
      </c>
      <c r="W119" s="7">
        <v>4547.4799999999996</v>
      </c>
      <c r="X119" s="7">
        <v>0</v>
      </c>
      <c r="Y119" s="7">
        <v>0</v>
      </c>
      <c r="Z119" s="7">
        <v>0</v>
      </c>
      <c r="AA119" s="7">
        <v>0</v>
      </c>
      <c r="AB119" s="7">
        <v>0</v>
      </c>
      <c r="AC119" s="7">
        <v>0</v>
      </c>
      <c r="AD119" s="7">
        <v>5146.9799999999996</v>
      </c>
      <c r="AE119" s="7">
        <v>0</v>
      </c>
      <c r="AF119" s="11">
        <v>0</v>
      </c>
      <c r="AG119" s="7">
        <v>0</v>
      </c>
      <c r="AH119" s="7">
        <v>0</v>
      </c>
      <c r="AI119" s="7">
        <v>0</v>
      </c>
      <c r="AJ119" s="7">
        <v>0</v>
      </c>
      <c r="AK119" s="7">
        <v>0</v>
      </c>
      <c r="AL119" s="7">
        <v>0</v>
      </c>
      <c r="AM119" s="7">
        <v>7180.16</v>
      </c>
      <c r="AN119" s="7">
        <v>0</v>
      </c>
      <c r="AO119" s="7">
        <v>0</v>
      </c>
      <c r="AP119" s="7">
        <v>0</v>
      </c>
      <c r="AQ119" s="7">
        <v>0</v>
      </c>
      <c r="AR119" s="7">
        <v>0</v>
      </c>
      <c r="AS119" s="7">
        <v>0</v>
      </c>
      <c r="AT119" s="7">
        <v>0</v>
      </c>
      <c r="AU119" s="7">
        <v>0</v>
      </c>
      <c r="AV119" s="7">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155">
        <v>0</v>
      </c>
      <c r="BM119" s="7"/>
      <c r="BN119" s="7"/>
      <c r="BO119" s="7"/>
      <c r="BP119" s="7"/>
      <c r="BQ119" s="7"/>
      <c r="BR119" s="7"/>
      <c r="BS119" s="7"/>
      <c r="BT119" s="5">
        <f>SUM(Tabela36[[#This Row],[set/21]:[dez/21]])</f>
        <v>0</v>
      </c>
      <c r="BU119" s="5">
        <f>SUM(Tabela36[[#This Row],[jan/22]:[dez/22]])</f>
        <v>29387.96</v>
      </c>
      <c r="BV119" s="5">
        <f t="shared" si="5"/>
        <v>5146.9799999999996</v>
      </c>
      <c r="BW119" s="5">
        <f t="shared" si="6"/>
        <v>7180.16</v>
      </c>
      <c r="BX119" s="5">
        <f>SUM(Tabela36[[#This Row],[jan/25]:[dez/25]])</f>
        <v>0</v>
      </c>
      <c r="BY119" s="5">
        <f t="shared" si="7"/>
        <v>0</v>
      </c>
      <c r="BZ119" s="5">
        <f>Tabela36[[#This Row],[Total 2025]]+Tabela36[[#This Row],[Total 2024]]+Tabela36[[#This Row],[Total 2023]]+Tabela36[[#This Row],[Total 2022]]+Tabela36[[#This Row],[Total 2021]]+Tabela36[[#This Row],[Total 2026]]</f>
        <v>41715.1</v>
      </c>
    </row>
    <row r="120" spans="1:78" ht="30" customHeight="1" x14ac:dyDescent="0.25">
      <c r="A120" s="63"/>
      <c r="B120" s="10" t="s">
        <v>14</v>
      </c>
      <c r="C120" s="2" t="s">
        <v>295</v>
      </c>
      <c r="D120" s="10">
        <v>1057</v>
      </c>
      <c r="E120" s="7"/>
      <c r="F120" s="2" t="s">
        <v>529</v>
      </c>
      <c r="G120" s="153" t="s">
        <v>435</v>
      </c>
      <c r="H120" s="7">
        <v>2035.01</v>
      </c>
      <c r="I120" s="7">
        <v>0</v>
      </c>
      <c r="J120" s="7">
        <v>3999.72</v>
      </c>
      <c r="K120" s="7">
        <v>0</v>
      </c>
      <c r="L120" s="7">
        <v>0</v>
      </c>
      <c r="M120" s="7">
        <v>6615.24</v>
      </c>
      <c r="N120" s="7">
        <v>0</v>
      </c>
      <c r="O120" s="7">
        <v>0</v>
      </c>
      <c r="P120" s="7">
        <v>0</v>
      </c>
      <c r="Q120" s="7">
        <v>0</v>
      </c>
      <c r="R120" s="7">
        <v>0</v>
      </c>
      <c r="S120" s="7">
        <v>0</v>
      </c>
      <c r="T120" s="11">
        <v>22718.959999999999</v>
      </c>
      <c r="U120" s="11">
        <v>0</v>
      </c>
      <c r="V120" s="11">
        <v>0</v>
      </c>
      <c r="W120" s="7">
        <v>0</v>
      </c>
      <c r="X120" s="7">
        <v>0</v>
      </c>
      <c r="Y120" s="7">
        <v>0</v>
      </c>
      <c r="Z120" s="7">
        <v>0</v>
      </c>
      <c r="AA120" s="7">
        <v>7105.73</v>
      </c>
      <c r="AB120" s="7">
        <v>0</v>
      </c>
      <c r="AC120" s="7">
        <v>0</v>
      </c>
      <c r="AD120" s="7">
        <v>0</v>
      </c>
      <c r="AE120" s="7">
        <v>0</v>
      </c>
      <c r="AF120" s="11">
        <v>0</v>
      </c>
      <c r="AG120" s="7">
        <v>0</v>
      </c>
      <c r="AH120" s="7">
        <v>0</v>
      </c>
      <c r="AI120" s="7">
        <v>0</v>
      </c>
      <c r="AJ120" s="7">
        <v>0</v>
      </c>
      <c r="AK120" s="7">
        <v>0</v>
      </c>
      <c r="AL120" s="7">
        <v>0</v>
      </c>
      <c r="AM120" s="7">
        <v>0</v>
      </c>
      <c r="AN120" s="7">
        <v>0</v>
      </c>
      <c r="AO120" s="7">
        <v>0</v>
      </c>
      <c r="AP120" s="7">
        <v>0</v>
      </c>
      <c r="AQ120" s="7">
        <v>0</v>
      </c>
      <c r="AR120" s="7">
        <v>0</v>
      </c>
      <c r="AS120" s="7">
        <v>0</v>
      </c>
      <c r="AT120" s="7">
        <v>0</v>
      </c>
      <c r="AU120" s="7">
        <v>0</v>
      </c>
      <c r="AV120" s="7">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155">
        <v>0</v>
      </c>
      <c r="BM120" s="7"/>
      <c r="BN120" s="7"/>
      <c r="BO120" s="7"/>
      <c r="BP120" s="7"/>
      <c r="BQ120" s="7"/>
      <c r="BR120" s="7"/>
      <c r="BS120" s="7"/>
      <c r="BT120" s="5">
        <f>SUM(Tabela36[[#This Row],[set/21]:[dez/21]])</f>
        <v>6034.73</v>
      </c>
      <c r="BU120" s="5">
        <f>SUM(Tabela36[[#This Row],[jan/22]:[dez/22]])</f>
        <v>29334.199999999997</v>
      </c>
      <c r="BV120" s="5">
        <f t="shared" si="5"/>
        <v>7105.73</v>
      </c>
      <c r="BW120" s="5">
        <f t="shared" si="6"/>
        <v>0</v>
      </c>
      <c r="BX120" s="5">
        <f>SUM(Tabela36[[#This Row],[jan/25]:[dez/25]])</f>
        <v>0</v>
      </c>
      <c r="BY120" s="5">
        <f t="shared" si="7"/>
        <v>0</v>
      </c>
      <c r="BZ120" s="5">
        <f>Tabela36[[#This Row],[Total 2025]]+Tabela36[[#This Row],[Total 2024]]+Tabela36[[#This Row],[Total 2023]]+Tabela36[[#This Row],[Total 2022]]+Tabela36[[#This Row],[Total 2021]]+Tabela36[[#This Row],[Total 2026]]</f>
        <v>42474.659999999989</v>
      </c>
    </row>
    <row r="121" spans="1:78" ht="30" customHeight="1" x14ac:dyDescent="0.25">
      <c r="A121" s="63"/>
      <c r="B121" s="10" t="s">
        <v>110</v>
      </c>
      <c r="C121" s="2" t="s">
        <v>279</v>
      </c>
      <c r="D121" s="10">
        <v>1139</v>
      </c>
      <c r="E121" s="7"/>
      <c r="F121" s="2" t="s">
        <v>437</v>
      </c>
      <c r="G121" s="153" t="s">
        <v>435</v>
      </c>
      <c r="H121" s="7">
        <v>0</v>
      </c>
      <c r="I121" s="7">
        <v>0</v>
      </c>
      <c r="J121" s="7">
        <v>15034.08</v>
      </c>
      <c r="K121" s="7">
        <v>0</v>
      </c>
      <c r="L121" s="7">
        <v>0</v>
      </c>
      <c r="M121" s="7">
        <v>0</v>
      </c>
      <c r="N121" s="7">
        <v>0</v>
      </c>
      <c r="O121" s="7">
        <v>5896.66</v>
      </c>
      <c r="P121" s="7">
        <v>6792.76</v>
      </c>
      <c r="Q121" s="7">
        <v>0</v>
      </c>
      <c r="R121" s="7">
        <v>0</v>
      </c>
      <c r="S121" s="7">
        <v>0</v>
      </c>
      <c r="T121" s="11">
        <v>13750.18</v>
      </c>
      <c r="U121" s="11">
        <v>2529.4699999999998</v>
      </c>
      <c r="V121" s="11">
        <v>0</v>
      </c>
      <c r="W121" s="7">
        <v>0</v>
      </c>
      <c r="X121" s="7">
        <v>0</v>
      </c>
      <c r="Y121" s="7">
        <v>0</v>
      </c>
      <c r="Z121" s="7">
        <v>0</v>
      </c>
      <c r="AA121" s="7">
        <v>0</v>
      </c>
      <c r="AB121" s="7">
        <v>0</v>
      </c>
      <c r="AC121" s="7">
        <v>0</v>
      </c>
      <c r="AD121" s="7">
        <v>0</v>
      </c>
      <c r="AE121" s="7">
        <v>0</v>
      </c>
      <c r="AF121" s="11">
        <v>0</v>
      </c>
      <c r="AG121" s="7">
        <v>0</v>
      </c>
      <c r="AH121" s="7">
        <v>0</v>
      </c>
      <c r="AI121" s="7">
        <v>0</v>
      </c>
      <c r="AJ121" s="7">
        <v>0</v>
      </c>
      <c r="AK121" s="7">
        <v>0</v>
      </c>
      <c r="AL121" s="7">
        <v>0</v>
      </c>
      <c r="AM121" s="7">
        <v>0</v>
      </c>
      <c r="AN121" s="7">
        <v>2136</v>
      </c>
      <c r="AO121" s="7">
        <v>0</v>
      </c>
      <c r="AP121" s="7">
        <v>0</v>
      </c>
      <c r="AQ121" s="7">
        <v>0</v>
      </c>
      <c r="AR121" s="7">
        <v>0</v>
      </c>
      <c r="AS121" s="7">
        <v>0</v>
      </c>
      <c r="AT121" s="7">
        <v>0</v>
      </c>
      <c r="AU121" s="7">
        <v>0</v>
      </c>
      <c r="AV121" s="7">
        <v>0</v>
      </c>
      <c r="AW121" s="7">
        <v>0</v>
      </c>
      <c r="AX121" s="7">
        <v>0</v>
      </c>
      <c r="AY121" s="7">
        <v>0</v>
      </c>
      <c r="AZ121" s="7">
        <v>0</v>
      </c>
      <c r="BA121" s="7">
        <v>0</v>
      </c>
      <c r="BB121" s="7">
        <v>0</v>
      </c>
      <c r="BC121" s="7">
        <v>0</v>
      </c>
      <c r="BD121" s="7">
        <v>0</v>
      </c>
      <c r="BE121" s="7">
        <v>0</v>
      </c>
      <c r="BF121" s="7">
        <v>0</v>
      </c>
      <c r="BG121" s="7">
        <v>0</v>
      </c>
      <c r="BH121" s="7">
        <v>0</v>
      </c>
      <c r="BI121" s="7">
        <v>4969.46</v>
      </c>
      <c r="BJ121" s="7">
        <v>0</v>
      </c>
      <c r="BK121" s="7">
        <v>2354</v>
      </c>
      <c r="BL121" s="155">
        <v>0</v>
      </c>
      <c r="BM121" s="7"/>
      <c r="BN121" s="7"/>
      <c r="BO121" s="7"/>
      <c r="BP121" s="7"/>
      <c r="BQ121" s="7"/>
      <c r="BR121" s="7"/>
      <c r="BS121" s="7"/>
      <c r="BT121" s="5">
        <f>SUM(Tabela36[[#This Row],[set/21]:[dez/21]])</f>
        <v>15034.08</v>
      </c>
      <c r="BU121" s="5">
        <f>SUM(Tabela36[[#This Row],[jan/22]:[dez/22]])</f>
        <v>28969.07</v>
      </c>
      <c r="BV121" s="5">
        <f t="shared" si="5"/>
        <v>0</v>
      </c>
      <c r="BW121" s="5">
        <f t="shared" si="6"/>
        <v>2136</v>
      </c>
      <c r="BX121" s="5">
        <f>SUM(Tabela36[[#This Row],[jan/25]:[dez/25]])</f>
        <v>0</v>
      </c>
      <c r="BY121" s="5">
        <f t="shared" si="7"/>
        <v>7323.46</v>
      </c>
      <c r="BZ121" s="5">
        <f>Tabela36[[#This Row],[Total 2025]]+Tabela36[[#This Row],[Total 2024]]+Tabela36[[#This Row],[Total 2023]]+Tabela36[[#This Row],[Total 2022]]+Tabela36[[#This Row],[Total 2021]]+Tabela36[[#This Row],[Total 2026]]</f>
        <v>53462.61</v>
      </c>
    </row>
    <row r="122" spans="1:78" ht="30" customHeight="1" x14ac:dyDescent="0.25">
      <c r="A122" s="63"/>
      <c r="B122" s="10" t="s">
        <v>216</v>
      </c>
      <c r="C122" s="2" t="s">
        <v>291</v>
      </c>
      <c r="D122" s="10">
        <v>1006</v>
      </c>
      <c r="E122" s="7"/>
      <c r="F122" s="2" t="s">
        <v>529</v>
      </c>
      <c r="G122" s="153" t="s">
        <v>435</v>
      </c>
      <c r="H122" s="7">
        <v>4161</v>
      </c>
      <c r="I122" s="7">
        <v>0</v>
      </c>
      <c r="J122" s="7">
        <v>0</v>
      </c>
      <c r="K122" s="7">
        <v>0</v>
      </c>
      <c r="L122" s="7">
        <v>6018.4500000000007</v>
      </c>
      <c r="M122" s="7">
        <v>3448.44</v>
      </c>
      <c r="N122" s="7">
        <v>0</v>
      </c>
      <c r="O122" s="7">
        <v>5745.48</v>
      </c>
      <c r="P122" s="7">
        <v>0</v>
      </c>
      <c r="Q122" s="7">
        <v>0</v>
      </c>
      <c r="R122" s="7">
        <v>0</v>
      </c>
      <c r="S122" s="7">
        <v>6622.92</v>
      </c>
      <c r="T122" s="11">
        <v>2184.48</v>
      </c>
      <c r="U122" s="11">
        <v>0</v>
      </c>
      <c r="V122" s="11">
        <v>0</v>
      </c>
      <c r="W122" s="7">
        <v>4941</v>
      </c>
      <c r="X122" s="7">
        <v>417.72</v>
      </c>
      <c r="Y122" s="7">
        <v>0</v>
      </c>
      <c r="Z122" s="7">
        <v>0</v>
      </c>
      <c r="AA122" s="7">
        <v>7992.33</v>
      </c>
      <c r="AB122" s="7">
        <v>0</v>
      </c>
      <c r="AC122" s="7">
        <v>0</v>
      </c>
      <c r="AD122" s="7">
        <v>0</v>
      </c>
      <c r="AE122" s="7">
        <v>0</v>
      </c>
      <c r="AF122" s="11">
        <v>0</v>
      </c>
      <c r="AG122" s="7">
        <v>0</v>
      </c>
      <c r="AH122" s="7">
        <v>0</v>
      </c>
      <c r="AI122" s="7">
        <v>0</v>
      </c>
      <c r="AJ122" s="7">
        <v>0</v>
      </c>
      <c r="AK122" s="7">
        <v>0</v>
      </c>
      <c r="AL122" s="7">
        <v>0</v>
      </c>
      <c r="AM122" s="7">
        <v>0</v>
      </c>
      <c r="AN122" s="7">
        <v>0</v>
      </c>
      <c r="AO122" s="7">
        <v>0</v>
      </c>
      <c r="AP122" s="7">
        <v>0</v>
      </c>
      <c r="AQ122" s="7">
        <v>0</v>
      </c>
      <c r="AR122" s="7">
        <v>0</v>
      </c>
      <c r="AS122" s="7">
        <v>0</v>
      </c>
      <c r="AT122" s="7">
        <v>0</v>
      </c>
      <c r="AU122" s="7">
        <v>0</v>
      </c>
      <c r="AV122" s="7">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155">
        <v>0</v>
      </c>
      <c r="BM122" s="7"/>
      <c r="BN122" s="7"/>
      <c r="BO122" s="7"/>
      <c r="BP122" s="7"/>
      <c r="BQ122" s="7"/>
      <c r="BR122" s="7"/>
      <c r="BS122" s="7"/>
      <c r="BT122" s="5">
        <f>SUM(Tabela36[[#This Row],[set/21]:[dez/21]])</f>
        <v>4161</v>
      </c>
      <c r="BU122" s="5">
        <f>SUM(Tabela36[[#This Row],[jan/22]:[dez/22]])</f>
        <v>28960.77</v>
      </c>
      <c r="BV122" s="5">
        <f t="shared" si="5"/>
        <v>8410.0499999999993</v>
      </c>
      <c r="BW122" s="5">
        <f t="shared" si="6"/>
        <v>0</v>
      </c>
      <c r="BX122" s="5">
        <f>SUM(Tabela36[[#This Row],[jan/25]:[dez/25]])</f>
        <v>0</v>
      </c>
      <c r="BY122" s="5">
        <f t="shared" si="7"/>
        <v>0</v>
      </c>
      <c r="BZ122" s="5">
        <f>Tabela36[[#This Row],[Total 2025]]+Tabela36[[#This Row],[Total 2024]]+Tabela36[[#This Row],[Total 2023]]+Tabela36[[#This Row],[Total 2022]]+Tabela36[[#This Row],[Total 2021]]+Tabela36[[#This Row],[Total 2026]]</f>
        <v>41531.82</v>
      </c>
    </row>
    <row r="123" spans="1:78" ht="30" customHeight="1" x14ac:dyDescent="0.25">
      <c r="A123" s="63"/>
      <c r="B123" s="10" t="s">
        <v>121</v>
      </c>
      <c r="C123" s="2" t="s">
        <v>286</v>
      </c>
      <c r="D123" s="10">
        <v>1249</v>
      </c>
      <c r="E123" s="7"/>
      <c r="F123" s="2" t="s">
        <v>436</v>
      </c>
      <c r="G123" s="153" t="s">
        <v>464</v>
      </c>
      <c r="H123" s="7">
        <v>0</v>
      </c>
      <c r="I123" s="7">
        <v>0</v>
      </c>
      <c r="J123" s="7">
        <v>0</v>
      </c>
      <c r="K123" s="7">
        <v>0</v>
      </c>
      <c r="L123" s="7">
        <v>0</v>
      </c>
      <c r="M123" s="7">
        <v>0</v>
      </c>
      <c r="N123" s="7">
        <v>0</v>
      </c>
      <c r="O123" s="7">
        <v>3091.36</v>
      </c>
      <c r="P123" s="7">
        <v>0</v>
      </c>
      <c r="Q123" s="7">
        <v>2046.68</v>
      </c>
      <c r="R123" s="7">
        <v>0</v>
      </c>
      <c r="S123" s="7">
        <v>13345.32</v>
      </c>
      <c r="T123" s="11">
        <v>6408.82</v>
      </c>
      <c r="U123" s="11">
        <v>3899.48</v>
      </c>
      <c r="V123" s="11">
        <v>0</v>
      </c>
      <c r="W123" s="7">
        <v>0</v>
      </c>
      <c r="X123" s="7">
        <v>0</v>
      </c>
      <c r="Y123" s="7">
        <v>0</v>
      </c>
      <c r="Z123" s="7">
        <v>0</v>
      </c>
      <c r="AA123" s="7">
        <v>0</v>
      </c>
      <c r="AB123" s="7">
        <v>0</v>
      </c>
      <c r="AC123" s="7">
        <v>0</v>
      </c>
      <c r="AD123" s="7">
        <v>0</v>
      </c>
      <c r="AE123" s="7">
        <v>0</v>
      </c>
      <c r="AF123" s="11">
        <v>0</v>
      </c>
      <c r="AG123" s="7">
        <v>0</v>
      </c>
      <c r="AH123" s="7">
        <v>0</v>
      </c>
      <c r="AI123" s="7">
        <v>0</v>
      </c>
      <c r="AJ123" s="7">
        <v>0</v>
      </c>
      <c r="AK123" s="7">
        <v>0</v>
      </c>
      <c r="AL123" s="7">
        <v>0</v>
      </c>
      <c r="AM123" s="7">
        <v>0</v>
      </c>
      <c r="AN123" s="7">
        <v>0</v>
      </c>
      <c r="AO123" s="7">
        <v>0</v>
      </c>
      <c r="AP123" s="7">
        <v>0</v>
      </c>
      <c r="AQ123" s="7">
        <v>0</v>
      </c>
      <c r="AR123" s="7">
        <v>0</v>
      </c>
      <c r="AS123" s="7">
        <v>0</v>
      </c>
      <c r="AT123" s="7">
        <v>0</v>
      </c>
      <c r="AU123" s="7">
        <v>0</v>
      </c>
      <c r="AV123" s="7">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155">
        <v>0</v>
      </c>
      <c r="BM123" s="7"/>
      <c r="BN123" s="7"/>
      <c r="BO123" s="7"/>
      <c r="BP123" s="7"/>
      <c r="BQ123" s="7"/>
      <c r="BR123" s="7"/>
      <c r="BS123" s="7"/>
      <c r="BT123" s="5">
        <f>SUM(Tabela36[[#This Row],[set/21]:[dez/21]])</f>
        <v>0</v>
      </c>
      <c r="BU123" s="5">
        <f>SUM(Tabela36[[#This Row],[jan/22]:[dez/22]])</f>
        <v>28791.66</v>
      </c>
      <c r="BV123" s="5">
        <f t="shared" si="5"/>
        <v>0</v>
      </c>
      <c r="BW123" s="5">
        <f t="shared" si="6"/>
        <v>0</v>
      </c>
      <c r="BX123" s="5">
        <f>SUM(Tabela36[[#This Row],[jan/25]:[dez/25]])</f>
        <v>0</v>
      </c>
      <c r="BY123" s="5">
        <f t="shared" si="7"/>
        <v>0</v>
      </c>
      <c r="BZ123" s="5">
        <f>Tabela36[[#This Row],[Total 2025]]+Tabela36[[#This Row],[Total 2024]]+Tabela36[[#This Row],[Total 2023]]+Tabela36[[#This Row],[Total 2022]]+Tabela36[[#This Row],[Total 2021]]+Tabela36[[#This Row],[Total 2026]]</f>
        <v>28791.66</v>
      </c>
    </row>
    <row r="124" spans="1:78" ht="30" customHeight="1" x14ac:dyDescent="0.25">
      <c r="A124" s="63"/>
      <c r="B124" s="13" t="s">
        <v>345</v>
      </c>
      <c r="C124" s="2" t="s">
        <v>294</v>
      </c>
      <c r="D124" s="10">
        <v>1292</v>
      </c>
      <c r="E124" s="7">
        <v>15000</v>
      </c>
      <c r="F124" s="2" t="s">
        <v>436</v>
      </c>
      <c r="G124" s="153" t="s">
        <v>435</v>
      </c>
      <c r="H124" s="7">
        <v>0</v>
      </c>
      <c r="I124" s="7">
        <v>0</v>
      </c>
      <c r="J124" s="7">
        <v>0</v>
      </c>
      <c r="K124" s="7">
        <v>0</v>
      </c>
      <c r="L124" s="7">
        <v>0</v>
      </c>
      <c r="M124" s="7">
        <v>0</v>
      </c>
      <c r="N124" s="7">
        <v>0</v>
      </c>
      <c r="O124" s="7">
        <v>0</v>
      </c>
      <c r="P124" s="7">
        <v>0</v>
      </c>
      <c r="Q124" s="7">
        <v>0</v>
      </c>
      <c r="R124" s="7">
        <v>0</v>
      </c>
      <c r="S124" s="7">
        <v>0</v>
      </c>
      <c r="T124" s="11">
        <v>7195.6200000000008</v>
      </c>
      <c r="U124" s="11">
        <v>7265.09</v>
      </c>
      <c r="V124" s="11">
        <v>9599.24</v>
      </c>
      <c r="W124" s="11">
        <v>4297.04</v>
      </c>
      <c r="X124" s="11">
        <v>13149.019999999999</v>
      </c>
      <c r="Y124" s="11">
        <v>3832.42</v>
      </c>
      <c r="Z124" s="11">
        <v>6848.12</v>
      </c>
      <c r="AA124" s="11">
        <v>1371.19</v>
      </c>
      <c r="AB124" s="11">
        <v>0</v>
      </c>
      <c r="AC124" s="11">
        <v>4664.8599999999997</v>
      </c>
      <c r="AD124" s="11">
        <v>0</v>
      </c>
      <c r="AE124" s="7">
        <v>7506.43</v>
      </c>
      <c r="AF124" s="11">
        <v>0</v>
      </c>
      <c r="AG124" s="11">
        <v>0</v>
      </c>
      <c r="AH124" s="7">
        <v>0</v>
      </c>
      <c r="AI124" s="7">
        <v>0</v>
      </c>
      <c r="AJ124" s="7">
        <v>0</v>
      </c>
      <c r="AK124" s="7">
        <v>0</v>
      </c>
      <c r="AL124" s="7">
        <v>0</v>
      </c>
      <c r="AM124" s="7">
        <v>0</v>
      </c>
      <c r="AN124" s="7">
        <v>0</v>
      </c>
      <c r="AO124" s="7">
        <v>0</v>
      </c>
      <c r="AP124" s="7">
        <v>0</v>
      </c>
      <c r="AQ124" s="7">
        <v>0</v>
      </c>
      <c r="AR124" s="7">
        <v>0</v>
      </c>
      <c r="AS124" s="7">
        <v>0</v>
      </c>
      <c r="AT124" s="7">
        <v>0</v>
      </c>
      <c r="AU124" s="7">
        <v>0</v>
      </c>
      <c r="AV124" s="7">
        <v>4569.12</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155">
        <v>0</v>
      </c>
      <c r="BM124" s="7"/>
      <c r="BN124" s="7"/>
      <c r="BO124" s="7"/>
      <c r="BP124" s="7"/>
      <c r="BQ124" s="7"/>
      <c r="BR124" s="7"/>
      <c r="BS124" s="7"/>
      <c r="BT124" s="5">
        <f>SUM(Tabela36[[#This Row],[set/21]:[dez/21]])</f>
        <v>0</v>
      </c>
      <c r="BU124" s="5">
        <f>SUM(Tabela36[[#This Row],[jan/22]:[dez/22]])</f>
        <v>28356.99</v>
      </c>
      <c r="BV124" s="5">
        <f t="shared" si="5"/>
        <v>37372.039999999994</v>
      </c>
      <c r="BW124" s="5">
        <f t="shared" si="6"/>
        <v>0</v>
      </c>
      <c r="BX124" s="5">
        <f>SUM(Tabela36[[#This Row],[jan/25]:[dez/25]])</f>
        <v>4569.12</v>
      </c>
      <c r="BY124" s="5">
        <f t="shared" si="7"/>
        <v>0</v>
      </c>
      <c r="BZ124" s="5">
        <f>Tabela36[[#This Row],[Total 2025]]+Tabela36[[#This Row],[Total 2024]]+Tabela36[[#This Row],[Total 2023]]+Tabela36[[#This Row],[Total 2022]]+Tabela36[[#This Row],[Total 2021]]+Tabela36[[#This Row],[Total 2026]]</f>
        <v>70298.149999999994</v>
      </c>
    </row>
    <row r="125" spans="1:78" ht="30" customHeight="1" x14ac:dyDescent="0.25">
      <c r="A125" s="63"/>
      <c r="B125" s="10" t="s">
        <v>197</v>
      </c>
      <c r="C125" s="2" t="s">
        <v>295</v>
      </c>
      <c r="D125" s="10">
        <v>1202</v>
      </c>
      <c r="E125" s="7"/>
      <c r="F125" s="2" t="s">
        <v>529</v>
      </c>
      <c r="G125" s="153" t="s">
        <v>465</v>
      </c>
      <c r="H125" s="7">
        <v>0</v>
      </c>
      <c r="I125" s="7">
        <v>0</v>
      </c>
      <c r="J125" s="7">
        <v>0</v>
      </c>
      <c r="K125" s="7">
        <v>0</v>
      </c>
      <c r="L125" s="7">
        <v>3127.86</v>
      </c>
      <c r="M125" s="7">
        <v>1656.4</v>
      </c>
      <c r="N125" s="7">
        <v>1016.08</v>
      </c>
      <c r="O125" s="7">
        <v>10761.18</v>
      </c>
      <c r="P125" s="7">
        <v>2241.92</v>
      </c>
      <c r="Q125" s="7">
        <v>0</v>
      </c>
      <c r="R125" s="7">
        <v>5789.08</v>
      </c>
      <c r="S125" s="7">
        <v>3588.84</v>
      </c>
      <c r="T125" s="11">
        <v>0</v>
      </c>
      <c r="U125" s="11">
        <v>0</v>
      </c>
      <c r="V125" s="11">
        <v>0</v>
      </c>
      <c r="W125" s="7">
        <v>0</v>
      </c>
      <c r="X125" s="7">
        <v>0</v>
      </c>
      <c r="Y125" s="7">
        <v>0</v>
      </c>
      <c r="Z125" s="7">
        <v>0</v>
      </c>
      <c r="AA125" s="7">
        <v>0</v>
      </c>
      <c r="AB125" s="7">
        <v>0</v>
      </c>
      <c r="AC125" s="7">
        <v>0</v>
      </c>
      <c r="AD125" s="7">
        <v>0</v>
      </c>
      <c r="AE125" s="7">
        <v>0</v>
      </c>
      <c r="AF125" s="11">
        <v>0</v>
      </c>
      <c r="AG125" s="7">
        <v>0</v>
      </c>
      <c r="AH125" s="7">
        <v>0</v>
      </c>
      <c r="AI125" s="7">
        <v>0</v>
      </c>
      <c r="AJ125" s="7">
        <v>0</v>
      </c>
      <c r="AK125" s="7">
        <v>0</v>
      </c>
      <c r="AL125" s="7">
        <v>0</v>
      </c>
      <c r="AM125" s="7">
        <v>0</v>
      </c>
      <c r="AN125" s="7">
        <v>0</v>
      </c>
      <c r="AO125" s="7">
        <v>0</v>
      </c>
      <c r="AP125" s="7">
        <v>0</v>
      </c>
      <c r="AQ125" s="7">
        <v>0</v>
      </c>
      <c r="AR125" s="7">
        <v>0</v>
      </c>
      <c r="AS125" s="7">
        <v>0</v>
      </c>
      <c r="AT125" s="7">
        <v>0</v>
      </c>
      <c r="AU125" s="7">
        <v>0</v>
      </c>
      <c r="AV125" s="7">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155">
        <v>0</v>
      </c>
      <c r="BM125" s="7"/>
      <c r="BN125" s="7"/>
      <c r="BO125" s="7"/>
      <c r="BP125" s="7"/>
      <c r="BQ125" s="7"/>
      <c r="BR125" s="7"/>
      <c r="BS125" s="7"/>
      <c r="BT125" s="5">
        <f>SUM(Tabela36[[#This Row],[set/21]:[dez/21]])</f>
        <v>0</v>
      </c>
      <c r="BU125" s="5">
        <f>SUM(Tabela36[[#This Row],[jan/22]:[dez/22]])</f>
        <v>28181.360000000004</v>
      </c>
      <c r="BV125" s="5">
        <f t="shared" si="5"/>
        <v>0</v>
      </c>
      <c r="BW125" s="5">
        <f t="shared" si="6"/>
        <v>0</v>
      </c>
      <c r="BX125" s="5">
        <f>SUM(Tabela36[[#This Row],[jan/25]:[dez/25]])</f>
        <v>0</v>
      </c>
      <c r="BY125" s="5">
        <f t="shared" si="7"/>
        <v>0</v>
      </c>
      <c r="BZ125" s="5">
        <f>Tabela36[[#This Row],[Total 2025]]+Tabela36[[#This Row],[Total 2024]]+Tabela36[[#This Row],[Total 2023]]+Tabela36[[#This Row],[Total 2022]]+Tabela36[[#This Row],[Total 2021]]+Tabela36[[#This Row],[Total 2026]]</f>
        <v>28181.360000000004</v>
      </c>
    </row>
    <row r="126" spans="1:78" ht="30" customHeight="1" x14ac:dyDescent="0.25">
      <c r="A126" s="63"/>
      <c r="B126" s="10" t="s">
        <v>65</v>
      </c>
      <c r="C126" s="2" t="s">
        <v>276</v>
      </c>
      <c r="D126" s="10">
        <v>1008</v>
      </c>
      <c r="E126" s="7"/>
      <c r="F126" s="2" t="s">
        <v>436</v>
      </c>
      <c r="G126" s="153" t="s">
        <v>440</v>
      </c>
      <c r="H126" s="7">
        <v>1992.8</v>
      </c>
      <c r="I126" s="7">
        <v>3014.12</v>
      </c>
      <c r="J126" s="7">
        <v>10701.060000000001</v>
      </c>
      <c r="K126" s="7">
        <v>3648.6099999999997</v>
      </c>
      <c r="L126" s="7">
        <v>9868.9599999999991</v>
      </c>
      <c r="M126" s="7">
        <v>4808.45</v>
      </c>
      <c r="N126" s="7">
        <v>3536.32</v>
      </c>
      <c r="O126" s="7">
        <v>0</v>
      </c>
      <c r="P126" s="7">
        <v>4527.66</v>
      </c>
      <c r="Q126" s="7">
        <v>5190.84</v>
      </c>
      <c r="R126" s="7">
        <v>0</v>
      </c>
      <c r="S126" s="7">
        <v>0</v>
      </c>
      <c r="T126" s="11">
        <v>0</v>
      </c>
      <c r="U126" s="11">
        <v>0</v>
      </c>
      <c r="V126" s="11">
        <v>0</v>
      </c>
      <c r="W126" s="7">
        <v>0</v>
      </c>
      <c r="X126" s="7">
        <v>0</v>
      </c>
      <c r="Y126" s="7">
        <v>0</v>
      </c>
      <c r="Z126" s="7">
        <v>0</v>
      </c>
      <c r="AA126" s="7">
        <v>0</v>
      </c>
      <c r="AB126" s="7">
        <v>0</v>
      </c>
      <c r="AC126" s="7">
        <v>0</v>
      </c>
      <c r="AD126" s="7">
        <v>0</v>
      </c>
      <c r="AE126" s="7">
        <v>0</v>
      </c>
      <c r="AF126" s="11">
        <v>0</v>
      </c>
      <c r="AG126" s="7">
        <v>0</v>
      </c>
      <c r="AH126" s="7">
        <v>0</v>
      </c>
      <c r="AI126" s="7">
        <v>0</v>
      </c>
      <c r="AJ126" s="7">
        <v>0</v>
      </c>
      <c r="AK126" s="7">
        <v>0</v>
      </c>
      <c r="AL126" s="7">
        <v>0</v>
      </c>
      <c r="AM126" s="7">
        <v>0</v>
      </c>
      <c r="AN126" s="7">
        <v>0</v>
      </c>
      <c r="AO126" s="7">
        <v>0</v>
      </c>
      <c r="AP126" s="7">
        <v>0</v>
      </c>
      <c r="AQ126" s="7">
        <v>0</v>
      </c>
      <c r="AR126" s="7">
        <v>0</v>
      </c>
      <c r="AS126" s="7">
        <v>0</v>
      </c>
      <c r="AT126" s="7">
        <v>0</v>
      </c>
      <c r="AU126" s="7">
        <v>0</v>
      </c>
      <c r="AV126" s="7">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155">
        <v>0</v>
      </c>
      <c r="BM126" s="7"/>
      <c r="BN126" s="7"/>
      <c r="BO126" s="7"/>
      <c r="BP126" s="7"/>
      <c r="BQ126" s="7"/>
      <c r="BR126" s="7"/>
      <c r="BS126" s="7"/>
      <c r="BT126" s="5">
        <f>SUM(Tabela36[[#This Row],[set/21]:[dez/21]])</f>
        <v>19356.59</v>
      </c>
      <c r="BU126" s="5">
        <f>SUM(Tabela36[[#This Row],[jan/22]:[dez/22]])</f>
        <v>27932.23</v>
      </c>
      <c r="BV126" s="5">
        <f t="shared" si="5"/>
        <v>0</v>
      </c>
      <c r="BW126" s="5">
        <f t="shared" si="6"/>
        <v>0</v>
      </c>
      <c r="BX126" s="5">
        <f>SUM(Tabela36[[#This Row],[jan/25]:[dez/25]])</f>
        <v>0</v>
      </c>
      <c r="BY126" s="5">
        <f t="shared" si="7"/>
        <v>0</v>
      </c>
      <c r="BZ126" s="5">
        <f>Tabela36[[#This Row],[Total 2025]]+Tabela36[[#This Row],[Total 2024]]+Tabela36[[#This Row],[Total 2023]]+Tabela36[[#This Row],[Total 2022]]+Tabela36[[#This Row],[Total 2021]]+Tabela36[[#This Row],[Total 2026]]</f>
        <v>47288.82</v>
      </c>
    </row>
    <row r="127" spans="1:78" ht="30" customHeight="1" x14ac:dyDescent="0.25">
      <c r="A127" s="63"/>
      <c r="B127" s="10" t="s">
        <v>78</v>
      </c>
      <c r="C127" s="2" t="s">
        <v>296</v>
      </c>
      <c r="D127" s="10">
        <v>1125</v>
      </c>
      <c r="E127" s="7"/>
      <c r="F127" s="2" t="s">
        <v>529</v>
      </c>
      <c r="G127" s="153" t="s">
        <v>435</v>
      </c>
      <c r="H127" s="7">
        <v>0</v>
      </c>
      <c r="I127" s="7">
        <v>0</v>
      </c>
      <c r="J127" s="7">
        <v>2707</v>
      </c>
      <c r="K127" s="7">
        <v>0</v>
      </c>
      <c r="L127" s="7">
        <v>3838.66</v>
      </c>
      <c r="M127" s="7">
        <v>0</v>
      </c>
      <c r="N127" s="7">
        <v>0</v>
      </c>
      <c r="O127" s="7">
        <v>4223.54</v>
      </c>
      <c r="P127" s="7">
        <v>0</v>
      </c>
      <c r="Q127" s="7">
        <v>0</v>
      </c>
      <c r="R127" s="7">
        <v>2947.44</v>
      </c>
      <c r="S127" s="7">
        <v>1881.72</v>
      </c>
      <c r="T127" s="11">
        <v>1107.1400000000001</v>
      </c>
      <c r="U127" s="11">
        <v>3837.44</v>
      </c>
      <c r="V127" s="11">
        <v>4021.23</v>
      </c>
      <c r="W127" s="7">
        <v>5794.66</v>
      </c>
      <c r="X127" s="7">
        <v>2104.44</v>
      </c>
      <c r="Y127" s="7">
        <v>0</v>
      </c>
      <c r="Z127" s="7">
        <v>6083.02</v>
      </c>
      <c r="AA127" s="7">
        <v>0</v>
      </c>
      <c r="AB127" s="7">
        <v>4702.54</v>
      </c>
      <c r="AC127" s="7">
        <v>2803.54</v>
      </c>
      <c r="AD127" s="7">
        <v>1322</v>
      </c>
      <c r="AE127" s="7">
        <v>2329.5300000000002</v>
      </c>
      <c r="AF127" s="11">
        <v>0</v>
      </c>
      <c r="AG127" s="7">
        <v>4116.3100000000004</v>
      </c>
      <c r="AH127" s="7">
        <v>0</v>
      </c>
      <c r="AI127" s="7">
        <v>0</v>
      </c>
      <c r="AJ127" s="7">
        <v>4542.7</v>
      </c>
      <c r="AK127" s="7">
        <v>0</v>
      </c>
      <c r="AL127" s="7">
        <v>0</v>
      </c>
      <c r="AM127" s="7">
        <v>0</v>
      </c>
      <c r="AN127" s="7">
        <v>0</v>
      </c>
      <c r="AO127" s="7">
        <v>0</v>
      </c>
      <c r="AP127" s="7">
        <v>3323.1</v>
      </c>
      <c r="AQ127" s="7">
        <v>0</v>
      </c>
      <c r="AR127" s="7">
        <v>1329.35</v>
      </c>
      <c r="AS127" s="7">
        <v>0</v>
      </c>
      <c r="AT127" s="7">
        <v>0</v>
      </c>
      <c r="AU127" s="7">
        <v>1952.48</v>
      </c>
      <c r="AV127" s="7">
        <v>5282.73</v>
      </c>
      <c r="AW127" s="7">
        <v>0</v>
      </c>
      <c r="AX127" s="7">
        <v>1805.68</v>
      </c>
      <c r="AY127" s="7">
        <v>0</v>
      </c>
      <c r="AZ127" s="7">
        <v>0</v>
      </c>
      <c r="BA127" s="7">
        <v>4244.83</v>
      </c>
      <c r="BB127" s="7">
        <v>0</v>
      </c>
      <c r="BC127" s="7">
        <v>3290.73</v>
      </c>
      <c r="BD127" s="7">
        <v>0</v>
      </c>
      <c r="BE127" s="7">
        <v>2903.6800000000003</v>
      </c>
      <c r="BF127" s="7">
        <v>0</v>
      </c>
      <c r="BG127" s="7">
        <v>0</v>
      </c>
      <c r="BH127" s="7">
        <v>0</v>
      </c>
      <c r="BI127" s="7">
        <v>0</v>
      </c>
      <c r="BJ127" s="7">
        <v>1550.4</v>
      </c>
      <c r="BK127" s="7">
        <v>0</v>
      </c>
      <c r="BL127" s="155">
        <v>5220.0600000000004</v>
      </c>
      <c r="BM127" s="7"/>
      <c r="BN127" s="7"/>
      <c r="BO127" s="7"/>
      <c r="BP127" s="7"/>
      <c r="BQ127" s="7"/>
      <c r="BR127" s="7"/>
      <c r="BS127" s="7"/>
      <c r="BT127" s="5">
        <f>SUM(Tabela36[[#This Row],[set/21]:[dez/21]])</f>
        <v>2707</v>
      </c>
      <c r="BU127" s="5">
        <f>SUM(Tabela36[[#This Row],[jan/22]:[dez/22]])</f>
        <v>27651.829999999998</v>
      </c>
      <c r="BV127" s="5">
        <f t="shared" si="5"/>
        <v>23461.38</v>
      </c>
      <c r="BW127" s="5">
        <f t="shared" si="6"/>
        <v>11147.63</v>
      </c>
      <c r="BX127" s="5">
        <f>SUM(Tabela36[[#This Row],[jan/25]:[dez/25]])</f>
        <v>17527.650000000001</v>
      </c>
      <c r="BY127" s="5">
        <f t="shared" si="7"/>
        <v>6770.4600000000009</v>
      </c>
      <c r="BZ127" s="5">
        <f>Tabela36[[#This Row],[Total 2025]]+Tabela36[[#This Row],[Total 2024]]+Tabela36[[#This Row],[Total 2023]]+Tabela36[[#This Row],[Total 2022]]+Tabela36[[#This Row],[Total 2021]]+Tabela36[[#This Row],[Total 2026]]</f>
        <v>89265.950000000012</v>
      </c>
    </row>
    <row r="128" spans="1:78" ht="30" customHeight="1" x14ac:dyDescent="0.25">
      <c r="A128" s="63"/>
      <c r="B128" s="10" t="s">
        <v>208</v>
      </c>
      <c r="C128" s="2" t="s">
        <v>276</v>
      </c>
      <c r="D128" s="10">
        <v>1114</v>
      </c>
      <c r="E128" s="7"/>
      <c r="F128" s="2" t="s">
        <v>437</v>
      </c>
      <c r="G128" s="153" t="s">
        <v>440</v>
      </c>
      <c r="H128" s="7">
        <v>0</v>
      </c>
      <c r="I128" s="7">
        <v>2385.12</v>
      </c>
      <c r="J128" s="7">
        <v>0</v>
      </c>
      <c r="K128" s="7">
        <v>0</v>
      </c>
      <c r="L128" s="7">
        <v>0</v>
      </c>
      <c r="M128" s="7">
        <v>0</v>
      </c>
      <c r="N128" s="7">
        <v>0</v>
      </c>
      <c r="O128" s="7">
        <v>0</v>
      </c>
      <c r="P128" s="7">
        <v>0</v>
      </c>
      <c r="Q128" s="7">
        <v>10565.94</v>
      </c>
      <c r="R128" s="7">
        <v>0</v>
      </c>
      <c r="S128" s="7">
        <v>0</v>
      </c>
      <c r="T128" s="11">
        <v>16474.34</v>
      </c>
      <c r="U128" s="11">
        <v>0</v>
      </c>
      <c r="V128" s="11">
        <v>0</v>
      </c>
      <c r="W128" s="7">
        <v>0</v>
      </c>
      <c r="X128" s="7">
        <v>0</v>
      </c>
      <c r="Y128" s="7">
        <v>0</v>
      </c>
      <c r="Z128" s="7">
        <v>0</v>
      </c>
      <c r="AA128" s="7">
        <v>0</v>
      </c>
      <c r="AB128" s="7">
        <v>0</v>
      </c>
      <c r="AC128" s="7">
        <v>0</v>
      </c>
      <c r="AD128" s="7">
        <v>0</v>
      </c>
      <c r="AE128" s="7">
        <v>0</v>
      </c>
      <c r="AF128" s="11">
        <v>0</v>
      </c>
      <c r="AG128" s="7">
        <v>0</v>
      </c>
      <c r="AH128" s="7">
        <v>0</v>
      </c>
      <c r="AI128" s="7">
        <v>0</v>
      </c>
      <c r="AJ128" s="7">
        <v>0</v>
      </c>
      <c r="AK128" s="7">
        <v>0</v>
      </c>
      <c r="AL128" s="7">
        <v>0</v>
      </c>
      <c r="AM128" s="7">
        <v>0</v>
      </c>
      <c r="AN128" s="7">
        <v>0</v>
      </c>
      <c r="AO128" s="7">
        <v>0</v>
      </c>
      <c r="AP128" s="7">
        <v>0</v>
      </c>
      <c r="AQ128" s="7">
        <v>0</v>
      </c>
      <c r="AR128" s="7">
        <v>0</v>
      </c>
      <c r="AS128" s="7">
        <v>0</v>
      </c>
      <c r="AT128" s="7">
        <v>0</v>
      </c>
      <c r="AU128" s="7">
        <v>0</v>
      </c>
      <c r="AV128" s="7">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155">
        <v>0</v>
      </c>
      <c r="BM128" s="7"/>
      <c r="BN128" s="7"/>
      <c r="BO128" s="7"/>
      <c r="BP128" s="7"/>
      <c r="BQ128" s="7"/>
      <c r="BR128" s="7"/>
      <c r="BS128" s="7"/>
      <c r="BT128" s="5">
        <f>SUM(Tabela36[[#This Row],[set/21]:[dez/21]])</f>
        <v>2385.12</v>
      </c>
      <c r="BU128" s="5">
        <f>SUM(Tabela36[[#This Row],[jan/22]:[dez/22]])</f>
        <v>27040.28</v>
      </c>
      <c r="BV128" s="5">
        <f t="shared" si="5"/>
        <v>0</v>
      </c>
      <c r="BW128" s="5">
        <f t="shared" si="6"/>
        <v>0</v>
      </c>
      <c r="BX128" s="5">
        <f>SUM(Tabela36[[#This Row],[jan/25]:[dez/25]])</f>
        <v>0</v>
      </c>
      <c r="BY128" s="5">
        <f t="shared" si="7"/>
        <v>0</v>
      </c>
      <c r="BZ128" s="5">
        <f>Tabela36[[#This Row],[Total 2025]]+Tabela36[[#This Row],[Total 2024]]+Tabela36[[#This Row],[Total 2023]]+Tabela36[[#This Row],[Total 2022]]+Tabela36[[#This Row],[Total 2021]]+Tabela36[[#This Row],[Total 2026]]</f>
        <v>29425.399999999998</v>
      </c>
    </row>
    <row r="129" spans="1:78" ht="30" customHeight="1" x14ac:dyDescent="0.25">
      <c r="A129" s="63"/>
      <c r="B129" s="10" t="s">
        <v>270</v>
      </c>
      <c r="C129" s="2" t="s">
        <v>285</v>
      </c>
      <c r="D129" s="10">
        <v>1182</v>
      </c>
      <c r="E129" s="7"/>
      <c r="F129" s="2" t="s">
        <v>436</v>
      </c>
      <c r="G129" s="153" t="s">
        <v>465</v>
      </c>
      <c r="H129" s="7">
        <v>0</v>
      </c>
      <c r="I129" s="7">
        <v>0</v>
      </c>
      <c r="J129" s="7">
        <v>0</v>
      </c>
      <c r="K129" s="7">
        <v>0</v>
      </c>
      <c r="L129" s="7">
        <v>8059.54</v>
      </c>
      <c r="M129" s="7">
        <v>0</v>
      </c>
      <c r="N129" s="7">
        <v>0</v>
      </c>
      <c r="O129" s="7">
        <v>0</v>
      </c>
      <c r="P129" s="7">
        <v>1586.87</v>
      </c>
      <c r="Q129" s="7">
        <v>6470.52</v>
      </c>
      <c r="R129" s="7">
        <v>3419.88</v>
      </c>
      <c r="S129" s="7">
        <v>0</v>
      </c>
      <c r="T129" s="11">
        <v>7432.6999999999989</v>
      </c>
      <c r="U129" s="11">
        <v>0</v>
      </c>
      <c r="V129" s="11">
        <v>0</v>
      </c>
      <c r="W129" s="7">
        <v>0</v>
      </c>
      <c r="X129" s="7">
        <v>7142.3</v>
      </c>
      <c r="Y129" s="7">
        <v>0</v>
      </c>
      <c r="Z129" s="7">
        <v>0</v>
      </c>
      <c r="AA129" s="7">
        <v>0</v>
      </c>
      <c r="AB129" s="7">
        <v>0</v>
      </c>
      <c r="AC129" s="7">
        <v>0</v>
      </c>
      <c r="AD129" s="7">
        <v>0</v>
      </c>
      <c r="AE129" s="7">
        <v>0</v>
      </c>
      <c r="AF129" s="11">
        <v>0</v>
      </c>
      <c r="AG129" s="7">
        <v>0</v>
      </c>
      <c r="AH129" s="7">
        <v>0</v>
      </c>
      <c r="AI129" s="7">
        <v>0</v>
      </c>
      <c r="AJ129" s="7">
        <v>0</v>
      </c>
      <c r="AK129" s="7">
        <v>0</v>
      </c>
      <c r="AL129" s="7">
        <v>0</v>
      </c>
      <c r="AM129" s="7">
        <v>0</v>
      </c>
      <c r="AN129" s="7">
        <v>0</v>
      </c>
      <c r="AO129" s="7">
        <v>0</v>
      </c>
      <c r="AP129" s="7">
        <v>0</v>
      </c>
      <c r="AQ129" s="7">
        <v>0</v>
      </c>
      <c r="AR129" s="7">
        <v>0</v>
      </c>
      <c r="AS129" s="7">
        <v>0</v>
      </c>
      <c r="AT129" s="7">
        <v>0</v>
      </c>
      <c r="AU129" s="7">
        <v>0</v>
      </c>
      <c r="AV129" s="7">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155">
        <v>0</v>
      </c>
      <c r="BM129" s="7"/>
      <c r="BN129" s="7"/>
      <c r="BO129" s="7"/>
      <c r="BP129" s="7"/>
      <c r="BQ129" s="7"/>
      <c r="BR129" s="7"/>
      <c r="BS129" s="7"/>
      <c r="BT129" s="5">
        <f>SUM(Tabela36[[#This Row],[set/21]:[dez/21]])</f>
        <v>0</v>
      </c>
      <c r="BU129" s="5">
        <f>SUM(Tabela36[[#This Row],[jan/22]:[dez/22]])</f>
        <v>26969.510000000002</v>
      </c>
      <c r="BV129" s="5">
        <f t="shared" si="5"/>
        <v>7142.3</v>
      </c>
      <c r="BW129" s="5">
        <f t="shared" si="6"/>
        <v>0</v>
      </c>
      <c r="BX129" s="5">
        <f>SUM(Tabela36[[#This Row],[jan/25]:[dez/25]])</f>
        <v>0</v>
      </c>
      <c r="BY129" s="5">
        <f t="shared" si="7"/>
        <v>0</v>
      </c>
      <c r="BZ129" s="5">
        <f>Tabela36[[#This Row],[Total 2025]]+Tabela36[[#This Row],[Total 2024]]+Tabela36[[#This Row],[Total 2023]]+Tabela36[[#This Row],[Total 2022]]+Tabela36[[#This Row],[Total 2021]]+Tabela36[[#This Row],[Total 2026]]</f>
        <v>34111.810000000005</v>
      </c>
    </row>
    <row r="130" spans="1:78" ht="30" customHeight="1" x14ac:dyDescent="0.25">
      <c r="A130" s="63"/>
      <c r="B130" s="10" t="s">
        <v>129</v>
      </c>
      <c r="C130" s="2" t="s">
        <v>279</v>
      </c>
      <c r="D130" s="10">
        <v>1077</v>
      </c>
      <c r="E130" s="7"/>
      <c r="F130" s="2" t="s">
        <v>529</v>
      </c>
      <c r="G130" s="153" t="s">
        <v>464</v>
      </c>
      <c r="H130" s="7">
        <v>3450.36</v>
      </c>
      <c r="I130" s="7">
        <v>8734.6200000000008</v>
      </c>
      <c r="J130" s="7">
        <v>1388.52</v>
      </c>
      <c r="K130" s="7">
        <v>0</v>
      </c>
      <c r="L130" s="7">
        <v>5674.12</v>
      </c>
      <c r="M130" s="7">
        <v>0</v>
      </c>
      <c r="N130" s="7">
        <v>0</v>
      </c>
      <c r="O130" s="7">
        <v>2336.14</v>
      </c>
      <c r="P130" s="7">
        <v>8285.84</v>
      </c>
      <c r="Q130" s="7">
        <v>0</v>
      </c>
      <c r="R130" s="7">
        <v>0</v>
      </c>
      <c r="S130" s="7">
        <v>3409.32</v>
      </c>
      <c r="T130" s="11">
        <v>6502.14</v>
      </c>
      <c r="U130" s="11">
        <v>0</v>
      </c>
      <c r="V130" s="11">
        <v>0</v>
      </c>
      <c r="W130" s="7">
        <v>0</v>
      </c>
      <c r="X130" s="7">
        <v>6194.56</v>
      </c>
      <c r="Y130" s="7">
        <v>0</v>
      </c>
      <c r="Z130" s="7">
        <v>0</v>
      </c>
      <c r="AA130" s="7">
        <v>0</v>
      </c>
      <c r="AB130" s="7">
        <v>0</v>
      </c>
      <c r="AC130" s="7">
        <v>921.6</v>
      </c>
      <c r="AD130" s="7">
        <v>0</v>
      </c>
      <c r="AE130" s="7">
        <v>0</v>
      </c>
      <c r="AF130" s="11">
        <v>5765.5199999999995</v>
      </c>
      <c r="AG130" s="7">
        <v>0</v>
      </c>
      <c r="AH130" s="7">
        <v>9118.119999999999</v>
      </c>
      <c r="AI130" s="7">
        <v>0</v>
      </c>
      <c r="AJ130" s="7">
        <v>0</v>
      </c>
      <c r="AK130" s="7">
        <v>4014.28</v>
      </c>
      <c r="AL130" s="7">
        <v>0</v>
      </c>
      <c r="AM130" s="7">
        <v>0</v>
      </c>
      <c r="AN130" s="7">
        <v>6463.43</v>
      </c>
      <c r="AO130" s="7">
        <v>0</v>
      </c>
      <c r="AP130" s="7">
        <v>0</v>
      </c>
      <c r="AQ130" s="7">
        <v>0</v>
      </c>
      <c r="AR130" s="7">
        <v>140</v>
      </c>
      <c r="AS130" s="7">
        <v>0</v>
      </c>
      <c r="AT130" s="7">
        <v>0</v>
      </c>
      <c r="AU130" s="7">
        <v>0</v>
      </c>
      <c r="AV130" s="7">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155">
        <v>0</v>
      </c>
      <c r="BM130" s="7"/>
      <c r="BN130" s="7"/>
      <c r="BO130" s="7"/>
      <c r="BP130" s="7"/>
      <c r="BQ130" s="7"/>
      <c r="BR130" s="7"/>
      <c r="BS130" s="7"/>
      <c r="BT130" s="5">
        <f>SUM(Tabela36[[#This Row],[set/21]:[dez/21]])</f>
        <v>13573.500000000002</v>
      </c>
      <c r="BU130" s="5">
        <f>SUM(Tabela36[[#This Row],[jan/22]:[dez/22]])</f>
        <v>26207.56</v>
      </c>
      <c r="BV130" s="5">
        <f t="shared" si="5"/>
        <v>21999.8</v>
      </c>
      <c r="BW130" s="5">
        <f t="shared" si="6"/>
        <v>10617.710000000001</v>
      </c>
      <c r="BX130" s="5">
        <f>SUM(Tabela36[[#This Row],[jan/25]:[dez/25]])</f>
        <v>0</v>
      </c>
      <c r="BY130" s="5">
        <f t="shared" si="7"/>
        <v>0</v>
      </c>
      <c r="BZ130" s="5">
        <f>Tabela36[[#This Row],[Total 2025]]+Tabela36[[#This Row],[Total 2024]]+Tabela36[[#This Row],[Total 2023]]+Tabela36[[#This Row],[Total 2022]]+Tabela36[[#This Row],[Total 2021]]+Tabela36[[#This Row],[Total 2026]]</f>
        <v>72398.570000000007</v>
      </c>
    </row>
    <row r="131" spans="1:78" ht="30" customHeight="1" x14ac:dyDescent="0.25">
      <c r="A131" s="63"/>
      <c r="B131" s="10" t="s">
        <v>352</v>
      </c>
      <c r="C131" s="2" t="s">
        <v>276</v>
      </c>
      <c r="D131" s="10">
        <v>1351</v>
      </c>
      <c r="E131" s="7"/>
      <c r="F131" s="2" t="s">
        <v>437</v>
      </c>
      <c r="G131" s="153" t="s">
        <v>471</v>
      </c>
      <c r="H131" s="7">
        <v>0</v>
      </c>
      <c r="I131" s="7">
        <v>0</v>
      </c>
      <c r="J131" s="7">
        <v>0</v>
      </c>
      <c r="K131" s="7">
        <v>0</v>
      </c>
      <c r="L131" s="7">
        <v>0</v>
      </c>
      <c r="M131" s="7">
        <v>0</v>
      </c>
      <c r="N131" s="7">
        <v>0</v>
      </c>
      <c r="O131" s="7">
        <v>0</v>
      </c>
      <c r="P131" s="7">
        <v>0</v>
      </c>
      <c r="Q131" s="7">
        <v>0</v>
      </c>
      <c r="R131" s="7">
        <v>0</v>
      </c>
      <c r="S131" s="7">
        <v>0</v>
      </c>
      <c r="T131" s="7">
        <v>0</v>
      </c>
      <c r="U131" s="11">
        <v>19879.919999999998</v>
      </c>
      <c r="V131" s="11">
        <v>0</v>
      </c>
      <c r="W131" s="11">
        <v>6128.76</v>
      </c>
      <c r="X131" s="11">
        <v>13034.7</v>
      </c>
      <c r="Y131" s="11">
        <v>5486.14</v>
      </c>
      <c r="Z131" s="11">
        <v>14294.539999999999</v>
      </c>
      <c r="AA131" s="11">
        <v>16771.940000000002</v>
      </c>
      <c r="AB131" s="11">
        <v>13954.79</v>
      </c>
      <c r="AC131" s="11">
        <v>0</v>
      </c>
      <c r="AD131" s="11">
        <v>12639.26</v>
      </c>
      <c r="AE131" s="7">
        <v>15721.12</v>
      </c>
      <c r="AF131" s="11">
        <v>1525.92</v>
      </c>
      <c r="AG131" s="11">
        <v>13227.8</v>
      </c>
      <c r="AH131" s="7">
        <v>4580.96</v>
      </c>
      <c r="AI131" s="7">
        <v>5111.7</v>
      </c>
      <c r="AJ131" s="7">
        <v>6085.08</v>
      </c>
      <c r="AK131" s="7">
        <v>12748.02</v>
      </c>
      <c r="AL131" s="7">
        <v>0</v>
      </c>
      <c r="AM131" s="7">
        <v>5603.42</v>
      </c>
      <c r="AN131" s="7">
        <v>3283.2</v>
      </c>
      <c r="AO131" s="7">
        <v>2456.7199999999998</v>
      </c>
      <c r="AP131" s="7">
        <v>2749.07</v>
      </c>
      <c r="AQ131" s="7">
        <v>8534.48</v>
      </c>
      <c r="AR131" s="7">
        <v>0</v>
      </c>
      <c r="AS131" s="7">
        <v>11725.12</v>
      </c>
      <c r="AT131" s="7">
        <v>8524.8000000000011</v>
      </c>
      <c r="AU131" s="7">
        <v>0</v>
      </c>
      <c r="AV131" s="7">
        <v>4574.72</v>
      </c>
      <c r="AW131" s="7">
        <v>2819.4</v>
      </c>
      <c r="AX131" s="7">
        <v>0</v>
      </c>
      <c r="AY131" s="7">
        <v>7641.1200000000008</v>
      </c>
      <c r="AZ131" s="7">
        <v>18148.68</v>
      </c>
      <c r="BA131" s="7">
        <v>11318.39</v>
      </c>
      <c r="BB131" s="7">
        <v>19770.04</v>
      </c>
      <c r="BC131" s="7">
        <v>5872.5</v>
      </c>
      <c r="BD131" s="7">
        <v>12183.720000000001</v>
      </c>
      <c r="BE131" s="7">
        <v>0</v>
      </c>
      <c r="BF131" s="7">
        <v>11455.55</v>
      </c>
      <c r="BG131" s="7">
        <v>0</v>
      </c>
      <c r="BH131" s="7">
        <v>14964.48</v>
      </c>
      <c r="BI131" s="7">
        <v>2906.3</v>
      </c>
      <c r="BJ131" s="7">
        <v>12139.98</v>
      </c>
      <c r="BK131" s="7">
        <v>0</v>
      </c>
      <c r="BL131" s="155">
        <v>7879.78</v>
      </c>
      <c r="BM131" s="7"/>
      <c r="BN131" s="7"/>
      <c r="BO131" s="7"/>
      <c r="BP131" s="7"/>
      <c r="BQ131" s="7"/>
      <c r="BR131" s="7"/>
      <c r="BS131" s="7"/>
      <c r="BT131" s="5">
        <f>SUM(Tabela36[[#This Row],[set/21]:[dez/21]])</f>
        <v>0</v>
      </c>
      <c r="BU131" s="5">
        <f>SUM(Tabela36[[#This Row],[jan/22]:[dez/22]])</f>
        <v>26008.68</v>
      </c>
      <c r="BV131" s="5">
        <f t="shared" si="5"/>
        <v>116348.87</v>
      </c>
      <c r="BW131" s="5">
        <f t="shared" si="6"/>
        <v>61709.910000000011</v>
      </c>
      <c r="BX131" s="5">
        <f>SUM(Tabela36[[#This Row],[jan/25]:[dez/25]])</f>
        <v>93784.12000000001</v>
      </c>
      <c r="BY131" s="5">
        <f t="shared" si="7"/>
        <v>37890.54</v>
      </c>
      <c r="BZ131" s="5">
        <f>Tabela36[[#This Row],[Total 2025]]+Tabela36[[#This Row],[Total 2024]]+Tabela36[[#This Row],[Total 2023]]+Tabela36[[#This Row],[Total 2022]]+Tabela36[[#This Row],[Total 2021]]+Tabela36[[#This Row],[Total 2026]]</f>
        <v>335742.12</v>
      </c>
    </row>
    <row r="132" spans="1:78" ht="30" customHeight="1" x14ac:dyDescent="0.25">
      <c r="A132" s="63"/>
      <c r="B132" s="10" t="s">
        <v>113</v>
      </c>
      <c r="C132" s="2" t="s">
        <v>288</v>
      </c>
      <c r="D132" s="10">
        <v>1274</v>
      </c>
      <c r="E132" s="7"/>
      <c r="F132" s="2" t="s">
        <v>436</v>
      </c>
      <c r="G132" s="153" t="s">
        <v>435</v>
      </c>
      <c r="H132" s="7">
        <v>0</v>
      </c>
      <c r="I132" s="7">
        <v>0</v>
      </c>
      <c r="J132" s="7">
        <v>0</v>
      </c>
      <c r="K132" s="7">
        <v>0</v>
      </c>
      <c r="L132" s="7">
        <v>0</v>
      </c>
      <c r="M132" s="7">
        <v>0</v>
      </c>
      <c r="N132" s="7">
        <v>0</v>
      </c>
      <c r="O132" s="7">
        <v>0</v>
      </c>
      <c r="P132" s="7">
        <v>0</v>
      </c>
      <c r="Q132" s="7">
        <v>3921.08</v>
      </c>
      <c r="R132" s="7">
        <v>8992.7999999999993</v>
      </c>
      <c r="S132" s="7">
        <v>0</v>
      </c>
      <c r="T132" s="11">
        <v>0</v>
      </c>
      <c r="U132" s="11">
        <v>4982.58</v>
      </c>
      <c r="V132" s="11">
        <v>0</v>
      </c>
      <c r="W132" s="7">
        <v>7546.31</v>
      </c>
      <c r="X132" s="7">
        <v>0</v>
      </c>
      <c r="Y132" s="7">
        <v>0</v>
      </c>
      <c r="Z132" s="7">
        <v>15199.76</v>
      </c>
      <c r="AA132" s="7">
        <v>0</v>
      </c>
      <c r="AB132" s="7">
        <v>18138.240000000002</v>
      </c>
      <c r="AC132" s="7">
        <v>0</v>
      </c>
      <c r="AD132" s="7">
        <v>5801.44</v>
      </c>
      <c r="AE132" s="7">
        <v>7412.24</v>
      </c>
      <c r="AF132" s="11">
        <v>10510.8</v>
      </c>
      <c r="AG132" s="7">
        <v>13340.63</v>
      </c>
      <c r="AH132" s="7">
        <v>0</v>
      </c>
      <c r="AI132" s="7">
        <v>0</v>
      </c>
      <c r="AJ132" s="7">
        <v>0</v>
      </c>
      <c r="AK132" s="7">
        <v>10400.51</v>
      </c>
      <c r="AL132" s="7">
        <v>0</v>
      </c>
      <c r="AM132" s="7">
        <v>6553</v>
      </c>
      <c r="AN132" s="7">
        <v>6544.26</v>
      </c>
      <c r="AO132" s="7">
        <v>1649.94</v>
      </c>
      <c r="AP132" s="7">
        <v>0</v>
      </c>
      <c r="AQ132" s="7">
        <v>6977.76</v>
      </c>
      <c r="AR132" s="7">
        <v>4620.38</v>
      </c>
      <c r="AS132" s="7">
        <v>4719.6000000000004</v>
      </c>
      <c r="AT132" s="7">
        <v>1850.1</v>
      </c>
      <c r="AU132" s="7">
        <v>0</v>
      </c>
      <c r="AV132" s="7">
        <v>9297.4599999999991</v>
      </c>
      <c r="AW132" s="7">
        <v>6509.59</v>
      </c>
      <c r="AX132" s="7">
        <v>0</v>
      </c>
      <c r="AY132" s="7">
        <v>3232.48</v>
      </c>
      <c r="AZ132" s="7">
        <v>9072.9599999999991</v>
      </c>
      <c r="BA132" s="7">
        <v>4642.51</v>
      </c>
      <c r="BB132" s="7">
        <v>0</v>
      </c>
      <c r="BC132" s="7">
        <v>5124.0200000000004</v>
      </c>
      <c r="BD132" s="7">
        <v>0</v>
      </c>
      <c r="BE132" s="7">
        <v>3146.72</v>
      </c>
      <c r="BF132" s="7">
        <v>0</v>
      </c>
      <c r="BG132" s="7">
        <v>5073.1400000000003</v>
      </c>
      <c r="BH132" s="7">
        <v>2995.6</v>
      </c>
      <c r="BI132" s="7">
        <v>10645.88</v>
      </c>
      <c r="BJ132" s="7">
        <v>2982</v>
      </c>
      <c r="BK132" s="7">
        <v>8654.92</v>
      </c>
      <c r="BL132" s="155">
        <v>0</v>
      </c>
      <c r="BM132" s="7"/>
      <c r="BN132" s="7"/>
      <c r="BO132" s="7"/>
      <c r="BP132" s="7"/>
      <c r="BQ132" s="7"/>
      <c r="BR132" s="7"/>
      <c r="BS132" s="7"/>
      <c r="BT132" s="5">
        <f>SUM(Tabela36[[#This Row],[set/21]:[dez/21]])</f>
        <v>0</v>
      </c>
      <c r="BU132" s="5">
        <f>SUM(Tabela36[[#This Row],[jan/22]:[dez/22]])</f>
        <v>25442.77</v>
      </c>
      <c r="BV132" s="5">
        <f t="shared" ref="BV132:BV195" si="8">SUM(X132:AI132)</f>
        <v>70403.11</v>
      </c>
      <c r="BW132" s="5">
        <f t="shared" ref="BW132:BW195" si="9">SUM(AJ132:AU132)</f>
        <v>43315.549999999996</v>
      </c>
      <c r="BX132" s="5">
        <f>SUM(Tabela36[[#This Row],[jan/25]:[dez/25]])</f>
        <v>46098.880000000005</v>
      </c>
      <c r="BY132" s="5">
        <f t="shared" ref="BY132:BY195" si="10">SUM(BH132:BS132)</f>
        <v>25278.400000000001</v>
      </c>
      <c r="BZ132" s="5">
        <f>Tabela36[[#This Row],[Total 2025]]+Tabela36[[#This Row],[Total 2024]]+Tabela36[[#This Row],[Total 2023]]+Tabela36[[#This Row],[Total 2022]]+Tabela36[[#This Row],[Total 2021]]+Tabela36[[#This Row],[Total 2026]]</f>
        <v>210538.70999999996</v>
      </c>
    </row>
    <row r="133" spans="1:78" ht="30" customHeight="1" x14ac:dyDescent="0.25">
      <c r="A133" s="63"/>
      <c r="B133" s="10" t="s">
        <v>257</v>
      </c>
      <c r="C133" s="2" t="s">
        <v>280</v>
      </c>
      <c r="D133" s="10">
        <v>1137</v>
      </c>
      <c r="E133" s="7"/>
      <c r="F133" s="2" t="s">
        <v>436</v>
      </c>
      <c r="G133" s="153" t="s">
        <v>435</v>
      </c>
      <c r="H133" s="7">
        <v>0</v>
      </c>
      <c r="I133" s="7">
        <v>0</v>
      </c>
      <c r="J133" s="7">
        <v>8489.34</v>
      </c>
      <c r="K133" s="7">
        <v>0</v>
      </c>
      <c r="L133" s="7">
        <v>0</v>
      </c>
      <c r="M133" s="7">
        <v>4682.2800000000007</v>
      </c>
      <c r="N133" s="7">
        <v>0</v>
      </c>
      <c r="O133" s="7">
        <v>8149.96</v>
      </c>
      <c r="P133" s="7">
        <v>0</v>
      </c>
      <c r="Q133" s="7">
        <v>0</v>
      </c>
      <c r="R133" s="7">
        <v>0</v>
      </c>
      <c r="S133" s="7">
        <v>5505.12</v>
      </c>
      <c r="T133" s="11">
        <v>0</v>
      </c>
      <c r="U133" s="11">
        <v>6893.7</v>
      </c>
      <c r="V133" s="11">
        <v>0</v>
      </c>
      <c r="W133" s="7">
        <v>0</v>
      </c>
      <c r="X133" s="7">
        <v>7669.68</v>
      </c>
      <c r="Y133" s="7">
        <v>0</v>
      </c>
      <c r="Z133" s="7">
        <v>0</v>
      </c>
      <c r="AA133" s="7">
        <v>6690.24</v>
      </c>
      <c r="AB133" s="7">
        <v>0</v>
      </c>
      <c r="AC133" s="7">
        <v>0</v>
      </c>
      <c r="AD133" s="7">
        <v>4323.04</v>
      </c>
      <c r="AE133" s="7">
        <v>0</v>
      </c>
      <c r="AF133" s="11">
        <v>9186.24</v>
      </c>
      <c r="AG133" s="7">
        <v>8424.2199999999993</v>
      </c>
      <c r="AH133" s="7">
        <v>0</v>
      </c>
      <c r="AI133" s="7">
        <v>0</v>
      </c>
      <c r="AJ133" s="7">
        <v>0</v>
      </c>
      <c r="AK133" s="7">
        <v>0</v>
      </c>
      <c r="AL133" s="7">
        <v>6817.72</v>
      </c>
      <c r="AM133" s="7">
        <v>0</v>
      </c>
      <c r="AN133" s="7">
        <v>0</v>
      </c>
      <c r="AO133" s="7">
        <v>2857.24</v>
      </c>
      <c r="AP133" s="7">
        <v>0</v>
      </c>
      <c r="AQ133" s="7">
        <v>5093.26</v>
      </c>
      <c r="AR133" s="7">
        <v>0</v>
      </c>
      <c r="AS133" s="7">
        <v>0</v>
      </c>
      <c r="AT133" s="7">
        <v>0</v>
      </c>
      <c r="AU133" s="7">
        <v>3860.64</v>
      </c>
      <c r="AV133" s="7">
        <v>0</v>
      </c>
      <c r="AW133" s="7">
        <v>5678.96</v>
      </c>
      <c r="AX133" s="7">
        <v>0</v>
      </c>
      <c r="AY133" s="7">
        <v>0</v>
      </c>
      <c r="AZ133" s="7">
        <v>5222.83</v>
      </c>
      <c r="BA133" s="7">
        <v>0</v>
      </c>
      <c r="BB133" s="7">
        <v>3536.6600000000003</v>
      </c>
      <c r="BC133" s="7">
        <v>6165.98</v>
      </c>
      <c r="BD133" s="7">
        <v>0</v>
      </c>
      <c r="BE133" s="7">
        <v>7357.9</v>
      </c>
      <c r="BF133" s="7">
        <v>2959.44</v>
      </c>
      <c r="BG133" s="7">
        <v>0</v>
      </c>
      <c r="BH133" s="7">
        <v>6927.5999999999995</v>
      </c>
      <c r="BI133" s="7">
        <v>10146.06</v>
      </c>
      <c r="BJ133" s="7">
        <v>3149.39</v>
      </c>
      <c r="BK133" s="7">
        <v>14616.68</v>
      </c>
      <c r="BL133" s="155">
        <v>2583.6</v>
      </c>
      <c r="BM133" s="7"/>
      <c r="BN133" s="7"/>
      <c r="BO133" s="7"/>
      <c r="BP133" s="7"/>
      <c r="BQ133" s="7"/>
      <c r="BR133" s="7"/>
      <c r="BS133" s="7"/>
      <c r="BT133" s="5">
        <f>SUM(Tabela36[[#This Row],[set/21]:[dez/21]])</f>
        <v>8489.34</v>
      </c>
      <c r="BU133" s="5">
        <f>SUM(Tabela36[[#This Row],[jan/22]:[dez/22]])</f>
        <v>25231.06</v>
      </c>
      <c r="BV133" s="5">
        <f t="shared" si="8"/>
        <v>36293.42</v>
      </c>
      <c r="BW133" s="5">
        <f t="shared" si="9"/>
        <v>18628.86</v>
      </c>
      <c r="BX133" s="5">
        <f>SUM(Tabela36[[#This Row],[jan/25]:[dez/25]])</f>
        <v>30921.77</v>
      </c>
      <c r="BY133" s="5">
        <f t="shared" si="10"/>
        <v>37423.329999999994</v>
      </c>
      <c r="BZ133" s="5">
        <f>Tabela36[[#This Row],[Total 2025]]+Tabela36[[#This Row],[Total 2024]]+Tabela36[[#This Row],[Total 2023]]+Tabela36[[#This Row],[Total 2022]]+Tabela36[[#This Row],[Total 2021]]+Tabela36[[#This Row],[Total 2026]]</f>
        <v>156987.78</v>
      </c>
    </row>
    <row r="134" spans="1:78" ht="30" customHeight="1" x14ac:dyDescent="0.25">
      <c r="A134" s="63"/>
      <c r="B134" s="10" t="s">
        <v>221</v>
      </c>
      <c r="C134" s="2" t="s">
        <v>291</v>
      </c>
      <c r="D134" s="10">
        <v>1172</v>
      </c>
      <c r="E134" s="7"/>
      <c r="F134" s="2" t="s">
        <v>529</v>
      </c>
      <c r="G134" s="153" t="s">
        <v>435</v>
      </c>
      <c r="H134" s="7">
        <v>0</v>
      </c>
      <c r="I134" s="7">
        <v>0</v>
      </c>
      <c r="J134" s="7">
        <v>0</v>
      </c>
      <c r="K134" s="7">
        <v>0</v>
      </c>
      <c r="L134" s="7">
        <v>6242.8</v>
      </c>
      <c r="M134" s="7">
        <v>0</v>
      </c>
      <c r="N134" s="7">
        <v>7216.04</v>
      </c>
      <c r="O134" s="7">
        <v>0</v>
      </c>
      <c r="P134" s="7">
        <v>0</v>
      </c>
      <c r="Q134" s="7">
        <v>5378.6</v>
      </c>
      <c r="R134" s="7">
        <v>0</v>
      </c>
      <c r="S134" s="7">
        <v>0</v>
      </c>
      <c r="T134" s="11">
        <v>6215.24</v>
      </c>
      <c r="U134" s="11">
        <v>0</v>
      </c>
      <c r="V134" s="11">
        <v>0</v>
      </c>
      <c r="W134" s="7">
        <v>0</v>
      </c>
      <c r="X134" s="7">
        <v>6698.16</v>
      </c>
      <c r="Y134" s="7">
        <v>2179.56</v>
      </c>
      <c r="Z134" s="7">
        <v>0</v>
      </c>
      <c r="AA134" s="7">
        <v>6925.16</v>
      </c>
      <c r="AB134" s="7">
        <v>0</v>
      </c>
      <c r="AC134" s="7">
        <v>0</v>
      </c>
      <c r="AD134" s="7">
        <v>4978.24</v>
      </c>
      <c r="AE134" s="11">
        <v>4458.3599999999997</v>
      </c>
      <c r="AF134" s="11">
        <v>3061.64</v>
      </c>
      <c r="AG134" s="7">
        <v>0</v>
      </c>
      <c r="AH134" s="7">
        <v>5934.96</v>
      </c>
      <c r="AI134" s="7">
        <v>4960.4799999999996</v>
      </c>
      <c r="AJ134" s="7">
        <v>0</v>
      </c>
      <c r="AK134" s="7">
        <v>7211.56</v>
      </c>
      <c r="AL134" s="7">
        <v>2354.1999999999998</v>
      </c>
      <c r="AM134" s="7">
        <v>5039.92</v>
      </c>
      <c r="AN134" s="7">
        <v>0</v>
      </c>
      <c r="AO134" s="7">
        <v>0</v>
      </c>
      <c r="AP134" s="7">
        <v>7368.21</v>
      </c>
      <c r="AQ134" s="7">
        <v>4824.59</v>
      </c>
      <c r="AR134" s="7">
        <v>0</v>
      </c>
      <c r="AS134" s="7">
        <v>2411.7800000000002</v>
      </c>
      <c r="AT134" s="7">
        <v>1400.5</v>
      </c>
      <c r="AU134" s="7">
        <v>0</v>
      </c>
      <c r="AV134" s="7">
        <v>12051.26</v>
      </c>
      <c r="AW134" s="7">
        <v>0</v>
      </c>
      <c r="AX134" s="7">
        <v>3728</v>
      </c>
      <c r="AY134" s="7">
        <v>0</v>
      </c>
      <c r="AZ134" s="7">
        <v>4635.32</v>
      </c>
      <c r="BA134" s="7">
        <v>255.57</v>
      </c>
      <c r="BB134" s="7">
        <v>0</v>
      </c>
      <c r="BC134" s="7">
        <v>7029.21</v>
      </c>
      <c r="BD134" s="7">
        <v>4025.08</v>
      </c>
      <c r="BE134" s="7">
        <v>0</v>
      </c>
      <c r="BF134" s="7">
        <v>5738.33</v>
      </c>
      <c r="BG134" s="7">
        <v>5789.86</v>
      </c>
      <c r="BH134" s="7">
        <v>3404</v>
      </c>
      <c r="BI134" s="7">
        <v>6308.73</v>
      </c>
      <c r="BJ134" s="7">
        <v>0</v>
      </c>
      <c r="BK134" s="7">
        <v>6078</v>
      </c>
      <c r="BL134" s="155">
        <v>0</v>
      </c>
      <c r="BM134" s="7"/>
      <c r="BN134" s="7"/>
      <c r="BO134" s="7"/>
      <c r="BP134" s="7"/>
      <c r="BQ134" s="7"/>
      <c r="BR134" s="7"/>
      <c r="BS134" s="7"/>
      <c r="BT134" s="5">
        <f>SUM(Tabela36[[#This Row],[set/21]:[dez/21]])</f>
        <v>0</v>
      </c>
      <c r="BU134" s="5">
        <f>SUM(Tabela36[[#This Row],[jan/22]:[dez/22]])</f>
        <v>25052.68</v>
      </c>
      <c r="BV134" s="5">
        <f t="shared" si="8"/>
        <v>39196.559999999998</v>
      </c>
      <c r="BW134" s="5">
        <f t="shared" si="9"/>
        <v>30610.76</v>
      </c>
      <c r="BX134" s="5">
        <f>SUM(Tabela36[[#This Row],[jan/25]:[dez/25]])</f>
        <v>43252.630000000005</v>
      </c>
      <c r="BY134" s="5">
        <f t="shared" si="10"/>
        <v>15790.73</v>
      </c>
      <c r="BZ134" s="5">
        <f>Tabela36[[#This Row],[Total 2025]]+Tabela36[[#This Row],[Total 2024]]+Tabela36[[#This Row],[Total 2023]]+Tabela36[[#This Row],[Total 2022]]+Tabela36[[#This Row],[Total 2021]]+Tabela36[[#This Row],[Total 2026]]</f>
        <v>153903.36000000002</v>
      </c>
    </row>
    <row r="135" spans="1:78" ht="30" customHeight="1" x14ac:dyDescent="0.25">
      <c r="A135" s="63"/>
      <c r="B135" s="10" t="s">
        <v>36</v>
      </c>
      <c r="C135" s="2" t="s">
        <v>294</v>
      </c>
      <c r="D135" s="10">
        <v>1189</v>
      </c>
      <c r="E135" s="7"/>
      <c r="F135" s="2" t="s">
        <v>436</v>
      </c>
      <c r="G135" s="153" t="s">
        <v>435</v>
      </c>
      <c r="H135" s="7">
        <v>0</v>
      </c>
      <c r="I135" s="7">
        <v>0</v>
      </c>
      <c r="J135" s="7">
        <v>0</v>
      </c>
      <c r="K135" s="7">
        <v>0</v>
      </c>
      <c r="L135" s="7">
        <v>11377.08</v>
      </c>
      <c r="M135" s="7">
        <v>0</v>
      </c>
      <c r="N135" s="7">
        <v>0</v>
      </c>
      <c r="O135" s="7">
        <v>0</v>
      </c>
      <c r="P135" s="7">
        <v>0</v>
      </c>
      <c r="Q135" s="7">
        <v>0</v>
      </c>
      <c r="R135" s="7">
        <v>0</v>
      </c>
      <c r="S135" s="7">
        <v>0</v>
      </c>
      <c r="T135" s="11">
        <v>0</v>
      </c>
      <c r="U135" s="11">
        <v>13623.22</v>
      </c>
      <c r="V135" s="11">
        <v>0</v>
      </c>
      <c r="W135" s="7">
        <v>0</v>
      </c>
      <c r="X135" s="7">
        <v>31555.17</v>
      </c>
      <c r="Y135" s="7">
        <v>0</v>
      </c>
      <c r="Z135" s="7">
        <v>0</v>
      </c>
      <c r="AA135" s="7">
        <v>35518.83</v>
      </c>
      <c r="AB135" s="7">
        <v>0</v>
      </c>
      <c r="AC135" s="7">
        <v>0</v>
      </c>
      <c r="AD135" s="7">
        <v>0</v>
      </c>
      <c r="AE135" s="7">
        <v>0</v>
      </c>
      <c r="AF135" s="11">
        <v>0</v>
      </c>
      <c r="AG135" s="7">
        <v>13585.49</v>
      </c>
      <c r="AH135" s="7">
        <v>0</v>
      </c>
      <c r="AI135" s="7">
        <v>0</v>
      </c>
      <c r="AJ135" s="7">
        <v>0</v>
      </c>
      <c r="AK135" s="7">
        <v>0</v>
      </c>
      <c r="AL135" s="7">
        <v>0</v>
      </c>
      <c r="AM135" s="7">
        <v>0</v>
      </c>
      <c r="AN135" s="7">
        <v>0</v>
      </c>
      <c r="AO135" s="7">
        <v>6904.2</v>
      </c>
      <c r="AP135" s="7">
        <v>2067.6</v>
      </c>
      <c r="AQ135" s="7">
        <v>7562</v>
      </c>
      <c r="AR135" s="7">
        <v>0</v>
      </c>
      <c r="AS135" s="7">
        <v>1031.8900000000001</v>
      </c>
      <c r="AT135" s="7">
        <v>5398.82</v>
      </c>
      <c r="AU135" s="7">
        <v>0</v>
      </c>
      <c r="AV135" s="7">
        <v>0</v>
      </c>
      <c r="AW135" s="7">
        <v>0</v>
      </c>
      <c r="AX135" s="7">
        <v>19690.86</v>
      </c>
      <c r="AY135" s="7">
        <v>0</v>
      </c>
      <c r="AZ135" s="7">
        <v>0</v>
      </c>
      <c r="BA135" s="7">
        <v>0</v>
      </c>
      <c r="BB135" s="7">
        <v>0</v>
      </c>
      <c r="BC135" s="7">
        <v>0</v>
      </c>
      <c r="BD135" s="7">
        <v>0</v>
      </c>
      <c r="BE135" s="7">
        <v>70</v>
      </c>
      <c r="BF135" s="7">
        <v>0</v>
      </c>
      <c r="BG135" s="7">
        <v>0</v>
      </c>
      <c r="BH135" s="7">
        <v>10731.6</v>
      </c>
      <c r="BI135" s="7">
        <v>0</v>
      </c>
      <c r="BJ135" s="7">
        <v>17876.91</v>
      </c>
      <c r="BK135" s="7">
        <v>0</v>
      </c>
      <c r="BL135" s="155">
        <v>0</v>
      </c>
      <c r="BM135" s="7"/>
      <c r="BN135" s="7"/>
      <c r="BO135" s="7"/>
      <c r="BP135" s="7"/>
      <c r="BQ135" s="7"/>
      <c r="BR135" s="7"/>
      <c r="BS135" s="7"/>
      <c r="BT135" s="5">
        <f>SUM(Tabela36[[#This Row],[set/21]:[dez/21]])</f>
        <v>0</v>
      </c>
      <c r="BU135" s="5">
        <f>SUM(Tabela36[[#This Row],[jan/22]:[dez/22]])</f>
        <v>25000.3</v>
      </c>
      <c r="BV135" s="5">
        <f t="shared" si="8"/>
        <v>80659.490000000005</v>
      </c>
      <c r="BW135" s="5">
        <f t="shared" si="9"/>
        <v>22964.51</v>
      </c>
      <c r="BX135" s="5">
        <f>SUM(Tabela36[[#This Row],[jan/25]:[dez/25]])</f>
        <v>19760.86</v>
      </c>
      <c r="BY135" s="5">
        <f t="shared" si="10"/>
        <v>28608.510000000002</v>
      </c>
      <c r="BZ135" s="5">
        <f>Tabela36[[#This Row],[Total 2025]]+Tabela36[[#This Row],[Total 2024]]+Tabela36[[#This Row],[Total 2023]]+Tabela36[[#This Row],[Total 2022]]+Tabela36[[#This Row],[Total 2021]]+Tabela36[[#This Row],[Total 2026]]</f>
        <v>176993.67</v>
      </c>
    </row>
    <row r="136" spans="1:78" ht="30" customHeight="1" x14ac:dyDescent="0.25">
      <c r="A136" s="63"/>
      <c r="B136" s="10" t="s">
        <v>269</v>
      </c>
      <c r="C136" s="2" t="s">
        <v>291</v>
      </c>
      <c r="D136" s="10">
        <v>1134</v>
      </c>
      <c r="E136" s="7"/>
      <c r="F136" s="2" t="s">
        <v>529</v>
      </c>
      <c r="G136" s="153" t="s">
        <v>464</v>
      </c>
      <c r="H136" s="7">
        <v>0</v>
      </c>
      <c r="I136" s="7">
        <v>0</v>
      </c>
      <c r="J136" s="7">
        <v>4682.76</v>
      </c>
      <c r="K136" s="7">
        <v>0</v>
      </c>
      <c r="L136" s="7">
        <v>0</v>
      </c>
      <c r="M136" s="7">
        <v>0</v>
      </c>
      <c r="N136" s="7">
        <v>0</v>
      </c>
      <c r="O136" s="7">
        <v>8959.14</v>
      </c>
      <c r="P136" s="7">
        <v>0</v>
      </c>
      <c r="Q136" s="7">
        <v>0</v>
      </c>
      <c r="R136" s="7">
        <v>5776.36</v>
      </c>
      <c r="S136" s="7">
        <v>0</v>
      </c>
      <c r="T136" s="11">
        <v>3543.56</v>
      </c>
      <c r="U136" s="11">
        <v>0</v>
      </c>
      <c r="V136" s="11">
        <v>0</v>
      </c>
      <c r="W136" s="7">
        <v>6605.34</v>
      </c>
      <c r="X136" s="7">
        <v>0</v>
      </c>
      <c r="Y136" s="7">
        <v>3230.4</v>
      </c>
      <c r="Z136" s="7">
        <v>5564.6</v>
      </c>
      <c r="AA136" s="7">
        <v>5314.65</v>
      </c>
      <c r="AB136" s="7">
        <v>0</v>
      </c>
      <c r="AC136" s="7">
        <v>0</v>
      </c>
      <c r="AD136" s="7">
        <v>0</v>
      </c>
      <c r="AE136" s="7">
        <v>0</v>
      </c>
      <c r="AF136" s="11">
        <v>0</v>
      </c>
      <c r="AG136" s="7">
        <v>0</v>
      </c>
      <c r="AH136" s="7">
        <v>0</v>
      </c>
      <c r="AI136" s="7">
        <v>0</v>
      </c>
      <c r="AJ136" s="7">
        <v>0</v>
      </c>
      <c r="AK136" s="7">
        <v>0</v>
      </c>
      <c r="AL136" s="7">
        <v>0</v>
      </c>
      <c r="AM136" s="7">
        <v>0</v>
      </c>
      <c r="AN136" s="7">
        <v>0</v>
      </c>
      <c r="AO136" s="7">
        <v>0</v>
      </c>
      <c r="AP136" s="7">
        <v>0</v>
      </c>
      <c r="AQ136" s="7">
        <v>0</v>
      </c>
      <c r="AR136" s="7">
        <v>0</v>
      </c>
      <c r="AS136" s="7">
        <v>0</v>
      </c>
      <c r="AT136" s="7">
        <v>0</v>
      </c>
      <c r="AU136" s="7">
        <v>0</v>
      </c>
      <c r="AV136" s="7">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155">
        <v>0</v>
      </c>
      <c r="BM136" s="7"/>
      <c r="BN136" s="7"/>
      <c r="BO136" s="7"/>
      <c r="BP136" s="7"/>
      <c r="BQ136" s="7"/>
      <c r="BR136" s="7"/>
      <c r="BS136" s="7"/>
      <c r="BT136" s="5">
        <f>SUM(Tabela36[[#This Row],[set/21]:[dez/21]])</f>
        <v>4682.76</v>
      </c>
      <c r="BU136" s="5">
        <f>SUM(Tabela36[[#This Row],[jan/22]:[dez/22]])</f>
        <v>24884.400000000001</v>
      </c>
      <c r="BV136" s="5">
        <f t="shared" si="8"/>
        <v>14109.65</v>
      </c>
      <c r="BW136" s="5">
        <f t="shared" si="9"/>
        <v>0</v>
      </c>
      <c r="BX136" s="5">
        <f>SUM(Tabela36[[#This Row],[jan/25]:[dez/25]])</f>
        <v>0</v>
      </c>
      <c r="BY136" s="5">
        <f t="shared" si="10"/>
        <v>0</v>
      </c>
      <c r="BZ136" s="5">
        <f>Tabela36[[#This Row],[Total 2025]]+Tabela36[[#This Row],[Total 2024]]+Tabela36[[#This Row],[Total 2023]]+Tabela36[[#This Row],[Total 2022]]+Tabela36[[#This Row],[Total 2021]]+Tabela36[[#This Row],[Total 2026]]</f>
        <v>43676.810000000005</v>
      </c>
    </row>
    <row r="137" spans="1:78" ht="30" customHeight="1" x14ac:dyDescent="0.25">
      <c r="A137" s="63"/>
      <c r="B137" s="10" t="s">
        <v>149</v>
      </c>
      <c r="C137" s="2" t="s">
        <v>285</v>
      </c>
      <c r="D137" s="10">
        <v>1311</v>
      </c>
      <c r="E137" s="7"/>
      <c r="F137" s="2" t="s">
        <v>436</v>
      </c>
      <c r="G137" s="153" t="s">
        <v>435</v>
      </c>
      <c r="H137" s="7">
        <v>0</v>
      </c>
      <c r="I137" s="7">
        <v>0</v>
      </c>
      <c r="J137" s="7">
        <v>0</v>
      </c>
      <c r="K137" s="7">
        <v>0</v>
      </c>
      <c r="L137" s="7">
        <v>0</v>
      </c>
      <c r="M137" s="7">
        <v>0</v>
      </c>
      <c r="N137" s="7">
        <v>0</v>
      </c>
      <c r="O137" s="7">
        <v>0</v>
      </c>
      <c r="P137" s="7">
        <v>0</v>
      </c>
      <c r="Q137" s="7">
        <v>0</v>
      </c>
      <c r="R137" s="7">
        <v>2267.12</v>
      </c>
      <c r="S137" s="7">
        <v>4504.04</v>
      </c>
      <c r="T137" s="11">
        <v>4825.28</v>
      </c>
      <c r="U137" s="11">
        <v>4233.3599999999997</v>
      </c>
      <c r="V137" s="11">
        <v>3024.25</v>
      </c>
      <c r="W137" s="7">
        <v>5307.6399999999994</v>
      </c>
      <c r="X137" s="7">
        <v>7159.68</v>
      </c>
      <c r="Y137" s="7">
        <v>4053.9</v>
      </c>
      <c r="Z137" s="7">
        <v>5274.48</v>
      </c>
      <c r="AA137" s="7">
        <v>7192.03</v>
      </c>
      <c r="AB137" s="7">
        <v>5749.98</v>
      </c>
      <c r="AC137" s="7">
        <v>0</v>
      </c>
      <c r="AD137" s="7">
        <v>0</v>
      </c>
      <c r="AE137" s="7">
        <v>4831.26</v>
      </c>
      <c r="AF137" s="11">
        <v>0</v>
      </c>
      <c r="AG137" s="7">
        <v>0</v>
      </c>
      <c r="AH137" s="7">
        <v>0</v>
      </c>
      <c r="AI137" s="7">
        <v>0</v>
      </c>
      <c r="AJ137" s="7">
        <v>1222.67</v>
      </c>
      <c r="AK137" s="7">
        <v>2757.69</v>
      </c>
      <c r="AL137" s="7">
        <v>452.2</v>
      </c>
      <c r="AM137" s="7">
        <v>3207.84</v>
      </c>
      <c r="AN137" s="7">
        <v>0</v>
      </c>
      <c r="AO137" s="7">
        <v>0</v>
      </c>
      <c r="AP137" s="7">
        <v>0</v>
      </c>
      <c r="AQ137" s="7">
        <v>2107.9499999999998</v>
      </c>
      <c r="AR137" s="7">
        <v>1992.8599999999997</v>
      </c>
      <c r="AS137" s="7">
        <v>3194.02</v>
      </c>
      <c r="AT137" s="7">
        <v>0</v>
      </c>
      <c r="AU137" s="7">
        <v>0</v>
      </c>
      <c r="AV137" s="7">
        <v>0</v>
      </c>
      <c r="AW137" s="7">
        <v>2124.91</v>
      </c>
      <c r="AX137" s="7">
        <v>0</v>
      </c>
      <c r="AY137" s="7">
        <v>0</v>
      </c>
      <c r="AZ137" s="7">
        <v>1060.44</v>
      </c>
      <c r="BA137" s="7">
        <v>2432.58</v>
      </c>
      <c r="BB137" s="7">
        <v>2644.04</v>
      </c>
      <c r="BC137" s="7">
        <v>0</v>
      </c>
      <c r="BD137" s="7">
        <v>0</v>
      </c>
      <c r="BE137" s="7">
        <v>860.32</v>
      </c>
      <c r="BF137" s="7">
        <v>0</v>
      </c>
      <c r="BG137" s="7">
        <v>0</v>
      </c>
      <c r="BH137" s="7">
        <v>0</v>
      </c>
      <c r="BI137" s="7">
        <v>0</v>
      </c>
      <c r="BJ137" s="7">
        <v>1114.92</v>
      </c>
      <c r="BK137" s="7">
        <v>0</v>
      </c>
      <c r="BL137" s="155">
        <v>0</v>
      </c>
      <c r="BM137" s="7"/>
      <c r="BN137" s="7"/>
      <c r="BO137" s="7"/>
      <c r="BP137" s="7"/>
      <c r="BQ137" s="7"/>
      <c r="BR137" s="7"/>
      <c r="BS137" s="7"/>
      <c r="BT137" s="5">
        <f>SUM(Tabela36[[#This Row],[set/21]:[dez/21]])</f>
        <v>0</v>
      </c>
      <c r="BU137" s="5">
        <f>SUM(Tabela36[[#This Row],[jan/22]:[dez/22]])</f>
        <v>24161.69</v>
      </c>
      <c r="BV137" s="5">
        <f t="shared" si="8"/>
        <v>34261.329999999994</v>
      </c>
      <c r="BW137" s="5">
        <f t="shared" si="9"/>
        <v>14935.23</v>
      </c>
      <c r="BX137" s="5">
        <f>SUM(Tabela36[[#This Row],[jan/25]:[dez/25]])</f>
        <v>9122.2900000000009</v>
      </c>
      <c r="BY137" s="5">
        <f t="shared" si="10"/>
        <v>1114.92</v>
      </c>
      <c r="BZ137" s="5">
        <f>Tabela36[[#This Row],[Total 2025]]+Tabela36[[#This Row],[Total 2024]]+Tabela36[[#This Row],[Total 2023]]+Tabela36[[#This Row],[Total 2022]]+Tabela36[[#This Row],[Total 2021]]+Tabela36[[#This Row],[Total 2026]]</f>
        <v>83595.459999999992</v>
      </c>
    </row>
    <row r="138" spans="1:78" ht="30" customHeight="1" x14ac:dyDescent="0.25">
      <c r="A138" s="63"/>
      <c r="B138" s="10" t="s">
        <v>274</v>
      </c>
      <c r="C138" s="2" t="s">
        <v>294</v>
      </c>
      <c r="D138" s="10">
        <v>1158</v>
      </c>
      <c r="E138" s="7"/>
      <c r="F138" s="2" t="s">
        <v>436</v>
      </c>
      <c r="G138" s="153" t="s">
        <v>440</v>
      </c>
      <c r="H138" s="7">
        <v>0</v>
      </c>
      <c r="I138" s="7">
        <v>0</v>
      </c>
      <c r="J138" s="7">
        <v>0</v>
      </c>
      <c r="K138" s="7">
        <v>8853.24</v>
      </c>
      <c r="L138" s="7">
        <v>1668</v>
      </c>
      <c r="M138" s="7">
        <v>20217.72</v>
      </c>
      <c r="N138" s="7">
        <v>1879.32</v>
      </c>
      <c r="O138" s="7">
        <v>0</v>
      </c>
      <c r="P138" s="7">
        <v>0</v>
      </c>
      <c r="Q138" s="7">
        <v>0</v>
      </c>
      <c r="R138" s="7">
        <v>0</v>
      </c>
      <c r="S138" s="7">
        <v>0</v>
      </c>
      <c r="T138" s="11">
        <v>0</v>
      </c>
      <c r="U138" s="11">
        <v>0</v>
      </c>
      <c r="V138" s="11">
        <v>0</v>
      </c>
      <c r="W138" s="7">
        <v>0</v>
      </c>
      <c r="X138" s="7">
        <v>0</v>
      </c>
      <c r="Y138" s="7">
        <v>0</v>
      </c>
      <c r="Z138" s="7">
        <v>0</v>
      </c>
      <c r="AA138" s="7">
        <v>0</v>
      </c>
      <c r="AB138" s="7">
        <v>0</v>
      </c>
      <c r="AC138" s="7">
        <v>0</v>
      </c>
      <c r="AD138" s="7">
        <v>0</v>
      </c>
      <c r="AE138" s="7">
        <v>0</v>
      </c>
      <c r="AF138" s="11">
        <v>0</v>
      </c>
      <c r="AG138" s="7">
        <v>0</v>
      </c>
      <c r="AH138" s="7">
        <v>0</v>
      </c>
      <c r="AI138" s="7">
        <v>0</v>
      </c>
      <c r="AJ138" s="7">
        <v>0</v>
      </c>
      <c r="AK138" s="7">
        <v>0</v>
      </c>
      <c r="AL138" s="7">
        <v>0</v>
      </c>
      <c r="AM138" s="7">
        <v>0</v>
      </c>
      <c r="AN138" s="7">
        <v>0</v>
      </c>
      <c r="AO138" s="7">
        <v>0</v>
      </c>
      <c r="AP138" s="7">
        <v>0</v>
      </c>
      <c r="AQ138" s="7">
        <v>0</v>
      </c>
      <c r="AR138" s="7">
        <v>0</v>
      </c>
      <c r="AS138" s="7">
        <v>0</v>
      </c>
      <c r="AT138" s="7">
        <v>0</v>
      </c>
      <c r="AU138" s="7">
        <v>0</v>
      </c>
      <c r="AV138" s="7">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155">
        <v>0</v>
      </c>
      <c r="BM138" s="7"/>
      <c r="BN138" s="7"/>
      <c r="BO138" s="7"/>
      <c r="BP138" s="7"/>
      <c r="BQ138" s="7"/>
      <c r="BR138" s="7"/>
      <c r="BS138" s="7"/>
      <c r="BT138" s="5">
        <f>SUM(Tabela36[[#This Row],[set/21]:[dez/21]])</f>
        <v>8853.24</v>
      </c>
      <c r="BU138" s="5">
        <f>SUM(Tabela36[[#This Row],[jan/22]:[dez/22]])</f>
        <v>23765.040000000001</v>
      </c>
      <c r="BV138" s="5">
        <f t="shared" si="8"/>
        <v>0</v>
      </c>
      <c r="BW138" s="5">
        <f t="shared" si="9"/>
        <v>0</v>
      </c>
      <c r="BX138" s="5">
        <f>SUM(Tabela36[[#This Row],[jan/25]:[dez/25]])</f>
        <v>0</v>
      </c>
      <c r="BY138" s="5">
        <f t="shared" si="10"/>
        <v>0</v>
      </c>
      <c r="BZ138" s="5">
        <f>Tabela36[[#This Row],[Total 2025]]+Tabela36[[#This Row],[Total 2024]]+Tabela36[[#This Row],[Total 2023]]+Tabela36[[#This Row],[Total 2022]]+Tabela36[[#This Row],[Total 2021]]+Tabela36[[#This Row],[Total 2026]]</f>
        <v>32618.28</v>
      </c>
    </row>
    <row r="139" spans="1:78" ht="30" customHeight="1" x14ac:dyDescent="0.25">
      <c r="A139" s="63"/>
      <c r="B139" s="10" t="s">
        <v>127</v>
      </c>
      <c r="C139" s="2" t="s">
        <v>292</v>
      </c>
      <c r="D139" s="10">
        <v>1316</v>
      </c>
      <c r="E139" s="7"/>
      <c r="F139" s="2" t="s">
        <v>529</v>
      </c>
      <c r="G139" s="153" t="s">
        <v>435</v>
      </c>
      <c r="H139" s="11">
        <v>0</v>
      </c>
      <c r="I139" s="11">
        <v>0</v>
      </c>
      <c r="J139" s="11">
        <v>0</v>
      </c>
      <c r="K139" s="11">
        <v>0</v>
      </c>
      <c r="L139" s="11">
        <v>0</v>
      </c>
      <c r="M139" s="11">
        <v>0</v>
      </c>
      <c r="N139" s="11">
        <v>0</v>
      </c>
      <c r="O139" s="11">
        <v>0</v>
      </c>
      <c r="P139" s="11">
        <v>0</v>
      </c>
      <c r="Q139" s="11">
        <v>0</v>
      </c>
      <c r="R139" s="11">
        <v>13813.23</v>
      </c>
      <c r="S139" s="11">
        <v>0</v>
      </c>
      <c r="T139" s="11">
        <v>9612.61</v>
      </c>
      <c r="U139" s="11">
        <v>0</v>
      </c>
      <c r="V139" s="11">
        <v>0</v>
      </c>
      <c r="W139" s="7">
        <v>0</v>
      </c>
      <c r="X139" s="7">
        <v>0</v>
      </c>
      <c r="Y139" s="7">
        <v>0</v>
      </c>
      <c r="Z139" s="7">
        <v>0</v>
      </c>
      <c r="AA139" s="7">
        <v>0</v>
      </c>
      <c r="AB139" s="7">
        <v>12905.65</v>
      </c>
      <c r="AC139" s="7">
        <v>0</v>
      </c>
      <c r="AD139" s="7">
        <v>0</v>
      </c>
      <c r="AE139" s="7">
        <v>0</v>
      </c>
      <c r="AF139" s="11">
        <v>0</v>
      </c>
      <c r="AG139" s="7">
        <v>0</v>
      </c>
      <c r="AH139" s="7">
        <v>0</v>
      </c>
      <c r="AI139" s="7">
        <v>0</v>
      </c>
      <c r="AJ139" s="7">
        <v>0</v>
      </c>
      <c r="AK139" s="7">
        <v>0</v>
      </c>
      <c r="AL139" s="7">
        <v>0</v>
      </c>
      <c r="AM139" s="7">
        <v>0</v>
      </c>
      <c r="AN139" s="7">
        <v>0</v>
      </c>
      <c r="AO139" s="7">
        <v>0</v>
      </c>
      <c r="AP139" s="7">
        <v>0</v>
      </c>
      <c r="AQ139" s="7">
        <v>0</v>
      </c>
      <c r="AR139" s="7">
        <v>0</v>
      </c>
      <c r="AS139" s="7">
        <v>0</v>
      </c>
      <c r="AT139" s="7">
        <v>0</v>
      </c>
      <c r="AU139" s="7">
        <v>0</v>
      </c>
      <c r="AV139" s="7">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155">
        <v>0</v>
      </c>
      <c r="BM139" s="7"/>
      <c r="BN139" s="7"/>
      <c r="BO139" s="7"/>
      <c r="BP139" s="7"/>
      <c r="BQ139" s="7"/>
      <c r="BR139" s="7"/>
      <c r="BS139" s="7"/>
      <c r="BT139" s="5">
        <f>SUM(Tabela36[[#This Row],[set/21]:[dez/21]])</f>
        <v>0</v>
      </c>
      <c r="BU139" s="5">
        <f>SUM(Tabela36[[#This Row],[jan/22]:[dez/22]])</f>
        <v>23425.84</v>
      </c>
      <c r="BV139" s="5">
        <f t="shared" si="8"/>
        <v>12905.65</v>
      </c>
      <c r="BW139" s="5">
        <f t="shared" si="9"/>
        <v>0</v>
      </c>
      <c r="BX139" s="5">
        <f>SUM(Tabela36[[#This Row],[jan/25]:[dez/25]])</f>
        <v>0</v>
      </c>
      <c r="BY139" s="5">
        <f t="shared" si="10"/>
        <v>0</v>
      </c>
      <c r="BZ139" s="5">
        <f>Tabela36[[#This Row],[Total 2025]]+Tabela36[[#This Row],[Total 2024]]+Tabela36[[#This Row],[Total 2023]]+Tabela36[[#This Row],[Total 2022]]+Tabela36[[#This Row],[Total 2021]]+Tabela36[[#This Row],[Total 2026]]</f>
        <v>36331.49</v>
      </c>
    </row>
    <row r="140" spans="1:78" ht="30" customHeight="1" x14ac:dyDescent="0.25">
      <c r="A140" s="63"/>
      <c r="B140" s="10" t="s">
        <v>6</v>
      </c>
      <c r="C140" s="2" t="s">
        <v>280</v>
      </c>
      <c r="D140" s="10">
        <v>1032</v>
      </c>
      <c r="E140" s="7"/>
      <c r="F140" s="2" t="s">
        <v>436</v>
      </c>
      <c r="G140" s="153" t="s">
        <v>435</v>
      </c>
      <c r="H140" s="7">
        <v>4307.84</v>
      </c>
      <c r="I140" s="7">
        <v>6292.28</v>
      </c>
      <c r="J140" s="7">
        <v>1220.28</v>
      </c>
      <c r="K140" s="7">
        <v>2963.84</v>
      </c>
      <c r="L140" s="7">
        <v>3368.92</v>
      </c>
      <c r="M140" s="7">
        <v>9912.0600000000013</v>
      </c>
      <c r="N140" s="7">
        <v>0</v>
      </c>
      <c r="O140" s="7">
        <v>0</v>
      </c>
      <c r="P140" s="7">
        <v>2664.4</v>
      </c>
      <c r="Q140" s="7">
        <v>0</v>
      </c>
      <c r="R140" s="7">
        <v>0</v>
      </c>
      <c r="S140" s="7">
        <v>2180.52</v>
      </c>
      <c r="T140" s="11">
        <v>0</v>
      </c>
      <c r="U140" s="11">
        <v>3110.72</v>
      </c>
      <c r="V140" s="11">
        <v>2180.52</v>
      </c>
      <c r="W140" s="7">
        <v>0</v>
      </c>
      <c r="X140" s="7">
        <v>0</v>
      </c>
      <c r="Y140" s="7">
        <v>0</v>
      </c>
      <c r="Z140" s="7">
        <v>0</v>
      </c>
      <c r="AA140" s="7">
        <v>2128.0500000000002</v>
      </c>
      <c r="AB140" s="7">
        <v>0</v>
      </c>
      <c r="AC140" s="7">
        <v>0</v>
      </c>
      <c r="AD140" s="7">
        <v>2389.9</v>
      </c>
      <c r="AE140" s="7">
        <v>2869.2</v>
      </c>
      <c r="AF140" s="11">
        <v>0</v>
      </c>
      <c r="AG140" s="7">
        <v>0</v>
      </c>
      <c r="AH140" s="7">
        <v>0</v>
      </c>
      <c r="AI140" s="7">
        <v>0</v>
      </c>
      <c r="AJ140" s="7">
        <v>0</v>
      </c>
      <c r="AK140" s="7">
        <v>0</v>
      </c>
      <c r="AL140" s="7">
        <v>5177.2700000000004</v>
      </c>
      <c r="AM140" s="7">
        <v>0</v>
      </c>
      <c r="AN140" s="7">
        <v>0</v>
      </c>
      <c r="AO140" s="7">
        <v>0</v>
      </c>
      <c r="AP140" s="7">
        <v>0</v>
      </c>
      <c r="AQ140" s="7">
        <v>0</v>
      </c>
      <c r="AR140" s="7">
        <v>0</v>
      </c>
      <c r="AS140" s="7">
        <v>0</v>
      </c>
      <c r="AT140" s="7">
        <v>0</v>
      </c>
      <c r="AU140" s="7">
        <v>0</v>
      </c>
      <c r="AV140" s="7">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155">
        <v>0</v>
      </c>
      <c r="BM140" s="7"/>
      <c r="BN140" s="7"/>
      <c r="BO140" s="7"/>
      <c r="BP140" s="7"/>
      <c r="BQ140" s="7"/>
      <c r="BR140" s="7"/>
      <c r="BS140" s="7"/>
      <c r="BT140" s="5">
        <f>SUM(Tabela36[[#This Row],[set/21]:[dez/21]])</f>
        <v>14784.24</v>
      </c>
      <c r="BU140" s="5">
        <f>SUM(Tabela36[[#This Row],[jan/22]:[dez/22]])</f>
        <v>23417.140000000003</v>
      </c>
      <c r="BV140" s="5">
        <f t="shared" si="8"/>
        <v>7387.1500000000005</v>
      </c>
      <c r="BW140" s="5">
        <f t="shared" si="9"/>
        <v>5177.2700000000004</v>
      </c>
      <c r="BX140" s="5">
        <f>SUM(Tabela36[[#This Row],[jan/25]:[dez/25]])</f>
        <v>0</v>
      </c>
      <c r="BY140" s="5">
        <f t="shared" si="10"/>
        <v>0</v>
      </c>
      <c r="BZ140" s="5">
        <f>Tabela36[[#This Row],[Total 2025]]+Tabela36[[#This Row],[Total 2024]]+Tabela36[[#This Row],[Total 2023]]+Tabela36[[#This Row],[Total 2022]]+Tabela36[[#This Row],[Total 2021]]+Tabela36[[#This Row],[Total 2026]]</f>
        <v>50765.8</v>
      </c>
    </row>
    <row r="141" spans="1:78" ht="30" customHeight="1" x14ac:dyDescent="0.25">
      <c r="A141" s="63"/>
      <c r="B141" s="10" t="s">
        <v>111</v>
      </c>
      <c r="C141" s="2" t="s">
        <v>276</v>
      </c>
      <c r="D141" s="10">
        <v>1121</v>
      </c>
      <c r="E141" s="7"/>
      <c r="F141" s="2" t="s">
        <v>436</v>
      </c>
      <c r="G141" s="153" t="s">
        <v>471</v>
      </c>
      <c r="H141" s="7">
        <v>0</v>
      </c>
      <c r="I141" s="7">
        <v>0</v>
      </c>
      <c r="J141" s="7">
        <v>16784.830000000002</v>
      </c>
      <c r="K141" s="7">
        <v>0</v>
      </c>
      <c r="L141" s="7">
        <v>0</v>
      </c>
      <c r="M141" s="7">
        <v>0</v>
      </c>
      <c r="N141" s="7">
        <v>0</v>
      </c>
      <c r="O141" s="7">
        <v>0</v>
      </c>
      <c r="P141" s="7">
        <v>0</v>
      </c>
      <c r="Q141" s="7">
        <v>0</v>
      </c>
      <c r="R141" s="7">
        <v>0</v>
      </c>
      <c r="S141" s="7">
        <v>23227.34</v>
      </c>
      <c r="T141" s="11">
        <v>0</v>
      </c>
      <c r="U141" s="11">
        <v>0</v>
      </c>
      <c r="V141" s="11">
        <v>0</v>
      </c>
      <c r="W141" s="7">
        <v>0</v>
      </c>
      <c r="X141" s="7">
        <v>0</v>
      </c>
      <c r="Y141" s="7">
        <v>16757.939999999999</v>
      </c>
      <c r="Z141" s="7">
        <v>9129.84</v>
      </c>
      <c r="AA141" s="7">
        <v>0</v>
      </c>
      <c r="AB141" s="7">
        <v>13028.32</v>
      </c>
      <c r="AC141" s="7">
        <v>0</v>
      </c>
      <c r="AD141" s="7">
        <v>8501.6</v>
      </c>
      <c r="AE141" s="7">
        <v>356.25</v>
      </c>
      <c r="AF141" s="11">
        <v>7387.08</v>
      </c>
      <c r="AG141" s="7">
        <v>21356.22</v>
      </c>
      <c r="AH141" s="7">
        <v>25184.799999999999</v>
      </c>
      <c r="AI141" s="7">
        <v>3170.02</v>
      </c>
      <c r="AJ141" s="7">
        <v>17601.78</v>
      </c>
      <c r="AK141" s="7">
        <v>0</v>
      </c>
      <c r="AL141" s="7">
        <v>22974.44</v>
      </c>
      <c r="AM141" s="7">
        <v>0</v>
      </c>
      <c r="AN141" s="7">
        <v>23982.86</v>
      </c>
      <c r="AO141" s="7">
        <v>0</v>
      </c>
      <c r="AP141" s="7">
        <v>39689.660000000003</v>
      </c>
      <c r="AQ141" s="7">
        <v>6460.6</v>
      </c>
      <c r="AR141" s="7">
        <v>0</v>
      </c>
      <c r="AS141" s="7">
        <v>0</v>
      </c>
      <c r="AT141" s="7">
        <v>14074.3</v>
      </c>
      <c r="AU141" s="7">
        <v>0</v>
      </c>
      <c r="AV141" s="7">
        <v>0</v>
      </c>
      <c r="AW141" s="7">
        <v>18526.420000000002</v>
      </c>
      <c r="AX141" s="7">
        <v>0</v>
      </c>
      <c r="AY141" s="7">
        <v>34707.240000000005</v>
      </c>
      <c r="AZ141" s="7">
        <v>0</v>
      </c>
      <c r="BA141" s="7">
        <v>43645.159999999996</v>
      </c>
      <c r="BB141" s="7">
        <v>11159.02</v>
      </c>
      <c r="BC141" s="7">
        <v>0</v>
      </c>
      <c r="BD141" s="7">
        <v>0</v>
      </c>
      <c r="BE141" s="7">
        <v>27655.66</v>
      </c>
      <c r="BF141" s="7">
        <v>0</v>
      </c>
      <c r="BG141" s="7">
        <v>0</v>
      </c>
      <c r="BH141" s="7">
        <v>16950.14</v>
      </c>
      <c r="BI141" s="7">
        <v>0</v>
      </c>
      <c r="BJ141" s="7">
        <v>0</v>
      </c>
      <c r="BK141" s="7">
        <v>0</v>
      </c>
      <c r="BL141" s="155">
        <v>25470.97</v>
      </c>
      <c r="BM141" s="7"/>
      <c r="BN141" s="7"/>
      <c r="BO141" s="7"/>
      <c r="BP141" s="7"/>
      <c r="BQ141" s="7"/>
      <c r="BR141" s="7"/>
      <c r="BS141" s="7"/>
      <c r="BT141" s="5">
        <f>SUM(Tabela36[[#This Row],[set/21]:[dez/21]])</f>
        <v>16784.830000000002</v>
      </c>
      <c r="BU141" s="5">
        <f>SUM(Tabela36[[#This Row],[jan/22]:[dez/22]])</f>
        <v>23227.34</v>
      </c>
      <c r="BV141" s="5">
        <f t="shared" si="8"/>
        <v>104872.07</v>
      </c>
      <c r="BW141" s="5">
        <f t="shared" si="9"/>
        <v>124783.64000000001</v>
      </c>
      <c r="BX141" s="5">
        <f>SUM(Tabela36[[#This Row],[jan/25]:[dez/25]])</f>
        <v>135693.5</v>
      </c>
      <c r="BY141" s="5">
        <f t="shared" si="10"/>
        <v>42421.11</v>
      </c>
      <c r="BZ141" s="5">
        <f>Tabela36[[#This Row],[Total 2025]]+Tabela36[[#This Row],[Total 2024]]+Tabela36[[#This Row],[Total 2023]]+Tabela36[[#This Row],[Total 2022]]+Tabela36[[#This Row],[Total 2021]]+Tabela36[[#This Row],[Total 2026]]</f>
        <v>447782.49000000005</v>
      </c>
    </row>
    <row r="142" spans="1:78" ht="30" customHeight="1" x14ac:dyDescent="0.25">
      <c r="A142" s="63"/>
      <c r="B142" s="10" t="s">
        <v>29</v>
      </c>
      <c r="C142" s="2" t="s">
        <v>275</v>
      </c>
      <c r="D142" s="10">
        <v>1083</v>
      </c>
      <c r="E142" s="7"/>
      <c r="F142" s="2" t="s">
        <v>529</v>
      </c>
      <c r="G142" s="153" t="s">
        <v>440</v>
      </c>
      <c r="H142" s="7">
        <v>0</v>
      </c>
      <c r="I142" s="7">
        <v>11880.56</v>
      </c>
      <c r="J142" s="7">
        <v>0</v>
      </c>
      <c r="K142" s="7">
        <v>1607.46</v>
      </c>
      <c r="L142" s="7">
        <v>4696</v>
      </c>
      <c r="M142" s="7">
        <v>0</v>
      </c>
      <c r="N142" s="7">
        <v>6160.44</v>
      </c>
      <c r="O142" s="7">
        <v>1699.44</v>
      </c>
      <c r="P142" s="7">
        <v>793.93</v>
      </c>
      <c r="Q142" s="7">
        <v>3106.44</v>
      </c>
      <c r="R142" s="7">
        <v>2651.4</v>
      </c>
      <c r="S142" s="7">
        <v>0</v>
      </c>
      <c r="T142" s="11">
        <v>4087.62</v>
      </c>
      <c r="U142" s="11">
        <v>0</v>
      </c>
      <c r="V142" s="11">
        <v>0</v>
      </c>
      <c r="W142" s="7">
        <v>0</v>
      </c>
      <c r="X142" s="7">
        <v>0</v>
      </c>
      <c r="Y142" s="7">
        <v>0</v>
      </c>
      <c r="Z142" s="7">
        <v>0</v>
      </c>
      <c r="AA142" s="7">
        <v>0</v>
      </c>
      <c r="AB142" s="7">
        <v>0</v>
      </c>
      <c r="AC142" s="7">
        <v>0</v>
      </c>
      <c r="AD142" s="7">
        <v>0</v>
      </c>
      <c r="AE142" s="7">
        <v>0</v>
      </c>
      <c r="AF142" s="11">
        <v>0</v>
      </c>
      <c r="AG142" s="7">
        <v>0</v>
      </c>
      <c r="AH142" s="7">
        <v>0</v>
      </c>
      <c r="AI142" s="7">
        <v>0</v>
      </c>
      <c r="AJ142" s="7">
        <v>0</v>
      </c>
      <c r="AK142" s="7">
        <v>0</v>
      </c>
      <c r="AL142" s="7">
        <v>0</v>
      </c>
      <c r="AM142" s="7">
        <v>0</v>
      </c>
      <c r="AN142" s="7">
        <v>0</v>
      </c>
      <c r="AO142" s="7">
        <v>0</v>
      </c>
      <c r="AP142" s="7">
        <v>0</v>
      </c>
      <c r="AQ142" s="7">
        <v>0</v>
      </c>
      <c r="AR142" s="7">
        <v>0</v>
      </c>
      <c r="AS142" s="7">
        <v>0</v>
      </c>
      <c r="AT142" s="7">
        <v>0</v>
      </c>
      <c r="AU142" s="7">
        <v>0</v>
      </c>
      <c r="AV142" s="7">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155">
        <v>0</v>
      </c>
      <c r="BM142" s="7"/>
      <c r="BN142" s="7"/>
      <c r="BO142" s="7"/>
      <c r="BP142" s="7"/>
      <c r="BQ142" s="7"/>
      <c r="BR142" s="7"/>
      <c r="BS142" s="7"/>
      <c r="BT142" s="5">
        <f>SUM(Tabela36[[#This Row],[set/21]:[dez/21]])</f>
        <v>13488.02</v>
      </c>
      <c r="BU142" s="5">
        <f>SUM(Tabela36[[#This Row],[jan/22]:[dez/22]])</f>
        <v>23195.27</v>
      </c>
      <c r="BV142" s="5">
        <f t="shared" si="8"/>
        <v>0</v>
      </c>
      <c r="BW142" s="5">
        <f t="shared" si="9"/>
        <v>0</v>
      </c>
      <c r="BX142" s="5">
        <f>SUM(Tabela36[[#This Row],[jan/25]:[dez/25]])</f>
        <v>0</v>
      </c>
      <c r="BY142" s="5">
        <f t="shared" si="10"/>
        <v>0</v>
      </c>
      <c r="BZ142" s="5">
        <f>Tabela36[[#This Row],[Total 2025]]+Tabela36[[#This Row],[Total 2024]]+Tabela36[[#This Row],[Total 2023]]+Tabela36[[#This Row],[Total 2022]]+Tabela36[[#This Row],[Total 2021]]+Tabela36[[#This Row],[Total 2026]]</f>
        <v>36683.29</v>
      </c>
    </row>
    <row r="143" spans="1:78" ht="30" customHeight="1" x14ac:dyDescent="0.25">
      <c r="A143" s="63"/>
      <c r="B143" s="10" t="s">
        <v>243</v>
      </c>
      <c r="C143" s="2" t="s">
        <v>276</v>
      </c>
      <c r="D143" s="10">
        <v>1133</v>
      </c>
      <c r="E143" s="7"/>
      <c r="F143" s="2" t="s">
        <v>436</v>
      </c>
      <c r="G143" s="153" t="s">
        <v>435</v>
      </c>
      <c r="H143" s="7">
        <v>0</v>
      </c>
      <c r="I143" s="7">
        <v>0</v>
      </c>
      <c r="J143" s="7">
        <v>7140</v>
      </c>
      <c r="K143" s="7">
        <v>0</v>
      </c>
      <c r="L143" s="7">
        <v>0</v>
      </c>
      <c r="M143" s="7">
        <v>5699.04</v>
      </c>
      <c r="N143" s="7">
        <v>4013.4</v>
      </c>
      <c r="O143" s="7">
        <v>0</v>
      </c>
      <c r="P143" s="7">
        <v>0</v>
      </c>
      <c r="Q143" s="7">
        <v>3027.6</v>
      </c>
      <c r="R143" s="7">
        <v>1363.68</v>
      </c>
      <c r="S143" s="7">
        <v>2913.96</v>
      </c>
      <c r="T143" s="11">
        <v>0</v>
      </c>
      <c r="U143" s="11">
        <v>0</v>
      </c>
      <c r="V143" s="11">
        <v>6078.84</v>
      </c>
      <c r="W143" s="7">
        <v>0</v>
      </c>
      <c r="X143" s="7">
        <v>3306.22</v>
      </c>
      <c r="Y143" s="7">
        <v>0</v>
      </c>
      <c r="Z143" s="7">
        <v>0</v>
      </c>
      <c r="AA143" s="7">
        <v>2872.53</v>
      </c>
      <c r="AB143" s="7">
        <v>2347.8000000000002</v>
      </c>
      <c r="AC143" s="7">
        <v>430.32</v>
      </c>
      <c r="AD143" s="7">
        <v>0</v>
      </c>
      <c r="AE143" s="7">
        <v>0</v>
      </c>
      <c r="AF143" s="11">
        <v>3865.44</v>
      </c>
      <c r="AG143" s="7">
        <v>0</v>
      </c>
      <c r="AH143" s="7">
        <v>0</v>
      </c>
      <c r="AI143" s="7">
        <v>4767.96</v>
      </c>
      <c r="AJ143" s="7">
        <v>0</v>
      </c>
      <c r="AK143" s="7">
        <v>0</v>
      </c>
      <c r="AL143" s="7">
        <v>3505.49</v>
      </c>
      <c r="AM143" s="7">
        <v>0</v>
      </c>
      <c r="AN143" s="7">
        <v>0</v>
      </c>
      <c r="AO143" s="7">
        <v>3360.8999999999996</v>
      </c>
      <c r="AP143" s="7">
        <v>0</v>
      </c>
      <c r="AQ143" s="7">
        <v>7853.2</v>
      </c>
      <c r="AR143" s="7">
        <v>0</v>
      </c>
      <c r="AS143" s="7">
        <v>4188.16</v>
      </c>
      <c r="AT143" s="7">
        <v>0</v>
      </c>
      <c r="AU143" s="7">
        <v>0</v>
      </c>
      <c r="AV143" s="7">
        <v>2587.6799999999998</v>
      </c>
      <c r="AW143" s="7">
        <v>492.63</v>
      </c>
      <c r="AX143" s="7">
        <v>2790.92</v>
      </c>
      <c r="AY143" s="7">
        <v>0</v>
      </c>
      <c r="AZ143" s="7">
        <v>3498.72</v>
      </c>
      <c r="BA143" s="7">
        <v>0</v>
      </c>
      <c r="BB143" s="7">
        <v>3584.8</v>
      </c>
      <c r="BC143" s="7">
        <v>10715</v>
      </c>
      <c r="BD143" s="7">
        <v>6680.54</v>
      </c>
      <c r="BE143" s="7">
        <v>2894.56</v>
      </c>
      <c r="BF143" s="7">
        <v>3213</v>
      </c>
      <c r="BG143" s="7">
        <v>5412.12</v>
      </c>
      <c r="BH143" s="7">
        <v>6810.52</v>
      </c>
      <c r="BI143" s="7">
        <v>0</v>
      </c>
      <c r="BJ143" s="7">
        <v>3228.8</v>
      </c>
      <c r="BK143" s="7">
        <v>0</v>
      </c>
      <c r="BL143" s="155">
        <v>4047.08</v>
      </c>
      <c r="BM143" s="7"/>
      <c r="BN143" s="7"/>
      <c r="BO143" s="7"/>
      <c r="BP143" s="7"/>
      <c r="BQ143" s="7"/>
      <c r="BR143" s="7"/>
      <c r="BS143" s="7"/>
      <c r="BT143" s="5">
        <f>SUM(Tabela36[[#This Row],[set/21]:[dez/21]])</f>
        <v>7140</v>
      </c>
      <c r="BU143" s="5">
        <f>SUM(Tabela36[[#This Row],[jan/22]:[dez/22]])</f>
        <v>23096.52</v>
      </c>
      <c r="BV143" s="5">
        <f t="shared" si="8"/>
        <v>17590.27</v>
      </c>
      <c r="BW143" s="5">
        <f t="shared" si="9"/>
        <v>18907.75</v>
      </c>
      <c r="BX143" s="5">
        <f>SUM(Tabela36[[#This Row],[jan/25]:[dez/25]])</f>
        <v>41869.97</v>
      </c>
      <c r="BY143" s="5">
        <f t="shared" si="10"/>
        <v>14086.4</v>
      </c>
      <c r="BZ143" s="5">
        <f>Tabela36[[#This Row],[Total 2025]]+Tabela36[[#This Row],[Total 2024]]+Tabela36[[#This Row],[Total 2023]]+Tabela36[[#This Row],[Total 2022]]+Tabela36[[#This Row],[Total 2021]]+Tabela36[[#This Row],[Total 2026]]</f>
        <v>122690.91</v>
      </c>
    </row>
    <row r="144" spans="1:78" ht="30" customHeight="1" x14ac:dyDescent="0.25">
      <c r="A144" s="63"/>
      <c r="B144" s="10" t="s">
        <v>175</v>
      </c>
      <c r="C144" s="2" t="s">
        <v>294</v>
      </c>
      <c r="D144" s="10">
        <v>1017</v>
      </c>
      <c r="E144" s="7"/>
      <c r="F144" s="2" t="s">
        <v>436</v>
      </c>
      <c r="G144" s="153" t="s">
        <v>440</v>
      </c>
      <c r="H144" s="7">
        <v>4059.7200000000003</v>
      </c>
      <c r="I144" s="7">
        <v>3048.08</v>
      </c>
      <c r="J144" s="7">
        <v>4777.5200000000004</v>
      </c>
      <c r="K144" s="7">
        <v>0</v>
      </c>
      <c r="L144" s="7">
        <v>7336.14</v>
      </c>
      <c r="M144" s="7">
        <v>8080.9</v>
      </c>
      <c r="N144" s="7">
        <v>7416.96</v>
      </c>
      <c r="O144" s="7">
        <v>0</v>
      </c>
      <c r="P144" s="7">
        <v>0</v>
      </c>
      <c r="Q144" s="7">
        <v>0</v>
      </c>
      <c r="R144" s="7">
        <v>0</v>
      </c>
      <c r="S144" s="7">
        <v>0</v>
      </c>
      <c r="T144" s="11">
        <v>0</v>
      </c>
      <c r="U144" s="11">
        <v>0</v>
      </c>
      <c r="V144" s="11">
        <v>0</v>
      </c>
      <c r="W144" s="7">
        <v>0</v>
      </c>
      <c r="X144" s="7">
        <v>0</v>
      </c>
      <c r="Y144" s="7">
        <v>0</v>
      </c>
      <c r="Z144" s="7">
        <v>0</v>
      </c>
      <c r="AA144" s="7">
        <v>0</v>
      </c>
      <c r="AB144" s="7">
        <v>0</v>
      </c>
      <c r="AC144" s="7">
        <v>0</v>
      </c>
      <c r="AD144" s="7">
        <v>0</v>
      </c>
      <c r="AE144" s="7">
        <v>0</v>
      </c>
      <c r="AF144" s="11">
        <v>0</v>
      </c>
      <c r="AG144" s="7">
        <v>0</v>
      </c>
      <c r="AH144" s="7">
        <v>0</v>
      </c>
      <c r="AI144" s="7">
        <v>0</v>
      </c>
      <c r="AJ144" s="7">
        <v>0</v>
      </c>
      <c r="AK144" s="7">
        <v>0</v>
      </c>
      <c r="AL144" s="7">
        <v>0</v>
      </c>
      <c r="AM144" s="7">
        <v>0</v>
      </c>
      <c r="AN144" s="7">
        <v>0</v>
      </c>
      <c r="AO144" s="7">
        <v>0</v>
      </c>
      <c r="AP144" s="7">
        <v>0</v>
      </c>
      <c r="AQ144" s="7">
        <v>0</v>
      </c>
      <c r="AR144" s="7">
        <v>0</v>
      </c>
      <c r="AS144" s="7">
        <v>0</v>
      </c>
      <c r="AT144" s="7">
        <v>0</v>
      </c>
      <c r="AU144" s="7">
        <v>0</v>
      </c>
      <c r="AV144" s="7">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155">
        <v>0</v>
      </c>
      <c r="BM144" s="7"/>
      <c r="BN144" s="7"/>
      <c r="BO144" s="7"/>
      <c r="BP144" s="7"/>
      <c r="BQ144" s="7"/>
      <c r="BR144" s="7"/>
      <c r="BS144" s="7"/>
      <c r="BT144" s="5">
        <f>SUM(Tabela36[[#This Row],[set/21]:[dez/21]])</f>
        <v>11885.32</v>
      </c>
      <c r="BU144" s="5">
        <f>SUM(Tabela36[[#This Row],[jan/22]:[dez/22]])</f>
        <v>22834</v>
      </c>
      <c r="BV144" s="5">
        <f t="shared" si="8"/>
        <v>0</v>
      </c>
      <c r="BW144" s="5">
        <f t="shared" si="9"/>
        <v>0</v>
      </c>
      <c r="BX144" s="5">
        <f>SUM(Tabela36[[#This Row],[jan/25]:[dez/25]])</f>
        <v>0</v>
      </c>
      <c r="BY144" s="5">
        <f t="shared" si="10"/>
        <v>0</v>
      </c>
      <c r="BZ144" s="5">
        <f>Tabela36[[#This Row],[Total 2025]]+Tabela36[[#This Row],[Total 2024]]+Tabela36[[#This Row],[Total 2023]]+Tabela36[[#This Row],[Total 2022]]+Tabela36[[#This Row],[Total 2021]]+Tabela36[[#This Row],[Total 2026]]</f>
        <v>34719.32</v>
      </c>
    </row>
    <row r="145" spans="1:78" ht="30" customHeight="1" x14ac:dyDescent="0.25">
      <c r="A145" s="63"/>
      <c r="B145" s="10" t="s">
        <v>239</v>
      </c>
      <c r="C145" s="2" t="s">
        <v>275</v>
      </c>
      <c r="D145" s="10">
        <v>1030</v>
      </c>
      <c r="E145" s="7"/>
      <c r="F145" s="2" t="s">
        <v>529</v>
      </c>
      <c r="G145" s="153" t="s">
        <v>440</v>
      </c>
      <c r="H145" s="7">
        <v>1369.94</v>
      </c>
      <c r="I145" s="7">
        <v>0</v>
      </c>
      <c r="J145" s="7">
        <v>12048</v>
      </c>
      <c r="K145" s="7">
        <v>0</v>
      </c>
      <c r="L145" s="7">
        <v>4254.12</v>
      </c>
      <c r="M145" s="7">
        <v>0</v>
      </c>
      <c r="N145" s="7">
        <v>2346.14</v>
      </c>
      <c r="O145" s="7">
        <v>0</v>
      </c>
      <c r="P145" s="7">
        <v>0</v>
      </c>
      <c r="Q145" s="7">
        <v>0</v>
      </c>
      <c r="R145" s="7">
        <v>0</v>
      </c>
      <c r="S145" s="7">
        <v>4793.3999999999996</v>
      </c>
      <c r="T145" s="11">
        <v>5812.44</v>
      </c>
      <c r="U145" s="11">
        <v>0</v>
      </c>
      <c r="V145" s="11">
        <v>5185.17</v>
      </c>
      <c r="W145" s="7">
        <v>0</v>
      </c>
      <c r="X145" s="7">
        <v>0</v>
      </c>
      <c r="Y145" s="7">
        <v>0</v>
      </c>
      <c r="Z145" s="7">
        <v>0</v>
      </c>
      <c r="AA145" s="7">
        <v>0</v>
      </c>
      <c r="AB145" s="7">
        <v>0</v>
      </c>
      <c r="AC145" s="7">
        <v>0</v>
      </c>
      <c r="AD145" s="7">
        <v>0</v>
      </c>
      <c r="AE145" s="7">
        <v>0</v>
      </c>
      <c r="AF145" s="11">
        <v>0</v>
      </c>
      <c r="AG145" s="7">
        <v>0</v>
      </c>
      <c r="AH145" s="7">
        <v>0</v>
      </c>
      <c r="AI145" s="7">
        <v>0</v>
      </c>
      <c r="AJ145" s="7">
        <v>0</v>
      </c>
      <c r="AK145" s="7">
        <v>0</v>
      </c>
      <c r="AL145" s="7">
        <v>0</v>
      </c>
      <c r="AM145" s="7">
        <v>0</v>
      </c>
      <c r="AN145" s="7">
        <v>0</v>
      </c>
      <c r="AO145" s="7">
        <v>0</v>
      </c>
      <c r="AP145" s="7">
        <v>0</v>
      </c>
      <c r="AQ145" s="7">
        <v>0</v>
      </c>
      <c r="AR145" s="7">
        <v>0</v>
      </c>
      <c r="AS145" s="7">
        <v>0</v>
      </c>
      <c r="AT145" s="7">
        <v>0</v>
      </c>
      <c r="AU145" s="7">
        <v>0</v>
      </c>
      <c r="AV145" s="7">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155">
        <v>0</v>
      </c>
      <c r="BM145" s="7"/>
      <c r="BN145" s="7"/>
      <c r="BO145" s="7"/>
      <c r="BP145" s="7"/>
      <c r="BQ145" s="7"/>
      <c r="BR145" s="7"/>
      <c r="BS145" s="7"/>
      <c r="BT145" s="5">
        <f>SUM(Tabela36[[#This Row],[set/21]:[dez/21]])</f>
        <v>13417.94</v>
      </c>
      <c r="BU145" s="5">
        <f>SUM(Tabela36[[#This Row],[jan/22]:[dez/22]])</f>
        <v>22391.269999999997</v>
      </c>
      <c r="BV145" s="5">
        <f t="shared" si="8"/>
        <v>0</v>
      </c>
      <c r="BW145" s="5">
        <f t="shared" si="9"/>
        <v>0</v>
      </c>
      <c r="BX145" s="5">
        <f>SUM(Tabela36[[#This Row],[jan/25]:[dez/25]])</f>
        <v>0</v>
      </c>
      <c r="BY145" s="5">
        <f t="shared" si="10"/>
        <v>0</v>
      </c>
      <c r="BZ145" s="5">
        <f>Tabela36[[#This Row],[Total 2025]]+Tabela36[[#This Row],[Total 2024]]+Tabela36[[#This Row],[Total 2023]]+Tabela36[[#This Row],[Total 2022]]+Tabela36[[#This Row],[Total 2021]]+Tabela36[[#This Row],[Total 2026]]</f>
        <v>35809.21</v>
      </c>
    </row>
    <row r="146" spans="1:78" ht="30" customHeight="1" x14ac:dyDescent="0.25">
      <c r="A146" s="63"/>
      <c r="B146" s="10" t="s">
        <v>86</v>
      </c>
      <c r="C146" s="2" t="s">
        <v>276</v>
      </c>
      <c r="D146" s="10">
        <v>1009</v>
      </c>
      <c r="E146" s="7">
        <v>5000</v>
      </c>
      <c r="F146" s="2" t="s">
        <v>436</v>
      </c>
      <c r="G146" s="153" t="s">
        <v>435</v>
      </c>
      <c r="H146" s="7">
        <v>7036.43</v>
      </c>
      <c r="I146" s="7">
        <v>0</v>
      </c>
      <c r="J146" s="7">
        <v>4074.4399999999996</v>
      </c>
      <c r="K146" s="7">
        <v>0</v>
      </c>
      <c r="L146" s="7">
        <v>0</v>
      </c>
      <c r="M146" s="7">
        <v>5683.84</v>
      </c>
      <c r="N146" s="7">
        <v>0</v>
      </c>
      <c r="O146" s="7">
        <v>0</v>
      </c>
      <c r="P146" s="7">
        <v>893.56</v>
      </c>
      <c r="Q146" s="7">
        <v>5628.12</v>
      </c>
      <c r="R146" s="7">
        <v>0</v>
      </c>
      <c r="S146" s="7">
        <v>4091.8</v>
      </c>
      <c r="T146" s="11">
        <v>0</v>
      </c>
      <c r="U146" s="11">
        <v>4121.68</v>
      </c>
      <c r="V146" s="11">
        <v>1891.37</v>
      </c>
      <c r="W146" s="7">
        <v>0</v>
      </c>
      <c r="X146" s="7">
        <v>0</v>
      </c>
      <c r="Y146" s="7">
        <v>9203.9699999999993</v>
      </c>
      <c r="Z146" s="7">
        <v>5885.4</v>
      </c>
      <c r="AA146" s="11">
        <v>9543.49</v>
      </c>
      <c r="AB146" s="11">
        <v>819.74</v>
      </c>
      <c r="AC146" s="11">
        <v>9468.39</v>
      </c>
      <c r="AD146" s="11">
        <v>3706.9</v>
      </c>
      <c r="AE146" s="7">
        <v>5275.39</v>
      </c>
      <c r="AF146" s="11">
        <v>0</v>
      </c>
      <c r="AG146" s="7">
        <v>0</v>
      </c>
      <c r="AH146" s="7">
        <v>0</v>
      </c>
      <c r="AI146" s="7">
        <v>0</v>
      </c>
      <c r="AJ146" s="7">
        <v>0</v>
      </c>
      <c r="AK146" s="7">
        <v>0</v>
      </c>
      <c r="AL146" s="7">
        <v>0</v>
      </c>
      <c r="AM146" s="7">
        <v>8917.7999999999993</v>
      </c>
      <c r="AN146" s="7">
        <v>0</v>
      </c>
      <c r="AO146" s="7">
        <v>2804.95</v>
      </c>
      <c r="AP146" s="7">
        <v>0</v>
      </c>
      <c r="AQ146" s="7">
        <v>9158.32</v>
      </c>
      <c r="AR146" s="7">
        <v>191.82</v>
      </c>
      <c r="AS146" s="7">
        <v>0</v>
      </c>
      <c r="AT146" s="7">
        <v>0</v>
      </c>
      <c r="AU146" s="7">
        <v>0</v>
      </c>
      <c r="AV146" s="7">
        <v>564.62</v>
      </c>
      <c r="AW146" s="7">
        <v>7817.22</v>
      </c>
      <c r="AX146" s="7">
        <v>17571.629999999997</v>
      </c>
      <c r="AY146" s="7">
        <v>0</v>
      </c>
      <c r="AZ146" s="7">
        <v>8471.34</v>
      </c>
      <c r="BA146" s="7">
        <v>0</v>
      </c>
      <c r="BB146" s="7">
        <v>4716.88</v>
      </c>
      <c r="BC146" s="7">
        <v>7963.11</v>
      </c>
      <c r="BD146" s="7">
        <v>931.68</v>
      </c>
      <c r="BE146" s="7">
        <v>12990.36</v>
      </c>
      <c r="BF146" s="7">
        <v>1104</v>
      </c>
      <c r="BG146" s="7">
        <v>0</v>
      </c>
      <c r="BH146" s="7">
        <v>0</v>
      </c>
      <c r="BI146" s="7">
        <v>25180.48</v>
      </c>
      <c r="BJ146" s="7">
        <v>0</v>
      </c>
      <c r="BK146" s="7">
        <v>0</v>
      </c>
      <c r="BL146" s="155">
        <v>1377.9</v>
      </c>
      <c r="BM146" s="7"/>
      <c r="BN146" s="7"/>
      <c r="BO146" s="7"/>
      <c r="BP146" s="7"/>
      <c r="BQ146" s="7"/>
      <c r="BR146" s="7"/>
      <c r="BS146" s="7"/>
      <c r="BT146" s="5">
        <f>SUM(Tabela36[[#This Row],[set/21]:[dez/21]])</f>
        <v>11110.869999999999</v>
      </c>
      <c r="BU146" s="5">
        <f>SUM(Tabela36[[#This Row],[jan/22]:[dez/22]])</f>
        <v>22310.37</v>
      </c>
      <c r="BV146" s="5">
        <f t="shared" si="8"/>
        <v>43903.280000000006</v>
      </c>
      <c r="BW146" s="5">
        <f t="shared" si="9"/>
        <v>21072.89</v>
      </c>
      <c r="BX146" s="5">
        <f>SUM(Tabela36[[#This Row],[jan/25]:[dez/25]])</f>
        <v>62130.84</v>
      </c>
      <c r="BY146" s="5">
        <f t="shared" si="10"/>
        <v>26558.38</v>
      </c>
      <c r="BZ146" s="5">
        <f>Tabela36[[#This Row],[Total 2025]]+Tabela36[[#This Row],[Total 2024]]+Tabela36[[#This Row],[Total 2023]]+Tabela36[[#This Row],[Total 2022]]+Tabela36[[#This Row],[Total 2021]]+Tabela36[[#This Row],[Total 2026]]</f>
        <v>187086.63</v>
      </c>
    </row>
    <row r="147" spans="1:78" ht="30" customHeight="1" x14ac:dyDescent="0.25">
      <c r="A147" s="63"/>
      <c r="B147" s="10" t="s">
        <v>238</v>
      </c>
      <c r="C147" s="2" t="s">
        <v>288</v>
      </c>
      <c r="D147" s="10">
        <v>1076</v>
      </c>
      <c r="E147" s="7"/>
      <c r="F147" s="2" t="s">
        <v>436</v>
      </c>
      <c r="G147" s="153" t="s">
        <v>435</v>
      </c>
      <c r="H147" s="7">
        <v>4973.6400000000003</v>
      </c>
      <c r="I147" s="7">
        <v>4669.4399999999996</v>
      </c>
      <c r="J147" s="7">
        <v>0</v>
      </c>
      <c r="K147" s="7">
        <v>5421.48</v>
      </c>
      <c r="L147" s="7">
        <v>0</v>
      </c>
      <c r="M147" s="7">
        <v>11124.28</v>
      </c>
      <c r="N147" s="7">
        <v>0</v>
      </c>
      <c r="O147" s="7">
        <v>0</v>
      </c>
      <c r="P147" s="7">
        <v>0</v>
      </c>
      <c r="Q147" s="7">
        <v>0</v>
      </c>
      <c r="R147" s="7">
        <v>3250.08</v>
      </c>
      <c r="S147" s="7">
        <v>0</v>
      </c>
      <c r="T147" s="11">
        <v>3251.76</v>
      </c>
      <c r="U147" s="11">
        <v>0</v>
      </c>
      <c r="V147" s="11">
        <v>4312.68</v>
      </c>
      <c r="W147" s="7">
        <v>0</v>
      </c>
      <c r="X147" s="7">
        <v>3063.08</v>
      </c>
      <c r="Y147" s="7">
        <v>0</v>
      </c>
      <c r="Z147" s="7">
        <v>3001.56</v>
      </c>
      <c r="AA147" s="7">
        <v>0</v>
      </c>
      <c r="AB147" s="7">
        <v>0</v>
      </c>
      <c r="AC147" s="7">
        <v>2542.96</v>
      </c>
      <c r="AD147" s="7">
        <v>3390.42</v>
      </c>
      <c r="AE147" s="7">
        <v>3109.74</v>
      </c>
      <c r="AF147" s="11">
        <v>0</v>
      </c>
      <c r="AG147" s="7">
        <v>2915.2</v>
      </c>
      <c r="AH147" s="7">
        <v>5866.7199999999993</v>
      </c>
      <c r="AI147" s="7">
        <v>2071</v>
      </c>
      <c r="AJ147" s="7">
        <v>0</v>
      </c>
      <c r="AK147" s="7">
        <v>2303.64</v>
      </c>
      <c r="AL147" s="7">
        <v>955.04</v>
      </c>
      <c r="AM147" s="7">
        <v>0</v>
      </c>
      <c r="AN147" s="7">
        <v>1166.8800000000001</v>
      </c>
      <c r="AO147" s="7">
        <v>0</v>
      </c>
      <c r="AP147" s="7">
        <v>0</v>
      </c>
      <c r="AQ147" s="7">
        <v>0</v>
      </c>
      <c r="AR147" s="7">
        <v>5550.32</v>
      </c>
      <c r="AS147" s="7">
        <v>0</v>
      </c>
      <c r="AT147" s="7">
        <v>0</v>
      </c>
      <c r="AU147" s="7">
        <v>1996.68</v>
      </c>
      <c r="AV147" s="7">
        <v>0</v>
      </c>
      <c r="AW147" s="7">
        <v>0</v>
      </c>
      <c r="AX147" s="7">
        <v>0</v>
      </c>
      <c r="AY147" s="7">
        <v>8825</v>
      </c>
      <c r="AZ147" s="7">
        <v>1669.08</v>
      </c>
      <c r="BA147" s="7">
        <v>0</v>
      </c>
      <c r="BB147" s="7">
        <v>0</v>
      </c>
      <c r="BC147" s="7">
        <v>0</v>
      </c>
      <c r="BD147" s="7">
        <v>0</v>
      </c>
      <c r="BE147" s="7">
        <v>5193.68</v>
      </c>
      <c r="BF147" s="7">
        <v>0</v>
      </c>
      <c r="BG147" s="7">
        <v>0</v>
      </c>
      <c r="BH147" s="7">
        <v>0</v>
      </c>
      <c r="BI147" s="7">
        <v>0</v>
      </c>
      <c r="BJ147" s="7">
        <v>5710.16</v>
      </c>
      <c r="BK147" s="7">
        <v>0</v>
      </c>
      <c r="BL147" s="155">
        <v>0</v>
      </c>
      <c r="BM147" s="7"/>
      <c r="BN147" s="7"/>
      <c r="BO147" s="7"/>
      <c r="BP147" s="7"/>
      <c r="BQ147" s="7"/>
      <c r="BR147" s="7"/>
      <c r="BS147" s="7"/>
      <c r="BT147" s="5">
        <f>SUM(Tabela36[[#This Row],[set/21]:[dez/21]])</f>
        <v>15064.56</v>
      </c>
      <c r="BU147" s="5">
        <f>SUM(Tabela36[[#This Row],[jan/22]:[dez/22]])</f>
        <v>21938.800000000003</v>
      </c>
      <c r="BV147" s="5">
        <f t="shared" si="8"/>
        <v>25960.68</v>
      </c>
      <c r="BW147" s="5">
        <f t="shared" si="9"/>
        <v>11972.56</v>
      </c>
      <c r="BX147" s="5">
        <f>SUM(Tabela36[[#This Row],[jan/25]:[dez/25]])</f>
        <v>15687.76</v>
      </c>
      <c r="BY147" s="5">
        <f t="shared" si="10"/>
        <v>5710.16</v>
      </c>
      <c r="BZ147" s="5">
        <f>Tabela36[[#This Row],[Total 2025]]+Tabela36[[#This Row],[Total 2024]]+Tabela36[[#This Row],[Total 2023]]+Tabela36[[#This Row],[Total 2022]]+Tabela36[[#This Row],[Total 2021]]+Tabela36[[#This Row],[Total 2026]]</f>
        <v>96334.52</v>
      </c>
    </row>
    <row r="148" spans="1:78" ht="30" customHeight="1" x14ac:dyDescent="0.25">
      <c r="A148" s="63"/>
      <c r="B148" s="10" t="s">
        <v>133</v>
      </c>
      <c r="C148" s="2" t="s">
        <v>279</v>
      </c>
      <c r="D148" s="10">
        <v>1046</v>
      </c>
      <c r="E148" s="7"/>
      <c r="F148" s="2" t="s">
        <v>529</v>
      </c>
      <c r="G148" s="153" t="s">
        <v>464</v>
      </c>
      <c r="H148" s="7">
        <v>4248.76</v>
      </c>
      <c r="I148" s="7">
        <v>3129.02</v>
      </c>
      <c r="J148" s="7">
        <v>0</v>
      </c>
      <c r="K148" s="7">
        <v>5225.96</v>
      </c>
      <c r="L148" s="7">
        <v>6119.94</v>
      </c>
      <c r="M148" s="7">
        <v>4284.78</v>
      </c>
      <c r="N148" s="7">
        <v>6174.28</v>
      </c>
      <c r="O148" s="7">
        <v>0</v>
      </c>
      <c r="P148" s="7">
        <v>0</v>
      </c>
      <c r="Q148" s="7">
        <v>4959.9399999999996</v>
      </c>
      <c r="R148" s="7">
        <v>0</v>
      </c>
      <c r="S148" s="7">
        <v>0</v>
      </c>
      <c r="T148" s="11">
        <v>0</v>
      </c>
      <c r="U148" s="11">
        <v>0</v>
      </c>
      <c r="V148" s="11">
        <v>0</v>
      </c>
      <c r="W148" s="7">
        <v>0</v>
      </c>
      <c r="X148" s="7">
        <v>0</v>
      </c>
      <c r="Y148" s="7">
        <v>0</v>
      </c>
      <c r="Z148" s="7">
        <v>0</v>
      </c>
      <c r="AA148" s="7">
        <v>0</v>
      </c>
      <c r="AB148" s="7">
        <v>0</v>
      </c>
      <c r="AC148" s="7">
        <v>0</v>
      </c>
      <c r="AD148" s="7">
        <v>0</v>
      </c>
      <c r="AE148" s="7">
        <v>0</v>
      </c>
      <c r="AF148" s="11">
        <v>0</v>
      </c>
      <c r="AG148" s="7">
        <v>0</v>
      </c>
      <c r="AH148" s="7">
        <v>0</v>
      </c>
      <c r="AI148" s="7">
        <v>0</v>
      </c>
      <c r="AJ148" s="7">
        <v>0</v>
      </c>
      <c r="AK148" s="7">
        <v>0</v>
      </c>
      <c r="AL148" s="7">
        <v>0</v>
      </c>
      <c r="AM148" s="7">
        <v>0</v>
      </c>
      <c r="AN148" s="7">
        <v>0</v>
      </c>
      <c r="AO148" s="7">
        <v>0</v>
      </c>
      <c r="AP148" s="7">
        <v>0</v>
      </c>
      <c r="AQ148" s="7">
        <v>0</v>
      </c>
      <c r="AR148" s="7">
        <v>0</v>
      </c>
      <c r="AS148" s="7">
        <v>0</v>
      </c>
      <c r="AT148" s="7">
        <v>0</v>
      </c>
      <c r="AU148" s="7">
        <v>0</v>
      </c>
      <c r="AV148" s="7">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155">
        <v>0</v>
      </c>
      <c r="BM148" s="7"/>
      <c r="BN148" s="7"/>
      <c r="BO148" s="7"/>
      <c r="BP148" s="7"/>
      <c r="BQ148" s="7"/>
      <c r="BR148" s="7"/>
      <c r="BS148" s="7"/>
      <c r="BT148" s="5">
        <f>SUM(Tabela36[[#This Row],[set/21]:[dez/21]])</f>
        <v>12603.740000000002</v>
      </c>
      <c r="BU148" s="5">
        <f>SUM(Tabela36[[#This Row],[jan/22]:[dez/22]])</f>
        <v>21538.94</v>
      </c>
      <c r="BV148" s="5">
        <f t="shared" si="8"/>
        <v>0</v>
      </c>
      <c r="BW148" s="5">
        <f t="shared" si="9"/>
        <v>0</v>
      </c>
      <c r="BX148" s="5">
        <f>SUM(Tabela36[[#This Row],[jan/25]:[dez/25]])</f>
        <v>0</v>
      </c>
      <c r="BY148" s="5">
        <f t="shared" si="10"/>
        <v>0</v>
      </c>
      <c r="BZ148" s="5">
        <f>Tabela36[[#This Row],[Total 2025]]+Tabela36[[#This Row],[Total 2024]]+Tabela36[[#This Row],[Total 2023]]+Tabela36[[#This Row],[Total 2022]]+Tabela36[[#This Row],[Total 2021]]+Tabela36[[#This Row],[Total 2026]]</f>
        <v>34142.68</v>
      </c>
    </row>
    <row r="149" spans="1:78" ht="30" customHeight="1" x14ac:dyDescent="0.25">
      <c r="A149" s="63"/>
      <c r="B149" s="10" t="s">
        <v>316</v>
      </c>
      <c r="C149" s="2" t="s">
        <v>283</v>
      </c>
      <c r="D149" s="10">
        <v>1323</v>
      </c>
      <c r="E149" s="7"/>
      <c r="F149" s="2" t="s">
        <v>436</v>
      </c>
      <c r="G149" s="153" t="s">
        <v>464</v>
      </c>
      <c r="H149" s="11">
        <v>0</v>
      </c>
      <c r="I149" s="11">
        <v>0</v>
      </c>
      <c r="J149" s="11">
        <v>0</v>
      </c>
      <c r="K149" s="11">
        <v>0</v>
      </c>
      <c r="L149" s="11">
        <v>0</v>
      </c>
      <c r="M149" s="11">
        <v>0</v>
      </c>
      <c r="N149" s="11">
        <v>0</v>
      </c>
      <c r="O149" s="11">
        <v>0</v>
      </c>
      <c r="P149" s="11">
        <v>0</v>
      </c>
      <c r="Q149" s="11">
        <v>6618.71</v>
      </c>
      <c r="R149" s="11">
        <v>0</v>
      </c>
      <c r="S149" s="11">
        <v>3228.29</v>
      </c>
      <c r="T149" s="11">
        <v>0</v>
      </c>
      <c r="U149" s="11">
        <v>7380.6099999999988</v>
      </c>
      <c r="V149" s="11">
        <v>2462.19</v>
      </c>
      <c r="W149" s="11">
        <v>1422.6100000000001</v>
      </c>
      <c r="X149" s="11">
        <v>6184.4500000000007</v>
      </c>
      <c r="Y149" s="11">
        <v>3988.25</v>
      </c>
      <c r="Z149" s="11">
        <v>12901.97</v>
      </c>
      <c r="AA149" s="11">
        <v>0</v>
      </c>
      <c r="AB149" s="11">
        <v>0</v>
      </c>
      <c r="AC149" s="11">
        <v>11508.46</v>
      </c>
      <c r="AD149" s="11">
        <v>11484.67</v>
      </c>
      <c r="AE149" s="7">
        <v>1126.0899999999999</v>
      </c>
      <c r="AF149" s="11">
        <v>8655.7999999999993</v>
      </c>
      <c r="AG149" s="11">
        <v>1141.53</v>
      </c>
      <c r="AH149" s="7">
        <v>16315.64</v>
      </c>
      <c r="AI149" s="7">
        <v>9281.56</v>
      </c>
      <c r="AJ149" s="7">
        <v>0</v>
      </c>
      <c r="AK149" s="7">
        <v>5019.05</v>
      </c>
      <c r="AL149" s="7">
        <v>0</v>
      </c>
      <c r="AM149" s="7">
        <v>1214.28</v>
      </c>
      <c r="AN149" s="7">
        <v>0</v>
      </c>
      <c r="AO149" s="7">
        <v>2323.84</v>
      </c>
      <c r="AP149" s="7">
        <v>5052.3100000000004</v>
      </c>
      <c r="AQ149" s="7">
        <v>6579.34</v>
      </c>
      <c r="AR149" s="7">
        <v>7097.96</v>
      </c>
      <c r="AS149" s="7">
        <v>5037.76</v>
      </c>
      <c r="AT149" s="7">
        <v>2199.16</v>
      </c>
      <c r="AU149" s="7">
        <v>0</v>
      </c>
      <c r="AV149" s="7">
        <v>2736.79</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155">
        <v>0</v>
      </c>
      <c r="BM149" s="7"/>
      <c r="BN149" s="7"/>
      <c r="BO149" s="7"/>
      <c r="BP149" s="7"/>
      <c r="BQ149" s="7"/>
      <c r="BR149" s="7"/>
      <c r="BS149" s="7"/>
      <c r="BT149" s="5">
        <f>SUM(Tabela36[[#This Row],[set/21]:[dez/21]])</f>
        <v>0</v>
      </c>
      <c r="BU149" s="5">
        <f>SUM(Tabela36[[#This Row],[jan/22]:[dez/22]])</f>
        <v>21112.41</v>
      </c>
      <c r="BV149" s="5">
        <f t="shared" si="8"/>
        <v>82588.419999999984</v>
      </c>
      <c r="BW149" s="5">
        <f t="shared" si="9"/>
        <v>34523.699999999997</v>
      </c>
      <c r="BX149" s="5">
        <f>SUM(Tabela36[[#This Row],[jan/25]:[dez/25]])</f>
        <v>2736.79</v>
      </c>
      <c r="BY149" s="5">
        <f t="shared" si="10"/>
        <v>0</v>
      </c>
      <c r="BZ149" s="5">
        <f>Tabela36[[#This Row],[Total 2025]]+Tabela36[[#This Row],[Total 2024]]+Tabela36[[#This Row],[Total 2023]]+Tabela36[[#This Row],[Total 2022]]+Tabela36[[#This Row],[Total 2021]]+Tabela36[[#This Row],[Total 2026]]</f>
        <v>140961.31999999998</v>
      </c>
    </row>
    <row r="150" spans="1:78" ht="30" customHeight="1" x14ac:dyDescent="0.25">
      <c r="A150" s="63"/>
      <c r="B150" s="10" t="s">
        <v>105</v>
      </c>
      <c r="C150" s="2" t="s">
        <v>276</v>
      </c>
      <c r="D150" s="10">
        <v>1291</v>
      </c>
      <c r="E150" s="7"/>
      <c r="F150" s="2" t="s">
        <v>436</v>
      </c>
      <c r="G150" s="153" t="s">
        <v>471</v>
      </c>
      <c r="H150" s="7">
        <v>0</v>
      </c>
      <c r="I150" s="7">
        <v>0</v>
      </c>
      <c r="J150" s="7">
        <v>0</v>
      </c>
      <c r="K150" s="7">
        <v>0</v>
      </c>
      <c r="L150" s="7">
        <v>0</v>
      </c>
      <c r="M150" s="7">
        <v>0</v>
      </c>
      <c r="N150" s="7">
        <v>0</v>
      </c>
      <c r="O150" s="7">
        <v>0</v>
      </c>
      <c r="P150" s="7">
        <v>0</v>
      </c>
      <c r="Q150" s="7">
        <v>0</v>
      </c>
      <c r="R150" s="7">
        <v>3029.66</v>
      </c>
      <c r="S150" s="7">
        <v>3138.48</v>
      </c>
      <c r="T150" s="11">
        <v>6276.96</v>
      </c>
      <c r="U150" s="11">
        <v>4171.18</v>
      </c>
      <c r="V150" s="11">
        <v>0</v>
      </c>
      <c r="W150" s="7">
        <v>4402.91</v>
      </c>
      <c r="X150" s="7">
        <v>0</v>
      </c>
      <c r="Y150" s="7">
        <v>0</v>
      </c>
      <c r="Z150" s="7">
        <v>7308.92</v>
      </c>
      <c r="AA150" s="7">
        <v>4180.16</v>
      </c>
      <c r="AB150" s="7">
        <v>7696.92</v>
      </c>
      <c r="AC150" s="7">
        <v>13722.349999999999</v>
      </c>
      <c r="AD150" s="7">
        <v>8866.2000000000007</v>
      </c>
      <c r="AE150" s="7">
        <v>3914.76</v>
      </c>
      <c r="AF150" s="11">
        <v>0</v>
      </c>
      <c r="AG150" s="7">
        <v>0</v>
      </c>
      <c r="AH150" s="7">
        <v>0</v>
      </c>
      <c r="AI150" s="7">
        <v>0</v>
      </c>
      <c r="AJ150" s="7">
        <v>0</v>
      </c>
      <c r="AK150" s="7">
        <v>0</v>
      </c>
      <c r="AL150" s="7">
        <v>0</v>
      </c>
      <c r="AM150" s="7">
        <v>0</v>
      </c>
      <c r="AN150" s="7">
        <v>0</v>
      </c>
      <c r="AO150" s="7">
        <v>0</v>
      </c>
      <c r="AP150" s="7">
        <v>0</v>
      </c>
      <c r="AQ150" s="7">
        <v>0</v>
      </c>
      <c r="AR150" s="7">
        <v>0</v>
      </c>
      <c r="AS150" s="7">
        <v>0</v>
      </c>
      <c r="AT150" s="7">
        <v>0</v>
      </c>
      <c r="AU150" s="7">
        <v>0</v>
      </c>
      <c r="AV150" s="7">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155">
        <v>0</v>
      </c>
      <c r="BM150" s="7"/>
      <c r="BN150" s="7"/>
      <c r="BO150" s="7"/>
      <c r="BP150" s="7"/>
      <c r="BQ150" s="7"/>
      <c r="BR150" s="7"/>
      <c r="BS150" s="7"/>
      <c r="BT150" s="5">
        <f>SUM(Tabela36[[#This Row],[set/21]:[dez/21]])</f>
        <v>0</v>
      </c>
      <c r="BU150" s="5">
        <f>SUM(Tabela36[[#This Row],[jan/22]:[dez/22]])</f>
        <v>21019.19</v>
      </c>
      <c r="BV150" s="5">
        <f t="shared" si="8"/>
        <v>45689.310000000005</v>
      </c>
      <c r="BW150" s="5">
        <f t="shared" si="9"/>
        <v>0</v>
      </c>
      <c r="BX150" s="5">
        <f>SUM(Tabela36[[#This Row],[jan/25]:[dez/25]])</f>
        <v>0</v>
      </c>
      <c r="BY150" s="5">
        <f t="shared" si="10"/>
        <v>0</v>
      </c>
      <c r="BZ150" s="5">
        <f>Tabela36[[#This Row],[Total 2025]]+Tabela36[[#This Row],[Total 2024]]+Tabela36[[#This Row],[Total 2023]]+Tabela36[[#This Row],[Total 2022]]+Tabela36[[#This Row],[Total 2021]]+Tabela36[[#This Row],[Total 2026]]</f>
        <v>66708.5</v>
      </c>
    </row>
    <row r="151" spans="1:78" ht="30" customHeight="1" x14ac:dyDescent="0.25">
      <c r="A151" s="63"/>
      <c r="B151" s="10" t="s">
        <v>138</v>
      </c>
      <c r="C151" s="2" t="s">
        <v>280</v>
      </c>
      <c r="D151" s="10">
        <v>1179</v>
      </c>
      <c r="E151" s="7"/>
      <c r="F151" s="2" t="s">
        <v>436</v>
      </c>
      <c r="G151" s="153" t="s">
        <v>435</v>
      </c>
      <c r="H151" s="7">
        <v>0</v>
      </c>
      <c r="I151" s="7">
        <v>0</v>
      </c>
      <c r="J151" s="7">
        <v>0</v>
      </c>
      <c r="K151" s="7">
        <v>0</v>
      </c>
      <c r="L151" s="7">
        <v>2081.37</v>
      </c>
      <c r="M151" s="7">
        <v>0</v>
      </c>
      <c r="N151" s="7">
        <v>6214.04</v>
      </c>
      <c r="O151" s="7">
        <v>0</v>
      </c>
      <c r="P151" s="7">
        <v>0</v>
      </c>
      <c r="Q151" s="7">
        <v>8198.4</v>
      </c>
      <c r="R151" s="7">
        <v>0</v>
      </c>
      <c r="S151" s="7">
        <v>774.58</v>
      </c>
      <c r="T151" s="11">
        <v>0</v>
      </c>
      <c r="U151" s="11">
        <v>0</v>
      </c>
      <c r="V151" s="11">
        <v>3422.66</v>
      </c>
      <c r="W151" s="7">
        <v>0</v>
      </c>
      <c r="X151" s="7">
        <v>2907.04</v>
      </c>
      <c r="Y151" s="7">
        <v>0</v>
      </c>
      <c r="Z151" s="7">
        <v>3084.42</v>
      </c>
      <c r="AA151" s="7">
        <v>0</v>
      </c>
      <c r="AB151" s="7">
        <v>3292.01</v>
      </c>
      <c r="AC151" s="7">
        <v>0</v>
      </c>
      <c r="AD151" s="7">
        <v>0</v>
      </c>
      <c r="AE151" s="7">
        <v>0</v>
      </c>
      <c r="AF151" s="11">
        <v>0</v>
      </c>
      <c r="AG151" s="7">
        <v>4848.8</v>
      </c>
      <c r="AH151" s="7">
        <v>0</v>
      </c>
      <c r="AI151" s="7">
        <v>4619.13</v>
      </c>
      <c r="AJ151" s="7">
        <v>0</v>
      </c>
      <c r="AK151" s="7">
        <v>0</v>
      </c>
      <c r="AL151" s="7">
        <v>0</v>
      </c>
      <c r="AM151" s="7">
        <v>0</v>
      </c>
      <c r="AN151" s="7">
        <v>0</v>
      </c>
      <c r="AO151" s="7">
        <v>0</v>
      </c>
      <c r="AP151" s="7">
        <v>0</v>
      </c>
      <c r="AQ151" s="7">
        <v>0</v>
      </c>
      <c r="AR151" s="7">
        <v>3194.2</v>
      </c>
      <c r="AS151" s="7">
        <v>0</v>
      </c>
      <c r="AT151" s="7">
        <v>4623.54</v>
      </c>
      <c r="AU151" s="7">
        <v>2750.7</v>
      </c>
      <c r="AV151" s="7">
        <v>0</v>
      </c>
      <c r="AW151" s="7">
        <v>0</v>
      </c>
      <c r="AX151" s="7">
        <v>3176.88</v>
      </c>
      <c r="AY151" s="7">
        <v>2040.98</v>
      </c>
      <c r="AZ151" s="7">
        <v>0</v>
      </c>
      <c r="BA151" s="7">
        <v>0</v>
      </c>
      <c r="BB151" s="7">
        <v>0</v>
      </c>
      <c r="BC151" s="7">
        <v>2921.94</v>
      </c>
      <c r="BD151" s="7">
        <v>0</v>
      </c>
      <c r="BE151" s="7">
        <v>0</v>
      </c>
      <c r="BF151" s="7">
        <v>4632.88</v>
      </c>
      <c r="BG151" s="7">
        <v>0</v>
      </c>
      <c r="BH151" s="7">
        <v>0</v>
      </c>
      <c r="BI151" s="7">
        <v>0</v>
      </c>
      <c r="BJ151" s="7">
        <v>0</v>
      </c>
      <c r="BK151" s="7">
        <v>0</v>
      </c>
      <c r="BL151" s="155">
        <v>8093.99</v>
      </c>
      <c r="BM151" s="7"/>
      <c r="BN151" s="7"/>
      <c r="BO151" s="7"/>
      <c r="BP151" s="7"/>
      <c r="BQ151" s="7"/>
      <c r="BR151" s="7"/>
      <c r="BS151" s="7"/>
      <c r="BT151" s="5">
        <f>SUM(Tabela36[[#This Row],[set/21]:[dez/21]])</f>
        <v>0</v>
      </c>
      <c r="BU151" s="5">
        <f>SUM(Tabela36[[#This Row],[jan/22]:[dez/22]])</f>
        <v>20691.05</v>
      </c>
      <c r="BV151" s="5">
        <f t="shared" si="8"/>
        <v>18751.400000000001</v>
      </c>
      <c r="BW151" s="5">
        <f t="shared" si="9"/>
        <v>10568.439999999999</v>
      </c>
      <c r="BX151" s="5">
        <f>SUM(Tabela36[[#This Row],[jan/25]:[dez/25]])</f>
        <v>12772.68</v>
      </c>
      <c r="BY151" s="5">
        <f t="shared" si="10"/>
        <v>8093.99</v>
      </c>
      <c r="BZ151" s="5">
        <f>Tabela36[[#This Row],[Total 2025]]+Tabela36[[#This Row],[Total 2024]]+Tabela36[[#This Row],[Total 2023]]+Tabela36[[#This Row],[Total 2022]]+Tabela36[[#This Row],[Total 2021]]+Tabela36[[#This Row],[Total 2026]]</f>
        <v>70877.560000000012</v>
      </c>
    </row>
    <row r="152" spans="1:78" ht="30" customHeight="1" x14ac:dyDescent="0.25">
      <c r="A152" s="63"/>
      <c r="B152" s="10" t="s">
        <v>112</v>
      </c>
      <c r="C152" s="2" t="s">
        <v>276</v>
      </c>
      <c r="D152" s="10">
        <v>1147</v>
      </c>
      <c r="E152" s="7">
        <v>0</v>
      </c>
      <c r="F152" s="2" t="s">
        <v>437</v>
      </c>
      <c r="G152" s="153" t="s">
        <v>435</v>
      </c>
      <c r="H152" s="7">
        <v>0</v>
      </c>
      <c r="I152" s="7">
        <v>0</v>
      </c>
      <c r="J152" s="7">
        <v>6220.72</v>
      </c>
      <c r="K152" s="7">
        <v>0</v>
      </c>
      <c r="L152" s="7">
        <v>0</v>
      </c>
      <c r="M152" s="7">
        <v>2743.28</v>
      </c>
      <c r="N152" s="7">
        <v>0</v>
      </c>
      <c r="O152" s="7">
        <v>0</v>
      </c>
      <c r="P152" s="7">
        <v>0</v>
      </c>
      <c r="Q152" s="7">
        <v>6039.58</v>
      </c>
      <c r="R152" s="7">
        <v>1072.24</v>
      </c>
      <c r="S152" s="7">
        <v>0</v>
      </c>
      <c r="T152" s="11">
        <v>5864.68</v>
      </c>
      <c r="U152" s="11">
        <v>0</v>
      </c>
      <c r="V152" s="11">
        <v>4952.26</v>
      </c>
      <c r="W152" s="7">
        <v>0</v>
      </c>
      <c r="X152" s="7">
        <v>2245.36</v>
      </c>
      <c r="Y152" s="7">
        <v>0</v>
      </c>
      <c r="Z152" s="7">
        <v>4213.38</v>
      </c>
      <c r="AA152" s="7">
        <v>0</v>
      </c>
      <c r="AB152" s="7">
        <v>0</v>
      </c>
      <c r="AC152" s="7">
        <v>0</v>
      </c>
      <c r="AD152" s="7">
        <v>0</v>
      </c>
      <c r="AE152" s="7">
        <v>0</v>
      </c>
      <c r="AF152" s="11">
        <v>4722.72</v>
      </c>
      <c r="AG152" s="7">
        <v>5952.35</v>
      </c>
      <c r="AH152" s="7">
        <v>0</v>
      </c>
      <c r="AI152" s="7">
        <v>2823.05</v>
      </c>
      <c r="AJ152" s="7">
        <v>1358.34</v>
      </c>
      <c r="AK152" s="7">
        <v>2374.54</v>
      </c>
      <c r="AL152" s="7">
        <v>0</v>
      </c>
      <c r="AM152" s="7">
        <v>3014.2</v>
      </c>
      <c r="AN152" s="7">
        <v>0</v>
      </c>
      <c r="AO152" s="7">
        <v>0</v>
      </c>
      <c r="AP152" s="7">
        <v>0</v>
      </c>
      <c r="AQ152" s="7">
        <v>927.88</v>
      </c>
      <c r="AR152" s="7">
        <v>0</v>
      </c>
      <c r="AS152" s="7">
        <v>2066.1</v>
      </c>
      <c r="AT152" s="7">
        <v>1709.51</v>
      </c>
      <c r="AU152" s="7">
        <v>0</v>
      </c>
      <c r="AV152" s="7">
        <v>0</v>
      </c>
      <c r="AW152" s="7">
        <v>0</v>
      </c>
      <c r="AX152" s="7">
        <v>0</v>
      </c>
      <c r="AY152" s="7">
        <v>0</v>
      </c>
      <c r="AZ152" s="7">
        <v>0</v>
      </c>
      <c r="BA152" s="7">
        <v>0</v>
      </c>
      <c r="BB152" s="7">
        <v>0</v>
      </c>
      <c r="BC152" s="7">
        <v>0</v>
      </c>
      <c r="BD152" s="7">
        <v>0</v>
      </c>
      <c r="BE152" s="7">
        <v>3533.72</v>
      </c>
      <c r="BF152" s="7">
        <v>1491.52</v>
      </c>
      <c r="BG152" s="7">
        <v>0</v>
      </c>
      <c r="BH152" s="7">
        <v>0</v>
      </c>
      <c r="BI152" s="7">
        <v>0</v>
      </c>
      <c r="BJ152" s="7">
        <v>0</v>
      </c>
      <c r="BK152" s="7">
        <v>0</v>
      </c>
      <c r="BL152" s="155">
        <v>0</v>
      </c>
      <c r="BM152" s="7"/>
      <c r="BN152" s="7"/>
      <c r="BO152" s="7"/>
      <c r="BP152" s="7"/>
      <c r="BQ152" s="7"/>
      <c r="BR152" s="7"/>
      <c r="BS152" s="7"/>
      <c r="BT152" s="5">
        <f>SUM(Tabela36[[#This Row],[set/21]:[dez/21]])</f>
        <v>6220.72</v>
      </c>
      <c r="BU152" s="5">
        <f>SUM(Tabela36[[#This Row],[jan/22]:[dez/22]])</f>
        <v>20672.04</v>
      </c>
      <c r="BV152" s="5">
        <f t="shared" si="8"/>
        <v>19956.859999999997</v>
      </c>
      <c r="BW152" s="5">
        <f t="shared" si="9"/>
        <v>11450.57</v>
      </c>
      <c r="BX152" s="5">
        <f>SUM(Tabela36[[#This Row],[jan/25]:[dez/25]])</f>
        <v>5025.24</v>
      </c>
      <c r="BY152" s="5">
        <f t="shared" si="10"/>
        <v>0</v>
      </c>
      <c r="BZ152" s="5">
        <f>Tabela36[[#This Row],[Total 2025]]+Tabela36[[#This Row],[Total 2024]]+Tabela36[[#This Row],[Total 2023]]+Tabela36[[#This Row],[Total 2022]]+Tabela36[[#This Row],[Total 2021]]+Tabela36[[#This Row],[Total 2026]]</f>
        <v>63325.43</v>
      </c>
    </row>
    <row r="153" spans="1:78" ht="30" customHeight="1" x14ac:dyDescent="0.25">
      <c r="A153" s="63"/>
      <c r="B153" s="10" t="s">
        <v>23</v>
      </c>
      <c r="C153" s="2" t="s">
        <v>276</v>
      </c>
      <c r="D153" s="10">
        <v>1295</v>
      </c>
      <c r="E153" s="7">
        <v>10000</v>
      </c>
      <c r="F153" s="2" t="s">
        <v>436</v>
      </c>
      <c r="G153" s="153" t="s">
        <v>435</v>
      </c>
      <c r="H153" s="7">
        <v>0</v>
      </c>
      <c r="I153" s="7">
        <v>0</v>
      </c>
      <c r="J153" s="7">
        <v>0</v>
      </c>
      <c r="K153" s="7">
        <v>0</v>
      </c>
      <c r="L153" s="7">
        <v>0</v>
      </c>
      <c r="M153" s="7">
        <v>0</v>
      </c>
      <c r="N153" s="7">
        <v>0</v>
      </c>
      <c r="O153" s="7">
        <v>0</v>
      </c>
      <c r="P153" s="7">
        <v>0</v>
      </c>
      <c r="Q153" s="7">
        <v>0</v>
      </c>
      <c r="R153" s="7">
        <v>5739.37</v>
      </c>
      <c r="S153" s="7">
        <v>4828.47</v>
      </c>
      <c r="T153" s="11">
        <v>1936.31</v>
      </c>
      <c r="U153" s="11">
        <v>7493.38</v>
      </c>
      <c r="V153" s="11">
        <v>0</v>
      </c>
      <c r="W153" s="7">
        <v>0</v>
      </c>
      <c r="X153" s="7">
        <v>15252.67</v>
      </c>
      <c r="Y153" s="7">
        <v>3564.78</v>
      </c>
      <c r="Z153" s="7">
        <v>6285.7000000000007</v>
      </c>
      <c r="AA153" s="7">
        <v>4086.31</v>
      </c>
      <c r="AB153" s="7">
        <v>3162.35</v>
      </c>
      <c r="AC153" s="7">
        <v>3010.07</v>
      </c>
      <c r="AD153" s="7">
        <v>2393.58</v>
      </c>
      <c r="AE153" s="7">
        <v>2173.11</v>
      </c>
      <c r="AF153" s="11">
        <v>8981.7199999999993</v>
      </c>
      <c r="AG153" s="7">
        <v>5276.3099999999995</v>
      </c>
      <c r="AH153" s="7">
        <v>0</v>
      </c>
      <c r="AI153" s="7">
        <v>0</v>
      </c>
      <c r="AJ153" s="7">
        <v>0</v>
      </c>
      <c r="AK153" s="7">
        <v>8038.75</v>
      </c>
      <c r="AL153" s="7">
        <v>2725.8</v>
      </c>
      <c r="AM153" s="7">
        <v>11681.83</v>
      </c>
      <c r="AN153" s="7">
        <v>6815.1</v>
      </c>
      <c r="AO153" s="7">
        <v>7835.14</v>
      </c>
      <c r="AP153" s="7">
        <v>4708.2</v>
      </c>
      <c r="AQ153" s="7">
        <v>9427.69</v>
      </c>
      <c r="AR153" s="7">
        <v>0</v>
      </c>
      <c r="AS153" s="7">
        <v>2640.98</v>
      </c>
      <c r="AT153" s="7">
        <v>3444.38</v>
      </c>
      <c r="AU153" s="7">
        <v>4925.79</v>
      </c>
      <c r="AV153" s="7">
        <v>6719.27</v>
      </c>
      <c r="AW153" s="7">
        <v>11298.16</v>
      </c>
      <c r="AX153" s="7">
        <v>7258.97</v>
      </c>
      <c r="AY153" s="7">
        <v>12503.26</v>
      </c>
      <c r="AZ153" s="7">
        <v>0</v>
      </c>
      <c r="BA153" s="7">
        <v>12076.4</v>
      </c>
      <c r="BB153" s="7">
        <v>0</v>
      </c>
      <c r="BC153" s="7">
        <v>9168.5499999999993</v>
      </c>
      <c r="BD153" s="7">
        <v>13161.289999999999</v>
      </c>
      <c r="BE153" s="7">
        <v>8640.02</v>
      </c>
      <c r="BF153" s="7">
        <v>0</v>
      </c>
      <c r="BG153" s="7">
        <v>11225.13</v>
      </c>
      <c r="BH153" s="7">
        <v>7245.1</v>
      </c>
      <c r="BI153" s="7">
        <v>11458.4</v>
      </c>
      <c r="BJ153" s="7">
        <v>0</v>
      </c>
      <c r="BK153" s="7">
        <v>0</v>
      </c>
      <c r="BL153" s="155">
        <v>0</v>
      </c>
      <c r="BM153" s="7"/>
      <c r="BN153" s="7"/>
      <c r="BO153" s="7"/>
      <c r="BP153" s="7"/>
      <c r="BQ153" s="7"/>
      <c r="BR153" s="7"/>
      <c r="BS153" s="7"/>
      <c r="BT153" s="5">
        <f>SUM(Tabela36[[#This Row],[set/21]:[dez/21]])</f>
        <v>0</v>
      </c>
      <c r="BU153" s="5">
        <f>SUM(Tabela36[[#This Row],[jan/22]:[dez/22]])</f>
        <v>19997.53</v>
      </c>
      <c r="BV153" s="5">
        <f t="shared" si="8"/>
        <v>54186.600000000006</v>
      </c>
      <c r="BW153" s="5">
        <f t="shared" si="9"/>
        <v>62243.659999999996</v>
      </c>
      <c r="BX153" s="5">
        <f>SUM(Tabela36[[#This Row],[jan/25]:[dez/25]])</f>
        <v>92051.05</v>
      </c>
      <c r="BY153" s="5">
        <f t="shared" si="10"/>
        <v>18703.5</v>
      </c>
      <c r="BZ153" s="5">
        <f>Tabela36[[#This Row],[Total 2025]]+Tabela36[[#This Row],[Total 2024]]+Tabela36[[#This Row],[Total 2023]]+Tabela36[[#This Row],[Total 2022]]+Tabela36[[#This Row],[Total 2021]]+Tabela36[[#This Row],[Total 2026]]</f>
        <v>247182.34</v>
      </c>
    </row>
    <row r="154" spans="1:78" ht="30" customHeight="1" x14ac:dyDescent="0.25">
      <c r="A154" s="63"/>
      <c r="B154" s="10" t="s">
        <v>166</v>
      </c>
      <c r="C154" s="2" t="s">
        <v>276</v>
      </c>
      <c r="D154" s="10">
        <v>1247</v>
      </c>
      <c r="E154" s="7">
        <v>15000</v>
      </c>
      <c r="F154" s="2" t="s">
        <v>437</v>
      </c>
      <c r="G154" s="153" t="s">
        <v>435</v>
      </c>
      <c r="H154" s="7">
        <v>0</v>
      </c>
      <c r="I154" s="7">
        <v>0</v>
      </c>
      <c r="J154" s="7">
        <v>5184.84</v>
      </c>
      <c r="K154" s="7">
        <v>0</v>
      </c>
      <c r="L154" s="7">
        <v>3751.08</v>
      </c>
      <c r="M154" s="7">
        <v>0</v>
      </c>
      <c r="N154" s="7">
        <v>8998.56</v>
      </c>
      <c r="O154" s="7">
        <v>2950.08</v>
      </c>
      <c r="P154" s="7">
        <f>6202.08+3915.36</f>
        <v>10117.44</v>
      </c>
      <c r="Q154" s="7">
        <v>4910.28</v>
      </c>
      <c r="R154" s="7">
        <v>0</v>
      </c>
      <c r="S154" s="7">
        <v>6726.48</v>
      </c>
      <c r="T154" s="11">
        <v>10453.92</v>
      </c>
      <c r="U154" s="11">
        <v>0</v>
      </c>
      <c r="V154" s="11">
        <v>0</v>
      </c>
      <c r="W154" s="7">
        <v>6577.56</v>
      </c>
      <c r="X154" s="7">
        <v>0</v>
      </c>
      <c r="Y154" s="7">
        <v>9324.44</v>
      </c>
      <c r="Z154" s="7">
        <v>0</v>
      </c>
      <c r="AA154" s="7">
        <v>0</v>
      </c>
      <c r="AB154" s="7">
        <v>14586.6</v>
      </c>
      <c r="AC154" s="7">
        <v>0</v>
      </c>
      <c r="AD154" s="7">
        <v>0</v>
      </c>
      <c r="AE154" s="7">
        <v>0</v>
      </c>
      <c r="AF154" s="11">
        <v>9048.9599999999991</v>
      </c>
      <c r="AG154" s="7">
        <v>2481.36</v>
      </c>
      <c r="AH154" s="7">
        <v>0</v>
      </c>
      <c r="AI154" s="7">
        <v>0</v>
      </c>
      <c r="AJ154" s="7">
        <v>7246.56</v>
      </c>
      <c r="AK154" s="7">
        <v>6181.61</v>
      </c>
      <c r="AL154" s="7">
        <v>4419.84</v>
      </c>
      <c r="AM154" s="7">
        <v>0</v>
      </c>
      <c r="AN154" s="7">
        <v>0</v>
      </c>
      <c r="AO154" s="7">
        <v>3812.76</v>
      </c>
      <c r="AP154" s="7">
        <v>966.28</v>
      </c>
      <c r="AQ154" s="7">
        <v>1659.32</v>
      </c>
      <c r="AR154" s="7">
        <v>0</v>
      </c>
      <c r="AS154" s="7">
        <v>0</v>
      </c>
      <c r="AT154" s="7">
        <v>3461.64</v>
      </c>
      <c r="AU154" s="7">
        <v>7043.04</v>
      </c>
      <c r="AV154" s="7">
        <v>2663.28</v>
      </c>
      <c r="AW154" s="7">
        <v>3567.24</v>
      </c>
      <c r="AX154" s="7">
        <v>0</v>
      </c>
      <c r="AY154" s="7">
        <v>37458.39</v>
      </c>
      <c r="AZ154" s="7">
        <v>5766.12</v>
      </c>
      <c r="BA154" s="7">
        <v>0</v>
      </c>
      <c r="BB154" s="7">
        <v>14185.32</v>
      </c>
      <c r="BC154" s="7">
        <v>5414.28</v>
      </c>
      <c r="BD154" s="7">
        <v>3869.4</v>
      </c>
      <c r="BE154" s="7">
        <v>14680.16</v>
      </c>
      <c r="BF154" s="7">
        <v>3507</v>
      </c>
      <c r="BG154" s="7">
        <v>7726.92</v>
      </c>
      <c r="BH154" s="7">
        <v>8744.6999999999989</v>
      </c>
      <c r="BI154" s="7">
        <v>8034.6</v>
      </c>
      <c r="BJ154" s="7">
        <v>0</v>
      </c>
      <c r="BK154" s="7">
        <v>16604.46</v>
      </c>
      <c r="BL154" s="155">
        <v>0</v>
      </c>
      <c r="BM154" s="7"/>
      <c r="BN154" s="7"/>
      <c r="BO154" s="7"/>
      <c r="BP154" s="7"/>
      <c r="BQ154" s="7"/>
      <c r="BR154" s="7"/>
      <c r="BS154" s="7"/>
      <c r="BT154" s="5">
        <f>SUM(Tabela36[[#This Row],[set/21]:[dez/21]])</f>
        <v>5184.84</v>
      </c>
      <c r="BU154" s="5">
        <f>SUM(Tabela36[[#This Row],[jan/22]:[dez/22]])</f>
        <v>54485.399999999994</v>
      </c>
      <c r="BV154" s="5">
        <f t="shared" si="8"/>
        <v>35441.360000000001</v>
      </c>
      <c r="BW154" s="5">
        <f t="shared" si="9"/>
        <v>34791.050000000003</v>
      </c>
      <c r="BX154" s="5">
        <f>SUM(Tabela36[[#This Row],[jan/25]:[dez/25]])</f>
        <v>98838.11</v>
      </c>
      <c r="BY154" s="5">
        <f t="shared" si="10"/>
        <v>33383.759999999995</v>
      </c>
      <c r="BZ154" s="5">
        <f>Tabela36[[#This Row],[Total 2025]]+Tabela36[[#This Row],[Total 2024]]+Tabela36[[#This Row],[Total 2023]]+Tabela36[[#This Row],[Total 2022]]+Tabela36[[#This Row],[Total 2021]]+Tabela36[[#This Row],[Total 2026]]</f>
        <v>262124.52000000002</v>
      </c>
    </row>
    <row r="155" spans="1:78" ht="30" customHeight="1" x14ac:dyDescent="0.25">
      <c r="A155" s="63"/>
      <c r="B155" s="10" t="s">
        <v>326</v>
      </c>
      <c r="C155" s="2" t="s">
        <v>280</v>
      </c>
      <c r="D155" s="10">
        <v>1313</v>
      </c>
      <c r="E155" s="7">
        <v>15000</v>
      </c>
      <c r="F155" s="2" t="s">
        <v>436</v>
      </c>
      <c r="G155" s="153" t="s">
        <v>435</v>
      </c>
      <c r="H155" s="7">
        <v>0</v>
      </c>
      <c r="I155" s="7">
        <v>0</v>
      </c>
      <c r="J155" s="7">
        <v>0</v>
      </c>
      <c r="K155" s="7">
        <v>0</v>
      </c>
      <c r="L155" s="7">
        <v>0</v>
      </c>
      <c r="M155" s="7">
        <v>0</v>
      </c>
      <c r="N155" s="7">
        <v>0</v>
      </c>
      <c r="O155" s="7">
        <v>0</v>
      </c>
      <c r="P155" s="7">
        <v>0</v>
      </c>
      <c r="Q155" s="7">
        <v>0</v>
      </c>
      <c r="R155" s="7">
        <v>3251.82</v>
      </c>
      <c r="S155" s="7">
        <v>10696.93</v>
      </c>
      <c r="T155" s="11">
        <v>2722.42</v>
      </c>
      <c r="U155" s="11">
        <v>2773.92</v>
      </c>
      <c r="V155" s="11">
        <v>0</v>
      </c>
      <c r="W155" s="11">
        <v>0</v>
      </c>
      <c r="X155" s="11">
        <v>6430.72</v>
      </c>
      <c r="Y155" s="11">
        <v>0</v>
      </c>
      <c r="Z155" s="11">
        <v>6940.56</v>
      </c>
      <c r="AA155" s="11">
        <v>0</v>
      </c>
      <c r="AB155" s="11">
        <v>5170.1000000000004</v>
      </c>
      <c r="AC155" s="11">
        <v>0</v>
      </c>
      <c r="AD155" s="11">
        <v>0</v>
      </c>
      <c r="AE155" s="7">
        <v>5239.16</v>
      </c>
      <c r="AF155" s="11">
        <v>0</v>
      </c>
      <c r="AG155" s="11">
        <v>0</v>
      </c>
      <c r="AH155" s="7">
        <v>5414.61</v>
      </c>
      <c r="AI155" s="7">
        <v>0</v>
      </c>
      <c r="AJ155" s="7">
        <v>0</v>
      </c>
      <c r="AK155" s="7">
        <v>4666.4399999999996</v>
      </c>
      <c r="AL155" s="7">
        <v>0</v>
      </c>
      <c r="AM155" s="7">
        <v>6167.8</v>
      </c>
      <c r="AN155" s="7">
        <v>0</v>
      </c>
      <c r="AO155" s="7">
        <v>0</v>
      </c>
      <c r="AP155" s="7">
        <v>4251.5200000000004</v>
      </c>
      <c r="AQ155" s="7">
        <v>6404.76</v>
      </c>
      <c r="AR155" s="7">
        <v>0</v>
      </c>
      <c r="AS155" s="7">
        <v>6732.3</v>
      </c>
      <c r="AT155" s="7">
        <v>0</v>
      </c>
      <c r="AU155" s="7">
        <v>0</v>
      </c>
      <c r="AV155" s="7">
        <v>9727.6200000000008</v>
      </c>
      <c r="AW155" s="7">
        <v>0</v>
      </c>
      <c r="AX155" s="7">
        <v>0</v>
      </c>
      <c r="AY155" s="7">
        <v>5969.55</v>
      </c>
      <c r="AZ155" s="7">
        <v>4845.71</v>
      </c>
      <c r="BA155" s="7">
        <v>3317.44</v>
      </c>
      <c r="BB155" s="7">
        <v>0</v>
      </c>
      <c r="BC155" s="7">
        <v>0</v>
      </c>
      <c r="BD155" s="7">
        <v>4755.7800000000007</v>
      </c>
      <c r="BE155" s="7">
        <v>13418.66</v>
      </c>
      <c r="BF155" s="7">
        <v>0</v>
      </c>
      <c r="BG155" s="7">
        <v>0</v>
      </c>
      <c r="BH155" s="7">
        <v>6010.2</v>
      </c>
      <c r="BI155" s="7">
        <v>0</v>
      </c>
      <c r="BJ155" s="7">
        <v>4341.1000000000004</v>
      </c>
      <c r="BK155" s="7">
        <v>7634.2</v>
      </c>
      <c r="BL155" s="155">
        <v>0</v>
      </c>
      <c r="BM155" s="7"/>
      <c r="BN155" s="7"/>
      <c r="BO155" s="7"/>
      <c r="BP155" s="7"/>
      <c r="BQ155" s="7"/>
      <c r="BR155" s="7"/>
      <c r="BS155" s="7"/>
      <c r="BT155" s="5">
        <f>SUM(Tabela36[[#This Row],[set/21]:[dez/21]])</f>
        <v>0</v>
      </c>
      <c r="BU155" s="5">
        <f>SUM(Tabela36[[#This Row],[jan/22]:[dez/22]])</f>
        <v>19445.089999999997</v>
      </c>
      <c r="BV155" s="5">
        <f t="shared" si="8"/>
        <v>29195.15</v>
      </c>
      <c r="BW155" s="5">
        <f t="shared" si="9"/>
        <v>28222.82</v>
      </c>
      <c r="BX155" s="5">
        <f>SUM(Tabela36[[#This Row],[jan/25]:[dez/25]])</f>
        <v>42034.759999999995</v>
      </c>
      <c r="BY155" s="5">
        <f t="shared" si="10"/>
        <v>17985.5</v>
      </c>
      <c r="BZ155" s="5">
        <f>Tabela36[[#This Row],[Total 2025]]+Tabela36[[#This Row],[Total 2024]]+Tabela36[[#This Row],[Total 2023]]+Tabela36[[#This Row],[Total 2022]]+Tabela36[[#This Row],[Total 2021]]+Tabela36[[#This Row],[Total 2026]]</f>
        <v>136883.31999999998</v>
      </c>
    </row>
    <row r="156" spans="1:78" ht="30" customHeight="1" x14ac:dyDescent="0.25">
      <c r="A156" s="63"/>
      <c r="B156" s="10" t="s">
        <v>253</v>
      </c>
      <c r="C156" s="2" t="s">
        <v>276</v>
      </c>
      <c r="D156" s="10">
        <v>1217</v>
      </c>
      <c r="E156" s="7"/>
      <c r="F156" s="2" t="s">
        <v>436</v>
      </c>
      <c r="G156" s="153" t="s">
        <v>435</v>
      </c>
      <c r="H156" s="7">
        <v>0</v>
      </c>
      <c r="I156" s="7">
        <v>0</v>
      </c>
      <c r="J156" s="7">
        <v>0</v>
      </c>
      <c r="K156" s="7">
        <v>0</v>
      </c>
      <c r="L156" s="7">
        <v>0</v>
      </c>
      <c r="M156" s="7">
        <v>4906.9799999999996</v>
      </c>
      <c r="N156" s="7">
        <v>0</v>
      </c>
      <c r="O156" s="7">
        <v>0</v>
      </c>
      <c r="P156" s="7">
        <v>0</v>
      </c>
      <c r="Q156" s="7">
        <v>0</v>
      </c>
      <c r="R156" s="7">
        <v>0</v>
      </c>
      <c r="S156" s="7">
        <v>9158.2199999999993</v>
      </c>
      <c r="T156" s="11">
        <v>0</v>
      </c>
      <c r="U156" s="11">
        <v>0</v>
      </c>
      <c r="V156" s="11">
        <v>5223.29</v>
      </c>
      <c r="W156" s="7">
        <v>0</v>
      </c>
      <c r="X156" s="7">
        <v>0</v>
      </c>
      <c r="Y156" s="7">
        <v>0</v>
      </c>
      <c r="Z156" s="7">
        <v>0</v>
      </c>
      <c r="AA156" s="7">
        <v>0</v>
      </c>
      <c r="AB156" s="7">
        <v>0</v>
      </c>
      <c r="AC156" s="7">
        <v>0</v>
      </c>
      <c r="AD156" s="7">
        <v>0</v>
      </c>
      <c r="AE156" s="7">
        <v>6371.62</v>
      </c>
      <c r="AF156" s="11">
        <v>4943.8999999999996</v>
      </c>
      <c r="AG156" s="7">
        <v>0</v>
      </c>
      <c r="AH156" s="7">
        <v>0</v>
      </c>
      <c r="AI156" s="7">
        <v>0</v>
      </c>
      <c r="AJ156" s="7">
        <v>0</v>
      </c>
      <c r="AK156" s="7">
        <v>0</v>
      </c>
      <c r="AL156" s="7">
        <v>0</v>
      </c>
      <c r="AM156" s="7">
        <v>0</v>
      </c>
      <c r="AN156" s="7">
        <v>0</v>
      </c>
      <c r="AO156" s="7">
        <v>0</v>
      </c>
      <c r="AP156" s="7">
        <v>0</v>
      </c>
      <c r="AQ156" s="7">
        <v>0</v>
      </c>
      <c r="AR156" s="7">
        <v>0</v>
      </c>
      <c r="AS156" s="7">
        <v>0</v>
      </c>
      <c r="AT156" s="7">
        <v>0</v>
      </c>
      <c r="AU156" s="7">
        <v>5172.43</v>
      </c>
      <c r="AV156" s="7">
        <v>0</v>
      </c>
      <c r="AW156" s="7">
        <v>0</v>
      </c>
      <c r="AX156" s="7">
        <v>0</v>
      </c>
      <c r="AY156" s="7">
        <v>0</v>
      </c>
      <c r="AZ156" s="7">
        <v>0</v>
      </c>
      <c r="BA156" s="7">
        <v>0</v>
      </c>
      <c r="BB156" s="7">
        <v>0</v>
      </c>
      <c r="BC156" s="7">
        <v>0</v>
      </c>
      <c r="BD156" s="7">
        <v>0</v>
      </c>
      <c r="BE156" s="7">
        <v>0</v>
      </c>
      <c r="BF156" s="7">
        <v>154</v>
      </c>
      <c r="BG156" s="7">
        <v>0</v>
      </c>
      <c r="BH156" s="7">
        <v>0</v>
      </c>
      <c r="BI156" s="7">
        <v>0</v>
      </c>
      <c r="BJ156" s="7">
        <v>0</v>
      </c>
      <c r="BK156" s="7">
        <v>0</v>
      </c>
      <c r="BL156" s="155">
        <v>0</v>
      </c>
      <c r="BM156" s="7"/>
      <c r="BN156" s="7"/>
      <c r="BO156" s="7"/>
      <c r="BP156" s="7"/>
      <c r="BQ156" s="7"/>
      <c r="BR156" s="7"/>
      <c r="BS156" s="7"/>
      <c r="BT156" s="5">
        <f>SUM(Tabela36[[#This Row],[set/21]:[dez/21]])</f>
        <v>0</v>
      </c>
      <c r="BU156" s="5">
        <f>SUM(Tabela36[[#This Row],[jan/22]:[dez/22]])</f>
        <v>19288.489999999998</v>
      </c>
      <c r="BV156" s="5">
        <f t="shared" si="8"/>
        <v>11315.52</v>
      </c>
      <c r="BW156" s="5">
        <f t="shared" si="9"/>
        <v>5172.43</v>
      </c>
      <c r="BX156" s="5">
        <f>SUM(Tabela36[[#This Row],[jan/25]:[dez/25]])</f>
        <v>154</v>
      </c>
      <c r="BY156" s="5">
        <f t="shared" si="10"/>
        <v>0</v>
      </c>
      <c r="BZ156" s="5">
        <f>Tabela36[[#This Row],[Total 2025]]+Tabela36[[#This Row],[Total 2024]]+Tabela36[[#This Row],[Total 2023]]+Tabela36[[#This Row],[Total 2022]]+Tabela36[[#This Row],[Total 2021]]+Tabela36[[#This Row],[Total 2026]]</f>
        <v>35930.44</v>
      </c>
    </row>
    <row r="157" spans="1:78" ht="30" customHeight="1" x14ac:dyDescent="0.25">
      <c r="A157" s="63"/>
      <c r="B157" s="10" t="s">
        <v>219</v>
      </c>
      <c r="C157" s="2" t="s">
        <v>276</v>
      </c>
      <c r="D157" s="10">
        <v>1278</v>
      </c>
      <c r="E157" s="7"/>
      <c r="F157" s="2" t="s">
        <v>436</v>
      </c>
      <c r="G157" s="153" t="s">
        <v>440</v>
      </c>
      <c r="H157" s="7">
        <v>0</v>
      </c>
      <c r="I157" s="7">
        <v>0</v>
      </c>
      <c r="J157" s="7">
        <v>0</v>
      </c>
      <c r="K157" s="7">
        <v>0</v>
      </c>
      <c r="L157" s="7">
        <v>0</v>
      </c>
      <c r="M157" s="7">
        <v>0</v>
      </c>
      <c r="N157" s="7">
        <v>0</v>
      </c>
      <c r="O157" s="7">
        <v>0</v>
      </c>
      <c r="P157" s="7">
        <v>0</v>
      </c>
      <c r="Q157" s="7">
        <v>13486.16</v>
      </c>
      <c r="R157" s="7">
        <v>5749.14</v>
      </c>
      <c r="S157" s="7">
        <v>0</v>
      </c>
      <c r="T157" s="11">
        <v>0</v>
      </c>
      <c r="U157" s="11">
        <v>0</v>
      </c>
      <c r="V157" s="11">
        <v>0</v>
      </c>
      <c r="W157" s="7">
        <v>0</v>
      </c>
      <c r="X157" s="7">
        <v>0</v>
      </c>
      <c r="Y157" s="7">
        <v>0</v>
      </c>
      <c r="Z157" s="7">
        <v>0</v>
      </c>
      <c r="AA157" s="7">
        <v>0</v>
      </c>
      <c r="AB157" s="7">
        <v>0</v>
      </c>
      <c r="AC157" s="7">
        <v>0</v>
      </c>
      <c r="AD157" s="7">
        <v>0</v>
      </c>
      <c r="AE157" s="7">
        <v>0</v>
      </c>
      <c r="AF157" s="11">
        <v>0</v>
      </c>
      <c r="AG157" s="7">
        <v>0</v>
      </c>
      <c r="AH157" s="7">
        <v>0</v>
      </c>
      <c r="AI157" s="7">
        <v>0</v>
      </c>
      <c r="AJ157" s="7">
        <v>0</v>
      </c>
      <c r="AK157" s="7">
        <v>0</v>
      </c>
      <c r="AL157" s="7">
        <v>0</v>
      </c>
      <c r="AM157" s="7">
        <v>0</v>
      </c>
      <c r="AN157" s="7">
        <v>0</v>
      </c>
      <c r="AO157" s="7">
        <v>0</v>
      </c>
      <c r="AP157" s="7">
        <v>0</v>
      </c>
      <c r="AQ157" s="7">
        <v>0</v>
      </c>
      <c r="AR157" s="7">
        <v>0</v>
      </c>
      <c r="AS157" s="7">
        <v>0</v>
      </c>
      <c r="AT157" s="7">
        <v>0</v>
      </c>
      <c r="AU157" s="7">
        <v>0</v>
      </c>
      <c r="AV157" s="7">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155">
        <v>0</v>
      </c>
      <c r="BM157" s="7"/>
      <c r="BN157" s="7"/>
      <c r="BO157" s="7"/>
      <c r="BP157" s="7"/>
      <c r="BQ157" s="7"/>
      <c r="BR157" s="7"/>
      <c r="BS157" s="7"/>
      <c r="BT157" s="5">
        <f>SUM(Tabela36[[#This Row],[set/21]:[dez/21]])</f>
        <v>0</v>
      </c>
      <c r="BU157" s="5">
        <f>SUM(Tabela36[[#This Row],[jan/22]:[dez/22]])</f>
        <v>19235.3</v>
      </c>
      <c r="BV157" s="5">
        <f t="shared" si="8"/>
        <v>0</v>
      </c>
      <c r="BW157" s="5">
        <f t="shared" si="9"/>
        <v>0</v>
      </c>
      <c r="BX157" s="5">
        <f>SUM(Tabela36[[#This Row],[jan/25]:[dez/25]])</f>
        <v>0</v>
      </c>
      <c r="BY157" s="5">
        <f t="shared" si="10"/>
        <v>0</v>
      </c>
      <c r="BZ157" s="5">
        <f>Tabela36[[#This Row],[Total 2025]]+Tabela36[[#This Row],[Total 2024]]+Tabela36[[#This Row],[Total 2023]]+Tabela36[[#This Row],[Total 2022]]+Tabela36[[#This Row],[Total 2021]]+Tabela36[[#This Row],[Total 2026]]</f>
        <v>19235.3</v>
      </c>
    </row>
    <row r="158" spans="1:78" ht="30" customHeight="1" x14ac:dyDescent="0.25">
      <c r="A158" s="63"/>
      <c r="B158" s="10" t="s">
        <v>97</v>
      </c>
      <c r="C158" s="2" t="s">
        <v>288</v>
      </c>
      <c r="D158" s="10">
        <v>1192</v>
      </c>
      <c r="E158" s="7">
        <v>20000</v>
      </c>
      <c r="F158" s="2" t="s">
        <v>436</v>
      </c>
      <c r="G158" s="153" t="s">
        <v>464</v>
      </c>
      <c r="H158" s="7">
        <v>0</v>
      </c>
      <c r="I158" s="7">
        <v>0</v>
      </c>
      <c r="J158" s="7">
        <v>0</v>
      </c>
      <c r="K158" s="7">
        <v>0</v>
      </c>
      <c r="L158" s="7">
        <v>11235.71</v>
      </c>
      <c r="M158" s="7">
        <v>0</v>
      </c>
      <c r="N158" s="7">
        <v>0</v>
      </c>
      <c r="O158" s="7">
        <v>0</v>
      </c>
      <c r="P158" s="7">
        <v>0</v>
      </c>
      <c r="Q158" s="7">
        <v>0</v>
      </c>
      <c r="R158" s="7">
        <v>0</v>
      </c>
      <c r="S158" s="7">
        <v>0</v>
      </c>
      <c r="T158" s="11">
        <v>0</v>
      </c>
      <c r="U158" s="11">
        <v>7695.98</v>
      </c>
      <c r="V158" s="11">
        <v>0</v>
      </c>
      <c r="W158" s="7">
        <v>0</v>
      </c>
      <c r="X158" s="7">
        <v>4356.3999999999996</v>
      </c>
      <c r="Y158" s="7">
        <v>0</v>
      </c>
      <c r="Z158" s="7">
        <v>0</v>
      </c>
      <c r="AA158" s="7">
        <v>4855.76</v>
      </c>
      <c r="AB158" s="7">
        <v>0</v>
      </c>
      <c r="AC158" s="7">
        <v>0</v>
      </c>
      <c r="AD158" s="7">
        <v>13180.96</v>
      </c>
      <c r="AE158" s="7">
        <v>12738.26</v>
      </c>
      <c r="AF158" s="11">
        <v>9677.2000000000007</v>
      </c>
      <c r="AG158" s="7">
        <v>1458.05</v>
      </c>
      <c r="AH158" s="7">
        <v>7611.12</v>
      </c>
      <c r="AI158" s="7">
        <v>0</v>
      </c>
      <c r="AJ158" s="7">
        <v>10598.38</v>
      </c>
      <c r="AK158" s="7">
        <v>7009.7300000000014</v>
      </c>
      <c r="AL158" s="7">
        <v>16821.919999999998</v>
      </c>
      <c r="AM158" s="7">
        <v>0</v>
      </c>
      <c r="AN158" s="7">
        <v>8337.7000000000007</v>
      </c>
      <c r="AO158" s="7">
        <v>0</v>
      </c>
      <c r="AP158" s="7">
        <v>15482.14</v>
      </c>
      <c r="AQ158" s="7">
        <v>19914.46</v>
      </c>
      <c r="AR158" s="7">
        <v>0</v>
      </c>
      <c r="AS158" s="7">
        <v>15804.100000000002</v>
      </c>
      <c r="AT158" s="7">
        <v>0</v>
      </c>
      <c r="AU158" s="7">
        <v>0</v>
      </c>
      <c r="AV158" s="7">
        <v>14696.52</v>
      </c>
      <c r="AW158" s="7">
        <v>0</v>
      </c>
      <c r="AX158" s="7">
        <v>0</v>
      </c>
      <c r="AY158" s="7">
        <v>14246.6</v>
      </c>
      <c r="AZ158" s="7">
        <v>0</v>
      </c>
      <c r="BA158" s="7">
        <v>0</v>
      </c>
      <c r="BB158" s="7">
        <v>14433.42</v>
      </c>
      <c r="BC158" s="7">
        <v>3371.72</v>
      </c>
      <c r="BD158" s="7">
        <v>17163.29</v>
      </c>
      <c r="BE158" s="7">
        <v>12673.48</v>
      </c>
      <c r="BF158" s="7">
        <v>0</v>
      </c>
      <c r="BG158" s="7">
        <v>0</v>
      </c>
      <c r="BH158" s="7">
        <v>0</v>
      </c>
      <c r="BI158" s="7">
        <v>9881.6799999999985</v>
      </c>
      <c r="BJ158" s="7">
        <v>13900</v>
      </c>
      <c r="BK158" s="7">
        <v>0</v>
      </c>
      <c r="BL158" s="155">
        <v>0</v>
      </c>
      <c r="BM158" s="7"/>
      <c r="BN158" s="7"/>
      <c r="BO158" s="7"/>
      <c r="BP158" s="7"/>
      <c r="BQ158" s="7"/>
      <c r="BR158" s="7"/>
      <c r="BS158" s="7"/>
      <c r="BT158" s="5">
        <f>SUM(Tabela36[[#This Row],[set/21]:[dez/21]])</f>
        <v>0</v>
      </c>
      <c r="BU158" s="5">
        <f>SUM(Tabela36[[#This Row],[jan/22]:[dez/22]])</f>
        <v>18931.689999999999</v>
      </c>
      <c r="BV158" s="5">
        <f t="shared" si="8"/>
        <v>53877.750000000007</v>
      </c>
      <c r="BW158" s="5">
        <f t="shared" si="9"/>
        <v>93968.43</v>
      </c>
      <c r="BX158" s="5">
        <f>SUM(Tabela36[[#This Row],[jan/25]:[dez/25]])</f>
        <v>76585.03</v>
      </c>
      <c r="BY158" s="5">
        <f t="shared" si="10"/>
        <v>23781.68</v>
      </c>
      <c r="BZ158" s="5">
        <f>Tabela36[[#This Row],[Total 2025]]+Tabela36[[#This Row],[Total 2024]]+Tabela36[[#This Row],[Total 2023]]+Tabela36[[#This Row],[Total 2022]]+Tabela36[[#This Row],[Total 2021]]+Tabela36[[#This Row],[Total 2026]]</f>
        <v>267144.58</v>
      </c>
    </row>
    <row r="159" spans="1:78" ht="30" customHeight="1" x14ac:dyDescent="0.25">
      <c r="A159" s="63"/>
      <c r="B159" s="10" t="s">
        <v>3</v>
      </c>
      <c r="C159" s="2" t="s">
        <v>293</v>
      </c>
      <c r="D159" s="10">
        <v>1016</v>
      </c>
      <c r="E159" s="7">
        <v>13000</v>
      </c>
      <c r="F159" s="2" t="s">
        <v>436</v>
      </c>
      <c r="G159" s="153" t="s">
        <v>435</v>
      </c>
      <c r="H159" s="7">
        <v>1741.44</v>
      </c>
      <c r="I159" s="7">
        <v>3024.36</v>
      </c>
      <c r="J159" s="7">
        <v>0</v>
      </c>
      <c r="K159" s="7">
        <v>0</v>
      </c>
      <c r="L159" s="7">
        <v>3036.06</v>
      </c>
      <c r="M159" s="7">
        <v>0</v>
      </c>
      <c r="N159" s="7">
        <v>0</v>
      </c>
      <c r="O159" s="7">
        <v>0</v>
      </c>
      <c r="P159" s="7">
        <v>0</v>
      </c>
      <c r="Q159" s="7">
        <v>3165.04</v>
      </c>
      <c r="R159" s="7">
        <v>0</v>
      </c>
      <c r="S159" s="7">
        <v>8259.0400000000009</v>
      </c>
      <c r="T159" s="11">
        <v>1781.4</v>
      </c>
      <c r="U159" s="11">
        <v>0</v>
      </c>
      <c r="V159" s="11">
        <v>2647.78</v>
      </c>
      <c r="W159" s="7">
        <v>0</v>
      </c>
      <c r="X159" s="7">
        <v>0</v>
      </c>
      <c r="Y159" s="7">
        <v>0</v>
      </c>
      <c r="Z159" s="7">
        <v>7420.1</v>
      </c>
      <c r="AA159" s="7">
        <v>2276.48</v>
      </c>
      <c r="AB159" s="7">
        <v>5198.8799999999992</v>
      </c>
      <c r="AC159" s="7">
        <v>0</v>
      </c>
      <c r="AD159" s="7">
        <v>0</v>
      </c>
      <c r="AE159" s="7">
        <v>4482.84</v>
      </c>
      <c r="AF159" s="11">
        <v>2202</v>
      </c>
      <c r="AG159" s="7">
        <v>4323.92</v>
      </c>
      <c r="AH159" s="7">
        <v>4335.16</v>
      </c>
      <c r="AI159" s="7">
        <v>0</v>
      </c>
      <c r="AJ159" s="7">
        <v>0</v>
      </c>
      <c r="AK159" s="7">
        <v>5074.8899999999994</v>
      </c>
      <c r="AL159" s="7">
        <v>0</v>
      </c>
      <c r="AM159" s="7">
        <v>0</v>
      </c>
      <c r="AN159" s="7">
        <v>5144.3600000000006</v>
      </c>
      <c r="AO159" s="7">
        <v>5948.4400000000005</v>
      </c>
      <c r="AP159" s="7">
        <v>4523.62</v>
      </c>
      <c r="AQ159" s="7">
        <v>0</v>
      </c>
      <c r="AR159" s="7">
        <v>0</v>
      </c>
      <c r="AS159" s="7">
        <v>0</v>
      </c>
      <c r="AT159" s="7">
        <v>0</v>
      </c>
      <c r="AU159" s="7">
        <v>0</v>
      </c>
      <c r="AV159" s="7">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155">
        <v>0</v>
      </c>
      <c r="BM159" s="7"/>
      <c r="BN159" s="7"/>
      <c r="BO159" s="7"/>
      <c r="BP159" s="7"/>
      <c r="BQ159" s="7"/>
      <c r="BR159" s="7"/>
      <c r="BS159" s="7"/>
      <c r="BT159" s="5">
        <f>SUM(Tabela36[[#This Row],[set/21]:[dez/21]])</f>
        <v>4765.8</v>
      </c>
      <c r="BU159" s="5">
        <f>SUM(Tabela36[[#This Row],[jan/22]:[dez/22]])</f>
        <v>18889.32</v>
      </c>
      <c r="BV159" s="5">
        <f t="shared" si="8"/>
        <v>30239.38</v>
      </c>
      <c r="BW159" s="5">
        <f t="shared" si="9"/>
        <v>20691.310000000001</v>
      </c>
      <c r="BX159" s="5">
        <f>SUM(Tabela36[[#This Row],[jan/25]:[dez/25]])</f>
        <v>0</v>
      </c>
      <c r="BY159" s="5">
        <f t="shared" si="10"/>
        <v>0</v>
      </c>
      <c r="BZ159" s="5">
        <f>Tabela36[[#This Row],[Total 2025]]+Tabela36[[#This Row],[Total 2024]]+Tabela36[[#This Row],[Total 2023]]+Tabela36[[#This Row],[Total 2022]]+Tabela36[[#This Row],[Total 2021]]+Tabela36[[#This Row],[Total 2026]]</f>
        <v>74585.810000000012</v>
      </c>
    </row>
    <row r="160" spans="1:78" ht="30" customHeight="1" x14ac:dyDescent="0.25">
      <c r="A160" s="63"/>
      <c r="B160" s="10" t="s">
        <v>53</v>
      </c>
      <c r="C160" s="2" t="s">
        <v>286</v>
      </c>
      <c r="D160" s="10">
        <v>1170</v>
      </c>
      <c r="E160" s="7"/>
      <c r="F160" s="2" t="s">
        <v>436</v>
      </c>
      <c r="G160" s="153" t="s">
        <v>440</v>
      </c>
      <c r="H160" s="7">
        <v>0</v>
      </c>
      <c r="I160" s="7">
        <v>0</v>
      </c>
      <c r="J160" s="7">
        <v>0</v>
      </c>
      <c r="K160" s="7">
        <v>0</v>
      </c>
      <c r="L160" s="7">
        <v>11717.9</v>
      </c>
      <c r="M160" s="7">
        <v>6953.9</v>
      </c>
      <c r="N160" s="7">
        <v>0</v>
      </c>
      <c r="O160" s="7">
        <v>0</v>
      </c>
      <c r="P160" s="7">
        <v>0</v>
      </c>
      <c r="Q160" s="7">
        <v>0</v>
      </c>
      <c r="R160" s="7">
        <v>0</v>
      </c>
      <c r="S160" s="7">
        <v>0</v>
      </c>
      <c r="T160" s="11">
        <v>0</v>
      </c>
      <c r="U160" s="11">
        <v>0</v>
      </c>
      <c r="V160" s="11">
        <v>0</v>
      </c>
      <c r="W160" s="7">
        <v>0</v>
      </c>
      <c r="X160" s="7">
        <v>0</v>
      </c>
      <c r="Y160" s="7">
        <v>0</v>
      </c>
      <c r="Z160" s="7">
        <v>0</v>
      </c>
      <c r="AA160" s="7">
        <v>0</v>
      </c>
      <c r="AB160" s="7">
        <v>0</v>
      </c>
      <c r="AC160" s="7">
        <v>0</v>
      </c>
      <c r="AD160" s="7">
        <v>0</v>
      </c>
      <c r="AE160" s="7">
        <v>0</v>
      </c>
      <c r="AF160" s="11">
        <v>0</v>
      </c>
      <c r="AG160" s="7">
        <v>0</v>
      </c>
      <c r="AH160" s="7">
        <v>0</v>
      </c>
      <c r="AI160" s="7">
        <v>0</v>
      </c>
      <c r="AJ160" s="7">
        <v>0</v>
      </c>
      <c r="AK160" s="7">
        <v>0</v>
      </c>
      <c r="AL160" s="7">
        <v>0</v>
      </c>
      <c r="AM160" s="7">
        <v>0</v>
      </c>
      <c r="AN160" s="7">
        <v>0</v>
      </c>
      <c r="AO160" s="7">
        <v>0</v>
      </c>
      <c r="AP160" s="7">
        <v>0</v>
      </c>
      <c r="AQ160" s="7">
        <v>0</v>
      </c>
      <c r="AR160" s="7">
        <v>0</v>
      </c>
      <c r="AS160" s="7">
        <v>0</v>
      </c>
      <c r="AT160" s="7">
        <v>0</v>
      </c>
      <c r="AU160" s="7">
        <v>0</v>
      </c>
      <c r="AV160" s="7">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155">
        <v>0</v>
      </c>
      <c r="BM160" s="7"/>
      <c r="BN160" s="7"/>
      <c r="BO160" s="7"/>
      <c r="BP160" s="7"/>
      <c r="BQ160" s="7"/>
      <c r="BR160" s="7"/>
      <c r="BS160" s="7"/>
      <c r="BT160" s="5">
        <f>SUM(Tabela36[[#This Row],[set/21]:[dez/21]])</f>
        <v>0</v>
      </c>
      <c r="BU160" s="5">
        <f>SUM(Tabela36[[#This Row],[jan/22]:[dez/22]])</f>
        <v>18671.8</v>
      </c>
      <c r="BV160" s="5">
        <f t="shared" si="8"/>
        <v>0</v>
      </c>
      <c r="BW160" s="5">
        <f t="shared" si="9"/>
        <v>0</v>
      </c>
      <c r="BX160" s="5">
        <f>SUM(Tabela36[[#This Row],[jan/25]:[dez/25]])</f>
        <v>0</v>
      </c>
      <c r="BY160" s="5">
        <f t="shared" si="10"/>
        <v>0</v>
      </c>
      <c r="BZ160" s="5">
        <f>Tabela36[[#This Row],[Total 2025]]+Tabela36[[#This Row],[Total 2024]]+Tabela36[[#This Row],[Total 2023]]+Tabela36[[#This Row],[Total 2022]]+Tabela36[[#This Row],[Total 2021]]+Tabela36[[#This Row],[Total 2026]]</f>
        <v>18671.8</v>
      </c>
    </row>
    <row r="161" spans="1:78" ht="30" customHeight="1" x14ac:dyDescent="0.25">
      <c r="A161" s="63"/>
      <c r="B161" s="10" t="s">
        <v>173</v>
      </c>
      <c r="C161" s="2" t="s">
        <v>276</v>
      </c>
      <c r="D161" s="10">
        <v>1113</v>
      </c>
      <c r="E161" s="7"/>
      <c r="F161" s="2" t="s">
        <v>436</v>
      </c>
      <c r="G161" s="153" t="s">
        <v>435</v>
      </c>
      <c r="H161" s="7">
        <v>0</v>
      </c>
      <c r="I161" s="7">
        <v>2460.64</v>
      </c>
      <c r="J161" s="7">
        <v>0</v>
      </c>
      <c r="K161" s="7">
        <v>0</v>
      </c>
      <c r="L161" s="7">
        <v>0</v>
      </c>
      <c r="M161" s="7">
        <v>2118.7199999999998</v>
      </c>
      <c r="N161" s="7">
        <v>0</v>
      </c>
      <c r="O161" s="7">
        <v>0</v>
      </c>
      <c r="P161" s="7">
        <v>7754.1</v>
      </c>
      <c r="Q161" s="7">
        <v>0</v>
      </c>
      <c r="R161" s="7">
        <v>0</v>
      </c>
      <c r="S161" s="7">
        <v>0</v>
      </c>
      <c r="T161" s="11">
        <v>0</v>
      </c>
      <c r="U161" s="11">
        <v>3563.75</v>
      </c>
      <c r="V161" s="11">
        <v>0</v>
      </c>
      <c r="W161" s="7">
        <v>4960</v>
      </c>
      <c r="X161" s="7">
        <v>5274.22</v>
      </c>
      <c r="Y161" s="7">
        <v>0</v>
      </c>
      <c r="Z161" s="7">
        <v>0</v>
      </c>
      <c r="AA161" s="7">
        <v>0</v>
      </c>
      <c r="AB161" s="7">
        <v>0</v>
      </c>
      <c r="AC161" s="7">
        <v>0</v>
      </c>
      <c r="AD161" s="7">
        <v>0</v>
      </c>
      <c r="AE161" s="7">
        <v>3660.12</v>
      </c>
      <c r="AF161" s="11">
        <v>0</v>
      </c>
      <c r="AG161" s="7">
        <v>0</v>
      </c>
      <c r="AH161" s="7">
        <v>0</v>
      </c>
      <c r="AI161" s="7">
        <v>0</v>
      </c>
      <c r="AJ161" s="7">
        <v>0</v>
      </c>
      <c r="AK161" s="7">
        <v>0</v>
      </c>
      <c r="AL161" s="7">
        <v>5194.5200000000004</v>
      </c>
      <c r="AM161" s="7">
        <v>0</v>
      </c>
      <c r="AN161" s="7">
        <v>0</v>
      </c>
      <c r="AO161" s="7">
        <v>0</v>
      </c>
      <c r="AP161" s="7">
        <v>0</v>
      </c>
      <c r="AQ161" s="7">
        <v>5147.5600000000004</v>
      </c>
      <c r="AR161" s="7">
        <v>0</v>
      </c>
      <c r="AS161" s="7">
        <v>5426.76</v>
      </c>
      <c r="AT161" s="7">
        <v>0</v>
      </c>
      <c r="AU161" s="7">
        <v>0</v>
      </c>
      <c r="AV161" s="7">
        <v>0</v>
      </c>
      <c r="AW161" s="7">
        <v>0</v>
      </c>
      <c r="AX161" s="7">
        <v>0</v>
      </c>
      <c r="AY161" s="7">
        <v>0</v>
      </c>
      <c r="AZ161" s="7">
        <v>5588.91</v>
      </c>
      <c r="BA161" s="7">
        <v>0</v>
      </c>
      <c r="BB161" s="7">
        <v>0</v>
      </c>
      <c r="BC161" s="7">
        <v>5489.16</v>
      </c>
      <c r="BD161" s="7">
        <v>2061.7399999999998</v>
      </c>
      <c r="BE161" s="7">
        <v>0</v>
      </c>
      <c r="BF161" s="7">
        <v>0</v>
      </c>
      <c r="BG161" s="7">
        <v>0</v>
      </c>
      <c r="BH161" s="7">
        <v>1792.8</v>
      </c>
      <c r="BI161" s="7">
        <v>0</v>
      </c>
      <c r="BJ161" s="7">
        <v>0</v>
      </c>
      <c r="BK161" s="7">
        <v>0</v>
      </c>
      <c r="BL161" s="155">
        <v>1853.1</v>
      </c>
      <c r="BM161" s="7"/>
      <c r="BN161" s="7"/>
      <c r="BO161" s="7"/>
      <c r="BP161" s="7"/>
      <c r="BQ161" s="7"/>
      <c r="BR161" s="7"/>
      <c r="BS161" s="7"/>
      <c r="BT161" s="5">
        <f>SUM(Tabela36[[#This Row],[set/21]:[dez/21]])</f>
        <v>2460.64</v>
      </c>
      <c r="BU161" s="5">
        <f>SUM(Tabela36[[#This Row],[jan/22]:[dez/22]])</f>
        <v>18396.57</v>
      </c>
      <c r="BV161" s="5">
        <f t="shared" si="8"/>
        <v>8934.34</v>
      </c>
      <c r="BW161" s="5">
        <f t="shared" si="9"/>
        <v>15768.840000000002</v>
      </c>
      <c r="BX161" s="5">
        <f>SUM(Tabela36[[#This Row],[jan/25]:[dez/25]])</f>
        <v>13139.81</v>
      </c>
      <c r="BY161" s="5">
        <f t="shared" si="10"/>
        <v>3645.8999999999996</v>
      </c>
      <c r="BZ161" s="5">
        <f>Tabela36[[#This Row],[Total 2025]]+Tabela36[[#This Row],[Total 2024]]+Tabela36[[#This Row],[Total 2023]]+Tabela36[[#This Row],[Total 2022]]+Tabela36[[#This Row],[Total 2021]]+Tabela36[[#This Row],[Total 2026]]</f>
        <v>62346.100000000006</v>
      </c>
    </row>
    <row r="162" spans="1:78" ht="30" customHeight="1" x14ac:dyDescent="0.25">
      <c r="A162" s="63"/>
      <c r="B162" s="10" t="s">
        <v>211</v>
      </c>
      <c r="C162" s="2" t="s">
        <v>290</v>
      </c>
      <c r="D162" s="10">
        <v>1005</v>
      </c>
      <c r="E162" s="7"/>
      <c r="F162" s="2" t="s">
        <v>529</v>
      </c>
      <c r="G162" s="153" t="s">
        <v>465</v>
      </c>
      <c r="H162" s="7">
        <v>6044.9400000000005</v>
      </c>
      <c r="I162" s="7">
        <v>2018.83</v>
      </c>
      <c r="J162" s="7">
        <v>0</v>
      </c>
      <c r="K162" s="7">
        <v>0</v>
      </c>
      <c r="L162" s="7">
        <v>2791.18</v>
      </c>
      <c r="M162" s="7">
        <v>1454.88</v>
      </c>
      <c r="N162" s="7">
        <v>0</v>
      </c>
      <c r="O162" s="7">
        <v>2174.3200000000002</v>
      </c>
      <c r="P162" s="7">
        <v>2361.36</v>
      </c>
      <c r="Q162" s="7">
        <v>2500.7600000000002</v>
      </c>
      <c r="R162" s="7">
        <v>0</v>
      </c>
      <c r="S162" s="7">
        <v>6624.31</v>
      </c>
      <c r="T162" s="11">
        <v>0</v>
      </c>
      <c r="U162" s="11">
        <v>0</v>
      </c>
      <c r="V162" s="11">
        <v>0</v>
      </c>
      <c r="W162" s="7">
        <v>0</v>
      </c>
      <c r="X162" s="7">
        <v>0</v>
      </c>
      <c r="Y162" s="7">
        <v>0</v>
      </c>
      <c r="Z162" s="7">
        <v>0</v>
      </c>
      <c r="AA162" s="7">
        <v>0</v>
      </c>
      <c r="AB162" s="7">
        <v>0</v>
      </c>
      <c r="AC162" s="7">
        <v>0</v>
      </c>
      <c r="AD162" s="7">
        <v>0</v>
      </c>
      <c r="AE162" s="7">
        <v>0</v>
      </c>
      <c r="AF162" s="11">
        <v>0</v>
      </c>
      <c r="AG162" s="7">
        <v>0</v>
      </c>
      <c r="AH162" s="7">
        <v>0</v>
      </c>
      <c r="AI162" s="7">
        <v>0</v>
      </c>
      <c r="AJ162" s="7">
        <v>0</v>
      </c>
      <c r="AK162" s="7">
        <v>0</v>
      </c>
      <c r="AL162" s="7">
        <v>0</v>
      </c>
      <c r="AM162" s="7">
        <v>0</v>
      </c>
      <c r="AN162" s="7">
        <v>0</v>
      </c>
      <c r="AO162" s="7">
        <v>0</v>
      </c>
      <c r="AP162" s="7">
        <v>0</v>
      </c>
      <c r="AQ162" s="7">
        <v>0</v>
      </c>
      <c r="AR162" s="7">
        <v>0</v>
      </c>
      <c r="AS162" s="7">
        <v>0</v>
      </c>
      <c r="AT162" s="7">
        <v>0</v>
      </c>
      <c r="AU162" s="7">
        <v>0</v>
      </c>
      <c r="AV162" s="7">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155">
        <v>0</v>
      </c>
      <c r="BM162" s="7"/>
      <c r="BN162" s="7"/>
      <c r="BO162" s="7"/>
      <c r="BP162" s="7"/>
      <c r="BQ162" s="7"/>
      <c r="BR162" s="7"/>
      <c r="BS162" s="7"/>
      <c r="BT162" s="5">
        <f>SUM(Tabela36[[#This Row],[set/21]:[dez/21]])</f>
        <v>8063.77</v>
      </c>
      <c r="BU162" s="5">
        <f>SUM(Tabela36[[#This Row],[jan/22]:[dez/22]])</f>
        <v>17906.810000000001</v>
      </c>
      <c r="BV162" s="5">
        <f t="shared" si="8"/>
        <v>0</v>
      </c>
      <c r="BW162" s="5">
        <f t="shared" si="9"/>
        <v>0</v>
      </c>
      <c r="BX162" s="5">
        <f>SUM(Tabela36[[#This Row],[jan/25]:[dez/25]])</f>
        <v>0</v>
      </c>
      <c r="BY162" s="5">
        <f t="shared" si="10"/>
        <v>0</v>
      </c>
      <c r="BZ162" s="5">
        <f>Tabela36[[#This Row],[Total 2025]]+Tabela36[[#This Row],[Total 2024]]+Tabela36[[#This Row],[Total 2023]]+Tabela36[[#This Row],[Total 2022]]+Tabela36[[#This Row],[Total 2021]]+Tabela36[[#This Row],[Total 2026]]</f>
        <v>25970.58</v>
      </c>
    </row>
    <row r="163" spans="1:78" ht="30" customHeight="1" x14ac:dyDescent="0.25">
      <c r="A163" s="63"/>
      <c r="B163" s="10" t="s">
        <v>249</v>
      </c>
      <c r="C163" s="2" t="s">
        <v>294</v>
      </c>
      <c r="D163" s="10">
        <v>1022</v>
      </c>
      <c r="E163" s="7"/>
      <c r="F163" s="2" t="s">
        <v>436</v>
      </c>
      <c r="G163" s="153" t="s">
        <v>471</v>
      </c>
      <c r="H163" s="7">
        <v>2493</v>
      </c>
      <c r="I163" s="7">
        <v>8417.6</v>
      </c>
      <c r="J163" s="7">
        <v>0</v>
      </c>
      <c r="K163" s="7">
        <v>0</v>
      </c>
      <c r="L163" s="7">
        <v>14321.52</v>
      </c>
      <c r="M163" s="7">
        <v>0</v>
      </c>
      <c r="N163" s="7">
        <v>0</v>
      </c>
      <c r="O163" s="7">
        <v>0</v>
      </c>
      <c r="P163" s="7">
        <v>0</v>
      </c>
      <c r="Q163" s="7">
        <v>0</v>
      </c>
      <c r="R163" s="7">
        <v>0</v>
      </c>
      <c r="S163" s="7">
        <v>0</v>
      </c>
      <c r="T163" s="11">
        <v>0</v>
      </c>
      <c r="U163" s="11">
        <v>0</v>
      </c>
      <c r="V163" s="11">
        <v>3454.37</v>
      </c>
      <c r="W163" s="7">
        <v>0</v>
      </c>
      <c r="X163" s="7">
        <v>0</v>
      </c>
      <c r="Y163" s="7">
        <v>0</v>
      </c>
      <c r="Z163" s="7">
        <v>0</v>
      </c>
      <c r="AA163" s="7">
        <v>0</v>
      </c>
      <c r="AB163" s="7">
        <v>0</v>
      </c>
      <c r="AC163" s="7">
        <v>0</v>
      </c>
      <c r="AD163" s="7">
        <v>0</v>
      </c>
      <c r="AE163" s="7">
        <v>0</v>
      </c>
      <c r="AF163" s="11">
        <v>0</v>
      </c>
      <c r="AG163" s="7">
        <v>0</v>
      </c>
      <c r="AH163" s="7">
        <v>0</v>
      </c>
      <c r="AI163" s="7">
        <v>0</v>
      </c>
      <c r="AJ163" s="7">
        <v>0</v>
      </c>
      <c r="AK163" s="7">
        <v>0</v>
      </c>
      <c r="AL163" s="7">
        <v>0</v>
      </c>
      <c r="AM163" s="7">
        <v>0</v>
      </c>
      <c r="AN163" s="7">
        <v>0</v>
      </c>
      <c r="AO163" s="7">
        <v>0</v>
      </c>
      <c r="AP163" s="7">
        <v>0</v>
      </c>
      <c r="AQ163" s="7">
        <v>0</v>
      </c>
      <c r="AR163" s="7">
        <v>0</v>
      </c>
      <c r="AS163" s="7">
        <v>0</v>
      </c>
      <c r="AT163" s="7">
        <v>0</v>
      </c>
      <c r="AU163" s="7">
        <v>0</v>
      </c>
      <c r="AV163" s="7">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155">
        <v>0</v>
      </c>
      <c r="BM163" s="7"/>
      <c r="BN163" s="7"/>
      <c r="BO163" s="7"/>
      <c r="BP163" s="7"/>
      <c r="BQ163" s="7"/>
      <c r="BR163" s="7"/>
      <c r="BS163" s="7"/>
      <c r="BT163" s="5">
        <f>SUM(Tabela36[[#This Row],[set/21]:[dez/21]])</f>
        <v>10910.6</v>
      </c>
      <c r="BU163" s="5">
        <f>SUM(Tabela36[[#This Row],[jan/22]:[dez/22]])</f>
        <v>17775.89</v>
      </c>
      <c r="BV163" s="5">
        <f t="shared" si="8"/>
        <v>0</v>
      </c>
      <c r="BW163" s="5">
        <f t="shared" si="9"/>
        <v>0</v>
      </c>
      <c r="BX163" s="5">
        <f>SUM(Tabela36[[#This Row],[jan/25]:[dez/25]])</f>
        <v>0</v>
      </c>
      <c r="BY163" s="5">
        <f t="shared" si="10"/>
        <v>0</v>
      </c>
      <c r="BZ163" s="5">
        <f>Tabela36[[#This Row],[Total 2025]]+Tabela36[[#This Row],[Total 2024]]+Tabela36[[#This Row],[Total 2023]]+Tabela36[[#This Row],[Total 2022]]+Tabela36[[#This Row],[Total 2021]]+Tabela36[[#This Row],[Total 2026]]</f>
        <v>28686.489999999998</v>
      </c>
    </row>
    <row r="164" spans="1:78" ht="30" customHeight="1" x14ac:dyDescent="0.25">
      <c r="A164" s="63"/>
      <c r="B164" s="10" t="s">
        <v>158</v>
      </c>
      <c r="C164" s="2" t="s">
        <v>276</v>
      </c>
      <c r="D164" s="10">
        <v>1246</v>
      </c>
      <c r="E164" s="7">
        <v>15000</v>
      </c>
      <c r="F164" s="2" t="s">
        <v>436</v>
      </c>
      <c r="G164" s="153" t="s">
        <v>465</v>
      </c>
      <c r="H164" s="7">
        <v>0</v>
      </c>
      <c r="I164" s="7">
        <v>0</v>
      </c>
      <c r="J164" s="7">
        <v>0</v>
      </c>
      <c r="K164" s="7">
        <v>0</v>
      </c>
      <c r="L164" s="7">
        <v>0</v>
      </c>
      <c r="M164" s="7">
        <v>0</v>
      </c>
      <c r="N164" s="7">
        <v>0</v>
      </c>
      <c r="O164" s="7">
        <v>3112.08</v>
      </c>
      <c r="P164" s="7">
        <v>1951.28</v>
      </c>
      <c r="Q164" s="7">
        <v>1701.66</v>
      </c>
      <c r="R164" s="7">
        <v>1505.14</v>
      </c>
      <c r="S164" s="7">
        <v>3716.44</v>
      </c>
      <c r="T164" s="11">
        <v>0</v>
      </c>
      <c r="U164" s="11">
        <v>1967.76</v>
      </c>
      <c r="V164" s="11">
        <v>1936.97</v>
      </c>
      <c r="W164" s="7">
        <v>1794.89</v>
      </c>
      <c r="X164" s="7">
        <v>2212.2800000000002</v>
      </c>
      <c r="Y164" s="7">
        <v>3488.28</v>
      </c>
      <c r="Z164" s="7">
        <v>3839.1</v>
      </c>
      <c r="AA164" s="7">
        <v>0</v>
      </c>
      <c r="AB164" s="7">
        <v>3090.94</v>
      </c>
      <c r="AC164" s="7">
        <v>5038.55</v>
      </c>
      <c r="AD164" s="7">
        <v>3250.36</v>
      </c>
      <c r="AE164" s="7">
        <v>3634.56</v>
      </c>
      <c r="AF164" s="11">
        <v>0</v>
      </c>
      <c r="AG164" s="7">
        <v>7698.26</v>
      </c>
      <c r="AH164" s="7">
        <v>3904.36</v>
      </c>
      <c r="AI164" s="7">
        <v>6398.4</v>
      </c>
      <c r="AJ164" s="7">
        <v>2514.48</v>
      </c>
      <c r="AK164" s="7">
        <v>2939.92</v>
      </c>
      <c r="AL164" s="7">
        <v>3946.68</v>
      </c>
      <c r="AM164" s="7">
        <v>8608.33</v>
      </c>
      <c r="AN164" s="7">
        <v>0</v>
      </c>
      <c r="AO164" s="7">
        <v>0</v>
      </c>
      <c r="AP164" s="7">
        <v>0</v>
      </c>
      <c r="AQ164" s="7">
        <v>4882.8900000000003</v>
      </c>
      <c r="AR164" s="7">
        <v>4612.5600000000004</v>
      </c>
      <c r="AS164" s="7">
        <v>36.020000000000003</v>
      </c>
      <c r="AT164" s="7">
        <v>0</v>
      </c>
      <c r="AU164" s="7">
        <v>0</v>
      </c>
      <c r="AV164" s="7">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155">
        <v>0</v>
      </c>
      <c r="BM164" s="7"/>
      <c r="BN164" s="7"/>
      <c r="BO164" s="7"/>
      <c r="BP164" s="7"/>
      <c r="BQ164" s="7"/>
      <c r="BR164" s="7"/>
      <c r="BS164" s="7"/>
      <c r="BT164" s="5">
        <f>SUM(Tabela36[[#This Row],[set/21]:[dez/21]])</f>
        <v>0</v>
      </c>
      <c r="BU164" s="5">
        <f>SUM(Tabela36[[#This Row],[jan/22]:[dez/22]])</f>
        <v>17686.22</v>
      </c>
      <c r="BV164" s="5">
        <f t="shared" si="8"/>
        <v>42555.090000000004</v>
      </c>
      <c r="BW164" s="5">
        <f t="shared" si="9"/>
        <v>27540.880000000001</v>
      </c>
      <c r="BX164" s="5">
        <f>SUM(Tabela36[[#This Row],[jan/25]:[dez/25]])</f>
        <v>0</v>
      </c>
      <c r="BY164" s="5">
        <f t="shared" si="10"/>
        <v>0</v>
      </c>
      <c r="BZ164" s="5">
        <f>Tabela36[[#This Row],[Total 2025]]+Tabela36[[#This Row],[Total 2024]]+Tabela36[[#This Row],[Total 2023]]+Tabela36[[#This Row],[Total 2022]]+Tabela36[[#This Row],[Total 2021]]+Tabela36[[#This Row],[Total 2026]]</f>
        <v>87782.19</v>
      </c>
    </row>
    <row r="165" spans="1:78" ht="30" customHeight="1" x14ac:dyDescent="0.25">
      <c r="A165" s="63"/>
      <c r="B165" s="10" t="s">
        <v>2347</v>
      </c>
      <c r="C165" s="2" t="s">
        <v>298</v>
      </c>
      <c r="D165" s="10">
        <v>1165</v>
      </c>
      <c r="E165" s="7"/>
      <c r="F165" s="2" t="s">
        <v>436</v>
      </c>
      <c r="G165" s="153" t="s">
        <v>440</v>
      </c>
      <c r="H165" s="11">
        <v>0</v>
      </c>
      <c r="I165" s="11">
        <v>0</v>
      </c>
      <c r="J165" s="11">
        <v>0</v>
      </c>
      <c r="K165" s="11">
        <v>6450.34</v>
      </c>
      <c r="L165" s="11">
        <v>2332.31</v>
      </c>
      <c r="M165" s="11">
        <v>0</v>
      </c>
      <c r="N165" s="11">
        <v>0</v>
      </c>
      <c r="O165" s="11">
        <v>3753.52</v>
      </c>
      <c r="P165" s="11">
        <v>0</v>
      </c>
      <c r="Q165" s="11">
        <v>0</v>
      </c>
      <c r="R165" s="11">
        <v>5097.04</v>
      </c>
      <c r="S165" s="11">
        <v>387.29</v>
      </c>
      <c r="T165" s="11">
        <v>0</v>
      </c>
      <c r="U165" s="11">
        <v>0</v>
      </c>
      <c r="V165" s="11">
        <v>5982.54</v>
      </c>
      <c r="W165" s="7">
        <v>0</v>
      </c>
      <c r="X165" s="7">
        <v>5207.96</v>
      </c>
      <c r="Y165" s="7">
        <v>0</v>
      </c>
      <c r="Z165" s="7">
        <v>0</v>
      </c>
      <c r="AA165" s="7">
        <v>0</v>
      </c>
      <c r="AB165" s="7">
        <v>0</v>
      </c>
      <c r="AC165" s="7">
        <v>0</v>
      </c>
      <c r="AD165" s="7">
        <v>0</v>
      </c>
      <c r="AE165" s="7">
        <v>0</v>
      </c>
      <c r="AF165" s="11">
        <v>0</v>
      </c>
      <c r="AG165" s="7">
        <v>0</v>
      </c>
      <c r="AH165" s="7">
        <v>0</v>
      </c>
      <c r="AI165" s="7">
        <v>0</v>
      </c>
      <c r="AJ165" s="7">
        <v>0</v>
      </c>
      <c r="AK165" s="7">
        <v>0</v>
      </c>
      <c r="AL165" s="7">
        <v>0</v>
      </c>
      <c r="AM165" s="7">
        <v>0</v>
      </c>
      <c r="AN165" s="7">
        <v>0</v>
      </c>
      <c r="AO165" s="7">
        <v>0</v>
      </c>
      <c r="AP165" s="7">
        <v>0</v>
      </c>
      <c r="AQ165" s="7">
        <v>0</v>
      </c>
      <c r="AR165" s="7">
        <v>0</v>
      </c>
      <c r="AS165" s="7">
        <v>0</v>
      </c>
      <c r="AT165" s="7">
        <v>0</v>
      </c>
      <c r="AU165" s="7">
        <v>0</v>
      </c>
      <c r="AV165" s="7">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155">
        <v>0</v>
      </c>
      <c r="BM165" s="7"/>
      <c r="BN165" s="7"/>
      <c r="BO165" s="7"/>
      <c r="BP165" s="7"/>
      <c r="BQ165" s="7"/>
      <c r="BR165" s="7"/>
      <c r="BS165" s="7"/>
      <c r="BT165" s="5">
        <f>SUM(Tabela36[[#This Row],[set/21]:[dez/21]])</f>
        <v>6450.34</v>
      </c>
      <c r="BU165" s="5">
        <f>SUM(Tabela36[[#This Row],[jan/22]:[dez/22]])</f>
        <v>17552.7</v>
      </c>
      <c r="BV165" s="5">
        <f t="shared" si="8"/>
        <v>5207.96</v>
      </c>
      <c r="BW165" s="5">
        <f t="shared" si="9"/>
        <v>0</v>
      </c>
      <c r="BX165" s="5">
        <f>SUM(Tabela36[[#This Row],[jan/25]:[dez/25]])</f>
        <v>0</v>
      </c>
      <c r="BY165" s="5">
        <f t="shared" si="10"/>
        <v>0</v>
      </c>
      <c r="BZ165" s="5">
        <f>Tabela36[[#This Row],[Total 2025]]+Tabela36[[#This Row],[Total 2024]]+Tabela36[[#This Row],[Total 2023]]+Tabela36[[#This Row],[Total 2022]]+Tabela36[[#This Row],[Total 2021]]+Tabela36[[#This Row],[Total 2026]]</f>
        <v>29211</v>
      </c>
    </row>
    <row r="166" spans="1:78" ht="30" customHeight="1" x14ac:dyDescent="0.25">
      <c r="A166" s="63"/>
      <c r="B166" s="10" t="s">
        <v>333</v>
      </c>
      <c r="C166" s="2" t="s">
        <v>276</v>
      </c>
      <c r="D166" s="10">
        <v>1297</v>
      </c>
      <c r="E166" s="7"/>
      <c r="F166" s="2" t="s">
        <v>436</v>
      </c>
      <c r="G166" s="153" t="s">
        <v>435</v>
      </c>
      <c r="H166" s="7">
        <v>0</v>
      </c>
      <c r="I166" s="7">
        <v>0</v>
      </c>
      <c r="J166" s="7">
        <v>0</v>
      </c>
      <c r="K166" s="7">
        <v>0</v>
      </c>
      <c r="L166" s="7">
        <v>0</v>
      </c>
      <c r="M166" s="7">
        <v>0</v>
      </c>
      <c r="N166" s="7">
        <v>0</v>
      </c>
      <c r="O166" s="7">
        <v>0</v>
      </c>
      <c r="P166" s="7">
        <v>0</v>
      </c>
      <c r="Q166" s="7">
        <v>0</v>
      </c>
      <c r="R166" s="7">
        <v>3482.93</v>
      </c>
      <c r="S166" s="7">
        <v>1724.29</v>
      </c>
      <c r="T166" s="11">
        <v>4041.49</v>
      </c>
      <c r="U166" s="11">
        <v>3989.99</v>
      </c>
      <c r="V166" s="11">
        <v>0</v>
      </c>
      <c r="W166" s="11">
        <v>4124.4799999999996</v>
      </c>
      <c r="X166" s="11">
        <v>0</v>
      </c>
      <c r="Y166" s="11">
        <v>3557.25</v>
      </c>
      <c r="Z166" s="11">
        <v>4042.31</v>
      </c>
      <c r="AA166" s="11">
        <v>6912.41</v>
      </c>
      <c r="AB166" s="11">
        <v>0</v>
      </c>
      <c r="AC166" s="11">
        <v>10887.68</v>
      </c>
      <c r="AD166" s="11">
        <v>3690.3500000000004</v>
      </c>
      <c r="AE166" s="7">
        <v>6071.36</v>
      </c>
      <c r="AF166" s="11">
        <v>11306.4</v>
      </c>
      <c r="AG166" s="11">
        <v>8328.7199999999993</v>
      </c>
      <c r="AH166" s="7">
        <v>4419.3999999999996</v>
      </c>
      <c r="AI166" s="7">
        <v>5097.53</v>
      </c>
      <c r="AJ166" s="7">
        <v>3933</v>
      </c>
      <c r="AK166" s="7">
        <v>0</v>
      </c>
      <c r="AL166" s="7">
        <v>5938.24</v>
      </c>
      <c r="AM166" s="7">
        <v>4557.95</v>
      </c>
      <c r="AN166" s="7">
        <v>0</v>
      </c>
      <c r="AO166" s="7">
        <v>4430.21</v>
      </c>
      <c r="AP166" s="7">
        <v>2293.3200000000002</v>
      </c>
      <c r="AQ166" s="7">
        <v>6010.92</v>
      </c>
      <c r="AR166" s="7">
        <v>2238.6</v>
      </c>
      <c r="AS166" s="7">
        <v>5371.91</v>
      </c>
      <c r="AT166" s="7">
        <v>5353.58</v>
      </c>
      <c r="AU166" s="7">
        <v>0</v>
      </c>
      <c r="AV166" s="7">
        <v>5293.77</v>
      </c>
      <c r="AW166" s="7">
        <v>2426.37</v>
      </c>
      <c r="AX166" s="7">
        <v>-132.09</v>
      </c>
      <c r="AY166" s="7">
        <v>4553.0200000000004</v>
      </c>
      <c r="AZ166" s="7">
        <v>6596.7800000000007</v>
      </c>
      <c r="BA166" s="7">
        <v>0</v>
      </c>
      <c r="BB166" s="7">
        <v>5510.39</v>
      </c>
      <c r="BC166" s="7">
        <v>0</v>
      </c>
      <c r="BD166" s="7">
        <v>6402.3</v>
      </c>
      <c r="BE166" s="7">
        <v>0</v>
      </c>
      <c r="BF166" s="7">
        <v>3333.05</v>
      </c>
      <c r="BG166" s="7">
        <v>5551.15</v>
      </c>
      <c r="BH166" s="7">
        <v>4359.42</v>
      </c>
      <c r="BI166" s="7">
        <v>2768.38</v>
      </c>
      <c r="BJ166" s="7">
        <v>3221.07</v>
      </c>
      <c r="BK166" s="7">
        <v>7233.97</v>
      </c>
      <c r="BL166" s="155">
        <v>7568.84</v>
      </c>
      <c r="BM166" s="7"/>
      <c r="BN166" s="7"/>
      <c r="BO166" s="7"/>
      <c r="BP166" s="7"/>
      <c r="BQ166" s="7"/>
      <c r="BR166" s="7"/>
      <c r="BS166" s="7"/>
      <c r="BT166" s="5">
        <f>SUM(Tabela36[[#This Row],[set/21]:[dez/21]])</f>
        <v>0</v>
      </c>
      <c r="BU166" s="5">
        <f>SUM(Tabela36[[#This Row],[jan/22]:[dez/22]])</f>
        <v>17363.18</v>
      </c>
      <c r="BV166" s="5">
        <f t="shared" si="8"/>
        <v>64313.41</v>
      </c>
      <c r="BW166" s="5">
        <f t="shared" si="9"/>
        <v>40127.729999999996</v>
      </c>
      <c r="BX166" s="5">
        <f>SUM(Tabela36[[#This Row],[jan/25]:[dez/25]])</f>
        <v>39534.74</v>
      </c>
      <c r="BY166" s="5">
        <f t="shared" si="10"/>
        <v>25151.68</v>
      </c>
      <c r="BZ166" s="5">
        <f>Tabela36[[#This Row],[Total 2025]]+Tabela36[[#This Row],[Total 2024]]+Tabela36[[#This Row],[Total 2023]]+Tabela36[[#This Row],[Total 2022]]+Tabela36[[#This Row],[Total 2021]]+Tabela36[[#This Row],[Total 2026]]</f>
        <v>186490.74</v>
      </c>
    </row>
    <row r="167" spans="1:78" ht="30" customHeight="1" x14ac:dyDescent="0.25">
      <c r="A167" s="63"/>
      <c r="B167" s="10" t="s">
        <v>177</v>
      </c>
      <c r="C167" s="2" t="s">
        <v>276</v>
      </c>
      <c r="D167" s="10">
        <v>1074</v>
      </c>
      <c r="E167" s="7"/>
      <c r="F167" s="2" t="s">
        <v>436</v>
      </c>
      <c r="G167" s="153" t="s">
        <v>2429</v>
      </c>
      <c r="H167" s="7">
        <v>14550.68</v>
      </c>
      <c r="I167" s="7">
        <v>0</v>
      </c>
      <c r="J167" s="7">
        <v>13130.68</v>
      </c>
      <c r="K167" s="7">
        <v>0</v>
      </c>
      <c r="L167" s="7">
        <v>0</v>
      </c>
      <c r="M167" s="7">
        <v>11510.64</v>
      </c>
      <c r="N167" s="7">
        <v>0</v>
      </c>
      <c r="O167" s="7">
        <v>0</v>
      </c>
      <c r="P167" s="7">
        <v>0</v>
      </c>
      <c r="Q167" s="7">
        <v>0</v>
      </c>
      <c r="R167" s="7">
        <v>0</v>
      </c>
      <c r="S167" s="7">
        <v>0</v>
      </c>
      <c r="T167" s="11">
        <v>5497.22</v>
      </c>
      <c r="U167" s="11">
        <v>0</v>
      </c>
      <c r="V167" s="11">
        <v>0</v>
      </c>
      <c r="W167" s="7">
        <v>0</v>
      </c>
      <c r="X167" s="7">
        <v>0</v>
      </c>
      <c r="Y167" s="7">
        <v>0</v>
      </c>
      <c r="Z167" s="7">
        <v>8940.2999999999993</v>
      </c>
      <c r="AA167" s="7">
        <v>0</v>
      </c>
      <c r="AB167" s="7">
        <v>0</v>
      </c>
      <c r="AC167" s="7">
        <v>0</v>
      </c>
      <c r="AD167" s="7">
        <v>0</v>
      </c>
      <c r="AE167" s="7">
        <v>0</v>
      </c>
      <c r="AF167" s="11">
        <v>0</v>
      </c>
      <c r="AG167" s="7">
        <v>0</v>
      </c>
      <c r="AH167" s="7">
        <v>0</v>
      </c>
      <c r="AI167" s="7">
        <v>0</v>
      </c>
      <c r="AJ167" s="7">
        <v>0</v>
      </c>
      <c r="AK167" s="7">
        <v>0</v>
      </c>
      <c r="AL167" s="7">
        <v>0</v>
      </c>
      <c r="AM167" s="7">
        <v>0</v>
      </c>
      <c r="AN167" s="7">
        <v>0</v>
      </c>
      <c r="AO167" s="7">
        <v>0</v>
      </c>
      <c r="AP167" s="7">
        <v>0</v>
      </c>
      <c r="AQ167" s="7">
        <v>0</v>
      </c>
      <c r="AR167" s="7">
        <v>0</v>
      </c>
      <c r="AS167" s="7">
        <v>0</v>
      </c>
      <c r="AT167" s="7">
        <v>0</v>
      </c>
      <c r="AU167" s="7">
        <v>0</v>
      </c>
      <c r="AV167" s="7">
        <v>0</v>
      </c>
      <c r="AW167" s="7">
        <v>0</v>
      </c>
      <c r="AX167" s="7">
        <v>0</v>
      </c>
      <c r="AY167" s="7">
        <v>0</v>
      </c>
      <c r="AZ167" s="7">
        <v>0</v>
      </c>
      <c r="BA167" s="7">
        <v>0</v>
      </c>
      <c r="BB167" s="7">
        <v>0</v>
      </c>
      <c r="BC167" s="7">
        <v>0</v>
      </c>
      <c r="BD167" s="7">
        <v>0</v>
      </c>
      <c r="BE167" s="7">
        <v>0</v>
      </c>
      <c r="BF167" s="7">
        <v>0</v>
      </c>
      <c r="BG167" s="7">
        <v>0</v>
      </c>
      <c r="BH167" s="7">
        <v>0</v>
      </c>
      <c r="BI167" s="7">
        <v>0</v>
      </c>
      <c r="BJ167" s="7">
        <v>0</v>
      </c>
      <c r="BK167" s="7">
        <v>0</v>
      </c>
      <c r="BL167" s="155">
        <v>0</v>
      </c>
      <c r="BM167" s="7"/>
      <c r="BN167" s="7"/>
      <c r="BO167" s="7"/>
      <c r="BP167" s="7"/>
      <c r="BQ167" s="7"/>
      <c r="BR167" s="7"/>
      <c r="BS167" s="7"/>
      <c r="BT167" s="5">
        <f>SUM(Tabela36[[#This Row],[set/21]:[dez/21]])</f>
        <v>27681.360000000001</v>
      </c>
      <c r="BU167" s="5">
        <f>SUM(Tabela36[[#This Row],[jan/22]:[dez/22]])</f>
        <v>17007.86</v>
      </c>
      <c r="BV167" s="5">
        <f t="shared" si="8"/>
        <v>8940.2999999999993</v>
      </c>
      <c r="BW167" s="5">
        <f t="shared" si="9"/>
        <v>0</v>
      </c>
      <c r="BX167" s="5">
        <f>SUM(Tabela36[[#This Row],[jan/25]:[dez/25]])</f>
        <v>0</v>
      </c>
      <c r="BY167" s="5">
        <f t="shared" si="10"/>
        <v>0</v>
      </c>
      <c r="BZ167" s="5">
        <f>Tabela36[[#This Row],[Total 2025]]+Tabela36[[#This Row],[Total 2024]]+Tabela36[[#This Row],[Total 2023]]+Tabela36[[#This Row],[Total 2022]]+Tabela36[[#This Row],[Total 2021]]+Tabela36[[#This Row],[Total 2026]]</f>
        <v>53629.520000000004</v>
      </c>
    </row>
    <row r="168" spans="1:78" ht="30" customHeight="1" x14ac:dyDescent="0.25">
      <c r="A168" s="63"/>
      <c r="B168" s="10" t="s">
        <v>209</v>
      </c>
      <c r="C168" s="2" t="s">
        <v>291</v>
      </c>
      <c r="D168" s="10">
        <v>1229</v>
      </c>
      <c r="E168" s="7"/>
      <c r="F168" s="2" t="s">
        <v>529</v>
      </c>
      <c r="G168" s="153" t="s">
        <v>435</v>
      </c>
      <c r="H168" s="7">
        <v>0</v>
      </c>
      <c r="I168" s="7">
        <v>0</v>
      </c>
      <c r="J168" s="7">
        <v>0</v>
      </c>
      <c r="K168" s="7">
        <v>0</v>
      </c>
      <c r="L168" s="7">
        <v>0</v>
      </c>
      <c r="M168" s="7">
        <v>0</v>
      </c>
      <c r="N168" s="7">
        <v>6625.6</v>
      </c>
      <c r="O168" s="7">
        <v>7453.8</v>
      </c>
      <c r="P168" s="7">
        <v>0</v>
      </c>
      <c r="Q168" s="7">
        <v>0</v>
      </c>
      <c r="R168" s="7">
        <v>0</v>
      </c>
      <c r="S168" s="7">
        <v>0</v>
      </c>
      <c r="T168" s="11">
        <v>0</v>
      </c>
      <c r="U168" s="11">
        <v>0</v>
      </c>
      <c r="V168" s="11">
        <v>2484.63</v>
      </c>
      <c r="W168" s="7">
        <v>0</v>
      </c>
      <c r="X168" s="7">
        <v>0</v>
      </c>
      <c r="Y168" s="7">
        <v>0</v>
      </c>
      <c r="Z168" s="7">
        <v>2484.5700000000002</v>
      </c>
      <c r="AA168" s="7">
        <v>0</v>
      </c>
      <c r="AB168" s="7">
        <v>0</v>
      </c>
      <c r="AC168" s="7">
        <v>3312.76</v>
      </c>
      <c r="AD168" s="7">
        <v>0</v>
      </c>
      <c r="AE168" s="7">
        <v>0</v>
      </c>
      <c r="AF168" s="11">
        <v>0</v>
      </c>
      <c r="AG168" s="7">
        <v>0</v>
      </c>
      <c r="AH168" s="7">
        <v>0</v>
      </c>
      <c r="AI168" s="7">
        <v>0</v>
      </c>
      <c r="AJ168" s="7">
        <v>0</v>
      </c>
      <c r="AK168" s="7">
        <v>4139.63</v>
      </c>
      <c r="AL168" s="7">
        <v>4357.5</v>
      </c>
      <c r="AM168" s="7">
        <v>0</v>
      </c>
      <c r="AN168" s="7">
        <v>0</v>
      </c>
      <c r="AO168" s="7">
        <v>0</v>
      </c>
      <c r="AP168" s="7">
        <v>0</v>
      </c>
      <c r="AQ168" s="7">
        <v>2614.5</v>
      </c>
      <c r="AR168" s="7">
        <v>0</v>
      </c>
      <c r="AS168" s="7">
        <v>4488.2</v>
      </c>
      <c r="AT168" s="7">
        <v>0</v>
      </c>
      <c r="AU168" s="7">
        <v>0</v>
      </c>
      <c r="AV168" s="7">
        <v>0</v>
      </c>
      <c r="AW168" s="7">
        <v>2854.5</v>
      </c>
      <c r="AX168" s="7">
        <v>0</v>
      </c>
      <c r="AY168" s="7">
        <v>0</v>
      </c>
      <c r="AZ168" s="7">
        <v>4757.5</v>
      </c>
      <c r="BA168" s="7">
        <v>0</v>
      </c>
      <c r="BB168" s="7">
        <v>0</v>
      </c>
      <c r="BC168" s="7">
        <v>0</v>
      </c>
      <c r="BD168" s="7">
        <v>0</v>
      </c>
      <c r="BE168" s="7">
        <v>0</v>
      </c>
      <c r="BF168" s="7">
        <v>0</v>
      </c>
      <c r="BG168" s="7">
        <v>2987.4</v>
      </c>
      <c r="BH168" s="7">
        <v>0</v>
      </c>
      <c r="BI168" s="7">
        <v>0</v>
      </c>
      <c r="BJ168" s="7">
        <v>0</v>
      </c>
      <c r="BK168" s="7">
        <v>0</v>
      </c>
      <c r="BL168" s="155">
        <v>0</v>
      </c>
      <c r="BM168" s="7"/>
      <c r="BN168" s="7"/>
      <c r="BO168" s="7"/>
      <c r="BP168" s="7"/>
      <c r="BQ168" s="7"/>
      <c r="BR168" s="7"/>
      <c r="BS168" s="7"/>
      <c r="BT168" s="5">
        <f>SUM(Tabela36[[#This Row],[set/21]:[dez/21]])</f>
        <v>0</v>
      </c>
      <c r="BU168" s="5">
        <f>SUM(Tabela36[[#This Row],[jan/22]:[dez/22]])</f>
        <v>16564.030000000002</v>
      </c>
      <c r="BV168" s="5">
        <f t="shared" si="8"/>
        <v>5797.33</v>
      </c>
      <c r="BW168" s="5">
        <f t="shared" si="9"/>
        <v>15599.830000000002</v>
      </c>
      <c r="BX168" s="5">
        <f>SUM(Tabela36[[#This Row],[jan/25]:[dez/25]])</f>
        <v>10599.4</v>
      </c>
      <c r="BY168" s="5">
        <f t="shared" si="10"/>
        <v>0</v>
      </c>
      <c r="BZ168" s="5">
        <f>Tabela36[[#This Row],[Total 2025]]+Tabela36[[#This Row],[Total 2024]]+Tabela36[[#This Row],[Total 2023]]+Tabela36[[#This Row],[Total 2022]]+Tabela36[[#This Row],[Total 2021]]+Tabela36[[#This Row],[Total 2026]]</f>
        <v>48560.590000000011</v>
      </c>
    </row>
    <row r="169" spans="1:78" ht="30" customHeight="1" x14ac:dyDescent="0.25">
      <c r="A169" s="63"/>
      <c r="B169" s="10" t="s">
        <v>116</v>
      </c>
      <c r="C169" s="2" t="s">
        <v>275</v>
      </c>
      <c r="D169" s="10">
        <v>1296</v>
      </c>
      <c r="E169" s="7"/>
      <c r="F169" s="2" t="s">
        <v>529</v>
      </c>
      <c r="G169" s="153" t="s">
        <v>435</v>
      </c>
      <c r="H169" s="7">
        <v>0</v>
      </c>
      <c r="I169" s="7">
        <v>0</v>
      </c>
      <c r="J169" s="7">
        <v>0</v>
      </c>
      <c r="K169" s="7">
        <v>0</v>
      </c>
      <c r="L169" s="7">
        <v>0</v>
      </c>
      <c r="M169" s="7">
        <v>0</v>
      </c>
      <c r="N169" s="7">
        <v>0</v>
      </c>
      <c r="O169" s="7">
        <v>0</v>
      </c>
      <c r="P169" s="7">
        <v>0</v>
      </c>
      <c r="Q169" s="7">
        <v>0</v>
      </c>
      <c r="R169" s="7">
        <v>12980.23</v>
      </c>
      <c r="S169" s="7">
        <v>1726.88</v>
      </c>
      <c r="T169" s="11">
        <v>1836.18</v>
      </c>
      <c r="U169" s="11">
        <v>0</v>
      </c>
      <c r="V169" s="11">
        <v>0</v>
      </c>
      <c r="W169" s="7">
        <v>0</v>
      </c>
      <c r="X169" s="7">
        <v>0</v>
      </c>
      <c r="Y169" s="7">
        <v>3760.6</v>
      </c>
      <c r="Z169" s="7">
        <v>6079.43</v>
      </c>
      <c r="AA169" s="7">
        <v>3286.92</v>
      </c>
      <c r="AB169" s="7">
        <v>4488.63</v>
      </c>
      <c r="AC169" s="7">
        <v>13482.11</v>
      </c>
      <c r="AD169" s="7">
        <v>4562.3899999999994</v>
      </c>
      <c r="AE169" s="7">
        <v>25105.83</v>
      </c>
      <c r="AF169" s="11">
        <v>18545.14</v>
      </c>
      <c r="AG169" s="7">
        <v>15742.61</v>
      </c>
      <c r="AH169" s="7">
        <v>10400.799999999999</v>
      </c>
      <c r="AI169" s="7">
        <v>17522.23</v>
      </c>
      <c r="AJ169" s="7">
        <v>17078.189999999999</v>
      </c>
      <c r="AK169" s="7">
        <v>16126.260000000002</v>
      </c>
      <c r="AL169" s="7">
        <v>14489</v>
      </c>
      <c r="AM169" s="7">
        <v>8053.77</v>
      </c>
      <c r="AN169" s="7">
        <v>4603.54</v>
      </c>
      <c r="AO169" s="7">
        <v>3710.97</v>
      </c>
      <c r="AP169" s="7">
        <v>11778.130000000001</v>
      </c>
      <c r="AQ169" s="7">
        <v>2369.58</v>
      </c>
      <c r="AR169" s="7">
        <v>0</v>
      </c>
      <c r="AS169" s="7">
        <v>5452.9</v>
      </c>
      <c r="AT169" s="7">
        <v>0</v>
      </c>
      <c r="AU169" s="7">
        <v>4784.1099999999997</v>
      </c>
      <c r="AV169" s="7">
        <v>11613.710000000001</v>
      </c>
      <c r="AW169" s="7">
        <v>7286.54</v>
      </c>
      <c r="AX169" s="7">
        <v>0</v>
      </c>
      <c r="AY169" s="7">
        <v>0</v>
      </c>
      <c r="AZ169" s="7">
        <v>0</v>
      </c>
      <c r="BA169" s="7">
        <v>0</v>
      </c>
      <c r="BB169" s="7">
        <v>3086.93</v>
      </c>
      <c r="BC169" s="7">
        <v>2111.9299999999998</v>
      </c>
      <c r="BD169" s="7">
        <v>2723.9700000000003</v>
      </c>
      <c r="BE169" s="7">
        <v>0</v>
      </c>
      <c r="BF169" s="7">
        <v>0</v>
      </c>
      <c r="BG169" s="7">
        <v>0</v>
      </c>
      <c r="BH169" s="7">
        <v>0</v>
      </c>
      <c r="BI169" s="7">
        <v>0</v>
      </c>
      <c r="BJ169" s="7">
        <v>0</v>
      </c>
      <c r="BK169" s="7">
        <v>0</v>
      </c>
      <c r="BL169" s="155">
        <v>0</v>
      </c>
      <c r="BM169" s="7"/>
      <c r="BN169" s="7"/>
      <c r="BO169" s="7"/>
      <c r="BP169" s="7"/>
      <c r="BQ169" s="7"/>
      <c r="BR169" s="7"/>
      <c r="BS169" s="7"/>
      <c r="BT169" s="5">
        <f>SUM(Tabela36[[#This Row],[set/21]:[dez/21]])</f>
        <v>0</v>
      </c>
      <c r="BU169" s="5">
        <f>SUM(Tabela36[[#This Row],[jan/22]:[dez/22]])</f>
        <v>16543.29</v>
      </c>
      <c r="BV169" s="5">
        <f t="shared" si="8"/>
        <v>122976.69</v>
      </c>
      <c r="BW169" s="5">
        <f t="shared" si="9"/>
        <v>88446.45</v>
      </c>
      <c r="BX169" s="5">
        <f>SUM(Tabela36[[#This Row],[jan/25]:[dez/25]])</f>
        <v>26823.08</v>
      </c>
      <c r="BY169" s="5">
        <f t="shared" si="10"/>
        <v>0</v>
      </c>
      <c r="BZ169" s="5">
        <f>Tabela36[[#This Row],[Total 2025]]+Tabela36[[#This Row],[Total 2024]]+Tabela36[[#This Row],[Total 2023]]+Tabela36[[#This Row],[Total 2022]]+Tabela36[[#This Row],[Total 2021]]+Tabela36[[#This Row],[Total 2026]]</f>
        <v>254789.51</v>
      </c>
    </row>
    <row r="170" spans="1:78" ht="30" customHeight="1" x14ac:dyDescent="0.25">
      <c r="A170" s="63"/>
      <c r="B170" s="10" t="s">
        <v>224</v>
      </c>
      <c r="C170" s="2" t="s">
        <v>280</v>
      </c>
      <c r="D170" s="10">
        <v>1058</v>
      </c>
      <c r="E170" s="7"/>
      <c r="F170" s="2" t="s">
        <v>436</v>
      </c>
      <c r="G170" s="153" t="s">
        <v>435</v>
      </c>
      <c r="H170" s="7">
        <v>2493.71</v>
      </c>
      <c r="I170" s="7">
        <v>0</v>
      </c>
      <c r="J170" s="7">
        <v>1151.74</v>
      </c>
      <c r="K170" s="7">
        <v>0</v>
      </c>
      <c r="L170" s="7">
        <v>0</v>
      </c>
      <c r="M170" s="7">
        <v>7501.92</v>
      </c>
      <c r="N170" s="7">
        <v>0</v>
      </c>
      <c r="O170" s="7">
        <v>1054.8</v>
      </c>
      <c r="P170" s="7">
        <v>2060.3200000000002</v>
      </c>
      <c r="Q170" s="7">
        <v>0</v>
      </c>
      <c r="R170" s="7">
        <v>0</v>
      </c>
      <c r="S170" s="7">
        <v>774.58</v>
      </c>
      <c r="T170" s="11">
        <v>1748.45</v>
      </c>
      <c r="U170" s="11">
        <v>3257.1800000000003</v>
      </c>
      <c r="V170" s="11">
        <v>0</v>
      </c>
      <c r="W170" s="7">
        <v>0</v>
      </c>
      <c r="X170" s="7">
        <v>1110.21</v>
      </c>
      <c r="Y170" s="7">
        <v>0</v>
      </c>
      <c r="Z170" s="7">
        <v>5292.7800000000007</v>
      </c>
      <c r="AA170" s="7">
        <v>0</v>
      </c>
      <c r="AB170" s="7">
        <v>0</v>
      </c>
      <c r="AC170" s="7">
        <v>0</v>
      </c>
      <c r="AD170" s="7">
        <v>1616.52</v>
      </c>
      <c r="AE170" s="7">
        <v>607.85</v>
      </c>
      <c r="AF170" s="11">
        <v>0</v>
      </c>
      <c r="AG170" s="7">
        <v>953.62</v>
      </c>
      <c r="AH170" s="7">
        <v>0</v>
      </c>
      <c r="AI170" s="7">
        <v>0</v>
      </c>
      <c r="AJ170" s="7">
        <v>0</v>
      </c>
      <c r="AK170" s="7">
        <v>0</v>
      </c>
      <c r="AL170" s="7">
        <v>0</v>
      </c>
      <c r="AM170" s="7">
        <v>0</v>
      </c>
      <c r="AN170" s="7">
        <v>0</v>
      </c>
      <c r="AO170" s="7">
        <v>0</v>
      </c>
      <c r="AP170" s="7">
        <v>0</v>
      </c>
      <c r="AQ170" s="7">
        <v>0</v>
      </c>
      <c r="AR170" s="7">
        <v>0</v>
      </c>
      <c r="AS170" s="7">
        <v>0</v>
      </c>
      <c r="AT170" s="7">
        <v>0</v>
      </c>
      <c r="AU170" s="7">
        <v>0</v>
      </c>
      <c r="AV170" s="7">
        <v>0</v>
      </c>
      <c r="AW170" s="7">
        <v>0</v>
      </c>
      <c r="AX170" s="7">
        <v>0</v>
      </c>
      <c r="AY170" s="7">
        <v>0</v>
      </c>
      <c r="AZ170" s="7">
        <v>0</v>
      </c>
      <c r="BA170" s="7">
        <v>0</v>
      </c>
      <c r="BB170" s="7">
        <v>0</v>
      </c>
      <c r="BC170" s="7">
        <v>0</v>
      </c>
      <c r="BD170" s="7">
        <v>0</v>
      </c>
      <c r="BE170" s="7">
        <v>0</v>
      </c>
      <c r="BF170" s="7">
        <v>0</v>
      </c>
      <c r="BG170" s="7">
        <v>0</v>
      </c>
      <c r="BH170" s="7">
        <v>0</v>
      </c>
      <c r="BI170" s="7">
        <v>0</v>
      </c>
      <c r="BJ170" s="7">
        <v>0</v>
      </c>
      <c r="BK170" s="7">
        <v>0</v>
      </c>
      <c r="BL170" s="155">
        <v>0</v>
      </c>
      <c r="BM170" s="7"/>
      <c r="BN170" s="7"/>
      <c r="BO170" s="7"/>
      <c r="BP170" s="7"/>
      <c r="BQ170" s="7"/>
      <c r="BR170" s="7"/>
      <c r="BS170" s="7"/>
      <c r="BT170" s="5">
        <f>SUM(Tabela36[[#This Row],[set/21]:[dez/21]])</f>
        <v>3645.45</v>
      </c>
      <c r="BU170" s="5">
        <f>SUM(Tabela36[[#This Row],[jan/22]:[dez/22]])</f>
        <v>16397.25</v>
      </c>
      <c r="BV170" s="5">
        <f t="shared" si="8"/>
        <v>9580.9800000000014</v>
      </c>
      <c r="BW170" s="5">
        <f t="shared" si="9"/>
        <v>0</v>
      </c>
      <c r="BX170" s="5">
        <f>SUM(Tabela36[[#This Row],[jan/25]:[dez/25]])</f>
        <v>0</v>
      </c>
      <c r="BY170" s="5">
        <f t="shared" si="10"/>
        <v>0</v>
      </c>
      <c r="BZ170" s="5">
        <f>Tabela36[[#This Row],[Total 2025]]+Tabela36[[#This Row],[Total 2024]]+Tabela36[[#This Row],[Total 2023]]+Tabela36[[#This Row],[Total 2022]]+Tabela36[[#This Row],[Total 2021]]+Tabela36[[#This Row],[Total 2026]]</f>
        <v>29623.680000000004</v>
      </c>
    </row>
    <row r="171" spans="1:78" ht="30" customHeight="1" x14ac:dyDescent="0.25">
      <c r="A171" s="63"/>
      <c r="B171" s="10" t="s">
        <v>150</v>
      </c>
      <c r="C171" s="2" t="s">
        <v>278</v>
      </c>
      <c r="D171" s="10">
        <v>1148</v>
      </c>
      <c r="E171" s="7"/>
      <c r="F171" s="2" t="s">
        <v>436</v>
      </c>
      <c r="G171" s="153" t="s">
        <v>435</v>
      </c>
      <c r="H171" s="7">
        <v>0</v>
      </c>
      <c r="I171" s="7">
        <v>0</v>
      </c>
      <c r="J171" s="7">
        <v>0</v>
      </c>
      <c r="K171" s="7">
        <v>3749.51</v>
      </c>
      <c r="L171" s="7">
        <v>0</v>
      </c>
      <c r="M171" s="7">
        <v>0</v>
      </c>
      <c r="N171" s="7">
        <v>0</v>
      </c>
      <c r="O171" s="7">
        <v>0</v>
      </c>
      <c r="P171" s="7">
        <v>3914.26</v>
      </c>
      <c r="Q171" s="7">
        <v>0</v>
      </c>
      <c r="R171" s="7">
        <v>0</v>
      </c>
      <c r="S171" s="7">
        <v>12323.87</v>
      </c>
      <c r="T171" s="11">
        <v>0</v>
      </c>
      <c r="U171" s="11">
        <v>0</v>
      </c>
      <c r="V171" s="11">
        <v>0</v>
      </c>
      <c r="W171" s="7">
        <v>0</v>
      </c>
      <c r="X171" s="7">
        <v>0</v>
      </c>
      <c r="Y171" s="7">
        <v>0</v>
      </c>
      <c r="Z171" s="7">
        <v>0</v>
      </c>
      <c r="AA171" s="7">
        <v>0</v>
      </c>
      <c r="AB171" s="7">
        <v>0</v>
      </c>
      <c r="AC171" s="7">
        <v>0</v>
      </c>
      <c r="AD171" s="7">
        <v>0</v>
      </c>
      <c r="AE171" s="7">
        <v>0</v>
      </c>
      <c r="AF171" s="11">
        <v>0</v>
      </c>
      <c r="AG171" s="7">
        <v>0</v>
      </c>
      <c r="AH171" s="7">
        <v>0</v>
      </c>
      <c r="AI171" s="7">
        <v>0</v>
      </c>
      <c r="AJ171" s="7">
        <v>0</v>
      </c>
      <c r="AK171" s="7">
        <v>6091.67</v>
      </c>
      <c r="AL171" s="7">
        <v>0</v>
      </c>
      <c r="AM171" s="7">
        <v>0</v>
      </c>
      <c r="AN171" s="7">
        <v>0</v>
      </c>
      <c r="AO171" s="7">
        <v>0</v>
      </c>
      <c r="AP171" s="7">
        <v>0</v>
      </c>
      <c r="AQ171" s="7">
        <v>0</v>
      </c>
      <c r="AR171" s="7">
        <v>0</v>
      </c>
      <c r="AS171" s="7">
        <v>0</v>
      </c>
      <c r="AT171" s="7">
        <v>0</v>
      </c>
      <c r="AU171" s="7">
        <v>0</v>
      </c>
      <c r="AV171" s="7">
        <v>0</v>
      </c>
      <c r="AW171" s="7">
        <v>0</v>
      </c>
      <c r="AX171" s="7">
        <v>0</v>
      </c>
      <c r="AY171" s="7">
        <v>0</v>
      </c>
      <c r="AZ171" s="7">
        <v>0</v>
      </c>
      <c r="BA171" s="7">
        <v>0</v>
      </c>
      <c r="BB171" s="7">
        <v>0</v>
      </c>
      <c r="BC171" s="7">
        <v>0</v>
      </c>
      <c r="BD171" s="7">
        <v>0</v>
      </c>
      <c r="BE171" s="7">
        <v>0</v>
      </c>
      <c r="BF171" s="7">
        <v>0</v>
      </c>
      <c r="BG171" s="7">
        <v>0</v>
      </c>
      <c r="BH171" s="7">
        <v>0</v>
      </c>
      <c r="BI171" s="7">
        <v>0</v>
      </c>
      <c r="BJ171" s="7">
        <v>0</v>
      </c>
      <c r="BK171" s="7">
        <v>0</v>
      </c>
      <c r="BL171" s="155">
        <v>0</v>
      </c>
      <c r="BM171" s="7"/>
      <c r="BN171" s="7"/>
      <c r="BO171" s="7"/>
      <c r="BP171" s="7"/>
      <c r="BQ171" s="7"/>
      <c r="BR171" s="7"/>
      <c r="BS171" s="7"/>
      <c r="BT171" s="5">
        <f>SUM(Tabela36[[#This Row],[set/21]:[dez/21]])</f>
        <v>3749.51</v>
      </c>
      <c r="BU171" s="5">
        <f>SUM(Tabela36[[#This Row],[jan/22]:[dez/22]])</f>
        <v>16238.130000000001</v>
      </c>
      <c r="BV171" s="5">
        <f t="shared" si="8"/>
        <v>0</v>
      </c>
      <c r="BW171" s="5">
        <f t="shared" si="9"/>
        <v>6091.67</v>
      </c>
      <c r="BX171" s="5">
        <f>SUM(Tabela36[[#This Row],[jan/25]:[dez/25]])</f>
        <v>0</v>
      </c>
      <c r="BY171" s="5">
        <f t="shared" si="10"/>
        <v>0</v>
      </c>
      <c r="BZ171" s="5">
        <f>Tabela36[[#This Row],[Total 2025]]+Tabela36[[#This Row],[Total 2024]]+Tabela36[[#This Row],[Total 2023]]+Tabela36[[#This Row],[Total 2022]]+Tabela36[[#This Row],[Total 2021]]+Tabela36[[#This Row],[Total 2026]]</f>
        <v>26079.310000000005</v>
      </c>
    </row>
    <row r="172" spans="1:78" ht="30" customHeight="1" x14ac:dyDescent="0.25">
      <c r="A172" s="63"/>
      <c r="B172" s="13" t="s">
        <v>2348</v>
      </c>
      <c r="C172" s="2" t="s">
        <v>283</v>
      </c>
      <c r="D172" s="10">
        <v>1294</v>
      </c>
      <c r="E172" s="7"/>
      <c r="F172" s="2" t="s">
        <v>436</v>
      </c>
      <c r="G172" s="153" t="s">
        <v>440</v>
      </c>
      <c r="H172" s="7">
        <v>0</v>
      </c>
      <c r="I172" s="7">
        <v>0</v>
      </c>
      <c r="J172" s="7">
        <v>0</v>
      </c>
      <c r="K172" s="7">
        <v>0</v>
      </c>
      <c r="L172" s="7">
        <v>0</v>
      </c>
      <c r="M172" s="7">
        <v>0</v>
      </c>
      <c r="N172" s="7">
        <v>0</v>
      </c>
      <c r="O172" s="7">
        <v>0</v>
      </c>
      <c r="P172" s="7">
        <v>0</v>
      </c>
      <c r="Q172" s="7">
        <v>0</v>
      </c>
      <c r="R172" s="7">
        <v>0</v>
      </c>
      <c r="S172" s="7">
        <v>0</v>
      </c>
      <c r="T172" s="11">
        <v>16204.11</v>
      </c>
      <c r="U172" s="11">
        <v>0</v>
      </c>
      <c r="V172" s="11">
        <v>0</v>
      </c>
      <c r="W172" s="11">
        <v>0</v>
      </c>
      <c r="X172" s="11">
        <v>0</v>
      </c>
      <c r="Y172" s="11">
        <v>0</v>
      </c>
      <c r="Z172" s="11">
        <v>0</v>
      </c>
      <c r="AA172" s="11">
        <v>0</v>
      </c>
      <c r="AB172" s="11">
        <v>0</v>
      </c>
      <c r="AC172" s="11">
        <v>0</v>
      </c>
      <c r="AD172" s="11">
        <v>0</v>
      </c>
      <c r="AE172" s="7">
        <v>0</v>
      </c>
      <c r="AF172" s="11">
        <v>0</v>
      </c>
      <c r="AG172" s="11">
        <v>0</v>
      </c>
      <c r="AH172" s="7">
        <v>0</v>
      </c>
      <c r="AI172" s="7">
        <v>0</v>
      </c>
      <c r="AJ172" s="7">
        <v>0</v>
      </c>
      <c r="AK172" s="7">
        <v>0</v>
      </c>
      <c r="AL172" s="7">
        <v>0</v>
      </c>
      <c r="AM172" s="7">
        <v>0</v>
      </c>
      <c r="AN172" s="7">
        <v>0</v>
      </c>
      <c r="AO172" s="7">
        <v>0</v>
      </c>
      <c r="AP172" s="7">
        <v>0</v>
      </c>
      <c r="AQ172" s="7">
        <v>0</v>
      </c>
      <c r="AR172" s="7">
        <v>0</v>
      </c>
      <c r="AS172" s="7">
        <v>0</v>
      </c>
      <c r="AT172" s="7">
        <v>0</v>
      </c>
      <c r="AU172" s="7">
        <v>0</v>
      </c>
      <c r="AV172" s="7">
        <v>0</v>
      </c>
      <c r="AW172" s="7">
        <v>0</v>
      </c>
      <c r="AX172" s="7">
        <v>0</v>
      </c>
      <c r="AY172" s="7">
        <v>0</v>
      </c>
      <c r="AZ172" s="7">
        <v>0</v>
      </c>
      <c r="BA172" s="7">
        <v>0</v>
      </c>
      <c r="BB172" s="7">
        <v>0</v>
      </c>
      <c r="BC172" s="7">
        <v>0</v>
      </c>
      <c r="BD172" s="7">
        <v>0</v>
      </c>
      <c r="BE172" s="7">
        <v>0</v>
      </c>
      <c r="BF172" s="7">
        <v>0</v>
      </c>
      <c r="BG172" s="7">
        <v>0</v>
      </c>
      <c r="BH172" s="7">
        <v>0</v>
      </c>
      <c r="BI172" s="7">
        <v>0</v>
      </c>
      <c r="BJ172" s="7">
        <v>0</v>
      </c>
      <c r="BK172" s="7">
        <v>0</v>
      </c>
      <c r="BL172" s="155">
        <v>0</v>
      </c>
      <c r="BM172" s="7"/>
      <c r="BN172" s="7"/>
      <c r="BO172" s="7"/>
      <c r="BP172" s="7"/>
      <c r="BQ172" s="7"/>
      <c r="BR172" s="7"/>
      <c r="BS172" s="7"/>
      <c r="BT172" s="5">
        <f>SUM(Tabela36[[#This Row],[set/21]:[dez/21]])</f>
        <v>0</v>
      </c>
      <c r="BU172" s="5">
        <f>SUM(Tabela36[[#This Row],[jan/22]:[dez/22]])</f>
        <v>16204.11</v>
      </c>
      <c r="BV172" s="5">
        <f t="shared" si="8"/>
        <v>0</v>
      </c>
      <c r="BW172" s="5">
        <f t="shared" si="9"/>
        <v>0</v>
      </c>
      <c r="BX172" s="5">
        <f>SUM(Tabela36[[#This Row],[jan/25]:[dez/25]])</f>
        <v>0</v>
      </c>
      <c r="BY172" s="5">
        <f t="shared" si="10"/>
        <v>0</v>
      </c>
      <c r="BZ172" s="5">
        <f>Tabela36[[#This Row],[Total 2025]]+Tabela36[[#This Row],[Total 2024]]+Tabela36[[#This Row],[Total 2023]]+Tabela36[[#This Row],[Total 2022]]+Tabela36[[#This Row],[Total 2021]]+Tabela36[[#This Row],[Total 2026]]</f>
        <v>16204.11</v>
      </c>
    </row>
    <row r="173" spans="1:78" ht="30" customHeight="1" x14ac:dyDescent="0.25">
      <c r="A173" s="63"/>
      <c r="B173" s="10" t="s">
        <v>85</v>
      </c>
      <c r="C173" s="2" t="s">
        <v>276</v>
      </c>
      <c r="D173" s="10">
        <v>1184</v>
      </c>
      <c r="E173" s="7"/>
      <c r="F173" s="2" t="s">
        <v>436</v>
      </c>
      <c r="G173" s="153" t="s">
        <v>435</v>
      </c>
      <c r="H173" s="7">
        <v>0</v>
      </c>
      <c r="I173" s="7">
        <v>0</v>
      </c>
      <c r="J173" s="7">
        <v>0</v>
      </c>
      <c r="K173" s="7">
        <v>0</v>
      </c>
      <c r="L173" s="7">
        <v>4868.5200000000004</v>
      </c>
      <c r="M173" s="7">
        <v>0</v>
      </c>
      <c r="N173" s="7">
        <v>0</v>
      </c>
      <c r="O173" s="7">
        <v>0</v>
      </c>
      <c r="P173" s="7">
        <v>0</v>
      </c>
      <c r="Q173" s="7">
        <v>11326.56</v>
      </c>
      <c r="R173" s="7">
        <v>0</v>
      </c>
      <c r="S173" s="7">
        <v>0</v>
      </c>
      <c r="T173" s="11">
        <v>0</v>
      </c>
      <c r="U173" s="11">
        <v>0</v>
      </c>
      <c r="V173" s="11">
        <v>0</v>
      </c>
      <c r="W173" s="7">
        <v>0</v>
      </c>
      <c r="X173" s="7">
        <v>0</v>
      </c>
      <c r="Y173" s="7">
        <v>0</v>
      </c>
      <c r="Z173" s="7">
        <v>0</v>
      </c>
      <c r="AA173" s="7">
        <v>0</v>
      </c>
      <c r="AB173" s="7">
        <v>0</v>
      </c>
      <c r="AC173" s="7">
        <v>0</v>
      </c>
      <c r="AD173" s="7">
        <v>18905</v>
      </c>
      <c r="AE173" s="7">
        <v>0</v>
      </c>
      <c r="AF173" s="11">
        <v>0</v>
      </c>
      <c r="AG173" s="7">
        <v>0</v>
      </c>
      <c r="AH173" s="7">
        <v>0</v>
      </c>
      <c r="AI173" s="7">
        <v>0</v>
      </c>
      <c r="AJ173" s="7">
        <v>0</v>
      </c>
      <c r="AK173" s="7">
        <v>0</v>
      </c>
      <c r="AL173" s="7">
        <v>0</v>
      </c>
      <c r="AM173" s="7">
        <v>1068</v>
      </c>
      <c r="AN173" s="7">
        <v>0</v>
      </c>
      <c r="AO173" s="7">
        <v>0</v>
      </c>
      <c r="AP173" s="7">
        <v>0</v>
      </c>
      <c r="AQ173" s="7">
        <v>0</v>
      </c>
      <c r="AR173" s="7">
        <v>0</v>
      </c>
      <c r="AS173" s="7">
        <v>0</v>
      </c>
      <c r="AT173" s="7">
        <v>0</v>
      </c>
      <c r="AU173" s="7">
        <v>0</v>
      </c>
      <c r="AV173" s="7">
        <v>0</v>
      </c>
      <c r="AW173" s="7">
        <v>0</v>
      </c>
      <c r="AX173" s="7">
        <v>4205.47</v>
      </c>
      <c r="AY173" s="7">
        <v>0</v>
      </c>
      <c r="AZ173" s="7">
        <v>0</v>
      </c>
      <c r="BA173" s="7">
        <v>0</v>
      </c>
      <c r="BB173" s="7">
        <v>1369.28</v>
      </c>
      <c r="BC173" s="7">
        <v>0</v>
      </c>
      <c r="BD173" s="7">
        <v>0</v>
      </c>
      <c r="BE173" s="7">
        <v>1811.5</v>
      </c>
      <c r="BF173" s="7">
        <v>0</v>
      </c>
      <c r="BG173" s="7">
        <v>0</v>
      </c>
      <c r="BH173" s="7">
        <v>0</v>
      </c>
      <c r="BI173" s="7">
        <v>0</v>
      </c>
      <c r="BJ173" s="7">
        <v>0</v>
      </c>
      <c r="BK173" s="7">
        <v>0</v>
      </c>
      <c r="BL173" s="155">
        <v>0</v>
      </c>
      <c r="BM173" s="7"/>
      <c r="BN173" s="7"/>
      <c r="BO173" s="7"/>
      <c r="BP173" s="7"/>
      <c r="BQ173" s="7"/>
      <c r="BR173" s="7"/>
      <c r="BS173" s="7"/>
      <c r="BT173" s="5">
        <f>SUM(Tabela36[[#This Row],[set/21]:[dez/21]])</f>
        <v>0</v>
      </c>
      <c r="BU173" s="5">
        <f>SUM(Tabela36[[#This Row],[jan/22]:[dez/22]])</f>
        <v>16195.08</v>
      </c>
      <c r="BV173" s="5">
        <f t="shared" si="8"/>
        <v>18905</v>
      </c>
      <c r="BW173" s="5">
        <f t="shared" si="9"/>
        <v>1068</v>
      </c>
      <c r="BX173" s="5">
        <f>SUM(Tabela36[[#This Row],[jan/25]:[dez/25]])</f>
        <v>7386.25</v>
      </c>
      <c r="BY173" s="5">
        <f t="shared" si="10"/>
        <v>0</v>
      </c>
      <c r="BZ173" s="5">
        <f>Tabela36[[#This Row],[Total 2025]]+Tabela36[[#This Row],[Total 2024]]+Tabela36[[#This Row],[Total 2023]]+Tabela36[[#This Row],[Total 2022]]+Tabela36[[#This Row],[Total 2021]]+Tabela36[[#This Row],[Total 2026]]</f>
        <v>43554.33</v>
      </c>
    </row>
    <row r="174" spans="1:78" ht="30" customHeight="1" x14ac:dyDescent="0.25">
      <c r="A174" s="63"/>
      <c r="B174" s="10" t="s">
        <v>320</v>
      </c>
      <c r="C174" s="2" t="s">
        <v>294</v>
      </c>
      <c r="D174" s="10">
        <v>1318</v>
      </c>
      <c r="E174" s="7"/>
      <c r="F174" s="2" t="s">
        <v>436</v>
      </c>
      <c r="G174" s="153" t="s">
        <v>435</v>
      </c>
      <c r="H174" s="7">
        <v>0</v>
      </c>
      <c r="I174" s="7">
        <v>0</v>
      </c>
      <c r="J174" s="7">
        <v>0</v>
      </c>
      <c r="K174" s="7">
        <v>0</v>
      </c>
      <c r="L174" s="7">
        <v>0</v>
      </c>
      <c r="M174" s="7">
        <v>0</v>
      </c>
      <c r="N174" s="7">
        <v>0</v>
      </c>
      <c r="O174" s="7">
        <v>0</v>
      </c>
      <c r="P174" s="7">
        <v>0</v>
      </c>
      <c r="Q174" s="7">
        <v>0</v>
      </c>
      <c r="R174" s="7">
        <v>0</v>
      </c>
      <c r="S174" s="7">
        <v>6058.84</v>
      </c>
      <c r="T174" s="11">
        <v>1686.6</v>
      </c>
      <c r="U174" s="11">
        <v>5715.14</v>
      </c>
      <c r="V174" s="11">
        <v>0</v>
      </c>
      <c r="W174" s="11">
        <v>2651.4</v>
      </c>
      <c r="X174" s="11">
        <v>0</v>
      </c>
      <c r="Y174" s="11">
        <v>0</v>
      </c>
      <c r="Z174" s="11">
        <v>0</v>
      </c>
      <c r="AA174" s="11">
        <v>0</v>
      </c>
      <c r="AB174" s="11">
        <v>0</v>
      </c>
      <c r="AC174" s="11">
        <v>0</v>
      </c>
      <c r="AD174" s="11">
        <v>0</v>
      </c>
      <c r="AE174" s="7">
        <v>0</v>
      </c>
      <c r="AF174" s="11">
        <v>0</v>
      </c>
      <c r="AG174" s="11">
        <v>0</v>
      </c>
      <c r="AH174" s="7">
        <v>0</v>
      </c>
      <c r="AI174" s="7">
        <v>3073.72</v>
      </c>
      <c r="AJ174" s="7">
        <v>0</v>
      </c>
      <c r="AK174" s="7">
        <v>0</v>
      </c>
      <c r="AL174" s="7">
        <v>0</v>
      </c>
      <c r="AM174" s="7">
        <v>0</v>
      </c>
      <c r="AN174" s="7">
        <v>0</v>
      </c>
      <c r="AO174" s="7">
        <v>0</v>
      </c>
      <c r="AP174" s="7">
        <v>0</v>
      </c>
      <c r="AQ174" s="7">
        <v>0</v>
      </c>
      <c r="AR174" s="7">
        <v>0</v>
      </c>
      <c r="AS174" s="7">
        <v>0</v>
      </c>
      <c r="AT174" s="7">
        <v>0</v>
      </c>
      <c r="AU174" s="7">
        <v>0</v>
      </c>
      <c r="AV174" s="7">
        <v>0</v>
      </c>
      <c r="AW174" s="7">
        <v>0</v>
      </c>
      <c r="AX174" s="7">
        <v>0</v>
      </c>
      <c r="AY174" s="7">
        <v>0</v>
      </c>
      <c r="AZ174" s="7">
        <v>0</v>
      </c>
      <c r="BA174" s="7">
        <v>0</v>
      </c>
      <c r="BB174" s="7">
        <v>0</v>
      </c>
      <c r="BC174" s="7">
        <v>0</v>
      </c>
      <c r="BD174" s="7">
        <v>0</v>
      </c>
      <c r="BE174" s="7">
        <v>0</v>
      </c>
      <c r="BF174" s="7">
        <v>0</v>
      </c>
      <c r="BG174" s="7">
        <v>0</v>
      </c>
      <c r="BH174" s="7">
        <v>0</v>
      </c>
      <c r="BI174" s="7">
        <v>0</v>
      </c>
      <c r="BJ174" s="7">
        <v>0</v>
      </c>
      <c r="BK174" s="7">
        <v>0</v>
      </c>
      <c r="BL174" s="155">
        <v>0</v>
      </c>
      <c r="BM174" s="7"/>
      <c r="BN174" s="7"/>
      <c r="BO174" s="7"/>
      <c r="BP174" s="7"/>
      <c r="BQ174" s="7"/>
      <c r="BR174" s="7"/>
      <c r="BS174" s="7"/>
      <c r="BT174" s="5">
        <f>SUM(Tabela36[[#This Row],[set/21]:[dez/21]])</f>
        <v>0</v>
      </c>
      <c r="BU174" s="5">
        <f>SUM(Tabela36[[#This Row],[jan/22]:[dez/22]])</f>
        <v>16111.980000000001</v>
      </c>
      <c r="BV174" s="5">
        <f t="shared" si="8"/>
        <v>3073.72</v>
      </c>
      <c r="BW174" s="5">
        <f t="shared" si="9"/>
        <v>0</v>
      </c>
      <c r="BX174" s="5">
        <f>SUM(Tabela36[[#This Row],[jan/25]:[dez/25]])</f>
        <v>0</v>
      </c>
      <c r="BY174" s="5">
        <f t="shared" si="10"/>
        <v>0</v>
      </c>
      <c r="BZ174" s="5">
        <f>Tabela36[[#This Row],[Total 2025]]+Tabela36[[#This Row],[Total 2024]]+Tabela36[[#This Row],[Total 2023]]+Tabela36[[#This Row],[Total 2022]]+Tabela36[[#This Row],[Total 2021]]+Tabela36[[#This Row],[Total 2026]]</f>
        <v>19185.7</v>
      </c>
    </row>
    <row r="175" spans="1:78" ht="30" customHeight="1" x14ac:dyDescent="0.25">
      <c r="A175" s="63"/>
      <c r="B175" s="14" t="s">
        <v>364</v>
      </c>
      <c r="C175" s="2" t="s">
        <v>276</v>
      </c>
      <c r="D175" s="10">
        <v>1354</v>
      </c>
      <c r="E175" s="7"/>
      <c r="F175" s="2" t="s">
        <v>436</v>
      </c>
      <c r="G175" s="153" t="s">
        <v>435</v>
      </c>
      <c r="H175" s="7">
        <v>0</v>
      </c>
      <c r="I175" s="7">
        <v>0</v>
      </c>
      <c r="J175" s="7">
        <v>0</v>
      </c>
      <c r="K175" s="7">
        <v>0</v>
      </c>
      <c r="L175" s="7">
        <v>0</v>
      </c>
      <c r="M175" s="7">
        <v>0</v>
      </c>
      <c r="N175" s="7">
        <v>0</v>
      </c>
      <c r="O175" s="7">
        <v>0</v>
      </c>
      <c r="P175" s="7">
        <v>0</v>
      </c>
      <c r="Q175" s="7">
        <v>0</v>
      </c>
      <c r="R175" s="7">
        <v>0</v>
      </c>
      <c r="S175" s="7">
        <v>0</v>
      </c>
      <c r="T175" s="11">
        <v>0</v>
      </c>
      <c r="U175" s="11">
        <v>0</v>
      </c>
      <c r="V175" s="11">
        <v>7314.38</v>
      </c>
      <c r="W175" s="11">
        <v>8672.08</v>
      </c>
      <c r="X175" s="11">
        <v>13589.22</v>
      </c>
      <c r="Y175" s="11">
        <v>4969.1499999999996</v>
      </c>
      <c r="Z175" s="11">
        <v>5994.71</v>
      </c>
      <c r="AA175" s="11">
        <v>0</v>
      </c>
      <c r="AB175" s="11">
        <v>0</v>
      </c>
      <c r="AC175" s="11">
        <v>0</v>
      </c>
      <c r="AD175" s="11">
        <v>0</v>
      </c>
      <c r="AE175" s="7">
        <v>12504.11</v>
      </c>
      <c r="AF175" s="11">
        <v>0</v>
      </c>
      <c r="AG175" s="11">
        <v>6822.9299999999994</v>
      </c>
      <c r="AH175" s="7">
        <v>0</v>
      </c>
      <c r="AI175" s="7">
        <v>5311.56</v>
      </c>
      <c r="AJ175" s="7">
        <v>0</v>
      </c>
      <c r="AK175" s="7">
        <v>0</v>
      </c>
      <c r="AL175" s="7">
        <v>0</v>
      </c>
      <c r="AM175" s="7">
        <v>0</v>
      </c>
      <c r="AN175" s="7">
        <v>0</v>
      </c>
      <c r="AO175" s="7">
        <v>0</v>
      </c>
      <c r="AP175" s="7">
        <v>0</v>
      </c>
      <c r="AQ175" s="7">
        <v>0</v>
      </c>
      <c r="AR175" s="7">
        <v>0</v>
      </c>
      <c r="AS175" s="7">
        <v>0</v>
      </c>
      <c r="AT175" s="7">
        <v>0</v>
      </c>
      <c r="AU175" s="7">
        <v>0</v>
      </c>
      <c r="AV175" s="7">
        <v>0</v>
      </c>
      <c r="AW175" s="7">
        <v>0</v>
      </c>
      <c r="AX175" s="7">
        <v>0</v>
      </c>
      <c r="AY175" s="7">
        <v>0</v>
      </c>
      <c r="AZ175" s="7">
        <v>0</v>
      </c>
      <c r="BA175" s="7">
        <v>0</v>
      </c>
      <c r="BB175" s="7">
        <v>0</v>
      </c>
      <c r="BC175" s="7">
        <v>0</v>
      </c>
      <c r="BD175" s="7">
        <v>0</v>
      </c>
      <c r="BE175" s="7">
        <v>0</v>
      </c>
      <c r="BF175" s="7">
        <v>0</v>
      </c>
      <c r="BG175" s="7">
        <v>0</v>
      </c>
      <c r="BH175" s="7">
        <v>0</v>
      </c>
      <c r="BI175" s="7">
        <v>0</v>
      </c>
      <c r="BJ175" s="7">
        <v>0</v>
      </c>
      <c r="BK175" s="7">
        <v>0</v>
      </c>
      <c r="BL175" s="155">
        <v>0</v>
      </c>
      <c r="BM175" s="7"/>
      <c r="BN175" s="7"/>
      <c r="BO175" s="7"/>
      <c r="BP175" s="7"/>
      <c r="BQ175" s="7"/>
      <c r="BR175" s="7"/>
      <c r="BS175" s="7"/>
      <c r="BT175" s="5">
        <f>SUM(Tabela36[[#This Row],[set/21]:[dez/21]])</f>
        <v>0</v>
      </c>
      <c r="BU175" s="5">
        <f>SUM(Tabela36[[#This Row],[jan/22]:[dez/22]])</f>
        <v>15986.46</v>
      </c>
      <c r="BV175" s="5">
        <f t="shared" si="8"/>
        <v>49191.68</v>
      </c>
      <c r="BW175" s="5">
        <f t="shared" si="9"/>
        <v>0</v>
      </c>
      <c r="BX175" s="5">
        <f>SUM(Tabela36[[#This Row],[jan/25]:[dez/25]])</f>
        <v>0</v>
      </c>
      <c r="BY175" s="5">
        <f t="shared" si="10"/>
        <v>0</v>
      </c>
      <c r="BZ175" s="5">
        <f>Tabela36[[#This Row],[Total 2025]]+Tabela36[[#This Row],[Total 2024]]+Tabela36[[#This Row],[Total 2023]]+Tabela36[[#This Row],[Total 2022]]+Tabela36[[#This Row],[Total 2021]]+Tabela36[[#This Row],[Total 2026]]</f>
        <v>65178.14</v>
      </c>
    </row>
    <row r="176" spans="1:78" ht="30" customHeight="1" x14ac:dyDescent="0.25">
      <c r="A176" s="63"/>
      <c r="B176" s="10" t="s">
        <v>170</v>
      </c>
      <c r="C176" s="2" t="s">
        <v>279</v>
      </c>
      <c r="D176" s="10">
        <v>1226</v>
      </c>
      <c r="E176" s="7"/>
      <c r="F176" s="2" t="s">
        <v>437</v>
      </c>
      <c r="G176" s="153" t="s">
        <v>435</v>
      </c>
      <c r="H176" s="7">
        <v>0</v>
      </c>
      <c r="I176" s="7">
        <v>0</v>
      </c>
      <c r="J176" s="7">
        <v>0</v>
      </c>
      <c r="K176" s="7">
        <v>0</v>
      </c>
      <c r="L176" s="7">
        <v>0</v>
      </c>
      <c r="M176" s="7">
        <v>0</v>
      </c>
      <c r="N176" s="7">
        <v>861.72</v>
      </c>
      <c r="O176" s="7">
        <v>0</v>
      </c>
      <c r="P176" s="7">
        <v>9252.1</v>
      </c>
      <c r="Q176" s="7">
        <v>0</v>
      </c>
      <c r="R176" s="7">
        <v>0</v>
      </c>
      <c r="S176" s="7">
        <v>2160.2800000000002</v>
      </c>
      <c r="T176" s="11">
        <v>0</v>
      </c>
      <c r="U176" s="11">
        <v>1619.4</v>
      </c>
      <c r="V176" s="11">
        <v>1168.32</v>
      </c>
      <c r="W176" s="7">
        <v>0</v>
      </c>
      <c r="X176" s="7">
        <v>0</v>
      </c>
      <c r="Y176" s="7">
        <v>0</v>
      </c>
      <c r="Z176" s="7">
        <v>0</v>
      </c>
      <c r="AA176" s="7">
        <v>5248.04</v>
      </c>
      <c r="AB176" s="7">
        <v>0</v>
      </c>
      <c r="AC176" s="7">
        <v>0</v>
      </c>
      <c r="AD176" s="7">
        <v>0</v>
      </c>
      <c r="AE176" s="7">
        <v>0</v>
      </c>
      <c r="AF176" s="11">
        <v>0</v>
      </c>
      <c r="AG176" s="7">
        <v>0</v>
      </c>
      <c r="AH176" s="7">
        <v>2293.5</v>
      </c>
      <c r="AI176" s="7">
        <v>0</v>
      </c>
      <c r="AJ176" s="7">
        <v>0</v>
      </c>
      <c r="AK176" s="7">
        <v>1622.11</v>
      </c>
      <c r="AL176" s="7">
        <v>0</v>
      </c>
      <c r="AM176" s="7">
        <v>0</v>
      </c>
      <c r="AN176" s="7">
        <v>0</v>
      </c>
      <c r="AO176" s="7">
        <v>0</v>
      </c>
      <c r="AP176" s="7">
        <v>0</v>
      </c>
      <c r="AQ176" s="7">
        <v>0</v>
      </c>
      <c r="AR176" s="7">
        <v>0</v>
      </c>
      <c r="AS176" s="7">
        <v>0</v>
      </c>
      <c r="AT176" s="7">
        <v>0</v>
      </c>
      <c r="AU176" s="7">
        <v>0</v>
      </c>
      <c r="AV176" s="7">
        <v>0</v>
      </c>
      <c r="AW176" s="7">
        <v>0</v>
      </c>
      <c r="AX176" s="7">
        <v>0</v>
      </c>
      <c r="AY176" s="7">
        <v>0</v>
      </c>
      <c r="AZ176" s="7">
        <v>0</v>
      </c>
      <c r="BA176" s="7">
        <v>0</v>
      </c>
      <c r="BB176" s="7">
        <v>0</v>
      </c>
      <c r="BC176" s="7">
        <v>0</v>
      </c>
      <c r="BD176" s="7">
        <v>0</v>
      </c>
      <c r="BE176" s="7">
        <v>0</v>
      </c>
      <c r="BF176" s="7">
        <v>0</v>
      </c>
      <c r="BG176" s="7">
        <v>0</v>
      </c>
      <c r="BH176" s="7">
        <v>0</v>
      </c>
      <c r="BI176" s="7">
        <v>0</v>
      </c>
      <c r="BJ176" s="7">
        <v>0</v>
      </c>
      <c r="BK176" s="7">
        <v>0</v>
      </c>
      <c r="BL176" s="155">
        <v>0</v>
      </c>
      <c r="BM176" s="7"/>
      <c r="BN176" s="7"/>
      <c r="BO176" s="7"/>
      <c r="BP176" s="7"/>
      <c r="BQ176" s="7"/>
      <c r="BR176" s="7"/>
      <c r="BS176" s="7"/>
      <c r="BT176" s="5">
        <f>SUM(Tabela36[[#This Row],[set/21]:[dez/21]])</f>
        <v>0</v>
      </c>
      <c r="BU176" s="5">
        <f>SUM(Tabela36[[#This Row],[jan/22]:[dez/22]])</f>
        <v>15061.82</v>
      </c>
      <c r="BV176" s="5">
        <f t="shared" si="8"/>
        <v>7541.54</v>
      </c>
      <c r="BW176" s="5">
        <f t="shared" si="9"/>
        <v>1622.11</v>
      </c>
      <c r="BX176" s="5">
        <f>SUM(Tabela36[[#This Row],[jan/25]:[dez/25]])</f>
        <v>0</v>
      </c>
      <c r="BY176" s="5">
        <f t="shared" si="10"/>
        <v>0</v>
      </c>
      <c r="BZ176" s="5">
        <f>Tabela36[[#This Row],[Total 2025]]+Tabela36[[#This Row],[Total 2024]]+Tabela36[[#This Row],[Total 2023]]+Tabela36[[#This Row],[Total 2022]]+Tabela36[[#This Row],[Total 2021]]+Tabela36[[#This Row],[Total 2026]]</f>
        <v>24225.47</v>
      </c>
    </row>
    <row r="177" spans="1:78" ht="30" customHeight="1" x14ac:dyDescent="0.25">
      <c r="A177" s="63"/>
      <c r="B177" s="10" t="s">
        <v>252</v>
      </c>
      <c r="C177" s="2" t="s">
        <v>286</v>
      </c>
      <c r="D177" s="10">
        <v>1239</v>
      </c>
      <c r="E177" s="7"/>
      <c r="F177" s="2" t="s">
        <v>436</v>
      </c>
      <c r="G177" s="153" t="s">
        <v>440</v>
      </c>
      <c r="H177" s="7">
        <v>0</v>
      </c>
      <c r="I177" s="7">
        <v>0</v>
      </c>
      <c r="J177" s="7">
        <v>0</v>
      </c>
      <c r="K177" s="7">
        <v>0</v>
      </c>
      <c r="L177" s="7">
        <v>0</v>
      </c>
      <c r="M177" s="7">
        <v>0</v>
      </c>
      <c r="N177" s="7">
        <v>0</v>
      </c>
      <c r="O177" s="7">
        <v>14098.800000000001</v>
      </c>
      <c r="P177" s="7">
        <v>0</v>
      </c>
      <c r="Q177" s="7">
        <v>0</v>
      </c>
      <c r="R177" s="7">
        <v>0</v>
      </c>
      <c r="S177" s="7">
        <v>860.58</v>
      </c>
      <c r="T177" s="11">
        <v>0</v>
      </c>
      <c r="U177" s="11">
        <v>0</v>
      </c>
      <c r="V177" s="11">
        <v>0</v>
      </c>
      <c r="W177" s="7">
        <v>0</v>
      </c>
      <c r="X177" s="7">
        <v>0</v>
      </c>
      <c r="Y177" s="7">
        <v>0</v>
      </c>
      <c r="Z177" s="7">
        <v>0</v>
      </c>
      <c r="AA177" s="7">
        <v>0</v>
      </c>
      <c r="AB177" s="7">
        <v>0</v>
      </c>
      <c r="AC177" s="7">
        <v>0</v>
      </c>
      <c r="AD177" s="7">
        <v>0</v>
      </c>
      <c r="AE177" s="7">
        <v>0</v>
      </c>
      <c r="AF177" s="11">
        <v>0</v>
      </c>
      <c r="AG177" s="7">
        <v>0</v>
      </c>
      <c r="AH177" s="7">
        <v>0</v>
      </c>
      <c r="AI177" s="7">
        <v>0</v>
      </c>
      <c r="AJ177" s="7">
        <v>0</v>
      </c>
      <c r="AK177" s="7">
        <v>0</v>
      </c>
      <c r="AL177" s="7">
        <v>0</v>
      </c>
      <c r="AM177" s="7">
        <v>0</v>
      </c>
      <c r="AN177" s="7">
        <v>0</v>
      </c>
      <c r="AO177" s="7">
        <v>0</v>
      </c>
      <c r="AP177" s="7">
        <v>0</v>
      </c>
      <c r="AQ177" s="7">
        <v>0</v>
      </c>
      <c r="AR177" s="7">
        <v>0</v>
      </c>
      <c r="AS177" s="7">
        <v>0</v>
      </c>
      <c r="AT177" s="7">
        <v>0</v>
      </c>
      <c r="AU177" s="7">
        <v>0</v>
      </c>
      <c r="AV177" s="7">
        <v>0</v>
      </c>
      <c r="AW177" s="7">
        <v>0</v>
      </c>
      <c r="AX177" s="7">
        <v>0</v>
      </c>
      <c r="AY177" s="7">
        <v>0</v>
      </c>
      <c r="AZ177" s="7">
        <v>0</v>
      </c>
      <c r="BA177" s="7">
        <v>0</v>
      </c>
      <c r="BB177" s="7">
        <v>0</v>
      </c>
      <c r="BC177" s="7">
        <v>0</v>
      </c>
      <c r="BD177" s="7">
        <v>0</v>
      </c>
      <c r="BE177" s="7">
        <v>0</v>
      </c>
      <c r="BF177" s="7">
        <v>0</v>
      </c>
      <c r="BG177" s="7">
        <v>0</v>
      </c>
      <c r="BH177" s="7">
        <v>0</v>
      </c>
      <c r="BI177" s="7">
        <v>0</v>
      </c>
      <c r="BJ177" s="7">
        <v>0</v>
      </c>
      <c r="BK177" s="7">
        <v>0</v>
      </c>
      <c r="BL177" s="155">
        <v>0</v>
      </c>
      <c r="BM177" s="7"/>
      <c r="BN177" s="7"/>
      <c r="BO177" s="7"/>
      <c r="BP177" s="7"/>
      <c r="BQ177" s="7"/>
      <c r="BR177" s="7"/>
      <c r="BS177" s="7"/>
      <c r="BT177" s="5">
        <f>SUM(Tabela36[[#This Row],[set/21]:[dez/21]])</f>
        <v>0</v>
      </c>
      <c r="BU177" s="5">
        <f>SUM(Tabela36[[#This Row],[jan/22]:[dez/22]])</f>
        <v>14959.380000000001</v>
      </c>
      <c r="BV177" s="5">
        <f t="shared" si="8"/>
        <v>0</v>
      </c>
      <c r="BW177" s="5">
        <f t="shared" si="9"/>
        <v>0</v>
      </c>
      <c r="BX177" s="5">
        <f>SUM(Tabela36[[#This Row],[jan/25]:[dez/25]])</f>
        <v>0</v>
      </c>
      <c r="BY177" s="5">
        <f t="shared" si="10"/>
        <v>0</v>
      </c>
      <c r="BZ177" s="5">
        <f>Tabela36[[#This Row],[Total 2025]]+Tabela36[[#This Row],[Total 2024]]+Tabela36[[#This Row],[Total 2023]]+Tabela36[[#This Row],[Total 2022]]+Tabela36[[#This Row],[Total 2021]]+Tabela36[[#This Row],[Total 2026]]</f>
        <v>14959.380000000001</v>
      </c>
    </row>
    <row r="178" spans="1:78" ht="30" customHeight="1" x14ac:dyDescent="0.25">
      <c r="A178" s="63"/>
      <c r="B178" s="10" t="s">
        <v>156</v>
      </c>
      <c r="C178" s="2" t="s">
        <v>276</v>
      </c>
      <c r="D178" s="10">
        <v>1273</v>
      </c>
      <c r="E178" s="7">
        <v>5000</v>
      </c>
      <c r="F178" s="2" t="s">
        <v>436</v>
      </c>
      <c r="G178" s="153" t="s">
        <v>435</v>
      </c>
      <c r="H178" s="7">
        <v>0</v>
      </c>
      <c r="I178" s="7">
        <v>0</v>
      </c>
      <c r="J178" s="7">
        <v>0</v>
      </c>
      <c r="K178" s="7">
        <v>0</v>
      </c>
      <c r="L178" s="7">
        <v>0</v>
      </c>
      <c r="M178" s="7">
        <v>0</v>
      </c>
      <c r="N178" s="7">
        <v>0</v>
      </c>
      <c r="O178" s="7">
        <v>0</v>
      </c>
      <c r="P178" s="7">
        <v>0</v>
      </c>
      <c r="Q178" s="7">
        <v>4872.4799999999996</v>
      </c>
      <c r="R178" s="7">
        <v>0</v>
      </c>
      <c r="S178" s="7">
        <v>3674.16</v>
      </c>
      <c r="T178" s="11">
        <v>1343.45</v>
      </c>
      <c r="U178" s="11">
        <v>2198.16</v>
      </c>
      <c r="V178" s="11">
        <v>2836.93</v>
      </c>
      <c r="W178" s="7">
        <v>0</v>
      </c>
      <c r="X178" s="7">
        <v>0</v>
      </c>
      <c r="Y178" s="7">
        <v>0</v>
      </c>
      <c r="Z178" s="7">
        <v>1222.8</v>
      </c>
      <c r="AA178" s="7">
        <v>0</v>
      </c>
      <c r="AB178" s="7">
        <v>0</v>
      </c>
      <c r="AC178" s="7">
        <v>2785.75</v>
      </c>
      <c r="AD178" s="7">
        <v>0</v>
      </c>
      <c r="AE178" s="7">
        <v>3659.28</v>
      </c>
      <c r="AF178" s="11">
        <v>0</v>
      </c>
      <c r="AG178" s="7">
        <v>0</v>
      </c>
      <c r="AH178" s="7">
        <v>0</v>
      </c>
      <c r="AI178" s="7">
        <v>0</v>
      </c>
      <c r="AJ178" s="7">
        <v>0</v>
      </c>
      <c r="AK178" s="7">
        <v>1992.35</v>
      </c>
      <c r="AL178" s="7">
        <v>0</v>
      </c>
      <c r="AM178" s="7">
        <v>6105.2199999999993</v>
      </c>
      <c r="AN178" s="7">
        <v>0</v>
      </c>
      <c r="AO178" s="7">
        <v>2230.04</v>
      </c>
      <c r="AP178" s="7">
        <v>1457.93</v>
      </c>
      <c r="AQ178" s="7">
        <v>0</v>
      </c>
      <c r="AR178" s="7">
        <v>0</v>
      </c>
      <c r="AS178" s="7">
        <v>971.32</v>
      </c>
      <c r="AT178" s="7">
        <v>2034.24</v>
      </c>
      <c r="AU178" s="7">
        <v>1308.28</v>
      </c>
      <c r="AV178" s="7">
        <v>0</v>
      </c>
      <c r="AW178" s="7">
        <v>949.42</v>
      </c>
      <c r="AX178" s="7">
        <v>1223.98</v>
      </c>
      <c r="AY178" s="7">
        <v>0</v>
      </c>
      <c r="AZ178" s="7">
        <v>0</v>
      </c>
      <c r="BA178" s="7">
        <v>0</v>
      </c>
      <c r="BB178" s="7">
        <v>1921.7</v>
      </c>
      <c r="BC178" s="7">
        <v>2006.68</v>
      </c>
      <c r="BD178" s="7">
        <v>978.82</v>
      </c>
      <c r="BE178" s="7">
        <v>4099.6400000000003</v>
      </c>
      <c r="BF178" s="7">
        <v>6936.5399999999991</v>
      </c>
      <c r="BG178" s="7">
        <v>6321.88</v>
      </c>
      <c r="BH178" s="7">
        <v>0</v>
      </c>
      <c r="BI178" s="7">
        <v>3020.12</v>
      </c>
      <c r="BJ178" s="7">
        <v>955.88</v>
      </c>
      <c r="BK178" s="7">
        <v>4147.2</v>
      </c>
      <c r="BL178" s="155">
        <v>0</v>
      </c>
      <c r="BM178" s="7"/>
      <c r="BN178" s="7"/>
      <c r="BO178" s="7"/>
      <c r="BP178" s="7"/>
      <c r="BQ178" s="7"/>
      <c r="BR178" s="7"/>
      <c r="BS178" s="7"/>
      <c r="BT178" s="5">
        <f>SUM(Tabela36[[#This Row],[set/21]:[dez/21]])</f>
        <v>0</v>
      </c>
      <c r="BU178" s="5">
        <f>SUM(Tabela36[[#This Row],[jan/22]:[dez/22]])</f>
        <v>14925.18</v>
      </c>
      <c r="BV178" s="5">
        <f t="shared" si="8"/>
        <v>7667.83</v>
      </c>
      <c r="BW178" s="5">
        <f t="shared" si="9"/>
        <v>16099.380000000001</v>
      </c>
      <c r="BX178" s="5">
        <f>SUM(Tabela36[[#This Row],[jan/25]:[dez/25]])</f>
        <v>24438.66</v>
      </c>
      <c r="BY178" s="5">
        <f t="shared" si="10"/>
        <v>8123.2</v>
      </c>
      <c r="BZ178" s="5">
        <f>Tabela36[[#This Row],[Total 2025]]+Tabela36[[#This Row],[Total 2024]]+Tabela36[[#This Row],[Total 2023]]+Tabela36[[#This Row],[Total 2022]]+Tabela36[[#This Row],[Total 2021]]+Tabela36[[#This Row],[Total 2026]]</f>
        <v>71254.25</v>
      </c>
    </row>
    <row r="179" spans="1:78" ht="30" customHeight="1" x14ac:dyDescent="0.25">
      <c r="A179" s="63"/>
      <c r="B179" s="10" t="s">
        <v>73</v>
      </c>
      <c r="C179" s="2" t="s">
        <v>281</v>
      </c>
      <c r="D179" s="10">
        <v>1093</v>
      </c>
      <c r="E179" s="7"/>
      <c r="F179" s="2" t="s">
        <v>529</v>
      </c>
      <c r="G179" s="153" t="s">
        <v>435</v>
      </c>
      <c r="H179" s="7">
        <v>0</v>
      </c>
      <c r="I179" s="7">
        <v>1000.16</v>
      </c>
      <c r="J179" s="7">
        <v>0</v>
      </c>
      <c r="K179" s="7">
        <v>0</v>
      </c>
      <c r="L179" s="7">
        <v>1183.68</v>
      </c>
      <c r="M179" s="7">
        <v>0</v>
      </c>
      <c r="N179" s="7">
        <v>0</v>
      </c>
      <c r="O179" s="7">
        <v>2915</v>
      </c>
      <c r="P179" s="7">
        <v>1554</v>
      </c>
      <c r="Q179" s="7">
        <v>1254.08</v>
      </c>
      <c r="R179" s="7">
        <v>2486.08</v>
      </c>
      <c r="S179" s="7">
        <v>0</v>
      </c>
      <c r="T179" s="11">
        <v>0</v>
      </c>
      <c r="U179" s="11">
        <v>1615.16</v>
      </c>
      <c r="V179" s="11">
        <v>0</v>
      </c>
      <c r="W179" s="7">
        <v>3723.64</v>
      </c>
      <c r="X179" s="7">
        <v>0</v>
      </c>
      <c r="Y179" s="7">
        <v>0</v>
      </c>
      <c r="Z179" s="7">
        <v>0</v>
      </c>
      <c r="AA179" s="7">
        <v>1131.26</v>
      </c>
      <c r="AB179" s="7">
        <v>0</v>
      </c>
      <c r="AC179" s="7">
        <v>1101.22</v>
      </c>
      <c r="AD179" s="7">
        <v>1219.1199999999999</v>
      </c>
      <c r="AE179" s="7">
        <v>2706.72</v>
      </c>
      <c r="AF179" s="11">
        <v>0</v>
      </c>
      <c r="AG179" s="7">
        <v>0</v>
      </c>
      <c r="AH179" s="7">
        <v>5339.92</v>
      </c>
      <c r="AI179" s="7">
        <v>2285.38</v>
      </c>
      <c r="AJ179" s="7">
        <v>3284.6400000000003</v>
      </c>
      <c r="AK179" s="7">
        <v>1358.89</v>
      </c>
      <c r="AL179" s="7">
        <v>910.12</v>
      </c>
      <c r="AM179" s="7">
        <v>4560.66</v>
      </c>
      <c r="AN179" s="7">
        <v>646.02</v>
      </c>
      <c r="AO179" s="7">
        <v>2065.33</v>
      </c>
      <c r="AP179" s="7">
        <v>1710.3</v>
      </c>
      <c r="AQ179" s="7">
        <v>978.56</v>
      </c>
      <c r="AR179" s="7">
        <v>0</v>
      </c>
      <c r="AS179" s="7">
        <v>1779.45</v>
      </c>
      <c r="AT179" s="7">
        <v>0</v>
      </c>
      <c r="AU179" s="7">
        <v>1359.8</v>
      </c>
      <c r="AV179" s="7">
        <v>0</v>
      </c>
      <c r="AW179" s="7">
        <v>0</v>
      </c>
      <c r="AX179" s="7">
        <v>2646.64</v>
      </c>
      <c r="AY179" s="7">
        <v>941.24</v>
      </c>
      <c r="AZ179" s="7">
        <v>0</v>
      </c>
      <c r="BA179" s="7">
        <v>971.84</v>
      </c>
      <c r="BB179" s="7">
        <v>0</v>
      </c>
      <c r="BC179" s="7">
        <v>1140.2</v>
      </c>
      <c r="BD179" s="7">
        <v>0</v>
      </c>
      <c r="BE179" s="7">
        <v>0</v>
      </c>
      <c r="BF179" s="7">
        <v>2601.2800000000002</v>
      </c>
      <c r="BG179" s="7">
        <v>0</v>
      </c>
      <c r="BH179" s="7">
        <v>0</v>
      </c>
      <c r="BI179" s="7">
        <v>3497.84</v>
      </c>
      <c r="BJ179" s="7">
        <v>0</v>
      </c>
      <c r="BK179" s="7">
        <v>819.6</v>
      </c>
      <c r="BL179" s="155">
        <v>0</v>
      </c>
      <c r="BM179" s="7"/>
      <c r="BN179" s="7"/>
      <c r="BO179" s="7"/>
      <c r="BP179" s="7"/>
      <c r="BQ179" s="7"/>
      <c r="BR179" s="7"/>
      <c r="BS179" s="7"/>
      <c r="BT179" s="5">
        <f>SUM(Tabela36[[#This Row],[set/21]:[dez/21]])</f>
        <v>1000.16</v>
      </c>
      <c r="BU179" s="5">
        <f>SUM(Tabela36[[#This Row],[jan/22]:[dez/22]])</f>
        <v>14731.64</v>
      </c>
      <c r="BV179" s="5">
        <f t="shared" si="8"/>
        <v>13783.619999999999</v>
      </c>
      <c r="BW179" s="5">
        <f t="shared" si="9"/>
        <v>18653.77</v>
      </c>
      <c r="BX179" s="5">
        <f>SUM(Tabela36[[#This Row],[jan/25]:[dez/25]])</f>
        <v>8301.2000000000007</v>
      </c>
      <c r="BY179" s="5">
        <f t="shared" si="10"/>
        <v>4317.4400000000005</v>
      </c>
      <c r="BZ179" s="5">
        <f>Tabela36[[#This Row],[Total 2025]]+Tabela36[[#This Row],[Total 2024]]+Tabela36[[#This Row],[Total 2023]]+Tabela36[[#This Row],[Total 2022]]+Tabela36[[#This Row],[Total 2021]]+Tabela36[[#This Row],[Total 2026]]</f>
        <v>60787.83</v>
      </c>
    </row>
    <row r="180" spans="1:78" ht="30" customHeight="1" x14ac:dyDescent="0.25">
      <c r="A180" s="63"/>
      <c r="B180" s="10" t="s">
        <v>172</v>
      </c>
      <c r="C180" s="2" t="s">
        <v>276</v>
      </c>
      <c r="D180" s="10">
        <v>1025</v>
      </c>
      <c r="E180" s="7"/>
      <c r="F180" s="2" t="s">
        <v>436</v>
      </c>
      <c r="G180" s="153" t="s">
        <v>435</v>
      </c>
      <c r="H180" s="7">
        <v>3235.68</v>
      </c>
      <c r="I180" s="7">
        <v>0</v>
      </c>
      <c r="J180" s="7">
        <v>12516.84</v>
      </c>
      <c r="K180" s="7">
        <v>3613.08</v>
      </c>
      <c r="L180" s="7">
        <v>0</v>
      </c>
      <c r="M180" s="7">
        <v>2475.6799999999998</v>
      </c>
      <c r="N180" s="7">
        <v>0</v>
      </c>
      <c r="O180" s="7">
        <v>0</v>
      </c>
      <c r="P180" s="7">
        <v>0</v>
      </c>
      <c r="Q180" s="7">
        <v>4485.04</v>
      </c>
      <c r="R180" s="7">
        <v>0</v>
      </c>
      <c r="S180" s="7">
        <v>0</v>
      </c>
      <c r="T180" s="11">
        <v>0</v>
      </c>
      <c r="U180" s="11">
        <v>3761.76</v>
      </c>
      <c r="V180" s="11">
        <v>3436.32</v>
      </c>
      <c r="W180" s="7">
        <v>0</v>
      </c>
      <c r="X180" s="7">
        <v>0</v>
      </c>
      <c r="Y180" s="7">
        <v>0</v>
      </c>
      <c r="Z180" s="7">
        <v>2103.66</v>
      </c>
      <c r="AA180" s="7">
        <v>0</v>
      </c>
      <c r="AB180" s="7">
        <v>0</v>
      </c>
      <c r="AC180" s="7">
        <v>0</v>
      </c>
      <c r="AD180" s="7">
        <v>3535.08</v>
      </c>
      <c r="AE180" s="7">
        <v>2382.38</v>
      </c>
      <c r="AF180" s="11">
        <v>0</v>
      </c>
      <c r="AG180" s="7">
        <v>3508.9</v>
      </c>
      <c r="AH180" s="7">
        <v>0</v>
      </c>
      <c r="AI180" s="7">
        <v>0</v>
      </c>
      <c r="AJ180" s="7">
        <v>0</v>
      </c>
      <c r="AK180" s="7">
        <v>0</v>
      </c>
      <c r="AL180" s="7">
        <v>0</v>
      </c>
      <c r="AM180" s="7">
        <v>5790.24</v>
      </c>
      <c r="AN180" s="7">
        <v>0</v>
      </c>
      <c r="AO180" s="7">
        <v>0</v>
      </c>
      <c r="AP180" s="7">
        <v>0</v>
      </c>
      <c r="AQ180" s="7">
        <v>7397.6</v>
      </c>
      <c r="AR180" s="7">
        <v>0</v>
      </c>
      <c r="AS180" s="7">
        <v>0</v>
      </c>
      <c r="AT180" s="7">
        <v>0</v>
      </c>
      <c r="AU180" s="7">
        <v>0</v>
      </c>
      <c r="AV180" s="7">
        <v>6922</v>
      </c>
      <c r="AW180" s="7">
        <v>2100.36</v>
      </c>
      <c r="AX180" s="7">
        <v>0</v>
      </c>
      <c r="AY180" s="7">
        <v>0</v>
      </c>
      <c r="AZ180" s="7">
        <v>0</v>
      </c>
      <c r="BA180" s="7">
        <v>0</v>
      </c>
      <c r="BB180" s="7">
        <v>0</v>
      </c>
      <c r="BC180" s="7">
        <v>10144.16</v>
      </c>
      <c r="BD180" s="7">
        <v>0</v>
      </c>
      <c r="BE180" s="7">
        <v>0</v>
      </c>
      <c r="BF180" s="7">
        <v>0</v>
      </c>
      <c r="BG180" s="7">
        <v>0</v>
      </c>
      <c r="BH180" s="7">
        <v>10596.310000000001</v>
      </c>
      <c r="BI180" s="7">
        <v>0</v>
      </c>
      <c r="BJ180" s="7">
        <v>0</v>
      </c>
      <c r="BK180" s="7">
        <v>0</v>
      </c>
      <c r="BL180" s="155">
        <v>4931.6000000000004</v>
      </c>
      <c r="BM180" s="7"/>
      <c r="BN180" s="7"/>
      <c r="BO180" s="7"/>
      <c r="BP180" s="7"/>
      <c r="BQ180" s="7"/>
      <c r="BR180" s="7"/>
      <c r="BS180" s="7"/>
      <c r="BT180" s="5">
        <f>SUM(Tabela36[[#This Row],[set/21]:[dez/21]])</f>
        <v>19365.599999999999</v>
      </c>
      <c r="BU180" s="5">
        <f>SUM(Tabela36[[#This Row],[jan/22]:[dez/22]])</f>
        <v>14158.8</v>
      </c>
      <c r="BV180" s="5">
        <f t="shared" si="8"/>
        <v>11530.02</v>
      </c>
      <c r="BW180" s="5">
        <f t="shared" si="9"/>
        <v>13187.84</v>
      </c>
      <c r="BX180" s="5">
        <f>SUM(Tabela36[[#This Row],[jan/25]:[dez/25]])</f>
        <v>19166.52</v>
      </c>
      <c r="BY180" s="5">
        <f t="shared" si="10"/>
        <v>15527.910000000002</v>
      </c>
      <c r="BZ180" s="5">
        <f>Tabela36[[#This Row],[Total 2025]]+Tabela36[[#This Row],[Total 2024]]+Tabela36[[#This Row],[Total 2023]]+Tabela36[[#This Row],[Total 2022]]+Tabela36[[#This Row],[Total 2021]]+Tabela36[[#This Row],[Total 2026]]</f>
        <v>92936.69</v>
      </c>
    </row>
    <row r="181" spans="1:78" ht="30" customHeight="1" x14ac:dyDescent="0.25">
      <c r="A181" s="63"/>
      <c r="B181" s="10" t="s">
        <v>15</v>
      </c>
      <c r="C181" s="2" t="s">
        <v>280</v>
      </c>
      <c r="D181" s="10">
        <v>1118</v>
      </c>
      <c r="E181" s="7"/>
      <c r="F181" s="2" t="s">
        <v>436</v>
      </c>
      <c r="G181" s="153" t="s">
        <v>464</v>
      </c>
      <c r="H181" s="7">
        <v>0</v>
      </c>
      <c r="I181" s="7">
        <v>0</v>
      </c>
      <c r="J181" s="7">
        <v>3752.88</v>
      </c>
      <c r="K181" s="7">
        <v>2798.6</v>
      </c>
      <c r="L181" s="7">
        <v>3480.42</v>
      </c>
      <c r="M181" s="7">
        <v>0</v>
      </c>
      <c r="N181" s="7">
        <v>3538.02</v>
      </c>
      <c r="O181" s="7">
        <v>0</v>
      </c>
      <c r="P181" s="7">
        <v>0</v>
      </c>
      <c r="Q181" s="7">
        <v>0</v>
      </c>
      <c r="R181" s="7">
        <v>0</v>
      </c>
      <c r="S181" s="7">
        <v>0</v>
      </c>
      <c r="T181" s="11">
        <v>0</v>
      </c>
      <c r="U181" s="11">
        <v>0</v>
      </c>
      <c r="V181" s="11">
        <v>0</v>
      </c>
      <c r="W181" s="7">
        <v>7066.92</v>
      </c>
      <c r="X181" s="7">
        <v>6034.2</v>
      </c>
      <c r="Y181" s="7">
        <v>0</v>
      </c>
      <c r="Z181" s="7">
        <v>3687.94</v>
      </c>
      <c r="AA181" s="7">
        <v>11389.04</v>
      </c>
      <c r="AB181" s="7">
        <v>13504.92</v>
      </c>
      <c r="AC181" s="7">
        <v>36434.839999999997</v>
      </c>
      <c r="AD181" s="7">
        <v>38995.64</v>
      </c>
      <c r="AE181" s="7">
        <v>49123.82</v>
      </c>
      <c r="AF181" s="11">
        <v>41885.079999999994</v>
      </c>
      <c r="AG181" s="7">
        <v>35136.410000000003</v>
      </c>
      <c r="AH181" s="7">
        <v>52057.96</v>
      </c>
      <c r="AI181" s="7">
        <v>10218.24</v>
      </c>
      <c r="AJ181" s="7">
        <v>42619.539999999994</v>
      </c>
      <c r="AK181" s="7">
        <v>18565.27</v>
      </c>
      <c r="AL181" s="7">
        <v>42910.9</v>
      </c>
      <c r="AM181" s="7">
        <v>39688.99</v>
      </c>
      <c r="AN181" s="7">
        <v>9217.73</v>
      </c>
      <c r="AO181" s="7">
        <v>44550.12</v>
      </c>
      <c r="AP181" s="7">
        <v>0</v>
      </c>
      <c r="AQ181" s="7">
        <v>24420.54</v>
      </c>
      <c r="AR181" s="7">
        <v>18026</v>
      </c>
      <c r="AS181" s="7">
        <v>21534.9</v>
      </c>
      <c r="AT181" s="7">
        <v>18996.240000000002</v>
      </c>
      <c r="AU181" s="7">
        <v>0</v>
      </c>
      <c r="AV181" s="7">
        <v>30001.64</v>
      </c>
      <c r="AW181" s="7">
        <v>30222.269999999997</v>
      </c>
      <c r="AX181" s="7">
        <v>0</v>
      </c>
      <c r="AY181" s="7">
        <v>26846.18</v>
      </c>
      <c r="AZ181" s="7">
        <v>35272.729999999996</v>
      </c>
      <c r="BA181" s="7">
        <v>34019.879999999997</v>
      </c>
      <c r="BB181" s="7">
        <v>0</v>
      </c>
      <c r="BC181" s="7">
        <v>0</v>
      </c>
      <c r="BD181" s="7">
        <v>30218.98</v>
      </c>
      <c r="BE181" s="7">
        <v>15696.56</v>
      </c>
      <c r="BF181" s="7">
        <v>0</v>
      </c>
      <c r="BG181" s="7">
        <v>0</v>
      </c>
      <c r="BH181" s="7">
        <v>0</v>
      </c>
      <c r="BI181" s="7">
        <v>0</v>
      </c>
      <c r="BJ181" s="7">
        <v>0</v>
      </c>
      <c r="BK181" s="7">
        <v>0</v>
      </c>
      <c r="BL181" s="155">
        <v>0</v>
      </c>
      <c r="BM181" s="7"/>
      <c r="BN181" s="7"/>
      <c r="BO181" s="7"/>
      <c r="BP181" s="7"/>
      <c r="BQ181" s="7"/>
      <c r="BR181" s="7"/>
      <c r="BS181" s="7"/>
      <c r="BT181" s="5">
        <f>SUM(Tabela36[[#This Row],[set/21]:[dez/21]])</f>
        <v>6551.48</v>
      </c>
      <c r="BU181" s="5">
        <f>SUM(Tabela36[[#This Row],[jan/22]:[dez/22]])</f>
        <v>14085.36</v>
      </c>
      <c r="BV181" s="5">
        <f t="shared" si="8"/>
        <v>298468.08999999997</v>
      </c>
      <c r="BW181" s="5">
        <f t="shared" si="9"/>
        <v>280530.23</v>
      </c>
      <c r="BX181" s="5">
        <f>SUM(Tabela36[[#This Row],[jan/25]:[dez/25]])</f>
        <v>202278.24</v>
      </c>
      <c r="BY181" s="5">
        <f t="shared" si="10"/>
        <v>0</v>
      </c>
      <c r="BZ181" s="5">
        <f>Tabela36[[#This Row],[Total 2025]]+Tabela36[[#This Row],[Total 2024]]+Tabela36[[#This Row],[Total 2023]]+Tabela36[[#This Row],[Total 2022]]+Tabela36[[#This Row],[Total 2021]]+Tabela36[[#This Row],[Total 2026]]</f>
        <v>801913.39999999991</v>
      </c>
    </row>
    <row r="182" spans="1:78" ht="30" customHeight="1" x14ac:dyDescent="0.25">
      <c r="A182" s="63"/>
      <c r="B182" s="10" t="s">
        <v>165</v>
      </c>
      <c r="C182" s="2" t="s">
        <v>287</v>
      </c>
      <c r="D182" s="10">
        <v>1040</v>
      </c>
      <c r="E182" s="7"/>
      <c r="F182" s="2" t="s">
        <v>529</v>
      </c>
      <c r="G182" s="153" t="s">
        <v>435</v>
      </c>
      <c r="H182" s="7">
        <v>2411.64</v>
      </c>
      <c r="I182" s="7">
        <v>0</v>
      </c>
      <c r="J182" s="7">
        <v>8979.32</v>
      </c>
      <c r="K182" s="7">
        <v>0</v>
      </c>
      <c r="L182" s="7">
        <v>0</v>
      </c>
      <c r="M182" s="7">
        <v>0</v>
      </c>
      <c r="N182" s="7">
        <v>0</v>
      </c>
      <c r="O182" s="7">
        <v>0</v>
      </c>
      <c r="P182" s="7">
        <v>0</v>
      </c>
      <c r="Q182" s="7">
        <v>7623.76</v>
      </c>
      <c r="R182" s="7">
        <v>0</v>
      </c>
      <c r="S182" s="7">
        <v>0</v>
      </c>
      <c r="T182" s="11">
        <v>0</v>
      </c>
      <c r="U182" s="11">
        <v>0</v>
      </c>
      <c r="V182" s="11">
        <v>6321.87</v>
      </c>
      <c r="W182" s="7">
        <v>0</v>
      </c>
      <c r="X182" s="7">
        <v>0</v>
      </c>
      <c r="Y182" s="7">
        <v>0</v>
      </c>
      <c r="Z182" s="7">
        <v>0</v>
      </c>
      <c r="AA182" s="7">
        <v>0</v>
      </c>
      <c r="AB182" s="7">
        <v>0</v>
      </c>
      <c r="AC182" s="7">
        <v>0</v>
      </c>
      <c r="AD182" s="7">
        <v>0</v>
      </c>
      <c r="AE182" s="7">
        <v>0</v>
      </c>
      <c r="AF182" s="11">
        <v>0</v>
      </c>
      <c r="AG182" s="7">
        <v>11661.74</v>
      </c>
      <c r="AH182" s="7">
        <v>0</v>
      </c>
      <c r="AI182" s="7">
        <v>0</v>
      </c>
      <c r="AJ182" s="7">
        <v>0</v>
      </c>
      <c r="AK182" s="7">
        <v>0</v>
      </c>
      <c r="AL182" s="7">
        <v>0</v>
      </c>
      <c r="AM182" s="7">
        <v>6473.76</v>
      </c>
      <c r="AN182" s="7">
        <v>0</v>
      </c>
      <c r="AO182" s="7">
        <v>0</v>
      </c>
      <c r="AP182" s="7">
        <v>0</v>
      </c>
      <c r="AQ182" s="7">
        <v>8697.3700000000008</v>
      </c>
      <c r="AR182" s="7">
        <v>0</v>
      </c>
      <c r="AS182" s="7">
        <v>0</v>
      </c>
      <c r="AT182" s="7">
        <v>0</v>
      </c>
      <c r="AU182" s="7">
        <v>0</v>
      </c>
      <c r="AV182" s="7">
        <v>0</v>
      </c>
      <c r="AW182" s="7">
        <v>0</v>
      </c>
      <c r="AX182" s="7">
        <v>0</v>
      </c>
      <c r="AY182" s="7">
        <v>0</v>
      </c>
      <c r="AZ182" s="7">
        <v>0</v>
      </c>
      <c r="BA182" s="7">
        <v>0</v>
      </c>
      <c r="BB182" s="7">
        <v>0</v>
      </c>
      <c r="BC182" s="7">
        <v>0</v>
      </c>
      <c r="BD182" s="7">
        <v>0</v>
      </c>
      <c r="BE182" s="7">
        <v>0</v>
      </c>
      <c r="BF182" s="7">
        <v>0</v>
      </c>
      <c r="BG182" s="7">
        <v>0</v>
      </c>
      <c r="BH182" s="7">
        <v>0</v>
      </c>
      <c r="BI182" s="7">
        <v>0</v>
      </c>
      <c r="BJ182" s="7">
        <v>0</v>
      </c>
      <c r="BK182" s="7">
        <v>0</v>
      </c>
      <c r="BL182" s="155">
        <v>0</v>
      </c>
      <c r="BM182" s="7"/>
      <c r="BN182" s="7"/>
      <c r="BO182" s="7"/>
      <c r="BP182" s="7"/>
      <c r="BQ182" s="7"/>
      <c r="BR182" s="7"/>
      <c r="BS182" s="7"/>
      <c r="BT182" s="5">
        <f>SUM(Tabela36[[#This Row],[set/21]:[dez/21]])</f>
        <v>11390.96</v>
      </c>
      <c r="BU182" s="5">
        <f>SUM(Tabela36[[#This Row],[jan/22]:[dez/22]])</f>
        <v>13945.630000000001</v>
      </c>
      <c r="BV182" s="5">
        <f t="shared" si="8"/>
        <v>11661.74</v>
      </c>
      <c r="BW182" s="5">
        <f t="shared" si="9"/>
        <v>15171.130000000001</v>
      </c>
      <c r="BX182" s="5">
        <f>SUM(Tabela36[[#This Row],[jan/25]:[dez/25]])</f>
        <v>0</v>
      </c>
      <c r="BY182" s="5">
        <f t="shared" si="10"/>
        <v>0</v>
      </c>
      <c r="BZ182" s="5">
        <f>Tabela36[[#This Row],[Total 2025]]+Tabela36[[#This Row],[Total 2024]]+Tabela36[[#This Row],[Total 2023]]+Tabela36[[#This Row],[Total 2022]]+Tabela36[[#This Row],[Total 2021]]+Tabela36[[#This Row],[Total 2026]]</f>
        <v>52169.46</v>
      </c>
    </row>
    <row r="183" spans="1:78" ht="30" customHeight="1" x14ac:dyDescent="0.25">
      <c r="A183" s="63"/>
      <c r="B183" s="10" t="s">
        <v>52</v>
      </c>
      <c r="C183" s="2" t="s">
        <v>276</v>
      </c>
      <c r="D183" s="10">
        <v>1236</v>
      </c>
      <c r="E183" s="7"/>
      <c r="F183" s="2" t="s">
        <v>437</v>
      </c>
      <c r="G183" s="153" t="s">
        <v>440</v>
      </c>
      <c r="H183" s="7">
        <v>0</v>
      </c>
      <c r="I183" s="7">
        <v>0</v>
      </c>
      <c r="J183" s="7">
        <v>0</v>
      </c>
      <c r="K183" s="7">
        <v>0</v>
      </c>
      <c r="L183" s="7">
        <v>0</v>
      </c>
      <c r="M183" s="7">
        <v>0</v>
      </c>
      <c r="N183" s="7">
        <v>6540.4</v>
      </c>
      <c r="O183" s="7">
        <v>0</v>
      </c>
      <c r="P183" s="7">
        <v>0</v>
      </c>
      <c r="Q183" s="7">
        <v>0</v>
      </c>
      <c r="R183" s="7">
        <v>0</v>
      </c>
      <c r="S183" s="7">
        <v>3609.2</v>
      </c>
      <c r="T183" s="11">
        <v>0</v>
      </c>
      <c r="U183" s="11">
        <v>0</v>
      </c>
      <c r="V183" s="11">
        <v>3609.28</v>
      </c>
      <c r="W183" s="7">
        <v>0</v>
      </c>
      <c r="X183" s="7">
        <v>0</v>
      </c>
      <c r="Y183" s="7">
        <v>0</v>
      </c>
      <c r="Z183" s="7">
        <v>0</v>
      </c>
      <c r="AA183" s="7">
        <v>0</v>
      </c>
      <c r="AB183" s="7">
        <v>0</v>
      </c>
      <c r="AC183" s="7">
        <v>0</v>
      </c>
      <c r="AD183" s="7">
        <v>0</v>
      </c>
      <c r="AE183" s="7">
        <v>0</v>
      </c>
      <c r="AF183" s="11">
        <v>0</v>
      </c>
      <c r="AG183" s="7">
        <v>0</v>
      </c>
      <c r="AH183" s="7">
        <v>0</v>
      </c>
      <c r="AI183" s="7">
        <v>0</v>
      </c>
      <c r="AJ183" s="7">
        <v>0</v>
      </c>
      <c r="AK183" s="7">
        <v>0</v>
      </c>
      <c r="AL183" s="7">
        <v>0</v>
      </c>
      <c r="AM183" s="7">
        <v>0</v>
      </c>
      <c r="AN183" s="7">
        <v>0</v>
      </c>
      <c r="AO183" s="7">
        <v>0</v>
      </c>
      <c r="AP183" s="7">
        <v>0</v>
      </c>
      <c r="AQ183" s="7">
        <v>0</v>
      </c>
      <c r="AR183" s="7">
        <v>0</v>
      </c>
      <c r="AS183" s="7">
        <v>0</v>
      </c>
      <c r="AT183" s="7">
        <v>0</v>
      </c>
      <c r="AU183" s="7">
        <v>0</v>
      </c>
      <c r="AV183" s="7">
        <v>0</v>
      </c>
      <c r="AW183" s="7">
        <v>0</v>
      </c>
      <c r="AX183" s="7">
        <v>0</v>
      </c>
      <c r="AY183" s="7">
        <v>0</v>
      </c>
      <c r="AZ183" s="7">
        <v>0</v>
      </c>
      <c r="BA183" s="7">
        <v>0</v>
      </c>
      <c r="BB183" s="7">
        <v>0</v>
      </c>
      <c r="BC183" s="7">
        <v>0</v>
      </c>
      <c r="BD183" s="7">
        <v>0</v>
      </c>
      <c r="BE183" s="7">
        <v>0</v>
      </c>
      <c r="BF183" s="7">
        <v>0</v>
      </c>
      <c r="BG183" s="7">
        <v>0</v>
      </c>
      <c r="BH183" s="7">
        <v>0</v>
      </c>
      <c r="BI183" s="7">
        <v>0</v>
      </c>
      <c r="BJ183" s="7">
        <v>0</v>
      </c>
      <c r="BK183" s="7">
        <v>0</v>
      </c>
      <c r="BL183" s="155">
        <v>0</v>
      </c>
      <c r="BM183" s="7"/>
      <c r="BN183" s="7"/>
      <c r="BO183" s="7"/>
      <c r="BP183" s="7"/>
      <c r="BQ183" s="7"/>
      <c r="BR183" s="7"/>
      <c r="BS183" s="7"/>
      <c r="BT183" s="5">
        <f>SUM(Tabela36[[#This Row],[set/21]:[dez/21]])</f>
        <v>0</v>
      </c>
      <c r="BU183" s="5">
        <f>SUM(Tabela36[[#This Row],[jan/22]:[dez/22]])</f>
        <v>13758.88</v>
      </c>
      <c r="BV183" s="5">
        <f t="shared" si="8"/>
        <v>0</v>
      </c>
      <c r="BW183" s="5">
        <f t="shared" si="9"/>
        <v>0</v>
      </c>
      <c r="BX183" s="5">
        <f>SUM(Tabela36[[#This Row],[jan/25]:[dez/25]])</f>
        <v>0</v>
      </c>
      <c r="BY183" s="5">
        <f t="shared" si="10"/>
        <v>0</v>
      </c>
      <c r="BZ183" s="5">
        <f>Tabela36[[#This Row],[Total 2025]]+Tabela36[[#This Row],[Total 2024]]+Tabela36[[#This Row],[Total 2023]]+Tabela36[[#This Row],[Total 2022]]+Tabela36[[#This Row],[Total 2021]]+Tabela36[[#This Row],[Total 2026]]</f>
        <v>13758.88</v>
      </c>
    </row>
    <row r="184" spans="1:78" ht="30" customHeight="1" x14ac:dyDescent="0.25">
      <c r="A184" s="63"/>
      <c r="B184" s="10" t="s">
        <v>131</v>
      </c>
      <c r="C184" s="2" t="s">
        <v>275</v>
      </c>
      <c r="D184" s="10">
        <v>1071</v>
      </c>
      <c r="E184" s="7"/>
      <c r="F184" s="2" t="s">
        <v>529</v>
      </c>
      <c r="G184" s="153" t="s">
        <v>435</v>
      </c>
      <c r="H184" s="7">
        <v>1870.85</v>
      </c>
      <c r="I184" s="7">
        <v>0</v>
      </c>
      <c r="J184" s="7">
        <v>0</v>
      </c>
      <c r="K184" s="7">
        <v>0</v>
      </c>
      <c r="L184" s="7">
        <v>3564.36</v>
      </c>
      <c r="M184" s="7">
        <v>0</v>
      </c>
      <c r="N184" s="7">
        <v>3494.56</v>
      </c>
      <c r="O184" s="7">
        <v>0</v>
      </c>
      <c r="P184" s="7">
        <v>0</v>
      </c>
      <c r="Q184" s="7">
        <v>0</v>
      </c>
      <c r="R184" s="7">
        <v>3561.85</v>
      </c>
      <c r="S184" s="7">
        <v>1685.77</v>
      </c>
      <c r="T184" s="11">
        <v>1384.38</v>
      </c>
      <c r="U184" s="11">
        <v>0</v>
      </c>
      <c r="V184" s="11">
        <v>0</v>
      </c>
      <c r="W184" s="7">
        <v>0</v>
      </c>
      <c r="X184" s="7">
        <v>0</v>
      </c>
      <c r="Y184" s="7">
        <v>1491.56</v>
      </c>
      <c r="Z184" s="7">
        <v>5959.82</v>
      </c>
      <c r="AA184" s="7">
        <v>0</v>
      </c>
      <c r="AB184" s="7">
        <v>356.25</v>
      </c>
      <c r="AC184" s="7">
        <v>2383.48</v>
      </c>
      <c r="AD184" s="7">
        <v>0</v>
      </c>
      <c r="AE184" s="7">
        <v>0</v>
      </c>
      <c r="AF184" s="11">
        <v>2247.36</v>
      </c>
      <c r="AG184" s="7">
        <v>0</v>
      </c>
      <c r="AH184" s="7">
        <v>763.99</v>
      </c>
      <c r="AI184" s="7">
        <v>0</v>
      </c>
      <c r="AJ184" s="7">
        <v>1007.8</v>
      </c>
      <c r="AK184" s="7">
        <v>0</v>
      </c>
      <c r="AL184" s="7">
        <v>0</v>
      </c>
      <c r="AM184" s="7">
        <v>0</v>
      </c>
      <c r="AN184" s="7">
        <v>2160.86</v>
      </c>
      <c r="AO184" s="7">
        <v>0</v>
      </c>
      <c r="AP184" s="7">
        <v>0</v>
      </c>
      <c r="AQ184" s="7">
        <v>942.27</v>
      </c>
      <c r="AR184" s="7">
        <v>0</v>
      </c>
      <c r="AS184" s="7">
        <v>4824.5200000000004</v>
      </c>
      <c r="AT184" s="7">
        <v>0</v>
      </c>
      <c r="AU184" s="7">
        <v>0</v>
      </c>
      <c r="AV184" s="7">
        <v>0</v>
      </c>
      <c r="AW184" s="7">
        <v>0</v>
      </c>
      <c r="AX184" s="7">
        <v>0</v>
      </c>
      <c r="AY184" s="7">
        <v>0</v>
      </c>
      <c r="AZ184" s="7">
        <v>1658.31</v>
      </c>
      <c r="BA184" s="7">
        <v>4250.32</v>
      </c>
      <c r="BB184" s="7">
        <v>0</v>
      </c>
      <c r="BC184" s="7">
        <v>0</v>
      </c>
      <c r="BD184" s="7">
        <v>3993.08</v>
      </c>
      <c r="BE184" s="7">
        <v>0</v>
      </c>
      <c r="BF184" s="7">
        <v>0</v>
      </c>
      <c r="BG184" s="7">
        <v>0</v>
      </c>
      <c r="BH184" s="7">
        <v>0</v>
      </c>
      <c r="BI184" s="7">
        <v>2041.6</v>
      </c>
      <c r="BJ184" s="7">
        <v>0</v>
      </c>
      <c r="BK184" s="7">
        <v>1371.2</v>
      </c>
      <c r="BL184" s="155">
        <v>0</v>
      </c>
      <c r="BM184" s="7"/>
      <c r="BN184" s="7"/>
      <c r="BO184" s="7"/>
      <c r="BP184" s="7"/>
      <c r="BQ184" s="7"/>
      <c r="BR184" s="7"/>
      <c r="BS184" s="7"/>
      <c r="BT184" s="5">
        <f>SUM(Tabela36[[#This Row],[set/21]:[dez/21]])</f>
        <v>1870.85</v>
      </c>
      <c r="BU184" s="5">
        <f>SUM(Tabela36[[#This Row],[jan/22]:[dez/22]])</f>
        <v>13690.920000000002</v>
      </c>
      <c r="BV184" s="5">
        <f t="shared" si="8"/>
        <v>13202.46</v>
      </c>
      <c r="BW184" s="5">
        <f t="shared" si="9"/>
        <v>8935.4500000000007</v>
      </c>
      <c r="BX184" s="5">
        <f>SUM(Tabela36[[#This Row],[jan/25]:[dez/25]])</f>
        <v>9901.7099999999991</v>
      </c>
      <c r="BY184" s="5">
        <f t="shared" si="10"/>
        <v>3412.8</v>
      </c>
      <c r="BZ184" s="5">
        <f>Tabela36[[#This Row],[Total 2025]]+Tabela36[[#This Row],[Total 2024]]+Tabela36[[#This Row],[Total 2023]]+Tabela36[[#This Row],[Total 2022]]+Tabela36[[#This Row],[Total 2021]]+Tabela36[[#This Row],[Total 2026]]</f>
        <v>51014.19</v>
      </c>
    </row>
    <row r="185" spans="1:78" ht="30" customHeight="1" x14ac:dyDescent="0.25">
      <c r="A185" s="63"/>
      <c r="B185" s="10" t="s">
        <v>181</v>
      </c>
      <c r="C185" s="2" t="s">
        <v>296</v>
      </c>
      <c r="D185" s="10">
        <v>1199</v>
      </c>
      <c r="E185" s="7">
        <v>15000</v>
      </c>
      <c r="F185" s="2" t="s">
        <v>529</v>
      </c>
      <c r="G185" s="153" t="s">
        <v>435</v>
      </c>
      <c r="H185" s="7">
        <v>0</v>
      </c>
      <c r="I185" s="7">
        <v>0</v>
      </c>
      <c r="J185" s="7">
        <v>0</v>
      </c>
      <c r="K185" s="7">
        <v>0</v>
      </c>
      <c r="L185" s="7">
        <v>2714.17</v>
      </c>
      <c r="M185" s="7">
        <v>0</v>
      </c>
      <c r="N185" s="7">
        <v>3030.46</v>
      </c>
      <c r="O185" s="7">
        <v>0</v>
      </c>
      <c r="P185" s="7">
        <v>0</v>
      </c>
      <c r="Q185" s="7">
        <v>0</v>
      </c>
      <c r="R185" s="7">
        <v>0</v>
      </c>
      <c r="S185" s="7">
        <v>7856.64</v>
      </c>
      <c r="T185" s="11">
        <v>0</v>
      </c>
      <c r="U185" s="11">
        <v>0</v>
      </c>
      <c r="V185" s="11">
        <v>0</v>
      </c>
      <c r="W185" s="7">
        <v>0</v>
      </c>
      <c r="X185" s="7">
        <v>5455.08</v>
      </c>
      <c r="Y185" s="7">
        <v>0</v>
      </c>
      <c r="Z185" s="7">
        <v>0</v>
      </c>
      <c r="AA185" s="7">
        <v>6101.27</v>
      </c>
      <c r="AB185" s="7">
        <v>0</v>
      </c>
      <c r="AC185" s="7">
        <v>0</v>
      </c>
      <c r="AD185" s="7">
        <v>8631.81</v>
      </c>
      <c r="AE185" s="7">
        <v>3325.94</v>
      </c>
      <c r="AF185" s="11">
        <v>0</v>
      </c>
      <c r="AG185" s="7">
        <v>0</v>
      </c>
      <c r="AH185" s="7">
        <v>9981.6</v>
      </c>
      <c r="AI185" s="7">
        <v>0</v>
      </c>
      <c r="AJ185" s="7">
        <v>0</v>
      </c>
      <c r="AK185" s="7">
        <v>4643.8</v>
      </c>
      <c r="AL185" s="7">
        <v>0</v>
      </c>
      <c r="AM185" s="7">
        <v>0</v>
      </c>
      <c r="AN185" s="7">
        <v>6676.54</v>
      </c>
      <c r="AO185" s="7">
        <v>0</v>
      </c>
      <c r="AP185" s="7">
        <v>0</v>
      </c>
      <c r="AQ185" s="7">
        <v>6044.58</v>
      </c>
      <c r="AR185" s="7">
        <v>0</v>
      </c>
      <c r="AS185" s="7">
        <v>2906.76</v>
      </c>
      <c r="AT185" s="7">
        <v>0</v>
      </c>
      <c r="AU185" s="7">
        <v>0</v>
      </c>
      <c r="AV185" s="7">
        <v>0</v>
      </c>
      <c r="AW185" s="7">
        <v>0</v>
      </c>
      <c r="AX185" s="7">
        <v>0</v>
      </c>
      <c r="AY185" s="7">
        <v>7544.86</v>
      </c>
      <c r="AZ185" s="7">
        <v>4167.0200000000004</v>
      </c>
      <c r="BA185" s="7">
        <v>0</v>
      </c>
      <c r="BB185" s="7">
        <v>0</v>
      </c>
      <c r="BC185" s="7">
        <v>4603.2800000000007</v>
      </c>
      <c r="BD185" s="7">
        <v>2600.96</v>
      </c>
      <c r="BE185" s="7">
        <v>7159.2699999999995</v>
      </c>
      <c r="BF185" s="7">
        <v>0</v>
      </c>
      <c r="BG185" s="7">
        <v>0</v>
      </c>
      <c r="BH185" s="7">
        <v>0</v>
      </c>
      <c r="BI185" s="7">
        <v>0</v>
      </c>
      <c r="BJ185" s="7">
        <v>0</v>
      </c>
      <c r="BK185" s="7">
        <v>0</v>
      </c>
      <c r="BL185" s="155">
        <v>0</v>
      </c>
      <c r="BM185" s="7"/>
      <c r="BN185" s="7"/>
      <c r="BO185" s="7"/>
      <c r="BP185" s="7"/>
      <c r="BQ185" s="7"/>
      <c r="BR185" s="7"/>
      <c r="BS185" s="7"/>
      <c r="BT185" s="5">
        <f>SUM(Tabela36[[#This Row],[set/21]:[dez/21]])</f>
        <v>0</v>
      </c>
      <c r="BU185" s="5">
        <f>SUM(Tabela36[[#This Row],[jan/22]:[dez/22]])</f>
        <v>13601.27</v>
      </c>
      <c r="BV185" s="5">
        <f t="shared" si="8"/>
        <v>33495.699999999997</v>
      </c>
      <c r="BW185" s="5">
        <f t="shared" si="9"/>
        <v>20271.68</v>
      </c>
      <c r="BX185" s="5">
        <f>SUM(Tabela36[[#This Row],[jan/25]:[dez/25]])</f>
        <v>26075.390000000003</v>
      </c>
      <c r="BY185" s="5">
        <f t="shared" si="10"/>
        <v>0</v>
      </c>
      <c r="BZ185" s="5">
        <f>Tabela36[[#This Row],[Total 2025]]+Tabela36[[#This Row],[Total 2024]]+Tabela36[[#This Row],[Total 2023]]+Tabela36[[#This Row],[Total 2022]]+Tabela36[[#This Row],[Total 2021]]+Tabela36[[#This Row],[Total 2026]]</f>
        <v>93444.040000000008</v>
      </c>
    </row>
    <row r="186" spans="1:78" ht="30" customHeight="1" x14ac:dyDescent="0.25">
      <c r="A186" s="63"/>
      <c r="B186" s="10" t="s">
        <v>246</v>
      </c>
      <c r="C186" s="2" t="s">
        <v>288</v>
      </c>
      <c r="D186" s="10">
        <v>1207</v>
      </c>
      <c r="E186" s="7"/>
      <c r="F186" s="2" t="s">
        <v>436</v>
      </c>
      <c r="G186" s="153" t="s">
        <v>440</v>
      </c>
      <c r="H186" s="7">
        <v>0</v>
      </c>
      <c r="I186" s="7">
        <v>0</v>
      </c>
      <c r="J186" s="7">
        <v>0</v>
      </c>
      <c r="K186" s="7">
        <v>0</v>
      </c>
      <c r="L186" s="7">
        <v>0</v>
      </c>
      <c r="M186" s="7">
        <v>5843.03</v>
      </c>
      <c r="N186" s="7">
        <v>0</v>
      </c>
      <c r="O186" s="7">
        <v>5784.2800000000007</v>
      </c>
      <c r="P186" s="7">
        <v>1968</v>
      </c>
      <c r="Q186" s="7">
        <v>0</v>
      </c>
      <c r="R186" s="7">
        <v>0</v>
      </c>
      <c r="S186" s="7">
        <v>0</v>
      </c>
      <c r="T186" s="11">
        <v>0</v>
      </c>
      <c r="U186" s="11">
        <v>0</v>
      </c>
      <c r="V186" s="11">
        <v>0</v>
      </c>
      <c r="W186" s="7">
        <v>0</v>
      </c>
      <c r="X186" s="7">
        <v>0</v>
      </c>
      <c r="Y186" s="7">
        <v>0</v>
      </c>
      <c r="Z186" s="7">
        <v>0</v>
      </c>
      <c r="AA186" s="7">
        <v>0</v>
      </c>
      <c r="AB186" s="7">
        <v>0</v>
      </c>
      <c r="AC186" s="7">
        <v>0</v>
      </c>
      <c r="AD186" s="7">
        <v>0</v>
      </c>
      <c r="AE186" s="7">
        <v>0</v>
      </c>
      <c r="AF186" s="11">
        <v>0</v>
      </c>
      <c r="AG186" s="7">
        <v>0</v>
      </c>
      <c r="AH186" s="7">
        <v>0</v>
      </c>
      <c r="AI186" s="7">
        <v>0</v>
      </c>
      <c r="AJ186" s="7">
        <v>0</v>
      </c>
      <c r="AK186" s="7">
        <v>0</v>
      </c>
      <c r="AL186" s="7">
        <v>0</v>
      </c>
      <c r="AM186" s="7">
        <v>0</v>
      </c>
      <c r="AN186" s="7">
        <v>0</v>
      </c>
      <c r="AO186" s="7">
        <v>0</v>
      </c>
      <c r="AP186" s="7">
        <v>0</v>
      </c>
      <c r="AQ186" s="7">
        <v>0</v>
      </c>
      <c r="AR186" s="7">
        <v>0</v>
      </c>
      <c r="AS186" s="7">
        <v>0</v>
      </c>
      <c r="AT186" s="7">
        <v>0</v>
      </c>
      <c r="AU186" s="7">
        <v>0</v>
      </c>
      <c r="AV186" s="7">
        <v>0</v>
      </c>
      <c r="AW186" s="7">
        <v>0</v>
      </c>
      <c r="AX186" s="7">
        <v>0</v>
      </c>
      <c r="AY186" s="7">
        <v>0</v>
      </c>
      <c r="AZ186" s="7">
        <v>0</v>
      </c>
      <c r="BA186" s="7">
        <v>0</v>
      </c>
      <c r="BB186" s="7">
        <v>0</v>
      </c>
      <c r="BC186" s="7">
        <v>0</v>
      </c>
      <c r="BD186" s="7">
        <v>0</v>
      </c>
      <c r="BE186" s="7">
        <v>0</v>
      </c>
      <c r="BF186" s="7">
        <v>0</v>
      </c>
      <c r="BG186" s="7">
        <v>0</v>
      </c>
      <c r="BH186" s="7">
        <v>0</v>
      </c>
      <c r="BI186" s="7">
        <v>0</v>
      </c>
      <c r="BJ186" s="7">
        <v>0</v>
      </c>
      <c r="BK186" s="7">
        <v>0</v>
      </c>
      <c r="BL186" s="155">
        <v>0</v>
      </c>
      <c r="BM186" s="7"/>
      <c r="BN186" s="7"/>
      <c r="BO186" s="7"/>
      <c r="BP186" s="7"/>
      <c r="BQ186" s="7"/>
      <c r="BR186" s="7"/>
      <c r="BS186" s="7"/>
      <c r="BT186" s="5">
        <f>SUM(Tabela36[[#This Row],[set/21]:[dez/21]])</f>
        <v>0</v>
      </c>
      <c r="BU186" s="5">
        <f>SUM(Tabela36[[#This Row],[jan/22]:[dez/22]])</f>
        <v>13595.310000000001</v>
      </c>
      <c r="BV186" s="5">
        <f t="shared" si="8"/>
        <v>0</v>
      </c>
      <c r="BW186" s="5">
        <f t="shared" si="9"/>
        <v>0</v>
      </c>
      <c r="BX186" s="5">
        <f>SUM(Tabela36[[#This Row],[jan/25]:[dez/25]])</f>
        <v>0</v>
      </c>
      <c r="BY186" s="5">
        <f t="shared" si="10"/>
        <v>0</v>
      </c>
      <c r="BZ186" s="5">
        <f>Tabela36[[#This Row],[Total 2025]]+Tabela36[[#This Row],[Total 2024]]+Tabela36[[#This Row],[Total 2023]]+Tabela36[[#This Row],[Total 2022]]+Tabela36[[#This Row],[Total 2021]]+Tabela36[[#This Row],[Total 2026]]</f>
        <v>13595.310000000001</v>
      </c>
    </row>
    <row r="187" spans="1:78" ht="30" customHeight="1" x14ac:dyDescent="0.25">
      <c r="A187" s="63"/>
      <c r="B187" s="10" t="s">
        <v>75</v>
      </c>
      <c r="C187" s="2" t="s">
        <v>276</v>
      </c>
      <c r="D187" s="10">
        <v>1272</v>
      </c>
      <c r="E187" s="7"/>
      <c r="F187" s="2" t="s">
        <v>436</v>
      </c>
      <c r="G187" s="153" t="s">
        <v>435</v>
      </c>
      <c r="H187" s="7">
        <v>0</v>
      </c>
      <c r="I187" s="7">
        <v>0</v>
      </c>
      <c r="J187" s="7">
        <v>0</v>
      </c>
      <c r="K187" s="7">
        <v>0</v>
      </c>
      <c r="L187" s="7">
        <v>0</v>
      </c>
      <c r="M187" s="7">
        <v>0</v>
      </c>
      <c r="N187" s="7">
        <v>0</v>
      </c>
      <c r="O187" s="7">
        <v>0</v>
      </c>
      <c r="P187" s="7">
        <v>0</v>
      </c>
      <c r="Q187" s="7">
        <v>13472.68</v>
      </c>
      <c r="R187" s="7">
        <v>0</v>
      </c>
      <c r="S187" s="7">
        <v>0</v>
      </c>
      <c r="T187" s="11">
        <v>0</v>
      </c>
      <c r="U187" s="11">
        <v>0</v>
      </c>
      <c r="V187" s="11">
        <v>0</v>
      </c>
      <c r="W187" s="7">
        <v>0</v>
      </c>
      <c r="X187" s="7">
        <v>0</v>
      </c>
      <c r="Y187" s="7">
        <v>0</v>
      </c>
      <c r="Z187" s="7">
        <v>3832.22</v>
      </c>
      <c r="AA187" s="7">
        <v>0</v>
      </c>
      <c r="AB187" s="7">
        <v>0</v>
      </c>
      <c r="AC187" s="7">
        <v>0</v>
      </c>
      <c r="AD187" s="7">
        <v>0</v>
      </c>
      <c r="AE187" s="7">
        <v>0</v>
      </c>
      <c r="AF187" s="11">
        <v>0</v>
      </c>
      <c r="AG187" s="7">
        <v>0</v>
      </c>
      <c r="AH187" s="7">
        <v>0</v>
      </c>
      <c r="AI187" s="7">
        <v>0</v>
      </c>
      <c r="AJ187" s="7">
        <v>0</v>
      </c>
      <c r="AK187" s="7">
        <v>0</v>
      </c>
      <c r="AL187" s="7">
        <v>0</v>
      </c>
      <c r="AM187" s="7">
        <v>0</v>
      </c>
      <c r="AN187" s="7">
        <v>0</v>
      </c>
      <c r="AO187" s="7">
        <v>0</v>
      </c>
      <c r="AP187" s="7">
        <v>0</v>
      </c>
      <c r="AQ187" s="7">
        <v>0</v>
      </c>
      <c r="AR187" s="7">
        <v>0</v>
      </c>
      <c r="AS187" s="7">
        <v>0</v>
      </c>
      <c r="AT187" s="7">
        <v>0</v>
      </c>
      <c r="AU187" s="7">
        <v>0</v>
      </c>
      <c r="AV187" s="7">
        <v>0</v>
      </c>
      <c r="AW187" s="7">
        <v>0</v>
      </c>
      <c r="AX187" s="7">
        <v>0</v>
      </c>
      <c r="AY187" s="7">
        <v>0</v>
      </c>
      <c r="AZ187" s="7">
        <v>0</v>
      </c>
      <c r="BA187" s="7">
        <v>0</v>
      </c>
      <c r="BB187" s="7">
        <v>0</v>
      </c>
      <c r="BC187" s="7">
        <v>0</v>
      </c>
      <c r="BD187" s="7">
        <v>0</v>
      </c>
      <c r="BE187" s="7">
        <v>0</v>
      </c>
      <c r="BF187" s="7">
        <v>0</v>
      </c>
      <c r="BG187" s="7">
        <v>0</v>
      </c>
      <c r="BH187" s="7">
        <v>0</v>
      </c>
      <c r="BI187" s="7">
        <v>0</v>
      </c>
      <c r="BJ187" s="7">
        <v>0</v>
      </c>
      <c r="BK187" s="7">
        <v>0</v>
      </c>
      <c r="BL187" s="155">
        <v>0</v>
      </c>
      <c r="BM187" s="7"/>
      <c r="BN187" s="7"/>
      <c r="BO187" s="7"/>
      <c r="BP187" s="7"/>
      <c r="BQ187" s="7"/>
      <c r="BR187" s="7"/>
      <c r="BS187" s="7"/>
      <c r="BT187" s="5">
        <f>SUM(Tabela36[[#This Row],[set/21]:[dez/21]])</f>
        <v>0</v>
      </c>
      <c r="BU187" s="5">
        <f>SUM(Tabela36[[#This Row],[jan/22]:[dez/22]])</f>
        <v>13472.68</v>
      </c>
      <c r="BV187" s="5">
        <f t="shared" si="8"/>
        <v>3832.22</v>
      </c>
      <c r="BW187" s="5">
        <f t="shared" si="9"/>
        <v>0</v>
      </c>
      <c r="BX187" s="5">
        <f>SUM(Tabela36[[#This Row],[jan/25]:[dez/25]])</f>
        <v>0</v>
      </c>
      <c r="BY187" s="5">
        <f t="shared" si="10"/>
        <v>0</v>
      </c>
      <c r="BZ187" s="5">
        <f>Tabela36[[#This Row],[Total 2025]]+Tabela36[[#This Row],[Total 2024]]+Tabela36[[#This Row],[Total 2023]]+Tabela36[[#This Row],[Total 2022]]+Tabela36[[#This Row],[Total 2021]]+Tabela36[[#This Row],[Total 2026]]</f>
        <v>17304.900000000001</v>
      </c>
    </row>
    <row r="188" spans="1:78" ht="30" customHeight="1" x14ac:dyDescent="0.25">
      <c r="A188" s="63"/>
      <c r="B188" s="10" t="s">
        <v>357</v>
      </c>
      <c r="C188" s="2" t="s">
        <v>276</v>
      </c>
      <c r="D188" s="10">
        <v>1345</v>
      </c>
      <c r="E188" s="7"/>
      <c r="F188" s="2" t="s">
        <v>436</v>
      </c>
      <c r="G188" s="153" t="s">
        <v>440</v>
      </c>
      <c r="H188" s="7">
        <v>0</v>
      </c>
      <c r="I188" s="7">
        <v>0</v>
      </c>
      <c r="J188" s="7">
        <v>0</v>
      </c>
      <c r="K188" s="7">
        <v>0</v>
      </c>
      <c r="L188" s="7">
        <v>0</v>
      </c>
      <c r="M188" s="7">
        <v>0</v>
      </c>
      <c r="N188" s="7">
        <v>0</v>
      </c>
      <c r="O188" s="7">
        <v>0</v>
      </c>
      <c r="P188" s="7">
        <v>0</v>
      </c>
      <c r="Q188" s="7">
        <v>0</v>
      </c>
      <c r="R188" s="7">
        <v>0</v>
      </c>
      <c r="S188" s="7">
        <v>0</v>
      </c>
      <c r="T188" s="7">
        <v>0</v>
      </c>
      <c r="U188" s="11">
        <v>13216.05</v>
      </c>
      <c r="V188" s="11">
        <v>0</v>
      </c>
      <c r="W188" s="11">
        <v>0</v>
      </c>
      <c r="X188" s="11">
        <v>0</v>
      </c>
      <c r="Y188" s="11">
        <v>0</v>
      </c>
      <c r="Z188" s="11">
        <v>0</v>
      </c>
      <c r="AA188" s="11">
        <v>0</v>
      </c>
      <c r="AB188" s="11">
        <v>0</v>
      </c>
      <c r="AC188" s="11">
        <v>0</v>
      </c>
      <c r="AD188" s="11">
        <v>0</v>
      </c>
      <c r="AE188" s="7">
        <v>0</v>
      </c>
      <c r="AF188" s="11">
        <v>0</v>
      </c>
      <c r="AG188" s="11">
        <v>0</v>
      </c>
      <c r="AH188" s="7">
        <v>0</v>
      </c>
      <c r="AI188" s="7">
        <v>0</v>
      </c>
      <c r="AJ188" s="7">
        <v>0</v>
      </c>
      <c r="AK188" s="7">
        <v>0</v>
      </c>
      <c r="AL188" s="7">
        <v>0</v>
      </c>
      <c r="AM188" s="7">
        <v>0</v>
      </c>
      <c r="AN188" s="7">
        <v>0</v>
      </c>
      <c r="AO188" s="7">
        <v>0</v>
      </c>
      <c r="AP188" s="7">
        <v>0</v>
      </c>
      <c r="AQ188" s="7">
        <v>0</v>
      </c>
      <c r="AR188" s="7">
        <v>0</v>
      </c>
      <c r="AS188" s="7">
        <v>0</v>
      </c>
      <c r="AT188" s="7">
        <v>0</v>
      </c>
      <c r="AU188" s="7">
        <v>0</v>
      </c>
      <c r="AV188" s="7">
        <v>0</v>
      </c>
      <c r="AW188" s="7">
        <v>0</v>
      </c>
      <c r="AX188" s="7">
        <v>0</v>
      </c>
      <c r="AY188" s="7">
        <v>0</v>
      </c>
      <c r="AZ188" s="7">
        <v>0</v>
      </c>
      <c r="BA188" s="7">
        <v>0</v>
      </c>
      <c r="BB188" s="7">
        <v>0</v>
      </c>
      <c r="BC188" s="7">
        <v>0</v>
      </c>
      <c r="BD188" s="7">
        <v>0</v>
      </c>
      <c r="BE188" s="7">
        <v>0</v>
      </c>
      <c r="BF188" s="7">
        <v>0</v>
      </c>
      <c r="BG188" s="7">
        <v>0</v>
      </c>
      <c r="BH188" s="7">
        <v>0</v>
      </c>
      <c r="BI188" s="7">
        <v>0</v>
      </c>
      <c r="BJ188" s="7">
        <v>0</v>
      </c>
      <c r="BK188" s="7">
        <v>0</v>
      </c>
      <c r="BL188" s="155">
        <v>0</v>
      </c>
      <c r="BM188" s="7"/>
      <c r="BN188" s="7"/>
      <c r="BO188" s="7"/>
      <c r="BP188" s="7"/>
      <c r="BQ188" s="7"/>
      <c r="BR188" s="7"/>
      <c r="BS188" s="7"/>
      <c r="BT188" s="5">
        <f>SUM(Tabela36[[#This Row],[set/21]:[dez/21]])</f>
        <v>0</v>
      </c>
      <c r="BU188" s="5">
        <f>SUM(Tabela36[[#This Row],[jan/22]:[dez/22]])</f>
        <v>13216.05</v>
      </c>
      <c r="BV188" s="5">
        <f t="shared" si="8"/>
        <v>0</v>
      </c>
      <c r="BW188" s="5">
        <f t="shared" si="9"/>
        <v>0</v>
      </c>
      <c r="BX188" s="5">
        <f>SUM(Tabela36[[#This Row],[jan/25]:[dez/25]])</f>
        <v>0</v>
      </c>
      <c r="BY188" s="5">
        <f t="shared" si="10"/>
        <v>0</v>
      </c>
      <c r="BZ188" s="5">
        <f>Tabela36[[#This Row],[Total 2025]]+Tabela36[[#This Row],[Total 2024]]+Tabela36[[#This Row],[Total 2023]]+Tabela36[[#This Row],[Total 2022]]+Tabela36[[#This Row],[Total 2021]]+Tabela36[[#This Row],[Total 2026]]</f>
        <v>13216.05</v>
      </c>
    </row>
    <row r="189" spans="1:78" ht="30" customHeight="1" x14ac:dyDescent="0.25">
      <c r="A189" s="63"/>
      <c r="B189" s="10" t="s">
        <v>27</v>
      </c>
      <c r="C189" s="2" t="s">
        <v>276</v>
      </c>
      <c r="D189" s="10">
        <v>1178</v>
      </c>
      <c r="E189" s="7">
        <v>5000</v>
      </c>
      <c r="F189" s="2" t="s">
        <v>436</v>
      </c>
      <c r="G189" s="153" t="s">
        <v>464</v>
      </c>
      <c r="H189" s="11">
        <v>0</v>
      </c>
      <c r="I189" s="11">
        <v>0</v>
      </c>
      <c r="J189" s="11">
        <v>0</v>
      </c>
      <c r="K189" s="11">
        <v>0</v>
      </c>
      <c r="L189" s="11">
        <v>6145.3600000000006</v>
      </c>
      <c r="M189" s="11">
        <v>1551.72</v>
      </c>
      <c r="N189" s="11">
        <v>0</v>
      </c>
      <c r="O189" s="11">
        <v>0</v>
      </c>
      <c r="P189" s="11">
        <v>0</v>
      </c>
      <c r="Q189" s="11">
        <v>0</v>
      </c>
      <c r="R189" s="11">
        <v>0</v>
      </c>
      <c r="S189" s="11">
        <v>0</v>
      </c>
      <c r="T189" s="11">
        <v>5326.5199999999995</v>
      </c>
      <c r="U189" s="11">
        <v>0</v>
      </c>
      <c r="V189" s="11">
        <v>0</v>
      </c>
      <c r="W189" s="7">
        <v>0</v>
      </c>
      <c r="X189" s="7">
        <v>1656.38</v>
      </c>
      <c r="Y189" s="7">
        <v>3218.48</v>
      </c>
      <c r="Z189" s="7">
        <v>3437.42</v>
      </c>
      <c r="AA189" s="7">
        <v>962.24</v>
      </c>
      <c r="AB189" s="7">
        <v>3437.42</v>
      </c>
      <c r="AC189" s="7">
        <v>4853.8</v>
      </c>
      <c r="AD189" s="7">
        <v>0</v>
      </c>
      <c r="AE189" s="7">
        <v>5045.42</v>
      </c>
      <c r="AF189" s="11">
        <v>1563.92</v>
      </c>
      <c r="AG189" s="7">
        <v>1843.44</v>
      </c>
      <c r="AH189" s="7">
        <v>0</v>
      </c>
      <c r="AI189" s="7">
        <v>6812.6</v>
      </c>
      <c r="AJ189" s="7">
        <v>4413.0600000000004</v>
      </c>
      <c r="AK189" s="7">
        <v>0</v>
      </c>
      <c r="AL189" s="7">
        <v>2214.3700000000003</v>
      </c>
      <c r="AM189" s="7">
        <v>0</v>
      </c>
      <c r="AN189" s="7">
        <v>4705.96</v>
      </c>
      <c r="AO189" s="7">
        <v>0</v>
      </c>
      <c r="AP189" s="7">
        <v>0</v>
      </c>
      <c r="AQ189" s="7">
        <v>2735.75</v>
      </c>
      <c r="AR189" s="7">
        <v>0</v>
      </c>
      <c r="AS189" s="7">
        <v>0</v>
      </c>
      <c r="AT189" s="7">
        <v>0</v>
      </c>
      <c r="AU189" s="7">
        <v>0</v>
      </c>
      <c r="AV189" s="7">
        <v>0</v>
      </c>
      <c r="AW189" s="7">
        <v>14243.4</v>
      </c>
      <c r="AX189" s="7">
        <v>0</v>
      </c>
      <c r="AY189" s="7">
        <v>0</v>
      </c>
      <c r="AZ189" s="7">
        <v>0</v>
      </c>
      <c r="BA189" s="7">
        <v>0</v>
      </c>
      <c r="BB189" s="7">
        <v>0</v>
      </c>
      <c r="BC189" s="7">
        <v>0</v>
      </c>
      <c r="BD189" s="7">
        <v>0</v>
      </c>
      <c r="BE189" s="7">
        <v>0</v>
      </c>
      <c r="BF189" s="7">
        <v>0</v>
      </c>
      <c r="BG189" s="7">
        <v>0</v>
      </c>
      <c r="BH189" s="7">
        <v>0</v>
      </c>
      <c r="BI189" s="7">
        <v>0</v>
      </c>
      <c r="BJ189" s="7">
        <v>0</v>
      </c>
      <c r="BK189" s="7">
        <v>0</v>
      </c>
      <c r="BL189" s="155">
        <v>0</v>
      </c>
      <c r="BM189" s="7"/>
      <c r="BN189" s="7"/>
      <c r="BO189" s="7"/>
      <c r="BP189" s="7"/>
      <c r="BQ189" s="7"/>
      <c r="BR189" s="7"/>
      <c r="BS189" s="7"/>
      <c r="BT189" s="5">
        <f>SUM(Tabela36[[#This Row],[set/21]:[dez/21]])</f>
        <v>0</v>
      </c>
      <c r="BU189" s="5">
        <f>SUM(Tabela36[[#This Row],[jan/22]:[dez/22]])</f>
        <v>13023.6</v>
      </c>
      <c r="BV189" s="5">
        <f t="shared" si="8"/>
        <v>32831.120000000003</v>
      </c>
      <c r="BW189" s="5">
        <f t="shared" si="9"/>
        <v>14069.14</v>
      </c>
      <c r="BX189" s="5">
        <f>SUM(Tabela36[[#This Row],[jan/25]:[dez/25]])</f>
        <v>14243.4</v>
      </c>
      <c r="BY189" s="5">
        <f t="shared" si="10"/>
        <v>0</v>
      </c>
      <c r="BZ189" s="5">
        <f>Tabela36[[#This Row],[Total 2025]]+Tabela36[[#This Row],[Total 2024]]+Tabela36[[#This Row],[Total 2023]]+Tabela36[[#This Row],[Total 2022]]+Tabela36[[#This Row],[Total 2021]]+Tabela36[[#This Row],[Total 2026]]</f>
        <v>74167.260000000009</v>
      </c>
    </row>
    <row r="190" spans="1:78" ht="30" customHeight="1" x14ac:dyDescent="0.25">
      <c r="A190" s="63"/>
      <c r="B190" s="41" t="s">
        <v>265</v>
      </c>
      <c r="C190" s="2" t="s">
        <v>276</v>
      </c>
      <c r="D190" s="10">
        <v>1228</v>
      </c>
      <c r="E190" s="7">
        <v>5000</v>
      </c>
      <c r="F190" s="2" t="s">
        <v>436</v>
      </c>
      <c r="G190" s="153" t="s">
        <v>435</v>
      </c>
      <c r="H190" s="11">
        <v>0</v>
      </c>
      <c r="I190" s="11">
        <v>0</v>
      </c>
      <c r="J190" s="11">
        <v>0</v>
      </c>
      <c r="K190" s="11">
        <v>0</v>
      </c>
      <c r="L190" s="11">
        <v>0</v>
      </c>
      <c r="M190" s="11">
        <v>0</v>
      </c>
      <c r="N190" s="11">
        <v>3111.7</v>
      </c>
      <c r="O190" s="11">
        <v>2870.4299999999994</v>
      </c>
      <c r="P190" s="11">
        <v>0</v>
      </c>
      <c r="Q190" s="11">
        <v>386.4</v>
      </c>
      <c r="R190" s="11">
        <v>0</v>
      </c>
      <c r="S190" s="11">
        <v>1865.0300000000002</v>
      </c>
      <c r="T190" s="11">
        <v>3149.87</v>
      </c>
      <c r="U190" s="11">
        <v>0</v>
      </c>
      <c r="V190" s="11">
        <v>1419.75</v>
      </c>
      <c r="W190" s="7">
        <v>0</v>
      </c>
      <c r="X190" s="7">
        <v>0</v>
      </c>
      <c r="Y190" s="7">
        <v>0</v>
      </c>
      <c r="Z190" s="7">
        <v>2973.4</v>
      </c>
      <c r="AA190" s="7">
        <v>0</v>
      </c>
      <c r="AB190" s="7">
        <v>0</v>
      </c>
      <c r="AC190" s="7">
        <v>1605.42</v>
      </c>
      <c r="AD190" s="7">
        <v>0</v>
      </c>
      <c r="AE190" s="7">
        <v>1283.3</v>
      </c>
      <c r="AF190" s="11">
        <v>0</v>
      </c>
      <c r="AG190" s="7">
        <v>0</v>
      </c>
      <c r="AH190" s="7">
        <v>1464.21</v>
      </c>
      <c r="AI190" s="7">
        <v>0</v>
      </c>
      <c r="AJ190" s="7">
        <v>0</v>
      </c>
      <c r="AK190" s="7">
        <v>0</v>
      </c>
      <c r="AL190" s="7">
        <v>3848.7499999999995</v>
      </c>
      <c r="AM190" s="7">
        <v>0</v>
      </c>
      <c r="AN190" s="7">
        <v>2585.88</v>
      </c>
      <c r="AO190" s="7">
        <v>2971.9</v>
      </c>
      <c r="AP190" s="7">
        <v>567.42999999999995</v>
      </c>
      <c r="AQ190" s="7">
        <v>0</v>
      </c>
      <c r="AR190" s="7">
        <v>0</v>
      </c>
      <c r="AS190" s="7">
        <v>6206.4449999999997</v>
      </c>
      <c r="AT190" s="7">
        <v>144.6</v>
      </c>
      <c r="AU190" s="7">
        <v>0</v>
      </c>
      <c r="AV190" s="7">
        <v>0</v>
      </c>
      <c r="AW190" s="7">
        <v>1603.72</v>
      </c>
      <c r="AX190" s="7">
        <v>3219.78</v>
      </c>
      <c r="AY190" s="7">
        <v>0</v>
      </c>
      <c r="AZ190" s="7">
        <v>0</v>
      </c>
      <c r="BA190" s="7">
        <v>0</v>
      </c>
      <c r="BB190" s="7">
        <v>0</v>
      </c>
      <c r="BC190" s="7">
        <v>1161.32</v>
      </c>
      <c r="BD190" s="7">
        <v>2915.78</v>
      </c>
      <c r="BE190" s="7">
        <v>0</v>
      </c>
      <c r="BF190" s="7">
        <v>88</v>
      </c>
      <c r="BG190" s="7">
        <v>0</v>
      </c>
      <c r="BH190" s="7">
        <v>2784.16</v>
      </c>
      <c r="BI190" s="7">
        <v>0</v>
      </c>
      <c r="BJ190" s="7">
        <v>0</v>
      </c>
      <c r="BK190" s="7">
        <v>666.57999999999993</v>
      </c>
      <c r="BL190" s="155">
        <v>0</v>
      </c>
      <c r="BM190" s="7"/>
      <c r="BN190" s="7"/>
      <c r="BO190" s="7"/>
      <c r="BP190" s="7"/>
      <c r="BQ190" s="7"/>
      <c r="BR190" s="7"/>
      <c r="BS190" s="7"/>
      <c r="BT190" s="5">
        <f>SUM(Tabela36[[#This Row],[set/21]:[dez/21]])</f>
        <v>0</v>
      </c>
      <c r="BU190" s="5">
        <f>SUM(Tabela36[[#This Row],[jan/22]:[dez/22]])</f>
        <v>12803.18</v>
      </c>
      <c r="BV190" s="5">
        <f t="shared" si="8"/>
        <v>7326.33</v>
      </c>
      <c r="BW190" s="5">
        <f t="shared" si="9"/>
        <v>16325.004999999999</v>
      </c>
      <c r="BX190" s="5">
        <f>SUM(Tabela36[[#This Row],[jan/25]:[dez/25]])</f>
        <v>8988.6</v>
      </c>
      <c r="BY190" s="5">
        <f t="shared" si="10"/>
        <v>3450.74</v>
      </c>
      <c r="BZ190" s="5">
        <f>Tabela36[[#This Row],[Total 2025]]+Tabela36[[#This Row],[Total 2024]]+Tabela36[[#This Row],[Total 2023]]+Tabela36[[#This Row],[Total 2022]]+Tabela36[[#This Row],[Total 2021]]+Tabela36[[#This Row],[Total 2026]]</f>
        <v>48893.854999999996</v>
      </c>
    </row>
    <row r="191" spans="1:78" ht="30" customHeight="1" x14ac:dyDescent="0.25">
      <c r="A191" s="63"/>
      <c r="B191" s="10" t="s">
        <v>39</v>
      </c>
      <c r="C191" s="2" t="s">
        <v>276</v>
      </c>
      <c r="D191" s="10">
        <v>1075</v>
      </c>
      <c r="E191" s="7"/>
      <c r="F191" s="2" t="s">
        <v>436</v>
      </c>
      <c r="G191" s="153" t="s">
        <v>440</v>
      </c>
      <c r="H191" s="7">
        <v>3746.04</v>
      </c>
      <c r="I191" s="7">
        <v>0</v>
      </c>
      <c r="J191" s="7">
        <v>3241.08</v>
      </c>
      <c r="K191" s="7">
        <v>0</v>
      </c>
      <c r="L191" s="7">
        <v>0</v>
      </c>
      <c r="M191" s="7">
        <v>2176.8000000000002</v>
      </c>
      <c r="N191" s="7">
        <v>4105.99</v>
      </c>
      <c r="O191" s="7">
        <v>1743.6</v>
      </c>
      <c r="P191" s="7">
        <v>0</v>
      </c>
      <c r="Q191" s="7">
        <v>4672.26</v>
      </c>
      <c r="R191" s="7">
        <v>0</v>
      </c>
      <c r="S191" s="7">
        <v>0</v>
      </c>
      <c r="T191" s="11">
        <v>0</v>
      </c>
      <c r="U191" s="11">
        <v>0</v>
      </c>
      <c r="V191" s="11">
        <v>0</v>
      </c>
      <c r="W191" s="7">
        <v>0</v>
      </c>
      <c r="X191" s="7">
        <v>3110.76</v>
      </c>
      <c r="Y191" s="7">
        <v>0</v>
      </c>
      <c r="Z191" s="7">
        <v>0</v>
      </c>
      <c r="AA191" s="7">
        <v>0</v>
      </c>
      <c r="AB191" s="7">
        <v>0</v>
      </c>
      <c r="AC191" s="7">
        <v>0</v>
      </c>
      <c r="AD191" s="7">
        <v>0</v>
      </c>
      <c r="AE191" s="7">
        <v>0</v>
      </c>
      <c r="AF191" s="11">
        <v>0</v>
      </c>
      <c r="AG191" s="7">
        <v>0</v>
      </c>
      <c r="AH191" s="7">
        <v>0</v>
      </c>
      <c r="AI191" s="7">
        <v>0</v>
      </c>
      <c r="AJ191" s="7">
        <v>0</v>
      </c>
      <c r="AK191" s="7">
        <v>0</v>
      </c>
      <c r="AL191" s="7">
        <v>0</v>
      </c>
      <c r="AM191" s="7">
        <v>0</v>
      </c>
      <c r="AN191" s="7">
        <v>0</v>
      </c>
      <c r="AO191" s="7">
        <v>0</v>
      </c>
      <c r="AP191" s="7">
        <v>0</v>
      </c>
      <c r="AQ191" s="7">
        <v>0</v>
      </c>
      <c r="AR191" s="7">
        <v>0</v>
      </c>
      <c r="AS191" s="7">
        <v>0</v>
      </c>
      <c r="AT191" s="7">
        <v>0</v>
      </c>
      <c r="AU191" s="7">
        <v>0</v>
      </c>
      <c r="AV191" s="7">
        <v>0</v>
      </c>
      <c r="AW191" s="7">
        <v>0</v>
      </c>
      <c r="AX191" s="7">
        <v>0</v>
      </c>
      <c r="AY191" s="7">
        <v>0</v>
      </c>
      <c r="AZ191" s="7">
        <v>0</v>
      </c>
      <c r="BA191" s="7">
        <v>0</v>
      </c>
      <c r="BB191" s="7">
        <v>0</v>
      </c>
      <c r="BC191" s="7">
        <v>0</v>
      </c>
      <c r="BD191" s="7">
        <v>0</v>
      </c>
      <c r="BE191" s="7">
        <v>0</v>
      </c>
      <c r="BF191" s="7">
        <v>0</v>
      </c>
      <c r="BG191" s="7">
        <v>0</v>
      </c>
      <c r="BH191" s="7">
        <v>0</v>
      </c>
      <c r="BI191" s="7">
        <v>0</v>
      </c>
      <c r="BJ191" s="7">
        <v>0</v>
      </c>
      <c r="BK191" s="7">
        <v>0</v>
      </c>
      <c r="BL191" s="155">
        <v>0</v>
      </c>
      <c r="BM191" s="7"/>
      <c r="BN191" s="7"/>
      <c r="BO191" s="7"/>
      <c r="BP191" s="7"/>
      <c r="BQ191" s="7"/>
      <c r="BR191" s="7"/>
      <c r="BS191" s="7"/>
      <c r="BT191" s="5">
        <f>SUM(Tabela36[[#This Row],[set/21]:[dez/21]])</f>
        <v>6987.12</v>
      </c>
      <c r="BU191" s="5">
        <f>SUM(Tabela36[[#This Row],[jan/22]:[dez/22]])</f>
        <v>12698.65</v>
      </c>
      <c r="BV191" s="5">
        <f t="shared" si="8"/>
        <v>3110.76</v>
      </c>
      <c r="BW191" s="5">
        <f t="shared" si="9"/>
        <v>0</v>
      </c>
      <c r="BX191" s="5">
        <f>SUM(Tabela36[[#This Row],[jan/25]:[dez/25]])</f>
        <v>0</v>
      </c>
      <c r="BY191" s="5">
        <f t="shared" si="10"/>
        <v>0</v>
      </c>
      <c r="BZ191" s="5">
        <f>Tabela36[[#This Row],[Total 2025]]+Tabela36[[#This Row],[Total 2024]]+Tabela36[[#This Row],[Total 2023]]+Tabela36[[#This Row],[Total 2022]]+Tabela36[[#This Row],[Total 2021]]+Tabela36[[#This Row],[Total 2026]]</f>
        <v>22796.53</v>
      </c>
    </row>
    <row r="192" spans="1:78" ht="30" customHeight="1" x14ac:dyDescent="0.25">
      <c r="A192" s="63"/>
      <c r="B192" s="10" t="s">
        <v>361</v>
      </c>
      <c r="C192" s="2" t="s">
        <v>276</v>
      </c>
      <c r="D192" s="10">
        <v>1349</v>
      </c>
      <c r="E192" s="7"/>
      <c r="F192" s="2" t="s">
        <v>436</v>
      </c>
      <c r="G192" s="153" t="s">
        <v>2429</v>
      </c>
      <c r="H192" s="7">
        <v>0</v>
      </c>
      <c r="I192" s="7">
        <v>0</v>
      </c>
      <c r="J192" s="7">
        <v>0</v>
      </c>
      <c r="K192" s="7">
        <v>0</v>
      </c>
      <c r="L192" s="7">
        <v>0</v>
      </c>
      <c r="M192" s="7">
        <v>0</v>
      </c>
      <c r="N192" s="7">
        <v>0</v>
      </c>
      <c r="O192" s="7">
        <v>0</v>
      </c>
      <c r="P192" s="7">
        <v>0</v>
      </c>
      <c r="Q192" s="7">
        <v>0</v>
      </c>
      <c r="R192" s="7">
        <v>0</v>
      </c>
      <c r="S192" s="7">
        <v>0</v>
      </c>
      <c r="T192" s="7">
        <v>0</v>
      </c>
      <c r="U192" s="11">
        <v>12316.79</v>
      </c>
      <c r="V192" s="11">
        <v>0</v>
      </c>
      <c r="W192" s="11">
        <v>0</v>
      </c>
      <c r="X192" s="11">
        <v>0</v>
      </c>
      <c r="Y192" s="11">
        <v>0</v>
      </c>
      <c r="Z192" s="11">
        <v>0</v>
      </c>
      <c r="AA192" s="11">
        <v>4140.96</v>
      </c>
      <c r="AB192" s="11">
        <v>0</v>
      </c>
      <c r="AC192" s="11">
        <v>0</v>
      </c>
      <c r="AD192" s="11">
        <v>0</v>
      </c>
      <c r="AE192" s="7">
        <v>0</v>
      </c>
      <c r="AF192" s="11">
        <v>0</v>
      </c>
      <c r="AG192" s="11">
        <v>0</v>
      </c>
      <c r="AH192" s="7">
        <v>0</v>
      </c>
      <c r="AI192" s="7">
        <v>0</v>
      </c>
      <c r="AJ192" s="7">
        <v>0</v>
      </c>
      <c r="AK192" s="7">
        <v>0</v>
      </c>
      <c r="AL192" s="7">
        <v>0</v>
      </c>
      <c r="AM192" s="7">
        <v>0</v>
      </c>
      <c r="AN192" s="7">
        <v>0</v>
      </c>
      <c r="AO192" s="7">
        <v>0</v>
      </c>
      <c r="AP192" s="7">
        <v>0</v>
      </c>
      <c r="AQ192" s="7">
        <v>0</v>
      </c>
      <c r="AR192" s="7">
        <v>0</v>
      </c>
      <c r="AS192" s="7">
        <v>0</v>
      </c>
      <c r="AT192" s="7">
        <v>0</v>
      </c>
      <c r="AU192" s="7">
        <v>0</v>
      </c>
      <c r="AV192" s="7">
        <v>0</v>
      </c>
      <c r="AW192" s="7">
        <v>0</v>
      </c>
      <c r="AX192" s="7">
        <v>0</v>
      </c>
      <c r="AY192" s="7">
        <v>0</v>
      </c>
      <c r="AZ192" s="7">
        <v>0</v>
      </c>
      <c r="BA192" s="7">
        <v>0</v>
      </c>
      <c r="BB192" s="7">
        <v>0</v>
      </c>
      <c r="BC192" s="7">
        <v>0</v>
      </c>
      <c r="BD192" s="7">
        <v>0</v>
      </c>
      <c r="BE192" s="7">
        <v>0</v>
      </c>
      <c r="BF192" s="7">
        <v>0</v>
      </c>
      <c r="BG192" s="7">
        <v>0</v>
      </c>
      <c r="BH192" s="7">
        <v>0</v>
      </c>
      <c r="BI192" s="7">
        <v>0</v>
      </c>
      <c r="BJ192" s="7">
        <v>0</v>
      </c>
      <c r="BK192" s="7">
        <v>0</v>
      </c>
      <c r="BL192" s="155">
        <v>0</v>
      </c>
      <c r="BM192" s="7"/>
      <c r="BN192" s="7"/>
      <c r="BO192" s="7"/>
      <c r="BP192" s="7"/>
      <c r="BQ192" s="7"/>
      <c r="BR192" s="7"/>
      <c r="BS192" s="7"/>
      <c r="BT192" s="5">
        <f>SUM(Tabela36[[#This Row],[set/21]:[dez/21]])</f>
        <v>0</v>
      </c>
      <c r="BU192" s="5">
        <f>SUM(Tabela36[[#This Row],[jan/22]:[dez/22]])</f>
        <v>12316.79</v>
      </c>
      <c r="BV192" s="5">
        <f t="shared" si="8"/>
        <v>4140.96</v>
      </c>
      <c r="BW192" s="5">
        <f t="shared" si="9"/>
        <v>0</v>
      </c>
      <c r="BX192" s="5">
        <f>SUM(Tabela36[[#This Row],[jan/25]:[dez/25]])</f>
        <v>0</v>
      </c>
      <c r="BY192" s="5">
        <f t="shared" si="10"/>
        <v>0</v>
      </c>
      <c r="BZ192" s="5">
        <f>Tabela36[[#This Row],[Total 2025]]+Tabela36[[#This Row],[Total 2024]]+Tabela36[[#This Row],[Total 2023]]+Tabela36[[#This Row],[Total 2022]]+Tabela36[[#This Row],[Total 2021]]+Tabela36[[#This Row],[Total 2026]]</f>
        <v>16457.75</v>
      </c>
    </row>
    <row r="193" spans="1:78" ht="30" customHeight="1" x14ac:dyDescent="0.25">
      <c r="A193" s="63"/>
      <c r="B193" s="10" t="s">
        <v>2349</v>
      </c>
      <c r="C193" s="2" t="s">
        <v>288</v>
      </c>
      <c r="D193" s="10">
        <v>1197</v>
      </c>
      <c r="E193" s="7"/>
      <c r="F193" s="2" t="s">
        <v>436</v>
      </c>
      <c r="G193" s="153" t="s">
        <v>435</v>
      </c>
      <c r="H193" s="7">
        <v>0</v>
      </c>
      <c r="I193" s="7">
        <v>0</v>
      </c>
      <c r="J193" s="7">
        <v>0</v>
      </c>
      <c r="K193" s="7">
        <v>0</v>
      </c>
      <c r="L193" s="7">
        <v>6951.42</v>
      </c>
      <c r="M193" s="7">
        <v>0</v>
      </c>
      <c r="N193" s="7">
        <v>0</v>
      </c>
      <c r="O193" s="7">
        <v>4756.18</v>
      </c>
      <c r="P193" s="7">
        <v>0</v>
      </c>
      <c r="Q193" s="7">
        <v>0</v>
      </c>
      <c r="R193" s="7">
        <v>307.22000000000003</v>
      </c>
      <c r="S193" s="7">
        <v>0</v>
      </c>
      <c r="T193" s="11">
        <v>0</v>
      </c>
      <c r="U193" s="11">
        <v>0</v>
      </c>
      <c r="V193" s="11">
        <v>0</v>
      </c>
      <c r="W193" s="7">
        <v>0</v>
      </c>
      <c r="X193" s="7">
        <v>0</v>
      </c>
      <c r="Y193" s="7">
        <v>0</v>
      </c>
      <c r="Z193" s="7">
        <v>0</v>
      </c>
      <c r="AA193" s="7">
        <v>0</v>
      </c>
      <c r="AB193" s="7">
        <v>0</v>
      </c>
      <c r="AC193" s="7">
        <v>0</v>
      </c>
      <c r="AD193" s="7">
        <v>0</v>
      </c>
      <c r="AE193" s="7">
        <v>0</v>
      </c>
      <c r="AF193" s="11">
        <v>0</v>
      </c>
      <c r="AG193" s="7">
        <v>7880.37</v>
      </c>
      <c r="AH193" s="7">
        <v>0</v>
      </c>
      <c r="AI193" s="7">
        <v>0</v>
      </c>
      <c r="AJ193" s="7">
        <v>0</v>
      </c>
      <c r="AK193" s="7">
        <v>3672.6</v>
      </c>
      <c r="AL193" s="7">
        <v>10760.82</v>
      </c>
      <c r="AM193" s="7">
        <v>0</v>
      </c>
      <c r="AN193" s="7">
        <v>4951.82</v>
      </c>
      <c r="AO193" s="7">
        <v>3071.26</v>
      </c>
      <c r="AP193" s="7">
        <v>4829.1399999999994</v>
      </c>
      <c r="AQ193" s="7">
        <v>0</v>
      </c>
      <c r="AR193" s="7">
        <v>0</v>
      </c>
      <c r="AS193" s="7">
        <v>15575.5</v>
      </c>
      <c r="AT193" s="7">
        <v>0</v>
      </c>
      <c r="AU193" s="7">
        <v>0</v>
      </c>
      <c r="AV193" s="7">
        <v>0</v>
      </c>
      <c r="AW193" s="7">
        <v>0</v>
      </c>
      <c r="AX193" s="7">
        <v>0</v>
      </c>
      <c r="AY193" s="7">
        <v>0</v>
      </c>
      <c r="AZ193" s="7">
        <v>0</v>
      </c>
      <c r="BA193" s="7">
        <v>0</v>
      </c>
      <c r="BB193" s="7">
        <v>4638.54</v>
      </c>
      <c r="BC193" s="7">
        <v>0</v>
      </c>
      <c r="BD193" s="7">
        <v>0</v>
      </c>
      <c r="BE193" s="7">
        <v>0</v>
      </c>
      <c r="BF193" s="7">
        <v>0</v>
      </c>
      <c r="BG193" s="7">
        <v>0</v>
      </c>
      <c r="BH193" s="7">
        <v>905.6</v>
      </c>
      <c r="BI193" s="7">
        <v>0</v>
      </c>
      <c r="BJ193" s="7">
        <v>0</v>
      </c>
      <c r="BK193" s="7">
        <v>14269.05</v>
      </c>
      <c r="BL193" s="155">
        <v>0</v>
      </c>
      <c r="BM193" s="7"/>
      <c r="BN193" s="7"/>
      <c r="BO193" s="7"/>
      <c r="BP193" s="7"/>
      <c r="BQ193" s="7"/>
      <c r="BR193" s="7"/>
      <c r="BS193" s="7"/>
      <c r="BT193" s="5">
        <f>SUM(Tabela36[[#This Row],[set/21]:[dez/21]])</f>
        <v>0</v>
      </c>
      <c r="BU193" s="5">
        <f>SUM(Tabela36[[#This Row],[jan/22]:[dez/22]])</f>
        <v>12014.82</v>
      </c>
      <c r="BV193" s="5">
        <f t="shared" si="8"/>
        <v>7880.37</v>
      </c>
      <c r="BW193" s="5">
        <f t="shared" si="9"/>
        <v>42861.14</v>
      </c>
      <c r="BX193" s="5">
        <f>SUM(Tabela36[[#This Row],[jan/25]:[dez/25]])</f>
        <v>4638.54</v>
      </c>
      <c r="BY193" s="5">
        <f t="shared" si="10"/>
        <v>15174.65</v>
      </c>
      <c r="BZ193" s="5">
        <f>Tabela36[[#This Row],[Total 2025]]+Tabela36[[#This Row],[Total 2024]]+Tabela36[[#This Row],[Total 2023]]+Tabela36[[#This Row],[Total 2022]]+Tabela36[[#This Row],[Total 2021]]+Tabela36[[#This Row],[Total 2026]]</f>
        <v>82569.51999999999</v>
      </c>
    </row>
    <row r="194" spans="1:78" ht="30" customHeight="1" x14ac:dyDescent="0.25">
      <c r="A194" s="63"/>
      <c r="B194" s="10" t="s">
        <v>76</v>
      </c>
      <c r="C194" s="2" t="s">
        <v>286</v>
      </c>
      <c r="D194" s="10">
        <v>1153</v>
      </c>
      <c r="E194" s="7"/>
      <c r="F194" s="2" t="s">
        <v>436</v>
      </c>
      <c r="G194" s="153" t="s">
        <v>435</v>
      </c>
      <c r="H194" s="7">
        <v>0</v>
      </c>
      <c r="I194" s="7">
        <v>0</v>
      </c>
      <c r="J194" s="7">
        <v>0</v>
      </c>
      <c r="K194" s="7">
        <v>3632.64</v>
      </c>
      <c r="L194" s="7">
        <v>0</v>
      </c>
      <c r="M194" s="7">
        <v>0</v>
      </c>
      <c r="N194" s="7">
        <v>2107.96</v>
      </c>
      <c r="O194" s="7">
        <v>0</v>
      </c>
      <c r="P194" s="7">
        <v>2872.44</v>
      </c>
      <c r="Q194" s="7">
        <v>0</v>
      </c>
      <c r="R194" s="7">
        <v>0</v>
      </c>
      <c r="S194" s="7">
        <v>1239.6600000000001</v>
      </c>
      <c r="T194" s="11">
        <v>1792.31</v>
      </c>
      <c r="U194" s="11">
        <v>3734.64</v>
      </c>
      <c r="V194" s="11">
        <v>0</v>
      </c>
      <c r="W194" s="7">
        <v>0</v>
      </c>
      <c r="X194" s="7">
        <v>3127.59</v>
      </c>
      <c r="Y194" s="7">
        <v>0</v>
      </c>
      <c r="Z194" s="7">
        <v>0</v>
      </c>
      <c r="AA194" s="7">
        <v>0</v>
      </c>
      <c r="AB194" s="7">
        <v>3507.08</v>
      </c>
      <c r="AC194" s="7">
        <v>3162.5</v>
      </c>
      <c r="AD194" s="7">
        <v>1346.26</v>
      </c>
      <c r="AE194" s="7">
        <v>3487.32</v>
      </c>
      <c r="AF194" s="11">
        <v>0</v>
      </c>
      <c r="AG194" s="7">
        <v>1730.97</v>
      </c>
      <c r="AH194" s="7">
        <v>0</v>
      </c>
      <c r="AI194" s="7">
        <v>0</v>
      </c>
      <c r="AJ194" s="7">
        <v>0</v>
      </c>
      <c r="AK194" s="7">
        <v>0</v>
      </c>
      <c r="AL194" s="7">
        <v>0</v>
      </c>
      <c r="AM194" s="7">
        <v>3565.65</v>
      </c>
      <c r="AN194" s="7">
        <v>0</v>
      </c>
      <c r="AO194" s="7">
        <v>2518.84</v>
      </c>
      <c r="AP194" s="7">
        <v>2318.65</v>
      </c>
      <c r="AQ194" s="7">
        <v>0</v>
      </c>
      <c r="AR194" s="7">
        <v>0</v>
      </c>
      <c r="AS194" s="7">
        <v>1270.32</v>
      </c>
      <c r="AT194" s="7">
        <v>0</v>
      </c>
      <c r="AU194" s="7">
        <v>0</v>
      </c>
      <c r="AV194" s="7">
        <v>863.84</v>
      </c>
      <c r="AW194" s="7">
        <v>0</v>
      </c>
      <c r="AX194" s="7">
        <v>0</v>
      </c>
      <c r="AY194" s="7">
        <v>0</v>
      </c>
      <c r="AZ194" s="7">
        <v>0</v>
      </c>
      <c r="BA194" s="7">
        <v>0</v>
      </c>
      <c r="BB194" s="7">
        <v>0</v>
      </c>
      <c r="BC194" s="7">
        <v>0</v>
      </c>
      <c r="BD194" s="7">
        <v>0</v>
      </c>
      <c r="BE194" s="7">
        <v>0</v>
      </c>
      <c r="BF194" s="7">
        <v>0</v>
      </c>
      <c r="BG194" s="7">
        <v>0</v>
      </c>
      <c r="BH194" s="7">
        <v>0</v>
      </c>
      <c r="BI194" s="7">
        <v>0</v>
      </c>
      <c r="BJ194" s="7">
        <v>0</v>
      </c>
      <c r="BK194" s="7">
        <v>0</v>
      </c>
      <c r="BL194" s="155">
        <v>0</v>
      </c>
      <c r="BM194" s="7"/>
      <c r="BN194" s="7"/>
      <c r="BO194" s="7"/>
      <c r="BP194" s="7"/>
      <c r="BQ194" s="7"/>
      <c r="BR194" s="7"/>
      <c r="BS194" s="7"/>
      <c r="BT194" s="5">
        <f>SUM(Tabela36[[#This Row],[set/21]:[dez/21]])</f>
        <v>3632.64</v>
      </c>
      <c r="BU194" s="5">
        <f>SUM(Tabela36[[#This Row],[jan/22]:[dez/22]])</f>
        <v>11747.009999999998</v>
      </c>
      <c r="BV194" s="5">
        <f t="shared" si="8"/>
        <v>16361.72</v>
      </c>
      <c r="BW194" s="5">
        <f t="shared" si="9"/>
        <v>9673.4599999999991</v>
      </c>
      <c r="BX194" s="5">
        <f>SUM(Tabela36[[#This Row],[jan/25]:[dez/25]])</f>
        <v>863.84</v>
      </c>
      <c r="BY194" s="5">
        <f t="shared" si="10"/>
        <v>0</v>
      </c>
      <c r="BZ194" s="5">
        <f>Tabela36[[#This Row],[Total 2025]]+Tabela36[[#This Row],[Total 2024]]+Tabela36[[#This Row],[Total 2023]]+Tabela36[[#This Row],[Total 2022]]+Tabela36[[#This Row],[Total 2021]]+Tabela36[[#This Row],[Total 2026]]</f>
        <v>42278.67</v>
      </c>
    </row>
    <row r="195" spans="1:78" ht="30" customHeight="1" x14ac:dyDescent="0.25">
      <c r="A195" s="63"/>
      <c r="B195" s="10" t="s">
        <v>317</v>
      </c>
      <c r="C195" s="2" t="s">
        <v>283</v>
      </c>
      <c r="D195" s="10">
        <v>1331</v>
      </c>
      <c r="E195" s="7"/>
      <c r="F195" s="2" t="s">
        <v>436</v>
      </c>
      <c r="G195" s="153" t="s">
        <v>440</v>
      </c>
      <c r="H195" s="11">
        <v>0</v>
      </c>
      <c r="I195" s="11">
        <v>0</v>
      </c>
      <c r="J195" s="11">
        <v>0</v>
      </c>
      <c r="K195" s="11">
        <v>0</v>
      </c>
      <c r="L195" s="11">
        <v>0</v>
      </c>
      <c r="M195" s="11">
        <v>0</v>
      </c>
      <c r="N195" s="11">
        <v>0</v>
      </c>
      <c r="O195" s="11">
        <v>0</v>
      </c>
      <c r="P195" s="11">
        <v>0</v>
      </c>
      <c r="Q195" s="11">
        <v>0</v>
      </c>
      <c r="R195" s="11">
        <v>0</v>
      </c>
      <c r="S195" s="11">
        <v>3212.03</v>
      </c>
      <c r="T195" s="11">
        <v>0</v>
      </c>
      <c r="U195" s="11">
        <v>0</v>
      </c>
      <c r="V195" s="11">
        <v>3590.92</v>
      </c>
      <c r="W195" s="11">
        <v>4726.88</v>
      </c>
      <c r="X195" s="11">
        <v>0</v>
      </c>
      <c r="Y195" s="11">
        <v>4117.6400000000003</v>
      </c>
      <c r="Z195" s="11">
        <v>0</v>
      </c>
      <c r="AA195" s="11">
        <v>0</v>
      </c>
      <c r="AB195" s="11">
        <v>0</v>
      </c>
      <c r="AC195" s="11">
        <v>0</v>
      </c>
      <c r="AD195" s="11">
        <v>0</v>
      </c>
      <c r="AE195" s="7">
        <v>0</v>
      </c>
      <c r="AF195" s="11">
        <v>0</v>
      </c>
      <c r="AG195" s="11">
        <v>0</v>
      </c>
      <c r="AH195" s="7">
        <v>0</v>
      </c>
      <c r="AI195" s="7">
        <v>0</v>
      </c>
      <c r="AJ195" s="7">
        <v>0</v>
      </c>
      <c r="AK195" s="7">
        <v>0</v>
      </c>
      <c r="AL195" s="7">
        <v>0</v>
      </c>
      <c r="AM195" s="7">
        <v>0</v>
      </c>
      <c r="AN195" s="7">
        <v>0</v>
      </c>
      <c r="AO195" s="7">
        <v>0</v>
      </c>
      <c r="AP195" s="7">
        <v>0</v>
      </c>
      <c r="AQ195" s="7">
        <v>0</v>
      </c>
      <c r="AR195" s="7">
        <v>0</v>
      </c>
      <c r="AS195" s="7">
        <v>0</v>
      </c>
      <c r="AT195" s="7">
        <v>0</v>
      </c>
      <c r="AU195" s="7">
        <v>0</v>
      </c>
      <c r="AV195" s="7">
        <v>0</v>
      </c>
      <c r="AW195" s="7">
        <v>0</v>
      </c>
      <c r="AX195" s="7">
        <v>0</v>
      </c>
      <c r="AY195" s="7">
        <v>0</v>
      </c>
      <c r="AZ195" s="7">
        <v>0</v>
      </c>
      <c r="BA195" s="7">
        <v>0</v>
      </c>
      <c r="BB195" s="7">
        <v>0</v>
      </c>
      <c r="BC195" s="7">
        <v>0</v>
      </c>
      <c r="BD195" s="7">
        <v>0</v>
      </c>
      <c r="BE195" s="7">
        <v>0</v>
      </c>
      <c r="BF195" s="7">
        <v>0</v>
      </c>
      <c r="BG195" s="7">
        <v>0</v>
      </c>
      <c r="BH195" s="7">
        <v>0</v>
      </c>
      <c r="BI195" s="7">
        <v>0</v>
      </c>
      <c r="BJ195" s="7">
        <v>0</v>
      </c>
      <c r="BK195" s="7">
        <v>0</v>
      </c>
      <c r="BL195" s="155">
        <v>0</v>
      </c>
      <c r="BM195" s="7"/>
      <c r="BN195" s="7"/>
      <c r="BO195" s="7"/>
      <c r="BP195" s="7"/>
      <c r="BQ195" s="7"/>
      <c r="BR195" s="7"/>
      <c r="BS195" s="7"/>
      <c r="BT195" s="5">
        <f>SUM(Tabela36[[#This Row],[set/21]:[dez/21]])</f>
        <v>0</v>
      </c>
      <c r="BU195" s="5">
        <f>SUM(Tabela36[[#This Row],[jan/22]:[dez/22]])</f>
        <v>11529.830000000002</v>
      </c>
      <c r="BV195" s="5">
        <f t="shared" si="8"/>
        <v>4117.6400000000003</v>
      </c>
      <c r="BW195" s="5">
        <f t="shared" si="9"/>
        <v>0</v>
      </c>
      <c r="BX195" s="5">
        <f>SUM(Tabela36[[#This Row],[jan/25]:[dez/25]])</f>
        <v>0</v>
      </c>
      <c r="BY195" s="5">
        <f t="shared" si="10"/>
        <v>0</v>
      </c>
      <c r="BZ195" s="5">
        <f>Tabela36[[#This Row],[Total 2025]]+Tabela36[[#This Row],[Total 2024]]+Tabela36[[#This Row],[Total 2023]]+Tabela36[[#This Row],[Total 2022]]+Tabela36[[#This Row],[Total 2021]]+Tabela36[[#This Row],[Total 2026]]</f>
        <v>15647.470000000001</v>
      </c>
    </row>
    <row r="196" spans="1:78" ht="30" customHeight="1" x14ac:dyDescent="0.25">
      <c r="A196" s="63"/>
      <c r="B196" s="10" t="s">
        <v>218</v>
      </c>
      <c r="C196" s="2" t="s">
        <v>276</v>
      </c>
      <c r="D196" s="10">
        <v>1287</v>
      </c>
      <c r="E196" s="7"/>
      <c r="F196" s="2" t="s">
        <v>436</v>
      </c>
      <c r="G196" s="153" t="s">
        <v>471</v>
      </c>
      <c r="H196" s="7">
        <v>0</v>
      </c>
      <c r="I196" s="7">
        <v>0</v>
      </c>
      <c r="J196" s="7">
        <v>0</v>
      </c>
      <c r="K196" s="7">
        <v>0</v>
      </c>
      <c r="L196" s="7">
        <v>0</v>
      </c>
      <c r="M196" s="7">
        <v>0</v>
      </c>
      <c r="N196" s="7">
        <v>0</v>
      </c>
      <c r="O196" s="7">
        <v>0</v>
      </c>
      <c r="P196" s="7">
        <v>0</v>
      </c>
      <c r="Q196" s="7">
        <v>5302.14</v>
      </c>
      <c r="R196" s="7">
        <v>2985.24</v>
      </c>
      <c r="S196" s="7">
        <v>0</v>
      </c>
      <c r="T196" s="11">
        <v>0</v>
      </c>
      <c r="U196" s="11">
        <v>0</v>
      </c>
      <c r="V196" s="11">
        <v>0</v>
      </c>
      <c r="W196" s="7">
        <v>3105.72</v>
      </c>
      <c r="X196" s="7">
        <v>1493.82</v>
      </c>
      <c r="Y196" s="7">
        <v>2140.2800000000002</v>
      </c>
      <c r="Z196" s="7">
        <v>937.2</v>
      </c>
      <c r="AA196" s="7">
        <v>0</v>
      </c>
      <c r="AB196" s="7">
        <v>1558.55</v>
      </c>
      <c r="AC196" s="7">
        <v>0</v>
      </c>
      <c r="AD196" s="7">
        <v>0</v>
      </c>
      <c r="AE196" s="7">
        <v>1951.92</v>
      </c>
      <c r="AF196" s="11">
        <v>0</v>
      </c>
      <c r="AG196" s="7">
        <v>0</v>
      </c>
      <c r="AH196" s="7">
        <v>0</v>
      </c>
      <c r="AI196" s="7">
        <v>0</v>
      </c>
      <c r="AJ196" s="7">
        <v>0</v>
      </c>
      <c r="AK196" s="7">
        <v>0</v>
      </c>
      <c r="AL196" s="7">
        <v>2169.36</v>
      </c>
      <c r="AM196" s="7">
        <v>0</v>
      </c>
      <c r="AN196" s="7">
        <v>1150.26</v>
      </c>
      <c r="AO196" s="7">
        <v>0</v>
      </c>
      <c r="AP196" s="7">
        <v>2121.2199999999998</v>
      </c>
      <c r="AQ196" s="7">
        <v>0</v>
      </c>
      <c r="AR196" s="7">
        <v>0</v>
      </c>
      <c r="AS196" s="7">
        <v>1237.44</v>
      </c>
      <c r="AT196" s="7">
        <v>1795.28</v>
      </c>
      <c r="AU196" s="7">
        <v>0</v>
      </c>
      <c r="AV196" s="7">
        <v>0</v>
      </c>
      <c r="AW196" s="7">
        <v>0</v>
      </c>
      <c r="AX196" s="7">
        <v>1046.9000000000001</v>
      </c>
      <c r="AY196" s="7">
        <v>0</v>
      </c>
      <c r="AZ196" s="7">
        <v>1425.1399999999999</v>
      </c>
      <c r="BA196" s="7">
        <v>0</v>
      </c>
      <c r="BB196" s="7">
        <v>1887.94</v>
      </c>
      <c r="BC196" s="7">
        <v>0</v>
      </c>
      <c r="BD196" s="7">
        <v>0</v>
      </c>
      <c r="BE196" s="7">
        <v>0</v>
      </c>
      <c r="BF196" s="7">
        <v>0</v>
      </c>
      <c r="BG196" s="7">
        <v>0</v>
      </c>
      <c r="BH196" s="7">
        <v>0</v>
      </c>
      <c r="BI196" s="7">
        <v>0</v>
      </c>
      <c r="BJ196" s="7">
        <v>0</v>
      </c>
      <c r="BK196" s="7">
        <v>0</v>
      </c>
      <c r="BL196" s="155">
        <v>0</v>
      </c>
      <c r="BM196" s="7"/>
      <c r="BN196" s="7"/>
      <c r="BO196" s="7"/>
      <c r="BP196" s="7"/>
      <c r="BQ196" s="7"/>
      <c r="BR196" s="7"/>
      <c r="BS196" s="7"/>
      <c r="BT196" s="5">
        <f>SUM(Tabela36[[#This Row],[set/21]:[dez/21]])</f>
        <v>0</v>
      </c>
      <c r="BU196" s="5">
        <f>SUM(Tabela36[[#This Row],[jan/22]:[dez/22]])</f>
        <v>11393.1</v>
      </c>
      <c r="BV196" s="5">
        <f t="shared" ref="BV196:BV259" si="11">SUM(X196:AI196)</f>
        <v>8081.77</v>
      </c>
      <c r="BW196" s="5">
        <f t="shared" ref="BW196:BW259" si="12">SUM(AJ196:AU196)</f>
        <v>8473.5600000000013</v>
      </c>
      <c r="BX196" s="5">
        <f>SUM(Tabela36[[#This Row],[jan/25]:[dez/25]])</f>
        <v>4359.9799999999996</v>
      </c>
      <c r="BY196" s="5">
        <f t="shared" ref="BY196:BY259" si="13">SUM(BH196:BS196)</f>
        <v>0</v>
      </c>
      <c r="BZ196" s="5">
        <f>Tabela36[[#This Row],[Total 2025]]+Tabela36[[#This Row],[Total 2024]]+Tabela36[[#This Row],[Total 2023]]+Tabela36[[#This Row],[Total 2022]]+Tabela36[[#This Row],[Total 2021]]+Tabela36[[#This Row],[Total 2026]]</f>
        <v>32308.410000000003</v>
      </c>
    </row>
    <row r="197" spans="1:78" ht="30" customHeight="1" x14ac:dyDescent="0.25">
      <c r="A197" s="63"/>
      <c r="B197" s="10" t="s">
        <v>152</v>
      </c>
      <c r="C197" s="2" t="s">
        <v>275</v>
      </c>
      <c r="D197" s="10">
        <v>1143</v>
      </c>
      <c r="E197" s="7"/>
      <c r="F197" s="2" t="s">
        <v>529</v>
      </c>
      <c r="G197" s="153" t="s">
        <v>440</v>
      </c>
      <c r="H197" s="7">
        <v>0</v>
      </c>
      <c r="I197" s="7">
        <v>0</v>
      </c>
      <c r="J197" s="7">
        <v>7265.68</v>
      </c>
      <c r="K197" s="7">
        <v>0</v>
      </c>
      <c r="L197" s="7">
        <v>0</v>
      </c>
      <c r="M197" s="7">
        <v>10747.810000000001</v>
      </c>
      <c r="N197" s="7">
        <v>0</v>
      </c>
      <c r="O197" s="7">
        <v>0</v>
      </c>
      <c r="P197" s="7">
        <v>0</v>
      </c>
      <c r="Q197" s="7">
        <v>0</v>
      </c>
      <c r="R197" s="7">
        <v>0</v>
      </c>
      <c r="S197" s="7">
        <v>0</v>
      </c>
      <c r="T197" s="11">
        <v>0</v>
      </c>
      <c r="U197" s="11">
        <v>0</v>
      </c>
      <c r="V197" s="11">
        <v>0</v>
      </c>
      <c r="W197" s="7">
        <v>0</v>
      </c>
      <c r="X197" s="7">
        <v>0</v>
      </c>
      <c r="Y197" s="7">
        <v>0</v>
      </c>
      <c r="Z197" s="7">
        <v>0</v>
      </c>
      <c r="AA197" s="7">
        <v>0</v>
      </c>
      <c r="AB197" s="7">
        <v>0</v>
      </c>
      <c r="AC197" s="7">
        <v>0</v>
      </c>
      <c r="AD197" s="7">
        <v>0</v>
      </c>
      <c r="AE197" s="7">
        <v>0</v>
      </c>
      <c r="AF197" s="11">
        <v>0</v>
      </c>
      <c r="AG197" s="7">
        <v>0</v>
      </c>
      <c r="AH197" s="7">
        <v>0</v>
      </c>
      <c r="AI197" s="7">
        <v>0</v>
      </c>
      <c r="AJ197" s="7">
        <v>0</v>
      </c>
      <c r="AK197" s="7">
        <v>0</v>
      </c>
      <c r="AL197" s="7">
        <v>0</v>
      </c>
      <c r="AM197" s="7">
        <v>0</v>
      </c>
      <c r="AN197" s="7">
        <v>0</v>
      </c>
      <c r="AO197" s="7">
        <v>0</v>
      </c>
      <c r="AP197" s="7">
        <v>0</v>
      </c>
      <c r="AQ197" s="7">
        <v>0</v>
      </c>
      <c r="AR197" s="7">
        <v>0</v>
      </c>
      <c r="AS197" s="7">
        <v>0</v>
      </c>
      <c r="AT197" s="7">
        <v>0</v>
      </c>
      <c r="AU197" s="7">
        <v>0</v>
      </c>
      <c r="AV197" s="7">
        <v>0</v>
      </c>
      <c r="AW197" s="7">
        <v>0</v>
      </c>
      <c r="AX197" s="7">
        <v>0</v>
      </c>
      <c r="AY197" s="7">
        <v>0</v>
      </c>
      <c r="AZ197" s="7">
        <v>0</v>
      </c>
      <c r="BA197" s="7">
        <v>0</v>
      </c>
      <c r="BB197" s="7">
        <v>0</v>
      </c>
      <c r="BC197" s="7">
        <v>0</v>
      </c>
      <c r="BD197" s="7">
        <v>0</v>
      </c>
      <c r="BE197" s="7">
        <v>0</v>
      </c>
      <c r="BF197" s="7">
        <v>0</v>
      </c>
      <c r="BG197" s="7">
        <v>0</v>
      </c>
      <c r="BH197" s="7">
        <v>0</v>
      </c>
      <c r="BI197" s="7">
        <v>0</v>
      </c>
      <c r="BJ197" s="7">
        <v>0</v>
      </c>
      <c r="BK197" s="7">
        <v>0</v>
      </c>
      <c r="BL197" s="155">
        <v>0</v>
      </c>
      <c r="BM197" s="7"/>
      <c r="BN197" s="7"/>
      <c r="BO197" s="7"/>
      <c r="BP197" s="7"/>
      <c r="BQ197" s="7"/>
      <c r="BR197" s="7"/>
      <c r="BS197" s="7"/>
      <c r="BT197" s="5">
        <f>SUM(Tabela36[[#This Row],[set/21]:[dez/21]])</f>
        <v>7265.68</v>
      </c>
      <c r="BU197" s="5">
        <f>SUM(Tabela36[[#This Row],[jan/22]:[dez/22]])</f>
        <v>10747.810000000001</v>
      </c>
      <c r="BV197" s="5">
        <f t="shared" si="11"/>
        <v>0</v>
      </c>
      <c r="BW197" s="5">
        <f t="shared" si="12"/>
        <v>0</v>
      </c>
      <c r="BX197" s="5">
        <f>SUM(Tabela36[[#This Row],[jan/25]:[dez/25]])</f>
        <v>0</v>
      </c>
      <c r="BY197" s="5">
        <f t="shared" si="13"/>
        <v>0</v>
      </c>
      <c r="BZ197" s="5">
        <f>Tabela36[[#This Row],[Total 2025]]+Tabela36[[#This Row],[Total 2024]]+Tabela36[[#This Row],[Total 2023]]+Tabela36[[#This Row],[Total 2022]]+Tabela36[[#This Row],[Total 2021]]+Tabela36[[#This Row],[Total 2026]]</f>
        <v>18013.490000000002</v>
      </c>
    </row>
    <row r="198" spans="1:78" ht="30" customHeight="1" x14ac:dyDescent="0.25">
      <c r="A198" s="63"/>
      <c r="B198" s="10" t="s">
        <v>179</v>
      </c>
      <c r="C198" s="2" t="s">
        <v>279</v>
      </c>
      <c r="D198" s="10">
        <v>1149</v>
      </c>
      <c r="E198" s="7">
        <v>5000</v>
      </c>
      <c r="F198" s="2" t="s">
        <v>437</v>
      </c>
      <c r="G198" s="153" t="s">
        <v>471</v>
      </c>
      <c r="H198" s="7">
        <v>0</v>
      </c>
      <c r="I198" s="7">
        <v>0</v>
      </c>
      <c r="J198" s="7">
        <v>0</v>
      </c>
      <c r="K198" s="7">
        <v>6497.38</v>
      </c>
      <c r="L198" s="7">
        <v>0</v>
      </c>
      <c r="M198" s="7">
        <v>0</v>
      </c>
      <c r="N198" s="7">
        <v>10622.76</v>
      </c>
      <c r="O198" s="7">
        <v>0</v>
      </c>
      <c r="P198" s="7">
        <v>0</v>
      </c>
      <c r="Q198" s="7">
        <v>0</v>
      </c>
      <c r="R198" s="7">
        <v>0</v>
      </c>
      <c r="S198" s="7">
        <v>0</v>
      </c>
      <c r="T198" s="11">
        <v>0</v>
      </c>
      <c r="U198" s="11">
        <v>0</v>
      </c>
      <c r="V198" s="11">
        <v>0</v>
      </c>
      <c r="W198" s="7">
        <v>0</v>
      </c>
      <c r="X198" s="7">
        <v>10273.56</v>
      </c>
      <c r="Y198" s="7">
        <v>0</v>
      </c>
      <c r="Z198" s="7">
        <v>0</v>
      </c>
      <c r="AA198" s="7">
        <v>0</v>
      </c>
      <c r="AB198" s="7">
        <v>0</v>
      </c>
      <c r="AC198" s="7">
        <v>0</v>
      </c>
      <c r="AD198" s="7">
        <v>0</v>
      </c>
      <c r="AE198" s="7">
        <v>0</v>
      </c>
      <c r="AF198" s="11">
        <v>0</v>
      </c>
      <c r="AG198" s="7">
        <v>0</v>
      </c>
      <c r="AH198" s="7">
        <v>0</v>
      </c>
      <c r="AI198" s="7">
        <v>5908.7199999999993</v>
      </c>
      <c r="AJ198" s="7">
        <v>0</v>
      </c>
      <c r="AK198" s="7">
        <v>0</v>
      </c>
      <c r="AL198" s="7">
        <v>0</v>
      </c>
      <c r="AM198" s="7">
        <v>0</v>
      </c>
      <c r="AN198" s="7">
        <v>0</v>
      </c>
      <c r="AO198" s="7">
        <v>0</v>
      </c>
      <c r="AP198" s="7">
        <v>0</v>
      </c>
      <c r="AQ198" s="7">
        <v>0</v>
      </c>
      <c r="AR198" s="7">
        <v>0</v>
      </c>
      <c r="AS198" s="7">
        <v>0</v>
      </c>
      <c r="AT198" s="7">
        <v>0</v>
      </c>
      <c r="AU198" s="7">
        <v>0</v>
      </c>
      <c r="AV198" s="7">
        <v>0</v>
      </c>
      <c r="AW198" s="7">
        <v>0</v>
      </c>
      <c r="AX198" s="7">
        <v>0</v>
      </c>
      <c r="AY198" s="7">
        <v>0</v>
      </c>
      <c r="AZ198" s="7">
        <v>0</v>
      </c>
      <c r="BA198" s="7">
        <v>0</v>
      </c>
      <c r="BB198" s="7">
        <v>0</v>
      </c>
      <c r="BC198" s="7">
        <v>0</v>
      </c>
      <c r="BD198" s="7">
        <v>0</v>
      </c>
      <c r="BE198" s="7">
        <v>0</v>
      </c>
      <c r="BF198" s="7">
        <v>7155.96</v>
      </c>
      <c r="BG198" s="7">
        <v>3832.32</v>
      </c>
      <c r="BH198" s="7">
        <v>0</v>
      </c>
      <c r="BI198" s="7">
        <v>0</v>
      </c>
      <c r="BJ198" s="7">
        <v>0</v>
      </c>
      <c r="BK198" s="7">
        <v>0</v>
      </c>
      <c r="BL198" s="155">
        <v>0</v>
      </c>
      <c r="BM198" s="7"/>
      <c r="BN198" s="7"/>
      <c r="BO198" s="7"/>
      <c r="BP198" s="7"/>
      <c r="BQ198" s="7"/>
      <c r="BR198" s="7"/>
      <c r="BS198" s="7"/>
      <c r="BT198" s="5">
        <f>SUM(Tabela36[[#This Row],[set/21]:[dez/21]])</f>
        <v>6497.38</v>
      </c>
      <c r="BU198" s="5">
        <f>SUM(Tabela36[[#This Row],[jan/22]:[dez/22]])</f>
        <v>10622.76</v>
      </c>
      <c r="BV198" s="5">
        <f t="shared" si="11"/>
        <v>16182.279999999999</v>
      </c>
      <c r="BW198" s="5">
        <f t="shared" si="12"/>
        <v>0</v>
      </c>
      <c r="BX198" s="5">
        <f>SUM(Tabela36[[#This Row],[jan/25]:[dez/25]])</f>
        <v>10988.28</v>
      </c>
      <c r="BY198" s="5">
        <f t="shared" si="13"/>
        <v>0</v>
      </c>
      <c r="BZ198" s="5">
        <f>Tabela36[[#This Row],[Total 2025]]+Tabela36[[#This Row],[Total 2024]]+Tabela36[[#This Row],[Total 2023]]+Tabela36[[#This Row],[Total 2022]]+Tabela36[[#This Row],[Total 2021]]+Tabela36[[#This Row],[Total 2026]]</f>
        <v>44290.7</v>
      </c>
    </row>
    <row r="199" spans="1:78" ht="30" customHeight="1" x14ac:dyDescent="0.25">
      <c r="A199" s="63"/>
      <c r="B199" s="10" t="s">
        <v>227</v>
      </c>
      <c r="C199" s="2" t="s">
        <v>280</v>
      </c>
      <c r="D199" s="10">
        <v>1068</v>
      </c>
      <c r="E199" s="7"/>
      <c r="F199" s="2" t="s">
        <v>436</v>
      </c>
      <c r="G199" s="153" t="s">
        <v>464</v>
      </c>
      <c r="H199" s="7">
        <v>2495.92</v>
      </c>
      <c r="I199" s="7">
        <v>0</v>
      </c>
      <c r="J199" s="7">
        <v>0</v>
      </c>
      <c r="K199" s="7">
        <v>0</v>
      </c>
      <c r="L199" s="7">
        <v>1335.04</v>
      </c>
      <c r="M199" s="7">
        <v>0</v>
      </c>
      <c r="N199" s="7">
        <v>1642.44</v>
      </c>
      <c r="O199" s="7">
        <v>0</v>
      </c>
      <c r="P199" s="7">
        <v>3221.6</v>
      </c>
      <c r="Q199" s="7">
        <v>2248.6799999999998</v>
      </c>
      <c r="R199" s="7">
        <v>0</v>
      </c>
      <c r="S199" s="7">
        <v>2045.76</v>
      </c>
      <c r="T199" s="11">
        <v>0</v>
      </c>
      <c r="U199" s="11">
        <v>0</v>
      </c>
      <c r="V199" s="11">
        <v>0</v>
      </c>
      <c r="W199" s="7">
        <v>0</v>
      </c>
      <c r="X199" s="7">
        <v>0</v>
      </c>
      <c r="Y199" s="7">
        <v>0</v>
      </c>
      <c r="Z199" s="7">
        <v>0</v>
      </c>
      <c r="AA199" s="7">
        <v>0</v>
      </c>
      <c r="AB199" s="7">
        <v>0</v>
      </c>
      <c r="AC199" s="7">
        <v>0</v>
      </c>
      <c r="AD199" s="7">
        <v>0</v>
      </c>
      <c r="AE199" s="7">
        <v>0</v>
      </c>
      <c r="AF199" s="11">
        <v>0</v>
      </c>
      <c r="AG199" s="7">
        <v>0</v>
      </c>
      <c r="AH199" s="7">
        <v>0</v>
      </c>
      <c r="AI199" s="7">
        <v>0</v>
      </c>
      <c r="AJ199" s="7">
        <v>0</v>
      </c>
      <c r="AK199" s="7">
        <v>0</v>
      </c>
      <c r="AL199" s="7">
        <v>0</v>
      </c>
      <c r="AM199" s="7">
        <v>0</v>
      </c>
      <c r="AN199" s="7">
        <v>0</v>
      </c>
      <c r="AO199" s="7">
        <v>0</v>
      </c>
      <c r="AP199" s="7">
        <v>0</v>
      </c>
      <c r="AQ199" s="7">
        <v>0</v>
      </c>
      <c r="AR199" s="7">
        <v>0</v>
      </c>
      <c r="AS199" s="7">
        <v>0</v>
      </c>
      <c r="AT199" s="7">
        <v>0</v>
      </c>
      <c r="AU199" s="7">
        <v>0</v>
      </c>
      <c r="AV199" s="7">
        <v>0</v>
      </c>
      <c r="AW199" s="7">
        <v>0</v>
      </c>
      <c r="AX199" s="7">
        <v>0</v>
      </c>
      <c r="AY199" s="7">
        <v>0</v>
      </c>
      <c r="AZ199" s="7">
        <v>0</v>
      </c>
      <c r="BA199" s="7">
        <v>0</v>
      </c>
      <c r="BB199" s="7">
        <v>0</v>
      </c>
      <c r="BC199" s="7">
        <v>0</v>
      </c>
      <c r="BD199" s="7">
        <v>0</v>
      </c>
      <c r="BE199" s="7">
        <v>0</v>
      </c>
      <c r="BF199" s="7">
        <v>0</v>
      </c>
      <c r="BG199" s="7">
        <v>0</v>
      </c>
      <c r="BH199" s="7">
        <v>0</v>
      </c>
      <c r="BI199" s="7">
        <v>0</v>
      </c>
      <c r="BJ199" s="7">
        <v>0</v>
      </c>
      <c r="BK199" s="7">
        <v>0</v>
      </c>
      <c r="BL199" s="155">
        <v>0</v>
      </c>
      <c r="BM199" s="7"/>
      <c r="BN199" s="7"/>
      <c r="BO199" s="7"/>
      <c r="BP199" s="7"/>
      <c r="BQ199" s="7"/>
      <c r="BR199" s="7"/>
      <c r="BS199" s="7"/>
      <c r="BT199" s="5">
        <f>SUM(Tabela36[[#This Row],[set/21]:[dez/21]])</f>
        <v>2495.92</v>
      </c>
      <c r="BU199" s="5">
        <f>SUM(Tabela36[[#This Row],[jan/22]:[dez/22]])</f>
        <v>10493.52</v>
      </c>
      <c r="BV199" s="5">
        <f t="shared" si="11"/>
        <v>0</v>
      </c>
      <c r="BW199" s="5">
        <f t="shared" si="12"/>
        <v>0</v>
      </c>
      <c r="BX199" s="5">
        <f>SUM(Tabela36[[#This Row],[jan/25]:[dez/25]])</f>
        <v>0</v>
      </c>
      <c r="BY199" s="5">
        <f t="shared" si="13"/>
        <v>0</v>
      </c>
      <c r="BZ199" s="5">
        <f>Tabela36[[#This Row],[Total 2025]]+Tabela36[[#This Row],[Total 2024]]+Tabela36[[#This Row],[Total 2023]]+Tabela36[[#This Row],[Total 2022]]+Tabela36[[#This Row],[Total 2021]]+Tabela36[[#This Row],[Total 2026]]</f>
        <v>12989.44</v>
      </c>
    </row>
    <row r="200" spans="1:78" ht="30" customHeight="1" x14ac:dyDescent="0.25">
      <c r="A200" s="63"/>
      <c r="B200" s="10" t="s">
        <v>120</v>
      </c>
      <c r="C200" s="2" t="s">
        <v>292</v>
      </c>
      <c r="D200" s="10">
        <v>1128</v>
      </c>
      <c r="E200" s="7"/>
      <c r="F200" s="2" t="s">
        <v>437</v>
      </c>
      <c r="G200" s="153" t="s">
        <v>2429</v>
      </c>
      <c r="H200" s="7">
        <v>0</v>
      </c>
      <c r="I200" s="7">
        <v>0</v>
      </c>
      <c r="J200" s="7">
        <v>9652.51</v>
      </c>
      <c r="K200" s="7">
        <v>0</v>
      </c>
      <c r="L200" s="7">
        <v>0</v>
      </c>
      <c r="M200" s="7">
        <v>10487.4</v>
      </c>
      <c r="N200" s="7">
        <v>0</v>
      </c>
      <c r="O200" s="7">
        <v>0</v>
      </c>
      <c r="P200" s="7">
        <v>0</v>
      </c>
      <c r="Q200" s="7">
        <v>0</v>
      </c>
      <c r="R200" s="7">
        <v>0</v>
      </c>
      <c r="S200" s="7">
        <v>0</v>
      </c>
      <c r="T200" s="11">
        <v>0</v>
      </c>
      <c r="U200" s="11">
        <v>0</v>
      </c>
      <c r="V200" s="11">
        <v>0</v>
      </c>
      <c r="W200" s="7">
        <v>0</v>
      </c>
      <c r="X200" s="7">
        <v>0</v>
      </c>
      <c r="Y200" s="7">
        <v>0</v>
      </c>
      <c r="Z200" s="7">
        <v>0</v>
      </c>
      <c r="AA200" s="7">
        <v>0</v>
      </c>
      <c r="AB200" s="7">
        <v>0</v>
      </c>
      <c r="AC200" s="7">
        <v>0</v>
      </c>
      <c r="AD200" s="7">
        <v>0</v>
      </c>
      <c r="AE200" s="7">
        <v>0</v>
      </c>
      <c r="AF200" s="11">
        <v>0</v>
      </c>
      <c r="AG200" s="7">
        <v>0</v>
      </c>
      <c r="AH200" s="7">
        <v>0</v>
      </c>
      <c r="AI200" s="7">
        <v>0</v>
      </c>
      <c r="AJ200" s="7">
        <v>0</v>
      </c>
      <c r="AK200" s="7">
        <v>0</v>
      </c>
      <c r="AL200" s="7">
        <v>0</v>
      </c>
      <c r="AM200" s="7">
        <v>0</v>
      </c>
      <c r="AN200" s="7">
        <v>0</v>
      </c>
      <c r="AO200" s="7">
        <v>0</v>
      </c>
      <c r="AP200" s="7">
        <v>0</v>
      </c>
      <c r="AQ200" s="7">
        <v>0</v>
      </c>
      <c r="AR200" s="7">
        <v>0</v>
      </c>
      <c r="AS200" s="7">
        <v>0</v>
      </c>
      <c r="AT200" s="7">
        <v>0</v>
      </c>
      <c r="AU200" s="7">
        <v>0</v>
      </c>
      <c r="AV200" s="7">
        <v>0</v>
      </c>
      <c r="AW200" s="7">
        <v>0</v>
      </c>
      <c r="AX200" s="7">
        <v>0</v>
      </c>
      <c r="AY200" s="7">
        <v>0</v>
      </c>
      <c r="AZ200" s="7">
        <v>0</v>
      </c>
      <c r="BA200" s="7">
        <v>0</v>
      </c>
      <c r="BB200" s="7">
        <v>0</v>
      </c>
      <c r="BC200" s="7">
        <v>0</v>
      </c>
      <c r="BD200" s="7">
        <v>0</v>
      </c>
      <c r="BE200" s="7">
        <v>0</v>
      </c>
      <c r="BF200" s="7">
        <v>0</v>
      </c>
      <c r="BG200" s="7">
        <v>0</v>
      </c>
      <c r="BH200" s="7">
        <v>0</v>
      </c>
      <c r="BI200" s="7">
        <v>0</v>
      </c>
      <c r="BJ200" s="7">
        <v>0</v>
      </c>
      <c r="BK200" s="7">
        <v>0</v>
      </c>
      <c r="BL200" s="155">
        <v>0</v>
      </c>
      <c r="BM200" s="7"/>
      <c r="BN200" s="7"/>
      <c r="BO200" s="7"/>
      <c r="BP200" s="7"/>
      <c r="BQ200" s="7"/>
      <c r="BR200" s="7"/>
      <c r="BS200" s="7"/>
      <c r="BT200" s="5">
        <f>SUM(Tabela36[[#This Row],[set/21]:[dez/21]])</f>
        <v>9652.51</v>
      </c>
      <c r="BU200" s="5">
        <f>SUM(Tabela36[[#This Row],[jan/22]:[dez/22]])</f>
        <v>10487.4</v>
      </c>
      <c r="BV200" s="5">
        <f t="shared" si="11"/>
        <v>0</v>
      </c>
      <c r="BW200" s="5">
        <f t="shared" si="12"/>
        <v>0</v>
      </c>
      <c r="BX200" s="5">
        <f>SUM(Tabela36[[#This Row],[jan/25]:[dez/25]])</f>
        <v>0</v>
      </c>
      <c r="BY200" s="5">
        <f t="shared" si="13"/>
        <v>0</v>
      </c>
      <c r="BZ200" s="5">
        <f>Tabela36[[#This Row],[Total 2025]]+Tabela36[[#This Row],[Total 2024]]+Tabela36[[#This Row],[Total 2023]]+Tabela36[[#This Row],[Total 2022]]+Tabela36[[#This Row],[Total 2021]]+Tabela36[[#This Row],[Total 2026]]</f>
        <v>20139.91</v>
      </c>
    </row>
    <row r="201" spans="1:78" ht="30" customHeight="1" x14ac:dyDescent="0.25">
      <c r="A201" s="63"/>
      <c r="B201" s="10" t="s">
        <v>91</v>
      </c>
      <c r="C201" s="2" t="s">
        <v>276</v>
      </c>
      <c r="D201" s="10">
        <v>1263</v>
      </c>
      <c r="E201" s="7"/>
      <c r="F201" s="2" t="s">
        <v>436</v>
      </c>
      <c r="G201" s="153" t="s">
        <v>435</v>
      </c>
      <c r="H201" s="7">
        <v>0</v>
      </c>
      <c r="I201" s="7">
        <v>0</v>
      </c>
      <c r="J201" s="7">
        <v>0</v>
      </c>
      <c r="K201" s="7">
        <v>0</v>
      </c>
      <c r="L201" s="7">
        <v>0</v>
      </c>
      <c r="M201" s="7">
        <v>0</v>
      </c>
      <c r="N201" s="7">
        <v>0</v>
      </c>
      <c r="O201" s="7">
        <v>0</v>
      </c>
      <c r="P201" s="7">
        <v>5384.6</v>
      </c>
      <c r="Q201" s="7">
        <v>4935.6000000000004</v>
      </c>
      <c r="R201" s="7">
        <v>0</v>
      </c>
      <c r="S201" s="7">
        <v>0</v>
      </c>
      <c r="T201" s="11">
        <v>0</v>
      </c>
      <c r="U201" s="11">
        <v>0</v>
      </c>
      <c r="V201" s="11">
        <v>0</v>
      </c>
      <c r="W201" s="7">
        <v>0</v>
      </c>
      <c r="X201" s="7">
        <v>0</v>
      </c>
      <c r="Y201" s="7">
        <v>0</v>
      </c>
      <c r="Z201" s="7">
        <v>0</v>
      </c>
      <c r="AA201" s="7">
        <v>4799.6400000000003</v>
      </c>
      <c r="AB201" s="7">
        <v>0</v>
      </c>
      <c r="AC201" s="7">
        <v>0</v>
      </c>
      <c r="AD201" s="7">
        <v>4016.4</v>
      </c>
      <c r="AE201" s="7">
        <v>0</v>
      </c>
      <c r="AF201" s="11">
        <v>0</v>
      </c>
      <c r="AG201" s="7">
        <v>0</v>
      </c>
      <c r="AH201" s="7">
        <v>0</v>
      </c>
      <c r="AI201" s="7">
        <v>0</v>
      </c>
      <c r="AJ201" s="7">
        <v>0</v>
      </c>
      <c r="AK201" s="7">
        <v>0</v>
      </c>
      <c r="AL201" s="7">
        <v>0</v>
      </c>
      <c r="AM201" s="7">
        <v>0</v>
      </c>
      <c r="AN201" s="7">
        <v>0</v>
      </c>
      <c r="AO201" s="7">
        <v>0</v>
      </c>
      <c r="AP201" s="7">
        <v>0</v>
      </c>
      <c r="AQ201" s="7">
        <v>0</v>
      </c>
      <c r="AR201" s="7">
        <v>0</v>
      </c>
      <c r="AS201" s="7">
        <v>0</v>
      </c>
      <c r="AT201" s="7">
        <v>0</v>
      </c>
      <c r="AU201" s="7">
        <v>0</v>
      </c>
      <c r="AV201" s="7">
        <v>0</v>
      </c>
      <c r="AW201" s="7">
        <v>0</v>
      </c>
      <c r="AX201" s="7">
        <v>0</v>
      </c>
      <c r="AY201" s="7">
        <v>0</v>
      </c>
      <c r="AZ201" s="7">
        <v>0</v>
      </c>
      <c r="BA201" s="7">
        <v>0</v>
      </c>
      <c r="BB201" s="7">
        <v>0</v>
      </c>
      <c r="BC201" s="7">
        <v>0</v>
      </c>
      <c r="BD201" s="7">
        <v>0</v>
      </c>
      <c r="BE201" s="7">
        <v>0</v>
      </c>
      <c r="BF201" s="7">
        <v>0</v>
      </c>
      <c r="BG201" s="7">
        <v>0</v>
      </c>
      <c r="BH201" s="7">
        <v>0</v>
      </c>
      <c r="BI201" s="7">
        <v>0</v>
      </c>
      <c r="BJ201" s="7">
        <v>0</v>
      </c>
      <c r="BK201" s="7">
        <v>0</v>
      </c>
      <c r="BL201" s="155">
        <v>0</v>
      </c>
      <c r="BM201" s="7"/>
      <c r="BN201" s="7"/>
      <c r="BO201" s="7"/>
      <c r="BP201" s="7"/>
      <c r="BQ201" s="7"/>
      <c r="BR201" s="7"/>
      <c r="BS201" s="7"/>
      <c r="BT201" s="5">
        <f>SUM(Tabela36[[#This Row],[set/21]:[dez/21]])</f>
        <v>0</v>
      </c>
      <c r="BU201" s="5">
        <f>SUM(Tabela36[[#This Row],[jan/22]:[dez/22]])</f>
        <v>10320.200000000001</v>
      </c>
      <c r="BV201" s="5">
        <f t="shared" si="11"/>
        <v>8816.0400000000009</v>
      </c>
      <c r="BW201" s="5">
        <f t="shared" si="12"/>
        <v>0</v>
      </c>
      <c r="BX201" s="5">
        <f>SUM(Tabela36[[#This Row],[jan/25]:[dez/25]])</f>
        <v>0</v>
      </c>
      <c r="BY201" s="5">
        <f t="shared" si="13"/>
        <v>0</v>
      </c>
      <c r="BZ201" s="5">
        <f>Tabela36[[#This Row],[Total 2025]]+Tabela36[[#This Row],[Total 2024]]+Tabela36[[#This Row],[Total 2023]]+Tabela36[[#This Row],[Total 2022]]+Tabela36[[#This Row],[Total 2021]]+Tabela36[[#This Row],[Total 2026]]</f>
        <v>19136.240000000002</v>
      </c>
    </row>
    <row r="202" spans="1:78" ht="30" customHeight="1" x14ac:dyDescent="0.25">
      <c r="A202" s="63"/>
      <c r="B202" s="10" t="s">
        <v>119</v>
      </c>
      <c r="C202" s="2" t="s">
        <v>290</v>
      </c>
      <c r="D202" s="10">
        <v>1131</v>
      </c>
      <c r="E202" s="7">
        <v>11000</v>
      </c>
      <c r="F202" s="2" t="s">
        <v>529</v>
      </c>
      <c r="G202" s="153" t="s">
        <v>435</v>
      </c>
      <c r="H202" s="7">
        <v>0</v>
      </c>
      <c r="I202" s="7">
        <v>0</v>
      </c>
      <c r="J202" s="7">
        <v>3457.96</v>
      </c>
      <c r="K202" s="7">
        <v>5803.66</v>
      </c>
      <c r="L202" s="7">
        <v>5172.8999999999996</v>
      </c>
      <c r="M202" s="7">
        <v>0</v>
      </c>
      <c r="N202" s="7">
        <v>0</v>
      </c>
      <c r="O202" s="7">
        <v>0</v>
      </c>
      <c r="P202" s="7">
        <v>4897.84</v>
      </c>
      <c r="Q202" s="7">
        <v>0</v>
      </c>
      <c r="R202" s="7">
        <v>0</v>
      </c>
      <c r="S202" s="7">
        <v>0</v>
      </c>
      <c r="T202" s="11">
        <v>0</v>
      </c>
      <c r="U202" s="11">
        <v>0</v>
      </c>
      <c r="V202" s="11">
        <v>0</v>
      </c>
      <c r="W202" s="7">
        <v>0</v>
      </c>
      <c r="X202" s="7">
        <v>0</v>
      </c>
      <c r="Y202" s="7">
        <v>0</v>
      </c>
      <c r="Z202" s="7">
        <v>7487.01</v>
      </c>
      <c r="AA202" s="7">
        <v>0</v>
      </c>
      <c r="AB202" s="7">
        <v>0</v>
      </c>
      <c r="AC202" s="7">
        <v>0</v>
      </c>
      <c r="AD202" s="7">
        <v>2124.31</v>
      </c>
      <c r="AE202" s="7">
        <v>0</v>
      </c>
      <c r="AF202" s="11">
        <v>0</v>
      </c>
      <c r="AG202" s="7">
        <v>6007.57</v>
      </c>
      <c r="AH202" s="7">
        <v>0</v>
      </c>
      <c r="AI202" s="7">
        <v>0</v>
      </c>
      <c r="AJ202" s="7">
        <v>0</v>
      </c>
      <c r="AK202" s="7">
        <v>6665.21</v>
      </c>
      <c r="AL202" s="7">
        <v>0</v>
      </c>
      <c r="AM202" s="7">
        <v>0</v>
      </c>
      <c r="AN202" s="7">
        <v>0</v>
      </c>
      <c r="AO202" s="7">
        <v>0</v>
      </c>
      <c r="AP202" s="7">
        <v>0</v>
      </c>
      <c r="AQ202" s="7">
        <v>0</v>
      </c>
      <c r="AR202" s="7">
        <v>0</v>
      </c>
      <c r="AS202" s="7">
        <v>0</v>
      </c>
      <c r="AT202" s="7">
        <v>0</v>
      </c>
      <c r="AU202" s="7">
        <v>0</v>
      </c>
      <c r="AV202" s="7">
        <v>0</v>
      </c>
      <c r="AW202" s="7">
        <v>0</v>
      </c>
      <c r="AX202" s="7">
        <v>0</v>
      </c>
      <c r="AY202" s="7">
        <v>0</v>
      </c>
      <c r="AZ202" s="7">
        <v>0</v>
      </c>
      <c r="BA202" s="7">
        <v>0</v>
      </c>
      <c r="BB202" s="7">
        <v>0</v>
      </c>
      <c r="BC202" s="7">
        <v>0</v>
      </c>
      <c r="BD202" s="7">
        <v>0</v>
      </c>
      <c r="BE202" s="7">
        <v>0</v>
      </c>
      <c r="BF202" s="7">
        <v>0</v>
      </c>
      <c r="BG202" s="7">
        <v>0</v>
      </c>
      <c r="BH202" s="7">
        <v>0</v>
      </c>
      <c r="BI202" s="7">
        <v>0</v>
      </c>
      <c r="BJ202" s="7">
        <v>0</v>
      </c>
      <c r="BK202" s="7">
        <v>0</v>
      </c>
      <c r="BL202" s="155">
        <v>0</v>
      </c>
      <c r="BM202" s="7"/>
      <c r="BN202" s="7"/>
      <c r="BO202" s="7"/>
      <c r="BP202" s="7"/>
      <c r="BQ202" s="7"/>
      <c r="BR202" s="7"/>
      <c r="BS202" s="7"/>
      <c r="BT202" s="5">
        <f>SUM(Tabela36[[#This Row],[set/21]:[dez/21]])</f>
        <v>9261.619999999999</v>
      </c>
      <c r="BU202" s="5">
        <f>SUM(Tabela36[[#This Row],[jan/22]:[dez/22]])</f>
        <v>10070.74</v>
      </c>
      <c r="BV202" s="5">
        <f t="shared" si="11"/>
        <v>15618.89</v>
      </c>
      <c r="BW202" s="5">
        <f t="shared" si="12"/>
        <v>6665.21</v>
      </c>
      <c r="BX202" s="5">
        <f>SUM(Tabela36[[#This Row],[jan/25]:[dez/25]])</f>
        <v>0</v>
      </c>
      <c r="BY202" s="5">
        <f t="shared" si="13"/>
        <v>0</v>
      </c>
      <c r="BZ202" s="5">
        <f>Tabela36[[#This Row],[Total 2025]]+Tabela36[[#This Row],[Total 2024]]+Tabela36[[#This Row],[Total 2023]]+Tabela36[[#This Row],[Total 2022]]+Tabela36[[#This Row],[Total 2021]]+Tabela36[[#This Row],[Total 2026]]</f>
        <v>41616.459999999992</v>
      </c>
    </row>
    <row r="203" spans="1:78" ht="30" customHeight="1" x14ac:dyDescent="0.25">
      <c r="A203" s="63"/>
      <c r="B203" s="10" t="s">
        <v>245</v>
      </c>
      <c r="C203" s="2" t="s">
        <v>282</v>
      </c>
      <c r="D203" s="10">
        <v>1254</v>
      </c>
      <c r="E203" s="7"/>
      <c r="F203" s="2" t="s">
        <v>438</v>
      </c>
      <c r="G203" s="153" t="s">
        <v>435</v>
      </c>
      <c r="H203" s="7">
        <v>0</v>
      </c>
      <c r="I203" s="7">
        <v>0</v>
      </c>
      <c r="J203" s="7">
        <v>0</v>
      </c>
      <c r="K203" s="7">
        <v>0</v>
      </c>
      <c r="L203" s="7">
        <v>0</v>
      </c>
      <c r="M203" s="7">
        <v>0</v>
      </c>
      <c r="N203" s="7">
        <v>0</v>
      </c>
      <c r="O203" s="7">
        <v>0</v>
      </c>
      <c r="P203" s="7">
        <v>4447.5</v>
      </c>
      <c r="Q203" s="7">
        <v>1746.96</v>
      </c>
      <c r="R203" s="7">
        <v>2352.02</v>
      </c>
      <c r="S203" s="7">
        <v>1345.77</v>
      </c>
      <c r="T203" s="11">
        <v>0</v>
      </c>
      <c r="U203" s="11">
        <v>0</v>
      </c>
      <c r="V203" s="11">
        <v>0</v>
      </c>
      <c r="W203" s="7">
        <v>0</v>
      </c>
      <c r="X203" s="7">
        <v>0</v>
      </c>
      <c r="Y203" s="7">
        <v>0</v>
      </c>
      <c r="Z203" s="7">
        <v>0</v>
      </c>
      <c r="AA203" s="7">
        <v>0</v>
      </c>
      <c r="AB203" s="7">
        <v>0</v>
      </c>
      <c r="AC203" s="7">
        <v>0</v>
      </c>
      <c r="AD203" s="7">
        <v>0</v>
      </c>
      <c r="AE203" s="7">
        <v>0</v>
      </c>
      <c r="AF203" s="11">
        <v>0</v>
      </c>
      <c r="AG203" s="7">
        <v>0</v>
      </c>
      <c r="AH203" s="7">
        <v>0</v>
      </c>
      <c r="AI203" s="7">
        <v>0</v>
      </c>
      <c r="AJ203" s="7">
        <v>0</v>
      </c>
      <c r="AK203" s="7">
        <v>0</v>
      </c>
      <c r="AL203" s="7">
        <v>0</v>
      </c>
      <c r="AM203" s="7">
        <v>0</v>
      </c>
      <c r="AN203" s="7">
        <v>0</v>
      </c>
      <c r="AO203" s="7">
        <v>0</v>
      </c>
      <c r="AP203" s="7">
        <v>0</v>
      </c>
      <c r="AQ203" s="7">
        <v>0</v>
      </c>
      <c r="AR203" s="7">
        <v>0</v>
      </c>
      <c r="AS203" s="7">
        <v>0</v>
      </c>
      <c r="AT203" s="7">
        <v>0</v>
      </c>
      <c r="AU203" s="7">
        <v>0</v>
      </c>
      <c r="AV203" s="7">
        <v>0</v>
      </c>
      <c r="AW203" s="7">
        <v>0</v>
      </c>
      <c r="AX203" s="7">
        <v>0</v>
      </c>
      <c r="AY203" s="7">
        <v>0</v>
      </c>
      <c r="AZ203" s="7">
        <v>0</v>
      </c>
      <c r="BA203" s="7">
        <v>0</v>
      </c>
      <c r="BB203" s="7">
        <v>0</v>
      </c>
      <c r="BC203" s="7">
        <v>0</v>
      </c>
      <c r="BD203" s="7">
        <v>0</v>
      </c>
      <c r="BE203" s="7">
        <v>0</v>
      </c>
      <c r="BF203" s="7">
        <v>0</v>
      </c>
      <c r="BG203" s="7">
        <v>0</v>
      </c>
      <c r="BH203" s="7">
        <v>0</v>
      </c>
      <c r="BI203" s="7">
        <v>0</v>
      </c>
      <c r="BJ203" s="7">
        <v>0</v>
      </c>
      <c r="BK203" s="7">
        <v>0</v>
      </c>
      <c r="BL203" s="155">
        <v>0</v>
      </c>
      <c r="BM203" s="7"/>
      <c r="BN203" s="7"/>
      <c r="BO203" s="7"/>
      <c r="BP203" s="7"/>
      <c r="BQ203" s="7"/>
      <c r="BR203" s="7"/>
      <c r="BS203" s="7"/>
      <c r="BT203" s="5">
        <f>SUM(Tabela36[[#This Row],[set/21]:[dez/21]])</f>
        <v>0</v>
      </c>
      <c r="BU203" s="5">
        <f>SUM(Tabela36[[#This Row],[jan/22]:[dez/22]])</f>
        <v>9892.25</v>
      </c>
      <c r="BV203" s="5">
        <f t="shared" si="11"/>
        <v>0</v>
      </c>
      <c r="BW203" s="5">
        <f t="shared" si="12"/>
        <v>0</v>
      </c>
      <c r="BX203" s="5">
        <f>SUM(Tabela36[[#This Row],[jan/25]:[dez/25]])</f>
        <v>0</v>
      </c>
      <c r="BY203" s="5">
        <f t="shared" si="13"/>
        <v>0</v>
      </c>
      <c r="BZ203" s="5">
        <f>Tabela36[[#This Row],[Total 2025]]+Tabela36[[#This Row],[Total 2024]]+Tabela36[[#This Row],[Total 2023]]+Tabela36[[#This Row],[Total 2022]]+Tabela36[[#This Row],[Total 2021]]+Tabela36[[#This Row],[Total 2026]]</f>
        <v>9892.25</v>
      </c>
    </row>
    <row r="204" spans="1:78" ht="30" customHeight="1" x14ac:dyDescent="0.25">
      <c r="A204" s="63"/>
      <c r="B204" s="10" t="s">
        <v>51</v>
      </c>
      <c r="C204" s="2" t="s">
        <v>276</v>
      </c>
      <c r="D204" s="10">
        <v>1244</v>
      </c>
      <c r="E204" s="7"/>
      <c r="F204" s="2" t="s">
        <v>436</v>
      </c>
      <c r="G204" s="153" t="s">
        <v>435</v>
      </c>
      <c r="H204" s="7">
        <v>0</v>
      </c>
      <c r="I204" s="7">
        <v>0</v>
      </c>
      <c r="J204" s="7">
        <v>0</v>
      </c>
      <c r="K204" s="7">
        <v>0</v>
      </c>
      <c r="L204" s="7">
        <v>0</v>
      </c>
      <c r="M204" s="7">
        <v>0</v>
      </c>
      <c r="N204" s="7">
        <v>0</v>
      </c>
      <c r="O204" s="7">
        <v>3162.84</v>
      </c>
      <c r="P204" s="7">
        <v>0</v>
      </c>
      <c r="Q204" s="7">
        <v>3803.84</v>
      </c>
      <c r="R204" s="7">
        <v>624.67999999999995</v>
      </c>
      <c r="S204" s="7">
        <v>387.29</v>
      </c>
      <c r="T204" s="11">
        <v>0</v>
      </c>
      <c r="U204" s="11">
        <v>1636.1100000000001</v>
      </c>
      <c r="V204" s="11">
        <v>0</v>
      </c>
      <c r="W204" s="7">
        <v>0</v>
      </c>
      <c r="X204" s="7">
        <v>0</v>
      </c>
      <c r="Y204" s="7">
        <v>0</v>
      </c>
      <c r="Z204" s="7">
        <v>0</v>
      </c>
      <c r="AA204" s="7">
        <v>0</v>
      </c>
      <c r="AB204" s="7">
        <v>0</v>
      </c>
      <c r="AC204" s="7">
        <v>0</v>
      </c>
      <c r="AD204" s="7">
        <v>0</v>
      </c>
      <c r="AE204" s="7">
        <v>0</v>
      </c>
      <c r="AF204" s="11">
        <v>0</v>
      </c>
      <c r="AG204" s="7">
        <v>0</v>
      </c>
      <c r="AH204" s="7">
        <v>0</v>
      </c>
      <c r="AI204" s="7">
        <v>0</v>
      </c>
      <c r="AJ204" s="7">
        <v>0</v>
      </c>
      <c r="AK204" s="7">
        <v>1548.78</v>
      </c>
      <c r="AL204" s="7">
        <v>0</v>
      </c>
      <c r="AM204" s="7">
        <v>0</v>
      </c>
      <c r="AN204" s="7">
        <v>4212.17</v>
      </c>
      <c r="AO204" s="7">
        <v>3420.66</v>
      </c>
      <c r="AP204" s="7">
        <v>3127.59</v>
      </c>
      <c r="AQ204" s="7">
        <v>4004.02</v>
      </c>
      <c r="AR204" s="7">
        <v>0</v>
      </c>
      <c r="AS204" s="7">
        <v>0</v>
      </c>
      <c r="AT204" s="7">
        <v>1970.91</v>
      </c>
      <c r="AU204" s="7">
        <v>0</v>
      </c>
      <c r="AV204" s="7">
        <v>9996.2199999999993</v>
      </c>
      <c r="AW204" s="7">
        <v>0</v>
      </c>
      <c r="AX204" s="7">
        <v>4552.33</v>
      </c>
      <c r="AY204" s="7">
        <v>4665.72</v>
      </c>
      <c r="AZ204" s="7">
        <v>0</v>
      </c>
      <c r="BA204" s="7">
        <v>0</v>
      </c>
      <c r="BB204" s="7">
        <v>2540.9899999999998</v>
      </c>
      <c r="BC204" s="7">
        <v>0</v>
      </c>
      <c r="BD204" s="7">
        <v>2713.19</v>
      </c>
      <c r="BE204" s="7">
        <v>0</v>
      </c>
      <c r="BF204" s="7">
        <v>0</v>
      </c>
      <c r="BG204" s="7">
        <v>0</v>
      </c>
      <c r="BH204" s="7">
        <v>3126.64</v>
      </c>
      <c r="BI204" s="7">
        <v>0</v>
      </c>
      <c r="BJ204" s="7">
        <v>3266</v>
      </c>
      <c r="BK204" s="7">
        <v>0</v>
      </c>
      <c r="BL204" s="155">
        <v>5537.04</v>
      </c>
      <c r="BM204" s="7"/>
      <c r="BN204" s="7"/>
      <c r="BO204" s="7"/>
      <c r="BP204" s="7"/>
      <c r="BQ204" s="7"/>
      <c r="BR204" s="7"/>
      <c r="BS204" s="7"/>
      <c r="BT204" s="5">
        <f>SUM(Tabela36[[#This Row],[set/21]:[dez/21]])</f>
        <v>0</v>
      </c>
      <c r="BU204" s="5">
        <f>SUM(Tabela36[[#This Row],[jan/22]:[dez/22]])</f>
        <v>9614.76</v>
      </c>
      <c r="BV204" s="5">
        <f t="shared" si="11"/>
        <v>0</v>
      </c>
      <c r="BW204" s="5">
        <f t="shared" si="12"/>
        <v>18284.13</v>
      </c>
      <c r="BX204" s="5">
        <f>SUM(Tabela36[[#This Row],[jan/25]:[dez/25]])</f>
        <v>24468.45</v>
      </c>
      <c r="BY204" s="5">
        <f t="shared" si="13"/>
        <v>11929.68</v>
      </c>
      <c r="BZ204" s="5">
        <f>Tabela36[[#This Row],[Total 2025]]+Tabela36[[#This Row],[Total 2024]]+Tabela36[[#This Row],[Total 2023]]+Tabela36[[#This Row],[Total 2022]]+Tabela36[[#This Row],[Total 2021]]+Tabela36[[#This Row],[Total 2026]]</f>
        <v>64297.020000000004</v>
      </c>
    </row>
    <row r="205" spans="1:78" ht="30" customHeight="1" x14ac:dyDescent="0.25">
      <c r="A205" s="63"/>
      <c r="B205" s="10" t="s">
        <v>340</v>
      </c>
      <c r="C205" s="2" t="s">
        <v>276</v>
      </c>
      <c r="D205" s="10">
        <v>1298</v>
      </c>
      <c r="E205" s="7"/>
      <c r="F205" s="2" t="s">
        <v>437</v>
      </c>
      <c r="G205" s="153" t="s">
        <v>440</v>
      </c>
      <c r="H205" s="7">
        <v>0</v>
      </c>
      <c r="I205" s="7">
        <v>0</v>
      </c>
      <c r="J205" s="7">
        <v>0</v>
      </c>
      <c r="K205" s="7">
        <v>0</v>
      </c>
      <c r="L205" s="7">
        <v>0</v>
      </c>
      <c r="M205" s="7">
        <v>0</v>
      </c>
      <c r="N205" s="7">
        <v>0</v>
      </c>
      <c r="O205" s="7">
        <v>0</v>
      </c>
      <c r="P205" s="7">
        <v>0</v>
      </c>
      <c r="Q205" s="7">
        <v>0</v>
      </c>
      <c r="R205" s="7">
        <v>0</v>
      </c>
      <c r="S205" s="7">
        <v>0</v>
      </c>
      <c r="T205" s="11">
        <v>2531.52</v>
      </c>
      <c r="U205" s="11">
        <v>6977.04</v>
      </c>
      <c r="V205" s="11">
        <v>0</v>
      </c>
      <c r="W205" s="11">
        <v>0</v>
      </c>
      <c r="X205" s="11">
        <v>0</v>
      </c>
      <c r="Y205" s="11">
        <v>0</v>
      </c>
      <c r="Z205" s="11">
        <v>0</v>
      </c>
      <c r="AA205" s="11">
        <v>0</v>
      </c>
      <c r="AB205" s="11">
        <v>0</v>
      </c>
      <c r="AC205" s="11">
        <v>0</v>
      </c>
      <c r="AD205" s="11">
        <v>0</v>
      </c>
      <c r="AE205" s="7">
        <v>0</v>
      </c>
      <c r="AF205" s="11">
        <v>0</v>
      </c>
      <c r="AG205" s="11">
        <v>0</v>
      </c>
      <c r="AH205" s="7">
        <v>0</v>
      </c>
      <c r="AI205" s="7">
        <v>0</v>
      </c>
      <c r="AJ205" s="7">
        <v>0</v>
      </c>
      <c r="AK205" s="7">
        <v>0</v>
      </c>
      <c r="AL205" s="7">
        <v>0</v>
      </c>
      <c r="AM205" s="7">
        <v>0</v>
      </c>
      <c r="AN205" s="7">
        <v>0</v>
      </c>
      <c r="AO205" s="7">
        <v>0</v>
      </c>
      <c r="AP205" s="7">
        <v>0</v>
      </c>
      <c r="AQ205" s="7">
        <v>0</v>
      </c>
      <c r="AR205" s="7">
        <v>0</v>
      </c>
      <c r="AS205" s="7">
        <v>0</v>
      </c>
      <c r="AT205" s="7">
        <v>0</v>
      </c>
      <c r="AU205" s="7">
        <v>0</v>
      </c>
      <c r="AV205" s="7">
        <v>0</v>
      </c>
      <c r="AW205" s="7">
        <v>0</v>
      </c>
      <c r="AX205" s="7">
        <v>0</v>
      </c>
      <c r="AY205" s="7">
        <v>0</v>
      </c>
      <c r="AZ205" s="7">
        <v>0</v>
      </c>
      <c r="BA205" s="7">
        <v>0</v>
      </c>
      <c r="BB205" s="7">
        <v>0</v>
      </c>
      <c r="BC205" s="7">
        <v>0</v>
      </c>
      <c r="BD205" s="7">
        <v>0</v>
      </c>
      <c r="BE205" s="7">
        <v>0</v>
      </c>
      <c r="BF205" s="7">
        <v>0</v>
      </c>
      <c r="BG205" s="7">
        <v>0</v>
      </c>
      <c r="BH205" s="7">
        <v>0</v>
      </c>
      <c r="BI205" s="7">
        <v>0</v>
      </c>
      <c r="BJ205" s="7">
        <v>0</v>
      </c>
      <c r="BK205" s="7">
        <v>0</v>
      </c>
      <c r="BL205" s="155">
        <v>0</v>
      </c>
      <c r="BM205" s="7"/>
      <c r="BN205" s="7"/>
      <c r="BO205" s="7"/>
      <c r="BP205" s="7"/>
      <c r="BQ205" s="7"/>
      <c r="BR205" s="7"/>
      <c r="BS205" s="7"/>
      <c r="BT205" s="5">
        <f>SUM(Tabela36[[#This Row],[set/21]:[dez/21]])</f>
        <v>0</v>
      </c>
      <c r="BU205" s="5">
        <f>SUM(Tabela36[[#This Row],[jan/22]:[dez/22]])</f>
        <v>9508.56</v>
      </c>
      <c r="BV205" s="5">
        <f t="shared" si="11"/>
        <v>0</v>
      </c>
      <c r="BW205" s="5">
        <f t="shared" si="12"/>
        <v>0</v>
      </c>
      <c r="BX205" s="5">
        <f>SUM(Tabela36[[#This Row],[jan/25]:[dez/25]])</f>
        <v>0</v>
      </c>
      <c r="BY205" s="5">
        <f t="shared" si="13"/>
        <v>0</v>
      </c>
      <c r="BZ205" s="5">
        <f>Tabela36[[#This Row],[Total 2025]]+Tabela36[[#This Row],[Total 2024]]+Tabela36[[#This Row],[Total 2023]]+Tabela36[[#This Row],[Total 2022]]+Tabela36[[#This Row],[Total 2021]]+Tabela36[[#This Row],[Total 2026]]</f>
        <v>9508.56</v>
      </c>
    </row>
    <row r="206" spans="1:78" ht="30" customHeight="1" x14ac:dyDescent="0.25">
      <c r="A206" s="63"/>
      <c r="B206" s="10" t="s">
        <v>222</v>
      </c>
      <c r="C206" s="2" t="s">
        <v>288</v>
      </c>
      <c r="D206" s="10">
        <v>1220</v>
      </c>
      <c r="E206" s="7">
        <v>3000</v>
      </c>
      <c r="F206" s="2" t="s">
        <v>437</v>
      </c>
      <c r="G206" s="153" t="s">
        <v>471</v>
      </c>
      <c r="H206" s="7">
        <v>0</v>
      </c>
      <c r="I206" s="7">
        <v>0</v>
      </c>
      <c r="J206" s="7">
        <v>0</v>
      </c>
      <c r="K206" s="7">
        <v>0</v>
      </c>
      <c r="L206" s="7">
        <v>0</v>
      </c>
      <c r="M206" s="7">
        <v>5529.96</v>
      </c>
      <c r="N206" s="7">
        <v>0</v>
      </c>
      <c r="O206" s="7">
        <v>0</v>
      </c>
      <c r="P206" s="7">
        <v>3854.96</v>
      </c>
      <c r="Q206" s="7">
        <v>0</v>
      </c>
      <c r="R206" s="7">
        <v>0</v>
      </c>
      <c r="S206" s="7">
        <v>0</v>
      </c>
      <c r="T206" s="11">
        <v>0</v>
      </c>
      <c r="U206" s="11">
        <v>0</v>
      </c>
      <c r="V206" s="11">
        <v>0</v>
      </c>
      <c r="W206" s="7">
        <v>0</v>
      </c>
      <c r="X206" s="7">
        <v>0</v>
      </c>
      <c r="Y206" s="7">
        <v>0</v>
      </c>
      <c r="Z206" s="7">
        <v>0</v>
      </c>
      <c r="AA206" s="7">
        <v>1843.56</v>
      </c>
      <c r="AB206" s="7">
        <v>0</v>
      </c>
      <c r="AC206" s="7">
        <v>0</v>
      </c>
      <c r="AD206" s="7">
        <v>0</v>
      </c>
      <c r="AE206" s="7">
        <v>0</v>
      </c>
      <c r="AF206" s="11">
        <v>0</v>
      </c>
      <c r="AG206" s="7">
        <v>0</v>
      </c>
      <c r="AH206" s="7">
        <v>0</v>
      </c>
      <c r="AI206" s="7">
        <v>0</v>
      </c>
      <c r="AJ206" s="7">
        <v>0</v>
      </c>
      <c r="AK206" s="7">
        <v>5708.62</v>
      </c>
      <c r="AL206" s="7">
        <v>0</v>
      </c>
      <c r="AM206" s="7">
        <v>0</v>
      </c>
      <c r="AN206" s="7">
        <v>0</v>
      </c>
      <c r="AO206" s="7">
        <v>0</v>
      </c>
      <c r="AP206" s="7">
        <v>0</v>
      </c>
      <c r="AQ206" s="7">
        <v>0</v>
      </c>
      <c r="AR206" s="7">
        <v>0</v>
      </c>
      <c r="AS206" s="7">
        <v>0</v>
      </c>
      <c r="AT206" s="7">
        <v>0</v>
      </c>
      <c r="AU206" s="7">
        <v>0</v>
      </c>
      <c r="AV206" s="7">
        <v>0</v>
      </c>
      <c r="AW206" s="7">
        <v>0</v>
      </c>
      <c r="AX206" s="7">
        <v>0</v>
      </c>
      <c r="AY206" s="7">
        <v>0</v>
      </c>
      <c r="AZ206" s="7">
        <v>0</v>
      </c>
      <c r="BA206" s="7">
        <v>0</v>
      </c>
      <c r="BB206" s="7">
        <v>0</v>
      </c>
      <c r="BC206" s="7">
        <v>0</v>
      </c>
      <c r="BD206" s="7">
        <v>0</v>
      </c>
      <c r="BE206" s="7">
        <v>0</v>
      </c>
      <c r="BF206" s="7">
        <v>0</v>
      </c>
      <c r="BG206" s="7">
        <v>0</v>
      </c>
      <c r="BH206" s="7">
        <v>0</v>
      </c>
      <c r="BI206" s="7">
        <v>0</v>
      </c>
      <c r="BJ206" s="7">
        <v>0</v>
      </c>
      <c r="BK206" s="7">
        <v>0</v>
      </c>
      <c r="BL206" s="155">
        <v>1375.92</v>
      </c>
      <c r="BM206" s="7"/>
      <c r="BN206" s="7"/>
      <c r="BO206" s="7"/>
      <c r="BP206" s="7"/>
      <c r="BQ206" s="7"/>
      <c r="BR206" s="7"/>
      <c r="BS206" s="7"/>
      <c r="BT206" s="5">
        <f>SUM(Tabela36[[#This Row],[set/21]:[dez/21]])</f>
        <v>0</v>
      </c>
      <c r="BU206" s="5">
        <f>SUM(Tabela36[[#This Row],[jan/22]:[dez/22]])</f>
        <v>9384.92</v>
      </c>
      <c r="BV206" s="5">
        <f t="shared" si="11"/>
        <v>1843.56</v>
      </c>
      <c r="BW206" s="5">
        <f t="shared" si="12"/>
        <v>5708.62</v>
      </c>
      <c r="BX206" s="5">
        <f>SUM(Tabela36[[#This Row],[jan/25]:[dez/25]])</f>
        <v>0</v>
      </c>
      <c r="BY206" s="5">
        <f t="shared" si="13"/>
        <v>1375.92</v>
      </c>
      <c r="BZ206" s="5">
        <f>Tabela36[[#This Row],[Total 2025]]+Tabela36[[#This Row],[Total 2024]]+Tabela36[[#This Row],[Total 2023]]+Tabela36[[#This Row],[Total 2022]]+Tabela36[[#This Row],[Total 2021]]+Tabela36[[#This Row],[Total 2026]]</f>
        <v>18313.019999999997</v>
      </c>
    </row>
    <row r="207" spans="1:78" ht="30" customHeight="1" x14ac:dyDescent="0.25">
      <c r="A207" s="63"/>
      <c r="B207" s="10" t="s">
        <v>30</v>
      </c>
      <c r="C207" s="2" t="s">
        <v>275</v>
      </c>
      <c r="D207" s="10">
        <v>1221</v>
      </c>
      <c r="E207" s="7"/>
      <c r="F207" s="2" t="s">
        <v>529</v>
      </c>
      <c r="G207" s="153" t="s">
        <v>435</v>
      </c>
      <c r="H207" s="7">
        <v>0</v>
      </c>
      <c r="I207" s="7">
        <v>0</v>
      </c>
      <c r="J207" s="7">
        <v>0</v>
      </c>
      <c r="K207" s="7">
        <v>0</v>
      </c>
      <c r="L207" s="7">
        <v>0</v>
      </c>
      <c r="M207" s="7">
        <v>0</v>
      </c>
      <c r="N207" s="7">
        <v>5114.5</v>
      </c>
      <c r="O207" s="7">
        <v>0</v>
      </c>
      <c r="P207" s="7">
        <v>0</v>
      </c>
      <c r="Q207" s="7">
        <v>2004.08</v>
      </c>
      <c r="R207" s="7">
        <v>2004.08</v>
      </c>
      <c r="S207" s="7">
        <v>0</v>
      </c>
      <c r="T207" s="11">
        <v>0</v>
      </c>
      <c r="U207" s="11">
        <v>0</v>
      </c>
      <c r="V207" s="11">
        <v>0</v>
      </c>
      <c r="W207" s="7">
        <v>0</v>
      </c>
      <c r="X207" s="7">
        <v>0</v>
      </c>
      <c r="Y207" s="7">
        <v>0</v>
      </c>
      <c r="Z207" s="7">
        <v>0</v>
      </c>
      <c r="AA207" s="7">
        <v>0</v>
      </c>
      <c r="AB207" s="7">
        <v>0</v>
      </c>
      <c r="AC207" s="7">
        <v>0</v>
      </c>
      <c r="AD207" s="7">
        <v>0</v>
      </c>
      <c r="AE207" s="11">
        <v>5301.21</v>
      </c>
      <c r="AF207" s="11">
        <v>0</v>
      </c>
      <c r="AG207" s="7">
        <v>0</v>
      </c>
      <c r="AH207" s="7">
        <v>0</v>
      </c>
      <c r="AI207" s="7">
        <v>0</v>
      </c>
      <c r="AJ207" s="7">
        <v>0</v>
      </c>
      <c r="AK207" s="7">
        <v>0</v>
      </c>
      <c r="AL207" s="7">
        <v>0</v>
      </c>
      <c r="AM207" s="7">
        <v>0</v>
      </c>
      <c r="AN207" s="7">
        <v>3402.86</v>
      </c>
      <c r="AO207" s="7">
        <v>1088.1300000000001</v>
      </c>
      <c r="AP207" s="7">
        <v>0</v>
      </c>
      <c r="AQ207" s="7">
        <v>0</v>
      </c>
      <c r="AR207" s="7">
        <v>0</v>
      </c>
      <c r="AS207" s="7">
        <v>0</v>
      </c>
      <c r="AT207" s="7">
        <v>0</v>
      </c>
      <c r="AU207" s="7">
        <v>0</v>
      </c>
      <c r="AV207" s="7">
        <v>0</v>
      </c>
      <c r="AW207" s="7">
        <v>0</v>
      </c>
      <c r="AX207" s="7">
        <v>0</v>
      </c>
      <c r="AY207" s="7">
        <v>0</v>
      </c>
      <c r="AZ207" s="7">
        <v>7238</v>
      </c>
      <c r="BA207" s="7">
        <v>0</v>
      </c>
      <c r="BB207" s="7">
        <v>0</v>
      </c>
      <c r="BC207" s="7">
        <v>0</v>
      </c>
      <c r="BD207" s="7">
        <v>2847.15</v>
      </c>
      <c r="BE207" s="7">
        <v>0</v>
      </c>
      <c r="BF207" s="7">
        <v>0</v>
      </c>
      <c r="BG207" s="7">
        <v>2681.83</v>
      </c>
      <c r="BH207" s="7">
        <v>0</v>
      </c>
      <c r="BI207" s="7">
        <v>0</v>
      </c>
      <c r="BJ207" s="7">
        <v>3955.36</v>
      </c>
      <c r="BK207" s="7">
        <v>0</v>
      </c>
      <c r="BL207" s="155">
        <v>0</v>
      </c>
      <c r="BM207" s="7"/>
      <c r="BN207" s="7"/>
      <c r="BO207" s="7"/>
      <c r="BP207" s="7"/>
      <c r="BQ207" s="7"/>
      <c r="BR207" s="7"/>
      <c r="BS207" s="7"/>
      <c r="BT207" s="5">
        <f>SUM(Tabela36[[#This Row],[set/21]:[dez/21]])</f>
        <v>0</v>
      </c>
      <c r="BU207" s="5">
        <f>SUM(Tabela36[[#This Row],[jan/22]:[dez/22]])</f>
        <v>9122.66</v>
      </c>
      <c r="BV207" s="5">
        <f t="shared" si="11"/>
        <v>5301.21</v>
      </c>
      <c r="BW207" s="5">
        <f t="shared" si="12"/>
        <v>4490.99</v>
      </c>
      <c r="BX207" s="5">
        <f>SUM(Tabela36[[#This Row],[jan/25]:[dez/25]])</f>
        <v>12766.98</v>
      </c>
      <c r="BY207" s="5">
        <f t="shared" si="13"/>
        <v>3955.36</v>
      </c>
      <c r="BZ207" s="5">
        <f>Tabela36[[#This Row],[Total 2025]]+Tabela36[[#This Row],[Total 2024]]+Tabela36[[#This Row],[Total 2023]]+Tabela36[[#This Row],[Total 2022]]+Tabela36[[#This Row],[Total 2021]]+Tabela36[[#This Row],[Total 2026]]</f>
        <v>35637.199999999997</v>
      </c>
    </row>
    <row r="208" spans="1:78" ht="30" customHeight="1" x14ac:dyDescent="0.25">
      <c r="A208" s="63"/>
      <c r="B208" s="10" t="s">
        <v>200</v>
      </c>
      <c r="C208" s="2" t="s">
        <v>293</v>
      </c>
      <c r="D208" s="10">
        <v>1150</v>
      </c>
      <c r="E208" s="7"/>
      <c r="F208" s="2" t="s">
        <v>436</v>
      </c>
      <c r="G208" s="153" t="s">
        <v>435</v>
      </c>
      <c r="H208" s="7">
        <v>0</v>
      </c>
      <c r="I208" s="7">
        <v>0</v>
      </c>
      <c r="J208" s="7">
        <v>0</v>
      </c>
      <c r="K208" s="7">
        <v>5447.34</v>
      </c>
      <c r="L208" s="7">
        <v>0</v>
      </c>
      <c r="M208" s="7">
        <v>0</v>
      </c>
      <c r="N208" s="7">
        <v>0</v>
      </c>
      <c r="O208" s="7">
        <v>0</v>
      </c>
      <c r="P208" s="7">
        <v>4977.6000000000004</v>
      </c>
      <c r="Q208" s="7">
        <v>0</v>
      </c>
      <c r="R208" s="7">
        <v>4093.8</v>
      </c>
      <c r="S208" s="7">
        <v>0</v>
      </c>
      <c r="T208" s="11">
        <v>0</v>
      </c>
      <c r="U208" s="11">
        <v>0</v>
      </c>
      <c r="V208" s="11">
        <v>0</v>
      </c>
      <c r="W208" s="7">
        <v>0</v>
      </c>
      <c r="X208" s="7">
        <v>0</v>
      </c>
      <c r="Y208" s="7">
        <v>0</v>
      </c>
      <c r="Z208" s="7">
        <v>2627.22</v>
      </c>
      <c r="AA208" s="7">
        <v>0</v>
      </c>
      <c r="AB208" s="7">
        <v>0</v>
      </c>
      <c r="AC208" s="7">
        <v>0</v>
      </c>
      <c r="AD208" s="7">
        <v>0</v>
      </c>
      <c r="AE208" s="7">
        <v>0</v>
      </c>
      <c r="AF208" s="11">
        <v>0</v>
      </c>
      <c r="AG208" s="7">
        <v>0</v>
      </c>
      <c r="AH208" s="7">
        <v>0</v>
      </c>
      <c r="AI208" s="7">
        <v>3244.08</v>
      </c>
      <c r="AJ208" s="7">
        <v>0</v>
      </c>
      <c r="AK208" s="7">
        <v>0</v>
      </c>
      <c r="AL208" s="7">
        <v>0</v>
      </c>
      <c r="AM208" s="7">
        <v>0</v>
      </c>
      <c r="AN208" s="7">
        <v>0</v>
      </c>
      <c r="AO208" s="7">
        <v>0</v>
      </c>
      <c r="AP208" s="7">
        <v>0</v>
      </c>
      <c r="AQ208" s="7">
        <v>0</v>
      </c>
      <c r="AR208" s="7">
        <v>0</v>
      </c>
      <c r="AS208" s="7">
        <v>0</v>
      </c>
      <c r="AT208" s="7">
        <v>0</v>
      </c>
      <c r="AU208" s="7">
        <v>0</v>
      </c>
      <c r="AV208" s="7">
        <v>0</v>
      </c>
      <c r="AW208" s="7">
        <v>0</v>
      </c>
      <c r="AX208" s="7">
        <v>0</v>
      </c>
      <c r="AY208" s="7">
        <v>0</v>
      </c>
      <c r="AZ208" s="7">
        <v>0</v>
      </c>
      <c r="BA208" s="7">
        <v>0</v>
      </c>
      <c r="BB208" s="7">
        <v>0</v>
      </c>
      <c r="BC208" s="7">
        <v>0</v>
      </c>
      <c r="BD208" s="7">
        <v>0</v>
      </c>
      <c r="BE208" s="7">
        <v>0</v>
      </c>
      <c r="BF208" s="7">
        <v>0</v>
      </c>
      <c r="BG208" s="7">
        <v>0</v>
      </c>
      <c r="BH208" s="7">
        <v>0</v>
      </c>
      <c r="BI208" s="7">
        <v>0</v>
      </c>
      <c r="BJ208" s="7">
        <v>0</v>
      </c>
      <c r="BK208" s="7">
        <v>0</v>
      </c>
      <c r="BL208" s="155">
        <v>0</v>
      </c>
      <c r="BM208" s="7"/>
      <c r="BN208" s="7"/>
      <c r="BO208" s="7"/>
      <c r="BP208" s="7"/>
      <c r="BQ208" s="7"/>
      <c r="BR208" s="7"/>
      <c r="BS208" s="7"/>
      <c r="BT208" s="5">
        <f>SUM(Tabela36[[#This Row],[set/21]:[dez/21]])</f>
        <v>5447.34</v>
      </c>
      <c r="BU208" s="5">
        <f>SUM(Tabela36[[#This Row],[jan/22]:[dez/22]])</f>
        <v>9071.4000000000015</v>
      </c>
      <c r="BV208" s="5">
        <f t="shared" si="11"/>
        <v>5871.2999999999993</v>
      </c>
      <c r="BW208" s="5">
        <f t="shared" si="12"/>
        <v>0</v>
      </c>
      <c r="BX208" s="5">
        <f>SUM(Tabela36[[#This Row],[jan/25]:[dez/25]])</f>
        <v>0</v>
      </c>
      <c r="BY208" s="5">
        <f t="shared" si="13"/>
        <v>0</v>
      </c>
      <c r="BZ208" s="5">
        <f>Tabela36[[#This Row],[Total 2025]]+Tabela36[[#This Row],[Total 2024]]+Tabela36[[#This Row],[Total 2023]]+Tabela36[[#This Row],[Total 2022]]+Tabela36[[#This Row],[Total 2021]]+Tabela36[[#This Row],[Total 2026]]</f>
        <v>20390.04</v>
      </c>
    </row>
    <row r="209" spans="1:78" ht="30" customHeight="1" x14ac:dyDescent="0.25">
      <c r="A209" s="63"/>
      <c r="B209" s="10" t="s">
        <v>5</v>
      </c>
      <c r="C209" s="2" t="s">
        <v>280</v>
      </c>
      <c r="D209" s="10">
        <v>1151</v>
      </c>
      <c r="E209" s="7"/>
      <c r="F209" s="2" t="s">
        <v>436</v>
      </c>
      <c r="G209" s="153" t="s">
        <v>435</v>
      </c>
      <c r="H209" s="7">
        <v>0</v>
      </c>
      <c r="I209" s="7">
        <v>0</v>
      </c>
      <c r="J209" s="7">
        <v>0</v>
      </c>
      <c r="K209" s="7">
        <v>5544.3</v>
      </c>
      <c r="L209" s="7">
        <v>0</v>
      </c>
      <c r="M209" s="7">
        <v>3105.3</v>
      </c>
      <c r="N209" s="7">
        <v>0</v>
      </c>
      <c r="O209" s="7">
        <v>0</v>
      </c>
      <c r="P209" s="7">
        <v>0</v>
      </c>
      <c r="Q209" s="7">
        <v>0</v>
      </c>
      <c r="R209" s="7">
        <v>0</v>
      </c>
      <c r="S209" s="7">
        <v>4266.57</v>
      </c>
      <c r="T209" s="11">
        <v>0</v>
      </c>
      <c r="U209" s="11">
        <v>1554</v>
      </c>
      <c r="V209" s="11">
        <v>0</v>
      </c>
      <c r="W209" s="7">
        <v>0</v>
      </c>
      <c r="X209" s="7">
        <v>0</v>
      </c>
      <c r="Y209" s="7">
        <v>0</v>
      </c>
      <c r="Z209" s="7">
        <v>0</v>
      </c>
      <c r="AA209" s="7">
        <v>0</v>
      </c>
      <c r="AB209" s="7">
        <v>0</v>
      </c>
      <c r="AC209" s="7">
        <v>0</v>
      </c>
      <c r="AD209" s="7">
        <v>0</v>
      </c>
      <c r="AE209" s="7">
        <v>0</v>
      </c>
      <c r="AF209" s="11">
        <v>0</v>
      </c>
      <c r="AG209" s="7">
        <v>0</v>
      </c>
      <c r="AH209" s="7">
        <v>0</v>
      </c>
      <c r="AI209" s="7">
        <v>0</v>
      </c>
      <c r="AJ209" s="7">
        <v>0</v>
      </c>
      <c r="AK209" s="7">
        <v>0</v>
      </c>
      <c r="AL209" s="7">
        <v>0</v>
      </c>
      <c r="AM209" s="7">
        <v>0</v>
      </c>
      <c r="AN209" s="7">
        <v>0</v>
      </c>
      <c r="AO209" s="7">
        <v>0</v>
      </c>
      <c r="AP209" s="7">
        <v>0</v>
      </c>
      <c r="AQ209" s="7">
        <v>0</v>
      </c>
      <c r="AR209" s="7">
        <v>0</v>
      </c>
      <c r="AS209" s="7">
        <v>0</v>
      </c>
      <c r="AT209" s="7">
        <v>0</v>
      </c>
      <c r="AU209" s="7">
        <v>0</v>
      </c>
      <c r="AV209" s="7">
        <v>0</v>
      </c>
      <c r="AW209" s="7">
        <v>0</v>
      </c>
      <c r="AX209" s="7">
        <v>0</v>
      </c>
      <c r="AY209" s="7">
        <v>0</v>
      </c>
      <c r="AZ209" s="7">
        <v>0</v>
      </c>
      <c r="BA209" s="7">
        <v>0</v>
      </c>
      <c r="BB209" s="7">
        <v>0</v>
      </c>
      <c r="BC209" s="7">
        <v>139.80000000000001</v>
      </c>
      <c r="BD209" s="7">
        <v>0</v>
      </c>
      <c r="BE209" s="7">
        <v>0</v>
      </c>
      <c r="BF209" s="7">
        <v>273</v>
      </c>
      <c r="BG209" s="7">
        <v>0</v>
      </c>
      <c r="BH209" s="7">
        <v>0</v>
      </c>
      <c r="BI209" s="7">
        <v>0</v>
      </c>
      <c r="BJ209" s="7">
        <v>0</v>
      </c>
      <c r="BK209" s="7">
        <v>0</v>
      </c>
      <c r="BL209" s="155">
        <v>0</v>
      </c>
      <c r="BM209" s="7"/>
      <c r="BN209" s="7"/>
      <c r="BO209" s="7"/>
      <c r="BP209" s="7"/>
      <c r="BQ209" s="7"/>
      <c r="BR209" s="7"/>
      <c r="BS209" s="7"/>
      <c r="BT209" s="5">
        <f>SUM(Tabela36[[#This Row],[set/21]:[dez/21]])</f>
        <v>5544.3</v>
      </c>
      <c r="BU209" s="5">
        <f>SUM(Tabela36[[#This Row],[jan/22]:[dez/22]])</f>
        <v>8925.869999999999</v>
      </c>
      <c r="BV209" s="5">
        <f t="shared" si="11"/>
        <v>0</v>
      </c>
      <c r="BW209" s="5">
        <f t="shared" si="12"/>
        <v>0</v>
      </c>
      <c r="BX209" s="5">
        <f>SUM(Tabela36[[#This Row],[jan/25]:[dez/25]])</f>
        <v>412.8</v>
      </c>
      <c r="BY209" s="5">
        <f t="shared" si="13"/>
        <v>0</v>
      </c>
      <c r="BZ209" s="5">
        <f>Tabela36[[#This Row],[Total 2025]]+Tabela36[[#This Row],[Total 2024]]+Tabela36[[#This Row],[Total 2023]]+Tabela36[[#This Row],[Total 2022]]+Tabela36[[#This Row],[Total 2021]]+Tabela36[[#This Row],[Total 2026]]</f>
        <v>14882.969999999998</v>
      </c>
    </row>
    <row r="210" spans="1:78" ht="30" customHeight="1" x14ac:dyDescent="0.25">
      <c r="A210" s="63"/>
      <c r="B210" s="10" t="s">
        <v>207</v>
      </c>
      <c r="C210" s="2" t="s">
        <v>276</v>
      </c>
      <c r="D210" s="10">
        <v>1174</v>
      </c>
      <c r="E210" s="7"/>
      <c r="F210" s="2" t="s">
        <v>436</v>
      </c>
      <c r="G210" s="153" t="s">
        <v>435</v>
      </c>
      <c r="H210" s="7">
        <v>0</v>
      </c>
      <c r="I210" s="7">
        <v>0</v>
      </c>
      <c r="J210" s="7">
        <v>0</v>
      </c>
      <c r="K210" s="7">
        <v>0</v>
      </c>
      <c r="L210" s="7">
        <v>3403.2</v>
      </c>
      <c r="M210" s="7">
        <v>0</v>
      </c>
      <c r="N210" s="7">
        <v>0</v>
      </c>
      <c r="O210" s="7">
        <v>2791.8</v>
      </c>
      <c r="P210" s="7">
        <v>0</v>
      </c>
      <c r="Q210" s="7">
        <v>0</v>
      </c>
      <c r="R210" s="7">
        <v>0</v>
      </c>
      <c r="S210" s="7">
        <v>2631.36</v>
      </c>
      <c r="T210" s="11">
        <v>0</v>
      </c>
      <c r="U210" s="11">
        <v>0</v>
      </c>
      <c r="V210" s="11">
        <v>0</v>
      </c>
      <c r="W210" s="7">
        <v>0</v>
      </c>
      <c r="X210" s="7">
        <v>1544.28</v>
      </c>
      <c r="Y210" s="7">
        <v>0</v>
      </c>
      <c r="Z210" s="7">
        <v>0</v>
      </c>
      <c r="AA210" s="7">
        <v>0</v>
      </c>
      <c r="AB210" s="7">
        <v>0</v>
      </c>
      <c r="AC210" s="7">
        <v>0</v>
      </c>
      <c r="AD210" s="7">
        <v>7398.99</v>
      </c>
      <c r="AE210" s="7">
        <v>0</v>
      </c>
      <c r="AF210" s="11">
        <v>0</v>
      </c>
      <c r="AG210" s="7">
        <v>2024.34</v>
      </c>
      <c r="AH210" s="7">
        <v>0</v>
      </c>
      <c r="AI210" s="7">
        <v>0</v>
      </c>
      <c r="AJ210" s="7">
        <v>1443</v>
      </c>
      <c r="AK210" s="7">
        <v>0</v>
      </c>
      <c r="AL210" s="7">
        <v>0</v>
      </c>
      <c r="AM210" s="7">
        <v>2224.8000000000002</v>
      </c>
      <c r="AN210" s="7">
        <v>0</v>
      </c>
      <c r="AO210" s="7">
        <v>1332</v>
      </c>
      <c r="AP210" s="7">
        <v>0</v>
      </c>
      <c r="AQ210" s="7">
        <v>0</v>
      </c>
      <c r="AR210" s="7">
        <v>1909.2</v>
      </c>
      <c r="AS210" s="7">
        <v>0</v>
      </c>
      <c r="AT210" s="7">
        <v>0</v>
      </c>
      <c r="AU210" s="7">
        <v>0</v>
      </c>
      <c r="AV210" s="7">
        <v>0</v>
      </c>
      <c r="AW210" s="7">
        <v>1997.16</v>
      </c>
      <c r="AX210" s="7">
        <v>0</v>
      </c>
      <c r="AY210" s="7">
        <v>0</v>
      </c>
      <c r="AZ210" s="7">
        <v>0</v>
      </c>
      <c r="BA210" s="7">
        <v>1061.6400000000001</v>
      </c>
      <c r="BB210" s="7">
        <v>0</v>
      </c>
      <c r="BC210" s="7">
        <v>2479.44</v>
      </c>
      <c r="BD210" s="7">
        <v>0</v>
      </c>
      <c r="BE210" s="7">
        <v>2183.88</v>
      </c>
      <c r="BF210" s="7">
        <v>0</v>
      </c>
      <c r="BG210" s="7">
        <v>0</v>
      </c>
      <c r="BH210" s="7">
        <v>2277.36</v>
      </c>
      <c r="BI210" s="7">
        <v>0</v>
      </c>
      <c r="BJ210" s="7">
        <v>0</v>
      </c>
      <c r="BK210" s="7">
        <v>0</v>
      </c>
      <c r="BL210" s="155">
        <v>0</v>
      </c>
      <c r="BM210" s="7"/>
      <c r="BN210" s="7"/>
      <c r="BO210" s="7"/>
      <c r="BP210" s="7"/>
      <c r="BQ210" s="7"/>
      <c r="BR210" s="7"/>
      <c r="BS210" s="7"/>
      <c r="BT210" s="5">
        <f>SUM(Tabela36[[#This Row],[set/21]:[dez/21]])</f>
        <v>0</v>
      </c>
      <c r="BU210" s="5">
        <f>SUM(Tabela36[[#This Row],[jan/22]:[dez/22]])</f>
        <v>8826.36</v>
      </c>
      <c r="BV210" s="5">
        <f t="shared" si="11"/>
        <v>10967.61</v>
      </c>
      <c r="BW210" s="5">
        <f t="shared" si="12"/>
        <v>6909</v>
      </c>
      <c r="BX210" s="5">
        <f>SUM(Tabela36[[#This Row],[jan/25]:[dez/25]])</f>
        <v>7722.12</v>
      </c>
      <c r="BY210" s="5">
        <f t="shared" si="13"/>
        <v>2277.36</v>
      </c>
      <c r="BZ210" s="5">
        <f>Tabela36[[#This Row],[Total 2025]]+Tabela36[[#This Row],[Total 2024]]+Tabela36[[#This Row],[Total 2023]]+Tabela36[[#This Row],[Total 2022]]+Tabela36[[#This Row],[Total 2021]]+Tabela36[[#This Row],[Total 2026]]</f>
        <v>36702.449999999997</v>
      </c>
    </row>
    <row r="211" spans="1:78" ht="30" customHeight="1" x14ac:dyDescent="0.25">
      <c r="A211" s="63"/>
      <c r="B211" s="10" t="s">
        <v>151</v>
      </c>
      <c r="C211" s="2" t="s">
        <v>275</v>
      </c>
      <c r="D211" s="10">
        <v>1051</v>
      </c>
      <c r="E211" s="7"/>
      <c r="F211" s="2" t="s">
        <v>529</v>
      </c>
      <c r="G211" s="153" t="s">
        <v>440</v>
      </c>
      <c r="H211" s="7">
        <v>1868.59</v>
      </c>
      <c r="I211" s="7">
        <v>0</v>
      </c>
      <c r="J211" s="7">
        <v>1372.29</v>
      </c>
      <c r="K211" s="7">
        <v>4243.78</v>
      </c>
      <c r="L211" s="7">
        <v>3768.14</v>
      </c>
      <c r="M211" s="7">
        <v>0</v>
      </c>
      <c r="N211" s="7">
        <v>977.86</v>
      </c>
      <c r="O211" s="7">
        <v>2105.04</v>
      </c>
      <c r="P211" s="7">
        <v>0</v>
      </c>
      <c r="Q211" s="7">
        <v>0</v>
      </c>
      <c r="R211" s="7">
        <v>1059.29</v>
      </c>
      <c r="S211" s="7">
        <v>0</v>
      </c>
      <c r="T211" s="11">
        <v>898.09</v>
      </c>
      <c r="U211" s="11">
        <v>0</v>
      </c>
      <c r="V211" s="11">
        <v>0</v>
      </c>
      <c r="W211" s="7">
        <v>0</v>
      </c>
      <c r="X211" s="7">
        <v>0</v>
      </c>
      <c r="Y211" s="7">
        <v>0</v>
      </c>
      <c r="Z211" s="7">
        <v>0</v>
      </c>
      <c r="AA211" s="7">
        <v>0</v>
      </c>
      <c r="AB211" s="7">
        <v>0</v>
      </c>
      <c r="AC211" s="7">
        <v>0</v>
      </c>
      <c r="AD211" s="7">
        <v>0</v>
      </c>
      <c r="AE211" s="7">
        <v>0</v>
      </c>
      <c r="AF211" s="11">
        <v>0</v>
      </c>
      <c r="AG211" s="7">
        <v>0</v>
      </c>
      <c r="AH211" s="7">
        <v>0</v>
      </c>
      <c r="AI211" s="7">
        <v>0</v>
      </c>
      <c r="AJ211" s="7">
        <v>0</v>
      </c>
      <c r="AK211" s="7">
        <v>0</v>
      </c>
      <c r="AL211" s="7">
        <v>0</v>
      </c>
      <c r="AM211" s="7">
        <v>0</v>
      </c>
      <c r="AN211" s="7">
        <v>0</v>
      </c>
      <c r="AO211" s="7">
        <v>0</v>
      </c>
      <c r="AP211" s="7">
        <v>0</v>
      </c>
      <c r="AQ211" s="7">
        <v>0</v>
      </c>
      <c r="AR211" s="7">
        <v>0</v>
      </c>
      <c r="AS211" s="7">
        <v>0</v>
      </c>
      <c r="AT211" s="7">
        <v>0</v>
      </c>
      <c r="AU211" s="7">
        <v>0</v>
      </c>
      <c r="AV211" s="7">
        <v>0</v>
      </c>
      <c r="AW211" s="7">
        <v>0</v>
      </c>
      <c r="AX211" s="7">
        <v>0</v>
      </c>
      <c r="AY211" s="7">
        <v>0</v>
      </c>
      <c r="AZ211" s="7">
        <v>0</v>
      </c>
      <c r="BA211" s="7">
        <v>0</v>
      </c>
      <c r="BB211" s="7">
        <v>0</v>
      </c>
      <c r="BC211" s="7">
        <v>0</v>
      </c>
      <c r="BD211" s="7">
        <v>0</v>
      </c>
      <c r="BE211" s="7">
        <v>0</v>
      </c>
      <c r="BF211" s="7">
        <v>0</v>
      </c>
      <c r="BG211" s="7">
        <v>0</v>
      </c>
      <c r="BH211" s="7">
        <v>0</v>
      </c>
      <c r="BI211" s="7">
        <v>0</v>
      </c>
      <c r="BJ211" s="7">
        <v>0</v>
      </c>
      <c r="BK211" s="7">
        <v>0</v>
      </c>
      <c r="BL211" s="155">
        <v>0</v>
      </c>
      <c r="BM211" s="7"/>
      <c r="BN211" s="7"/>
      <c r="BO211" s="7"/>
      <c r="BP211" s="7"/>
      <c r="BQ211" s="7"/>
      <c r="BR211" s="7"/>
      <c r="BS211" s="7"/>
      <c r="BT211" s="5">
        <f>SUM(Tabela36[[#This Row],[set/21]:[dez/21]])</f>
        <v>7484.66</v>
      </c>
      <c r="BU211" s="5">
        <f>SUM(Tabela36[[#This Row],[jan/22]:[dez/22]])</f>
        <v>8808.42</v>
      </c>
      <c r="BV211" s="5">
        <f t="shared" si="11"/>
        <v>0</v>
      </c>
      <c r="BW211" s="5">
        <f t="shared" si="12"/>
        <v>0</v>
      </c>
      <c r="BX211" s="5">
        <f>SUM(Tabela36[[#This Row],[jan/25]:[dez/25]])</f>
        <v>0</v>
      </c>
      <c r="BY211" s="5">
        <f t="shared" si="13"/>
        <v>0</v>
      </c>
      <c r="BZ211" s="5">
        <f>Tabela36[[#This Row],[Total 2025]]+Tabela36[[#This Row],[Total 2024]]+Tabela36[[#This Row],[Total 2023]]+Tabela36[[#This Row],[Total 2022]]+Tabela36[[#This Row],[Total 2021]]+Tabela36[[#This Row],[Total 2026]]</f>
        <v>16293.08</v>
      </c>
    </row>
    <row r="212" spans="1:78" ht="30" customHeight="1" x14ac:dyDescent="0.25">
      <c r="A212" s="63"/>
      <c r="B212" s="10" t="s">
        <v>231</v>
      </c>
      <c r="C212" s="2" t="s">
        <v>294</v>
      </c>
      <c r="D212" s="10">
        <v>1208</v>
      </c>
      <c r="E212" s="7"/>
      <c r="F212" s="2" t="s">
        <v>436</v>
      </c>
      <c r="G212" s="153" t="s">
        <v>435</v>
      </c>
      <c r="H212" s="7">
        <v>0</v>
      </c>
      <c r="I212" s="7">
        <v>0</v>
      </c>
      <c r="J212" s="7">
        <v>0</v>
      </c>
      <c r="K212" s="7">
        <v>0</v>
      </c>
      <c r="L212" s="7">
        <v>0</v>
      </c>
      <c r="M212" s="7">
        <v>3141.65</v>
      </c>
      <c r="N212" s="7">
        <v>0</v>
      </c>
      <c r="O212" s="7">
        <v>1261.24</v>
      </c>
      <c r="P212" s="7">
        <v>0</v>
      </c>
      <c r="Q212" s="7">
        <v>0</v>
      </c>
      <c r="R212" s="7">
        <v>0</v>
      </c>
      <c r="S212" s="7">
        <v>0</v>
      </c>
      <c r="T212" s="11">
        <v>1937.41</v>
      </c>
      <c r="U212" s="11">
        <v>1194.8800000000001</v>
      </c>
      <c r="V212" s="11">
        <v>1194.8800000000001</v>
      </c>
      <c r="W212" s="7">
        <v>0</v>
      </c>
      <c r="X212" s="7">
        <v>1312.6</v>
      </c>
      <c r="Y212" s="7">
        <v>0</v>
      </c>
      <c r="Z212" s="7">
        <v>0</v>
      </c>
      <c r="AA212" s="7">
        <v>1203.69</v>
      </c>
      <c r="AB212" s="7">
        <v>0</v>
      </c>
      <c r="AC212" s="7">
        <v>0</v>
      </c>
      <c r="AD212" s="7">
        <v>0</v>
      </c>
      <c r="AE212" s="7">
        <v>2116.79</v>
      </c>
      <c r="AF212" s="11">
        <v>0</v>
      </c>
      <c r="AG212" s="7">
        <v>0</v>
      </c>
      <c r="AH212" s="7">
        <v>0</v>
      </c>
      <c r="AI212" s="7">
        <v>0</v>
      </c>
      <c r="AJ212" s="7">
        <v>0</v>
      </c>
      <c r="AK212" s="7">
        <v>0</v>
      </c>
      <c r="AL212" s="7">
        <v>0</v>
      </c>
      <c r="AM212" s="7">
        <v>0</v>
      </c>
      <c r="AN212" s="7">
        <v>0</v>
      </c>
      <c r="AO212" s="7">
        <v>0</v>
      </c>
      <c r="AP212" s="7">
        <v>0</v>
      </c>
      <c r="AQ212" s="7">
        <v>0</v>
      </c>
      <c r="AR212" s="7">
        <v>0</v>
      </c>
      <c r="AS212" s="7">
        <v>0</v>
      </c>
      <c r="AT212" s="7">
        <v>0</v>
      </c>
      <c r="AU212" s="7">
        <v>0</v>
      </c>
      <c r="AV212" s="7">
        <v>0</v>
      </c>
      <c r="AW212" s="7">
        <v>0</v>
      </c>
      <c r="AX212" s="7">
        <v>0</v>
      </c>
      <c r="AY212" s="7">
        <v>0</v>
      </c>
      <c r="AZ212" s="7">
        <v>0</v>
      </c>
      <c r="BA212" s="7">
        <v>0</v>
      </c>
      <c r="BB212" s="7">
        <v>0</v>
      </c>
      <c r="BC212" s="7">
        <v>0</v>
      </c>
      <c r="BD212" s="7">
        <v>0</v>
      </c>
      <c r="BE212" s="7">
        <v>0</v>
      </c>
      <c r="BF212" s="7">
        <v>0</v>
      </c>
      <c r="BG212" s="7">
        <v>0</v>
      </c>
      <c r="BH212" s="7">
        <v>0</v>
      </c>
      <c r="BI212" s="7">
        <v>0</v>
      </c>
      <c r="BJ212" s="7">
        <v>0</v>
      </c>
      <c r="BK212" s="7">
        <v>0</v>
      </c>
      <c r="BL212" s="155">
        <v>0</v>
      </c>
      <c r="BM212" s="7"/>
      <c r="BN212" s="7"/>
      <c r="BO212" s="7"/>
      <c r="BP212" s="7"/>
      <c r="BQ212" s="7"/>
      <c r="BR212" s="7"/>
      <c r="BS212" s="7"/>
      <c r="BT212" s="5">
        <f>SUM(Tabela36[[#This Row],[set/21]:[dez/21]])</f>
        <v>0</v>
      </c>
      <c r="BU212" s="5">
        <f>SUM(Tabela36[[#This Row],[jan/22]:[dez/22]])</f>
        <v>8730.0600000000013</v>
      </c>
      <c r="BV212" s="5">
        <f t="shared" si="11"/>
        <v>4633.08</v>
      </c>
      <c r="BW212" s="5">
        <f t="shared" si="12"/>
        <v>0</v>
      </c>
      <c r="BX212" s="5">
        <f>SUM(Tabela36[[#This Row],[jan/25]:[dez/25]])</f>
        <v>0</v>
      </c>
      <c r="BY212" s="5">
        <f t="shared" si="13"/>
        <v>0</v>
      </c>
      <c r="BZ212" s="5">
        <f>Tabela36[[#This Row],[Total 2025]]+Tabela36[[#This Row],[Total 2024]]+Tabela36[[#This Row],[Total 2023]]+Tabela36[[#This Row],[Total 2022]]+Tabela36[[#This Row],[Total 2021]]+Tabela36[[#This Row],[Total 2026]]</f>
        <v>13363.140000000001</v>
      </c>
    </row>
    <row r="213" spans="1:78" ht="30" customHeight="1" x14ac:dyDescent="0.25">
      <c r="A213" s="63"/>
      <c r="B213" s="10" t="s">
        <v>168</v>
      </c>
      <c r="C213" s="2" t="s">
        <v>279</v>
      </c>
      <c r="D213" s="10">
        <v>1216</v>
      </c>
      <c r="E213" s="7"/>
      <c r="F213" s="2" t="s">
        <v>529</v>
      </c>
      <c r="G213" s="153" t="s">
        <v>435</v>
      </c>
      <c r="H213" s="7">
        <v>0</v>
      </c>
      <c r="I213" s="7">
        <v>0</v>
      </c>
      <c r="J213" s="7">
        <v>0</v>
      </c>
      <c r="K213" s="7">
        <v>0</v>
      </c>
      <c r="L213" s="7">
        <v>0</v>
      </c>
      <c r="M213" s="7">
        <v>3229.6</v>
      </c>
      <c r="N213" s="7">
        <v>2861.01</v>
      </c>
      <c r="O213" s="7">
        <v>0</v>
      </c>
      <c r="P213" s="7">
        <v>0</v>
      </c>
      <c r="Q213" s="7">
        <v>0</v>
      </c>
      <c r="R213" s="7">
        <v>0</v>
      </c>
      <c r="S213" s="7">
        <v>1778.4</v>
      </c>
      <c r="T213" s="11">
        <v>0</v>
      </c>
      <c r="U213" s="11">
        <v>0</v>
      </c>
      <c r="V213" s="11">
        <v>0</v>
      </c>
      <c r="W213" s="7">
        <v>0</v>
      </c>
      <c r="X213" s="7">
        <v>0</v>
      </c>
      <c r="Y213" s="7">
        <v>0</v>
      </c>
      <c r="Z213" s="7">
        <v>0</v>
      </c>
      <c r="AA213" s="7">
        <v>0</v>
      </c>
      <c r="AB213" s="7">
        <v>1064.24</v>
      </c>
      <c r="AC213" s="7">
        <v>0</v>
      </c>
      <c r="AD213" s="7">
        <v>0</v>
      </c>
      <c r="AE213" s="7">
        <v>0</v>
      </c>
      <c r="AF213" s="11">
        <v>0</v>
      </c>
      <c r="AG213" s="7">
        <v>0</v>
      </c>
      <c r="AH213" s="7">
        <v>0</v>
      </c>
      <c r="AI213" s="7">
        <v>0</v>
      </c>
      <c r="AJ213" s="7">
        <v>0</v>
      </c>
      <c r="AK213" s="7">
        <v>0</v>
      </c>
      <c r="AL213" s="7">
        <v>0</v>
      </c>
      <c r="AM213" s="7">
        <v>0</v>
      </c>
      <c r="AN213" s="7">
        <v>0</v>
      </c>
      <c r="AO213" s="7">
        <v>0</v>
      </c>
      <c r="AP213" s="7">
        <v>0</v>
      </c>
      <c r="AQ213" s="7">
        <v>0</v>
      </c>
      <c r="AR213" s="7">
        <v>0</v>
      </c>
      <c r="AS213" s="7">
        <v>0</v>
      </c>
      <c r="AT213" s="7">
        <v>0</v>
      </c>
      <c r="AU213" s="7">
        <v>0</v>
      </c>
      <c r="AV213" s="7">
        <v>0</v>
      </c>
      <c r="AW213" s="7">
        <v>0</v>
      </c>
      <c r="AX213" s="7">
        <v>0</v>
      </c>
      <c r="AY213" s="7">
        <v>0</v>
      </c>
      <c r="AZ213" s="7">
        <v>0</v>
      </c>
      <c r="BA213" s="7">
        <v>0</v>
      </c>
      <c r="BB213" s="7">
        <v>0</v>
      </c>
      <c r="BC213" s="7">
        <v>0</v>
      </c>
      <c r="BD213" s="7">
        <v>0</v>
      </c>
      <c r="BE213" s="7">
        <v>0</v>
      </c>
      <c r="BF213" s="7">
        <v>0</v>
      </c>
      <c r="BG213" s="7">
        <v>0</v>
      </c>
      <c r="BH213" s="7">
        <v>0</v>
      </c>
      <c r="BI213" s="7">
        <v>0</v>
      </c>
      <c r="BJ213" s="7">
        <v>0</v>
      </c>
      <c r="BK213" s="7">
        <v>0</v>
      </c>
      <c r="BL213" s="155">
        <v>0</v>
      </c>
      <c r="BM213" s="7"/>
      <c r="BN213" s="7"/>
      <c r="BO213" s="7"/>
      <c r="BP213" s="7"/>
      <c r="BQ213" s="7"/>
      <c r="BR213" s="7"/>
      <c r="BS213" s="7"/>
      <c r="BT213" s="5">
        <f>SUM(Tabela36[[#This Row],[set/21]:[dez/21]])</f>
        <v>0</v>
      </c>
      <c r="BU213" s="5">
        <f>SUM(Tabela36[[#This Row],[jan/22]:[dez/22]])</f>
        <v>7869.01</v>
      </c>
      <c r="BV213" s="5">
        <f t="shared" si="11"/>
        <v>1064.24</v>
      </c>
      <c r="BW213" s="5">
        <f t="shared" si="12"/>
        <v>0</v>
      </c>
      <c r="BX213" s="5">
        <f>SUM(Tabela36[[#This Row],[jan/25]:[dez/25]])</f>
        <v>0</v>
      </c>
      <c r="BY213" s="5">
        <f t="shared" si="13"/>
        <v>0</v>
      </c>
      <c r="BZ213" s="5">
        <f>Tabela36[[#This Row],[Total 2025]]+Tabela36[[#This Row],[Total 2024]]+Tabela36[[#This Row],[Total 2023]]+Tabela36[[#This Row],[Total 2022]]+Tabela36[[#This Row],[Total 2021]]+Tabela36[[#This Row],[Total 2026]]</f>
        <v>8933.25</v>
      </c>
    </row>
    <row r="214" spans="1:78" ht="30" customHeight="1" x14ac:dyDescent="0.25">
      <c r="A214" s="63"/>
      <c r="B214" s="10" t="s">
        <v>9</v>
      </c>
      <c r="C214" s="2" t="s">
        <v>275</v>
      </c>
      <c r="D214" s="10">
        <v>1084</v>
      </c>
      <c r="E214" s="7"/>
      <c r="F214" s="2" t="s">
        <v>529</v>
      </c>
      <c r="G214" s="153" t="s">
        <v>465</v>
      </c>
      <c r="H214" s="7">
        <v>0</v>
      </c>
      <c r="I214" s="7">
        <v>5165.45</v>
      </c>
      <c r="J214" s="7">
        <v>0</v>
      </c>
      <c r="K214" s="7">
        <v>4809.7</v>
      </c>
      <c r="L214" s="7">
        <v>1656.44</v>
      </c>
      <c r="M214" s="7">
        <v>0</v>
      </c>
      <c r="N214" s="7">
        <v>3840.28</v>
      </c>
      <c r="O214" s="7">
        <v>0</v>
      </c>
      <c r="P214" s="7">
        <v>0</v>
      </c>
      <c r="Q214" s="7">
        <v>0</v>
      </c>
      <c r="R214" s="7">
        <v>0</v>
      </c>
      <c r="S214" s="7">
        <v>2365.63</v>
      </c>
      <c r="T214" s="11">
        <v>0</v>
      </c>
      <c r="U214" s="11">
        <v>0</v>
      </c>
      <c r="V214" s="11">
        <v>0</v>
      </c>
      <c r="W214" s="7">
        <v>0</v>
      </c>
      <c r="X214" s="7">
        <v>0</v>
      </c>
      <c r="Y214" s="7">
        <v>0</v>
      </c>
      <c r="Z214" s="7">
        <v>0</v>
      </c>
      <c r="AA214" s="7">
        <v>0</v>
      </c>
      <c r="AB214" s="7">
        <v>0</v>
      </c>
      <c r="AC214" s="7">
        <v>0</v>
      </c>
      <c r="AD214" s="7">
        <v>0</v>
      </c>
      <c r="AE214" s="7">
        <v>0</v>
      </c>
      <c r="AF214" s="11">
        <v>0</v>
      </c>
      <c r="AG214" s="7">
        <v>0</v>
      </c>
      <c r="AH214" s="7">
        <v>3580.64</v>
      </c>
      <c r="AI214" s="7">
        <v>0</v>
      </c>
      <c r="AJ214" s="7">
        <v>0</v>
      </c>
      <c r="AK214" s="7">
        <v>3408.46</v>
      </c>
      <c r="AL214" s="7">
        <v>0</v>
      </c>
      <c r="AM214" s="7">
        <v>1655.85</v>
      </c>
      <c r="AN214" s="7">
        <v>0</v>
      </c>
      <c r="AO214" s="7">
        <v>2441.6</v>
      </c>
      <c r="AP214" s="7">
        <v>11064.72</v>
      </c>
      <c r="AQ214" s="7">
        <v>6735.3099999999995</v>
      </c>
      <c r="AR214" s="7">
        <v>3053.27</v>
      </c>
      <c r="AS214" s="7">
        <v>11640.03</v>
      </c>
      <c r="AT214" s="7">
        <v>4795.8799999999992</v>
      </c>
      <c r="AU214" s="7">
        <v>4621.6899999999996</v>
      </c>
      <c r="AV214" s="7">
        <v>9888.5300000000007</v>
      </c>
      <c r="AW214" s="7">
        <v>0</v>
      </c>
      <c r="AX214" s="7">
        <v>6917.92</v>
      </c>
      <c r="AY214" s="7">
        <v>0</v>
      </c>
      <c r="AZ214" s="7">
        <v>0</v>
      </c>
      <c r="BA214" s="7">
        <v>2687.6</v>
      </c>
      <c r="BB214" s="7">
        <v>8757.67</v>
      </c>
      <c r="BC214" s="7">
        <v>0</v>
      </c>
      <c r="BD214" s="7">
        <v>0</v>
      </c>
      <c r="BE214" s="7">
        <v>0</v>
      </c>
      <c r="BF214" s="7">
        <v>0</v>
      </c>
      <c r="BG214" s="7">
        <v>0</v>
      </c>
      <c r="BH214" s="7">
        <v>0</v>
      </c>
      <c r="BI214" s="7">
        <v>0</v>
      </c>
      <c r="BJ214" s="7">
        <v>0</v>
      </c>
      <c r="BK214" s="7">
        <v>0</v>
      </c>
      <c r="BL214" s="155">
        <v>0</v>
      </c>
      <c r="BM214" s="7"/>
      <c r="BN214" s="7"/>
      <c r="BO214" s="7"/>
      <c r="BP214" s="7"/>
      <c r="BQ214" s="7"/>
      <c r="BR214" s="7"/>
      <c r="BS214" s="7"/>
      <c r="BT214" s="5">
        <f>SUM(Tabela36[[#This Row],[set/21]:[dez/21]])</f>
        <v>9975.15</v>
      </c>
      <c r="BU214" s="5">
        <f>SUM(Tabela36[[#This Row],[jan/22]:[dez/22]])</f>
        <v>7862.35</v>
      </c>
      <c r="BV214" s="5">
        <f t="shared" si="11"/>
        <v>3580.64</v>
      </c>
      <c r="BW214" s="5">
        <f t="shared" si="12"/>
        <v>49416.81</v>
      </c>
      <c r="BX214" s="5">
        <f>SUM(Tabela36[[#This Row],[jan/25]:[dez/25]])</f>
        <v>28251.72</v>
      </c>
      <c r="BY214" s="5">
        <f t="shared" si="13"/>
        <v>0</v>
      </c>
      <c r="BZ214" s="5">
        <f>Tabela36[[#This Row],[Total 2025]]+Tabela36[[#This Row],[Total 2024]]+Tabela36[[#This Row],[Total 2023]]+Tabela36[[#This Row],[Total 2022]]+Tabela36[[#This Row],[Total 2021]]+Tabela36[[#This Row],[Total 2026]]</f>
        <v>99086.67</v>
      </c>
    </row>
    <row r="215" spans="1:78" ht="30" customHeight="1" x14ac:dyDescent="0.25">
      <c r="A215" s="63"/>
      <c r="B215" s="10" t="s">
        <v>95</v>
      </c>
      <c r="C215" s="2" t="s">
        <v>276</v>
      </c>
      <c r="D215" s="10">
        <v>1052</v>
      </c>
      <c r="E215" s="7"/>
      <c r="F215" s="2" t="s">
        <v>436</v>
      </c>
      <c r="G215" s="153" t="s">
        <v>435</v>
      </c>
      <c r="H215" s="11">
        <v>1337.28</v>
      </c>
      <c r="I215" s="11">
        <v>0</v>
      </c>
      <c r="J215" s="11">
        <v>3268.56</v>
      </c>
      <c r="K215" s="11">
        <v>0</v>
      </c>
      <c r="L215" s="11">
        <v>0</v>
      </c>
      <c r="M215" s="11">
        <v>1329.48</v>
      </c>
      <c r="N215" s="11">
        <v>2396.16</v>
      </c>
      <c r="O215" s="11">
        <v>0</v>
      </c>
      <c r="P215" s="11">
        <v>1278.8399999999999</v>
      </c>
      <c r="Q215" s="11">
        <v>0</v>
      </c>
      <c r="R215" s="11">
        <v>0</v>
      </c>
      <c r="S215" s="11">
        <v>2823.96</v>
      </c>
      <c r="T215" s="11">
        <v>0</v>
      </c>
      <c r="U215" s="11">
        <v>0</v>
      </c>
      <c r="V215" s="11">
        <v>0</v>
      </c>
      <c r="W215" s="7">
        <v>0</v>
      </c>
      <c r="X215" s="7">
        <v>0</v>
      </c>
      <c r="Y215" s="7">
        <v>2340.84</v>
      </c>
      <c r="Z215" s="7">
        <v>0</v>
      </c>
      <c r="AA215" s="7">
        <v>0</v>
      </c>
      <c r="AB215" s="7">
        <v>0</v>
      </c>
      <c r="AC215" s="7">
        <v>1126.44</v>
      </c>
      <c r="AD215" s="7">
        <v>2081.73</v>
      </c>
      <c r="AE215" s="7">
        <v>2927.52</v>
      </c>
      <c r="AF215" s="11">
        <v>0</v>
      </c>
      <c r="AG215" s="7">
        <v>0</v>
      </c>
      <c r="AH215" s="7">
        <v>0</v>
      </c>
      <c r="AI215" s="7">
        <v>1328.56</v>
      </c>
      <c r="AJ215" s="7">
        <v>0</v>
      </c>
      <c r="AK215" s="7">
        <v>1042.27</v>
      </c>
      <c r="AL215" s="7">
        <v>0</v>
      </c>
      <c r="AM215" s="7">
        <v>0</v>
      </c>
      <c r="AN215" s="7">
        <v>0</v>
      </c>
      <c r="AO215" s="7">
        <v>0</v>
      </c>
      <c r="AP215" s="7">
        <v>1435.67</v>
      </c>
      <c r="AQ215" s="7">
        <v>1081.18</v>
      </c>
      <c r="AR215" s="7">
        <v>0</v>
      </c>
      <c r="AS215" s="7">
        <v>0</v>
      </c>
      <c r="AT215" s="7">
        <v>0</v>
      </c>
      <c r="AU215" s="7">
        <v>0</v>
      </c>
      <c r="AV215" s="7">
        <v>0</v>
      </c>
      <c r="AW215" s="7">
        <v>1655.8000000000002</v>
      </c>
      <c r="AX215" s="7">
        <v>2513.88</v>
      </c>
      <c r="AY215" s="7">
        <v>0</v>
      </c>
      <c r="AZ215" s="7">
        <v>0</v>
      </c>
      <c r="BA215" s="7">
        <v>951.5</v>
      </c>
      <c r="BB215" s="7">
        <v>0</v>
      </c>
      <c r="BC215" s="7">
        <v>0</v>
      </c>
      <c r="BD215" s="7">
        <v>1061.6400000000001</v>
      </c>
      <c r="BE215" s="7">
        <v>0</v>
      </c>
      <c r="BF215" s="7">
        <v>0</v>
      </c>
      <c r="BG215" s="7">
        <v>0</v>
      </c>
      <c r="BH215" s="7">
        <v>0</v>
      </c>
      <c r="BI215" s="7">
        <v>1036.8</v>
      </c>
      <c r="BJ215" s="7">
        <v>1467.6</v>
      </c>
      <c r="BK215" s="7">
        <v>0</v>
      </c>
      <c r="BL215" s="155">
        <v>0</v>
      </c>
      <c r="BM215" s="7"/>
      <c r="BN215" s="7"/>
      <c r="BO215" s="7"/>
      <c r="BP215" s="7"/>
      <c r="BQ215" s="7"/>
      <c r="BR215" s="7"/>
      <c r="BS215" s="7"/>
      <c r="BT215" s="5">
        <f>SUM(Tabela36[[#This Row],[set/21]:[dez/21]])</f>
        <v>4605.84</v>
      </c>
      <c r="BU215" s="5">
        <f>SUM(Tabela36[[#This Row],[jan/22]:[dez/22]])</f>
        <v>7828.44</v>
      </c>
      <c r="BV215" s="5">
        <f t="shared" si="11"/>
        <v>9805.09</v>
      </c>
      <c r="BW215" s="5">
        <f t="shared" si="12"/>
        <v>3559.12</v>
      </c>
      <c r="BX215" s="5">
        <f>SUM(Tabela36[[#This Row],[jan/25]:[dez/25]])</f>
        <v>6182.8200000000006</v>
      </c>
      <c r="BY215" s="5">
        <f t="shared" si="13"/>
        <v>2504.3999999999996</v>
      </c>
      <c r="BZ215" s="5">
        <f>Tabela36[[#This Row],[Total 2025]]+Tabela36[[#This Row],[Total 2024]]+Tabela36[[#This Row],[Total 2023]]+Tabela36[[#This Row],[Total 2022]]+Tabela36[[#This Row],[Total 2021]]+Tabela36[[#This Row],[Total 2026]]</f>
        <v>34485.71</v>
      </c>
    </row>
    <row r="216" spans="1:78" ht="30" customHeight="1" x14ac:dyDescent="0.25">
      <c r="A216" s="63"/>
      <c r="B216" s="10" t="s">
        <v>59</v>
      </c>
      <c r="C216" s="2" t="s">
        <v>282</v>
      </c>
      <c r="D216" s="10">
        <v>1252</v>
      </c>
      <c r="E216" s="7"/>
      <c r="F216" s="2" t="s">
        <v>438</v>
      </c>
      <c r="G216" s="153" t="s">
        <v>435</v>
      </c>
      <c r="H216" s="7">
        <v>0</v>
      </c>
      <c r="I216" s="7">
        <v>0</v>
      </c>
      <c r="J216" s="7">
        <v>0</v>
      </c>
      <c r="K216" s="7">
        <v>0</v>
      </c>
      <c r="L216" s="7">
        <v>0</v>
      </c>
      <c r="M216" s="7">
        <v>0</v>
      </c>
      <c r="N216" s="7">
        <v>0</v>
      </c>
      <c r="O216" s="7">
        <v>0</v>
      </c>
      <c r="P216" s="7">
        <v>7546.0147999999999</v>
      </c>
      <c r="Q216" s="7">
        <v>0</v>
      </c>
      <c r="R216" s="7">
        <v>0</v>
      </c>
      <c r="S216" s="7">
        <v>0</v>
      </c>
      <c r="T216" s="11">
        <v>0</v>
      </c>
      <c r="U216" s="11">
        <v>0</v>
      </c>
      <c r="V216" s="11">
        <v>0</v>
      </c>
      <c r="W216" s="7">
        <v>0</v>
      </c>
      <c r="X216" s="7">
        <v>0</v>
      </c>
      <c r="Y216" s="7">
        <v>0</v>
      </c>
      <c r="Z216" s="7">
        <v>0</v>
      </c>
      <c r="AA216" s="7">
        <v>0</v>
      </c>
      <c r="AB216" s="7">
        <v>0</v>
      </c>
      <c r="AC216" s="7">
        <v>0</v>
      </c>
      <c r="AD216" s="7">
        <v>0</v>
      </c>
      <c r="AE216" s="7">
        <v>0</v>
      </c>
      <c r="AF216" s="11">
        <v>0</v>
      </c>
      <c r="AG216" s="7">
        <v>0</v>
      </c>
      <c r="AH216" s="7">
        <v>0</v>
      </c>
      <c r="AI216" s="7">
        <v>0</v>
      </c>
      <c r="AJ216" s="7">
        <v>0</v>
      </c>
      <c r="AK216" s="7">
        <v>0</v>
      </c>
      <c r="AL216" s="7">
        <v>0</v>
      </c>
      <c r="AM216" s="7">
        <v>0</v>
      </c>
      <c r="AN216" s="7">
        <v>0</v>
      </c>
      <c r="AO216" s="7">
        <v>0</v>
      </c>
      <c r="AP216" s="7">
        <v>0</v>
      </c>
      <c r="AQ216" s="7">
        <v>0</v>
      </c>
      <c r="AR216" s="7">
        <v>0</v>
      </c>
      <c r="AS216" s="7">
        <v>0</v>
      </c>
      <c r="AT216" s="7">
        <v>0</v>
      </c>
      <c r="AU216" s="7">
        <v>0</v>
      </c>
      <c r="AV216" s="7">
        <v>0</v>
      </c>
      <c r="AW216" s="7">
        <v>0</v>
      </c>
      <c r="AX216" s="7">
        <v>0</v>
      </c>
      <c r="AY216" s="7">
        <v>0</v>
      </c>
      <c r="AZ216" s="7">
        <v>0</v>
      </c>
      <c r="BA216" s="7">
        <v>0</v>
      </c>
      <c r="BB216" s="7">
        <v>0</v>
      </c>
      <c r="BC216" s="7">
        <v>0</v>
      </c>
      <c r="BD216" s="7">
        <v>0</v>
      </c>
      <c r="BE216" s="7">
        <v>0</v>
      </c>
      <c r="BF216" s="7">
        <v>0</v>
      </c>
      <c r="BG216" s="7">
        <v>0</v>
      </c>
      <c r="BH216" s="7">
        <v>0</v>
      </c>
      <c r="BI216" s="7">
        <v>0</v>
      </c>
      <c r="BJ216" s="7">
        <v>0</v>
      </c>
      <c r="BK216" s="7">
        <v>0</v>
      </c>
      <c r="BL216" s="155">
        <v>0</v>
      </c>
      <c r="BM216" s="7"/>
      <c r="BN216" s="7"/>
      <c r="BO216" s="7"/>
      <c r="BP216" s="7"/>
      <c r="BQ216" s="7"/>
      <c r="BR216" s="7"/>
      <c r="BS216" s="7"/>
      <c r="BT216" s="5">
        <f>SUM(Tabela36[[#This Row],[set/21]:[dez/21]])</f>
        <v>0</v>
      </c>
      <c r="BU216" s="5">
        <f>SUM(Tabela36[[#This Row],[jan/22]:[dez/22]])</f>
        <v>7546.0147999999999</v>
      </c>
      <c r="BV216" s="5">
        <f t="shared" si="11"/>
        <v>0</v>
      </c>
      <c r="BW216" s="5">
        <f t="shared" si="12"/>
        <v>0</v>
      </c>
      <c r="BX216" s="5">
        <f>SUM(Tabela36[[#This Row],[jan/25]:[dez/25]])</f>
        <v>0</v>
      </c>
      <c r="BY216" s="5">
        <f t="shared" si="13"/>
        <v>0</v>
      </c>
      <c r="BZ216" s="5">
        <f>Tabela36[[#This Row],[Total 2025]]+Tabela36[[#This Row],[Total 2024]]+Tabela36[[#This Row],[Total 2023]]+Tabela36[[#This Row],[Total 2022]]+Tabela36[[#This Row],[Total 2021]]+Tabela36[[#This Row],[Total 2026]]</f>
        <v>7546.0147999999999</v>
      </c>
    </row>
    <row r="217" spans="1:78" ht="30" customHeight="1" x14ac:dyDescent="0.25">
      <c r="A217" s="63"/>
      <c r="B217" s="10" t="s">
        <v>327</v>
      </c>
      <c r="C217" s="2" t="s">
        <v>280</v>
      </c>
      <c r="D217" s="10">
        <v>1333</v>
      </c>
      <c r="E217" s="7"/>
      <c r="F217" s="2" t="s">
        <v>436</v>
      </c>
      <c r="G217" s="153" t="s">
        <v>435</v>
      </c>
      <c r="H217" s="7">
        <v>0</v>
      </c>
      <c r="I217" s="7">
        <v>0</v>
      </c>
      <c r="J217" s="7">
        <v>0</v>
      </c>
      <c r="K217" s="7">
        <v>0</v>
      </c>
      <c r="L217" s="7">
        <v>0</v>
      </c>
      <c r="M217" s="7">
        <v>0</v>
      </c>
      <c r="N217" s="7">
        <v>0</v>
      </c>
      <c r="O217" s="7">
        <v>0</v>
      </c>
      <c r="P217" s="7">
        <v>0</v>
      </c>
      <c r="Q217" s="7">
        <v>0</v>
      </c>
      <c r="R217" s="7">
        <v>0</v>
      </c>
      <c r="S217" s="7">
        <v>3012.23</v>
      </c>
      <c r="T217" s="11">
        <v>0</v>
      </c>
      <c r="U217" s="11">
        <v>0</v>
      </c>
      <c r="V217" s="11">
        <v>4487.6000000000004</v>
      </c>
      <c r="W217" s="11">
        <v>0</v>
      </c>
      <c r="X217" s="11">
        <v>0</v>
      </c>
      <c r="Y217" s="11">
        <v>0</v>
      </c>
      <c r="Z217" s="11">
        <v>1830.54</v>
      </c>
      <c r="AA217" s="11">
        <v>1908.9</v>
      </c>
      <c r="AB217" s="11">
        <v>603.09</v>
      </c>
      <c r="AC217" s="11">
        <v>0</v>
      </c>
      <c r="AD217" s="11">
        <v>0</v>
      </c>
      <c r="AE217" s="7">
        <v>0</v>
      </c>
      <c r="AF217" s="11">
        <v>0</v>
      </c>
      <c r="AG217" s="11">
        <v>0</v>
      </c>
      <c r="AH217" s="7">
        <v>0</v>
      </c>
      <c r="AI217" s="7">
        <v>0</v>
      </c>
      <c r="AJ217" s="7">
        <v>0</v>
      </c>
      <c r="AK217" s="7">
        <v>0</v>
      </c>
      <c r="AL217" s="7">
        <v>0</v>
      </c>
      <c r="AM217" s="7">
        <v>0</v>
      </c>
      <c r="AN217" s="7">
        <v>0</v>
      </c>
      <c r="AO217" s="7">
        <v>0</v>
      </c>
      <c r="AP217" s="7">
        <v>0</v>
      </c>
      <c r="AQ217" s="7">
        <v>0</v>
      </c>
      <c r="AR217" s="7">
        <v>0</v>
      </c>
      <c r="AS217" s="7">
        <v>0</v>
      </c>
      <c r="AT217" s="7">
        <v>0</v>
      </c>
      <c r="AU217" s="7">
        <v>0</v>
      </c>
      <c r="AV217" s="7">
        <v>0</v>
      </c>
      <c r="AW217" s="7">
        <v>0</v>
      </c>
      <c r="AX217" s="7">
        <v>0</v>
      </c>
      <c r="AY217" s="7">
        <v>0</v>
      </c>
      <c r="AZ217" s="7">
        <v>0</v>
      </c>
      <c r="BA217" s="7">
        <v>0</v>
      </c>
      <c r="BB217" s="7">
        <v>0</v>
      </c>
      <c r="BC217" s="7">
        <v>0</v>
      </c>
      <c r="BD217" s="7">
        <v>0</v>
      </c>
      <c r="BE217" s="7">
        <v>0</v>
      </c>
      <c r="BF217" s="7">
        <v>0</v>
      </c>
      <c r="BG217" s="7">
        <v>0</v>
      </c>
      <c r="BH217" s="7">
        <v>0</v>
      </c>
      <c r="BI217" s="7">
        <v>0</v>
      </c>
      <c r="BJ217" s="7">
        <v>0</v>
      </c>
      <c r="BK217" s="7">
        <v>0</v>
      </c>
      <c r="BL217" s="155">
        <v>0</v>
      </c>
      <c r="BM217" s="7"/>
      <c r="BN217" s="7"/>
      <c r="BO217" s="7"/>
      <c r="BP217" s="7"/>
      <c r="BQ217" s="7"/>
      <c r="BR217" s="7"/>
      <c r="BS217" s="7"/>
      <c r="BT217" s="5">
        <f>SUM(Tabela36[[#This Row],[set/21]:[dez/21]])</f>
        <v>0</v>
      </c>
      <c r="BU217" s="5">
        <f>SUM(Tabela36[[#This Row],[jan/22]:[dez/22]])</f>
        <v>7499.83</v>
      </c>
      <c r="BV217" s="5">
        <f t="shared" si="11"/>
        <v>4342.53</v>
      </c>
      <c r="BW217" s="5">
        <f t="shared" si="12"/>
        <v>0</v>
      </c>
      <c r="BX217" s="5">
        <f>SUM(Tabela36[[#This Row],[jan/25]:[dez/25]])</f>
        <v>0</v>
      </c>
      <c r="BY217" s="5">
        <f t="shared" si="13"/>
        <v>0</v>
      </c>
      <c r="BZ217" s="5">
        <f>Tabela36[[#This Row],[Total 2025]]+Tabela36[[#This Row],[Total 2024]]+Tabela36[[#This Row],[Total 2023]]+Tabela36[[#This Row],[Total 2022]]+Tabela36[[#This Row],[Total 2021]]+Tabela36[[#This Row],[Total 2026]]</f>
        <v>11842.36</v>
      </c>
    </row>
    <row r="218" spans="1:78" ht="30" customHeight="1" x14ac:dyDescent="0.25">
      <c r="A218" s="63"/>
      <c r="B218" s="10" t="s">
        <v>272</v>
      </c>
      <c r="C218" s="2" t="s">
        <v>276</v>
      </c>
      <c r="D218" s="10">
        <v>1142</v>
      </c>
      <c r="E218" s="7"/>
      <c r="F218" s="2" t="s">
        <v>436</v>
      </c>
      <c r="G218" s="153" t="s">
        <v>440</v>
      </c>
      <c r="H218" s="7">
        <v>0</v>
      </c>
      <c r="I218" s="7">
        <v>0</v>
      </c>
      <c r="J218" s="7">
        <v>9667.7000000000007</v>
      </c>
      <c r="K218" s="7">
        <v>0</v>
      </c>
      <c r="L218" s="7">
        <v>0</v>
      </c>
      <c r="M218" s="7">
        <v>0</v>
      </c>
      <c r="N218" s="7">
        <v>0</v>
      </c>
      <c r="O218" s="7">
        <v>0</v>
      </c>
      <c r="P218" s="7">
        <v>0</v>
      </c>
      <c r="Q218" s="7">
        <v>0</v>
      </c>
      <c r="R218" s="7">
        <v>0</v>
      </c>
      <c r="S218" s="7">
        <v>7325.29</v>
      </c>
      <c r="T218" s="11">
        <v>0</v>
      </c>
      <c r="U218" s="11">
        <v>0</v>
      </c>
      <c r="V218" s="11">
        <v>0</v>
      </c>
      <c r="W218" s="7">
        <v>0</v>
      </c>
      <c r="X218" s="7">
        <v>0</v>
      </c>
      <c r="Y218" s="7">
        <v>0</v>
      </c>
      <c r="Z218" s="7">
        <v>0</v>
      </c>
      <c r="AA218" s="7">
        <v>0</v>
      </c>
      <c r="AB218" s="7">
        <v>0</v>
      </c>
      <c r="AC218" s="7">
        <v>0</v>
      </c>
      <c r="AD218" s="7">
        <v>0</v>
      </c>
      <c r="AE218" s="7">
        <v>0</v>
      </c>
      <c r="AF218" s="11">
        <v>0</v>
      </c>
      <c r="AG218" s="7">
        <v>0</v>
      </c>
      <c r="AH218" s="7">
        <v>0</v>
      </c>
      <c r="AI218" s="7">
        <v>0</v>
      </c>
      <c r="AJ218" s="7">
        <v>0</v>
      </c>
      <c r="AK218" s="7">
        <v>0</v>
      </c>
      <c r="AL218" s="7">
        <v>0</v>
      </c>
      <c r="AM218" s="7">
        <v>0</v>
      </c>
      <c r="AN218" s="7">
        <v>0</v>
      </c>
      <c r="AO218" s="7">
        <v>0</v>
      </c>
      <c r="AP218" s="7">
        <v>0</v>
      </c>
      <c r="AQ218" s="7">
        <v>0</v>
      </c>
      <c r="AR218" s="7">
        <v>0</v>
      </c>
      <c r="AS218" s="7">
        <v>0</v>
      </c>
      <c r="AT218" s="7">
        <v>0</v>
      </c>
      <c r="AU218" s="7">
        <v>0</v>
      </c>
      <c r="AV218" s="7">
        <v>0</v>
      </c>
      <c r="AW218" s="7">
        <v>0</v>
      </c>
      <c r="AX218" s="7">
        <v>0</v>
      </c>
      <c r="AY218" s="7">
        <v>0</v>
      </c>
      <c r="AZ218" s="7">
        <v>0</v>
      </c>
      <c r="BA218" s="7">
        <v>0</v>
      </c>
      <c r="BB218" s="7">
        <v>0</v>
      </c>
      <c r="BC218" s="7">
        <v>0</v>
      </c>
      <c r="BD218" s="7">
        <v>0</v>
      </c>
      <c r="BE218" s="7">
        <v>0</v>
      </c>
      <c r="BF218" s="7">
        <v>0</v>
      </c>
      <c r="BG218" s="7">
        <v>0</v>
      </c>
      <c r="BH218" s="7">
        <v>0</v>
      </c>
      <c r="BI218" s="7">
        <v>0</v>
      </c>
      <c r="BJ218" s="7">
        <v>0</v>
      </c>
      <c r="BK218" s="7">
        <v>0</v>
      </c>
      <c r="BL218" s="155">
        <v>0</v>
      </c>
      <c r="BM218" s="7"/>
      <c r="BN218" s="7"/>
      <c r="BO218" s="7"/>
      <c r="BP218" s="7"/>
      <c r="BQ218" s="7"/>
      <c r="BR218" s="7"/>
      <c r="BS218" s="7"/>
      <c r="BT218" s="5">
        <f>SUM(Tabela36[[#This Row],[set/21]:[dez/21]])</f>
        <v>9667.7000000000007</v>
      </c>
      <c r="BU218" s="5">
        <f>SUM(Tabela36[[#This Row],[jan/22]:[dez/22]])</f>
        <v>7325.29</v>
      </c>
      <c r="BV218" s="5">
        <f t="shared" si="11"/>
        <v>0</v>
      </c>
      <c r="BW218" s="5">
        <f t="shared" si="12"/>
        <v>0</v>
      </c>
      <c r="BX218" s="5">
        <f>SUM(Tabela36[[#This Row],[jan/25]:[dez/25]])</f>
        <v>0</v>
      </c>
      <c r="BY218" s="5">
        <f t="shared" si="13"/>
        <v>0</v>
      </c>
      <c r="BZ218" s="5">
        <f>Tabela36[[#This Row],[Total 2025]]+Tabela36[[#This Row],[Total 2024]]+Tabela36[[#This Row],[Total 2023]]+Tabela36[[#This Row],[Total 2022]]+Tabela36[[#This Row],[Total 2021]]+Tabela36[[#This Row],[Total 2026]]</f>
        <v>16992.990000000002</v>
      </c>
    </row>
    <row r="219" spans="1:78" ht="30" customHeight="1" x14ac:dyDescent="0.25">
      <c r="A219" s="63"/>
      <c r="B219" s="10" t="s">
        <v>185</v>
      </c>
      <c r="C219" s="2" t="s">
        <v>276</v>
      </c>
      <c r="D219" s="10">
        <v>1062</v>
      </c>
      <c r="E219" s="7"/>
      <c r="F219" s="2" t="s">
        <v>436</v>
      </c>
      <c r="G219" s="153" t="s">
        <v>435</v>
      </c>
      <c r="H219" s="7">
        <v>2414.56</v>
      </c>
      <c r="I219" s="7">
        <v>0</v>
      </c>
      <c r="J219" s="7">
        <v>0</v>
      </c>
      <c r="K219" s="7">
        <v>0</v>
      </c>
      <c r="L219" s="7">
        <v>0</v>
      </c>
      <c r="M219" s="7">
        <v>1563.85</v>
      </c>
      <c r="N219" s="7">
        <v>0</v>
      </c>
      <c r="O219" s="7">
        <v>0</v>
      </c>
      <c r="P219" s="7">
        <v>0</v>
      </c>
      <c r="Q219" s="7">
        <v>4174.6400000000003</v>
      </c>
      <c r="R219" s="7">
        <v>0</v>
      </c>
      <c r="S219" s="7">
        <v>0</v>
      </c>
      <c r="T219" s="11">
        <v>1569.24</v>
      </c>
      <c r="U219" s="11">
        <v>0</v>
      </c>
      <c r="V219" s="11">
        <v>0</v>
      </c>
      <c r="W219" s="7">
        <v>0</v>
      </c>
      <c r="X219" s="7">
        <v>0</v>
      </c>
      <c r="Y219" s="7">
        <v>2934.02</v>
      </c>
      <c r="Z219" s="7">
        <v>0</v>
      </c>
      <c r="AA219" s="7">
        <v>0</v>
      </c>
      <c r="AB219" s="7">
        <v>0</v>
      </c>
      <c r="AC219" s="7">
        <v>0</v>
      </c>
      <c r="AD219" s="7">
        <v>0</v>
      </c>
      <c r="AE219" s="7">
        <v>0</v>
      </c>
      <c r="AF219" s="11">
        <v>0</v>
      </c>
      <c r="AG219" s="7">
        <v>1487.03</v>
      </c>
      <c r="AH219" s="7">
        <v>0</v>
      </c>
      <c r="AI219" s="7">
        <v>0</v>
      </c>
      <c r="AJ219" s="7">
        <v>0</v>
      </c>
      <c r="AK219" s="7">
        <v>0</v>
      </c>
      <c r="AL219" s="7">
        <v>0</v>
      </c>
      <c r="AM219" s="7">
        <v>0</v>
      </c>
      <c r="AN219" s="7">
        <v>0</v>
      </c>
      <c r="AO219" s="7">
        <v>0</v>
      </c>
      <c r="AP219" s="7">
        <v>0</v>
      </c>
      <c r="AQ219" s="7">
        <v>0</v>
      </c>
      <c r="AR219" s="7">
        <v>0</v>
      </c>
      <c r="AS219" s="7">
        <v>0</v>
      </c>
      <c r="AT219" s="7">
        <v>0</v>
      </c>
      <c r="AU219" s="7">
        <v>0</v>
      </c>
      <c r="AV219" s="7">
        <v>0</v>
      </c>
      <c r="AW219" s="7">
        <v>0</v>
      </c>
      <c r="AX219" s="7">
        <v>0</v>
      </c>
      <c r="AY219" s="7">
        <v>0</v>
      </c>
      <c r="AZ219" s="7">
        <v>0</v>
      </c>
      <c r="BA219" s="7">
        <v>0</v>
      </c>
      <c r="BB219" s="7">
        <v>0</v>
      </c>
      <c r="BC219" s="7">
        <v>0</v>
      </c>
      <c r="BD219" s="7">
        <v>0</v>
      </c>
      <c r="BE219" s="7">
        <v>0</v>
      </c>
      <c r="BF219" s="7">
        <v>0</v>
      </c>
      <c r="BG219" s="7">
        <v>0</v>
      </c>
      <c r="BH219" s="7">
        <v>0</v>
      </c>
      <c r="BI219" s="7">
        <v>0</v>
      </c>
      <c r="BJ219" s="7">
        <v>0</v>
      </c>
      <c r="BK219" s="7">
        <v>0</v>
      </c>
      <c r="BL219" s="155">
        <v>0</v>
      </c>
      <c r="BM219" s="7"/>
      <c r="BN219" s="7"/>
      <c r="BO219" s="7"/>
      <c r="BP219" s="7"/>
      <c r="BQ219" s="7"/>
      <c r="BR219" s="7"/>
      <c r="BS219" s="7"/>
      <c r="BT219" s="5">
        <f>SUM(Tabela36[[#This Row],[set/21]:[dez/21]])</f>
        <v>2414.56</v>
      </c>
      <c r="BU219" s="5">
        <f>SUM(Tabela36[[#This Row],[jan/22]:[dez/22]])</f>
        <v>7307.73</v>
      </c>
      <c r="BV219" s="5">
        <f t="shared" si="11"/>
        <v>4421.05</v>
      </c>
      <c r="BW219" s="5">
        <f t="shared" si="12"/>
        <v>0</v>
      </c>
      <c r="BX219" s="5">
        <f>SUM(Tabela36[[#This Row],[jan/25]:[dez/25]])</f>
        <v>0</v>
      </c>
      <c r="BY219" s="5">
        <f t="shared" si="13"/>
        <v>0</v>
      </c>
      <c r="BZ219" s="5">
        <f>Tabela36[[#This Row],[Total 2025]]+Tabela36[[#This Row],[Total 2024]]+Tabela36[[#This Row],[Total 2023]]+Tabela36[[#This Row],[Total 2022]]+Tabela36[[#This Row],[Total 2021]]+Tabela36[[#This Row],[Total 2026]]</f>
        <v>14143.339999999998</v>
      </c>
    </row>
    <row r="220" spans="1:78" ht="30" customHeight="1" x14ac:dyDescent="0.25">
      <c r="A220" s="63"/>
      <c r="B220" s="10" t="s">
        <v>204</v>
      </c>
      <c r="C220" s="2" t="s">
        <v>276</v>
      </c>
      <c r="D220" s="10">
        <v>1269</v>
      </c>
      <c r="E220" s="7"/>
      <c r="F220" s="2" t="s">
        <v>436</v>
      </c>
      <c r="G220" s="153" t="s">
        <v>440</v>
      </c>
      <c r="H220" s="7">
        <v>0</v>
      </c>
      <c r="I220" s="7">
        <v>0</v>
      </c>
      <c r="J220" s="7">
        <v>0</v>
      </c>
      <c r="K220" s="7">
        <v>0</v>
      </c>
      <c r="L220" s="7">
        <v>0</v>
      </c>
      <c r="M220" s="7">
        <v>0</v>
      </c>
      <c r="N220" s="7">
        <v>0</v>
      </c>
      <c r="O220" s="7">
        <v>0</v>
      </c>
      <c r="P220" s="7">
        <v>7058.26</v>
      </c>
      <c r="Q220" s="7">
        <v>0</v>
      </c>
      <c r="R220" s="7">
        <v>0</v>
      </c>
      <c r="S220" s="7">
        <v>0</v>
      </c>
      <c r="T220" s="11">
        <v>0</v>
      </c>
      <c r="U220" s="11">
        <v>0</v>
      </c>
      <c r="V220" s="11">
        <v>0</v>
      </c>
      <c r="W220" s="7">
        <v>0</v>
      </c>
      <c r="X220" s="7">
        <v>0</v>
      </c>
      <c r="Y220" s="7">
        <v>0</v>
      </c>
      <c r="Z220" s="7">
        <v>0</v>
      </c>
      <c r="AA220" s="7">
        <v>0</v>
      </c>
      <c r="AB220" s="7">
        <v>0</v>
      </c>
      <c r="AC220" s="7">
        <v>0</v>
      </c>
      <c r="AD220" s="7">
        <v>0</v>
      </c>
      <c r="AE220" s="7">
        <v>0</v>
      </c>
      <c r="AF220" s="11">
        <v>0</v>
      </c>
      <c r="AG220" s="7">
        <v>0</v>
      </c>
      <c r="AH220" s="7">
        <v>0</v>
      </c>
      <c r="AI220" s="7">
        <v>0</v>
      </c>
      <c r="AJ220" s="7">
        <v>0</v>
      </c>
      <c r="AK220" s="7">
        <v>0</v>
      </c>
      <c r="AL220" s="7">
        <v>0</v>
      </c>
      <c r="AM220" s="7">
        <v>0</v>
      </c>
      <c r="AN220" s="7">
        <v>0</v>
      </c>
      <c r="AO220" s="7">
        <v>0</v>
      </c>
      <c r="AP220" s="7">
        <v>0</v>
      </c>
      <c r="AQ220" s="7">
        <v>0</v>
      </c>
      <c r="AR220" s="7">
        <v>0</v>
      </c>
      <c r="AS220" s="7">
        <v>0</v>
      </c>
      <c r="AT220" s="7">
        <v>0</v>
      </c>
      <c r="AU220" s="7">
        <v>0</v>
      </c>
      <c r="AV220" s="7">
        <v>0</v>
      </c>
      <c r="AW220" s="7">
        <v>0</v>
      </c>
      <c r="AX220" s="7">
        <v>0</v>
      </c>
      <c r="AY220" s="7">
        <v>0</v>
      </c>
      <c r="AZ220" s="7">
        <v>0</v>
      </c>
      <c r="BA220" s="7">
        <v>0</v>
      </c>
      <c r="BB220" s="7">
        <v>0</v>
      </c>
      <c r="BC220" s="7">
        <v>0</v>
      </c>
      <c r="BD220" s="7">
        <v>0</v>
      </c>
      <c r="BE220" s="7">
        <v>0</v>
      </c>
      <c r="BF220" s="7">
        <v>0</v>
      </c>
      <c r="BG220" s="7">
        <v>0</v>
      </c>
      <c r="BH220" s="7">
        <v>0</v>
      </c>
      <c r="BI220" s="7">
        <v>0</v>
      </c>
      <c r="BJ220" s="7">
        <v>0</v>
      </c>
      <c r="BK220" s="7">
        <v>0</v>
      </c>
      <c r="BL220" s="155">
        <v>0</v>
      </c>
      <c r="BM220" s="7"/>
      <c r="BN220" s="7"/>
      <c r="BO220" s="7"/>
      <c r="BP220" s="7"/>
      <c r="BQ220" s="7"/>
      <c r="BR220" s="7"/>
      <c r="BS220" s="7"/>
      <c r="BT220" s="5">
        <f>SUM(Tabela36[[#This Row],[set/21]:[dez/21]])</f>
        <v>0</v>
      </c>
      <c r="BU220" s="5">
        <f>SUM(Tabela36[[#This Row],[jan/22]:[dez/22]])</f>
        <v>7058.26</v>
      </c>
      <c r="BV220" s="5">
        <f t="shared" si="11"/>
        <v>0</v>
      </c>
      <c r="BW220" s="5">
        <f t="shared" si="12"/>
        <v>0</v>
      </c>
      <c r="BX220" s="5">
        <f>SUM(Tabela36[[#This Row],[jan/25]:[dez/25]])</f>
        <v>0</v>
      </c>
      <c r="BY220" s="5">
        <f t="shared" si="13"/>
        <v>0</v>
      </c>
      <c r="BZ220" s="5">
        <f>Tabela36[[#This Row],[Total 2025]]+Tabela36[[#This Row],[Total 2024]]+Tabela36[[#This Row],[Total 2023]]+Tabela36[[#This Row],[Total 2022]]+Tabela36[[#This Row],[Total 2021]]+Tabela36[[#This Row],[Total 2026]]</f>
        <v>7058.26</v>
      </c>
    </row>
    <row r="221" spans="1:78" ht="30" customHeight="1" x14ac:dyDescent="0.25">
      <c r="A221" s="63"/>
      <c r="B221" s="10" t="s">
        <v>98</v>
      </c>
      <c r="C221" s="2" t="s">
        <v>280</v>
      </c>
      <c r="D221" s="10">
        <v>1177</v>
      </c>
      <c r="E221" s="7"/>
      <c r="F221" s="2" t="s">
        <v>436</v>
      </c>
      <c r="G221" s="153" t="s">
        <v>435</v>
      </c>
      <c r="H221" s="11">
        <v>0</v>
      </c>
      <c r="I221" s="11">
        <v>0</v>
      </c>
      <c r="J221" s="11">
        <v>0</v>
      </c>
      <c r="K221" s="11">
        <v>0</v>
      </c>
      <c r="L221" s="11">
        <v>2970.76</v>
      </c>
      <c r="M221" s="11">
        <v>0</v>
      </c>
      <c r="N221" s="11">
        <v>0</v>
      </c>
      <c r="O221" s="11">
        <v>0</v>
      </c>
      <c r="P221" s="11">
        <v>0</v>
      </c>
      <c r="Q221" s="11">
        <v>1188.05</v>
      </c>
      <c r="R221" s="11">
        <v>0</v>
      </c>
      <c r="S221" s="11">
        <v>1329.91</v>
      </c>
      <c r="T221" s="11">
        <v>1388.18</v>
      </c>
      <c r="U221" s="11">
        <v>0</v>
      </c>
      <c r="V221" s="11">
        <v>0</v>
      </c>
      <c r="W221" s="7">
        <v>0</v>
      </c>
      <c r="X221" s="7">
        <v>4025.5</v>
      </c>
      <c r="Y221" s="7">
        <v>0</v>
      </c>
      <c r="Z221" s="7">
        <v>0</v>
      </c>
      <c r="AA221" s="7">
        <v>0</v>
      </c>
      <c r="AB221" s="7">
        <v>0</v>
      </c>
      <c r="AC221" s="7">
        <v>4147.21</v>
      </c>
      <c r="AD221" s="7">
        <v>0</v>
      </c>
      <c r="AE221" s="7">
        <v>3062.82</v>
      </c>
      <c r="AF221" s="11">
        <v>0</v>
      </c>
      <c r="AG221" s="7">
        <v>0</v>
      </c>
      <c r="AH221" s="7">
        <v>3412.94</v>
      </c>
      <c r="AI221" s="7">
        <v>0</v>
      </c>
      <c r="AJ221" s="7">
        <v>0</v>
      </c>
      <c r="AK221" s="7">
        <v>0</v>
      </c>
      <c r="AL221" s="7">
        <v>0</v>
      </c>
      <c r="AM221" s="7">
        <v>0</v>
      </c>
      <c r="AN221" s="7">
        <v>0</v>
      </c>
      <c r="AO221" s="7">
        <v>0</v>
      </c>
      <c r="AP221" s="7">
        <v>0</v>
      </c>
      <c r="AQ221" s="7">
        <v>0</v>
      </c>
      <c r="AR221" s="7">
        <v>0</v>
      </c>
      <c r="AS221" s="7">
        <v>0</v>
      </c>
      <c r="AT221" s="7">
        <v>0</v>
      </c>
      <c r="AU221" s="7">
        <v>0</v>
      </c>
      <c r="AV221" s="7">
        <v>0</v>
      </c>
      <c r="AW221" s="7">
        <v>0</v>
      </c>
      <c r="AX221" s="7">
        <v>0</v>
      </c>
      <c r="AY221" s="7">
        <v>0</v>
      </c>
      <c r="AZ221" s="7">
        <v>0</v>
      </c>
      <c r="BA221" s="7">
        <v>0</v>
      </c>
      <c r="BB221" s="7">
        <v>0</v>
      </c>
      <c r="BC221" s="7">
        <v>0</v>
      </c>
      <c r="BD221" s="7">
        <v>0</v>
      </c>
      <c r="BE221" s="7">
        <v>0</v>
      </c>
      <c r="BF221" s="7">
        <v>0</v>
      </c>
      <c r="BG221" s="7">
        <v>0</v>
      </c>
      <c r="BH221" s="7">
        <v>0</v>
      </c>
      <c r="BI221" s="7">
        <v>0</v>
      </c>
      <c r="BJ221" s="7">
        <v>0</v>
      </c>
      <c r="BK221" s="7">
        <v>0</v>
      </c>
      <c r="BL221" s="155">
        <v>0</v>
      </c>
      <c r="BM221" s="7"/>
      <c r="BN221" s="7"/>
      <c r="BO221" s="7"/>
      <c r="BP221" s="7"/>
      <c r="BQ221" s="7"/>
      <c r="BR221" s="7"/>
      <c r="BS221" s="7"/>
      <c r="BT221" s="5">
        <f>SUM(Tabela36[[#This Row],[set/21]:[dez/21]])</f>
        <v>0</v>
      </c>
      <c r="BU221" s="5">
        <f>SUM(Tabela36[[#This Row],[jan/22]:[dez/22]])</f>
        <v>6876.9000000000005</v>
      </c>
      <c r="BV221" s="5">
        <f t="shared" si="11"/>
        <v>14648.470000000001</v>
      </c>
      <c r="BW221" s="5">
        <f t="shared" si="12"/>
        <v>0</v>
      </c>
      <c r="BX221" s="5">
        <f>SUM(Tabela36[[#This Row],[jan/25]:[dez/25]])</f>
        <v>0</v>
      </c>
      <c r="BY221" s="5">
        <f t="shared" si="13"/>
        <v>0</v>
      </c>
      <c r="BZ221" s="5">
        <f>Tabela36[[#This Row],[Total 2025]]+Tabela36[[#This Row],[Total 2024]]+Tabela36[[#This Row],[Total 2023]]+Tabela36[[#This Row],[Total 2022]]+Tabela36[[#This Row],[Total 2021]]+Tabela36[[#This Row],[Total 2026]]</f>
        <v>21525.370000000003</v>
      </c>
    </row>
    <row r="222" spans="1:78" ht="30" customHeight="1" x14ac:dyDescent="0.25">
      <c r="A222" s="63"/>
      <c r="B222" s="10" t="s">
        <v>182</v>
      </c>
      <c r="C222" s="2" t="s">
        <v>276</v>
      </c>
      <c r="D222" s="10">
        <v>1288</v>
      </c>
      <c r="E222" s="7"/>
      <c r="F222" s="2" t="s">
        <v>436</v>
      </c>
      <c r="G222" s="153" t="s">
        <v>440</v>
      </c>
      <c r="H222" s="7">
        <v>0</v>
      </c>
      <c r="I222" s="7">
        <v>0</v>
      </c>
      <c r="J222" s="7">
        <v>0</v>
      </c>
      <c r="K222" s="7">
        <v>0</v>
      </c>
      <c r="L222" s="7">
        <v>0</v>
      </c>
      <c r="M222" s="7">
        <v>0</v>
      </c>
      <c r="N222" s="7">
        <v>0</v>
      </c>
      <c r="O222" s="7">
        <v>0</v>
      </c>
      <c r="P222" s="7">
        <v>0</v>
      </c>
      <c r="Q222" s="7">
        <v>6761.24</v>
      </c>
      <c r="R222" s="7">
        <v>0</v>
      </c>
      <c r="S222" s="7">
        <v>0</v>
      </c>
      <c r="T222" s="11">
        <v>0</v>
      </c>
      <c r="U222" s="11">
        <v>0</v>
      </c>
      <c r="V222" s="11">
        <v>0</v>
      </c>
      <c r="W222" s="7">
        <v>0</v>
      </c>
      <c r="X222" s="7">
        <v>2334.48</v>
      </c>
      <c r="Y222" s="7">
        <v>0</v>
      </c>
      <c r="Z222" s="7">
        <v>0</v>
      </c>
      <c r="AA222" s="7">
        <v>0</v>
      </c>
      <c r="AB222" s="7">
        <v>0</v>
      </c>
      <c r="AC222" s="7">
        <v>0</v>
      </c>
      <c r="AD222" s="7">
        <v>0</v>
      </c>
      <c r="AE222" s="7">
        <v>0</v>
      </c>
      <c r="AF222" s="11">
        <v>0</v>
      </c>
      <c r="AG222" s="7">
        <v>0</v>
      </c>
      <c r="AH222" s="7">
        <v>0</v>
      </c>
      <c r="AI222" s="7">
        <v>0</v>
      </c>
      <c r="AJ222" s="7">
        <v>0</v>
      </c>
      <c r="AK222" s="7">
        <v>0</v>
      </c>
      <c r="AL222" s="7">
        <v>0</v>
      </c>
      <c r="AM222" s="7">
        <v>0</v>
      </c>
      <c r="AN222" s="7">
        <v>0</v>
      </c>
      <c r="AO222" s="7">
        <v>0</v>
      </c>
      <c r="AP222" s="7">
        <v>0</v>
      </c>
      <c r="AQ222" s="7">
        <v>0</v>
      </c>
      <c r="AR222" s="7">
        <v>0</v>
      </c>
      <c r="AS222" s="7">
        <v>0</v>
      </c>
      <c r="AT222" s="7">
        <v>0</v>
      </c>
      <c r="AU222" s="7">
        <v>0</v>
      </c>
      <c r="AV222" s="7">
        <v>0</v>
      </c>
      <c r="AW222" s="7">
        <v>0</v>
      </c>
      <c r="AX222" s="7">
        <v>0</v>
      </c>
      <c r="AY222" s="7">
        <v>0</v>
      </c>
      <c r="AZ222" s="7">
        <v>0</v>
      </c>
      <c r="BA222" s="7">
        <v>0</v>
      </c>
      <c r="BB222" s="7">
        <v>0</v>
      </c>
      <c r="BC222" s="7">
        <v>0</v>
      </c>
      <c r="BD222" s="7">
        <v>0</v>
      </c>
      <c r="BE222" s="7">
        <v>0</v>
      </c>
      <c r="BF222" s="7">
        <v>0</v>
      </c>
      <c r="BG222" s="7">
        <v>0</v>
      </c>
      <c r="BH222" s="7">
        <v>0</v>
      </c>
      <c r="BI222" s="7">
        <v>0</v>
      </c>
      <c r="BJ222" s="7">
        <v>0</v>
      </c>
      <c r="BK222" s="7">
        <v>0</v>
      </c>
      <c r="BL222" s="155">
        <v>0</v>
      </c>
      <c r="BM222" s="7"/>
      <c r="BN222" s="7"/>
      <c r="BO222" s="7"/>
      <c r="BP222" s="7"/>
      <c r="BQ222" s="7"/>
      <c r="BR222" s="7"/>
      <c r="BS222" s="7"/>
      <c r="BT222" s="5">
        <f>SUM(Tabela36[[#This Row],[set/21]:[dez/21]])</f>
        <v>0</v>
      </c>
      <c r="BU222" s="5">
        <f>SUM(Tabela36[[#This Row],[jan/22]:[dez/22]])</f>
        <v>6761.24</v>
      </c>
      <c r="BV222" s="5">
        <f t="shared" si="11"/>
        <v>2334.48</v>
      </c>
      <c r="BW222" s="5">
        <f t="shared" si="12"/>
        <v>0</v>
      </c>
      <c r="BX222" s="5">
        <f>SUM(Tabela36[[#This Row],[jan/25]:[dez/25]])</f>
        <v>0</v>
      </c>
      <c r="BY222" s="5">
        <f t="shared" si="13"/>
        <v>0</v>
      </c>
      <c r="BZ222" s="5">
        <f>Tabela36[[#This Row],[Total 2025]]+Tabela36[[#This Row],[Total 2024]]+Tabela36[[#This Row],[Total 2023]]+Tabela36[[#This Row],[Total 2022]]+Tabela36[[#This Row],[Total 2021]]+Tabela36[[#This Row],[Total 2026]]</f>
        <v>9095.7199999999993</v>
      </c>
    </row>
    <row r="223" spans="1:78" ht="30" customHeight="1" x14ac:dyDescent="0.25">
      <c r="A223" s="63"/>
      <c r="B223" s="13" t="s">
        <v>341</v>
      </c>
      <c r="C223" s="2" t="s">
        <v>276</v>
      </c>
      <c r="D223" s="10">
        <v>1320</v>
      </c>
      <c r="E223" s="7"/>
      <c r="F223" s="2" t="s">
        <v>436</v>
      </c>
      <c r="G223" s="153" t="s">
        <v>440</v>
      </c>
      <c r="H223" s="7">
        <v>0</v>
      </c>
      <c r="I223" s="7">
        <v>0</v>
      </c>
      <c r="J223" s="7">
        <v>0</v>
      </c>
      <c r="K223" s="7">
        <v>0</v>
      </c>
      <c r="L223" s="7">
        <v>0</v>
      </c>
      <c r="M223" s="7">
        <v>0</v>
      </c>
      <c r="N223" s="7">
        <v>0</v>
      </c>
      <c r="O223" s="7">
        <v>0</v>
      </c>
      <c r="P223" s="7">
        <v>0</v>
      </c>
      <c r="Q223" s="7">
        <v>0</v>
      </c>
      <c r="R223" s="7">
        <v>0</v>
      </c>
      <c r="S223" s="7">
        <v>0</v>
      </c>
      <c r="T223" s="11">
        <v>6741.19</v>
      </c>
      <c r="U223" s="11">
        <v>0</v>
      </c>
      <c r="V223" s="11">
        <v>0</v>
      </c>
      <c r="W223" s="11">
        <v>0</v>
      </c>
      <c r="X223" s="11">
        <v>0</v>
      </c>
      <c r="Y223" s="11">
        <v>0</v>
      </c>
      <c r="Z223" s="11">
        <v>0</v>
      </c>
      <c r="AA223" s="11">
        <v>0</v>
      </c>
      <c r="AB223" s="11">
        <v>0</v>
      </c>
      <c r="AC223" s="11">
        <v>0</v>
      </c>
      <c r="AD223" s="11">
        <v>0</v>
      </c>
      <c r="AE223" s="7">
        <v>0</v>
      </c>
      <c r="AF223" s="11">
        <v>0</v>
      </c>
      <c r="AG223" s="11">
        <v>0</v>
      </c>
      <c r="AH223" s="7">
        <v>0</v>
      </c>
      <c r="AI223" s="7">
        <v>0</v>
      </c>
      <c r="AJ223" s="7">
        <v>0</v>
      </c>
      <c r="AK223" s="7">
        <v>0</v>
      </c>
      <c r="AL223" s="7">
        <v>0</v>
      </c>
      <c r="AM223" s="7">
        <v>0</v>
      </c>
      <c r="AN223" s="7">
        <v>0</v>
      </c>
      <c r="AO223" s="7">
        <v>0</v>
      </c>
      <c r="AP223" s="7">
        <v>0</v>
      </c>
      <c r="AQ223" s="7">
        <v>0</v>
      </c>
      <c r="AR223" s="7">
        <v>0</v>
      </c>
      <c r="AS223" s="7">
        <v>0</v>
      </c>
      <c r="AT223" s="7">
        <v>0</v>
      </c>
      <c r="AU223" s="7">
        <v>0</v>
      </c>
      <c r="AV223" s="7">
        <v>0</v>
      </c>
      <c r="AW223" s="7">
        <v>0</v>
      </c>
      <c r="AX223" s="7">
        <v>0</v>
      </c>
      <c r="AY223" s="7">
        <v>0</v>
      </c>
      <c r="AZ223" s="7">
        <v>0</v>
      </c>
      <c r="BA223" s="7">
        <v>0</v>
      </c>
      <c r="BB223" s="7">
        <v>0</v>
      </c>
      <c r="BC223" s="7">
        <v>0</v>
      </c>
      <c r="BD223" s="7">
        <v>0</v>
      </c>
      <c r="BE223" s="7">
        <v>0</v>
      </c>
      <c r="BF223" s="7">
        <v>0</v>
      </c>
      <c r="BG223" s="7">
        <v>0</v>
      </c>
      <c r="BH223" s="7">
        <v>0</v>
      </c>
      <c r="BI223" s="7">
        <v>0</v>
      </c>
      <c r="BJ223" s="7">
        <v>0</v>
      </c>
      <c r="BK223" s="7">
        <v>0</v>
      </c>
      <c r="BL223" s="155">
        <v>0</v>
      </c>
      <c r="BM223" s="7"/>
      <c r="BN223" s="7"/>
      <c r="BO223" s="7"/>
      <c r="BP223" s="7"/>
      <c r="BQ223" s="7"/>
      <c r="BR223" s="7"/>
      <c r="BS223" s="7"/>
      <c r="BT223" s="5">
        <f>SUM(Tabela36[[#This Row],[set/21]:[dez/21]])</f>
        <v>0</v>
      </c>
      <c r="BU223" s="5">
        <f>SUM(Tabela36[[#This Row],[jan/22]:[dez/22]])</f>
        <v>6741.19</v>
      </c>
      <c r="BV223" s="5">
        <f t="shared" si="11"/>
        <v>0</v>
      </c>
      <c r="BW223" s="5">
        <f t="shared" si="12"/>
        <v>0</v>
      </c>
      <c r="BX223" s="5">
        <f>SUM(Tabela36[[#This Row],[jan/25]:[dez/25]])</f>
        <v>0</v>
      </c>
      <c r="BY223" s="5">
        <f t="shared" si="13"/>
        <v>0</v>
      </c>
      <c r="BZ223" s="5">
        <f>Tabela36[[#This Row],[Total 2025]]+Tabela36[[#This Row],[Total 2024]]+Tabela36[[#This Row],[Total 2023]]+Tabela36[[#This Row],[Total 2022]]+Tabela36[[#This Row],[Total 2021]]+Tabela36[[#This Row],[Total 2026]]</f>
        <v>6741.19</v>
      </c>
    </row>
    <row r="224" spans="1:78" ht="30" customHeight="1" x14ac:dyDescent="0.25">
      <c r="A224" s="63"/>
      <c r="B224" s="10" t="s">
        <v>322</v>
      </c>
      <c r="C224" s="2" t="s">
        <v>280</v>
      </c>
      <c r="D224" s="10">
        <v>1315</v>
      </c>
      <c r="E224" s="7"/>
      <c r="F224" s="2" t="s">
        <v>436</v>
      </c>
      <c r="G224" s="153" t="s">
        <v>440</v>
      </c>
      <c r="H224" s="7">
        <v>0</v>
      </c>
      <c r="I224" s="7">
        <v>0</v>
      </c>
      <c r="J224" s="7">
        <v>0</v>
      </c>
      <c r="K224" s="7">
        <v>0</v>
      </c>
      <c r="L224" s="7">
        <v>0</v>
      </c>
      <c r="M224" s="7">
        <v>0</v>
      </c>
      <c r="N224" s="7">
        <v>0</v>
      </c>
      <c r="O224" s="7">
        <v>0</v>
      </c>
      <c r="P224" s="7">
        <v>0</v>
      </c>
      <c r="Q224" s="7">
        <v>0</v>
      </c>
      <c r="R224" s="7">
        <v>0</v>
      </c>
      <c r="S224" s="7">
        <v>3235.61</v>
      </c>
      <c r="T224" s="11">
        <v>3426.38</v>
      </c>
      <c r="U224" s="11">
        <v>0</v>
      </c>
      <c r="V224" s="11">
        <v>0</v>
      </c>
      <c r="W224" s="11">
        <v>0</v>
      </c>
      <c r="X224" s="11">
        <v>0</v>
      </c>
      <c r="Y224" s="11">
        <v>0</v>
      </c>
      <c r="Z224" s="11">
        <v>0</v>
      </c>
      <c r="AA224" s="11">
        <v>0</v>
      </c>
      <c r="AB224" s="11">
        <v>0</v>
      </c>
      <c r="AC224" s="11">
        <v>0</v>
      </c>
      <c r="AD224" s="11">
        <v>0</v>
      </c>
      <c r="AE224" s="7">
        <v>0</v>
      </c>
      <c r="AF224" s="11">
        <v>0</v>
      </c>
      <c r="AG224" s="11">
        <v>0</v>
      </c>
      <c r="AH224" s="7">
        <v>0</v>
      </c>
      <c r="AI224" s="7">
        <v>0</v>
      </c>
      <c r="AJ224" s="7">
        <v>0</v>
      </c>
      <c r="AK224" s="7">
        <v>0</v>
      </c>
      <c r="AL224" s="7">
        <v>0</v>
      </c>
      <c r="AM224" s="7">
        <v>0</v>
      </c>
      <c r="AN224" s="7">
        <v>0</v>
      </c>
      <c r="AO224" s="7">
        <v>0</v>
      </c>
      <c r="AP224" s="7">
        <v>0</v>
      </c>
      <c r="AQ224" s="7">
        <v>0</v>
      </c>
      <c r="AR224" s="7">
        <v>0</v>
      </c>
      <c r="AS224" s="7">
        <v>0</v>
      </c>
      <c r="AT224" s="7">
        <v>0</v>
      </c>
      <c r="AU224" s="7">
        <v>0</v>
      </c>
      <c r="AV224" s="7">
        <v>0</v>
      </c>
      <c r="AW224" s="7">
        <v>0</v>
      </c>
      <c r="AX224" s="7">
        <v>0</v>
      </c>
      <c r="AY224" s="7">
        <v>0</v>
      </c>
      <c r="AZ224" s="7">
        <v>0</v>
      </c>
      <c r="BA224" s="7">
        <v>0</v>
      </c>
      <c r="BB224" s="7">
        <v>0</v>
      </c>
      <c r="BC224" s="7">
        <v>0</v>
      </c>
      <c r="BD224" s="7">
        <v>0</v>
      </c>
      <c r="BE224" s="7">
        <v>0</v>
      </c>
      <c r="BF224" s="7">
        <v>0</v>
      </c>
      <c r="BG224" s="7">
        <v>0</v>
      </c>
      <c r="BH224" s="7">
        <v>0</v>
      </c>
      <c r="BI224" s="7">
        <v>0</v>
      </c>
      <c r="BJ224" s="7">
        <v>0</v>
      </c>
      <c r="BK224" s="7">
        <v>0</v>
      </c>
      <c r="BL224" s="155">
        <v>0</v>
      </c>
      <c r="BM224" s="7"/>
      <c r="BN224" s="7"/>
      <c r="BO224" s="7"/>
      <c r="BP224" s="7"/>
      <c r="BQ224" s="7"/>
      <c r="BR224" s="7"/>
      <c r="BS224" s="7"/>
      <c r="BT224" s="5">
        <f>SUM(Tabela36[[#This Row],[set/21]:[dez/21]])</f>
        <v>0</v>
      </c>
      <c r="BU224" s="5">
        <f>SUM(Tabela36[[#This Row],[jan/22]:[dez/22]])</f>
        <v>6661.99</v>
      </c>
      <c r="BV224" s="5">
        <f t="shared" si="11"/>
        <v>0</v>
      </c>
      <c r="BW224" s="5">
        <f t="shared" si="12"/>
        <v>0</v>
      </c>
      <c r="BX224" s="5">
        <f>SUM(Tabela36[[#This Row],[jan/25]:[dez/25]])</f>
        <v>0</v>
      </c>
      <c r="BY224" s="5">
        <f t="shared" si="13"/>
        <v>0</v>
      </c>
      <c r="BZ224" s="5">
        <f>Tabela36[[#This Row],[Total 2025]]+Tabela36[[#This Row],[Total 2024]]+Tabela36[[#This Row],[Total 2023]]+Tabela36[[#This Row],[Total 2022]]+Tabela36[[#This Row],[Total 2021]]+Tabela36[[#This Row],[Total 2026]]</f>
        <v>6661.99</v>
      </c>
    </row>
    <row r="225" spans="1:78" ht="30" customHeight="1" x14ac:dyDescent="0.25">
      <c r="A225" s="63"/>
      <c r="B225" s="10" t="s">
        <v>188</v>
      </c>
      <c r="C225" s="2" t="s">
        <v>297</v>
      </c>
      <c r="D225" s="10">
        <v>1124</v>
      </c>
      <c r="E225" s="7"/>
      <c r="F225" s="2" t="s">
        <v>436</v>
      </c>
      <c r="G225" s="153" t="s">
        <v>435</v>
      </c>
      <c r="H225" s="7">
        <v>0</v>
      </c>
      <c r="I225" s="7">
        <v>0</v>
      </c>
      <c r="J225" s="7">
        <v>3122.6</v>
      </c>
      <c r="K225" s="7">
        <v>0</v>
      </c>
      <c r="L225" s="7">
        <v>0</v>
      </c>
      <c r="M225" s="7">
        <v>2334.1</v>
      </c>
      <c r="N225" s="7">
        <v>0</v>
      </c>
      <c r="O225" s="7">
        <v>1656.4</v>
      </c>
      <c r="P225" s="7">
        <v>0</v>
      </c>
      <c r="Q225" s="7">
        <v>2512.48</v>
      </c>
      <c r="R225" s="7">
        <v>0</v>
      </c>
      <c r="S225" s="7">
        <v>0</v>
      </c>
      <c r="T225" s="11">
        <v>0</v>
      </c>
      <c r="U225" s="11">
        <v>0</v>
      </c>
      <c r="V225" s="11">
        <v>0</v>
      </c>
      <c r="W225" s="7">
        <v>0</v>
      </c>
      <c r="X225" s="7">
        <v>0</v>
      </c>
      <c r="Y225" s="7">
        <v>0</v>
      </c>
      <c r="Z225" s="7">
        <v>1656.38</v>
      </c>
      <c r="AA225" s="7">
        <v>0</v>
      </c>
      <c r="AB225" s="7">
        <v>0</v>
      </c>
      <c r="AC225" s="7">
        <v>0</v>
      </c>
      <c r="AD225" s="7">
        <v>0</v>
      </c>
      <c r="AE225" s="7">
        <v>0</v>
      </c>
      <c r="AF225" s="11">
        <v>0</v>
      </c>
      <c r="AG225" s="7">
        <v>0</v>
      </c>
      <c r="AH225" s="7">
        <v>0</v>
      </c>
      <c r="AI225" s="7">
        <v>0</v>
      </c>
      <c r="AJ225" s="7">
        <v>0</v>
      </c>
      <c r="AK225" s="7">
        <v>0</v>
      </c>
      <c r="AL225" s="7">
        <v>0</v>
      </c>
      <c r="AM225" s="7">
        <v>0</v>
      </c>
      <c r="AN225" s="7">
        <v>0</v>
      </c>
      <c r="AO225" s="7">
        <v>0</v>
      </c>
      <c r="AP225" s="7">
        <v>0</v>
      </c>
      <c r="AQ225" s="7">
        <v>0</v>
      </c>
      <c r="AR225" s="7">
        <v>0</v>
      </c>
      <c r="AS225" s="7">
        <v>0</v>
      </c>
      <c r="AT225" s="7">
        <v>0</v>
      </c>
      <c r="AU225" s="7">
        <v>0</v>
      </c>
      <c r="AV225" s="7">
        <v>0</v>
      </c>
      <c r="AW225" s="7">
        <v>0</v>
      </c>
      <c r="AX225" s="7">
        <v>0</v>
      </c>
      <c r="AY225" s="7">
        <v>0</v>
      </c>
      <c r="AZ225" s="7">
        <v>0</v>
      </c>
      <c r="BA225" s="7">
        <v>0</v>
      </c>
      <c r="BB225" s="7">
        <v>0</v>
      </c>
      <c r="BC225" s="7">
        <v>0</v>
      </c>
      <c r="BD225" s="7">
        <v>0</v>
      </c>
      <c r="BE225" s="7">
        <v>0</v>
      </c>
      <c r="BF225" s="7">
        <v>0</v>
      </c>
      <c r="BG225" s="7">
        <v>0</v>
      </c>
      <c r="BH225" s="7">
        <v>0</v>
      </c>
      <c r="BI225" s="7">
        <v>0</v>
      </c>
      <c r="BJ225" s="7">
        <v>0</v>
      </c>
      <c r="BK225" s="7">
        <v>0</v>
      </c>
      <c r="BL225" s="155">
        <v>0</v>
      </c>
      <c r="BM225" s="7"/>
      <c r="BN225" s="7"/>
      <c r="BO225" s="7"/>
      <c r="BP225" s="7"/>
      <c r="BQ225" s="7"/>
      <c r="BR225" s="7"/>
      <c r="BS225" s="7"/>
      <c r="BT225" s="5">
        <f>SUM(Tabela36[[#This Row],[set/21]:[dez/21]])</f>
        <v>3122.6</v>
      </c>
      <c r="BU225" s="5">
        <f>SUM(Tabela36[[#This Row],[jan/22]:[dez/22]])</f>
        <v>6502.98</v>
      </c>
      <c r="BV225" s="5">
        <f t="shared" si="11"/>
        <v>1656.38</v>
      </c>
      <c r="BW225" s="5">
        <f t="shared" si="12"/>
        <v>0</v>
      </c>
      <c r="BX225" s="5">
        <f>SUM(Tabela36[[#This Row],[jan/25]:[dez/25]])</f>
        <v>0</v>
      </c>
      <c r="BY225" s="5">
        <f t="shared" si="13"/>
        <v>0</v>
      </c>
      <c r="BZ225" s="5">
        <f>Tabela36[[#This Row],[Total 2025]]+Tabela36[[#This Row],[Total 2024]]+Tabela36[[#This Row],[Total 2023]]+Tabela36[[#This Row],[Total 2022]]+Tabela36[[#This Row],[Total 2021]]+Tabela36[[#This Row],[Total 2026]]</f>
        <v>11281.96</v>
      </c>
    </row>
    <row r="226" spans="1:78" ht="30" customHeight="1" x14ac:dyDescent="0.25">
      <c r="A226" s="63"/>
      <c r="B226" s="10" t="s">
        <v>329</v>
      </c>
      <c r="C226" s="2" t="s">
        <v>297</v>
      </c>
      <c r="D226" s="10">
        <v>1330</v>
      </c>
      <c r="E226" s="7"/>
      <c r="F226" s="2" t="s">
        <v>437</v>
      </c>
      <c r="G226" s="153" t="s">
        <v>440</v>
      </c>
      <c r="H226" s="7">
        <v>0</v>
      </c>
      <c r="I226" s="7">
        <v>0</v>
      </c>
      <c r="J226" s="7">
        <v>0</v>
      </c>
      <c r="K226" s="7">
        <v>0</v>
      </c>
      <c r="L226" s="7">
        <v>0</v>
      </c>
      <c r="M226" s="7">
        <v>0</v>
      </c>
      <c r="N226" s="7">
        <v>0</v>
      </c>
      <c r="O226" s="7">
        <v>0</v>
      </c>
      <c r="P226" s="7">
        <v>0</v>
      </c>
      <c r="Q226" s="7">
        <v>0</v>
      </c>
      <c r="R226" s="7">
        <v>6455.57</v>
      </c>
      <c r="S226" s="7">
        <v>0</v>
      </c>
      <c r="T226" s="11">
        <v>0</v>
      </c>
      <c r="U226" s="11">
        <v>0</v>
      </c>
      <c r="V226" s="11">
        <v>0</v>
      </c>
      <c r="W226" s="11">
        <v>0</v>
      </c>
      <c r="X226" s="11">
        <v>0</v>
      </c>
      <c r="Y226" s="11">
        <v>0</v>
      </c>
      <c r="Z226" s="11">
        <v>0</v>
      </c>
      <c r="AA226" s="11">
        <v>0</v>
      </c>
      <c r="AB226" s="11">
        <v>0</v>
      </c>
      <c r="AC226" s="11">
        <v>0</v>
      </c>
      <c r="AD226" s="11">
        <v>0</v>
      </c>
      <c r="AE226" s="7">
        <v>0</v>
      </c>
      <c r="AF226" s="11">
        <v>0</v>
      </c>
      <c r="AG226" s="11">
        <v>0</v>
      </c>
      <c r="AH226" s="7">
        <v>0</v>
      </c>
      <c r="AI226" s="7">
        <v>0</v>
      </c>
      <c r="AJ226" s="7">
        <v>0</v>
      </c>
      <c r="AK226" s="7">
        <v>0</v>
      </c>
      <c r="AL226" s="7">
        <v>0</v>
      </c>
      <c r="AM226" s="7">
        <v>0</v>
      </c>
      <c r="AN226" s="7">
        <v>0</v>
      </c>
      <c r="AO226" s="7">
        <v>0</v>
      </c>
      <c r="AP226" s="7">
        <v>0</v>
      </c>
      <c r="AQ226" s="7">
        <v>0</v>
      </c>
      <c r="AR226" s="7">
        <v>0</v>
      </c>
      <c r="AS226" s="7">
        <v>0</v>
      </c>
      <c r="AT226" s="7">
        <v>0</v>
      </c>
      <c r="AU226" s="7">
        <v>0</v>
      </c>
      <c r="AV226" s="7">
        <v>0</v>
      </c>
      <c r="AW226" s="7">
        <v>0</v>
      </c>
      <c r="AX226" s="7">
        <v>0</v>
      </c>
      <c r="AY226" s="7">
        <v>0</v>
      </c>
      <c r="AZ226" s="7">
        <v>0</v>
      </c>
      <c r="BA226" s="7">
        <v>0</v>
      </c>
      <c r="BB226" s="7">
        <v>0</v>
      </c>
      <c r="BC226" s="7">
        <v>0</v>
      </c>
      <c r="BD226" s="7">
        <v>0</v>
      </c>
      <c r="BE226" s="7">
        <v>0</v>
      </c>
      <c r="BF226" s="7">
        <v>0</v>
      </c>
      <c r="BG226" s="7">
        <v>0</v>
      </c>
      <c r="BH226" s="7">
        <v>0</v>
      </c>
      <c r="BI226" s="7">
        <v>0</v>
      </c>
      <c r="BJ226" s="7">
        <v>0</v>
      </c>
      <c r="BK226" s="7">
        <v>0</v>
      </c>
      <c r="BL226" s="155">
        <v>0</v>
      </c>
      <c r="BM226" s="7"/>
      <c r="BN226" s="7"/>
      <c r="BO226" s="7"/>
      <c r="BP226" s="7"/>
      <c r="BQ226" s="7"/>
      <c r="BR226" s="7"/>
      <c r="BS226" s="7"/>
      <c r="BT226" s="5">
        <f>SUM(Tabela36[[#This Row],[set/21]:[dez/21]])</f>
        <v>0</v>
      </c>
      <c r="BU226" s="5">
        <f>SUM(Tabela36[[#This Row],[jan/22]:[dez/22]])</f>
        <v>6455.57</v>
      </c>
      <c r="BV226" s="5">
        <f t="shared" si="11"/>
        <v>0</v>
      </c>
      <c r="BW226" s="5">
        <f t="shared" si="12"/>
        <v>0</v>
      </c>
      <c r="BX226" s="5">
        <f>SUM(Tabela36[[#This Row],[jan/25]:[dez/25]])</f>
        <v>0</v>
      </c>
      <c r="BY226" s="5">
        <f t="shared" si="13"/>
        <v>0</v>
      </c>
      <c r="BZ226" s="5">
        <f>Tabela36[[#This Row],[Total 2025]]+Tabela36[[#This Row],[Total 2024]]+Tabela36[[#This Row],[Total 2023]]+Tabela36[[#This Row],[Total 2022]]+Tabela36[[#This Row],[Total 2021]]+Tabela36[[#This Row],[Total 2026]]</f>
        <v>6455.57</v>
      </c>
    </row>
    <row r="227" spans="1:78" ht="30" customHeight="1" x14ac:dyDescent="0.25">
      <c r="A227" s="63"/>
      <c r="B227" s="13" t="s">
        <v>344</v>
      </c>
      <c r="C227" s="2" t="s">
        <v>287</v>
      </c>
      <c r="D227" s="10">
        <v>1306</v>
      </c>
      <c r="E227" s="7"/>
      <c r="F227" s="2" t="s">
        <v>529</v>
      </c>
      <c r="G227" s="153" t="s">
        <v>435</v>
      </c>
      <c r="H227" s="7">
        <v>0</v>
      </c>
      <c r="I227" s="7">
        <v>0</v>
      </c>
      <c r="J227" s="7">
        <v>0</v>
      </c>
      <c r="K227" s="7">
        <v>0</v>
      </c>
      <c r="L227" s="7">
        <v>0</v>
      </c>
      <c r="M227" s="7">
        <v>0</v>
      </c>
      <c r="N227" s="7">
        <v>0</v>
      </c>
      <c r="O227" s="7">
        <v>0</v>
      </c>
      <c r="P227" s="7">
        <v>0</v>
      </c>
      <c r="Q227" s="7">
        <v>0</v>
      </c>
      <c r="R227" s="7">
        <v>0</v>
      </c>
      <c r="S227" s="7">
        <v>0</v>
      </c>
      <c r="T227" s="11">
        <v>3942.15</v>
      </c>
      <c r="U227" s="11">
        <v>2501.64</v>
      </c>
      <c r="V227" s="11">
        <v>0</v>
      </c>
      <c r="W227" s="11">
        <v>0</v>
      </c>
      <c r="X227" s="11">
        <v>0</v>
      </c>
      <c r="Y227" s="11">
        <v>0</v>
      </c>
      <c r="Z227" s="11">
        <v>0</v>
      </c>
      <c r="AA227" s="11">
        <v>0</v>
      </c>
      <c r="AB227" s="11">
        <v>0</v>
      </c>
      <c r="AC227" s="11">
        <v>0</v>
      </c>
      <c r="AD227" s="11">
        <v>0</v>
      </c>
      <c r="AE227" s="7">
        <v>0</v>
      </c>
      <c r="AF227" s="11">
        <v>0</v>
      </c>
      <c r="AG227" s="11">
        <v>0</v>
      </c>
      <c r="AH227" s="7">
        <v>0</v>
      </c>
      <c r="AI227" s="7">
        <v>0</v>
      </c>
      <c r="AJ227" s="7">
        <v>0</v>
      </c>
      <c r="AK227" s="7">
        <v>0</v>
      </c>
      <c r="AL227" s="7">
        <v>0</v>
      </c>
      <c r="AM227" s="7">
        <v>0</v>
      </c>
      <c r="AN227" s="7">
        <v>0</v>
      </c>
      <c r="AO227" s="7">
        <v>0</v>
      </c>
      <c r="AP227" s="7">
        <v>0</v>
      </c>
      <c r="AQ227" s="7">
        <v>0</v>
      </c>
      <c r="AR227" s="7">
        <v>0</v>
      </c>
      <c r="AS227" s="7">
        <v>0</v>
      </c>
      <c r="AT227" s="7">
        <v>0</v>
      </c>
      <c r="AU227" s="7">
        <v>0</v>
      </c>
      <c r="AV227" s="7">
        <v>0</v>
      </c>
      <c r="AW227" s="7">
        <v>0</v>
      </c>
      <c r="AX227" s="7">
        <v>0</v>
      </c>
      <c r="AY227" s="7">
        <v>0</v>
      </c>
      <c r="AZ227" s="7">
        <v>0</v>
      </c>
      <c r="BA227" s="7">
        <v>0</v>
      </c>
      <c r="BB227" s="7">
        <v>0</v>
      </c>
      <c r="BC227" s="7">
        <v>0</v>
      </c>
      <c r="BD227" s="7">
        <v>0</v>
      </c>
      <c r="BE227" s="7">
        <v>0</v>
      </c>
      <c r="BF227" s="7">
        <v>0</v>
      </c>
      <c r="BG227" s="7">
        <v>0</v>
      </c>
      <c r="BH227" s="7">
        <v>0</v>
      </c>
      <c r="BI227" s="7">
        <v>0</v>
      </c>
      <c r="BJ227" s="7">
        <v>0</v>
      </c>
      <c r="BK227" s="7">
        <v>0</v>
      </c>
      <c r="BL227" s="155">
        <v>0</v>
      </c>
      <c r="BM227" s="7"/>
      <c r="BN227" s="7"/>
      <c r="BO227" s="7"/>
      <c r="BP227" s="7"/>
      <c r="BQ227" s="7"/>
      <c r="BR227" s="7"/>
      <c r="BS227" s="7"/>
      <c r="BT227" s="5">
        <f>SUM(Tabela36[[#This Row],[set/21]:[dez/21]])</f>
        <v>0</v>
      </c>
      <c r="BU227" s="5">
        <f>SUM(Tabela36[[#This Row],[jan/22]:[dez/22]])</f>
        <v>6443.79</v>
      </c>
      <c r="BV227" s="5">
        <f t="shared" si="11"/>
        <v>0</v>
      </c>
      <c r="BW227" s="5">
        <f t="shared" si="12"/>
        <v>0</v>
      </c>
      <c r="BX227" s="5">
        <f>SUM(Tabela36[[#This Row],[jan/25]:[dez/25]])</f>
        <v>0</v>
      </c>
      <c r="BY227" s="5">
        <f t="shared" si="13"/>
        <v>0</v>
      </c>
      <c r="BZ227" s="5">
        <f>Tabela36[[#This Row],[Total 2025]]+Tabela36[[#This Row],[Total 2024]]+Tabela36[[#This Row],[Total 2023]]+Tabela36[[#This Row],[Total 2022]]+Tabela36[[#This Row],[Total 2021]]+Tabela36[[#This Row],[Total 2026]]</f>
        <v>6443.79</v>
      </c>
    </row>
    <row r="228" spans="1:78" ht="30" customHeight="1" x14ac:dyDescent="0.25">
      <c r="A228" s="63"/>
      <c r="B228" s="10" t="s">
        <v>194</v>
      </c>
      <c r="C228" s="2" t="s">
        <v>287</v>
      </c>
      <c r="D228" s="10">
        <v>1205</v>
      </c>
      <c r="E228" s="7"/>
      <c r="F228" s="2" t="s">
        <v>529</v>
      </c>
      <c r="G228" s="153" t="s">
        <v>471</v>
      </c>
      <c r="H228" s="7">
        <v>0</v>
      </c>
      <c r="I228" s="7">
        <v>0</v>
      </c>
      <c r="J228" s="7">
        <v>0</v>
      </c>
      <c r="K228" s="7">
        <v>0</v>
      </c>
      <c r="L228" s="7">
        <v>0</v>
      </c>
      <c r="M228" s="7">
        <v>3641.9</v>
      </c>
      <c r="N228" s="7">
        <v>0</v>
      </c>
      <c r="O228" s="7">
        <v>2553.13</v>
      </c>
      <c r="P228" s="7">
        <v>0</v>
      </c>
      <c r="Q228" s="7">
        <v>0</v>
      </c>
      <c r="R228" s="7">
        <v>0</v>
      </c>
      <c r="S228" s="7">
        <v>0</v>
      </c>
      <c r="T228" s="11">
        <v>0</v>
      </c>
      <c r="U228" s="11">
        <v>0</v>
      </c>
      <c r="V228" s="11">
        <v>0</v>
      </c>
      <c r="W228" s="7">
        <v>0</v>
      </c>
      <c r="X228" s="7">
        <v>0</v>
      </c>
      <c r="Y228" s="7">
        <v>0</v>
      </c>
      <c r="Z228" s="7">
        <v>0</v>
      </c>
      <c r="AA228" s="7">
        <v>0</v>
      </c>
      <c r="AB228" s="7">
        <v>0</v>
      </c>
      <c r="AC228" s="7">
        <v>0</v>
      </c>
      <c r="AD228" s="7">
        <v>0</v>
      </c>
      <c r="AE228" s="7">
        <v>0</v>
      </c>
      <c r="AF228" s="11">
        <v>0</v>
      </c>
      <c r="AG228" s="7">
        <v>0</v>
      </c>
      <c r="AH228" s="7">
        <v>0</v>
      </c>
      <c r="AI228" s="7">
        <v>0</v>
      </c>
      <c r="AJ228" s="7">
        <v>0</v>
      </c>
      <c r="AK228" s="7">
        <v>0</v>
      </c>
      <c r="AL228" s="7">
        <v>0</v>
      </c>
      <c r="AM228" s="7">
        <v>0</v>
      </c>
      <c r="AN228" s="7">
        <v>0</v>
      </c>
      <c r="AO228" s="7">
        <v>0</v>
      </c>
      <c r="AP228" s="7">
        <v>0</v>
      </c>
      <c r="AQ228" s="7">
        <v>0</v>
      </c>
      <c r="AR228" s="7">
        <v>0</v>
      </c>
      <c r="AS228" s="7">
        <v>0</v>
      </c>
      <c r="AT228" s="7">
        <v>0</v>
      </c>
      <c r="AU228" s="7">
        <v>0</v>
      </c>
      <c r="AV228" s="7">
        <v>0</v>
      </c>
      <c r="AW228" s="7">
        <v>0</v>
      </c>
      <c r="AX228" s="7">
        <v>0</v>
      </c>
      <c r="AY228" s="7">
        <v>0</v>
      </c>
      <c r="AZ228" s="7">
        <v>0</v>
      </c>
      <c r="BA228" s="7">
        <v>0</v>
      </c>
      <c r="BB228" s="7">
        <v>0</v>
      </c>
      <c r="BC228" s="7">
        <v>0</v>
      </c>
      <c r="BD228" s="7">
        <v>0</v>
      </c>
      <c r="BE228" s="7">
        <v>0</v>
      </c>
      <c r="BF228" s="7">
        <v>0</v>
      </c>
      <c r="BG228" s="7">
        <v>0</v>
      </c>
      <c r="BH228" s="7">
        <v>0</v>
      </c>
      <c r="BI228" s="7">
        <v>0</v>
      </c>
      <c r="BJ228" s="7">
        <v>0</v>
      </c>
      <c r="BK228" s="7">
        <v>0</v>
      </c>
      <c r="BL228" s="155">
        <v>0</v>
      </c>
      <c r="BM228" s="7"/>
      <c r="BN228" s="7"/>
      <c r="BO228" s="7"/>
      <c r="BP228" s="7"/>
      <c r="BQ228" s="7"/>
      <c r="BR228" s="7"/>
      <c r="BS228" s="7"/>
      <c r="BT228" s="5">
        <f>SUM(Tabela36[[#This Row],[set/21]:[dez/21]])</f>
        <v>0</v>
      </c>
      <c r="BU228" s="5">
        <f>SUM(Tabela36[[#This Row],[jan/22]:[dez/22]])</f>
        <v>6195.0300000000007</v>
      </c>
      <c r="BV228" s="5">
        <f t="shared" si="11"/>
        <v>0</v>
      </c>
      <c r="BW228" s="5">
        <f t="shared" si="12"/>
        <v>0</v>
      </c>
      <c r="BX228" s="5">
        <f>SUM(Tabela36[[#This Row],[jan/25]:[dez/25]])</f>
        <v>0</v>
      </c>
      <c r="BY228" s="5">
        <f t="shared" si="13"/>
        <v>0</v>
      </c>
      <c r="BZ228" s="5">
        <f>Tabela36[[#This Row],[Total 2025]]+Tabela36[[#This Row],[Total 2024]]+Tabela36[[#This Row],[Total 2023]]+Tabela36[[#This Row],[Total 2022]]+Tabela36[[#This Row],[Total 2021]]+Tabela36[[#This Row],[Total 2026]]</f>
        <v>6195.0300000000007</v>
      </c>
    </row>
    <row r="229" spans="1:78" ht="30" customHeight="1" x14ac:dyDescent="0.25">
      <c r="A229" s="63"/>
      <c r="B229" s="10" t="s">
        <v>180</v>
      </c>
      <c r="C229" s="2" t="s">
        <v>290</v>
      </c>
      <c r="D229" s="10">
        <v>1256</v>
      </c>
      <c r="E229" s="7"/>
      <c r="F229" s="2" t="s">
        <v>437</v>
      </c>
      <c r="G229" s="153" t="s">
        <v>440</v>
      </c>
      <c r="H229" s="7">
        <v>0</v>
      </c>
      <c r="I229" s="7">
        <v>0</v>
      </c>
      <c r="J229" s="7">
        <v>0</v>
      </c>
      <c r="K229" s="7">
        <v>0</v>
      </c>
      <c r="L229" s="7">
        <v>0</v>
      </c>
      <c r="M229" s="7">
        <v>0</v>
      </c>
      <c r="N229" s="7">
        <v>0</v>
      </c>
      <c r="O229" s="7">
        <v>0</v>
      </c>
      <c r="P229" s="7">
        <v>6128.28</v>
      </c>
      <c r="Q229" s="7">
        <v>0</v>
      </c>
      <c r="R229" s="7">
        <v>0</v>
      </c>
      <c r="S229" s="7">
        <v>0</v>
      </c>
      <c r="T229" s="11">
        <v>0</v>
      </c>
      <c r="U229" s="11">
        <v>0</v>
      </c>
      <c r="V229" s="11">
        <v>0</v>
      </c>
      <c r="W229" s="7">
        <v>0</v>
      </c>
      <c r="X229" s="7">
        <v>0</v>
      </c>
      <c r="Y229" s="7">
        <v>0</v>
      </c>
      <c r="Z229" s="7">
        <v>0</v>
      </c>
      <c r="AA229" s="7">
        <v>0</v>
      </c>
      <c r="AB229" s="7">
        <v>0</v>
      </c>
      <c r="AC229" s="7">
        <v>0</v>
      </c>
      <c r="AD229" s="7">
        <v>0</v>
      </c>
      <c r="AE229" s="7">
        <v>0</v>
      </c>
      <c r="AF229" s="11">
        <v>0</v>
      </c>
      <c r="AG229" s="7">
        <v>0</v>
      </c>
      <c r="AH229" s="7">
        <v>0</v>
      </c>
      <c r="AI229" s="7">
        <v>0</v>
      </c>
      <c r="AJ229" s="7">
        <v>0</v>
      </c>
      <c r="AK229" s="7">
        <v>0</v>
      </c>
      <c r="AL229" s="7">
        <v>0</v>
      </c>
      <c r="AM229" s="7">
        <v>0</v>
      </c>
      <c r="AN229" s="7">
        <v>0</v>
      </c>
      <c r="AO229" s="7">
        <v>0</v>
      </c>
      <c r="AP229" s="7">
        <v>0</v>
      </c>
      <c r="AQ229" s="7">
        <v>0</v>
      </c>
      <c r="AR229" s="7">
        <v>0</v>
      </c>
      <c r="AS229" s="7">
        <v>0</v>
      </c>
      <c r="AT229" s="7">
        <v>0</v>
      </c>
      <c r="AU229" s="7">
        <v>0</v>
      </c>
      <c r="AV229" s="7">
        <v>0</v>
      </c>
      <c r="AW229" s="7">
        <v>0</v>
      </c>
      <c r="AX229" s="7">
        <v>0</v>
      </c>
      <c r="AY229" s="7">
        <v>0</v>
      </c>
      <c r="AZ229" s="7">
        <v>0</v>
      </c>
      <c r="BA229" s="7">
        <v>0</v>
      </c>
      <c r="BB229" s="7">
        <v>0</v>
      </c>
      <c r="BC229" s="7">
        <v>0</v>
      </c>
      <c r="BD229" s="7">
        <v>0</v>
      </c>
      <c r="BE229" s="7">
        <v>0</v>
      </c>
      <c r="BF229" s="7">
        <v>0</v>
      </c>
      <c r="BG229" s="7">
        <v>0</v>
      </c>
      <c r="BH229" s="7">
        <v>0</v>
      </c>
      <c r="BI229" s="7">
        <v>0</v>
      </c>
      <c r="BJ229" s="7">
        <v>0</v>
      </c>
      <c r="BK229" s="7">
        <v>0</v>
      </c>
      <c r="BL229" s="155">
        <v>0</v>
      </c>
      <c r="BM229" s="7"/>
      <c r="BN229" s="7"/>
      <c r="BO229" s="7"/>
      <c r="BP229" s="7"/>
      <c r="BQ229" s="7"/>
      <c r="BR229" s="7"/>
      <c r="BS229" s="7"/>
      <c r="BT229" s="5">
        <f>SUM(Tabela36[[#This Row],[set/21]:[dez/21]])</f>
        <v>0</v>
      </c>
      <c r="BU229" s="5">
        <f>SUM(Tabela36[[#This Row],[jan/22]:[dez/22]])</f>
        <v>6128.28</v>
      </c>
      <c r="BV229" s="5">
        <f t="shared" si="11"/>
        <v>0</v>
      </c>
      <c r="BW229" s="5">
        <f t="shared" si="12"/>
        <v>0</v>
      </c>
      <c r="BX229" s="5">
        <f>SUM(Tabela36[[#This Row],[jan/25]:[dez/25]])</f>
        <v>0</v>
      </c>
      <c r="BY229" s="5">
        <f t="shared" si="13"/>
        <v>0</v>
      </c>
      <c r="BZ229" s="5">
        <f>Tabela36[[#This Row],[Total 2025]]+Tabela36[[#This Row],[Total 2024]]+Tabela36[[#This Row],[Total 2023]]+Tabela36[[#This Row],[Total 2022]]+Tabela36[[#This Row],[Total 2021]]+Tabela36[[#This Row],[Total 2026]]</f>
        <v>6128.28</v>
      </c>
    </row>
    <row r="230" spans="1:78" ht="30" customHeight="1" x14ac:dyDescent="0.25">
      <c r="A230" s="63"/>
      <c r="B230" s="10" t="s">
        <v>11</v>
      </c>
      <c r="C230" s="2" t="s">
        <v>285</v>
      </c>
      <c r="D230" s="10">
        <v>1277</v>
      </c>
      <c r="E230" s="7"/>
      <c r="F230" s="2" t="s">
        <v>436</v>
      </c>
      <c r="G230" s="153" t="s">
        <v>440</v>
      </c>
      <c r="H230" s="7">
        <v>0</v>
      </c>
      <c r="I230" s="7">
        <v>0</v>
      </c>
      <c r="J230" s="7">
        <v>0</v>
      </c>
      <c r="K230" s="7">
        <v>0</v>
      </c>
      <c r="L230" s="7">
        <v>0</v>
      </c>
      <c r="M230" s="7">
        <v>0</v>
      </c>
      <c r="N230" s="7">
        <v>0</v>
      </c>
      <c r="O230" s="7">
        <v>0</v>
      </c>
      <c r="P230" s="7">
        <v>0</v>
      </c>
      <c r="Q230" s="7">
        <v>6128.16</v>
      </c>
      <c r="R230" s="7">
        <v>0</v>
      </c>
      <c r="S230" s="7">
        <v>0</v>
      </c>
      <c r="T230" s="11">
        <v>0</v>
      </c>
      <c r="U230" s="11">
        <v>0</v>
      </c>
      <c r="V230" s="11">
        <v>0</v>
      </c>
      <c r="W230" s="7">
        <v>0</v>
      </c>
      <c r="X230" s="7">
        <v>6625.68</v>
      </c>
      <c r="Y230" s="7">
        <v>0</v>
      </c>
      <c r="Z230" s="7">
        <v>0</v>
      </c>
      <c r="AA230" s="7">
        <v>0</v>
      </c>
      <c r="AB230" s="7">
        <v>0</v>
      </c>
      <c r="AC230" s="7">
        <v>0</v>
      </c>
      <c r="AD230" s="7">
        <v>0</v>
      </c>
      <c r="AE230" s="7">
        <v>0</v>
      </c>
      <c r="AF230" s="11">
        <v>0</v>
      </c>
      <c r="AG230" s="7">
        <v>0</v>
      </c>
      <c r="AH230" s="7">
        <v>0</v>
      </c>
      <c r="AI230" s="7">
        <v>0</v>
      </c>
      <c r="AJ230" s="7">
        <v>0</v>
      </c>
      <c r="AK230" s="7">
        <v>0</v>
      </c>
      <c r="AL230" s="7">
        <v>0</v>
      </c>
      <c r="AM230" s="7">
        <v>0</v>
      </c>
      <c r="AN230" s="7">
        <v>0</v>
      </c>
      <c r="AO230" s="7">
        <v>0</v>
      </c>
      <c r="AP230" s="7">
        <v>0</v>
      </c>
      <c r="AQ230" s="7">
        <v>0</v>
      </c>
      <c r="AR230" s="7">
        <v>0</v>
      </c>
      <c r="AS230" s="7">
        <v>0</v>
      </c>
      <c r="AT230" s="7">
        <v>0</v>
      </c>
      <c r="AU230" s="7">
        <v>0</v>
      </c>
      <c r="AV230" s="7">
        <v>0</v>
      </c>
      <c r="AW230" s="7">
        <v>0</v>
      </c>
      <c r="AX230" s="7">
        <v>0</v>
      </c>
      <c r="AY230" s="7">
        <v>0</v>
      </c>
      <c r="AZ230" s="7">
        <v>0</v>
      </c>
      <c r="BA230" s="7">
        <v>0</v>
      </c>
      <c r="BB230" s="7">
        <v>0</v>
      </c>
      <c r="BC230" s="7">
        <v>0</v>
      </c>
      <c r="BD230" s="7">
        <v>0</v>
      </c>
      <c r="BE230" s="7">
        <v>0</v>
      </c>
      <c r="BF230" s="7">
        <v>0</v>
      </c>
      <c r="BG230" s="7">
        <v>0</v>
      </c>
      <c r="BH230" s="7">
        <v>0</v>
      </c>
      <c r="BI230" s="7">
        <v>0</v>
      </c>
      <c r="BJ230" s="7">
        <v>0</v>
      </c>
      <c r="BK230" s="7">
        <v>0</v>
      </c>
      <c r="BL230" s="155">
        <v>0</v>
      </c>
      <c r="BM230" s="7"/>
      <c r="BN230" s="7"/>
      <c r="BO230" s="7"/>
      <c r="BP230" s="7"/>
      <c r="BQ230" s="7"/>
      <c r="BR230" s="7"/>
      <c r="BS230" s="7"/>
      <c r="BT230" s="5">
        <f>SUM(Tabela36[[#This Row],[set/21]:[dez/21]])</f>
        <v>0</v>
      </c>
      <c r="BU230" s="5">
        <f>SUM(Tabela36[[#This Row],[jan/22]:[dez/22]])</f>
        <v>6128.16</v>
      </c>
      <c r="BV230" s="5">
        <f t="shared" si="11"/>
        <v>6625.68</v>
      </c>
      <c r="BW230" s="5">
        <f t="shared" si="12"/>
        <v>0</v>
      </c>
      <c r="BX230" s="5">
        <f>SUM(Tabela36[[#This Row],[jan/25]:[dez/25]])</f>
        <v>0</v>
      </c>
      <c r="BY230" s="5">
        <f t="shared" si="13"/>
        <v>0</v>
      </c>
      <c r="BZ230" s="5">
        <f>Tabela36[[#This Row],[Total 2025]]+Tabela36[[#This Row],[Total 2024]]+Tabela36[[#This Row],[Total 2023]]+Tabela36[[#This Row],[Total 2022]]+Tabela36[[#This Row],[Total 2021]]+Tabela36[[#This Row],[Total 2026]]</f>
        <v>12753.84</v>
      </c>
    </row>
    <row r="231" spans="1:78" ht="30" customHeight="1" x14ac:dyDescent="0.25">
      <c r="A231" s="63"/>
      <c r="B231" s="10" t="s">
        <v>74</v>
      </c>
      <c r="C231" s="2" t="s">
        <v>276</v>
      </c>
      <c r="D231" s="10">
        <v>1233</v>
      </c>
      <c r="E231" s="7"/>
      <c r="F231" s="2" t="s">
        <v>436</v>
      </c>
      <c r="G231" s="153" t="s">
        <v>440</v>
      </c>
      <c r="H231" s="7">
        <v>0</v>
      </c>
      <c r="I231" s="7">
        <v>0</v>
      </c>
      <c r="J231" s="7">
        <v>0</v>
      </c>
      <c r="K231" s="7">
        <v>0</v>
      </c>
      <c r="L231" s="7">
        <v>0</v>
      </c>
      <c r="M231" s="7">
        <v>0</v>
      </c>
      <c r="N231" s="7">
        <v>6085.98</v>
      </c>
      <c r="O231" s="7">
        <v>0</v>
      </c>
      <c r="P231" s="7">
        <v>0</v>
      </c>
      <c r="Q231" s="7">
        <v>0</v>
      </c>
      <c r="R231" s="7">
        <v>0</v>
      </c>
      <c r="S231" s="7">
        <v>0</v>
      </c>
      <c r="T231" s="11">
        <v>0</v>
      </c>
      <c r="U231" s="11">
        <v>0</v>
      </c>
      <c r="V231" s="11">
        <v>0</v>
      </c>
      <c r="W231" s="7">
        <v>0</v>
      </c>
      <c r="X231" s="7">
        <v>0</v>
      </c>
      <c r="Y231" s="7">
        <v>0</v>
      </c>
      <c r="Z231" s="7">
        <v>0</v>
      </c>
      <c r="AA231" s="7">
        <v>0</v>
      </c>
      <c r="AB231" s="7">
        <v>0</v>
      </c>
      <c r="AC231" s="7">
        <v>0</v>
      </c>
      <c r="AD231" s="7">
        <v>0</v>
      </c>
      <c r="AE231" s="7">
        <v>0</v>
      </c>
      <c r="AF231" s="11">
        <v>0</v>
      </c>
      <c r="AG231" s="7">
        <v>0</v>
      </c>
      <c r="AH231" s="7">
        <v>0</v>
      </c>
      <c r="AI231" s="7">
        <v>0</v>
      </c>
      <c r="AJ231" s="7">
        <v>0</v>
      </c>
      <c r="AK231" s="7">
        <v>0</v>
      </c>
      <c r="AL231" s="7">
        <v>0</v>
      </c>
      <c r="AM231" s="7">
        <v>0</v>
      </c>
      <c r="AN231" s="7">
        <v>0</v>
      </c>
      <c r="AO231" s="7">
        <v>0</v>
      </c>
      <c r="AP231" s="7">
        <v>0</v>
      </c>
      <c r="AQ231" s="7">
        <v>0</v>
      </c>
      <c r="AR231" s="7">
        <v>0</v>
      </c>
      <c r="AS231" s="7">
        <v>0</v>
      </c>
      <c r="AT231" s="7">
        <v>0</v>
      </c>
      <c r="AU231" s="7">
        <v>0</v>
      </c>
      <c r="AV231" s="7">
        <v>0</v>
      </c>
      <c r="AW231" s="7">
        <v>0</v>
      </c>
      <c r="AX231" s="7">
        <v>0</v>
      </c>
      <c r="AY231" s="7">
        <v>0</v>
      </c>
      <c r="AZ231" s="7">
        <v>0</v>
      </c>
      <c r="BA231" s="7">
        <v>0</v>
      </c>
      <c r="BB231" s="7">
        <v>0</v>
      </c>
      <c r="BC231" s="7">
        <v>0</v>
      </c>
      <c r="BD231" s="7">
        <v>0</v>
      </c>
      <c r="BE231" s="7">
        <v>0</v>
      </c>
      <c r="BF231" s="7">
        <v>0</v>
      </c>
      <c r="BG231" s="7">
        <v>0</v>
      </c>
      <c r="BH231" s="7">
        <v>0</v>
      </c>
      <c r="BI231" s="7">
        <v>0</v>
      </c>
      <c r="BJ231" s="7">
        <v>0</v>
      </c>
      <c r="BK231" s="7">
        <v>0</v>
      </c>
      <c r="BL231" s="155">
        <v>0</v>
      </c>
      <c r="BM231" s="7"/>
      <c r="BN231" s="7"/>
      <c r="BO231" s="7"/>
      <c r="BP231" s="7"/>
      <c r="BQ231" s="7"/>
      <c r="BR231" s="7"/>
      <c r="BS231" s="7"/>
      <c r="BT231" s="5">
        <f>SUM(Tabela36[[#This Row],[set/21]:[dez/21]])</f>
        <v>0</v>
      </c>
      <c r="BU231" s="5">
        <f>SUM(Tabela36[[#This Row],[jan/22]:[dez/22]])</f>
        <v>6085.98</v>
      </c>
      <c r="BV231" s="5">
        <f t="shared" si="11"/>
        <v>0</v>
      </c>
      <c r="BW231" s="5">
        <f t="shared" si="12"/>
        <v>0</v>
      </c>
      <c r="BX231" s="5">
        <f>SUM(Tabela36[[#This Row],[jan/25]:[dez/25]])</f>
        <v>0</v>
      </c>
      <c r="BY231" s="5">
        <f t="shared" si="13"/>
        <v>0</v>
      </c>
      <c r="BZ231" s="5">
        <f>Tabela36[[#This Row],[Total 2025]]+Tabela36[[#This Row],[Total 2024]]+Tabela36[[#This Row],[Total 2023]]+Tabela36[[#This Row],[Total 2022]]+Tabela36[[#This Row],[Total 2021]]+Tabela36[[#This Row],[Total 2026]]</f>
        <v>6085.98</v>
      </c>
    </row>
    <row r="232" spans="1:78" ht="30" customHeight="1" x14ac:dyDescent="0.25">
      <c r="A232" s="63"/>
      <c r="B232" s="10" t="s">
        <v>174</v>
      </c>
      <c r="C232" s="2" t="s">
        <v>275</v>
      </c>
      <c r="D232" s="10">
        <v>1106</v>
      </c>
      <c r="E232" s="7"/>
      <c r="F232" s="2" t="s">
        <v>437</v>
      </c>
      <c r="G232" s="153" t="s">
        <v>440</v>
      </c>
      <c r="H232" s="7">
        <v>0</v>
      </c>
      <c r="I232" s="7">
        <v>4734.37</v>
      </c>
      <c r="J232" s="7">
        <v>2690.4</v>
      </c>
      <c r="K232" s="7">
        <v>0</v>
      </c>
      <c r="L232" s="7">
        <v>0</v>
      </c>
      <c r="M232" s="7">
        <v>0</v>
      </c>
      <c r="N232" s="7">
        <v>0</v>
      </c>
      <c r="O232" s="7">
        <v>0</v>
      </c>
      <c r="P232" s="7">
        <v>0</v>
      </c>
      <c r="Q232" s="7">
        <v>0</v>
      </c>
      <c r="R232" s="7">
        <v>0</v>
      </c>
      <c r="S232" s="7">
        <v>6030.83</v>
      </c>
      <c r="T232" s="11">
        <v>0</v>
      </c>
      <c r="U232" s="11">
        <v>0</v>
      </c>
      <c r="V232" s="11">
        <v>0</v>
      </c>
      <c r="W232" s="7">
        <v>0</v>
      </c>
      <c r="X232" s="7">
        <v>0</v>
      </c>
      <c r="Y232" s="7">
        <v>0</v>
      </c>
      <c r="Z232" s="7">
        <v>0</v>
      </c>
      <c r="AA232" s="7">
        <v>0</v>
      </c>
      <c r="AB232" s="7">
        <v>0</v>
      </c>
      <c r="AC232" s="7">
        <v>0</v>
      </c>
      <c r="AD232" s="7">
        <v>0</v>
      </c>
      <c r="AE232" s="7">
        <v>0</v>
      </c>
      <c r="AF232" s="11">
        <v>0</v>
      </c>
      <c r="AG232" s="7">
        <v>0</v>
      </c>
      <c r="AH232" s="7">
        <v>0</v>
      </c>
      <c r="AI232" s="7">
        <v>0</v>
      </c>
      <c r="AJ232" s="7">
        <v>0</v>
      </c>
      <c r="AK232" s="7">
        <v>0</v>
      </c>
      <c r="AL232" s="7">
        <v>0</v>
      </c>
      <c r="AM232" s="7">
        <v>0</v>
      </c>
      <c r="AN232" s="7">
        <v>0</v>
      </c>
      <c r="AO232" s="7">
        <v>0</v>
      </c>
      <c r="AP232" s="7">
        <v>0</v>
      </c>
      <c r="AQ232" s="7">
        <v>0</v>
      </c>
      <c r="AR232" s="7">
        <v>0</v>
      </c>
      <c r="AS232" s="7">
        <v>0</v>
      </c>
      <c r="AT232" s="7">
        <v>0</v>
      </c>
      <c r="AU232" s="7">
        <v>0</v>
      </c>
      <c r="AV232" s="7">
        <v>0</v>
      </c>
      <c r="AW232" s="7">
        <v>0</v>
      </c>
      <c r="AX232" s="7">
        <v>0</v>
      </c>
      <c r="AY232" s="7">
        <v>0</v>
      </c>
      <c r="AZ232" s="7">
        <v>0</v>
      </c>
      <c r="BA232" s="7">
        <v>0</v>
      </c>
      <c r="BB232" s="7">
        <v>0</v>
      </c>
      <c r="BC232" s="7">
        <v>0</v>
      </c>
      <c r="BD232" s="7">
        <v>0</v>
      </c>
      <c r="BE232" s="7">
        <v>0</v>
      </c>
      <c r="BF232" s="7">
        <v>0</v>
      </c>
      <c r="BG232" s="7">
        <v>0</v>
      </c>
      <c r="BH232" s="7">
        <v>0</v>
      </c>
      <c r="BI232" s="7">
        <v>0</v>
      </c>
      <c r="BJ232" s="7">
        <v>0</v>
      </c>
      <c r="BK232" s="7">
        <v>0</v>
      </c>
      <c r="BL232" s="155">
        <v>0</v>
      </c>
      <c r="BM232" s="7"/>
      <c r="BN232" s="7"/>
      <c r="BO232" s="7"/>
      <c r="BP232" s="7"/>
      <c r="BQ232" s="7"/>
      <c r="BR232" s="7"/>
      <c r="BS232" s="7"/>
      <c r="BT232" s="5">
        <f>SUM(Tabela36[[#This Row],[set/21]:[dez/21]])</f>
        <v>7424.77</v>
      </c>
      <c r="BU232" s="5">
        <f>SUM(Tabela36[[#This Row],[jan/22]:[dez/22]])</f>
        <v>6030.83</v>
      </c>
      <c r="BV232" s="5">
        <f t="shared" si="11"/>
        <v>0</v>
      </c>
      <c r="BW232" s="5">
        <f t="shared" si="12"/>
        <v>0</v>
      </c>
      <c r="BX232" s="5">
        <f>SUM(Tabela36[[#This Row],[jan/25]:[dez/25]])</f>
        <v>0</v>
      </c>
      <c r="BY232" s="5">
        <f t="shared" si="13"/>
        <v>0</v>
      </c>
      <c r="BZ232" s="5">
        <f>Tabela36[[#This Row],[Total 2025]]+Tabela36[[#This Row],[Total 2024]]+Tabela36[[#This Row],[Total 2023]]+Tabela36[[#This Row],[Total 2022]]+Tabela36[[#This Row],[Total 2021]]+Tabela36[[#This Row],[Total 2026]]</f>
        <v>13455.6</v>
      </c>
    </row>
    <row r="233" spans="1:78" ht="30" customHeight="1" x14ac:dyDescent="0.25">
      <c r="A233" s="63"/>
      <c r="B233" s="10" t="s">
        <v>367</v>
      </c>
      <c r="C233" s="2" t="s">
        <v>276</v>
      </c>
      <c r="D233" s="10">
        <v>1361</v>
      </c>
      <c r="E233" s="7"/>
      <c r="F233" s="2" t="s">
        <v>436</v>
      </c>
      <c r="G233" s="153" t="s">
        <v>440</v>
      </c>
      <c r="H233" s="11">
        <v>0</v>
      </c>
      <c r="I233" s="11">
        <v>0</v>
      </c>
      <c r="J233" s="11">
        <v>0</v>
      </c>
      <c r="K233" s="11">
        <v>0</v>
      </c>
      <c r="L233" s="11">
        <v>0</v>
      </c>
      <c r="M233" s="11">
        <v>0</v>
      </c>
      <c r="N233" s="11">
        <v>0</v>
      </c>
      <c r="O233" s="11">
        <v>0</v>
      </c>
      <c r="P233" s="11">
        <v>0</v>
      </c>
      <c r="Q233" s="11">
        <v>0</v>
      </c>
      <c r="R233" s="11">
        <v>0</v>
      </c>
      <c r="S233" s="11">
        <v>0</v>
      </c>
      <c r="T233" s="11">
        <v>0</v>
      </c>
      <c r="U233" s="11">
        <v>0</v>
      </c>
      <c r="V233" s="11">
        <v>0</v>
      </c>
      <c r="W233" s="11">
        <v>6021.94</v>
      </c>
      <c r="X233" s="11">
        <v>0</v>
      </c>
      <c r="Y233" s="11">
        <v>0</v>
      </c>
      <c r="Z233" s="11">
        <v>0</v>
      </c>
      <c r="AA233" s="11">
        <v>0</v>
      </c>
      <c r="AB233" s="11">
        <v>0</v>
      </c>
      <c r="AC233" s="11">
        <v>0</v>
      </c>
      <c r="AD233" s="11">
        <v>0</v>
      </c>
      <c r="AE233" s="7">
        <v>0</v>
      </c>
      <c r="AF233" s="11">
        <v>0</v>
      </c>
      <c r="AG233" s="11">
        <v>0</v>
      </c>
      <c r="AH233" s="7">
        <v>0</v>
      </c>
      <c r="AI233" s="7">
        <v>0</v>
      </c>
      <c r="AJ233" s="7">
        <v>0</v>
      </c>
      <c r="AK233" s="7">
        <v>0</v>
      </c>
      <c r="AL233" s="7">
        <v>0</v>
      </c>
      <c r="AM233" s="7">
        <v>0</v>
      </c>
      <c r="AN233" s="7">
        <v>0</v>
      </c>
      <c r="AO233" s="7">
        <v>0</v>
      </c>
      <c r="AP233" s="7">
        <v>0</v>
      </c>
      <c r="AQ233" s="7">
        <v>0</v>
      </c>
      <c r="AR233" s="7">
        <v>0</v>
      </c>
      <c r="AS233" s="7">
        <v>0</v>
      </c>
      <c r="AT233" s="7">
        <v>0</v>
      </c>
      <c r="AU233" s="7">
        <v>0</v>
      </c>
      <c r="AV233" s="7">
        <v>0</v>
      </c>
      <c r="AW233" s="7">
        <v>0</v>
      </c>
      <c r="AX233" s="7">
        <v>0</v>
      </c>
      <c r="AY233" s="7">
        <v>0</v>
      </c>
      <c r="AZ233" s="7">
        <v>0</v>
      </c>
      <c r="BA233" s="7">
        <v>0</v>
      </c>
      <c r="BB233" s="7">
        <v>0</v>
      </c>
      <c r="BC233" s="7">
        <v>0</v>
      </c>
      <c r="BD233" s="7">
        <v>0</v>
      </c>
      <c r="BE233" s="7">
        <v>0</v>
      </c>
      <c r="BF233" s="7">
        <v>0</v>
      </c>
      <c r="BG233" s="7">
        <v>0</v>
      </c>
      <c r="BH233" s="7">
        <v>0</v>
      </c>
      <c r="BI233" s="7">
        <v>0</v>
      </c>
      <c r="BJ233" s="7">
        <v>0</v>
      </c>
      <c r="BK233" s="7">
        <v>0</v>
      </c>
      <c r="BL233" s="155">
        <v>0</v>
      </c>
      <c r="BM233" s="7"/>
      <c r="BN233" s="7"/>
      <c r="BO233" s="7"/>
      <c r="BP233" s="7"/>
      <c r="BQ233" s="7"/>
      <c r="BR233" s="7"/>
      <c r="BS233" s="7"/>
      <c r="BT233" s="5">
        <f>SUM(Tabela36[[#This Row],[set/21]:[dez/21]])</f>
        <v>0</v>
      </c>
      <c r="BU233" s="5">
        <f>SUM(Tabela36[[#This Row],[jan/22]:[dez/22]])</f>
        <v>6021.94</v>
      </c>
      <c r="BV233" s="5">
        <f t="shared" si="11"/>
        <v>0</v>
      </c>
      <c r="BW233" s="5">
        <f t="shared" si="12"/>
        <v>0</v>
      </c>
      <c r="BX233" s="5">
        <f>SUM(Tabela36[[#This Row],[jan/25]:[dez/25]])</f>
        <v>0</v>
      </c>
      <c r="BY233" s="5">
        <f t="shared" si="13"/>
        <v>0</v>
      </c>
      <c r="BZ233" s="5">
        <f>Tabela36[[#This Row],[Total 2025]]+Tabela36[[#This Row],[Total 2024]]+Tabela36[[#This Row],[Total 2023]]+Tabela36[[#This Row],[Total 2022]]+Tabela36[[#This Row],[Total 2021]]+Tabela36[[#This Row],[Total 2026]]</f>
        <v>6021.94</v>
      </c>
    </row>
    <row r="234" spans="1:78" ht="30" customHeight="1" x14ac:dyDescent="0.25">
      <c r="A234" s="63"/>
      <c r="B234" s="13" t="s">
        <v>342</v>
      </c>
      <c r="C234" s="2" t="s">
        <v>276</v>
      </c>
      <c r="D234" s="10">
        <v>1300</v>
      </c>
      <c r="E234" s="7"/>
      <c r="F234" s="2" t="s">
        <v>436</v>
      </c>
      <c r="G234" s="153" t="s">
        <v>435</v>
      </c>
      <c r="H234" s="7">
        <v>0</v>
      </c>
      <c r="I234" s="7">
        <v>0</v>
      </c>
      <c r="J234" s="7">
        <v>0</v>
      </c>
      <c r="K234" s="7">
        <v>0</v>
      </c>
      <c r="L234" s="7">
        <v>0</v>
      </c>
      <c r="M234" s="7">
        <v>0</v>
      </c>
      <c r="N234" s="7">
        <v>0</v>
      </c>
      <c r="O234" s="7">
        <v>0</v>
      </c>
      <c r="P234" s="7">
        <v>0</v>
      </c>
      <c r="Q234" s="7">
        <v>0</v>
      </c>
      <c r="R234" s="7">
        <v>0</v>
      </c>
      <c r="S234" s="7">
        <v>0</v>
      </c>
      <c r="T234" s="11">
        <v>3605.02</v>
      </c>
      <c r="U234" s="11">
        <v>1275.48</v>
      </c>
      <c r="V234" s="11">
        <v>0</v>
      </c>
      <c r="W234" s="11">
        <v>1061.8900000000001</v>
      </c>
      <c r="X234" s="11">
        <v>0</v>
      </c>
      <c r="Y234" s="11">
        <v>0</v>
      </c>
      <c r="Z234" s="11">
        <v>0</v>
      </c>
      <c r="AA234" s="11">
        <v>0</v>
      </c>
      <c r="AB234" s="11">
        <v>0</v>
      </c>
      <c r="AC234" s="11">
        <v>0</v>
      </c>
      <c r="AD234" s="11">
        <v>0</v>
      </c>
      <c r="AE234" s="7">
        <v>0</v>
      </c>
      <c r="AF234" s="11">
        <v>0</v>
      </c>
      <c r="AG234" s="11">
        <v>0</v>
      </c>
      <c r="AH234" s="7">
        <v>0</v>
      </c>
      <c r="AI234" s="7">
        <v>0</v>
      </c>
      <c r="AJ234" s="7">
        <v>1209.5999999999999</v>
      </c>
      <c r="AK234" s="7">
        <v>0</v>
      </c>
      <c r="AL234" s="7">
        <v>894.22</v>
      </c>
      <c r="AM234" s="7">
        <v>0</v>
      </c>
      <c r="AN234" s="7">
        <v>0</v>
      </c>
      <c r="AO234" s="7">
        <v>0</v>
      </c>
      <c r="AP234" s="7">
        <v>0</v>
      </c>
      <c r="AQ234" s="7">
        <v>0</v>
      </c>
      <c r="AR234" s="7">
        <v>0</v>
      </c>
      <c r="AS234" s="7">
        <v>0</v>
      </c>
      <c r="AT234" s="7">
        <v>0</v>
      </c>
      <c r="AU234" s="7">
        <v>0</v>
      </c>
      <c r="AV234" s="7">
        <v>0</v>
      </c>
      <c r="AW234" s="7">
        <v>0</v>
      </c>
      <c r="AX234" s="7">
        <v>0</v>
      </c>
      <c r="AY234" s="7">
        <v>0</v>
      </c>
      <c r="AZ234" s="7">
        <v>0</v>
      </c>
      <c r="BA234" s="7">
        <v>0</v>
      </c>
      <c r="BB234" s="7">
        <v>0</v>
      </c>
      <c r="BC234" s="7">
        <v>0</v>
      </c>
      <c r="BD234" s="7">
        <v>0</v>
      </c>
      <c r="BE234" s="7">
        <v>0</v>
      </c>
      <c r="BF234" s="7">
        <v>0</v>
      </c>
      <c r="BG234" s="7">
        <v>0</v>
      </c>
      <c r="BH234" s="7">
        <v>0</v>
      </c>
      <c r="BI234" s="7">
        <v>0</v>
      </c>
      <c r="BJ234" s="7">
        <v>0</v>
      </c>
      <c r="BK234" s="7">
        <v>0</v>
      </c>
      <c r="BL234" s="155">
        <v>0</v>
      </c>
      <c r="BM234" s="7"/>
      <c r="BN234" s="7"/>
      <c r="BO234" s="7"/>
      <c r="BP234" s="7"/>
      <c r="BQ234" s="7"/>
      <c r="BR234" s="7"/>
      <c r="BS234" s="7"/>
      <c r="BT234" s="5">
        <f>SUM(Tabela36[[#This Row],[set/21]:[dez/21]])</f>
        <v>0</v>
      </c>
      <c r="BU234" s="5">
        <f>SUM(Tabela36[[#This Row],[jan/22]:[dez/22]])</f>
        <v>5942.39</v>
      </c>
      <c r="BV234" s="5">
        <f t="shared" si="11"/>
        <v>0</v>
      </c>
      <c r="BW234" s="5">
        <f t="shared" si="12"/>
        <v>2103.8199999999997</v>
      </c>
      <c r="BX234" s="5">
        <f>SUM(Tabela36[[#This Row],[jan/25]:[dez/25]])</f>
        <v>0</v>
      </c>
      <c r="BY234" s="5">
        <f t="shared" si="13"/>
        <v>0</v>
      </c>
      <c r="BZ234" s="5">
        <f>Tabela36[[#This Row],[Total 2025]]+Tabela36[[#This Row],[Total 2024]]+Tabela36[[#This Row],[Total 2023]]+Tabela36[[#This Row],[Total 2022]]+Tabela36[[#This Row],[Total 2021]]+Tabela36[[#This Row],[Total 2026]]</f>
        <v>8046.21</v>
      </c>
    </row>
    <row r="235" spans="1:78" ht="30" customHeight="1" x14ac:dyDescent="0.25">
      <c r="A235" s="63"/>
      <c r="B235" s="10" t="s">
        <v>49</v>
      </c>
      <c r="C235" s="2" t="s">
        <v>276</v>
      </c>
      <c r="D235" s="10">
        <v>1210</v>
      </c>
      <c r="E235" s="7"/>
      <c r="F235" s="2" t="s">
        <v>436</v>
      </c>
      <c r="G235" s="153" t="s">
        <v>440</v>
      </c>
      <c r="H235" s="7">
        <v>0</v>
      </c>
      <c r="I235" s="7">
        <v>0</v>
      </c>
      <c r="J235" s="7">
        <v>0</v>
      </c>
      <c r="K235" s="7">
        <v>0</v>
      </c>
      <c r="L235" s="7">
        <v>0</v>
      </c>
      <c r="M235" s="7">
        <v>5609.92</v>
      </c>
      <c r="N235" s="7">
        <v>0</v>
      </c>
      <c r="O235" s="7">
        <v>0</v>
      </c>
      <c r="P235" s="7">
        <v>0</v>
      </c>
      <c r="Q235" s="7">
        <v>0</v>
      </c>
      <c r="R235" s="7">
        <v>0</v>
      </c>
      <c r="S235" s="7">
        <v>0</v>
      </c>
      <c r="T235" s="11">
        <v>0</v>
      </c>
      <c r="U235" s="11">
        <v>0</v>
      </c>
      <c r="V235" s="11">
        <v>0</v>
      </c>
      <c r="W235" s="7">
        <v>0</v>
      </c>
      <c r="X235" s="7">
        <v>0</v>
      </c>
      <c r="Y235" s="7">
        <v>0</v>
      </c>
      <c r="Z235" s="7">
        <v>0</v>
      </c>
      <c r="AA235" s="7">
        <v>0</v>
      </c>
      <c r="AB235" s="7">
        <v>0</v>
      </c>
      <c r="AC235" s="7">
        <v>0</v>
      </c>
      <c r="AD235" s="7">
        <v>0</v>
      </c>
      <c r="AE235" s="7">
        <v>0</v>
      </c>
      <c r="AF235" s="11">
        <v>0</v>
      </c>
      <c r="AG235" s="7">
        <v>0</v>
      </c>
      <c r="AH235" s="7">
        <v>0</v>
      </c>
      <c r="AI235" s="7">
        <v>0</v>
      </c>
      <c r="AJ235" s="7">
        <v>0</v>
      </c>
      <c r="AK235" s="7">
        <v>0</v>
      </c>
      <c r="AL235" s="7">
        <v>0</v>
      </c>
      <c r="AM235" s="7">
        <v>0</v>
      </c>
      <c r="AN235" s="7">
        <v>0</v>
      </c>
      <c r="AO235" s="7">
        <v>0</v>
      </c>
      <c r="AP235" s="7">
        <v>0</v>
      </c>
      <c r="AQ235" s="7">
        <v>0</v>
      </c>
      <c r="AR235" s="7">
        <v>0</v>
      </c>
      <c r="AS235" s="7">
        <v>0</v>
      </c>
      <c r="AT235" s="7">
        <v>0</v>
      </c>
      <c r="AU235" s="7">
        <v>0</v>
      </c>
      <c r="AV235" s="7">
        <v>0</v>
      </c>
      <c r="AW235" s="7">
        <v>0</v>
      </c>
      <c r="AX235" s="7">
        <v>0</v>
      </c>
      <c r="AY235" s="7">
        <v>0</v>
      </c>
      <c r="AZ235" s="7">
        <v>0</v>
      </c>
      <c r="BA235" s="7">
        <v>0</v>
      </c>
      <c r="BB235" s="7">
        <v>0</v>
      </c>
      <c r="BC235" s="7">
        <v>0</v>
      </c>
      <c r="BD235" s="7">
        <v>0</v>
      </c>
      <c r="BE235" s="7">
        <v>0</v>
      </c>
      <c r="BF235" s="7">
        <v>0</v>
      </c>
      <c r="BG235" s="7">
        <v>0</v>
      </c>
      <c r="BH235" s="7">
        <v>0</v>
      </c>
      <c r="BI235" s="7">
        <v>0</v>
      </c>
      <c r="BJ235" s="7">
        <v>0</v>
      </c>
      <c r="BK235" s="7">
        <v>0</v>
      </c>
      <c r="BL235" s="155">
        <v>0</v>
      </c>
      <c r="BM235" s="7"/>
      <c r="BN235" s="7"/>
      <c r="BO235" s="7"/>
      <c r="BP235" s="7"/>
      <c r="BQ235" s="7"/>
      <c r="BR235" s="7"/>
      <c r="BS235" s="7"/>
      <c r="BT235" s="5">
        <f>SUM(Tabela36[[#This Row],[set/21]:[dez/21]])</f>
        <v>0</v>
      </c>
      <c r="BU235" s="5">
        <f>SUM(Tabela36[[#This Row],[jan/22]:[dez/22]])</f>
        <v>5609.92</v>
      </c>
      <c r="BV235" s="5">
        <f t="shared" si="11"/>
        <v>0</v>
      </c>
      <c r="BW235" s="5">
        <f t="shared" si="12"/>
        <v>0</v>
      </c>
      <c r="BX235" s="5">
        <f>SUM(Tabela36[[#This Row],[jan/25]:[dez/25]])</f>
        <v>0</v>
      </c>
      <c r="BY235" s="5">
        <f t="shared" si="13"/>
        <v>0</v>
      </c>
      <c r="BZ235" s="5">
        <f>Tabela36[[#This Row],[Total 2025]]+Tabela36[[#This Row],[Total 2024]]+Tabela36[[#This Row],[Total 2023]]+Tabela36[[#This Row],[Total 2022]]+Tabela36[[#This Row],[Total 2021]]+Tabela36[[#This Row],[Total 2026]]</f>
        <v>5609.92</v>
      </c>
    </row>
    <row r="236" spans="1:78" ht="30" customHeight="1" x14ac:dyDescent="0.25">
      <c r="A236" s="63"/>
      <c r="B236" s="10" t="s">
        <v>318</v>
      </c>
      <c r="C236" s="2" t="s">
        <v>286</v>
      </c>
      <c r="D236" s="10">
        <v>1339</v>
      </c>
      <c r="E236" s="7"/>
      <c r="F236" s="2" t="s">
        <v>436</v>
      </c>
      <c r="G236" s="153" t="s">
        <v>440</v>
      </c>
      <c r="H236" s="7">
        <v>0</v>
      </c>
      <c r="I236" s="7">
        <v>0</v>
      </c>
      <c r="J236" s="7">
        <v>0</v>
      </c>
      <c r="K236" s="7">
        <v>0</v>
      </c>
      <c r="L236" s="7">
        <v>0</v>
      </c>
      <c r="M236" s="7">
        <v>0</v>
      </c>
      <c r="N236" s="7">
        <v>0</v>
      </c>
      <c r="O236" s="7">
        <v>0</v>
      </c>
      <c r="P236" s="7">
        <v>0</v>
      </c>
      <c r="Q236" s="7">
        <v>0</v>
      </c>
      <c r="R236" s="7">
        <v>0</v>
      </c>
      <c r="S236" s="7">
        <v>5577.12</v>
      </c>
      <c r="T236" s="11">
        <v>0</v>
      </c>
      <c r="U236" s="11">
        <v>0</v>
      </c>
      <c r="V236" s="11">
        <v>0</v>
      </c>
      <c r="W236" s="11">
        <v>0</v>
      </c>
      <c r="X236" s="11">
        <v>0</v>
      </c>
      <c r="Y236" s="11">
        <v>0</v>
      </c>
      <c r="Z236" s="11">
        <v>0</v>
      </c>
      <c r="AA236" s="11">
        <v>0</v>
      </c>
      <c r="AB236" s="11">
        <v>0</v>
      </c>
      <c r="AC236" s="11">
        <v>0</v>
      </c>
      <c r="AD236" s="11">
        <v>0</v>
      </c>
      <c r="AE236" s="7">
        <v>0</v>
      </c>
      <c r="AF236" s="11">
        <v>0</v>
      </c>
      <c r="AG236" s="11">
        <v>0</v>
      </c>
      <c r="AH236" s="7">
        <v>0</v>
      </c>
      <c r="AI236" s="7">
        <v>0</v>
      </c>
      <c r="AJ236" s="7">
        <v>0</v>
      </c>
      <c r="AK236" s="7">
        <v>0</v>
      </c>
      <c r="AL236" s="7">
        <v>0</v>
      </c>
      <c r="AM236" s="7">
        <v>0</v>
      </c>
      <c r="AN236" s="7">
        <v>0</v>
      </c>
      <c r="AO236" s="7">
        <v>0</v>
      </c>
      <c r="AP236" s="7">
        <v>0</v>
      </c>
      <c r="AQ236" s="7">
        <v>0</v>
      </c>
      <c r="AR236" s="7">
        <v>0</v>
      </c>
      <c r="AS236" s="7">
        <v>0</v>
      </c>
      <c r="AT236" s="7">
        <v>0</v>
      </c>
      <c r="AU236" s="7">
        <v>0</v>
      </c>
      <c r="AV236" s="7">
        <v>0</v>
      </c>
      <c r="AW236" s="7">
        <v>0</v>
      </c>
      <c r="AX236" s="7">
        <v>0</v>
      </c>
      <c r="AY236" s="7">
        <v>0</v>
      </c>
      <c r="AZ236" s="7">
        <v>0</v>
      </c>
      <c r="BA236" s="7">
        <v>0</v>
      </c>
      <c r="BB236" s="7">
        <v>0</v>
      </c>
      <c r="BC236" s="7">
        <v>0</v>
      </c>
      <c r="BD236" s="7">
        <v>0</v>
      </c>
      <c r="BE236" s="7">
        <v>0</v>
      </c>
      <c r="BF236" s="7">
        <v>0</v>
      </c>
      <c r="BG236" s="7">
        <v>0</v>
      </c>
      <c r="BH236" s="7">
        <v>0</v>
      </c>
      <c r="BI236" s="7">
        <v>0</v>
      </c>
      <c r="BJ236" s="7">
        <v>0</v>
      </c>
      <c r="BK236" s="7">
        <v>0</v>
      </c>
      <c r="BL236" s="155">
        <v>0</v>
      </c>
      <c r="BM236" s="7"/>
      <c r="BN236" s="7"/>
      <c r="BO236" s="7"/>
      <c r="BP236" s="7"/>
      <c r="BQ236" s="7"/>
      <c r="BR236" s="7"/>
      <c r="BS236" s="7"/>
      <c r="BT236" s="5">
        <f>SUM(Tabela36[[#This Row],[set/21]:[dez/21]])</f>
        <v>0</v>
      </c>
      <c r="BU236" s="5">
        <f>SUM(Tabela36[[#This Row],[jan/22]:[dez/22]])</f>
        <v>5577.12</v>
      </c>
      <c r="BV236" s="5">
        <f t="shared" si="11"/>
        <v>0</v>
      </c>
      <c r="BW236" s="5">
        <f t="shared" si="12"/>
        <v>0</v>
      </c>
      <c r="BX236" s="5">
        <f>SUM(Tabela36[[#This Row],[jan/25]:[dez/25]])</f>
        <v>0</v>
      </c>
      <c r="BY236" s="5">
        <f t="shared" si="13"/>
        <v>0</v>
      </c>
      <c r="BZ236" s="5">
        <f>Tabela36[[#This Row],[Total 2025]]+Tabela36[[#This Row],[Total 2024]]+Tabela36[[#This Row],[Total 2023]]+Tabela36[[#This Row],[Total 2022]]+Tabela36[[#This Row],[Total 2021]]+Tabela36[[#This Row],[Total 2026]]</f>
        <v>5577.12</v>
      </c>
    </row>
    <row r="237" spans="1:78" ht="30" customHeight="1" x14ac:dyDescent="0.25">
      <c r="A237" s="63"/>
      <c r="B237" s="10" t="s">
        <v>48</v>
      </c>
      <c r="C237" s="2" t="s">
        <v>280</v>
      </c>
      <c r="D237" s="10">
        <v>1042</v>
      </c>
      <c r="E237" s="7"/>
      <c r="F237" s="2" t="s">
        <v>436</v>
      </c>
      <c r="G237" s="153" t="s">
        <v>435</v>
      </c>
      <c r="H237" s="7">
        <v>9037.68</v>
      </c>
      <c r="I237" s="7">
        <v>0</v>
      </c>
      <c r="J237" s="7">
        <v>0</v>
      </c>
      <c r="K237" s="7">
        <v>0</v>
      </c>
      <c r="L237" s="7">
        <v>0</v>
      </c>
      <c r="M237" s="7">
        <v>0</v>
      </c>
      <c r="N237" s="7">
        <v>1775.04</v>
      </c>
      <c r="O237" s="7">
        <v>0</v>
      </c>
      <c r="P237" s="7">
        <v>2268.96</v>
      </c>
      <c r="Q237" s="7">
        <v>0</v>
      </c>
      <c r="R237" s="7">
        <v>0</v>
      </c>
      <c r="S237" s="7">
        <v>0</v>
      </c>
      <c r="T237" s="11">
        <v>0</v>
      </c>
      <c r="U237" s="11">
        <v>0</v>
      </c>
      <c r="V237" s="11">
        <v>1461.66</v>
      </c>
      <c r="W237" s="7">
        <v>0</v>
      </c>
      <c r="X237" s="7">
        <v>0</v>
      </c>
      <c r="Y237" s="7">
        <v>0</v>
      </c>
      <c r="Z237" s="7">
        <v>0</v>
      </c>
      <c r="AA237" s="7">
        <v>0</v>
      </c>
      <c r="AB237" s="7">
        <v>1451.81</v>
      </c>
      <c r="AC237" s="7">
        <v>2280.96</v>
      </c>
      <c r="AD237" s="7">
        <v>0</v>
      </c>
      <c r="AE237" s="7">
        <v>0</v>
      </c>
      <c r="AF237" s="11">
        <v>0</v>
      </c>
      <c r="AG237" s="7">
        <v>0</v>
      </c>
      <c r="AH237" s="7">
        <v>0</v>
      </c>
      <c r="AI237" s="7">
        <v>0</v>
      </c>
      <c r="AJ237" s="7">
        <v>0</v>
      </c>
      <c r="AK237" s="7">
        <v>0</v>
      </c>
      <c r="AL237" s="7">
        <v>0</v>
      </c>
      <c r="AM237" s="7">
        <v>0</v>
      </c>
      <c r="AN237" s="7">
        <v>0</v>
      </c>
      <c r="AO237" s="7">
        <v>0</v>
      </c>
      <c r="AP237" s="7">
        <v>0</v>
      </c>
      <c r="AQ237" s="7">
        <v>0</v>
      </c>
      <c r="AR237" s="7">
        <v>0</v>
      </c>
      <c r="AS237" s="7">
        <v>0</v>
      </c>
      <c r="AT237" s="7">
        <v>0</v>
      </c>
      <c r="AU237" s="7">
        <v>0</v>
      </c>
      <c r="AV237" s="7">
        <v>0</v>
      </c>
      <c r="AW237" s="7">
        <v>0</v>
      </c>
      <c r="AX237" s="7">
        <v>0</v>
      </c>
      <c r="AY237" s="7">
        <v>0</v>
      </c>
      <c r="AZ237" s="7">
        <v>0</v>
      </c>
      <c r="BA237" s="7">
        <v>0</v>
      </c>
      <c r="BB237" s="7">
        <v>0</v>
      </c>
      <c r="BC237" s="7">
        <v>0</v>
      </c>
      <c r="BD237" s="7">
        <v>0</v>
      </c>
      <c r="BE237" s="7">
        <v>0</v>
      </c>
      <c r="BF237" s="7">
        <v>0</v>
      </c>
      <c r="BG237" s="7">
        <v>0</v>
      </c>
      <c r="BH237" s="7">
        <v>0</v>
      </c>
      <c r="BI237" s="7">
        <v>0</v>
      </c>
      <c r="BJ237" s="7">
        <v>0</v>
      </c>
      <c r="BK237" s="7">
        <v>0</v>
      </c>
      <c r="BL237" s="155">
        <v>0</v>
      </c>
      <c r="BM237" s="7"/>
      <c r="BN237" s="7"/>
      <c r="BO237" s="7"/>
      <c r="BP237" s="7"/>
      <c r="BQ237" s="7"/>
      <c r="BR237" s="7"/>
      <c r="BS237" s="7"/>
      <c r="BT237" s="5">
        <f>SUM(Tabela36[[#This Row],[set/21]:[dez/21]])</f>
        <v>9037.68</v>
      </c>
      <c r="BU237" s="5">
        <f>SUM(Tabela36[[#This Row],[jan/22]:[dez/22]])</f>
        <v>5505.66</v>
      </c>
      <c r="BV237" s="5">
        <f t="shared" si="11"/>
        <v>3732.77</v>
      </c>
      <c r="BW237" s="5">
        <f t="shared" si="12"/>
        <v>0</v>
      </c>
      <c r="BX237" s="5">
        <f>SUM(Tabela36[[#This Row],[jan/25]:[dez/25]])</f>
        <v>0</v>
      </c>
      <c r="BY237" s="5">
        <f t="shared" si="13"/>
        <v>0</v>
      </c>
      <c r="BZ237" s="5">
        <f>Tabela36[[#This Row],[Total 2025]]+Tabela36[[#This Row],[Total 2024]]+Tabela36[[#This Row],[Total 2023]]+Tabela36[[#This Row],[Total 2022]]+Tabela36[[#This Row],[Total 2021]]+Tabela36[[#This Row],[Total 2026]]</f>
        <v>18276.11</v>
      </c>
    </row>
    <row r="238" spans="1:78" ht="30" customHeight="1" x14ac:dyDescent="0.25">
      <c r="A238" s="63"/>
      <c r="B238" s="10" t="s">
        <v>370</v>
      </c>
      <c r="C238" s="2" t="s">
        <v>295</v>
      </c>
      <c r="D238" s="10">
        <v>1257</v>
      </c>
      <c r="E238" s="7"/>
      <c r="F238" s="2" t="s">
        <v>437</v>
      </c>
      <c r="G238" s="153" t="s">
        <v>435</v>
      </c>
      <c r="H238" s="7">
        <v>0</v>
      </c>
      <c r="I238" s="7">
        <v>0</v>
      </c>
      <c r="J238" s="7">
        <v>0</v>
      </c>
      <c r="K238" s="7">
        <v>0</v>
      </c>
      <c r="L238" s="7">
        <v>0</v>
      </c>
      <c r="M238" s="7">
        <v>0</v>
      </c>
      <c r="N238" s="7">
        <v>0</v>
      </c>
      <c r="O238" s="7">
        <v>0</v>
      </c>
      <c r="P238" s="7">
        <v>3155.24</v>
      </c>
      <c r="Q238" s="7">
        <v>0</v>
      </c>
      <c r="R238" s="7">
        <v>0</v>
      </c>
      <c r="S238" s="7">
        <v>0</v>
      </c>
      <c r="T238" s="11">
        <v>0</v>
      </c>
      <c r="U238" s="11">
        <v>0</v>
      </c>
      <c r="V238" s="11">
        <v>2336.52</v>
      </c>
      <c r="W238" s="7">
        <v>0</v>
      </c>
      <c r="X238" s="7">
        <v>0</v>
      </c>
      <c r="Y238" s="7">
        <v>0</v>
      </c>
      <c r="Z238" s="7">
        <v>0</v>
      </c>
      <c r="AA238" s="7">
        <v>0</v>
      </c>
      <c r="AB238" s="7">
        <v>0</v>
      </c>
      <c r="AC238" s="7">
        <v>0</v>
      </c>
      <c r="AD238" s="7">
        <v>0</v>
      </c>
      <c r="AE238" s="7">
        <v>0</v>
      </c>
      <c r="AF238" s="11">
        <v>0</v>
      </c>
      <c r="AG238" s="7">
        <v>0</v>
      </c>
      <c r="AH238" s="7">
        <v>0</v>
      </c>
      <c r="AI238" s="7">
        <v>0</v>
      </c>
      <c r="AJ238" s="7">
        <v>0</v>
      </c>
      <c r="AK238" s="7">
        <v>0</v>
      </c>
      <c r="AL238" s="7">
        <v>0</v>
      </c>
      <c r="AM238" s="7">
        <v>0</v>
      </c>
      <c r="AN238" s="7">
        <v>0</v>
      </c>
      <c r="AO238" s="7">
        <v>0</v>
      </c>
      <c r="AP238" s="7">
        <v>0</v>
      </c>
      <c r="AQ238" s="7">
        <v>0</v>
      </c>
      <c r="AR238" s="7">
        <v>0</v>
      </c>
      <c r="AS238" s="7">
        <v>0</v>
      </c>
      <c r="AT238" s="7">
        <v>0</v>
      </c>
      <c r="AU238" s="7">
        <v>0</v>
      </c>
      <c r="AV238" s="7">
        <v>0</v>
      </c>
      <c r="AW238" s="7">
        <v>0</v>
      </c>
      <c r="AX238" s="7">
        <v>0</v>
      </c>
      <c r="AY238" s="7">
        <v>3294.46</v>
      </c>
      <c r="AZ238" s="7">
        <v>0</v>
      </c>
      <c r="BA238" s="7">
        <v>0</v>
      </c>
      <c r="BB238" s="7">
        <v>0</v>
      </c>
      <c r="BC238" s="7">
        <v>0</v>
      </c>
      <c r="BD238" s="7">
        <v>5434.43</v>
      </c>
      <c r="BE238" s="7">
        <v>0</v>
      </c>
      <c r="BF238" s="7">
        <v>0</v>
      </c>
      <c r="BG238" s="7">
        <v>0</v>
      </c>
      <c r="BH238" s="7">
        <v>0</v>
      </c>
      <c r="BI238" s="7">
        <v>0</v>
      </c>
      <c r="BJ238" s="7">
        <v>5985.6</v>
      </c>
      <c r="BK238" s="7">
        <v>0</v>
      </c>
      <c r="BL238" s="155">
        <v>8076</v>
      </c>
      <c r="BM238" s="7"/>
      <c r="BN238" s="7"/>
      <c r="BO238" s="7"/>
      <c r="BP238" s="7"/>
      <c r="BQ238" s="7"/>
      <c r="BR238" s="7"/>
      <c r="BS238" s="7"/>
      <c r="BT238" s="5">
        <f>SUM(Tabela36[[#This Row],[set/21]:[dez/21]])</f>
        <v>0</v>
      </c>
      <c r="BU238" s="5">
        <f>SUM(Tabela36[[#This Row],[jan/22]:[dez/22]])</f>
        <v>5491.76</v>
      </c>
      <c r="BV238" s="5">
        <f t="shared" si="11"/>
        <v>0</v>
      </c>
      <c r="BW238" s="5">
        <f t="shared" si="12"/>
        <v>0</v>
      </c>
      <c r="BX238" s="5">
        <f>SUM(Tabela36[[#This Row],[jan/25]:[dez/25]])</f>
        <v>8728.89</v>
      </c>
      <c r="BY238" s="5">
        <f t="shared" si="13"/>
        <v>14061.6</v>
      </c>
      <c r="BZ238" s="5">
        <f>Tabela36[[#This Row],[Total 2025]]+Tabela36[[#This Row],[Total 2024]]+Tabela36[[#This Row],[Total 2023]]+Tabela36[[#This Row],[Total 2022]]+Tabela36[[#This Row],[Total 2021]]+Tabela36[[#This Row],[Total 2026]]</f>
        <v>28282.25</v>
      </c>
    </row>
    <row r="239" spans="1:78" ht="30" customHeight="1" x14ac:dyDescent="0.25">
      <c r="A239" s="63"/>
      <c r="B239" s="10" t="s">
        <v>354</v>
      </c>
      <c r="C239" s="2" t="s">
        <v>295</v>
      </c>
      <c r="D239" s="10">
        <v>1343</v>
      </c>
      <c r="E239" s="7"/>
      <c r="F239" s="2" t="s">
        <v>437</v>
      </c>
      <c r="G239" s="153" t="s">
        <v>464</v>
      </c>
      <c r="H239" s="7">
        <v>0</v>
      </c>
      <c r="I239" s="7">
        <v>3079.46</v>
      </c>
      <c r="J239" s="7">
        <v>0</v>
      </c>
      <c r="K239" s="7">
        <v>4222.2</v>
      </c>
      <c r="L239" s="7">
        <v>0</v>
      </c>
      <c r="M239" s="7">
        <v>3340.3</v>
      </c>
      <c r="N239" s="7">
        <v>862.4</v>
      </c>
      <c r="O239" s="7">
        <v>0</v>
      </c>
      <c r="P239" s="7">
        <v>4072.84</v>
      </c>
      <c r="Q239" s="7">
        <v>0</v>
      </c>
      <c r="R239" s="7">
        <v>0</v>
      </c>
      <c r="S239" s="7">
        <v>1743.6</v>
      </c>
      <c r="T239" s="11">
        <v>4878.8</v>
      </c>
      <c r="U239" s="11">
        <v>5441</v>
      </c>
      <c r="V239" s="11">
        <v>0</v>
      </c>
      <c r="W239" s="11">
        <v>0</v>
      </c>
      <c r="X239" s="11">
        <v>0</v>
      </c>
      <c r="Y239" s="11">
        <v>0</v>
      </c>
      <c r="Z239" s="11">
        <v>0</v>
      </c>
      <c r="AA239" s="11">
        <v>0</v>
      </c>
      <c r="AB239" s="11">
        <v>0</v>
      </c>
      <c r="AC239" s="11">
        <v>0</v>
      </c>
      <c r="AD239" s="11">
        <v>0</v>
      </c>
      <c r="AE239" s="7">
        <v>0</v>
      </c>
      <c r="AF239" s="11">
        <v>0</v>
      </c>
      <c r="AG239" s="11">
        <v>0</v>
      </c>
      <c r="AH239" s="7">
        <v>0</v>
      </c>
      <c r="AI239" s="7">
        <v>0</v>
      </c>
      <c r="AJ239" s="7">
        <v>0</v>
      </c>
      <c r="AK239" s="7">
        <v>0</v>
      </c>
      <c r="AL239" s="7">
        <v>0</v>
      </c>
      <c r="AM239" s="7">
        <v>0</v>
      </c>
      <c r="AN239" s="7">
        <v>0</v>
      </c>
      <c r="AO239" s="7">
        <v>0</v>
      </c>
      <c r="AP239" s="7">
        <v>0</v>
      </c>
      <c r="AQ239" s="7">
        <v>0</v>
      </c>
      <c r="AR239" s="7">
        <v>0</v>
      </c>
      <c r="AS239" s="7">
        <v>0</v>
      </c>
      <c r="AT239" s="7">
        <v>0</v>
      </c>
      <c r="AU239" s="7">
        <v>0</v>
      </c>
      <c r="AV239" s="7">
        <v>0</v>
      </c>
      <c r="AW239" s="7">
        <v>0</v>
      </c>
      <c r="AX239" s="7">
        <v>0</v>
      </c>
      <c r="AY239" s="7">
        <v>0</v>
      </c>
      <c r="AZ239" s="7">
        <v>0</v>
      </c>
      <c r="BA239" s="7">
        <v>0</v>
      </c>
      <c r="BB239" s="7">
        <v>0</v>
      </c>
      <c r="BC239" s="7">
        <v>0</v>
      </c>
      <c r="BD239" s="7">
        <v>0</v>
      </c>
      <c r="BE239" s="7">
        <v>0</v>
      </c>
      <c r="BF239" s="7">
        <v>0</v>
      </c>
      <c r="BG239" s="7">
        <v>0</v>
      </c>
      <c r="BH239" s="7">
        <v>0</v>
      </c>
      <c r="BI239" s="7">
        <v>0</v>
      </c>
      <c r="BJ239" s="7">
        <v>0</v>
      </c>
      <c r="BK239" s="7">
        <v>0</v>
      </c>
      <c r="BL239" s="155">
        <v>0</v>
      </c>
      <c r="BM239" s="7"/>
      <c r="BN239" s="7"/>
      <c r="BO239" s="7"/>
      <c r="BP239" s="7"/>
      <c r="BQ239" s="7"/>
      <c r="BR239" s="7"/>
      <c r="BS239" s="7"/>
      <c r="BT239" s="5">
        <f>SUM(Tabela36[[#This Row],[set/21]:[dez/21]])</f>
        <v>7301.66</v>
      </c>
      <c r="BU239" s="5">
        <f>SUM(Tabela36[[#This Row],[jan/22]:[dez/22]])</f>
        <v>20338.940000000002</v>
      </c>
      <c r="BV239" s="5">
        <f t="shared" si="11"/>
        <v>0</v>
      </c>
      <c r="BW239" s="5">
        <f t="shared" si="12"/>
        <v>0</v>
      </c>
      <c r="BX239" s="5">
        <f>SUM(Tabela36[[#This Row],[jan/25]:[dez/25]])</f>
        <v>0</v>
      </c>
      <c r="BY239" s="5">
        <f t="shared" si="13"/>
        <v>0</v>
      </c>
      <c r="BZ239" s="5">
        <f>Tabela36[[#This Row],[Total 2025]]+Tabela36[[#This Row],[Total 2024]]+Tabela36[[#This Row],[Total 2023]]+Tabela36[[#This Row],[Total 2022]]+Tabela36[[#This Row],[Total 2021]]+Tabela36[[#This Row],[Total 2026]]</f>
        <v>27640.600000000002</v>
      </c>
    </row>
    <row r="240" spans="1:78" ht="30" customHeight="1" x14ac:dyDescent="0.25">
      <c r="A240" s="63"/>
      <c r="B240" s="10" t="s">
        <v>160</v>
      </c>
      <c r="C240" s="2" t="s">
        <v>280</v>
      </c>
      <c r="D240" s="10">
        <v>1260</v>
      </c>
      <c r="E240" s="7"/>
      <c r="F240" s="2" t="s">
        <v>436</v>
      </c>
      <c r="G240" s="153" t="s">
        <v>440</v>
      </c>
      <c r="H240" s="7">
        <v>0</v>
      </c>
      <c r="I240" s="7">
        <v>0</v>
      </c>
      <c r="J240" s="7">
        <v>0</v>
      </c>
      <c r="K240" s="7">
        <v>0</v>
      </c>
      <c r="L240" s="7">
        <v>0</v>
      </c>
      <c r="M240" s="7">
        <v>0</v>
      </c>
      <c r="N240" s="7">
        <v>0</v>
      </c>
      <c r="O240" s="7">
        <v>0</v>
      </c>
      <c r="P240" s="7">
        <v>3016.92</v>
      </c>
      <c r="Q240" s="7">
        <v>0</v>
      </c>
      <c r="R240" s="7">
        <v>0</v>
      </c>
      <c r="S240" s="7">
        <v>2354.4</v>
      </c>
      <c r="T240" s="11">
        <v>0</v>
      </c>
      <c r="U240" s="11">
        <v>0</v>
      </c>
      <c r="V240" s="11">
        <v>0</v>
      </c>
      <c r="W240" s="7">
        <v>0</v>
      </c>
      <c r="X240" s="7">
        <v>0</v>
      </c>
      <c r="Y240" s="7">
        <v>0</v>
      </c>
      <c r="Z240" s="7">
        <v>0</v>
      </c>
      <c r="AA240" s="7">
        <v>0</v>
      </c>
      <c r="AB240" s="7">
        <v>0</v>
      </c>
      <c r="AC240" s="7">
        <v>0</v>
      </c>
      <c r="AD240" s="7">
        <v>0</v>
      </c>
      <c r="AE240" s="7">
        <v>0</v>
      </c>
      <c r="AF240" s="11">
        <v>0</v>
      </c>
      <c r="AG240" s="7">
        <v>0</v>
      </c>
      <c r="AH240" s="7">
        <v>0</v>
      </c>
      <c r="AI240" s="7">
        <v>0</v>
      </c>
      <c r="AJ240" s="7">
        <v>0</v>
      </c>
      <c r="AK240" s="7">
        <v>0</v>
      </c>
      <c r="AL240" s="7">
        <v>0</v>
      </c>
      <c r="AM240" s="7">
        <v>0</v>
      </c>
      <c r="AN240" s="7">
        <v>0</v>
      </c>
      <c r="AO240" s="7">
        <v>0</v>
      </c>
      <c r="AP240" s="7">
        <v>0</v>
      </c>
      <c r="AQ240" s="7">
        <v>0</v>
      </c>
      <c r="AR240" s="7">
        <v>0</v>
      </c>
      <c r="AS240" s="7">
        <v>0</v>
      </c>
      <c r="AT240" s="7">
        <v>0</v>
      </c>
      <c r="AU240" s="7">
        <v>0</v>
      </c>
      <c r="AV240" s="7">
        <v>0</v>
      </c>
      <c r="AW240" s="7">
        <v>0</v>
      </c>
      <c r="AX240" s="7">
        <v>0</v>
      </c>
      <c r="AY240" s="7">
        <v>0</v>
      </c>
      <c r="AZ240" s="7">
        <v>0</v>
      </c>
      <c r="BA240" s="7">
        <v>0</v>
      </c>
      <c r="BB240" s="7">
        <v>0</v>
      </c>
      <c r="BC240" s="7">
        <v>0</v>
      </c>
      <c r="BD240" s="7">
        <v>0</v>
      </c>
      <c r="BE240" s="7">
        <v>0</v>
      </c>
      <c r="BF240" s="7">
        <v>0</v>
      </c>
      <c r="BG240" s="7">
        <v>0</v>
      </c>
      <c r="BH240" s="7">
        <v>0</v>
      </c>
      <c r="BI240" s="7">
        <v>0</v>
      </c>
      <c r="BJ240" s="7">
        <v>0</v>
      </c>
      <c r="BK240" s="7">
        <v>0</v>
      </c>
      <c r="BL240" s="155">
        <v>0</v>
      </c>
      <c r="BM240" s="7"/>
      <c r="BN240" s="7"/>
      <c r="BO240" s="7"/>
      <c r="BP240" s="7"/>
      <c r="BQ240" s="7"/>
      <c r="BR240" s="7"/>
      <c r="BS240" s="7"/>
      <c r="BT240" s="5">
        <f>SUM(Tabela36[[#This Row],[set/21]:[dez/21]])</f>
        <v>0</v>
      </c>
      <c r="BU240" s="5">
        <f>SUM(Tabela36[[#This Row],[jan/22]:[dez/22]])</f>
        <v>5371.32</v>
      </c>
      <c r="BV240" s="5">
        <f t="shared" si="11"/>
        <v>0</v>
      </c>
      <c r="BW240" s="5">
        <f t="shared" si="12"/>
        <v>0</v>
      </c>
      <c r="BX240" s="5">
        <f>SUM(Tabela36[[#This Row],[jan/25]:[dez/25]])</f>
        <v>0</v>
      </c>
      <c r="BY240" s="5">
        <f t="shared" si="13"/>
        <v>0</v>
      </c>
      <c r="BZ240" s="5">
        <f>Tabela36[[#This Row],[Total 2025]]+Tabela36[[#This Row],[Total 2024]]+Tabela36[[#This Row],[Total 2023]]+Tabela36[[#This Row],[Total 2022]]+Tabela36[[#This Row],[Total 2021]]+Tabela36[[#This Row],[Total 2026]]</f>
        <v>5371.32</v>
      </c>
    </row>
    <row r="241" spans="1:78" ht="30" customHeight="1" x14ac:dyDescent="0.25">
      <c r="A241" s="63"/>
      <c r="B241" s="10" t="s">
        <v>368</v>
      </c>
      <c r="C241" s="2" t="s">
        <v>275</v>
      </c>
      <c r="D241" s="10">
        <v>1360</v>
      </c>
      <c r="E241" s="7"/>
      <c r="F241" s="2" t="s">
        <v>529</v>
      </c>
      <c r="G241" s="153" t="s">
        <v>465</v>
      </c>
      <c r="H241" s="11">
        <v>0</v>
      </c>
      <c r="I241" s="11">
        <v>0</v>
      </c>
      <c r="J241" s="11">
        <v>0</v>
      </c>
      <c r="K241" s="11">
        <v>0</v>
      </c>
      <c r="L241" s="11">
        <v>0</v>
      </c>
      <c r="M241" s="11">
        <v>0</v>
      </c>
      <c r="N241" s="11">
        <v>0</v>
      </c>
      <c r="O241" s="11">
        <v>0</v>
      </c>
      <c r="P241" s="11">
        <v>0</v>
      </c>
      <c r="Q241" s="11">
        <v>0</v>
      </c>
      <c r="R241" s="11">
        <v>0</v>
      </c>
      <c r="S241" s="11">
        <v>0</v>
      </c>
      <c r="T241" s="11">
        <v>0</v>
      </c>
      <c r="U241" s="11">
        <v>0</v>
      </c>
      <c r="V241" s="11">
        <v>0</v>
      </c>
      <c r="W241" s="11">
        <v>5332.81</v>
      </c>
      <c r="X241" s="11">
        <v>3860.67</v>
      </c>
      <c r="Y241" s="11">
        <v>11120.9</v>
      </c>
      <c r="Z241" s="11">
        <v>16730.150000000001</v>
      </c>
      <c r="AA241" s="11">
        <v>23144.97</v>
      </c>
      <c r="AB241" s="11">
        <v>33378.269999999997</v>
      </c>
      <c r="AC241" s="11">
        <v>32602.19</v>
      </c>
      <c r="AD241" s="11">
        <v>35433.42</v>
      </c>
      <c r="AE241" s="7">
        <v>63338.73</v>
      </c>
      <c r="AF241" s="11">
        <v>20181.36</v>
      </c>
      <c r="AG241" s="11">
        <v>42669.05</v>
      </c>
      <c r="AH241" s="7">
        <v>41613.039999999994</v>
      </c>
      <c r="AI241" s="7">
        <v>25358.28</v>
      </c>
      <c r="AJ241" s="7">
        <v>40500.82</v>
      </c>
      <c r="AK241" s="7">
        <v>21384.880000000001</v>
      </c>
      <c r="AL241" s="7">
        <v>28511.86</v>
      </c>
      <c r="AM241" s="7">
        <v>4001.64</v>
      </c>
      <c r="AN241" s="7">
        <v>0</v>
      </c>
      <c r="AO241" s="7">
        <v>0</v>
      </c>
      <c r="AP241" s="7">
        <v>0</v>
      </c>
      <c r="AQ241" s="7">
        <v>0</v>
      </c>
      <c r="AR241" s="7">
        <v>0</v>
      </c>
      <c r="AS241" s="7">
        <v>0</v>
      </c>
      <c r="AT241" s="7">
        <v>0</v>
      </c>
      <c r="AU241" s="7">
        <v>0</v>
      </c>
      <c r="AV241" s="7">
        <v>0</v>
      </c>
      <c r="AW241" s="7">
        <v>0</v>
      </c>
      <c r="AX241" s="7">
        <v>0</v>
      </c>
      <c r="AY241" s="7">
        <v>0</v>
      </c>
      <c r="AZ241" s="7">
        <v>0</v>
      </c>
      <c r="BA241" s="7">
        <v>0</v>
      </c>
      <c r="BB241" s="7">
        <v>0</v>
      </c>
      <c r="BC241" s="7">
        <v>0</v>
      </c>
      <c r="BD241" s="7">
        <v>0</v>
      </c>
      <c r="BE241" s="7">
        <v>0</v>
      </c>
      <c r="BF241" s="7">
        <v>0</v>
      </c>
      <c r="BG241" s="7">
        <v>0</v>
      </c>
      <c r="BH241" s="7">
        <v>0</v>
      </c>
      <c r="BI241" s="7">
        <v>0</v>
      </c>
      <c r="BJ241" s="7">
        <v>0</v>
      </c>
      <c r="BK241" s="7">
        <v>0</v>
      </c>
      <c r="BL241" s="155">
        <v>0</v>
      </c>
      <c r="BM241" s="7"/>
      <c r="BN241" s="7"/>
      <c r="BO241" s="7"/>
      <c r="BP241" s="7"/>
      <c r="BQ241" s="7"/>
      <c r="BR241" s="7"/>
      <c r="BS241" s="7"/>
      <c r="BT241" s="5">
        <f>SUM(Tabela36[[#This Row],[set/21]:[dez/21]])</f>
        <v>0</v>
      </c>
      <c r="BU241" s="5">
        <f>SUM(Tabela36[[#This Row],[jan/22]:[dez/22]])</f>
        <v>5332.81</v>
      </c>
      <c r="BV241" s="5">
        <f t="shared" si="11"/>
        <v>349431.03</v>
      </c>
      <c r="BW241" s="5">
        <f t="shared" si="12"/>
        <v>94399.2</v>
      </c>
      <c r="BX241" s="5">
        <f>SUM(Tabela36[[#This Row],[jan/25]:[dez/25]])</f>
        <v>0</v>
      </c>
      <c r="BY241" s="5">
        <f t="shared" si="13"/>
        <v>0</v>
      </c>
      <c r="BZ241" s="5">
        <f>Tabela36[[#This Row],[Total 2025]]+Tabela36[[#This Row],[Total 2024]]+Tabela36[[#This Row],[Total 2023]]+Tabela36[[#This Row],[Total 2022]]+Tabela36[[#This Row],[Total 2021]]+Tabela36[[#This Row],[Total 2026]]</f>
        <v>449163.04000000004</v>
      </c>
    </row>
    <row r="242" spans="1:78" ht="30" customHeight="1" x14ac:dyDescent="0.25">
      <c r="A242" s="63"/>
      <c r="B242" s="10" t="s">
        <v>94</v>
      </c>
      <c r="C242" s="2" t="s">
        <v>291</v>
      </c>
      <c r="D242" s="10">
        <v>1245</v>
      </c>
      <c r="E242" s="7"/>
      <c r="F242" s="2" t="s">
        <v>529</v>
      </c>
      <c r="G242" s="153" t="s">
        <v>440</v>
      </c>
      <c r="H242" s="7">
        <v>0</v>
      </c>
      <c r="I242" s="7">
        <v>0</v>
      </c>
      <c r="J242" s="7">
        <v>0</v>
      </c>
      <c r="K242" s="7">
        <v>0</v>
      </c>
      <c r="L242" s="7">
        <v>0</v>
      </c>
      <c r="M242" s="7">
        <v>0</v>
      </c>
      <c r="N242" s="7">
        <v>0</v>
      </c>
      <c r="O242" s="7">
        <v>5300.71</v>
      </c>
      <c r="P242" s="7">
        <v>0</v>
      </c>
      <c r="Q242" s="7">
        <v>0</v>
      </c>
      <c r="R242" s="7">
        <v>0</v>
      </c>
      <c r="S242" s="7">
        <v>0</v>
      </c>
      <c r="T242" s="11">
        <v>0</v>
      </c>
      <c r="U242" s="11">
        <v>0</v>
      </c>
      <c r="V242" s="11">
        <v>0</v>
      </c>
      <c r="W242" s="7">
        <v>0</v>
      </c>
      <c r="X242" s="7">
        <v>0</v>
      </c>
      <c r="Y242" s="7">
        <v>0</v>
      </c>
      <c r="Z242" s="7">
        <v>0</v>
      </c>
      <c r="AA242" s="7">
        <v>0</v>
      </c>
      <c r="AB242" s="7">
        <v>0</v>
      </c>
      <c r="AC242" s="7">
        <v>0</v>
      </c>
      <c r="AD242" s="7">
        <v>0</v>
      </c>
      <c r="AE242" s="7">
        <v>0</v>
      </c>
      <c r="AF242" s="11">
        <v>0</v>
      </c>
      <c r="AG242" s="7">
        <v>0</v>
      </c>
      <c r="AH242" s="7">
        <v>0</v>
      </c>
      <c r="AI242" s="7">
        <v>0</v>
      </c>
      <c r="AJ242" s="7">
        <v>0</v>
      </c>
      <c r="AK242" s="7">
        <v>0</v>
      </c>
      <c r="AL242" s="7">
        <v>0</v>
      </c>
      <c r="AM242" s="7">
        <v>0</v>
      </c>
      <c r="AN242" s="7">
        <v>0</v>
      </c>
      <c r="AO242" s="7">
        <v>0</v>
      </c>
      <c r="AP242" s="7">
        <v>0</v>
      </c>
      <c r="AQ242" s="7">
        <v>0</v>
      </c>
      <c r="AR242" s="7">
        <v>0</v>
      </c>
      <c r="AS242" s="7">
        <v>0</v>
      </c>
      <c r="AT242" s="7">
        <v>0</v>
      </c>
      <c r="AU242" s="7">
        <v>0</v>
      </c>
      <c r="AV242" s="7">
        <v>0</v>
      </c>
      <c r="AW242" s="7">
        <v>0</v>
      </c>
      <c r="AX242" s="7">
        <v>0</v>
      </c>
      <c r="AY242" s="7">
        <v>0</v>
      </c>
      <c r="AZ242" s="7">
        <v>0</v>
      </c>
      <c r="BA242" s="7">
        <v>0</v>
      </c>
      <c r="BB242" s="7">
        <v>0</v>
      </c>
      <c r="BC242" s="7">
        <v>0</v>
      </c>
      <c r="BD242" s="7">
        <v>0</v>
      </c>
      <c r="BE242" s="7">
        <v>0</v>
      </c>
      <c r="BF242" s="7">
        <v>0</v>
      </c>
      <c r="BG242" s="7">
        <v>0</v>
      </c>
      <c r="BH242" s="7">
        <v>0</v>
      </c>
      <c r="BI242" s="7">
        <v>0</v>
      </c>
      <c r="BJ242" s="7">
        <v>0</v>
      </c>
      <c r="BK242" s="7">
        <v>0</v>
      </c>
      <c r="BL242" s="155">
        <v>0</v>
      </c>
      <c r="BM242" s="7"/>
      <c r="BN242" s="7"/>
      <c r="BO242" s="7"/>
      <c r="BP242" s="7"/>
      <c r="BQ242" s="7"/>
      <c r="BR242" s="7"/>
      <c r="BS242" s="7"/>
      <c r="BT242" s="5">
        <f>SUM(Tabela36[[#This Row],[set/21]:[dez/21]])</f>
        <v>0</v>
      </c>
      <c r="BU242" s="5">
        <f>SUM(Tabela36[[#This Row],[jan/22]:[dez/22]])</f>
        <v>5300.71</v>
      </c>
      <c r="BV242" s="5">
        <f t="shared" si="11"/>
        <v>0</v>
      </c>
      <c r="BW242" s="5">
        <f t="shared" si="12"/>
        <v>0</v>
      </c>
      <c r="BX242" s="5">
        <f>SUM(Tabela36[[#This Row],[jan/25]:[dez/25]])</f>
        <v>0</v>
      </c>
      <c r="BY242" s="5">
        <f t="shared" si="13"/>
        <v>0</v>
      </c>
      <c r="BZ242" s="5">
        <f>Tabela36[[#This Row],[Total 2025]]+Tabela36[[#This Row],[Total 2024]]+Tabela36[[#This Row],[Total 2023]]+Tabela36[[#This Row],[Total 2022]]+Tabela36[[#This Row],[Total 2021]]+Tabela36[[#This Row],[Total 2026]]</f>
        <v>5300.71</v>
      </c>
    </row>
    <row r="243" spans="1:78" ht="30" customHeight="1" x14ac:dyDescent="0.25">
      <c r="A243" s="63"/>
      <c r="B243" s="10" t="s">
        <v>196</v>
      </c>
      <c r="C243" s="2" t="s">
        <v>279</v>
      </c>
      <c r="D243" s="10">
        <v>1232</v>
      </c>
      <c r="E243" s="7"/>
      <c r="F243" s="2" t="s">
        <v>529</v>
      </c>
      <c r="G243" s="153" t="s">
        <v>435</v>
      </c>
      <c r="H243" s="11">
        <v>0</v>
      </c>
      <c r="I243" s="11">
        <v>0</v>
      </c>
      <c r="J243" s="11">
        <v>0</v>
      </c>
      <c r="K243" s="11">
        <v>0</v>
      </c>
      <c r="L243" s="11">
        <v>0</v>
      </c>
      <c r="M243" s="11">
        <v>0</v>
      </c>
      <c r="N243" s="11">
        <v>5211.18</v>
      </c>
      <c r="O243" s="11">
        <v>0</v>
      </c>
      <c r="P243" s="11">
        <v>0</v>
      </c>
      <c r="Q243" s="11">
        <v>0</v>
      </c>
      <c r="R243" s="11">
        <v>0</v>
      </c>
      <c r="S243" s="11">
        <v>0</v>
      </c>
      <c r="T243" s="11">
        <v>0</v>
      </c>
      <c r="U243" s="11">
        <v>0</v>
      </c>
      <c r="V243" s="11">
        <v>0</v>
      </c>
      <c r="W243" s="7">
        <v>0</v>
      </c>
      <c r="X243" s="7">
        <v>0</v>
      </c>
      <c r="Y243" s="7">
        <v>0</v>
      </c>
      <c r="Z243" s="7">
        <v>0</v>
      </c>
      <c r="AA243" s="7">
        <v>0</v>
      </c>
      <c r="AB243" s="7">
        <v>0</v>
      </c>
      <c r="AC243" s="7">
        <v>1317.95</v>
      </c>
      <c r="AD243" s="7">
        <v>0</v>
      </c>
      <c r="AE243" s="7">
        <v>0</v>
      </c>
      <c r="AF243" s="11">
        <v>0</v>
      </c>
      <c r="AG243" s="7">
        <v>0</v>
      </c>
      <c r="AH243" s="7">
        <v>0</v>
      </c>
      <c r="AI243" s="7">
        <v>0</v>
      </c>
      <c r="AJ243" s="7">
        <v>0</v>
      </c>
      <c r="AK243" s="7">
        <v>0</v>
      </c>
      <c r="AL243" s="7">
        <v>0</v>
      </c>
      <c r="AM243" s="7">
        <v>0</v>
      </c>
      <c r="AN243" s="7">
        <v>0</v>
      </c>
      <c r="AO243" s="7">
        <v>0</v>
      </c>
      <c r="AP243" s="7">
        <v>0</v>
      </c>
      <c r="AQ243" s="7">
        <v>0</v>
      </c>
      <c r="AR243" s="7">
        <v>0</v>
      </c>
      <c r="AS243" s="7">
        <v>0</v>
      </c>
      <c r="AT243" s="7">
        <v>0</v>
      </c>
      <c r="AU243" s="7">
        <v>0</v>
      </c>
      <c r="AV243" s="7">
        <v>0</v>
      </c>
      <c r="AW243" s="7">
        <v>0</v>
      </c>
      <c r="AX243" s="7">
        <v>0</v>
      </c>
      <c r="AY243" s="7">
        <v>0</v>
      </c>
      <c r="AZ243" s="7">
        <v>0</v>
      </c>
      <c r="BA243" s="7">
        <v>0</v>
      </c>
      <c r="BB243" s="7">
        <v>0</v>
      </c>
      <c r="BC243" s="7">
        <v>0</v>
      </c>
      <c r="BD243" s="7">
        <v>0</v>
      </c>
      <c r="BE243" s="7">
        <v>0</v>
      </c>
      <c r="BF243" s="7">
        <v>0</v>
      </c>
      <c r="BG243" s="7">
        <v>0</v>
      </c>
      <c r="BH243" s="7">
        <v>0</v>
      </c>
      <c r="BI243" s="7">
        <v>0</v>
      </c>
      <c r="BJ243" s="7">
        <v>0</v>
      </c>
      <c r="BK243" s="7">
        <v>0</v>
      </c>
      <c r="BL243" s="155">
        <v>0</v>
      </c>
      <c r="BM243" s="7"/>
      <c r="BN243" s="7"/>
      <c r="BO243" s="7"/>
      <c r="BP243" s="7"/>
      <c r="BQ243" s="7"/>
      <c r="BR243" s="7"/>
      <c r="BS243" s="7"/>
      <c r="BT243" s="5">
        <f>SUM(Tabela36[[#This Row],[set/21]:[dez/21]])</f>
        <v>0</v>
      </c>
      <c r="BU243" s="5">
        <f>SUM(Tabela36[[#This Row],[jan/22]:[dez/22]])</f>
        <v>5211.18</v>
      </c>
      <c r="BV243" s="5">
        <f t="shared" si="11"/>
        <v>1317.95</v>
      </c>
      <c r="BW243" s="5">
        <f t="shared" si="12"/>
        <v>0</v>
      </c>
      <c r="BX243" s="5">
        <f>SUM(Tabela36[[#This Row],[jan/25]:[dez/25]])</f>
        <v>0</v>
      </c>
      <c r="BY243" s="5">
        <f t="shared" si="13"/>
        <v>0</v>
      </c>
      <c r="BZ243" s="5">
        <f>Tabela36[[#This Row],[Total 2025]]+Tabela36[[#This Row],[Total 2024]]+Tabela36[[#This Row],[Total 2023]]+Tabela36[[#This Row],[Total 2022]]+Tabela36[[#This Row],[Total 2021]]+Tabela36[[#This Row],[Total 2026]]</f>
        <v>6529.13</v>
      </c>
    </row>
    <row r="244" spans="1:78" ht="30" customHeight="1" x14ac:dyDescent="0.25">
      <c r="A244" s="63"/>
      <c r="B244" s="10" t="s">
        <v>10</v>
      </c>
      <c r="C244" s="2" t="s">
        <v>276</v>
      </c>
      <c r="D244" s="10">
        <v>1279</v>
      </c>
      <c r="E244" s="7"/>
      <c r="F244" s="2" t="s">
        <v>436</v>
      </c>
      <c r="G244" s="153" t="s">
        <v>471</v>
      </c>
      <c r="H244" s="7">
        <v>0</v>
      </c>
      <c r="I244" s="7">
        <v>0</v>
      </c>
      <c r="J244" s="7">
        <v>0</v>
      </c>
      <c r="K244" s="7">
        <v>0</v>
      </c>
      <c r="L244" s="7">
        <v>0</v>
      </c>
      <c r="M244" s="7">
        <v>0</v>
      </c>
      <c r="N244" s="7">
        <v>0</v>
      </c>
      <c r="O244" s="7">
        <v>0</v>
      </c>
      <c r="P244" s="7">
        <v>0</v>
      </c>
      <c r="Q244" s="7">
        <v>5173.3599999999997</v>
      </c>
      <c r="R244" s="7">
        <v>0</v>
      </c>
      <c r="S244" s="7">
        <v>0</v>
      </c>
      <c r="T244" s="11">
        <v>0</v>
      </c>
      <c r="U244" s="11">
        <v>0</v>
      </c>
      <c r="V244" s="11">
        <v>0</v>
      </c>
      <c r="W244" s="7">
        <v>0</v>
      </c>
      <c r="X244" s="7">
        <v>0</v>
      </c>
      <c r="Y244" s="7">
        <v>0</v>
      </c>
      <c r="Z244" s="7">
        <v>0</v>
      </c>
      <c r="AA244" s="7">
        <v>0</v>
      </c>
      <c r="AB244" s="7">
        <v>0</v>
      </c>
      <c r="AC244" s="7">
        <v>0</v>
      </c>
      <c r="AD244" s="7">
        <v>0</v>
      </c>
      <c r="AE244" s="7">
        <v>0</v>
      </c>
      <c r="AF244" s="11">
        <v>0</v>
      </c>
      <c r="AG244" s="7">
        <v>0</v>
      </c>
      <c r="AH244" s="7">
        <v>4346.0600000000004</v>
      </c>
      <c r="AI244" s="7">
        <v>0</v>
      </c>
      <c r="AJ244" s="7">
        <v>0</v>
      </c>
      <c r="AK244" s="7">
        <v>0</v>
      </c>
      <c r="AL244" s="7">
        <v>0</v>
      </c>
      <c r="AM244" s="7">
        <v>0</v>
      </c>
      <c r="AN244" s="7">
        <v>0</v>
      </c>
      <c r="AO244" s="7">
        <v>0</v>
      </c>
      <c r="AP244" s="7">
        <v>0</v>
      </c>
      <c r="AQ244" s="7">
        <v>0</v>
      </c>
      <c r="AR244" s="7">
        <v>0</v>
      </c>
      <c r="AS244" s="7">
        <v>0</v>
      </c>
      <c r="AT244" s="7">
        <v>0</v>
      </c>
      <c r="AU244" s="7">
        <v>0</v>
      </c>
      <c r="AV244" s="7">
        <v>0</v>
      </c>
      <c r="AW244" s="7">
        <v>0</v>
      </c>
      <c r="AX244" s="7">
        <v>0</v>
      </c>
      <c r="AY244" s="7">
        <v>0</v>
      </c>
      <c r="AZ244" s="7">
        <v>0</v>
      </c>
      <c r="BA244" s="7">
        <v>0</v>
      </c>
      <c r="BB244" s="7">
        <v>0</v>
      </c>
      <c r="BC244" s="7">
        <v>0</v>
      </c>
      <c r="BD244" s="7">
        <v>0</v>
      </c>
      <c r="BE244" s="7">
        <v>0</v>
      </c>
      <c r="BF244" s="7">
        <v>0</v>
      </c>
      <c r="BG244" s="7">
        <v>0</v>
      </c>
      <c r="BH244" s="7">
        <v>0</v>
      </c>
      <c r="BI244" s="7">
        <v>0</v>
      </c>
      <c r="BJ244" s="7">
        <v>0</v>
      </c>
      <c r="BK244" s="7">
        <v>0</v>
      </c>
      <c r="BL244" s="155">
        <v>0</v>
      </c>
      <c r="BM244" s="7"/>
      <c r="BN244" s="7"/>
      <c r="BO244" s="7"/>
      <c r="BP244" s="7"/>
      <c r="BQ244" s="7"/>
      <c r="BR244" s="7"/>
      <c r="BS244" s="7"/>
      <c r="BT244" s="5">
        <f>SUM(Tabela36[[#This Row],[set/21]:[dez/21]])</f>
        <v>0</v>
      </c>
      <c r="BU244" s="5">
        <f>SUM(Tabela36[[#This Row],[jan/22]:[dez/22]])</f>
        <v>5173.3599999999997</v>
      </c>
      <c r="BV244" s="5">
        <f t="shared" si="11"/>
        <v>4346.0600000000004</v>
      </c>
      <c r="BW244" s="5">
        <f t="shared" si="12"/>
        <v>0</v>
      </c>
      <c r="BX244" s="5">
        <f>SUM(Tabela36[[#This Row],[jan/25]:[dez/25]])</f>
        <v>0</v>
      </c>
      <c r="BY244" s="5">
        <f t="shared" si="13"/>
        <v>0</v>
      </c>
      <c r="BZ244" s="5">
        <f>Tabela36[[#This Row],[Total 2025]]+Tabela36[[#This Row],[Total 2024]]+Tabela36[[#This Row],[Total 2023]]+Tabela36[[#This Row],[Total 2022]]+Tabela36[[#This Row],[Total 2021]]+Tabela36[[#This Row],[Total 2026]]</f>
        <v>9519.42</v>
      </c>
    </row>
    <row r="245" spans="1:78" ht="30" customHeight="1" x14ac:dyDescent="0.25">
      <c r="A245" s="63"/>
      <c r="B245" s="10" t="s">
        <v>154</v>
      </c>
      <c r="C245" s="2" t="s">
        <v>299</v>
      </c>
      <c r="D245" s="10">
        <v>1187</v>
      </c>
      <c r="E245" s="7"/>
      <c r="F245" s="2" t="s">
        <v>529</v>
      </c>
      <c r="G245" s="153" t="s">
        <v>440</v>
      </c>
      <c r="H245" s="7">
        <v>0</v>
      </c>
      <c r="I245" s="7">
        <v>0</v>
      </c>
      <c r="J245" s="7">
        <v>0</v>
      </c>
      <c r="K245" s="7">
        <v>0</v>
      </c>
      <c r="L245" s="7">
        <v>4943.84</v>
      </c>
      <c r="M245" s="7">
        <v>0</v>
      </c>
      <c r="N245" s="7">
        <v>0</v>
      </c>
      <c r="O245" s="7">
        <v>0</v>
      </c>
      <c r="P245" s="7">
        <v>0</v>
      </c>
      <c r="Q245" s="7">
        <v>0</v>
      </c>
      <c r="R245" s="7">
        <v>0</v>
      </c>
      <c r="S245" s="7">
        <v>0</v>
      </c>
      <c r="T245" s="11">
        <v>0</v>
      </c>
      <c r="U245" s="11">
        <v>0</v>
      </c>
      <c r="V245" s="11">
        <v>0</v>
      </c>
      <c r="W245" s="7">
        <v>0</v>
      </c>
      <c r="X245" s="7">
        <v>0</v>
      </c>
      <c r="Y245" s="7">
        <v>0</v>
      </c>
      <c r="Z245" s="7">
        <v>0</v>
      </c>
      <c r="AA245" s="7">
        <v>0</v>
      </c>
      <c r="AB245" s="7">
        <v>0</v>
      </c>
      <c r="AC245" s="7">
        <v>0</v>
      </c>
      <c r="AD245" s="7">
        <v>0</v>
      </c>
      <c r="AE245" s="7">
        <v>0</v>
      </c>
      <c r="AF245" s="11">
        <v>0</v>
      </c>
      <c r="AG245" s="7">
        <v>0</v>
      </c>
      <c r="AH245" s="7">
        <v>0</v>
      </c>
      <c r="AI245" s="7">
        <v>0</v>
      </c>
      <c r="AJ245" s="7">
        <v>0</v>
      </c>
      <c r="AK245" s="7">
        <v>0</v>
      </c>
      <c r="AL245" s="7">
        <v>0</v>
      </c>
      <c r="AM245" s="7">
        <v>0</v>
      </c>
      <c r="AN245" s="7">
        <v>0</v>
      </c>
      <c r="AO245" s="7">
        <v>0</v>
      </c>
      <c r="AP245" s="7">
        <v>0</v>
      </c>
      <c r="AQ245" s="7">
        <v>0</v>
      </c>
      <c r="AR245" s="7">
        <v>0</v>
      </c>
      <c r="AS245" s="7">
        <v>0</v>
      </c>
      <c r="AT245" s="7">
        <v>0</v>
      </c>
      <c r="AU245" s="7">
        <v>0</v>
      </c>
      <c r="AV245" s="7">
        <v>0</v>
      </c>
      <c r="AW245" s="7">
        <v>0</v>
      </c>
      <c r="AX245" s="7">
        <v>0</v>
      </c>
      <c r="AY245" s="7">
        <v>0</v>
      </c>
      <c r="AZ245" s="7">
        <v>0</v>
      </c>
      <c r="BA245" s="7">
        <v>0</v>
      </c>
      <c r="BB245" s="7">
        <v>0</v>
      </c>
      <c r="BC245" s="7">
        <v>0</v>
      </c>
      <c r="BD245" s="7">
        <v>0</v>
      </c>
      <c r="BE245" s="7">
        <v>0</v>
      </c>
      <c r="BF245" s="7">
        <v>0</v>
      </c>
      <c r="BG245" s="7">
        <v>0</v>
      </c>
      <c r="BH245" s="7">
        <v>0</v>
      </c>
      <c r="BI245" s="7">
        <v>0</v>
      </c>
      <c r="BJ245" s="7">
        <v>0</v>
      </c>
      <c r="BK245" s="7">
        <v>0</v>
      </c>
      <c r="BL245" s="155">
        <v>0</v>
      </c>
      <c r="BM245" s="7"/>
      <c r="BN245" s="7"/>
      <c r="BO245" s="7"/>
      <c r="BP245" s="7"/>
      <c r="BQ245" s="7"/>
      <c r="BR245" s="7"/>
      <c r="BS245" s="7"/>
      <c r="BT245" s="5">
        <f>SUM(Tabela36[[#This Row],[set/21]:[dez/21]])</f>
        <v>0</v>
      </c>
      <c r="BU245" s="5">
        <f>SUM(Tabela36[[#This Row],[jan/22]:[dez/22]])</f>
        <v>4943.84</v>
      </c>
      <c r="BV245" s="5">
        <f t="shared" si="11"/>
        <v>0</v>
      </c>
      <c r="BW245" s="5">
        <f t="shared" si="12"/>
        <v>0</v>
      </c>
      <c r="BX245" s="5">
        <f>SUM(Tabela36[[#This Row],[jan/25]:[dez/25]])</f>
        <v>0</v>
      </c>
      <c r="BY245" s="5">
        <f t="shared" si="13"/>
        <v>0</v>
      </c>
      <c r="BZ245" s="5">
        <f>Tabela36[[#This Row],[Total 2025]]+Tabela36[[#This Row],[Total 2024]]+Tabela36[[#This Row],[Total 2023]]+Tabela36[[#This Row],[Total 2022]]+Tabela36[[#This Row],[Total 2021]]+Tabela36[[#This Row],[Total 2026]]</f>
        <v>4943.84</v>
      </c>
    </row>
    <row r="246" spans="1:78" ht="30" customHeight="1" x14ac:dyDescent="0.25">
      <c r="A246" s="63"/>
      <c r="B246" s="10" t="s">
        <v>337</v>
      </c>
      <c r="C246" s="2" t="s">
        <v>301</v>
      </c>
      <c r="D246" s="10">
        <v>1305</v>
      </c>
      <c r="E246" s="7"/>
      <c r="F246" s="2" t="s">
        <v>529</v>
      </c>
      <c r="G246" s="153" t="s">
        <v>440</v>
      </c>
      <c r="H246" s="7">
        <v>0</v>
      </c>
      <c r="I246" s="7">
        <v>0</v>
      </c>
      <c r="J246" s="7">
        <v>0</v>
      </c>
      <c r="K246" s="7">
        <v>0</v>
      </c>
      <c r="L246" s="7">
        <v>0</v>
      </c>
      <c r="M246" s="7">
        <v>0</v>
      </c>
      <c r="N246" s="7">
        <v>0</v>
      </c>
      <c r="O246" s="7">
        <v>0</v>
      </c>
      <c r="P246" s="7">
        <v>0</v>
      </c>
      <c r="Q246" s="7">
        <v>0</v>
      </c>
      <c r="R246" s="7">
        <v>0</v>
      </c>
      <c r="S246" s="7">
        <v>0</v>
      </c>
      <c r="T246" s="11">
        <v>4879.93</v>
      </c>
      <c r="U246" s="11">
        <v>0</v>
      </c>
      <c r="V246" s="11">
        <v>0</v>
      </c>
      <c r="W246" s="11">
        <v>0</v>
      </c>
      <c r="X246" s="11">
        <v>0</v>
      </c>
      <c r="Y246" s="11">
        <v>0</v>
      </c>
      <c r="Z246" s="11">
        <v>0</v>
      </c>
      <c r="AA246" s="11">
        <v>0</v>
      </c>
      <c r="AB246" s="11">
        <v>0</v>
      </c>
      <c r="AC246" s="11">
        <v>0</v>
      </c>
      <c r="AD246" s="11">
        <v>0</v>
      </c>
      <c r="AE246" s="7">
        <v>0</v>
      </c>
      <c r="AF246" s="11">
        <v>0</v>
      </c>
      <c r="AG246" s="11">
        <v>0</v>
      </c>
      <c r="AH246" s="7">
        <v>0</v>
      </c>
      <c r="AI246" s="7">
        <v>0</v>
      </c>
      <c r="AJ246" s="7">
        <v>0</v>
      </c>
      <c r="AK246" s="7">
        <v>0</v>
      </c>
      <c r="AL246" s="7">
        <v>0</v>
      </c>
      <c r="AM246" s="7">
        <v>0</v>
      </c>
      <c r="AN246" s="7">
        <v>0</v>
      </c>
      <c r="AO246" s="7">
        <v>0</v>
      </c>
      <c r="AP246" s="7">
        <v>0</v>
      </c>
      <c r="AQ246" s="7">
        <v>0</v>
      </c>
      <c r="AR246" s="7">
        <v>0</v>
      </c>
      <c r="AS246" s="7">
        <v>0</v>
      </c>
      <c r="AT246" s="7">
        <v>0</v>
      </c>
      <c r="AU246" s="7">
        <v>0</v>
      </c>
      <c r="AV246" s="7">
        <v>0</v>
      </c>
      <c r="AW246" s="7">
        <v>0</v>
      </c>
      <c r="AX246" s="7">
        <v>0</v>
      </c>
      <c r="AY246" s="7">
        <v>0</v>
      </c>
      <c r="AZ246" s="7">
        <v>0</v>
      </c>
      <c r="BA246" s="7">
        <v>0</v>
      </c>
      <c r="BB246" s="7">
        <v>0</v>
      </c>
      <c r="BC246" s="7">
        <v>0</v>
      </c>
      <c r="BD246" s="7">
        <v>0</v>
      </c>
      <c r="BE246" s="7">
        <v>0</v>
      </c>
      <c r="BF246" s="7">
        <v>0</v>
      </c>
      <c r="BG246" s="7">
        <v>0</v>
      </c>
      <c r="BH246" s="7">
        <v>0</v>
      </c>
      <c r="BI246" s="7">
        <v>0</v>
      </c>
      <c r="BJ246" s="7">
        <v>0</v>
      </c>
      <c r="BK246" s="7">
        <v>0</v>
      </c>
      <c r="BL246" s="155">
        <v>0</v>
      </c>
      <c r="BM246" s="7"/>
      <c r="BN246" s="7"/>
      <c r="BO246" s="7"/>
      <c r="BP246" s="7"/>
      <c r="BQ246" s="7"/>
      <c r="BR246" s="7"/>
      <c r="BS246" s="7"/>
      <c r="BT246" s="5">
        <f>SUM(Tabela36[[#This Row],[set/21]:[dez/21]])</f>
        <v>0</v>
      </c>
      <c r="BU246" s="5">
        <f>SUM(Tabela36[[#This Row],[jan/22]:[dez/22]])</f>
        <v>4879.93</v>
      </c>
      <c r="BV246" s="5">
        <f t="shared" si="11"/>
        <v>0</v>
      </c>
      <c r="BW246" s="5">
        <f t="shared" si="12"/>
        <v>0</v>
      </c>
      <c r="BX246" s="5">
        <f>SUM(Tabela36[[#This Row],[jan/25]:[dez/25]])</f>
        <v>0</v>
      </c>
      <c r="BY246" s="5">
        <f t="shared" si="13"/>
        <v>0</v>
      </c>
      <c r="BZ246" s="5">
        <f>Tabela36[[#This Row],[Total 2025]]+Tabela36[[#This Row],[Total 2024]]+Tabela36[[#This Row],[Total 2023]]+Tabela36[[#This Row],[Total 2022]]+Tabela36[[#This Row],[Total 2021]]+Tabela36[[#This Row],[Total 2026]]</f>
        <v>4879.93</v>
      </c>
    </row>
    <row r="247" spans="1:78" ht="30" customHeight="1" x14ac:dyDescent="0.25">
      <c r="A247" s="63"/>
      <c r="B247" s="10" t="s">
        <v>267</v>
      </c>
      <c r="C247" s="2" t="s">
        <v>276</v>
      </c>
      <c r="D247" s="10">
        <v>1173</v>
      </c>
      <c r="E247" s="7"/>
      <c r="F247" s="2" t="s">
        <v>436</v>
      </c>
      <c r="G247" s="153" t="s">
        <v>2429</v>
      </c>
      <c r="H247" s="7">
        <v>0</v>
      </c>
      <c r="I247" s="7">
        <v>0</v>
      </c>
      <c r="J247" s="7">
        <v>0</v>
      </c>
      <c r="K247" s="7">
        <v>0</v>
      </c>
      <c r="L247" s="7">
        <v>1185.48</v>
      </c>
      <c r="M247" s="7">
        <v>0</v>
      </c>
      <c r="N247" s="7">
        <v>0</v>
      </c>
      <c r="O247" s="7">
        <v>0</v>
      </c>
      <c r="P247" s="7">
        <v>1558.2</v>
      </c>
      <c r="Q247" s="7">
        <v>0</v>
      </c>
      <c r="R247" s="7">
        <v>0</v>
      </c>
      <c r="S247" s="7">
        <v>0</v>
      </c>
      <c r="T247" s="11">
        <v>0</v>
      </c>
      <c r="U247" s="11">
        <v>2094.7199999999998</v>
      </c>
      <c r="V247" s="11">
        <v>0</v>
      </c>
      <c r="W247" s="7">
        <v>0</v>
      </c>
      <c r="X247" s="7">
        <v>0</v>
      </c>
      <c r="Y247" s="7">
        <v>0</v>
      </c>
      <c r="Z247" s="7">
        <v>0</v>
      </c>
      <c r="AA247" s="7">
        <v>0</v>
      </c>
      <c r="AB247" s="7">
        <v>0</v>
      </c>
      <c r="AC247" s="7">
        <v>0</v>
      </c>
      <c r="AD247" s="7">
        <v>0</v>
      </c>
      <c r="AE247" s="7">
        <v>0</v>
      </c>
      <c r="AF247" s="11">
        <v>0</v>
      </c>
      <c r="AG247" s="7">
        <v>0</v>
      </c>
      <c r="AH247" s="7">
        <v>0</v>
      </c>
      <c r="AI247" s="7">
        <v>0</v>
      </c>
      <c r="AJ247" s="7">
        <v>0</v>
      </c>
      <c r="AK247" s="7">
        <v>0</v>
      </c>
      <c r="AL247" s="7">
        <v>0</v>
      </c>
      <c r="AM247" s="7">
        <v>0</v>
      </c>
      <c r="AN247" s="7">
        <v>0</v>
      </c>
      <c r="AO247" s="7">
        <v>0</v>
      </c>
      <c r="AP247" s="7">
        <v>0</v>
      </c>
      <c r="AQ247" s="7">
        <v>0</v>
      </c>
      <c r="AR247" s="7">
        <v>0</v>
      </c>
      <c r="AS247" s="7">
        <v>0</v>
      </c>
      <c r="AT247" s="7">
        <v>0</v>
      </c>
      <c r="AU247" s="7">
        <v>0</v>
      </c>
      <c r="AV247" s="7">
        <v>0</v>
      </c>
      <c r="AW247" s="7">
        <v>0</v>
      </c>
      <c r="AX247" s="7">
        <v>0</v>
      </c>
      <c r="AY247" s="7">
        <v>0</v>
      </c>
      <c r="AZ247" s="7">
        <v>0</v>
      </c>
      <c r="BA247" s="7">
        <v>0</v>
      </c>
      <c r="BB247" s="7">
        <v>0</v>
      </c>
      <c r="BC247" s="7">
        <v>0</v>
      </c>
      <c r="BD247" s="7">
        <v>0</v>
      </c>
      <c r="BE247" s="7">
        <v>0</v>
      </c>
      <c r="BF247" s="7">
        <v>0</v>
      </c>
      <c r="BG247" s="7">
        <v>0</v>
      </c>
      <c r="BH247" s="7">
        <v>0</v>
      </c>
      <c r="BI247" s="7">
        <v>0</v>
      </c>
      <c r="BJ247" s="7">
        <v>0</v>
      </c>
      <c r="BK247" s="7">
        <v>0</v>
      </c>
      <c r="BL247" s="155">
        <v>0</v>
      </c>
      <c r="BM247" s="7"/>
      <c r="BN247" s="7"/>
      <c r="BO247" s="7"/>
      <c r="BP247" s="7"/>
      <c r="BQ247" s="7"/>
      <c r="BR247" s="7"/>
      <c r="BS247" s="7"/>
      <c r="BT247" s="5">
        <f>SUM(Tabela36[[#This Row],[set/21]:[dez/21]])</f>
        <v>0</v>
      </c>
      <c r="BU247" s="5">
        <f>SUM(Tabela36[[#This Row],[jan/22]:[dez/22]])</f>
        <v>4838.3999999999996</v>
      </c>
      <c r="BV247" s="5">
        <f t="shared" si="11"/>
        <v>0</v>
      </c>
      <c r="BW247" s="5">
        <f t="shared" si="12"/>
        <v>0</v>
      </c>
      <c r="BX247" s="5">
        <f>SUM(Tabela36[[#This Row],[jan/25]:[dez/25]])</f>
        <v>0</v>
      </c>
      <c r="BY247" s="5">
        <f t="shared" si="13"/>
        <v>0</v>
      </c>
      <c r="BZ247" s="5">
        <f>Tabela36[[#This Row],[Total 2025]]+Tabela36[[#This Row],[Total 2024]]+Tabela36[[#This Row],[Total 2023]]+Tabela36[[#This Row],[Total 2022]]+Tabela36[[#This Row],[Total 2021]]+Tabela36[[#This Row],[Total 2026]]</f>
        <v>4838.3999999999996</v>
      </c>
    </row>
    <row r="248" spans="1:78" ht="30" customHeight="1" x14ac:dyDescent="0.25">
      <c r="A248" s="63"/>
      <c r="B248" s="10" t="s">
        <v>96</v>
      </c>
      <c r="C248" s="2" t="s">
        <v>296</v>
      </c>
      <c r="D248" s="10">
        <v>1156</v>
      </c>
      <c r="E248" s="7"/>
      <c r="F248" s="2" t="s">
        <v>529</v>
      </c>
      <c r="G248" s="153" t="s">
        <v>440</v>
      </c>
      <c r="H248" s="7">
        <v>0</v>
      </c>
      <c r="I248" s="7">
        <v>0</v>
      </c>
      <c r="J248" s="7">
        <v>0</v>
      </c>
      <c r="K248" s="7">
        <v>4367.6000000000004</v>
      </c>
      <c r="L248" s="7">
        <v>0</v>
      </c>
      <c r="M248" s="7">
        <v>0</v>
      </c>
      <c r="N248" s="7">
        <v>0</v>
      </c>
      <c r="O248" s="7">
        <v>0</v>
      </c>
      <c r="P248" s="7">
        <v>0</v>
      </c>
      <c r="Q248" s="7">
        <v>0</v>
      </c>
      <c r="R248" s="7">
        <v>3423.99</v>
      </c>
      <c r="S248" s="7">
        <v>0</v>
      </c>
      <c r="T248" s="11">
        <v>0</v>
      </c>
      <c r="U248" s="11">
        <v>1316.65</v>
      </c>
      <c r="V248" s="11">
        <v>0</v>
      </c>
      <c r="W248" s="7">
        <v>0</v>
      </c>
      <c r="X248" s="7">
        <v>0</v>
      </c>
      <c r="Y248" s="7">
        <v>0</v>
      </c>
      <c r="Z248" s="7">
        <v>0</v>
      </c>
      <c r="AA248" s="7">
        <v>0</v>
      </c>
      <c r="AB248" s="7">
        <v>0</v>
      </c>
      <c r="AC248" s="7">
        <v>0</v>
      </c>
      <c r="AD248" s="7">
        <v>0</v>
      </c>
      <c r="AE248" s="7">
        <v>0</v>
      </c>
      <c r="AF248" s="11">
        <v>0</v>
      </c>
      <c r="AG248" s="7">
        <v>0</v>
      </c>
      <c r="AH248" s="7">
        <v>0</v>
      </c>
      <c r="AI248" s="7">
        <v>0</v>
      </c>
      <c r="AJ248" s="7">
        <v>0</v>
      </c>
      <c r="AK248" s="7">
        <v>0</v>
      </c>
      <c r="AL248" s="7">
        <v>0</v>
      </c>
      <c r="AM248" s="7">
        <v>0</v>
      </c>
      <c r="AN248" s="7">
        <v>0</v>
      </c>
      <c r="AO248" s="7">
        <v>0</v>
      </c>
      <c r="AP248" s="7">
        <v>0</v>
      </c>
      <c r="AQ248" s="7">
        <v>0</v>
      </c>
      <c r="AR248" s="7">
        <v>0</v>
      </c>
      <c r="AS248" s="7">
        <v>0</v>
      </c>
      <c r="AT248" s="7">
        <v>0</v>
      </c>
      <c r="AU248" s="7">
        <v>0</v>
      </c>
      <c r="AV248" s="7">
        <v>0</v>
      </c>
      <c r="AW248" s="7">
        <v>0</v>
      </c>
      <c r="AX248" s="7">
        <v>0</v>
      </c>
      <c r="AY248" s="7">
        <v>0</v>
      </c>
      <c r="AZ248" s="7">
        <v>0</v>
      </c>
      <c r="BA248" s="7">
        <v>0</v>
      </c>
      <c r="BB248" s="7">
        <v>0</v>
      </c>
      <c r="BC248" s="7">
        <v>0</v>
      </c>
      <c r="BD248" s="7">
        <v>0</v>
      </c>
      <c r="BE248" s="7">
        <v>0</v>
      </c>
      <c r="BF248" s="7">
        <v>0</v>
      </c>
      <c r="BG248" s="7">
        <v>0</v>
      </c>
      <c r="BH248" s="7">
        <v>0</v>
      </c>
      <c r="BI248" s="7">
        <v>0</v>
      </c>
      <c r="BJ248" s="7">
        <v>0</v>
      </c>
      <c r="BK248" s="7">
        <v>0</v>
      </c>
      <c r="BL248" s="155">
        <v>0</v>
      </c>
      <c r="BM248" s="7"/>
      <c r="BN248" s="7"/>
      <c r="BO248" s="7"/>
      <c r="BP248" s="7"/>
      <c r="BQ248" s="7"/>
      <c r="BR248" s="7"/>
      <c r="BS248" s="7"/>
      <c r="BT248" s="5">
        <f>SUM(Tabela36[[#This Row],[set/21]:[dez/21]])</f>
        <v>4367.6000000000004</v>
      </c>
      <c r="BU248" s="5">
        <f>SUM(Tabela36[[#This Row],[jan/22]:[dez/22]])</f>
        <v>4740.6399999999994</v>
      </c>
      <c r="BV248" s="5">
        <f t="shared" si="11"/>
        <v>0</v>
      </c>
      <c r="BW248" s="5">
        <f t="shared" si="12"/>
        <v>0</v>
      </c>
      <c r="BX248" s="5">
        <f>SUM(Tabela36[[#This Row],[jan/25]:[dez/25]])</f>
        <v>0</v>
      </c>
      <c r="BY248" s="5">
        <f t="shared" si="13"/>
        <v>0</v>
      </c>
      <c r="BZ248" s="5">
        <f>Tabela36[[#This Row],[Total 2025]]+Tabela36[[#This Row],[Total 2024]]+Tabela36[[#This Row],[Total 2023]]+Tabela36[[#This Row],[Total 2022]]+Tabela36[[#This Row],[Total 2021]]+Tabela36[[#This Row],[Total 2026]]</f>
        <v>9108.24</v>
      </c>
    </row>
    <row r="249" spans="1:78" ht="30" customHeight="1" x14ac:dyDescent="0.25">
      <c r="A249" s="63"/>
      <c r="B249" s="10" t="s">
        <v>84</v>
      </c>
      <c r="C249" s="2" t="s">
        <v>279</v>
      </c>
      <c r="D249" s="10">
        <v>1073</v>
      </c>
      <c r="E249" s="7">
        <v>10000</v>
      </c>
      <c r="F249" s="2" t="s">
        <v>529</v>
      </c>
      <c r="G249" s="153" t="s">
        <v>435</v>
      </c>
      <c r="H249" s="7">
        <v>3571.39</v>
      </c>
      <c r="I249" s="7">
        <v>0</v>
      </c>
      <c r="J249" s="7">
        <v>0</v>
      </c>
      <c r="K249" s="7">
        <v>0</v>
      </c>
      <c r="L249" s="7">
        <v>0</v>
      </c>
      <c r="M249" s="7">
        <v>0</v>
      </c>
      <c r="N249" s="7">
        <v>0</v>
      </c>
      <c r="O249" s="7">
        <v>0</v>
      </c>
      <c r="P249" s="7">
        <v>0</v>
      </c>
      <c r="Q249" s="7">
        <v>4583.68</v>
      </c>
      <c r="R249" s="7">
        <v>0</v>
      </c>
      <c r="S249" s="7">
        <v>0</v>
      </c>
      <c r="T249" s="11">
        <v>0</v>
      </c>
      <c r="U249" s="11">
        <v>0</v>
      </c>
      <c r="V249" s="11">
        <v>0</v>
      </c>
      <c r="W249" s="7">
        <v>0</v>
      </c>
      <c r="X249" s="7">
        <v>0</v>
      </c>
      <c r="Y249" s="7">
        <v>0</v>
      </c>
      <c r="Z249" s="7">
        <v>0</v>
      </c>
      <c r="AA249" s="7">
        <v>0</v>
      </c>
      <c r="AB249" s="7">
        <v>5747.39</v>
      </c>
      <c r="AC249" s="7">
        <v>453.95</v>
      </c>
      <c r="AD249" s="7">
        <v>0</v>
      </c>
      <c r="AE249" s="7">
        <v>0</v>
      </c>
      <c r="AF249" s="11">
        <v>0</v>
      </c>
      <c r="AG249" s="7">
        <v>0</v>
      </c>
      <c r="AH249" s="7">
        <v>0</v>
      </c>
      <c r="AI249" s="7">
        <v>0</v>
      </c>
      <c r="AJ249" s="7">
        <v>0</v>
      </c>
      <c r="AK249" s="7">
        <v>0</v>
      </c>
      <c r="AL249" s="7">
        <v>0</v>
      </c>
      <c r="AM249" s="7">
        <v>0</v>
      </c>
      <c r="AN249" s="7">
        <v>0</v>
      </c>
      <c r="AO249" s="7">
        <v>0</v>
      </c>
      <c r="AP249" s="7">
        <v>0</v>
      </c>
      <c r="AQ249" s="7">
        <v>0</v>
      </c>
      <c r="AR249" s="7">
        <v>0</v>
      </c>
      <c r="AS249" s="7">
        <v>0</v>
      </c>
      <c r="AT249" s="7">
        <v>0</v>
      </c>
      <c r="AU249" s="7">
        <v>5023.9399999999996</v>
      </c>
      <c r="AV249" s="7">
        <v>0</v>
      </c>
      <c r="AW249" s="7">
        <v>0</v>
      </c>
      <c r="AX249" s="7">
        <v>0</v>
      </c>
      <c r="AY249" s="7">
        <v>0</v>
      </c>
      <c r="AZ249" s="7">
        <v>0</v>
      </c>
      <c r="BA249" s="7">
        <v>0</v>
      </c>
      <c r="BB249" s="7">
        <v>0</v>
      </c>
      <c r="BC249" s="7">
        <v>15946.400000000001</v>
      </c>
      <c r="BD249" s="7">
        <v>0</v>
      </c>
      <c r="BE249" s="7">
        <v>0</v>
      </c>
      <c r="BF249" s="7">
        <v>0</v>
      </c>
      <c r="BG249" s="7">
        <v>0</v>
      </c>
      <c r="BH249" s="7">
        <v>0</v>
      </c>
      <c r="BI249" s="7">
        <v>0</v>
      </c>
      <c r="BJ249" s="7">
        <v>0</v>
      </c>
      <c r="BK249" s="7">
        <v>0</v>
      </c>
      <c r="BL249" s="155">
        <v>0</v>
      </c>
      <c r="BM249" s="7"/>
      <c r="BN249" s="7"/>
      <c r="BO249" s="7"/>
      <c r="BP249" s="7"/>
      <c r="BQ249" s="7"/>
      <c r="BR249" s="7"/>
      <c r="BS249" s="7"/>
      <c r="BT249" s="5">
        <f>SUM(Tabela36[[#This Row],[set/21]:[dez/21]])</f>
        <v>3571.39</v>
      </c>
      <c r="BU249" s="5">
        <f>SUM(Tabela36[[#This Row],[jan/22]:[dez/22]])</f>
        <v>4583.68</v>
      </c>
      <c r="BV249" s="5">
        <f t="shared" si="11"/>
        <v>6201.34</v>
      </c>
      <c r="BW249" s="5">
        <f t="shared" si="12"/>
        <v>5023.9399999999996</v>
      </c>
      <c r="BX249" s="5">
        <f>SUM(Tabela36[[#This Row],[jan/25]:[dez/25]])</f>
        <v>15946.400000000001</v>
      </c>
      <c r="BY249" s="5">
        <f t="shared" si="13"/>
        <v>0</v>
      </c>
      <c r="BZ249" s="5">
        <f>Tabela36[[#This Row],[Total 2025]]+Tabela36[[#This Row],[Total 2024]]+Tabela36[[#This Row],[Total 2023]]+Tabela36[[#This Row],[Total 2022]]+Tabela36[[#This Row],[Total 2021]]+Tabela36[[#This Row],[Total 2026]]</f>
        <v>35326.75</v>
      </c>
    </row>
    <row r="250" spans="1:78" ht="30" customHeight="1" x14ac:dyDescent="0.25">
      <c r="A250" s="63"/>
      <c r="B250" s="10" t="s">
        <v>125</v>
      </c>
      <c r="C250" s="2" t="s">
        <v>288</v>
      </c>
      <c r="D250" s="10">
        <v>1238</v>
      </c>
      <c r="E250" s="7"/>
      <c r="F250" s="2" t="s">
        <v>436</v>
      </c>
      <c r="G250" s="153" t="s">
        <v>440</v>
      </c>
      <c r="H250" s="7">
        <v>0</v>
      </c>
      <c r="I250" s="7">
        <v>0</v>
      </c>
      <c r="J250" s="7">
        <v>0</v>
      </c>
      <c r="K250" s="7">
        <v>0</v>
      </c>
      <c r="L250" s="7">
        <v>0</v>
      </c>
      <c r="M250" s="7">
        <v>0</v>
      </c>
      <c r="N250" s="7">
        <v>3130.97</v>
      </c>
      <c r="O250" s="7">
        <v>0</v>
      </c>
      <c r="P250" s="7">
        <v>0</v>
      </c>
      <c r="Q250" s="7">
        <v>0</v>
      </c>
      <c r="R250" s="7">
        <v>0</v>
      </c>
      <c r="S250" s="7">
        <v>0</v>
      </c>
      <c r="T250" s="11">
        <v>1441.2</v>
      </c>
      <c r="U250" s="11">
        <v>0</v>
      </c>
      <c r="V250" s="11">
        <v>0</v>
      </c>
      <c r="W250" s="7">
        <v>0</v>
      </c>
      <c r="X250" s="7">
        <v>0</v>
      </c>
      <c r="Y250" s="7">
        <v>0</v>
      </c>
      <c r="Z250" s="7">
        <v>0</v>
      </c>
      <c r="AA250" s="7">
        <v>0</v>
      </c>
      <c r="AB250" s="7">
        <v>0</v>
      </c>
      <c r="AC250" s="7">
        <v>0</v>
      </c>
      <c r="AD250" s="7">
        <v>0</v>
      </c>
      <c r="AE250" s="7">
        <v>0</v>
      </c>
      <c r="AF250" s="11">
        <v>0</v>
      </c>
      <c r="AG250" s="7">
        <v>0</v>
      </c>
      <c r="AH250" s="7">
        <v>0</v>
      </c>
      <c r="AI250" s="7">
        <v>0</v>
      </c>
      <c r="AJ250" s="7">
        <v>0</v>
      </c>
      <c r="AK250" s="7">
        <v>0</v>
      </c>
      <c r="AL250" s="7">
        <v>0</v>
      </c>
      <c r="AM250" s="7">
        <v>0</v>
      </c>
      <c r="AN250" s="7">
        <v>0</v>
      </c>
      <c r="AO250" s="7">
        <v>0</v>
      </c>
      <c r="AP250" s="7">
        <v>0</v>
      </c>
      <c r="AQ250" s="7">
        <v>0</v>
      </c>
      <c r="AR250" s="7">
        <v>0</v>
      </c>
      <c r="AS250" s="7">
        <v>0</v>
      </c>
      <c r="AT250" s="7">
        <v>0</v>
      </c>
      <c r="AU250" s="7">
        <v>0</v>
      </c>
      <c r="AV250" s="7">
        <v>0</v>
      </c>
      <c r="AW250" s="7">
        <v>0</v>
      </c>
      <c r="AX250" s="7">
        <v>0</v>
      </c>
      <c r="AY250" s="7">
        <v>0</v>
      </c>
      <c r="AZ250" s="7">
        <v>0</v>
      </c>
      <c r="BA250" s="7">
        <v>0</v>
      </c>
      <c r="BB250" s="7">
        <v>0</v>
      </c>
      <c r="BC250" s="7">
        <v>0</v>
      </c>
      <c r="BD250" s="7">
        <v>0</v>
      </c>
      <c r="BE250" s="7">
        <v>0</v>
      </c>
      <c r="BF250" s="7">
        <v>0</v>
      </c>
      <c r="BG250" s="7">
        <v>0</v>
      </c>
      <c r="BH250" s="7">
        <v>0</v>
      </c>
      <c r="BI250" s="7">
        <v>0</v>
      </c>
      <c r="BJ250" s="7">
        <v>0</v>
      </c>
      <c r="BK250" s="7">
        <v>0</v>
      </c>
      <c r="BL250" s="155">
        <v>0</v>
      </c>
      <c r="BM250" s="7"/>
      <c r="BN250" s="7"/>
      <c r="BO250" s="7"/>
      <c r="BP250" s="7"/>
      <c r="BQ250" s="7"/>
      <c r="BR250" s="7"/>
      <c r="BS250" s="7"/>
      <c r="BT250" s="5">
        <f>SUM(Tabela36[[#This Row],[set/21]:[dez/21]])</f>
        <v>0</v>
      </c>
      <c r="BU250" s="5">
        <f>SUM(Tabela36[[#This Row],[jan/22]:[dez/22]])</f>
        <v>4572.17</v>
      </c>
      <c r="BV250" s="5">
        <f t="shared" si="11"/>
        <v>0</v>
      </c>
      <c r="BW250" s="5">
        <f t="shared" si="12"/>
        <v>0</v>
      </c>
      <c r="BX250" s="5">
        <f>SUM(Tabela36[[#This Row],[jan/25]:[dez/25]])</f>
        <v>0</v>
      </c>
      <c r="BY250" s="5">
        <f t="shared" si="13"/>
        <v>0</v>
      </c>
      <c r="BZ250" s="5">
        <f>Tabela36[[#This Row],[Total 2025]]+Tabela36[[#This Row],[Total 2024]]+Tabela36[[#This Row],[Total 2023]]+Tabela36[[#This Row],[Total 2022]]+Tabela36[[#This Row],[Total 2021]]+Tabela36[[#This Row],[Total 2026]]</f>
        <v>4572.17</v>
      </c>
    </row>
    <row r="251" spans="1:78" ht="30" customHeight="1" x14ac:dyDescent="0.25">
      <c r="A251" s="63"/>
      <c r="B251" s="10" t="s">
        <v>93</v>
      </c>
      <c r="C251" s="2" t="s">
        <v>280</v>
      </c>
      <c r="D251" s="10">
        <v>1303</v>
      </c>
      <c r="E251" s="7"/>
      <c r="F251" s="2" t="s">
        <v>436</v>
      </c>
      <c r="G251" s="153" t="s">
        <v>440</v>
      </c>
      <c r="H251" s="7">
        <v>0</v>
      </c>
      <c r="I251" s="7">
        <v>0</v>
      </c>
      <c r="J251" s="7">
        <v>0</v>
      </c>
      <c r="K251" s="7">
        <v>0</v>
      </c>
      <c r="L251" s="7">
        <v>0</v>
      </c>
      <c r="M251" s="7">
        <v>0</v>
      </c>
      <c r="N251" s="7">
        <v>0</v>
      </c>
      <c r="O251" s="7">
        <v>0</v>
      </c>
      <c r="P251" s="7">
        <v>0</v>
      </c>
      <c r="Q251" s="7">
        <v>0</v>
      </c>
      <c r="R251" s="7">
        <v>3173.7</v>
      </c>
      <c r="S251" s="7">
        <v>0</v>
      </c>
      <c r="T251" s="11">
        <v>1315.58</v>
      </c>
      <c r="U251" s="11">
        <v>0</v>
      </c>
      <c r="V251" s="11">
        <v>0</v>
      </c>
      <c r="W251" s="7">
        <v>0</v>
      </c>
      <c r="X251" s="7">
        <v>1202.3399999999999</v>
      </c>
      <c r="Y251" s="7">
        <v>0</v>
      </c>
      <c r="Z251" s="7">
        <v>0</v>
      </c>
      <c r="AA251" s="7">
        <v>0</v>
      </c>
      <c r="AB251" s="7">
        <v>0</v>
      </c>
      <c r="AC251" s="7">
        <v>0</v>
      </c>
      <c r="AD251" s="7">
        <v>1918.43</v>
      </c>
      <c r="AE251" s="7">
        <v>3532.16</v>
      </c>
      <c r="AF251" s="11">
        <v>2365.5</v>
      </c>
      <c r="AG251" s="7">
        <v>0</v>
      </c>
      <c r="AH251" s="7">
        <v>0</v>
      </c>
      <c r="AI251" s="7">
        <v>0</v>
      </c>
      <c r="AJ251" s="7">
        <v>0</v>
      </c>
      <c r="AK251" s="7">
        <v>0</v>
      </c>
      <c r="AL251" s="7">
        <v>0</v>
      </c>
      <c r="AM251" s="7">
        <v>0</v>
      </c>
      <c r="AN251" s="7">
        <v>0</v>
      </c>
      <c r="AO251" s="7">
        <v>0</v>
      </c>
      <c r="AP251" s="7">
        <v>0</v>
      </c>
      <c r="AQ251" s="7">
        <v>0</v>
      </c>
      <c r="AR251" s="7">
        <v>0</v>
      </c>
      <c r="AS251" s="7">
        <v>0</v>
      </c>
      <c r="AT251" s="7">
        <v>0</v>
      </c>
      <c r="AU251" s="7">
        <v>0</v>
      </c>
      <c r="AV251" s="7">
        <v>0</v>
      </c>
      <c r="AW251" s="7">
        <v>0</v>
      </c>
      <c r="AX251" s="7">
        <v>0</v>
      </c>
      <c r="AY251" s="7">
        <v>0</v>
      </c>
      <c r="AZ251" s="7">
        <v>0</v>
      </c>
      <c r="BA251" s="7">
        <v>0</v>
      </c>
      <c r="BB251" s="7">
        <v>0</v>
      </c>
      <c r="BC251" s="7">
        <v>0</v>
      </c>
      <c r="BD251" s="7">
        <v>0</v>
      </c>
      <c r="BE251" s="7">
        <v>0</v>
      </c>
      <c r="BF251" s="7">
        <v>0</v>
      </c>
      <c r="BG251" s="7">
        <v>0</v>
      </c>
      <c r="BH251" s="7">
        <v>0</v>
      </c>
      <c r="BI251" s="7">
        <v>0</v>
      </c>
      <c r="BJ251" s="7">
        <v>0</v>
      </c>
      <c r="BK251" s="7">
        <v>0</v>
      </c>
      <c r="BL251" s="155">
        <v>0</v>
      </c>
      <c r="BM251" s="7"/>
      <c r="BN251" s="7"/>
      <c r="BO251" s="7"/>
      <c r="BP251" s="7"/>
      <c r="BQ251" s="7"/>
      <c r="BR251" s="7"/>
      <c r="BS251" s="7"/>
      <c r="BT251" s="5">
        <f>SUM(Tabela36[[#This Row],[set/21]:[dez/21]])</f>
        <v>0</v>
      </c>
      <c r="BU251" s="5">
        <f>SUM(Tabela36[[#This Row],[jan/22]:[dez/22]])</f>
        <v>4489.28</v>
      </c>
      <c r="BV251" s="5">
        <f t="shared" si="11"/>
        <v>9018.43</v>
      </c>
      <c r="BW251" s="5">
        <f t="shared" si="12"/>
        <v>0</v>
      </c>
      <c r="BX251" s="5">
        <f>SUM(Tabela36[[#This Row],[jan/25]:[dez/25]])</f>
        <v>0</v>
      </c>
      <c r="BY251" s="5">
        <f t="shared" si="13"/>
        <v>0</v>
      </c>
      <c r="BZ251" s="5">
        <f>Tabela36[[#This Row],[Total 2025]]+Tabela36[[#This Row],[Total 2024]]+Tabela36[[#This Row],[Total 2023]]+Tabela36[[#This Row],[Total 2022]]+Tabela36[[#This Row],[Total 2021]]+Tabela36[[#This Row],[Total 2026]]</f>
        <v>13507.71</v>
      </c>
    </row>
    <row r="252" spans="1:78" ht="30" customHeight="1" x14ac:dyDescent="0.25">
      <c r="A252" s="63"/>
      <c r="B252" s="10" t="s">
        <v>190</v>
      </c>
      <c r="C252" s="2" t="s">
        <v>283</v>
      </c>
      <c r="D252" s="10">
        <v>1201</v>
      </c>
      <c r="E252" s="7"/>
      <c r="F252" s="2" t="s">
        <v>436</v>
      </c>
      <c r="G252" s="153" t="s">
        <v>440</v>
      </c>
      <c r="H252" s="7">
        <v>0</v>
      </c>
      <c r="I252" s="7">
        <v>0</v>
      </c>
      <c r="J252" s="7">
        <v>0</v>
      </c>
      <c r="K252" s="7">
        <v>0</v>
      </c>
      <c r="L252" s="7">
        <v>4444.63</v>
      </c>
      <c r="M252" s="7">
        <v>0</v>
      </c>
      <c r="N252" s="7">
        <v>0</v>
      </c>
      <c r="O252" s="7">
        <v>0</v>
      </c>
      <c r="P252" s="7">
        <v>0</v>
      </c>
      <c r="Q252" s="7">
        <v>0</v>
      </c>
      <c r="R252" s="7">
        <v>0</v>
      </c>
      <c r="S252" s="7">
        <v>0</v>
      </c>
      <c r="T252" s="11">
        <v>0</v>
      </c>
      <c r="U252" s="11">
        <v>0</v>
      </c>
      <c r="V252" s="11">
        <v>0</v>
      </c>
      <c r="W252" s="7">
        <v>0</v>
      </c>
      <c r="X252" s="7">
        <v>0</v>
      </c>
      <c r="Y252" s="7">
        <v>0</v>
      </c>
      <c r="Z252" s="7">
        <v>0</v>
      </c>
      <c r="AA252" s="7">
        <v>0</v>
      </c>
      <c r="AB252" s="7">
        <v>0</v>
      </c>
      <c r="AC252" s="7">
        <v>0</v>
      </c>
      <c r="AD252" s="7">
        <v>0</v>
      </c>
      <c r="AE252" s="7">
        <v>0</v>
      </c>
      <c r="AF252" s="11">
        <v>0</v>
      </c>
      <c r="AG252" s="7">
        <v>0</v>
      </c>
      <c r="AH252" s="7">
        <v>0</v>
      </c>
      <c r="AI252" s="7">
        <v>0</v>
      </c>
      <c r="AJ252" s="7">
        <v>0</v>
      </c>
      <c r="AK252" s="7">
        <v>0</v>
      </c>
      <c r="AL252" s="7">
        <v>0</v>
      </c>
      <c r="AM252" s="7">
        <v>0</v>
      </c>
      <c r="AN252" s="7">
        <v>0</v>
      </c>
      <c r="AO252" s="7">
        <v>0</v>
      </c>
      <c r="AP252" s="7">
        <v>0</v>
      </c>
      <c r="AQ252" s="7">
        <v>0</v>
      </c>
      <c r="AR252" s="7">
        <v>0</v>
      </c>
      <c r="AS252" s="7">
        <v>0</v>
      </c>
      <c r="AT252" s="7">
        <v>0</v>
      </c>
      <c r="AU252" s="7">
        <v>0</v>
      </c>
      <c r="AV252" s="7">
        <v>0</v>
      </c>
      <c r="AW252" s="7">
        <v>0</v>
      </c>
      <c r="AX252" s="7">
        <v>0</v>
      </c>
      <c r="AY252" s="7">
        <v>0</v>
      </c>
      <c r="AZ252" s="7">
        <v>0</v>
      </c>
      <c r="BA252" s="7">
        <v>0</v>
      </c>
      <c r="BB252" s="7">
        <v>0</v>
      </c>
      <c r="BC252" s="7">
        <v>0</v>
      </c>
      <c r="BD252" s="7">
        <v>0</v>
      </c>
      <c r="BE252" s="7">
        <v>0</v>
      </c>
      <c r="BF252" s="7">
        <v>0</v>
      </c>
      <c r="BG252" s="7">
        <v>0</v>
      </c>
      <c r="BH252" s="7">
        <v>0</v>
      </c>
      <c r="BI252" s="7">
        <v>0</v>
      </c>
      <c r="BJ252" s="7">
        <v>0</v>
      </c>
      <c r="BK252" s="7">
        <v>0</v>
      </c>
      <c r="BL252" s="155">
        <v>0</v>
      </c>
      <c r="BM252" s="7"/>
      <c r="BN252" s="7"/>
      <c r="BO252" s="7"/>
      <c r="BP252" s="7"/>
      <c r="BQ252" s="7"/>
      <c r="BR252" s="7"/>
      <c r="BS252" s="7"/>
      <c r="BT252" s="5">
        <f>SUM(Tabela36[[#This Row],[set/21]:[dez/21]])</f>
        <v>0</v>
      </c>
      <c r="BU252" s="5">
        <f>SUM(Tabela36[[#This Row],[jan/22]:[dez/22]])</f>
        <v>4444.63</v>
      </c>
      <c r="BV252" s="5">
        <f t="shared" si="11"/>
        <v>0</v>
      </c>
      <c r="BW252" s="5">
        <f t="shared" si="12"/>
        <v>0</v>
      </c>
      <c r="BX252" s="5">
        <f>SUM(Tabela36[[#This Row],[jan/25]:[dez/25]])</f>
        <v>0</v>
      </c>
      <c r="BY252" s="5">
        <f t="shared" si="13"/>
        <v>0</v>
      </c>
      <c r="BZ252" s="5">
        <f>Tabela36[[#This Row],[Total 2025]]+Tabela36[[#This Row],[Total 2024]]+Tabela36[[#This Row],[Total 2023]]+Tabela36[[#This Row],[Total 2022]]+Tabela36[[#This Row],[Total 2021]]+Tabela36[[#This Row],[Total 2026]]</f>
        <v>4444.63</v>
      </c>
    </row>
    <row r="253" spans="1:78" ht="30" customHeight="1" x14ac:dyDescent="0.25">
      <c r="A253" s="63"/>
      <c r="B253" s="10" t="s">
        <v>358</v>
      </c>
      <c r="C253" s="2" t="s">
        <v>280</v>
      </c>
      <c r="D253" s="10">
        <v>1350</v>
      </c>
      <c r="E253" s="7"/>
      <c r="F253" s="2" t="s">
        <v>436</v>
      </c>
      <c r="G253" s="153" t="s">
        <v>435</v>
      </c>
      <c r="H253" s="7">
        <v>0</v>
      </c>
      <c r="I253" s="7">
        <v>0</v>
      </c>
      <c r="J253" s="7">
        <v>0</v>
      </c>
      <c r="K253" s="7">
        <v>0</v>
      </c>
      <c r="L253" s="7">
        <v>0</v>
      </c>
      <c r="M253" s="7">
        <v>0</v>
      </c>
      <c r="N253" s="7">
        <v>0</v>
      </c>
      <c r="O253" s="7">
        <v>0</v>
      </c>
      <c r="P253" s="7">
        <v>0</v>
      </c>
      <c r="Q253" s="7">
        <v>0</v>
      </c>
      <c r="R253" s="7">
        <v>0</v>
      </c>
      <c r="S253" s="7">
        <v>0</v>
      </c>
      <c r="T253" s="7">
        <v>0</v>
      </c>
      <c r="U253" s="11">
        <v>3229.96</v>
      </c>
      <c r="V253" s="11">
        <v>0</v>
      </c>
      <c r="W253" s="11">
        <v>1168.6500000000001</v>
      </c>
      <c r="X253" s="11">
        <v>0</v>
      </c>
      <c r="Y253" s="11">
        <v>0</v>
      </c>
      <c r="Z253" s="11">
        <v>0</v>
      </c>
      <c r="AA253" s="11">
        <v>0</v>
      </c>
      <c r="AB253" s="11">
        <v>0</v>
      </c>
      <c r="AC253" s="11">
        <v>1656.38</v>
      </c>
      <c r="AD253" s="11">
        <v>5359.71</v>
      </c>
      <c r="AE253" s="7">
        <v>1297.17</v>
      </c>
      <c r="AF253" s="11">
        <v>0</v>
      </c>
      <c r="AG253" s="11">
        <v>0</v>
      </c>
      <c r="AH253" s="7">
        <v>1262.1300000000001</v>
      </c>
      <c r="AI253" s="7">
        <v>0</v>
      </c>
      <c r="AJ253" s="7">
        <v>0</v>
      </c>
      <c r="AK253" s="7">
        <v>1148.5899999999999</v>
      </c>
      <c r="AL253" s="7">
        <v>0</v>
      </c>
      <c r="AM253" s="7">
        <v>0</v>
      </c>
      <c r="AN253" s="7">
        <v>0</v>
      </c>
      <c r="AO253" s="7">
        <v>2622</v>
      </c>
      <c r="AP253" s="7">
        <v>2622</v>
      </c>
      <c r="AQ253" s="7">
        <v>2212.34</v>
      </c>
      <c r="AR253" s="7">
        <v>1599.86</v>
      </c>
      <c r="AS253" s="7">
        <v>0</v>
      </c>
      <c r="AT253" s="7">
        <v>2142.66</v>
      </c>
      <c r="AU253" s="7">
        <v>0</v>
      </c>
      <c r="AV253" s="7">
        <v>0</v>
      </c>
      <c r="AW253" s="7">
        <v>0</v>
      </c>
      <c r="AX253" s="7">
        <v>0</v>
      </c>
      <c r="AY253" s="7">
        <v>2408.6</v>
      </c>
      <c r="AZ253" s="7">
        <v>0</v>
      </c>
      <c r="BA253" s="7">
        <v>2031.46</v>
      </c>
      <c r="BB253" s="7">
        <v>0</v>
      </c>
      <c r="BC253" s="7">
        <v>0</v>
      </c>
      <c r="BD253" s="7">
        <v>0</v>
      </c>
      <c r="BE253" s="7">
        <v>0</v>
      </c>
      <c r="BF253" s="7">
        <v>0</v>
      </c>
      <c r="BG253" s="7">
        <v>0</v>
      </c>
      <c r="BH253" s="7">
        <v>0</v>
      </c>
      <c r="BI253" s="7">
        <v>0</v>
      </c>
      <c r="BJ253" s="7">
        <v>0</v>
      </c>
      <c r="BK253" s="7">
        <v>0</v>
      </c>
      <c r="BL253" s="155">
        <v>0</v>
      </c>
      <c r="BM253" s="7"/>
      <c r="BN253" s="7"/>
      <c r="BO253" s="7"/>
      <c r="BP253" s="7"/>
      <c r="BQ253" s="7"/>
      <c r="BR253" s="7"/>
      <c r="BS253" s="7"/>
      <c r="BT253" s="5">
        <f>SUM(Tabela36[[#This Row],[set/21]:[dez/21]])</f>
        <v>0</v>
      </c>
      <c r="BU253" s="5">
        <f>SUM(Tabela36[[#This Row],[jan/22]:[dez/22]])</f>
        <v>4398.6100000000006</v>
      </c>
      <c r="BV253" s="5">
        <f t="shared" si="11"/>
        <v>9575.39</v>
      </c>
      <c r="BW253" s="5">
        <f t="shared" si="12"/>
        <v>12347.45</v>
      </c>
      <c r="BX253" s="5">
        <f>SUM(Tabela36[[#This Row],[jan/25]:[dez/25]])</f>
        <v>4440.0599999999995</v>
      </c>
      <c r="BY253" s="5">
        <f t="shared" si="13"/>
        <v>0</v>
      </c>
      <c r="BZ253" s="5">
        <f>Tabela36[[#This Row],[Total 2025]]+Tabela36[[#This Row],[Total 2024]]+Tabela36[[#This Row],[Total 2023]]+Tabela36[[#This Row],[Total 2022]]+Tabela36[[#This Row],[Total 2021]]+Tabela36[[#This Row],[Total 2026]]</f>
        <v>30761.510000000002</v>
      </c>
    </row>
    <row r="254" spans="1:78" ht="30" customHeight="1" x14ac:dyDescent="0.25">
      <c r="A254" s="63"/>
      <c r="B254" s="10" t="s">
        <v>359</v>
      </c>
      <c r="C254" s="2" t="s">
        <v>276</v>
      </c>
      <c r="D254" s="10">
        <v>1322</v>
      </c>
      <c r="E254" s="7"/>
      <c r="F254" s="2" t="s">
        <v>436</v>
      </c>
      <c r="G254" s="153" t="s">
        <v>440</v>
      </c>
      <c r="H254" s="7">
        <v>0</v>
      </c>
      <c r="I254" s="7">
        <v>0</v>
      </c>
      <c r="J254" s="7">
        <v>0</v>
      </c>
      <c r="K254" s="7">
        <v>0</v>
      </c>
      <c r="L254" s="7">
        <v>0</v>
      </c>
      <c r="M254" s="7">
        <v>0</v>
      </c>
      <c r="N254" s="7">
        <v>0</v>
      </c>
      <c r="O254" s="7">
        <v>0</v>
      </c>
      <c r="P254" s="7">
        <v>0</v>
      </c>
      <c r="Q254" s="7">
        <v>0</v>
      </c>
      <c r="R254" s="7">
        <v>0</v>
      </c>
      <c r="S254" s="7">
        <v>0</v>
      </c>
      <c r="T254" s="7">
        <v>0</v>
      </c>
      <c r="U254" s="11">
        <v>4339.57</v>
      </c>
      <c r="V254" s="11">
        <v>0</v>
      </c>
      <c r="W254" s="11">
        <v>0</v>
      </c>
      <c r="X254" s="11">
        <v>0</v>
      </c>
      <c r="Y254" s="11">
        <v>0</v>
      </c>
      <c r="Z254" s="11">
        <v>0</v>
      </c>
      <c r="AA254" s="11">
        <v>0</v>
      </c>
      <c r="AB254" s="11">
        <v>0</v>
      </c>
      <c r="AC254" s="11">
        <v>0</v>
      </c>
      <c r="AD254" s="11">
        <v>0</v>
      </c>
      <c r="AE254" s="7">
        <v>0</v>
      </c>
      <c r="AF254" s="11">
        <v>0</v>
      </c>
      <c r="AG254" s="11">
        <v>0</v>
      </c>
      <c r="AH254" s="7">
        <v>0</v>
      </c>
      <c r="AI254" s="7">
        <v>0</v>
      </c>
      <c r="AJ254" s="7">
        <v>0</v>
      </c>
      <c r="AK254" s="7">
        <v>0</v>
      </c>
      <c r="AL254" s="7">
        <v>0</v>
      </c>
      <c r="AM254" s="7">
        <v>0</v>
      </c>
      <c r="AN254" s="7">
        <v>0</v>
      </c>
      <c r="AO254" s="7">
        <v>0</v>
      </c>
      <c r="AP254" s="7">
        <v>0</v>
      </c>
      <c r="AQ254" s="7">
        <v>0</v>
      </c>
      <c r="AR254" s="7">
        <v>0</v>
      </c>
      <c r="AS254" s="7">
        <v>0</v>
      </c>
      <c r="AT254" s="7">
        <v>0</v>
      </c>
      <c r="AU254" s="7">
        <v>0</v>
      </c>
      <c r="AV254" s="7">
        <v>0</v>
      </c>
      <c r="AW254" s="7">
        <v>0</v>
      </c>
      <c r="AX254" s="7">
        <v>0</v>
      </c>
      <c r="AY254" s="7">
        <v>0</v>
      </c>
      <c r="AZ254" s="7">
        <v>0</v>
      </c>
      <c r="BA254" s="7">
        <v>0</v>
      </c>
      <c r="BB254" s="7">
        <v>0</v>
      </c>
      <c r="BC254" s="7">
        <v>0</v>
      </c>
      <c r="BD254" s="7">
        <v>0</v>
      </c>
      <c r="BE254" s="7">
        <v>0</v>
      </c>
      <c r="BF254" s="7">
        <v>0</v>
      </c>
      <c r="BG254" s="7">
        <v>0</v>
      </c>
      <c r="BH254" s="7">
        <v>0</v>
      </c>
      <c r="BI254" s="7">
        <v>0</v>
      </c>
      <c r="BJ254" s="7">
        <v>0</v>
      </c>
      <c r="BK254" s="7">
        <v>0</v>
      </c>
      <c r="BL254" s="155">
        <v>0</v>
      </c>
      <c r="BM254" s="7"/>
      <c r="BN254" s="7"/>
      <c r="BO254" s="7"/>
      <c r="BP254" s="7"/>
      <c r="BQ254" s="7"/>
      <c r="BR254" s="7"/>
      <c r="BS254" s="7"/>
      <c r="BT254" s="5">
        <f>SUM(Tabela36[[#This Row],[set/21]:[dez/21]])</f>
        <v>0</v>
      </c>
      <c r="BU254" s="5">
        <f>SUM(Tabela36[[#This Row],[jan/22]:[dez/22]])</f>
        <v>4339.57</v>
      </c>
      <c r="BV254" s="5">
        <f t="shared" si="11"/>
        <v>0</v>
      </c>
      <c r="BW254" s="5">
        <f t="shared" si="12"/>
        <v>0</v>
      </c>
      <c r="BX254" s="5">
        <f>SUM(Tabela36[[#This Row],[jan/25]:[dez/25]])</f>
        <v>0</v>
      </c>
      <c r="BY254" s="5">
        <f t="shared" si="13"/>
        <v>0</v>
      </c>
      <c r="BZ254" s="5">
        <f>Tabela36[[#This Row],[Total 2025]]+Tabela36[[#This Row],[Total 2024]]+Tabela36[[#This Row],[Total 2023]]+Tabela36[[#This Row],[Total 2022]]+Tabela36[[#This Row],[Total 2021]]+Tabela36[[#This Row],[Total 2026]]</f>
        <v>4339.57</v>
      </c>
    </row>
    <row r="255" spans="1:78" ht="30" customHeight="1" x14ac:dyDescent="0.25">
      <c r="A255" s="63"/>
      <c r="B255" s="10" t="s">
        <v>71</v>
      </c>
      <c r="C255" s="2" t="s">
        <v>290</v>
      </c>
      <c r="D255" s="10">
        <v>1290</v>
      </c>
      <c r="E255" s="7"/>
      <c r="F255" s="2" t="s">
        <v>529</v>
      </c>
      <c r="G255" s="153" t="s">
        <v>440</v>
      </c>
      <c r="H255" s="7">
        <v>0</v>
      </c>
      <c r="I255" s="7">
        <v>0</v>
      </c>
      <c r="J255" s="7">
        <v>0</v>
      </c>
      <c r="K255" s="7">
        <v>0</v>
      </c>
      <c r="L255" s="7">
        <v>0</v>
      </c>
      <c r="M255" s="7">
        <v>0</v>
      </c>
      <c r="N255" s="7">
        <v>0</v>
      </c>
      <c r="O255" s="7">
        <v>0</v>
      </c>
      <c r="P255" s="7">
        <v>0</v>
      </c>
      <c r="Q255" s="7">
        <v>4283.88</v>
      </c>
      <c r="R255" s="7">
        <v>0</v>
      </c>
      <c r="S255" s="7">
        <v>0</v>
      </c>
      <c r="T255" s="11">
        <v>0</v>
      </c>
      <c r="U255" s="11">
        <v>0</v>
      </c>
      <c r="V255" s="11">
        <v>0</v>
      </c>
      <c r="W255" s="7">
        <v>0</v>
      </c>
      <c r="X255" s="7">
        <v>0</v>
      </c>
      <c r="Y255" s="7">
        <v>0</v>
      </c>
      <c r="Z255" s="7">
        <v>0</v>
      </c>
      <c r="AA255" s="7">
        <v>0</v>
      </c>
      <c r="AB255" s="7">
        <v>0</v>
      </c>
      <c r="AC255" s="7">
        <v>0</v>
      </c>
      <c r="AD255" s="7">
        <v>0</v>
      </c>
      <c r="AE255" s="7">
        <v>0</v>
      </c>
      <c r="AF255" s="11">
        <v>0</v>
      </c>
      <c r="AG255" s="7">
        <v>0</v>
      </c>
      <c r="AH255" s="7">
        <v>0</v>
      </c>
      <c r="AI255" s="7">
        <v>0</v>
      </c>
      <c r="AJ255" s="7">
        <v>0</v>
      </c>
      <c r="AK255" s="7">
        <v>0</v>
      </c>
      <c r="AL255" s="7">
        <v>0</v>
      </c>
      <c r="AM255" s="7">
        <v>0</v>
      </c>
      <c r="AN255" s="7">
        <v>0</v>
      </c>
      <c r="AO255" s="7">
        <v>0</v>
      </c>
      <c r="AP255" s="7">
        <v>0</v>
      </c>
      <c r="AQ255" s="7">
        <v>0</v>
      </c>
      <c r="AR255" s="7">
        <v>0</v>
      </c>
      <c r="AS255" s="7">
        <v>0</v>
      </c>
      <c r="AT255" s="7">
        <v>0</v>
      </c>
      <c r="AU255" s="7">
        <v>0</v>
      </c>
      <c r="AV255" s="7">
        <v>0</v>
      </c>
      <c r="AW255" s="7">
        <v>0</v>
      </c>
      <c r="AX255" s="7">
        <v>0</v>
      </c>
      <c r="AY255" s="7">
        <v>0</v>
      </c>
      <c r="AZ255" s="7">
        <v>0</v>
      </c>
      <c r="BA255" s="7">
        <v>0</v>
      </c>
      <c r="BB255" s="7">
        <v>0</v>
      </c>
      <c r="BC255" s="7">
        <v>0</v>
      </c>
      <c r="BD255" s="7">
        <v>0</v>
      </c>
      <c r="BE255" s="7">
        <v>0</v>
      </c>
      <c r="BF255" s="7">
        <v>0</v>
      </c>
      <c r="BG255" s="7">
        <v>0</v>
      </c>
      <c r="BH255" s="7">
        <v>0</v>
      </c>
      <c r="BI255" s="7">
        <v>0</v>
      </c>
      <c r="BJ255" s="7">
        <v>0</v>
      </c>
      <c r="BK255" s="7">
        <v>0</v>
      </c>
      <c r="BL255" s="155">
        <v>0</v>
      </c>
      <c r="BM255" s="7"/>
      <c r="BN255" s="7"/>
      <c r="BO255" s="7"/>
      <c r="BP255" s="7"/>
      <c r="BQ255" s="7"/>
      <c r="BR255" s="7"/>
      <c r="BS255" s="7"/>
      <c r="BT255" s="5">
        <f>SUM(Tabela36[[#This Row],[set/21]:[dez/21]])</f>
        <v>0</v>
      </c>
      <c r="BU255" s="5">
        <f>SUM(Tabela36[[#This Row],[jan/22]:[dez/22]])</f>
        <v>4283.88</v>
      </c>
      <c r="BV255" s="5">
        <f t="shared" si="11"/>
        <v>0</v>
      </c>
      <c r="BW255" s="5">
        <f t="shared" si="12"/>
        <v>0</v>
      </c>
      <c r="BX255" s="5">
        <f>SUM(Tabela36[[#This Row],[jan/25]:[dez/25]])</f>
        <v>0</v>
      </c>
      <c r="BY255" s="5">
        <f t="shared" si="13"/>
        <v>0</v>
      </c>
      <c r="BZ255" s="5">
        <f>Tabela36[[#This Row],[Total 2025]]+Tabela36[[#This Row],[Total 2024]]+Tabela36[[#This Row],[Total 2023]]+Tabela36[[#This Row],[Total 2022]]+Tabela36[[#This Row],[Total 2021]]+Tabela36[[#This Row],[Total 2026]]</f>
        <v>4283.88</v>
      </c>
    </row>
    <row r="256" spans="1:78" ht="30" customHeight="1" x14ac:dyDescent="0.25">
      <c r="A256" s="63"/>
      <c r="B256" s="10" t="s">
        <v>33</v>
      </c>
      <c r="C256" s="2" t="s">
        <v>275</v>
      </c>
      <c r="D256" s="10">
        <v>1285</v>
      </c>
      <c r="E256" s="7"/>
      <c r="F256" s="2" t="s">
        <v>529</v>
      </c>
      <c r="G256" s="153" t="s">
        <v>440</v>
      </c>
      <c r="H256" s="7">
        <v>0</v>
      </c>
      <c r="I256" s="7">
        <v>0</v>
      </c>
      <c r="J256" s="7">
        <v>0</v>
      </c>
      <c r="K256" s="7">
        <v>0</v>
      </c>
      <c r="L256" s="7">
        <v>0</v>
      </c>
      <c r="M256" s="7">
        <v>0</v>
      </c>
      <c r="N256" s="7">
        <v>0</v>
      </c>
      <c r="O256" s="7">
        <v>0</v>
      </c>
      <c r="P256" s="7">
        <v>0</v>
      </c>
      <c r="Q256" s="7">
        <v>3331.74</v>
      </c>
      <c r="R256" s="7">
        <v>0</v>
      </c>
      <c r="S256" s="7">
        <v>0</v>
      </c>
      <c r="T256" s="11">
        <v>948.59999999999991</v>
      </c>
      <c r="U256" s="11">
        <v>0</v>
      </c>
      <c r="V256" s="11">
        <v>0</v>
      </c>
      <c r="W256" s="7">
        <v>0</v>
      </c>
      <c r="X256" s="7">
        <v>0</v>
      </c>
      <c r="Y256" s="7">
        <v>0</v>
      </c>
      <c r="Z256" s="7">
        <v>0</v>
      </c>
      <c r="AA256" s="7">
        <v>0</v>
      </c>
      <c r="AB256" s="7">
        <v>0</v>
      </c>
      <c r="AC256" s="7">
        <v>0</v>
      </c>
      <c r="AD256" s="7">
        <v>0</v>
      </c>
      <c r="AE256" s="7">
        <v>0</v>
      </c>
      <c r="AF256" s="11">
        <v>0</v>
      </c>
      <c r="AG256" s="7">
        <v>0</v>
      </c>
      <c r="AH256" s="7">
        <v>0</v>
      </c>
      <c r="AI256" s="7">
        <v>0</v>
      </c>
      <c r="AJ256" s="7">
        <v>0</v>
      </c>
      <c r="AK256" s="7">
        <v>0</v>
      </c>
      <c r="AL256" s="7">
        <v>0</v>
      </c>
      <c r="AM256" s="7">
        <v>0</v>
      </c>
      <c r="AN256" s="7">
        <v>0</v>
      </c>
      <c r="AO256" s="7">
        <v>0</v>
      </c>
      <c r="AP256" s="7">
        <v>0</v>
      </c>
      <c r="AQ256" s="7">
        <v>0</v>
      </c>
      <c r="AR256" s="7">
        <v>0</v>
      </c>
      <c r="AS256" s="7">
        <v>0</v>
      </c>
      <c r="AT256" s="7">
        <v>0</v>
      </c>
      <c r="AU256" s="7">
        <v>0</v>
      </c>
      <c r="AV256" s="7">
        <v>0</v>
      </c>
      <c r="AW256" s="7">
        <v>0</v>
      </c>
      <c r="AX256" s="7">
        <v>0</v>
      </c>
      <c r="AY256" s="7">
        <v>0</v>
      </c>
      <c r="AZ256" s="7">
        <v>0</v>
      </c>
      <c r="BA256" s="7">
        <v>0</v>
      </c>
      <c r="BB256" s="7">
        <v>0</v>
      </c>
      <c r="BC256" s="7">
        <v>0</v>
      </c>
      <c r="BD256" s="7">
        <v>0</v>
      </c>
      <c r="BE256" s="7">
        <v>0</v>
      </c>
      <c r="BF256" s="7">
        <v>0</v>
      </c>
      <c r="BG256" s="7">
        <v>0</v>
      </c>
      <c r="BH256" s="7">
        <v>0</v>
      </c>
      <c r="BI256" s="7">
        <v>0</v>
      </c>
      <c r="BJ256" s="7">
        <v>0</v>
      </c>
      <c r="BK256" s="7">
        <v>0</v>
      </c>
      <c r="BL256" s="155">
        <v>0</v>
      </c>
      <c r="BM256" s="7"/>
      <c r="BN256" s="7"/>
      <c r="BO256" s="7"/>
      <c r="BP256" s="7"/>
      <c r="BQ256" s="7"/>
      <c r="BR256" s="7"/>
      <c r="BS256" s="7"/>
      <c r="BT256" s="5">
        <f>SUM(Tabela36[[#This Row],[set/21]:[dez/21]])</f>
        <v>0</v>
      </c>
      <c r="BU256" s="5">
        <f>SUM(Tabela36[[#This Row],[jan/22]:[dez/22]])</f>
        <v>4280.34</v>
      </c>
      <c r="BV256" s="5">
        <f t="shared" si="11"/>
        <v>0</v>
      </c>
      <c r="BW256" s="5">
        <f t="shared" si="12"/>
        <v>0</v>
      </c>
      <c r="BX256" s="5">
        <f>SUM(Tabela36[[#This Row],[jan/25]:[dez/25]])</f>
        <v>0</v>
      </c>
      <c r="BY256" s="5">
        <f t="shared" si="13"/>
        <v>0</v>
      </c>
      <c r="BZ256" s="5">
        <f>Tabela36[[#This Row],[Total 2025]]+Tabela36[[#This Row],[Total 2024]]+Tabela36[[#This Row],[Total 2023]]+Tabela36[[#This Row],[Total 2022]]+Tabela36[[#This Row],[Total 2021]]+Tabela36[[#This Row],[Total 2026]]</f>
        <v>4280.34</v>
      </c>
    </row>
    <row r="257" spans="1:78" ht="30" customHeight="1" x14ac:dyDescent="0.25">
      <c r="A257" s="63"/>
      <c r="B257" s="10" t="s">
        <v>19</v>
      </c>
      <c r="C257" s="2" t="s">
        <v>276</v>
      </c>
      <c r="D257" s="10">
        <v>1241</v>
      </c>
      <c r="E257" s="7"/>
      <c r="F257" s="2" t="s">
        <v>436</v>
      </c>
      <c r="G257" s="153" t="s">
        <v>435</v>
      </c>
      <c r="H257" s="7">
        <v>0</v>
      </c>
      <c r="I257" s="7">
        <v>0</v>
      </c>
      <c r="J257" s="7">
        <v>0</v>
      </c>
      <c r="K257" s="7">
        <v>0</v>
      </c>
      <c r="L257" s="7">
        <v>0</v>
      </c>
      <c r="M257" s="7">
        <v>0</v>
      </c>
      <c r="N257" s="7">
        <v>0</v>
      </c>
      <c r="O257" s="7">
        <v>4275.4399999999996</v>
      </c>
      <c r="P257" s="7">
        <v>0</v>
      </c>
      <c r="Q257" s="7">
        <v>0</v>
      </c>
      <c r="R257" s="7">
        <v>0</v>
      </c>
      <c r="S257" s="7">
        <v>0</v>
      </c>
      <c r="T257" s="11">
        <v>0</v>
      </c>
      <c r="U257" s="11">
        <v>0</v>
      </c>
      <c r="V257" s="11">
        <v>0</v>
      </c>
      <c r="W257" s="7">
        <v>0</v>
      </c>
      <c r="X257" s="7">
        <v>0</v>
      </c>
      <c r="Y257" s="7">
        <v>0</v>
      </c>
      <c r="Z257" s="7">
        <v>0</v>
      </c>
      <c r="AA257" s="7">
        <v>0</v>
      </c>
      <c r="AB257" s="7">
        <v>0</v>
      </c>
      <c r="AC257" s="7">
        <v>0</v>
      </c>
      <c r="AD257" s="7">
        <v>0</v>
      </c>
      <c r="AE257" s="7">
        <v>0</v>
      </c>
      <c r="AF257" s="11">
        <v>0</v>
      </c>
      <c r="AG257" s="7">
        <v>6116.82</v>
      </c>
      <c r="AH257" s="7">
        <v>0</v>
      </c>
      <c r="AI257" s="7">
        <v>0</v>
      </c>
      <c r="AJ257" s="7">
        <v>0</v>
      </c>
      <c r="AK257" s="7">
        <v>0</v>
      </c>
      <c r="AL257" s="7">
        <v>0</v>
      </c>
      <c r="AM257" s="7">
        <v>0</v>
      </c>
      <c r="AN257" s="7">
        <v>0</v>
      </c>
      <c r="AO257" s="7">
        <v>0</v>
      </c>
      <c r="AP257" s="7">
        <v>0</v>
      </c>
      <c r="AQ257" s="7">
        <v>0</v>
      </c>
      <c r="AR257" s="7">
        <v>0</v>
      </c>
      <c r="AS257" s="7">
        <v>0</v>
      </c>
      <c r="AT257" s="7">
        <v>0</v>
      </c>
      <c r="AU257" s="7">
        <v>0</v>
      </c>
      <c r="AV257" s="7">
        <v>0</v>
      </c>
      <c r="AW257" s="7">
        <v>0</v>
      </c>
      <c r="AX257" s="7">
        <v>0</v>
      </c>
      <c r="AY257" s="7">
        <v>0</v>
      </c>
      <c r="AZ257" s="7">
        <v>0</v>
      </c>
      <c r="BA257" s="7">
        <v>0</v>
      </c>
      <c r="BB257" s="7">
        <v>0</v>
      </c>
      <c r="BC257" s="7">
        <v>0</v>
      </c>
      <c r="BD257" s="7">
        <v>0</v>
      </c>
      <c r="BE257" s="7">
        <v>0</v>
      </c>
      <c r="BF257" s="7">
        <v>0</v>
      </c>
      <c r="BG257" s="7">
        <v>0</v>
      </c>
      <c r="BH257" s="7">
        <v>0</v>
      </c>
      <c r="BI257" s="7">
        <v>0</v>
      </c>
      <c r="BJ257" s="7">
        <v>0</v>
      </c>
      <c r="BK257" s="7">
        <v>0</v>
      </c>
      <c r="BL257" s="155">
        <v>0</v>
      </c>
      <c r="BM257" s="7"/>
      <c r="BN257" s="7"/>
      <c r="BO257" s="7"/>
      <c r="BP257" s="7"/>
      <c r="BQ257" s="7"/>
      <c r="BR257" s="7"/>
      <c r="BS257" s="7"/>
      <c r="BT257" s="5">
        <f>SUM(Tabela36[[#This Row],[set/21]:[dez/21]])</f>
        <v>0</v>
      </c>
      <c r="BU257" s="5">
        <f>SUM(Tabela36[[#This Row],[jan/22]:[dez/22]])</f>
        <v>4275.4399999999996</v>
      </c>
      <c r="BV257" s="5">
        <f t="shared" si="11"/>
        <v>6116.82</v>
      </c>
      <c r="BW257" s="5">
        <f t="shared" si="12"/>
        <v>0</v>
      </c>
      <c r="BX257" s="5">
        <f>SUM(Tabela36[[#This Row],[jan/25]:[dez/25]])</f>
        <v>0</v>
      </c>
      <c r="BY257" s="5">
        <f t="shared" si="13"/>
        <v>0</v>
      </c>
      <c r="BZ257" s="5">
        <f>Tabela36[[#This Row],[Total 2025]]+Tabela36[[#This Row],[Total 2024]]+Tabela36[[#This Row],[Total 2023]]+Tabela36[[#This Row],[Total 2022]]+Tabela36[[#This Row],[Total 2021]]+Tabela36[[#This Row],[Total 2026]]</f>
        <v>10392.259999999998</v>
      </c>
    </row>
    <row r="258" spans="1:78" ht="30" customHeight="1" x14ac:dyDescent="0.25">
      <c r="A258" s="63"/>
      <c r="B258" s="10" t="s">
        <v>72</v>
      </c>
      <c r="C258" s="2" t="s">
        <v>276</v>
      </c>
      <c r="D258" s="10">
        <v>1171</v>
      </c>
      <c r="E258" s="7"/>
      <c r="F258" s="2" t="s">
        <v>436</v>
      </c>
      <c r="G258" s="153" t="s">
        <v>440</v>
      </c>
      <c r="H258" s="7">
        <v>0</v>
      </c>
      <c r="I258" s="7">
        <v>0</v>
      </c>
      <c r="J258" s="7">
        <v>0</v>
      </c>
      <c r="K258" s="7">
        <v>0</v>
      </c>
      <c r="L258" s="7">
        <v>4234.6400000000003</v>
      </c>
      <c r="M258" s="7">
        <v>0</v>
      </c>
      <c r="N258" s="7">
        <v>0</v>
      </c>
      <c r="O258" s="7">
        <v>0</v>
      </c>
      <c r="P258" s="7">
        <v>0</v>
      </c>
      <c r="Q258" s="7">
        <v>0</v>
      </c>
      <c r="R258" s="7">
        <v>0</v>
      </c>
      <c r="S258" s="7">
        <v>0</v>
      </c>
      <c r="T258" s="11">
        <v>0</v>
      </c>
      <c r="U258" s="11">
        <v>0</v>
      </c>
      <c r="V258" s="11">
        <v>0</v>
      </c>
      <c r="W258" s="7">
        <v>0</v>
      </c>
      <c r="X258" s="7">
        <v>0</v>
      </c>
      <c r="Y258" s="7">
        <v>0</v>
      </c>
      <c r="Z258" s="7">
        <v>0</v>
      </c>
      <c r="AA258" s="7">
        <v>0</v>
      </c>
      <c r="AB258" s="7">
        <v>0</v>
      </c>
      <c r="AC258" s="7">
        <v>0</v>
      </c>
      <c r="AD258" s="7">
        <v>0</v>
      </c>
      <c r="AE258" s="7">
        <v>0</v>
      </c>
      <c r="AF258" s="11">
        <v>0</v>
      </c>
      <c r="AG258" s="7">
        <v>0</v>
      </c>
      <c r="AH258" s="7">
        <v>0</v>
      </c>
      <c r="AI258" s="7">
        <v>0</v>
      </c>
      <c r="AJ258" s="7">
        <v>0</v>
      </c>
      <c r="AK258" s="7">
        <v>0</v>
      </c>
      <c r="AL258" s="7">
        <v>0</v>
      </c>
      <c r="AM258" s="7">
        <v>0</v>
      </c>
      <c r="AN258" s="7">
        <v>0</v>
      </c>
      <c r="AO258" s="7">
        <v>0</v>
      </c>
      <c r="AP258" s="7">
        <v>0</v>
      </c>
      <c r="AQ258" s="7">
        <v>0</v>
      </c>
      <c r="AR258" s="7">
        <v>0</v>
      </c>
      <c r="AS258" s="7">
        <v>0</v>
      </c>
      <c r="AT258" s="7">
        <v>0</v>
      </c>
      <c r="AU258" s="7">
        <v>0</v>
      </c>
      <c r="AV258" s="7">
        <v>0</v>
      </c>
      <c r="AW258" s="7">
        <v>0</v>
      </c>
      <c r="AX258" s="7">
        <v>0</v>
      </c>
      <c r="AY258" s="7">
        <v>0</v>
      </c>
      <c r="AZ258" s="7">
        <v>0</v>
      </c>
      <c r="BA258" s="7">
        <v>0</v>
      </c>
      <c r="BB258" s="7">
        <v>0</v>
      </c>
      <c r="BC258" s="7">
        <v>0</v>
      </c>
      <c r="BD258" s="7">
        <v>0</v>
      </c>
      <c r="BE258" s="7">
        <v>0</v>
      </c>
      <c r="BF258" s="7">
        <v>0</v>
      </c>
      <c r="BG258" s="7">
        <v>0</v>
      </c>
      <c r="BH258" s="7">
        <v>0</v>
      </c>
      <c r="BI258" s="7">
        <v>0</v>
      </c>
      <c r="BJ258" s="7">
        <v>0</v>
      </c>
      <c r="BK258" s="7">
        <v>0</v>
      </c>
      <c r="BL258" s="155">
        <v>0</v>
      </c>
      <c r="BM258" s="7"/>
      <c r="BN258" s="7"/>
      <c r="BO258" s="7"/>
      <c r="BP258" s="7"/>
      <c r="BQ258" s="7"/>
      <c r="BR258" s="7"/>
      <c r="BS258" s="7"/>
      <c r="BT258" s="5">
        <f>SUM(Tabela36[[#This Row],[set/21]:[dez/21]])</f>
        <v>0</v>
      </c>
      <c r="BU258" s="5">
        <f>SUM(Tabela36[[#This Row],[jan/22]:[dez/22]])</f>
        <v>4234.6400000000003</v>
      </c>
      <c r="BV258" s="5">
        <f t="shared" si="11"/>
        <v>0</v>
      </c>
      <c r="BW258" s="5">
        <f t="shared" si="12"/>
        <v>0</v>
      </c>
      <c r="BX258" s="5">
        <f>SUM(Tabela36[[#This Row],[jan/25]:[dez/25]])</f>
        <v>0</v>
      </c>
      <c r="BY258" s="5">
        <f t="shared" si="13"/>
        <v>0</v>
      </c>
      <c r="BZ258" s="5">
        <f>Tabela36[[#This Row],[Total 2025]]+Tabela36[[#This Row],[Total 2024]]+Tabela36[[#This Row],[Total 2023]]+Tabela36[[#This Row],[Total 2022]]+Tabela36[[#This Row],[Total 2021]]+Tabela36[[#This Row],[Total 2026]]</f>
        <v>4234.6400000000003</v>
      </c>
    </row>
    <row r="259" spans="1:78" ht="30" customHeight="1" x14ac:dyDescent="0.25">
      <c r="A259" s="63"/>
      <c r="B259" s="10" t="s">
        <v>146</v>
      </c>
      <c r="C259" s="2" t="s">
        <v>276</v>
      </c>
      <c r="D259" s="10">
        <v>1284</v>
      </c>
      <c r="E259" s="7"/>
      <c r="F259" s="2" t="s">
        <v>436</v>
      </c>
      <c r="G259" s="153" t="s">
        <v>440</v>
      </c>
      <c r="H259" s="7">
        <v>0</v>
      </c>
      <c r="I259" s="7">
        <v>0</v>
      </c>
      <c r="J259" s="7">
        <v>0</v>
      </c>
      <c r="K259" s="7">
        <v>0</v>
      </c>
      <c r="L259" s="7">
        <v>0</v>
      </c>
      <c r="M259" s="7">
        <v>0</v>
      </c>
      <c r="N259" s="7">
        <v>0</v>
      </c>
      <c r="O259" s="7">
        <v>0</v>
      </c>
      <c r="P259" s="7">
        <v>0</v>
      </c>
      <c r="Q259" s="7">
        <v>4168.8500000000004</v>
      </c>
      <c r="R259" s="7">
        <v>0</v>
      </c>
      <c r="S259" s="7">
        <v>0</v>
      </c>
      <c r="T259" s="11">
        <v>0</v>
      </c>
      <c r="U259" s="11">
        <v>0</v>
      </c>
      <c r="V259" s="11">
        <v>0</v>
      </c>
      <c r="W259" s="7">
        <v>0</v>
      </c>
      <c r="X259" s="7">
        <v>0</v>
      </c>
      <c r="Y259" s="7">
        <v>0</v>
      </c>
      <c r="Z259" s="7">
        <v>0</v>
      </c>
      <c r="AA259" s="7">
        <v>0</v>
      </c>
      <c r="AB259" s="7">
        <v>0</v>
      </c>
      <c r="AC259" s="7">
        <v>0</v>
      </c>
      <c r="AD259" s="7">
        <v>0</v>
      </c>
      <c r="AE259" s="7">
        <v>0</v>
      </c>
      <c r="AF259" s="11">
        <v>0</v>
      </c>
      <c r="AG259" s="7">
        <v>0</v>
      </c>
      <c r="AH259" s="7">
        <v>0</v>
      </c>
      <c r="AI259" s="7">
        <v>0</v>
      </c>
      <c r="AJ259" s="7">
        <v>0</v>
      </c>
      <c r="AK259" s="7">
        <v>0</v>
      </c>
      <c r="AL259" s="7">
        <v>0</v>
      </c>
      <c r="AM259" s="7">
        <v>0</v>
      </c>
      <c r="AN259" s="7">
        <v>0</v>
      </c>
      <c r="AO259" s="7">
        <v>0</v>
      </c>
      <c r="AP259" s="7">
        <v>0</v>
      </c>
      <c r="AQ259" s="7">
        <v>0</v>
      </c>
      <c r="AR259" s="7">
        <v>0</v>
      </c>
      <c r="AS259" s="7">
        <v>0</v>
      </c>
      <c r="AT259" s="7">
        <v>0</v>
      </c>
      <c r="AU259" s="7">
        <v>0</v>
      </c>
      <c r="AV259" s="7">
        <v>0</v>
      </c>
      <c r="AW259" s="7">
        <v>0</v>
      </c>
      <c r="AX259" s="7">
        <v>0</v>
      </c>
      <c r="AY259" s="7">
        <v>0</v>
      </c>
      <c r="AZ259" s="7">
        <v>0</v>
      </c>
      <c r="BA259" s="7">
        <v>0</v>
      </c>
      <c r="BB259" s="7">
        <v>0</v>
      </c>
      <c r="BC259" s="7">
        <v>0</v>
      </c>
      <c r="BD259" s="7">
        <v>0</v>
      </c>
      <c r="BE259" s="7">
        <v>0</v>
      </c>
      <c r="BF259" s="7">
        <v>0</v>
      </c>
      <c r="BG259" s="7">
        <v>0</v>
      </c>
      <c r="BH259" s="7">
        <v>0</v>
      </c>
      <c r="BI259" s="7">
        <v>0</v>
      </c>
      <c r="BJ259" s="7">
        <v>0</v>
      </c>
      <c r="BK259" s="7">
        <v>0</v>
      </c>
      <c r="BL259" s="155">
        <v>0</v>
      </c>
      <c r="BM259" s="7"/>
      <c r="BN259" s="7"/>
      <c r="BO259" s="7"/>
      <c r="BP259" s="7"/>
      <c r="BQ259" s="7"/>
      <c r="BR259" s="7"/>
      <c r="BS259" s="7"/>
      <c r="BT259" s="5">
        <f>SUM(Tabela36[[#This Row],[set/21]:[dez/21]])</f>
        <v>0</v>
      </c>
      <c r="BU259" s="5">
        <f>SUM(Tabela36[[#This Row],[jan/22]:[dez/22]])</f>
        <v>4168.8500000000004</v>
      </c>
      <c r="BV259" s="5">
        <f t="shared" si="11"/>
        <v>0</v>
      </c>
      <c r="BW259" s="5">
        <f t="shared" si="12"/>
        <v>0</v>
      </c>
      <c r="BX259" s="5">
        <f>SUM(Tabela36[[#This Row],[jan/25]:[dez/25]])</f>
        <v>0</v>
      </c>
      <c r="BY259" s="5">
        <f t="shared" si="13"/>
        <v>0</v>
      </c>
      <c r="BZ259" s="5">
        <f>Tabela36[[#This Row],[Total 2025]]+Tabela36[[#This Row],[Total 2024]]+Tabela36[[#This Row],[Total 2023]]+Tabela36[[#This Row],[Total 2022]]+Tabela36[[#This Row],[Total 2021]]+Tabela36[[#This Row],[Total 2026]]</f>
        <v>4168.8500000000004</v>
      </c>
    </row>
    <row r="260" spans="1:78" ht="30" customHeight="1" x14ac:dyDescent="0.25">
      <c r="A260" s="63"/>
      <c r="B260" s="10" t="s">
        <v>99</v>
      </c>
      <c r="C260" s="2" t="s">
        <v>276</v>
      </c>
      <c r="D260" s="10">
        <v>1135</v>
      </c>
      <c r="E260" s="7"/>
      <c r="F260" s="2" t="s">
        <v>436</v>
      </c>
      <c r="G260" s="153" t="s">
        <v>440</v>
      </c>
      <c r="H260" s="7">
        <v>0</v>
      </c>
      <c r="I260" s="7">
        <v>0</v>
      </c>
      <c r="J260" s="7">
        <v>4920.3999999999996</v>
      </c>
      <c r="K260" s="7">
        <v>0</v>
      </c>
      <c r="L260" s="7">
        <v>0</v>
      </c>
      <c r="M260" s="7">
        <v>0</v>
      </c>
      <c r="N260" s="7">
        <v>0</v>
      </c>
      <c r="O260" s="7">
        <v>4124.04</v>
      </c>
      <c r="P260" s="7">
        <v>0</v>
      </c>
      <c r="Q260" s="7">
        <v>0</v>
      </c>
      <c r="R260" s="7">
        <v>0</v>
      </c>
      <c r="S260" s="7">
        <v>0</v>
      </c>
      <c r="T260" s="11">
        <v>0</v>
      </c>
      <c r="U260" s="11">
        <v>0</v>
      </c>
      <c r="V260" s="11">
        <v>0</v>
      </c>
      <c r="W260" s="7">
        <v>0</v>
      </c>
      <c r="X260" s="7">
        <v>0</v>
      </c>
      <c r="Y260" s="7">
        <v>882.6</v>
      </c>
      <c r="Z260" s="7">
        <v>0</v>
      </c>
      <c r="AA260" s="7">
        <v>0</v>
      </c>
      <c r="AB260" s="7">
        <v>0</v>
      </c>
      <c r="AC260" s="7">
        <v>0</v>
      </c>
      <c r="AD260" s="7">
        <v>0</v>
      </c>
      <c r="AE260" s="7">
        <v>0</v>
      </c>
      <c r="AF260" s="11">
        <v>0</v>
      </c>
      <c r="AG260" s="7">
        <v>0</v>
      </c>
      <c r="AH260" s="7">
        <v>0</v>
      </c>
      <c r="AI260" s="7">
        <v>0</v>
      </c>
      <c r="AJ260" s="7">
        <v>0</v>
      </c>
      <c r="AK260" s="7">
        <v>0</v>
      </c>
      <c r="AL260" s="7">
        <v>0</v>
      </c>
      <c r="AM260" s="7">
        <v>0</v>
      </c>
      <c r="AN260" s="7">
        <v>0</v>
      </c>
      <c r="AO260" s="7">
        <v>0</v>
      </c>
      <c r="AP260" s="7">
        <v>0</v>
      </c>
      <c r="AQ260" s="7">
        <v>0</v>
      </c>
      <c r="AR260" s="7">
        <v>0</v>
      </c>
      <c r="AS260" s="7">
        <v>0</v>
      </c>
      <c r="AT260" s="7">
        <v>0</v>
      </c>
      <c r="AU260" s="7">
        <v>0</v>
      </c>
      <c r="AV260" s="7">
        <v>0</v>
      </c>
      <c r="AW260" s="7">
        <v>0</v>
      </c>
      <c r="AX260" s="7">
        <v>0</v>
      </c>
      <c r="AY260" s="7">
        <v>0</v>
      </c>
      <c r="AZ260" s="7">
        <v>0</v>
      </c>
      <c r="BA260" s="7">
        <v>0</v>
      </c>
      <c r="BB260" s="7">
        <v>0</v>
      </c>
      <c r="BC260" s="7">
        <v>0</v>
      </c>
      <c r="BD260" s="7">
        <v>0</v>
      </c>
      <c r="BE260" s="7">
        <v>0</v>
      </c>
      <c r="BF260" s="7">
        <v>0</v>
      </c>
      <c r="BG260" s="7">
        <v>0</v>
      </c>
      <c r="BH260" s="7">
        <v>0</v>
      </c>
      <c r="BI260" s="7">
        <v>0</v>
      </c>
      <c r="BJ260" s="7">
        <v>0</v>
      </c>
      <c r="BK260" s="7">
        <v>0</v>
      </c>
      <c r="BL260" s="155">
        <v>0</v>
      </c>
      <c r="BM260" s="7"/>
      <c r="BN260" s="7"/>
      <c r="BO260" s="7"/>
      <c r="BP260" s="7"/>
      <c r="BQ260" s="7"/>
      <c r="BR260" s="7"/>
      <c r="BS260" s="7"/>
      <c r="BT260" s="5">
        <f>SUM(Tabela36[[#This Row],[set/21]:[dez/21]])</f>
        <v>4920.3999999999996</v>
      </c>
      <c r="BU260" s="5">
        <f>SUM(Tabela36[[#This Row],[jan/22]:[dez/22]])</f>
        <v>4124.04</v>
      </c>
      <c r="BV260" s="5">
        <f t="shared" ref="BV260:BV323" si="14">SUM(X260:AI260)</f>
        <v>882.6</v>
      </c>
      <c r="BW260" s="5">
        <f t="shared" ref="BW260:BW323" si="15">SUM(AJ260:AU260)</f>
        <v>0</v>
      </c>
      <c r="BX260" s="5">
        <f>SUM(Tabela36[[#This Row],[jan/25]:[dez/25]])</f>
        <v>0</v>
      </c>
      <c r="BY260" s="5">
        <f t="shared" ref="BY260:BY323" si="16">SUM(BH260:BS260)</f>
        <v>0</v>
      </c>
      <c r="BZ260" s="5">
        <f>Tabela36[[#This Row],[Total 2025]]+Tabela36[[#This Row],[Total 2024]]+Tabela36[[#This Row],[Total 2023]]+Tabela36[[#This Row],[Total 2022]]+Tabela36[[#This Row],[Total 2021]]+Tabela36[[#This Row],[Total 2026]]</f>
        <v>9927.0400000000009</v>
      </c>
    </row>
    <row r="261" spans="1:78" ht="30" customHeight="1" x14ac:dyDescent="0.25">
      <c r="A261" s="63"/>
      <c r="B261" s="10" t="s">
        <v>143</v>
      </c>
      <c r="C261" s="2" t="s">
        <v>296</v>
      </c>
      <c r="D261" s="10">
        <v>1276</v>
      </c>
      <c r="E261" s="7"/>
      <c r="F261" s="2" t="s">
        <v>529</v>
      </c>
      <c r="G261" s="153" t="s">
        <v>440</v>
      </c>
      <c r="H261" s="7">
        <v>0</v>
      </c>
      <c r="I261" s="7">
        <v>0</v>
      </c>
      <c r="J261" s="7">
        <v>0</v>
      </c>
      <c r="K261" s="7">
        <v>0</v>
      </c>
      <c r="L261" s="7">
        <v>0</v>
      </c>
      <c r="M261" s="7">
        <v>0</v>
      </c>
      <c r="N261" s="7">
        <v>0</v>
      </c>
      <c r="O261" s="7">
        <v>0</v>
      </c>
      <c r="P261" s="7">
        <v>0</v>
      </c>
      <c r="Q261" s="7">
        <v>1614.48</v>
      </c>
      <c r="R261" s="7">
        <v>0</v>
      </c>
      <c r="S261" s="7">
        <v>0</v>
      </c>
      <c r="T261" s="11">
        <v>1610.7</v>
      </c>
      <c r="U261" s="11">
        <v>0</v>
      </c>
      <c r="V261" s="11">
        <v>849.72</v>
      </c>
      <c r="W261" s="7">
        <v>0</v>
      </c>
      <c r="X261" s="7">
        <v>0</v>
      </c>
      <c r="Y261" s="7">
        <v>0</v>
      </c>
      <c r="Z261" s="7">
        <v>0</v>
      </c>
      <c r="AA261" s="7">
        <v>0</v>
      </c>
      <c r="AB261" s="7">
        <v>0</v>
      </c>
      <c r="AC261" s="7">
        <v>0</v>
      </c>
      <c r="AD261" s="7">
        <v>0</v>
      </c>
      <c r="AE261" s="7">
        <v>1509.48</v>
      </c>
      <c r="AF261" s="11">
        <v>0</v>
      </c>
      <c r="AG261" s="7">
        <v>0</v>
      </c>
      <c r="AH261" s="7">
        <v>0</v>
      </c>
      <c r="AI261" s="7">
        <v>0</v>
      </c>
      <c r="AJ261" s="7">
        <v>0</v>
      </c>
      <c r="AK261" s="7">
        <v>0</v>
      </c>
      <c r="AL261" s="7">
        <v>0</v>
      </c>
      <c r="AM261" s="7">
        <v>0</v>
      </c>
      <c r="AN261" s="7">
        <v>0</v>
      </c>
      <c r="AO261" s="7">
        <v>0</v>
      </c>
      <c r="AP261" s="7">
        <v>0</v>
      </c>
      <c r="AQ261" s="7">
        <v>0</v>
      </c>
      <c r="AR261" s="7">
        <v>0</v>
      </c>
      <c r="AS261" s="7">
        <v>0</v>
      </c>
      <c r="AT261" s="7">
        <v>0</v>
      </c>
      <c r="AU261" s="7">
        <v>0</v>
      </c>
      <c r="AV261" s="7">
        <v>0</v>
      </c>
      <c r="AW261" s="7">
        <v>0</v>
      </c>
      <c r="AX261" s="7">
        <v>0</v>
      </c>
      <c r="AY261" s="7">
        <v>0</v>
      </c>
      <c r="AZ261" s="7">
        <v>0</v>
      </c>
      <c r="BA261" s="7">
        <v>0</v>
      </c>
      <c r="BB261" s="7">
        <v>0</v>
      </c>
      <c r="BC261" s="7">
        <v>0</v>
      </c>
      <c r="BD261" s="7">
        <v>0</v>
      </c>
      <c r="BE261" s="7">
        <v>0</v>
      </c>
      <c r="BF261" s="7">
        <v>0</v>
      </c>
      <c r="BG261" s="7">
        <v>0</v>
      </c>
      <c r="BH261" s="7">
        <v>0</v>
      </c>
      <c r="BI261" s="7">
        <v>0</v>
      </c>
      <c r="BJ261" s="7">
        <v>0</v>
      </c>
      <c r="BK261" s="7">
        <v>0</v>
      </c>
      <c r="BL261" s="155">
        <v>0</v>
      </c>
      <c r="BM261" s="7"/>
      <c r="BN261" s="7"/>
      <c r="BO261" s="7"/>
      <c r="BP261" s="7"/>
      <c r="BQ261" s="7"/>
      <c r="BR261" s="7"/>
      <c r="BS261" s="7"/>
      <c r="BT261" s="5">
        <f>SUM(Tabela36[[#This Row],[set/21]:[dez/21]])</f>
        <v>0</v>
      </c>
      <c r="BU261" s="5">
        <f>SUM(Tabela36[[#This Row],[jan/22]:[dez/22]])</f>
        <v>4074.9000000000005</v>
      </c>
      <c r="BV261" s="5">
        <f t="shared" si="14"/>
        <v>1509.48</v>
      </c>
      <c r="BW261" s="5">
        <f t="shared" si="15"/>
        <v>0</v>
      </c>
      <c r="BX261" s="5">
        <f>SUM(Tabela36[[#This Row],[jan/25]:[dez/25]])</f>
        <v>0</v>
      </c>
      <c r="BY261" s="5">
        <f t="shared" si="16"/>
        <v>0</v>
      </c>
      <c r="BZ261" s="5">
        <f>Tabela36[[#This Row],[Total 2025]]+Tabela36[[#This Row],[Total 2024]]+Tabela36[[#This Row],[Total 2023]]+Tabela36[[#This Row],[Total 2022]]+Tabela36[[#This Row],[Total 2021]]+Tabela36[[#This Row],[Total 2026]]</f>
        <v>5584.380000000001</v>
      </c>
    </row>
    <row r="262" spans="1:78" ht="30" customHeight="1" x14ac:dyDescent="0.25">
      <c r="A262" s="63"/>
      <c r="B262" s="14" t="s">
        <v>362</v>
      </c>
      <c r="C262" s="2" t="s">
        <v>276</v>
      </c>
      <c r="D262" s="10">
        <v>1324</v>
      </c>
      <c r="E262" s="7"/>
      <c r="F262" s="2" t="s">
        <v>436</v>
      </c>
      <c r="G262" s="153" t="s">
        <v>440</v>
      </c>
      <c r="H262" s="7">
        <v>0</v>
      </c>
      <c r="I262" s="7">
        <v>0</v>
      </c>
      <c r="J262" s="7">
        <v>0</v>
      </c>
      <c r="K262" s="7">
        <v>0</v>
      </c>
      <c r="L262" s="7">
        <v>0</v>
      </c>
      <c r="M262" s="7">
        <v>0</v>
      </c>
      <c r="N262" s="7">
        <v>0</v>
      </c>
      <c r="O262" s="7">
        <v>0</v>
      </c>
      <c r="P262" s="7">
        <v>0</v>
      </c>
      <c r="Q262" s="7">
        <v>0</v>
      </c>
      <c r="R262" s="7">
        <v>0</v>
      </c>
      <c r="S262" s="7">
        <v>0</v>
      </c>
      <c r="T262" s="11">
        <v>0</v>
      </c>
      <c r="U262" s="11">
        <v>0</v>
      </c>
      <c r="V262" s="11">
        <v>3109.16</v>
      </c>
      <c r="W262" s="11">
        <v>965.12000000000012</v>
      </c>
      <c r="X262" s="11">
        <v>0</v>
      </c>
      <c r="Y262" s="11">
        <v>0</v>
      </c>
      <c r="Z262" s="11">
        <v>0</v>
      </c>
      <c r="AA262" s="11">
        <v>0</v>
      </c>
      <c r="AB262" s="11">
        <v>0</v>
      </c>
      <c r="AC262" s="11">
        <v>0</v>
      </c>
      <c r="AD262" s="11">
        <v>0</v>
      </c>
      <c r="AE262" s="7">
        <v>0</v>
      </c>
      <c r="AF262" s="11">
        <v>0</v>
      </c>
      <c r="AG262" s="11">
        <v>0</v>
      </c>
      <c r="AH262" s="7">
        <v>0</v>
      </c>
      <c r="AI262" s="7">
        <v>0</v>
      </c>
      <c r="AJ262" s="7">
        <v>0</v>
      </c>
      <c r="AK262" s="7">
        <v>0</v>
      </c>
      <c r="AL262" s="7">
        <v>0</v>
      </c>
      <c r="AM262" s="7">
        <v>0</v>
      </c>
      <c r="AN262" s="7">
        <v>0</v>
      </c>
      <c r="AO262" s="7">
        <v>0</v>
      </c>
      <c r="AP262" s="7">
        <v>0</v>
      </c>
      <c r="AQ262" s="7">
        <v>0</v>
      </c>
      <c r="AR262" s="7">
        <v>0</v>
      </c>
      <c r="AS262" s="7">
        <v>0</v>
      </c>
      <c r="AT262" s="7">
        <v>0</v>
      </c>
      <c r="AU262" s="7">
        <v>0</v>
      </c>
      <c r="AV262" s="7">
        <v>0</v>
      </c>
      <c r="AW262" s="7">
        <v>0</v>
      </c>
      <c r="AX262" s="7">
        <v>0</v>
      </c>
      <c r="AY262" s="7">
        <v>0</v>
      </c>
      <c r="AZ262" s="7">
        <v>0</v>
      </c>
      <c r="BA262" s="7">
        <v>0</v>
      </c>
      <c r="BB262" s="7">
        <v>0</v>
      </c>
      <c r="BC262" s="7">
        <v>0</v>
      </c>
      <c r="BD262" s="7">
        <v>0</v>
      </c>
      <c r="BE262" s="7">
        <v>0</v>
      </c>
      <c r="BF262" s="7">
        <v>0</v>
      </c>
      <c r="BG262" s="7">
        <v>0</v>
      </c>
      <c r="BH262" s="7">
        <v>0</v>
      </c>
      <c r="BI262" s="7">
        <v>0</v>
      </c>
      <c r="BJ262" s="7">
        <v>0</v>
      </c>
      <c r="BK262" s="7">
        <v>0</v>
      </c>
      <c r="BL262" s="155">
        <v>0</v>
      </c>
      <c r="BM262" s="7"/>
      <c r="BN262" s="7"/>
      <c r="BO262" s="7"/>
      <c r="BP262" s="7"/>
      <c r="BQ262" s="7"/>
      <c r="BR262" s="7"/>
      <c r="BS262" s="7"/>
      <c r="BT262" s="5">
        <f>SUM(Tabela36[[#This Row],[set/21]:[dez/21]])</f>
        <v>0</v>
      </c>
      <c r="BU262" s="5">
        <f>SUM(Tabela36[[#This Row],[jan/22]:[dez/22]])</f>
        <v>4074.2799999999997</v>
      </c>
      <c r="BV262" s="5">
        <f t="shared" si="14"/>
        <v>0</v>
      </c>
      <c r="BW262" s="5">
        <f t="shared" si="15"/>
        <v>0</v>
      </c>
      <c r="BX262" s="5">
        <f>SUM(Tabela36[[#This Row],[jan/25]:[dez/25]])</f>
        <v>0</v>
      </c>
      <c r="BY262" s="5">
        <f t="shared" si="16"/>
        <v>0</v>
      </c>
      <c r="BZ262" s="5">
        <f>Tabela36[[#This Row],[Total 2025]]+Tabela36[[#This Row],[Total 2024]]+Tabela36[[#This Row],[Total 2023]]+Tabela36[[#This Row],[Total 2022]]+Tabela36[[#This Row],[Total 2021]]+Tabela36[[#This Row],[Total 2026]]</f>
        <v>4074.2799999999997</v>
      </c>
    </row>
    <row r="263" spans="1:78" ht="30" customHeight="1" x14ac:dyDescent="0.25">
      <c r="A263" s="63"/>
      <c r="B263" s="10" t="s">
        <v>369</v>
      </c>
      <c r="C263" s="2" t="s">
        <v>297</v>
      </c>
      <c r="D263" s="10">
        <v>1325</v>
      </c>
      <c r="E263" s="7"/>
      <c r="F263" s="2" t="s">
        <v>436</v>
      </c>
      <c r="G263" s="153" t="s">
        <v>435</v>
      </c>
      <c r="H263" s="11">
        <v>0</v>
      </c>
      <c r="I263" s="11">
        <v>0</v>
      </c>
      <c r="J263" s="11">
        <v>0</v>
      </c>
      <c r="K263" s="11">
        <v>0</v>
      </c>
      <c r="L263" s="11">
        <v>0</v>
      </c>
      <c r="M263" s="11">
        <v>0</v>
      </c>
      <c r="N263" s="11">
        <v>0</v>
      </c>
      <c r="O263" s="11">
        <v>0</v>
      </c>
      <c r="P263" s="11">
        <v>0</v>
      </c>
      <c r="Q263" s="11">
        <v>0</v>
      </c>
      <c r="R263" s="11">
        <v>0</v>
      </c>
      <c r="S263" s="11">
        <v>0</v>
      </c>
      <c r="T263" s="11">
        <v>0</v>
      </c>
      <c r="U263" s="11">
        <v>0</v>
      </c>
      <c r="V263" s="11">
        <v>0</v>
      </c>
      <c r="W263" s="11">
        <v>4007.44</v>
      </c>
      <c r="X263" s="11">
        <v>0</v>
      </c>
      <c r="Y263" s="11">
        <v>0</v>
      </c>
      <c r="Z263" s="11">
        <v>0</v>
      </c>
      <c r="AA263" s="11">
        <v>0</v>
      </c>
      <c r="AB263" s="11">
        <v>0</v>
      </c>
      <c r="AC263" s="11">
        <v>2187.75</v>
      </c>
      <c r="AD263" s="11">
        <v>0</v>
      </c>
      <c r="AE263" s="7">
        <v>0</v>
      </c>
      <c r="AF263" s="11">
        <v>0</v>
      </c>
      <c r="AG263" s="11">
        <v>0</v>
      </c>
      <c r="AH263" s="7">
        <v>0</v>
      </c>
      <c r="AI263" s="7">
        <v>0</v>
      </c>
      <c r="AJ263" s="7">
        <v>0</v>
      </c>
      <c r="AK263" s="7">
        <v>0</v>
      </c>
      <c r="AL263" s="7">
        <v>0</v>
      </c>
      <c r="AM263" s="7">
        <v>0</v>
      </c>
      <c r="AN263" s="7">
        <v>0</v>
      </c>
      <c r="AO263" s="7">
        <v>0</v>
      </c>
      <c r="AP263" s="7">
        <v>0</v>
      </c>
      <c r="AQ263" s="7">
        <v>0</v>
      </c>
      <c r="AR263" s="7">
        <v>0</v>
      </c>
      <c r="AS263" s="7">
        <v>0</v>
      </c>
      <c r="AT263" s="7">
        <v>0</v>
      </c>
      <c r="AU263" s="7">
        <v>0</v>
      </c>
      <c r="AV263" s="7">
        <v>0</v>
      </c>
      <c r="AW263" s="7">
        <v>0</v>
      </c>
      <c r="AX263" s="7">
        <v>5432.19</v>
      </c>
      <c r="AY263" s="7">
        <v>0</v>
      </c>
      <c r="AZ263" s="7">
        <v>0</v>
      </c>
      <c r="BA263" s="7">
        <v>0</v>
      </c>
      <c r="BB263" s="7">
        <v>0</v>
      </c>
      <c r="BC263" s="7">
        <v>0</v>
      </c>
      <c r="BD263" s="7">
        <v>0</v>
      </c>
      <c r="BE263" s="7">
        <v>0</v>
      </c>
      <c r="BF263" s="7">
        <v>0</v>
      </c>
      <c r="BG263" s="7">
        <v>0</v>
      </c>
      <c r="BH263" s="7">
        <v>0</v>
      </c>
      <c r="BI263" s="7">
        <v>0</v>
      </c>
      <c r="BJ263" s="7">
        <v>0</v>
      </c>
      <c r="BK263" s="7">
        <v>0</v>
      </c>
      <c r="BL263" s="155">
        <v>0</v>
      </c>
      <c r="BM263" s="7"/>
      <c r="BN263" s="7"/>
      <c r="BO263" s="7"/>
      <c r="BP263" s="7"/>
      <c r="BQ263" s="7"/>
      <c r="BR263" s="7"/>
      <c r="BS263" s="7"/>
      <c r="BT263" s="5">
        <f>SUM(Tabela36[[#This Row],[set/21]:[dez/21]])</f>
        <v>0</v>
      </c>
      <c r="BU263" s="5">
        <f>SUM(Tabela36[[#This Row],[jan/22]:[dez/22]])</f>
        <v>4007.44</v>
      </c>
      <c r="BV263" s="5">
        <f t="shared" si="14"/>
        <v>2187.75</v>
      </c>
      <c r="BW263" s="5">
        <f t="shared" si="15"/>
        <v>0</v>
      </c>
      <c r="BX263" s="5">
        <f>SUM(Tabela36[[#This Row],[jan/25]:[dez/25]])</f>
        <v>5432.19</v>
      </c>
      <c r="BY263" s="5">
        <f t="shared" si="16"/>
        <v>0</v>
      </c>
      <c r="BZ263" s="5">
        <f>Tabela36[[#This Row],[Total 2025]]+Tabela36[[#This Row],[Total 2024]]+Tabela36[[#This Row],[Total 2023]]+Tabela36[[#This Row],[Total 2022]]+Tabela36[[#This Row],[Total 2021]]+Tabela36[[#This Row],[Total 2026]]</f>
        <v>11627.38</v>
      </c>
    </row>
    <row r="264" spans="1:78" ht="30" customHeight="1" x14ac:dyDescent="0.25">
      <c r="A264" s="63"/>
      <c r="B264" s="10" t="s">
        <v>128</v>
      </c>
      <c r="C264" s="2" t="s">
        <v>277</v>
      </c>
      <c r="D264" s="10">
        <v>1282</v>
      </c>
      <c r="E264" s="7"/>
      <c r="F264" s="2" t="s">
        <v>436</v>
      </c>
      <c r="G264" s="153" t="s">
        <v>440</v>
      </c>
      <c r="H264" s="7">
        <v>0</v>
      </c>
      <c r="I264" s="7">
        <v>0</v>
      </c>
      <c r="J264" s="7">
        <v>0</v>
      </c>
      <c r="K264" s="7">
        <v>0</v>
      </c>
      <c r="L264" s="7">
        <v>0</v>
      </c>
      <c r="M264" s="7">
        <v>0</v>
      </c>
      <c r="N264" s="7">
        <v>0</v>
      </c>
      <c r="O264" s="7">
        <v>0</v>
      </c>
      <c r="P264" s="7">
        <v>0</v>
      </c>
      <c r="Q264" s="7">
        <v>3937.8</v>
      </c>
      <c r="R264" s="7">
        <v>0</v>
      </c>
      <c r="S264" s="7">
        <v>0</v>
      </c>
      <c r="T264" s="11">
        <v>0</v>
      </c>
      <c r="U264" s="11">
        <v>0</v>
      </c>
      <c r="V264" s="11">
        <v>0</v>
      </c>
      <c r="W264" s="7">
        <v>0</v>
      </c>
      <c r="X264" s="7">
        <v>0</v>
      </c>
      <c r="Y264" s="7">
        <v>0</v>
      </c>
      <c r="Z264" s="7">
        <v>0</v>
      </c>
      <c r="AA264" s="7">
        <v>0</v>
      </c>
      <c r="AB264" s="7">
        <v>0</v>
      </c>
      <c r="AC264" s="7">
        <v>0</v>
      </c>
      <c r="AD264" s="7">
        <v>0</v>
      </c>
      <c r="AE264" s="7">
        <v>0</v>
      </c>
      <c r="AF264" s="11">
        <v>0</v>
      </c>
      <c r="AG264" s="7">
        <v>0</v>
      </c>
      <c r="AH264" s="7">
        <v>0</v>
      </c>
      <c r="AI264" s="7">
        <v>0</v>
      </c>
      <c r="AJ264" s="7">
        <v>0</v>
      </c>
      <c r="AK264" s="7">
        <v>0</v>
      </c>
      <c r="AL264" s="7">
        <v>0</v>
      </c>
      <c r="AM264" s="7">
        <v>0</v>
      </c>
      <c r="AN264" s="7">
        <v>0</v>
      </c>
      <c r="AO264" s="7">
        <v>0</v>
      </c>
      <c r="AP264" s="7">
        <v>0</v>
      </c>
      <c r="AQ264" s="7">
        <v>0</v>
      </c>
      <c r="AR264" s="7">
        <v>0</v>
      </c>
      <c r="AS264" s="7">
        <v>0</v>
      </c>
      <c r="AT264" s="7">
        <v>0</v>
      </c>
      <c r="AU264" s="7">
        <v>0</v>
      </c>
      <c r="AV264" s="7">
        <v>0</v>
      </c>
      <c r="AW264" s="7">
        <v>0</v>
      </c>
      <c r="AX264" s="7">
        <v>0</v>
      </c>
      <c r="AY264" s="7">
        <v>0</v>
      </c>
      <c r="AZ264" s="7">
        <v>0</v>
      </c>
      <c r="BA264" s="7">
        <v>0</v>
      </c>
      <c r="BB264" s="7">
        <v>0</v>
      </c>
      <c r="BC264" s="7">
        <v>0</v>
      </c>
      <c r="BD264" s="7">
        <v>0</v>
      </c>
      <c r="BE264" s="7">
        <v>0</v>
      </c>
      <c r="BF264" s="7">
        <v>0</v>
      </c>
      <c r="BG264" s="7">
        <v>0</v>
      </c>
      <c r="BH264" s="7">
        <v>0</v>
      </c>
      <c r="BI264" s="7">
        <v>0</v>
      </c>
      <c r="BJ264" s="7">
        <v>0</v>
      </c>
      <c r="BK264" s="7">
        <v>0</v>
      </c>
      <c r="BL264" s="155">
        <v>0</v>
      </c>
      <c r="BM264" s="7"/>
      <c r="BN264" s="7"/>
      <c r="BO264" s="7"/>
      <c r="BP264" s="7"/>
      <c r="BQ264" s="7"/>
      <c r="BR264" s="7"/>
      <c r="BS264" s="7"/>
      <c r="BT264" s="5">
        <f>SUM(Tabela36[[#This Row],[set/21]:[dez/21]])</f>
        <v>0</v>
      </c>
      <c r="BU264" s="5">
        <f>SUM(Tabela36[[#This Row],[jan/22]:[dez/22]])</f>
        <v>3937.8</v>
      </c>
      <c r="BV264" s="5">
        <f t="shared" si="14"/>
        <v>0</v>
      </c>
      <c r="BW264" s="5">
        <f t="shared" si="15"/>
        <v>0</v>
      </c>
      <c r="BX264" s="5">
        <f>SUM(Tabela36[[#This Row],[jan/25]:[dez/25]])</f>
        <v>0</v>
      </c>
      <c r="BY264" s="5">
        <f t="shared" si="16"/>
        <v>0</v>
      </c>
      <c r="BZ264" s="5">
        <f>Tabela36[[#This Row],[Total 2025]]+Tabela36[[#This Row],[Total 2024]]+Tabela36[[#This Row],[Total 2023]]+Tabela36[[#This Row],[Total 2022]]+Tabela36[[#This Row],[Total 2021]]+Tabela36[[#This Row],[Total 2026]]</f>
        <v>3937.8</v>
      </c>
    </row>
    <row r="265" spans="1:78" ht="30" customHeight="1" x14ac:dyDescent="0.25">
      <c r="A265" s="63"/>
      <c r="B265" s="10" t="s">
        <v>244</v>
      </c>
      <c r="C265" s="2" t="s">
        <v>295</v>
      </c>
      <c r="D265" s="10">
        <v>1289</v>
      </c>
      <c r="E265" s="7"/>
      <c r="F265" s="2" t="s">
        <v>529</v>
      </c>
      <c r="G265" s="153" t="s">
        <v>440</v>
      </c>
      <c r="H265" s="7">
        <v>0</v>
      </c>
      <c r="I265" s="7">
        <v>0</v>
      </c>
      <c r="J265" s="7">
        <v>0</v>
      </c>
      <c r="K265" s="7">
        <v>0</v>
      </c>
      <c r="L265" s="7">
        <v>0</v>
      </c>
      <c r="M265" s="7">
        <v>0</v>
      </c>
      <c r="N265" s="7">
        <v>0</v>
      </c>
      <c r="O265" s="7">
        <v>0</v>
      </c>
      <c r="P265" s="7">
        <v>0</v>
      </c>
      <c r="Q265" s="7">
        <v>3735.84</v>
      </c>
      <c r="R265" s="7">
        <v>0</v>
      </c>
      <c r="S265" s="7">
        <v>0</v>
      </c>
      <c r="T265" s="11">
        <v>0</v>
      </c>
      <c r="U265" s="11">
        <v>0</v>
      </c>
      <c r="V265" s="11">
        <v>0</v>
      </c>
      <c r="W265" s="7">
        <v>0</v>
      </c>
      <c r="X265" s="7">
        <v>0</v>
      </c>
      <c r="Y265" s="7">
        <v>0</v>
      </c>
      <c r="Z265" s="7">
        <v>0</v>
      </c>
      <c r="AA265" s="7">
        <v>0</v>
      </c>
      <c r="AB265" s="7">
        <v>0</v>
      </c>
      <c r="AC265" s="7">
        <v>0</v>
      </c>
      <c r="AD265" s="7">
        <v>0</v>
      </c>
      <c r="AE265" s="7">
        <v>0</v>
      </c>
      <c r="AF265" s="11">
        <v>0</v>
      </c>
      <c r="AG265" s="7">
        <v>0</v>
      </c>
      <c r="AH265" s="7">
        <v>0</v>
      </c>
      <c r="AI265" s="7">
        <v>0</v>
      </c>
      <c r="AJ265" s="7">
        <v>0</v>
      </c>
      <c r="AK265" s="7">
        <v>0</v>
      </c>
      <c r="AL265" s="7">
        <v>0</v>
      </c>
      <c r="AM265" s="7">
        <v>0</v>
      </c>
      <c r="AN265" s="7">
        <v>0</v>
      </c>
      <c r="AO265" s="7">
        <v>0</v>
      </c>
      <c r="AP265" s="7">
        <v>0</v>
      </c>
      <c r="AQ265" s="7">
        <v>0</v>
      </c>
      <c r="AR265" s="7">
        <v>0</v>
      </c>
      <c r="AS265" s="7">
        <v>0</v>
      </c>
      <c r="AT265" s="7">
        <v>0</v>
      </c>
      <c r="AU265" s="7">
        <v>0</v>
      </c>
      <c r="AV265" s="7">
        <v>0</v>
      </c>
      <c r="AW265" s="7">
        <v>0</v>
      </c>
      <c r="AX265" s="7">
        <v>0</v>
      </c>
      <c r="AY265" s="7">
        <v>0</v>
      </c>
      <c r="AZ265" s="7">
        <v>0</v>
      </c>
      <c r="BA265" s="7">
        <v>0</v>
      </c>
      <c r="BB265" s="7">
        <v>0</v>
      </c>
      <c r="BC265" s="7">
        <v>0</v>
      </c>
      <c r="BD265" s="7">
        <v>0</v>
      </c>
      <c r="BE265" s="7">
        <v>0</v>
      </c>
      <c r="BF265" s="7">
        <v>0</v>
      </c>
      <c r="BG265" s="7">
        <v>0</v>
      </c>
      <c r="BH265" s="7">
        <v>0</v>
      </c>
      <c r="BI265" s="7">
        <v>0</v>
      </c>
      <c r="BJ265" s="7">
        <v>0</v>
      </c>
      <c r="BK265" s="7">
        <v>0</v>
      </c>
      <c r="BL265" s="155">
        <v>0</v>
      </c>
      <c r="BM265" s="7"/>
      <c r="BN265" s="7"/>
      <c r="BO265" s="7"/>
      <c r="BP265" s="7"/>
      <c r="BQ265" s="7"/>
      <c r="BR265" s="7"/>
      <c r="BS265" s="7"/>
      <c r="BT265" s="5">
        <f>SUM(Tabela36[[#This Row],[set/21]:[dez/21]])</f>
        <v>0</v>
      </c>
      <c r="BU265" s="5">
        <f>SUM(Tabela36[[#This Row],[jan/22]:[dez/22]])</f>
        <v>3735.84</v>
      </c>
      <c r="BV265" s="5">
        <f t="shared" si="14"/>
        <v>0</v>
      </c>
      <c r="BW265" s="5">
        <f t="shared" si="15"/>
        <v>0</v>
      </c>
      <c r="BX265" s="5">
        <f>SUM(Tabela36[[#This Row],[jan/25]:[dez/25]])</f>
        <v>0</v>
      </c>
      <c r="BY265" s="5">
        <f t="shared" si="16"/>
        <v>0</v>
      </c>
      <c r="BZ265" s="5">
        <f>Tabela36[[#This Row],[Total 2025]]+Tabela36[[#This Row],[Total 2024]]+Tabela36[[#This Row],[Total 2023]]+Tabela36[[#This Row],[Total 2022]]+Tabela36[[#This Row],[Total 2021]]+Tabela36[[#This Row],[Total 2026]]</f>
        <v>3735.84</v>
      </c>
    </row>
    <row r="266" spans="1:78" ht="30" customHeight="1" x14ac:dyDescent="0.25">
      <c r="A266" s="63"/>
      <c r="B266" s="10" t="s">
        <v>2</v>
      </c>
      <c r="C266" s="2" t="s">
        <v>302</v>
      </c>
      <c r="D266" s="10">
        <v>1218</v>
      </c>
      <c r="E266" s="7">
        <v>0</v>
      </c>
      <c r="F266" s="2" t="s">
        <v>436</v>
      </c>
      <c r="G266" s="153" t="s">
        <v>465</v>
      </c>
      <c r="H266" s="7">
        <v>0</v>
      </c>
      <c r="I266" s="7">
        <v>0</v>
      </c>
      <c r="J266" s="7">
        <v>0</v>
      </c>
      <c r="K266" s="7">
        <v>0</v>
      </c>
      <c r="L266" s="7">
        <v>0</v>
      </c>
      <c r="M266" s="7">
        <v>3643.08</v>
      </c>
      <c r="N266" s="7">
        <v>0</v>
      </c>
      <c r="O266" s="7">
        <v>0</v>
      </c>
      <c r="P266" s="7">
        <v>0</v>
      </c>
      <c r="Q266" s="7">
        <v>0</v>
      </c>
      <c r="R266" s="7">
        <v>0</v>
      </c>
      <c r="S266" s="7">
        <v>0</v>
      </c>
      <c r="T266" s="11">
        <v>0</v>
      </c>
      <c r="U266" s="11">
        <v>0</v>
      </c>
      <c r="V266" s="11">
        <v>0</v>
      </c>
      <c r="W266" s="7">
        <v>0</v>
      </c>
      <c r="X266" s="7">
        <v>0</v>
      </c>
      <c r="Y266" s="7">
        <v>0</v>
      </c>
      <c r="Z266" s="7">
        <v>0</v>
      </c>
      <c r="AA266" s="7">
        <v>0</v>
      </c>
      <c r="AB266" s="7">
        <v>0</v>
      </c>
      <c r="AC266" s="7">
        <v>0</v>
      </c>
      <c r="AD266" s="7">
        <v>0</v>
      </c>
      <c r="AE266" s="7">
        <v>0</v>
      </c>
      <c r="AF266" s="11">
        <v>0</v>
      </c>
      <c r="AG266" s="7">
        <v>2336.42</v>
      </c>
      <c r="AH266" s="7">
        <v>0</v>
      </c>
      <c r="AI266" s="7">
        <v>0</v>
      </c>
      <c r="AJ266" s="7">
        <v>0</v>
      </c>
      <c r="AK266" s="7">
        <v>0</v>
      </c>
      <c r="AL266" s="7">
        <v>0</v>
      </c>
      <c r="AM266" s="7">
        <v>1967.64</v>
      </c>
      <c r="AN266" s="7">
        <v>0</v>
      </c>
      <c r="AO266" s="7">
        <v>113.64</v>
      </c>
      <c r="AP266" s="7">
        <v>7589.25</v>
      </c>
      <c r="AQ266" s="7">
        <v>0</v>
      </c>
      <c r="AR266" s="7">
        <v>7728.3</v>
      </c>
      <c r="AS266" s="7">
        <v>3932.64</v>
      </c>
      <c r="AT266" s="7">
        <v>0</v>
      </c>
      <c r="AU266" s="7">
        <v>0</v>
      </c>
      <c r="AV266" s="7">
        <v>0</v>
      </c>
      <c r="AW266" s="7">
        <v>0</v>
      </c>
      <c r="AX266" s="7">
        <v>0</v>
      </c>
      <c r="AY266" s="7">
        <v>0</v>
      </c>
      <c r="AZ266" s="7">
        <v>0</v>
      </c>
      <c r="BA266" s="7">
        <v>0</v>
      </c>
      <c r="BB266" s="7">
        <v>0</v>
      </c>
      <c r="BC266" s="7">
        <v>0</v>
      </c>
      <c r="BD266" s="7">
        <v>0</v>
      </c>
      <c r="BE266" s="7">
        <v>0</v>
      </c>
      <c r="BF266" s="7">
        <v>0</v>
      </c>
      <c r="BG266" s="7">
        <v>0</v>
      </c>
      <c r="BH266" s="7">
        <v>0</v>
      </c>
      <c r="BI266" s="7">
        <v>0</v>
      </c>
      <c r="BJ266" s="7">
        <v>0</v>
      </c>
      <c r="BK266" s="7">
        <v>0</v>
      </c>
      <c r="BL266" s="155">
        <v>0</v>
      </c>
      <c r="BM266" s="7"/>
      <c r="BN266" s="7"/>
      <c r="BO266" s="7"/>
      <c r="BP266" s="7"/>
      <c r="BQ266" s="7"/>
      <c r="BR266" s="7"/>
      <c r="BS266" s="7"/>
      <c r="BT266" s="5">
        <f>SUM(Tabela36[[#This Row],[set/21]:[dez/21]])</f>
        <v>0</v>
      </c>
      <c r="BU266" s="5">
        <f>SUM(Tabela36[[#This Row],[jan/22]:[dez/22]])</f>
        <v>3643.08</v>
      </c>
      <c r="BV266" s="5">
        <f t="shared" si="14"/>
        <v>2336.42</v>
      </c>
      <c r="BW266" s="5">
        <f t="shared" si="15"/>
        <v>21331.47</v>
      </c>
      <c r="BX266" s="5">
        <f>SUM(Tabela36[[#This Row],[jan/25]:[dez/25]])</f>
        <v>0</v>
      </c>
      <c r="BY266" s="5">
        <f t="shared" si="16"/>
        <v>0</v>
      </c>
      <c r="BZ266" s="5">
        <f>Tabela36[[#This Row],[Total 2025]]+Tabela36[[#This Row],[Total 2024]]+Tabela36[[#This Row],[Total 2023]]+Tabela36[[#This Row],[Total 2022]]+Tabela36[[#This Row],[Total 2021]]+Tabela36[[#This Row],[Total 2026]]</f>
        <v>27310.97</v>
      </c>
    </row>
    <row r="267" spans="1:78" ht="30" customHeight="1" x14ac:dyDescent="0.25">
      <c r="A267" s="63"/>
      <c r="B267" s="10" t="s">
        <v>130</v>
      </c>
      <c r="C267" s="2" t="s">
        <v>294</v>
      </c>
      <c r="D267" s="10">
        <v>1234</v>
      </c>
      <c r="E267" s="7"/>
      <c r="F267" s="2" t="s">
        <v>436</v>
      </c>
      <c r="G267" s="153" t="s">
        <v>440</v>
      </c>
      <c r="H267" s="11">
        <v>0</v>
      </c>
      <c r="I267" s="11">
        <v>0</v>
      </c>
      <c r="J267" s="11">
        <v>0</v>
      </c>
      <c r="K267" s="11">
        <v>0</v>
      </c>
      <c r="L267" s="11">
        <v>0</v>
      </c>
      <c r="M267" s="11">
        <v>0</v>
      </c>
      <c r="N267" s="11">
        <v>3613.6</v>
      </c>
      <c r="O267" s="11">
        <v>0</v>
      </c>
      <c r="P267" s="11">
        <v>0</v>
      </c>
      <c r="Q267" s="11">
        <v>0</v>
      </c>
      <c r="R267" s="11">
        <v>0</v>
      </c>
      <c r="S267" s="11">
        <v>0</v>
      </c>
      <c r="T267" s="11">
        <v>0</v>
      </c>
      <c r="U267" s="11">
        <v>0</v>
      </c>
      <c r="V267" s="11">
        <v>0</v>
      </c>
      <c r="W267" s="7">
        <v>0</v>
      </c>
      <c r="X267" s="7">
        <v>0</v>
      </c>
      <c r="Y267" s="7">
        <v>0</v>
      </c>
      <c r="Z267" s="7">
        <v>0</v>
      </c>
      <c r="AA267" s="7">
        <v>0</v>
      </c>
      <c r="AB267" s="7">
        <v>0</v>
      </c>
      <c r="AC267" s="7">
        <v>0</v>
      </c>
      <c r="AD267" s="7">
        <v>0</v>
      </c>
      <c r="AE267" s="7">
        <v>0</v>
      </c>
      <c r="AF267" s="11">
        <v>0</v>
      </c>
      <c r="AG267" s="7">
        <v>0</v>
      </c>
      <c r="AH267" s="7">
        <v>0</v>
      </c>
      <c r="AI267" s="7">
        <v>0</v>
      </c>
      <c r="AJ267" s="7">
        <v>0</v>
      </c>
      <c r="AK267" s="7">
        <v>0</v>
      </c>
      <c r="AL267" s="7">
        <v>0</v>
      </c>
      <c r="AM267" s="7">
        <v>0</v>
      </c>
      <c r="AN267" s="7">
        <v>0</v>
      </c>
      <c r="AO267" s="7">
        <v>0</v>
      </c>
      <c r="AP267" s="7">
        <v>0</v>
      </c>
      <c r="AQ267" s="7">
        <v>0</v>
      </c>
      <c r="AR267" s="7">
        <v>0</v>
      </c>
      <c r="AS267" s="7">
        <v>0</v>
      </c>
      <c r="AT267" s="7">
        <v>0</v>
      </c>
      <c r="AU267" s="7">
        <v>0</v>
      </c>
      <c r="AV267" s="7">
        <v>0</v>
      </c>
      <c r="AW267" s="7">
        <v>0</v>
      </c>
      <c r="AX267" s="7">
        <v>0</v>
      </c>
      <c r="AY267" s="7">
        <v>0</v>
      </c>
      <c r="AZ267" s="7">
        <v>0</v>
      </c>
      <c r="BA267" s="7">
        <v>0</v>
      </c>
      <c r="BB267" s="7">
        <v>0</v>
      </c>
      <c r="BC267" s="7">
        <v>0</v>
      </c>
      <c r="BD267" s="7">
        <v>0</v>
      </c>
      <c r="BE267" s="7">
        <v>0</v>
      </c>
      <c r="BF267" s="7">
        <v>0</v>
      </c>
      <c r="BG267" s="7">
        <v>0</v>
      </c>
      <c r="BH267" s="7">
        <v>0</v>
      </c>
      <c r="BI267" s="7">
        <v>0</v>
      </c>
      <c r="BJ267" s="7">
        <v>0</v>
      </c>
      <c r="BK267" s="7">
        <v>0</v>
      </c>
      <c r="BL267" s="155">
        <v>0</v>
      </c>
      <c r="BM267" s="7"/>
      <c r="BN267" s="7"/>
      <c r="BO267" s="7"/>
      <c r="BP267" s="7"/>
      <c r="BQ267" s="7"/>
      <c r="BR267" s="7"/>
      <c r="BS267" s="7"/>
      <c r="BT267" s="5">
        <f>SUM(Tabela36[[#This Row],[set/21]:[dez/21]])</f>
        <v>0</v>
      </c>
      <c r="BU267" s="5">
        <f>SUM(Tabela36[[#This Row],[jan/22]:[dez/22]])</f>
        <v>3613.6</v>
      </c>
      <c r="BV267" s="5">
        <f t="shared" si="14"/>
        <v>0</v>
      </c>
      <c r="BW267" s="5">
        <f t="shared" si="15"/>
        <v>0</v>
      </c>
      <c r="BX267" s="5">
        <f>SUM(Tabela36[[#This Row],[jan/25]:[dez/25]])</f>
        <v>0</v>
      </c>
      <c r="BY267" s="5">
        <f t="shared" si="16"/>
        <v>0</v>
      </c>
      <c r="BZ267" s="5">
        <f>Tabela36[[#This Row],[Total 2025]]+Tabela36[[#This Row],[Total 2024]]+Tabela36[[#This Row],[Total 2023]]+Tabela36[[#This Row],[Total 2022]]+Tabela36[[#This Row],[Total 2021]]+Tabela36[[#This Row],[Total 2026]]</f>
        <v>3613.6</v>
      </c>
    </row>
    <row r="268" spans="1:78" ht="30" customHeight="1" x14ac:dyDescent="0.25">
      <c r="A268" s="63"/>
      <c r="B268" s="10" t="s">
        <v>261</v>
      </c>
      <c r="C268" s="2" t="s">
        <v>281</v>
      </c>
      <c r="D268" s="10">
        <v>1129</v>
      </c>
      <c r="E268" s="7"/>
      <c r="F268" s="2" t="s">
        <v>529</v>
      </c>
      <c r="G268" s="153" t="s">
        <v>440</v>
      </c>
      <c r="H268" s="7">
        <v>0</v>
      </c>
      <c r="I268" s="7">
        <v>0</v>
      </c>
      <c r="J268" s="7">
        <v>3121.11</v>
      </c>
      <c r="K268" s="7">
        <v>0</v>
      </c>
      <c r="L268" s="7">
        <v>0</v>
      </c>
      <c r="M268" s="7">
        <v>0</v>
      </c>
      <c r="N268" s="7">
        <v>0</v>
      </c>
      <c r="O268" s="7">
        <v>0</v>
      </c>
      <c r="P268" s="7">
        <v>3558.84</v>
      </c>
      <c r="Q268" s="7">
        <v>0</v>
      </c>
      <c r="R268" s="7">
        <v>0</v>
      </c>
      <c r="S268" s="7">
        <v>0</v>
      </c>
      <c r="T268" s="11">
        <v>0</v>
      </c>
      <c r="U268" s="11">
        <v>0</v>
      </c>
      <c r="V268" s="11">
        <v>0</v>
      </c>
      <c r="W268" s="7">
        <v>0</v>
      </c>
      <c r="X268" s="7">
        <v>0</v>
      </c>
      <c r="Y268" s="7">
        <v>0</v>
      </c>
      <c r="Z268" s="7">
        <v>0</v>
      </c>
      <c r="AA268" s="7">
        <v>0</v>
      </c>
      <c r="AB268" s="7">
        <v>0</v>
      </c>
      <c r="AC268" s="7">
        <v>0</v>
      </c>
      <c r="AD268" s="7">
        <v>0</v>
      </c>
      <c r="AE268" s="7">
        <v>0</v>
      </c>
      <c r="AF268" s="11">
        <v>0</v>
      </c>
      <c r="AG268" s="7">
        <v>0</v>
      </c>
      <c r="AH268" s="7">
        <v>0</v>
      </c>
      <c r="AI268" s="7">
        <v>0</v>
      </c>
      <c r="AJ268" s="7">
        <v>0</v>
      </c>
      <c r="AK268" s="7">
        <v>0</v>
      </c>
      <c r="AL268" s="7">
        <v>0</v>
      </c>
      <c r="AM268" s="7">
        <v>0</v>
      </c>
      <c r="AN268" s="7">
        <v>0</v>
      </c>
      <c r="AO268" s="7">
        <v>0</v>
      </c>
      <c r="AP268" s="7">
        <v>0</v>
      </c>
      <c r="AQ268" s="7">
        <v>0</v>
      </c>
      <c r="AR268" s="7">
        <v>0</v>
      </c>
      <c r="AS268" s="7">
        <v>0</v>
      </c>
      <c r="AT268" s="7">
        <v>0</v>
      </c>
      <c r="AU268" s="7">
        <v>0</v>
      </c>
      <c r="AV268" s="7">
        <v>0</v>
      </c>
      <c r="AW268" s="7">
        <v>0</v>
      </c>
      <c r="AX268" s="7">
        <v>0</v>
      </c>
      <c r="AY268" s="7">
        <v>0</v>
      </c>
      <c r="AZ268" s="7">
        <v>0</v>
      </c>
      <c r="BA268" s="7">
        <v>0</v>
      </c>
      <c r="BB268" s="7">
        <v>0</v>
      </c>
      <c r="BC268" s="7">
        <v>0</v>
      </c>
      <c r="BD268" s="7">
        <v>0</v>
      </c>
      <c r="BE268" s="7">
        <v>0</v>
      </c>
      <c r="BF268" s="7">
        <v>0</v>
      </c>
      <c r="BG268" s="7">
        <v>0</v>
      </c>
      <c r="BH268" s="7">
        <v>0</v>
      </c>
      <c r="BI268" s="7">
        <v>0</v>
      </c>
      <c r="BJ268" s="7">
        <v>0</v>
      </c>
      <c r="BK268" s="7">
        <v>0</v>
      </c>
      <c r="BL268" s="155">
        <v>0</v>
      </c>
      <c r="BM268" s="7"/>
      <c r="BN268" s="7"/>
      <c r="BO268" s="7"/>
      <c r="BP268" s="7"/>
      <c r="BQ268" s="7"/>
      <c r="BR268" s="7"/>
      <c r="BS268" s="7"/>
      <c r="BT268" s="5">
        <f>SUM(Tabela36[[#This Row],[set/21]:[dez/21]])</f>
        <v>3121.11</v>
      </c>
      <c r="BU268" s="5">
        <f>SUM(Tabela36[[#This Row],[jan/22]:[dez/22]])</f>
        <v>3558.84</v>
      </c>
      <c r="BV268" s="5">
        <f t="shared" si="14"/>
        <v>0</v>
      </c>
      <c r="BW268" s="5">
        <f t="shared" si="15"/>
        <v>0</v>
      </c>
      <c r="BX268" s="5">
        <f>SUM(Tabela36[[#This Row],[jan/25]:[dez/25]])</f>
        <v>0</v>
      </c>
      <c r="BY268" s="5">
        <f t="shared" si="16"/>
        <v>0</v>
      </c>
      <c r="BZ268" s="5">
        <f>Tabela36[[#This Row],[Total 2025]]+Tabela36[[#This Row],[Total 2024]]+Tabela36[[#This Row],[Total 2023]]+Tabela36[[#This Row],[Total 2022]]+Tabela36[[#This Row],[Total 2021]]+Tabela36[[#This Row],[Total 2026]]</f>
        <v>6679.9500000000007</v>
      </c>
    </row>
    <row r="269" spans="1:78" ht="30" customHeight="1" x14ac:dyDescent="0.25">
      <c r="A269" s="63"/>
      <c r="B269" s="10" t="s">
        <v>109</v>
      </c>
      <c r="C269" s="2" t="s">
        <v>276</v>
      </c>
      <c r="D269" s="10">
        <v>1280</v>
      </c>
      <c r="E269" s="7"/>
      <c r="F269" s="2" t="s">
        <v>436</v>
      </c>
      <c r="G269" s="153" t="s">
        <v>440</v>
      </c>
      <c r="H269" s="7">
        <v>0</v>
      </c>
      <c r="I269" s="7">
        <v>0</v>
      </c>
      <c r="J269" s="7">
        <v>0</v>
      </c>
      <c r="K269" s="7">
        <v>0</v>
      </c>
      <c r="L269" s="7">
        <v>0</v>
      </c>
      <c r="M269" s="7">
        <v>0</v>
      </c>
      <c r="N269" s="7">
        <v>0</v>
      </c>
      <c r="O269" s="7">
        <v>0</v>
      </c>
      <c r="P269" s="7">
        <v>0</v>
      </c>
      <c r="Q269" s="7">
        <v>3534.18</v>
      </c>
      <c r="R269" s="7">
        <v>0</v>
      </c>
      <c r="S269" s="7">
        <v>0</v>
      </c>
      <c r="T269" s="11">
        <v>0</v>
      </c>
      <c r="U269" s="11">
        <v>0</v>
      </c>
      <c r="V269" s="11">
        <v>0</v>
      </c>
      <c r="W269" s="7">
        <v>0</v>
      </c>
      <c r="X269" s="7">
        <v>0</v>
      </c>
      <c r="Y269" s="7">
        <v>0</v>
      </c>
      <c r="Z269" s="7">
        <v>0</v>
      </c>
      <c r="AA269" s="7">
        <v>0</v>
      </c>
      <c r="AB269" s="7">
        <v>0</v>
      </c>
      <c r="AC269" s="7">
        <v>0</v>
      </c>
      <c r="AD269" s="7">
        <v>0</v>
      </c>
      <c r="AE269" s="7">
        <v>0</v>
      </c>
      <c r="AF269" s="11">
        <v>0</v>
      </c>
      <c r="AG269" s="7">
        <v>0</v>
      </c>
      <c r="AH269" s="7">
        <v>0</v>
      </c>
      <c r="AI269" s="7">
        <v>0</v>
      </c>
      <c r="AJ269" s="7">
        <v>0</v>
      </c>
      <c r="AK269" s="7">
        <v>0</v>
      </c>
      <c r="AL269" s="7">
        <v>0</v>
      </c>
      <c r="AM269" s="7">
        <v>0</v>
      </c>
      <c r="AN269" s="7">
        <v>0</v>
      </c>
      <c r="AO269" s="7">
        <v>0</v>
      </c>
      <c r="AP269" s="7">
        <v>0</v>
      </c>
      <c r="AQ269" s="7">
        <v>0</v>
      </c>
      <c r="AR269" s="7">
        <v>0</v>
      </c>
      <c r="AS269" s="7">
        <v>0</v>
      </c>
      <c r="AT269" s="7">
        <v>0</v>
      </c>
      <c r="AU269" s="7">
        <v>0</v>
      </c>
      <c r="AV269" s="7">
        <v>0</v>
      </c>
      <c r="AW269" s="7">
        <v>0</v>
      </c>
      <c r="AX269" s="7">
        <v>0</v>
      </c>
      <c r="AY269" s="7">
        <v>0</v>
      </c>
      <c r="AZ269" s="7">
        <v>0</v>
      </c>
      <c r="BA269" s="7">
        <v>0</v>
      </c>
      <c r="BB269" s="7">
        <v>0</v>
      </c>
      <c r="BC269" s="7">
        <v>0</v>
      </c>
      <c r="BD269" s="7">
        <v>0</v>
      </c>
      <c r="BE269" s="7">
        <v>0</v>
      </c>
      <c r="BF269" s="7">
        <v>0</v>
      </c>
      <c r="BG269" s="7">
        <v>0</v>
      </c>
      <c r="BH269" s="7">
        <v>0</v>
      </c>
      <c r="BI269" s="7">
        <v>0</v>
      </c>
      <c r="BJ269" s="7">
        <v>0</v>
      </c>
      <c r="BK269" s="7">
        <v>0</v>
      </c>
      <c r="BL269" s="155">
        <v>0</v>
      </c>
      <c r="BM269" s="7"/>
      <c r="BN269" s="7"/>
      <c r="BO269" s="7"/>
      <c r="BP269" s="7"/>
      <c r="BQ269" s="7"/>
      <c r="BR269" s="7"/>
      <c r="BS269" s="7"/>
      <c r="BT269" s="5">
        <f>SUM(Tabela36[[#This Row],[set/21]:[dez/21]])</f>
        <v>0</v>
      </c>
      <c r="BU269" s="5">
        <f>SUM(Tabela36[[#This Row],[jan/22]:[dez/22]])</f>
        <v>3534.18</v>
      </c>
      <c r="BV269" s="5">
        <f t="shared" si="14"/>
        <v>0</v>
      </c>
      <c r="BW269" s="5">
        <f t="shared" si="15"/>
        <v>0</v>
      </c>
      <c r="BX269" s="5">
        <f>SUM(Tabela36[[#This Row],[jan/25]:[dez/25]])</f>
        <v>0</v>
      </c>
      <c r="BY269" s="5">
        <f t="shared" si="16"/>
        <v>0</v>
      </c>
      <c r="BZ269" s="5">
        <f>Tabela36[[#This Row],[Total 2025]]+Tabela36[[#This Row],[Total 2024]]+Tabela36[[#This Row],[Total 2023]]+Tabela36[[#This Row],[Total 2022]]+Tabela36[[#This Row],[Total 2021]]+Tabela36[[#This Row],[Total 2026]]</f>
        <v>3534.18</v>
      </c>
    </row>
    <row r="270" spans="1:78" ht="30" customHeight="1" x14ac:dyDescent="0.25">
      <c r="A270" s="63"/>
      <c r="B270" s="10" t="s">
        <v>205</v>
      </c>
      <c r="C270" s="2" t="s">
        <v>279</v>
      </c>
      <c r="D270" s="10">
        <v>1328</v>
      </c>
      <c r="E270" s="7"/>
      <c r="F270" s="2" t="s">
        <v>529</v>
      </c>
      <c r="G270" s="153" t="s">
        <v>435</v>
      </c>
      <c r="H270" s="7">
        <v>0</v>
      </c>
      <c r="I270" s="7">
        <v>0</v>
      </c>
      <c r="J270" s="7">
        <v>0</v>
      </c>
      <c r="K270" s="7">
        <v>0</v>
      </c>
      <c r="L270" s="7">
        <v>0</v>
      </c>
      <c r="M270" s="7">
        <v>0</v>
      </c>
      <c r="N270" s="7">
        <v>0</v>
      </c>
      <c r="O270" s="7">
        <v>0</v>
      </c>
      <c r="P270" s="7">
        <v>0</v>
      </c>
      <c r="Q270" s="7">
        <v>0</v>
      </c>
      <c r="R270" s="7">
        <v>3461.04</v>
      </c>
      <c r="S270" s="7">
        <v>0</v>
      </c>
      <c r="T270" s="11">
        <v>0</v>
      </c>
      <c r="U270" s="11">
        <v>0</v>
      </c>
      <c r="V270" s="11">
        <v>0</v>
      </c>
      <c r="W270" s="7">
        <v>0</v>
      </c>
      <c r="X270" s="7">
        <v>0</v>
      </c>
      <c r="Y270" s="7">
        <v>0</v>
      </c>
      <c r="Z270" s="7">
        <v>0</v>
      </c>
      <c r="AA270" s="7">
        <v>0</v>
      </c>
      <c r="AB270" s="7">
        <v>0</v>
      </c>
      <c r="AC270" s="7">
        <v>0</v>
      </c>
      <c r="AD270" s="7">
        <v>0</v>
      </c>
      <c r="AE270" s="7">
        <v>0</v>
      </c>
      <c r="AF270" s="11">
        <v>0</v>
      </c>
      <c r="AG270" s="7">
        <v>0</v>
      </c>
      <c r="AH270" s="7">
        <v>0</v>
      </c>
      <c r="AI270" s="7">
        <v>0</v>
      </c>
      <c r="AJ270" s="7">
        <v>0</v>
      </c>
      <c r="AK270" s="7">
        <v>0</v>
      </c>
      <c r="AL270" s="7">
        <v>0</v>
      </c>
      <c r="AM270" s="7">
        <v>0</v>
      </c>
      <c r="AN270" s="7">
        <v>0</v>
      </c>
      <c r="AO270" s="7">
        <v>0</v>
      </c>
      <c r="AP270" s="7">
        <v>4471.45</v>
      </c>
      <c r="AQ270" s="7">
        <v>0</v>
      </c>
      <c r="AR270" s="7">
        <v>0</v>
      </c>
      <c r="AS270" s="7">
        <v>0</v>
      </c>
      <c r="AT270" s="7">
        <v>0</v>
      </c>
      <c r="AU270" s="7">
        <v>0</v>
      </c>
      <c r="AV270" s="7">
        <v>0</v>
      </c>
      <c r="AW270" s="7">
        <v>0</v>
      </c>
      <c r="AX270" s="7">
        <v>0</v>
      </c>
      <c r="AY270" s="7">
        <v>0</v>
      </c>
      <c r="AZ270" s="7">
        <v>0</v>
      </c>
      <c r="BA270" s="7">
        <v>0</v>
      </c>
      <c r="BB270" s="7">
        <v>0</v>
      </c>
      <c r="BC270" s="7">
        <v>0</v>
      </c>
      <c r="BD270" s="7">
        <v>0</v>
      </c>
      <c r="BE270" s="7">
        <v>0</v>
      </c>
      <c r="BF270" s="7">
        <v>0</v>
      </c>
      <c r="BG270" s="7">
        <v>0</v>
      </c>
      <c r="BH270" s="7">
        <v>0</v>
      </c>
      <c r="BI270" s="7">
        <v>0</v>
      </c>
      <c r="BJ270" s="7">
        <v>0</v>
      </c>
      <c r="BK270" s="7">
        <v>0</v>
      </c>
      <c r="BL270" s="155">
        <v>0</v>
      </c>
      <c r="BM270" s="7"/>
      <c r="BN270" s="7"/>
      <c r="BO270" s="7"/>
      <c r="BP270" s="7"/>
      <c r="BQ270" s="7"/>
      <c r="BR270" s="7"/>
      <c r="BS270" s="7"/>
      <c r="BT270" s="5">
        <f>SUM(Tabela36[[#This Row],[set/21]:[dez/21]])</f>
        <v>0</v>
      </c>
      <c r="BU270" s="5">
        <f>SUM(Tabela36[[#This Row],[jan/22]:[dez/22]])</f>
        <v>3461.04</v>
      </c>
      <c r="BV270" s="5">
        <f t="shared" si="14"/>
        <v>0</v>
      </c>
      <c r="BW270" s="5">
        <f t="shared" si="15"/>
        <v>4471.45</v>
      </c>
      <c r="BX270" s="5">
        <f>SUM(Tabela36[[#This Row],[jan/25]:[dez/25]])</f>
        <v>0</v>
      </c>
      <c r="BY270" s="5">
        <f t="shared" si="16"/>
        <v>0</v>
      </c>
      <c r="BZ270" s="5">
        <f>Tabela36[[#This Row],[Total 2025]]+Tabela36[[#This Row],[Total 2024]]+Tabela36[[#This Row],[Total 2023]]+Tabela36[[#This Row],[Total 2022]]+Tabela36[[#This Row],[Total 2021]]+Tabela36[[#This Row],[Total 2026]]</f>
        <v>7932.49</v>
      </c>
    </row>
    <row r="271" spans="1:78" ht="30" customHeight="1" x14ac:dyDescent="0.25">
      <c r="A271" s="63"/>
      <c r="B271" s="14" t="s">
        <v>363</v>
      </c>
      <c r="C271" s="2" t="s">
        <v>276</v>
      </c>
      <c r="D271" s="10">
        <v>1355</v>
      </c>
      <c r="E271" s="7"/>
      <c r="F271" s="2" t="s">
        <v>436</v>
      </c>
      <c r="G271" s="153" t="s">
        <v>440</v>
      </c>
      <c r="H271" s="7">
        <v>0</v>
      </c>
      <c r="I271" s="7">
        <v>0</v>
      </c>
      <c r="J271" s="7">
        <v>0</v>
      </c>
      <c r="K271" s="7">
        <v>0</v>
      </c>
      <c r="L271" s="7">
        <v>0</v>
      </c>
      <c r="M271" s="7">
        <v>0</v>
      </c>
      <c r="N271" s="7">
        <v>0</v>
      </c>
      <c r="O271" s="7">
        <v>0</v>
      </c>
      <c r="P271" s="7">
        <v>0</v>
      </c>
      <c r="Q271" s="7">
        <v>0</v>
      </c>
      <c r="R271" s="7">
        <v>0</v>
      </c>
      <c r="S271" s="7">
        <v>0</v>
      </c>
      <c r="T271" s="11">
        <v>0</v>
      </c>
      <c r="U271" s="11">
        <v>0</v>
      </c>
      <c r="V271" s="11">
        <v>3415.06</v>
      </c>
      <c r="W271" s="11">
        <v>0</v>
      </c>
      <c r="X271" s="11">
        <v>0</v>
      </c>
      <c r="Y271" s="11">
        <v>0</v>
      </c>
      <c r="Z271" s="11">
        <v>0</v>
      </c>
      <c r="AA271" s="11">
        <v>0</v>
      </c>
      <c r="AB271" s="11">
        <v>0</v>
      </c>
      <c r="AC271" s="11">
        <v>0</v>
      </c>
      <c r="AD271" s="11">
        <v>0</v>
      </c>
      <c r="AE271" s="7">
        <v>0</v>
      </c>
      <c r="AF271" s="11">
        <v>0</v>
      </c>
      <c r="AG271" s="11">
        <v>0</v>
      </c>
      <c r="AH271" s="7">
        <v>0</v>
      </c>
      <c r="AI271" s="7">
        <v>0</v>
      </c>
      <c r="AJ271" s="7">
        <v>0</v>
      </c>
      <c r="AK271" s="7">
        <v>0</v>
      </c>
      <c r="AL271" s="7">
        <v>0</v>
      </c>
      <c r="AM271" s="7">
        <v>0</v>
      </c>
      <c r="AN271" s="7">
        <v>0</v>
      </c>
      <c r="AO271" s="7">
        <v>0</v>
      </c>
      <c r="AP271" s="7">
        <v>0</v>
      </c>
      <c r="AQ271" s="7">
        <v>0</v>
      </c>
      <c r="AR271" s="7">
        <v>0</v>
      </c>
      <c r="AS271" s="7">
        <v>0</v>
      </c>
      <c r="AT271" s="7">
        <v>0</v>
      </c>
      <c r="AU271" s="7">
        <v>0</v>
      </c>
      <c r="AV271" s="7">
        <v>0</v>
      </c>
      <c r="AW271" s="7">
        <v>0</v>
      </c>
      <c r="AX271" s="7">
        <v>0</v>
      </c>
      <c r="AY271" s="7">
        <v>0</v>
      </c>
      <c r="AZ271" s="7">
        <v>0</v>
      </c>
      <c r="BA271" s="7">
        <v>0</v>
      </c>
      <c r="BB271" s="7">
        <v>0</v>
      </c>
      <c r="BC271" s="7">
        <v>0</v>
      </c>
      <c r="BD271" s="7">
        <v>0</v>
      </c>
      <c r="BE271" s="7">
        <v>0</v>
      </c>
      <c r="BF271" s="7">
        <v>0</v>
      </c>
      <c r="BG271" s="7">
        <v>0</v>
      </c>
      <c r="BH271" s="7">
        <v>0</v>
      </c>
      <c r="BI271" s="7">
        <v>0</v>
      </c>
      <c r="BJ271" s="7">
        <v>0</v>
      </c>
      <c r="BK271" s="7">
        <v>0</v>
      </c>
      <c r="BL271" s="155">
        <v>0</v>
      </c>
      <c r="BM271" s="7"/>
      <c r="BN271" s="7"/>
      <c r="BO271" s="7"/>
      <c r="BP271" s="7"/>
      <c r="BQ271" s="7"/>
      <c r="BR271" s="7"/>
      <c r="BS271" s="7"/>
      <c r="BT271" s="5">
        <f>SUM(Tabela36[[#This Row],[set/21]:[dez/21]])</f>
        <v>0</v>
      </c>
      <c r="BU271" s="5">
        <f>SUM(Tabela36[[#This Row],[jan/22]:[dez/22]])</f>
        <v>3415.06</v>
      </c>
      <c r="BV271" s="5">
        <f t="shared" si="14"/>
        <v>0</v>
      </c>
      <c r="BW271" s="5">
        <f t="shared" si="15"/>
        <v>0</v>
      </c>
      <c r="BX271" s="5">
        <f>SUM(Tabela36[[#This Row],[jan/25]:[dez/25]])</f>
        <v>0</v>
      </c>
      <c r="BY271" s="5">
        <f t="shared" si="16"/>
        <v>0</v>
      </c>
      <c r="BZ271" s="5">
        <f>Tabela36[[#This Row],[Total 2025]]+Tabela36[[#This Row],[Total 2024]]+Tabela36[[#This Row],[Total 2023]]+Tabela36[[#This Row],[Total 2022]]+Tabela36[[#This Row],[Total 2021]]+Tabela36[[#This Row],[Total 2026]]</f>
        <v>3415.06</v>
      </c>
    </row>
    <row r="272" spans="1:78" ht="30" customHeight="1" x14ac:dyDescent="0.25">
      <c r="A272" s="63"/>
      <c r="B272" s="10" t="s">
        <v>217</v>
      </c>
      <c r="C272" s="2" t="s">
        <v>275</v>
      </c>
      <c r="D272" s="10">
        <v>1264</v>
      </c>
      <c r="E272" s="7"/>
      <c r="F272" s="2" t="s">
        <v>529</v>
      </c>
      <c r="G272" s="153" t="s">
        <v>440</v>
      </c>
      <c r="H272" s="7">
        <v>0</v>
      </c>
      <c r="I272" s="7">
        <v>0</v>
      </c>
      <c r="J272" s="7">
        <v>0</v>
      </c>
      <c r="K272" s="7">
        <v>0</v>
      </c>
      <c r="L272" s="7">
        <v>0</v>
      </c>
      <c r="M272" s="7">
        <v>0</v>
      </c>
      <c r="N272" s="7">
        <v>0</v>
      </c>
      <c r="O272" s="7">
        <v>0</v>
      </c>
      <c r="P272" s="7">
        <v>3414.36</v>
      </c>
      <c r="Q272" s="7">
        <v>0</v>
      </c>
      <c r="R272" s="7">
        <v>0</v>
      </c>
      <c r="S272" s="7">
        <v>0</v>
      </c>
      <c r="T272" s="11">
        <v>0</v>
      </c>
      <c r="U272" s="11">
        <v>0</v>
      </c>
      <c r="V272" s="11">
        <v>0</v>
      </c>
      <c r="W272" s="7">
        <v>0</v>
      </c>
      <c r="X272" s="7">
        <v>0</v>
      </c>
      <c r="Y272" s="7">
        <v>0</v>
      </c>
      <c r="Z272" s="7">
        <v>0</v>
      </c>
      <c r="AA272" s="7">
        <v>0</v>
      </c>
      <c r="AB272" s="7">
        <v>0</v>
      </c>
      <c r="AC272" s="7">
        <v>0</v>
      </c>
      <c r="AD272" s="7">
        <v>0</v>
      </c>
      <c r="AE272" s="7">
        <v>0</v>
      </c>
      <c r="AF272" s="11">
        <v>0</v>
      </c>
      <c r="AG272" s="7">
        <v>0</v>
      </c>
      <c r="AH272" s="7">
        <v>0</v>
      </c>
      <c r="AI272" s="7">
        <v>0</v>
      </c>
      <c r="AJ272" s="7">
        <v>0</v>
      </c>
      <c r="AK272" s="7">
        <v>0</v>
      </c>
      <c r="AL272" s="7">
        <v>0</v>
      </c>
      <c r="AM272" s="7">
        <v>0</v>
      </c>
      <c r="AN272" s="7">
        <v>0</v>
      </c>
      <c r="AO272" s="7">
        <v>0</v>
      </c>
      <c r="AP272" s="7">
        <v>0</v>
      </c>
      <c r="AQ272" s="7">
        <v>0</v>
      </c>
      <c r="AR272" s="7">
        <v>0</v>
      </c>
      <c r="AS272" s="7">
        <v>0</v>
      </c>
      <c r="AT272" s="7">
        <v>0</v>
      </c>
      <c r="AU272" s="7">
        <v>0</v>
      </c>
      <c r="AV272" s="7">
        <v>0</v>
      </c>
      <c r="AW272" s="7">
        <v>0</v>
      </c>
      <c r="AX272" s="7">
        <v>0</v>
      </c>
      <c r="AY272" s="7">
        <v>0</v>
      </c>
      <c r="AZ272" s="7">
        <v>0</v>
      </c>
      <c r="BA272" s="7">
        <v>0</v>
      </c>
      <c r="BB272" s="7">
        <v>0</v>
      </c>
      <c r="BC272" s="7">
        <v>0</v>
      </c>
      <c r="BD272" s="7">
        <v>0</v>
      </c>
      <c r="BE272" s="7">
        <v>0</v>
      </c>
      <c r="BF272" s="7">
        <v>0</v>
      </c>
      <c r="BG272" s="7">
        <v>0</v>
      </c>
      <c r="BH272" s="7">
        <v>0</v>
      </c>
      <c r="BI272" s="7">
        <v>0</v>
      </c>
      <c r="BJ272" s="7">
        <v>0</v>
      </c>
      <c r="BK272" s="7">
        <v>0</v>
      </c>
      <c r="BL272" s="155">
        <v>0</v>
      </c>
      <c r="BM272" s="7"/>
      <c r="BN272" s="7"/>
      <c r="BO272" s="7"/>
      <c r="BP272" s="7"/>
      <c r="BQ272" s="7"/>
      <c r="BR272" s="7"/>
      <c r="BS272" s="7"/>
      <c r="BT272" s="5">
        <f>SUM(Tabela36[[#This Row],[set/21]:[dez/21]])</f>
        <v>0</v>
      </c>
      <c r="BU272" s="5">
        <f>SUM(Tabela36[[#This Row],[jan/22]:[dez/22]])</f>
        <v>3414.36</v>
      </c>
      <c r="BV272" s="5">
        <f t="shared" si="14"/>
        <v>0</v>
      </c>
      <c r="BW272" s="5">
        <f t="shared" si="15"/>
        <v>0</v>
      </c>
      <c r="BX272" s="5">
        <f>SUM(Tabela36[[#This Row],[jan/25]:[dez/25]])</f>
        <v>0</v>
      </c>
      <c r="BY272" s="5">
        <f t="shared" si="16"/>
        <v>0</v>
      </c>
      <c r="BZ272" s="5">
        <f>Tabela36[[#This Row],[Total 2025]]+Tabela36[[#This Row],[Total 2024]]+Tabela36[[#This Row],[Total 2023]]+Tabela36[[#This Row],[Total 2022]]+Tabela36[[#This Row],[Total 2021]]+Tabela36[[#This Row],[Total 2026]]</f>
        <v>3414.36</v>
      </c>
    </row>
    <row r="273" spans="1:78" ht="30" customHeight="1" x14ac:dyDescent="0.25">
      <c r="A273" s="63"/>
      <c r="B273" s="10" t="s">
        <v>356</v>
      </c>
      <c r="C273" s="2" t="s">
        <v>296</v>
      </c>
      <c r="D273" s="10">
        <v>1348</v>
      </c>
      <c r="E273" s="7"/>
      <c r="F273" s="2" t="s">
        <v>529</v>
      </c>
      <c r="G273" s="153" t="s">
        <v>440</v>
      </c>
      <c r="H273" s="7">
        <v>0</v>
      </c>
      <c r="I273" s="7">
        <v>0</v>
      </c>
      <c r="J273" s="7">
        <v>0</v>
      </c>
      <c r="K273" s="7">
        <v>0</v>
      </c>
      <c r="L273" s="7">
        <v>0</v>
      </c>
      <c r="M273" s="7">
        <v>0</v>
      </c>
      <c r="N273" s="7">
        <v>0</v>
      </c>
      <c r="O273" s="7">
        <v>0</v>
      </c>
      <c r="P273" s="7">
        <v>0</v>
      </c>
      <c r="Q273" s="7">
        <v>0</v>
      </c>
      <c r="R273" s="7">
        <v>0</v>
      </c>
      <c r="S273" s="7">
        <v>0</v>
      </c>
      <c r="T273" s="7">
        <v>0</v>
      </c>
      <c r="U273" s="11">
        <v>3393.7</v>
      </c>
      <c r="V273" s="11">
        <v>0</v>
      </c>
      <c r="W273" s="11">
        <v>0</v>
      </c>
      <c r="X273" s="11">
        <v>0</v>
      </c>
      <c r="Y273" s="11">
        <v>0</v>
      </c>
      <c r="Z273" s="11">
        <v>0</v>
      </c>
      <c r="AA273" s="11">
        <v>0</v>
      </c>
      <c r="AB273" s="11">
        <v>0</v>
      </c>
      <c r="AC273" s="11">
        <v>0</v>
      </c>
      <c r="AD273" s="11">
        <v>0</v>
      </c>
      <c r="AE273" s="7">
        <v>0</v>
      </c>
      <c r="AF273" s="11">
        <v>0</v>
      </c>
      <c r="AG273" s="11">
        <v>0</v>
      </c>
      <c r="AH273" s="7">
        <v>0</v>
      </c>
      <c r="AI273" s="7">
        <v>0</v>
      </c>
      <c r="AJ273" s="7">
        <v>0</v>
      </c>
      <c r="AK273" s="7">
        <v>0</v>
      </c>
      <c r="AL273" s="7">
        <v>0</v>
      </c>
      <c r="AM273" s="7">
        <v>0</v>
      </c>
      <c r="AN273" s="7">
        <v>0</v>
      </c>
      <c r="AO273" s="7">
        <v>0</v>
      </c>
      <c r="AP273" s="7">
        <v>0</v>
      </c>
      <c r="AQ273" s="7">
        <v>0</v>
      </c>
      <c r="AR273" s="7">
        <v>0</v>
      </c>
      <c r="AS273" s="7">
        <v>0</v>
      </c>
      <c r="AT273" s="7">
        <v>0</v>
      </c>
      <c r="AU273" s="7">
        <v>0</v>
      </c>
      <c r="AV273" s="7">
        <v>0</v>
      </c>
      <c r="AW273" s="7">
        <v>0</v>
      </c>
      <c r="AX273" s="7">
        <v>0</v>
      </c>
      <c r="AY273" s="7">
        <v>0</v>
      </c>
      <c r="AZ273" s="7">
        <v>0</v>
      </c>
      <c r="BA273" s="7">
        <v>0</v>
      </c>
      <c r="BB273" s="7">
        <v>0</v>
      </c>
      <c r="BC273" s="7">
        <v>0</v>
      </c>
      <c r="BD273" s="7">
        <v>0</v>
      </c>
      <c r="BE273" s="7">
        <v>0</v>
      </c>
      <c r="BF273" s="7">
        <v>0</v>
      </c>
      <c r="BG273" s="7">
        <v>0</v>
      </c>
      <c r="BH273" s="7">
        <v>0</v>
      </c>
      <c r="BI273" s="7">
        <v>0</v>
      </c>
      <c r="BJ273" s="7">
        <v>0</v>
      </c>
      <c r="BK273" s="7">
        <v>0</v>
      </c>
      <c r="BL273" s="155">
        <v>0</v>
      </c>
      <c r="BM273" s="7"/>
      <c r="BN273" s="7"/>
      <c r="BO273" s="7"/>
      <c r="BP273" s="7"/>
      <c r="BQ273" s="7"/>
      <c r="BR273" s="7"/>
      <c r="BS273" s="7"/>
      <c r="BT273" s="5">
        <f>SUM(Tabela36[[#This Row],[set/21]:[dez/21]])</f>
        <v>0</v>
      </c>
      <c r="BU273" s="5">
        <f>SUM(Tabela36[[#This Row],[jan/22]:[dez/22]])</f>
        <v>3393.7</v>
      </c>
      <c r="BV273" s="5">
        <f t="shared" si="14"/>
        <v>0</v>
      </c>
      <c r="BW273" s="5">
        <f t="shared" si="15"/>
        <v>0</v>
      </c>
      <c r="BX273" s="5">
        <f>SUM(Tabela36[[#This Row],[jan/25]:[dez/25]])</f>
        <v>0</v>
      </c>
      <c r="BY273" s="5">
        <f t="shared" si="16"/>
        <v>0</v>
      </c>
      <c r="BZ273" s="5">
        <f>Tabela36[[#This Row],[Total 2025]]+Tabela36[[#This Row],[Total 2024]]+Tabela36[[#This Row],[Total 2023]]+Tabela36[[#This Row],[Total 2022]]+Tabela36[[#This Row],[Total 2021]]+Tabela36[[#This Row],[Total 2026]]</f>
        <v>3393.7</v>
      </c>
    </row>
    <row r="274" spans="1:78" ht="30" customHeight="1" x14ac:dyDescent="0.25">
      <c r="A274" s="63"/>
      <c r="B274" s="10" t="s">
        <v>319</v>
      </c>
      <c r="C274" s="2" t="s">
        <v>295</v>
      </c>
      <c r="D274" s="10">
        <v>1336</v>
      </c>
      <c r="E274" s="7">
        <v>7000</v>
      </c>
      <c r="F274" s="2" t="s">
        <v>529</v>
      </c>
      <c r="G274" s="153" t="s">
        <v>435</v>
      </c>
      <c r="H274" s="7">
        <v>0</v>
      </c>
      <c r="I274" s="7">
        <v>0</v>
      </c>
      <c r="J274" s="7">
        <v>0</v>
      </c>
      <c r="K274" s="7">
        <v>0</v>
      </c>
      <c r="L274" s="7">
        <v>0</v>
      </c>
      <c r="M274" s="7">
        <v>0</v>
      </c>
      <c r="N274" s="7">
        <v>0</v>
      </c>
      <c r="O274" s="7">
        <v>0</v>
      </c>
      <c r="P274" s="7">
        <v>0</v>
      </c>
      <c r="Q274" s="7">
        <v>0</v>
      </c>
      <c r="R274" s="7">
        <v>0</v>
      </c>
      <c r="S274" s="7">
        <v>3353.5</v>
      </c>
      <c r="T274" s="11">
        <v>0</v>
      </c>
      <c r="U274" s="11">
        <v>0</v>
      </c>
      <c r="V274" s="11">
        <v>0</v>
      </c>
      <c r="W274" s="11">
        <v>0</v>
      </c>
      <c r="X274" s="11">
        <v>0</v>
      </c>
      <c r="Y274" s="11">
        <v>0</v>
      </c>
      <c r="Z274" s="11">
        <v>0</v>
      </c>
      <c r="AA274" s="11">
        <v>1949.6</v>
      </c>
      <c r="AB274" s="11">
        <v>0</v>
      </c>
      <c r="AC274" s="11">
        <v>0</v>
      </c>
      <c r="AD274" s="11">
        <v>0</v>
      </c>
      <c r="AE274" s="7">
        <v>1163.83</v>
      </c>
      <c r="AF274" s="11">
        <v>0</v>
      </c>
      <c r="AG274" s="11">
        <v>2754.25</v>
      </c>
      <c r="AH274" s="7">
        <v>0</v>
      </c>
      <c r="AI274" s="7">
        <v>0</v>
      </c>
      <c r="AJ274" s="7">
        <v>0</v>
      </c>
      <c r="AK274" s="7">
        <v>2583.39</v>
      </c>
      <c r="AL274" s="7">
        <v>0</v>
      </c>
      <c r="AM274" s="7">
        <v>2420</v>
      </c>
      <c r="AN274" s="7">
        <v>2264.35</v>
      </c>
      <c r="AO274" s="7">
        <v>6648.44</v>
      </c>
      <c r="AP274" s="7">
        <v>0</v>
      </c>
      <c r="AQ274" s="7">
        <v>4173.84</v>
      </c>
      <c r="AR274" s="7">
        <v>0</v>
      </c>
      <c r="AS274" s="7">
        <v>0</v>
      </c>
      <c r="AT274" s="7">
        <v>4181.5200000000004</v>
      </c>
      <c r="AU274" s="7">
        <v>0</v>
      </c>
      <c r="AV274" s="7">
        <v>0</v>
      </c>
      <c r="AW274" s="7">
        <v>0</v>
      </c>
      <c r="AX274" s="7">
        <v>5650.17</v>
      </c>
      <c r="AY274" s="7">
        <v>0</v>
      </c>
      <c r="AZ274" s="7">
        <v>0</v>
      </c>
      <c r="BA274" s="7">
        <v>0</v>
      </c>
      <c r="BB274" s="7">
        <v>0</v>
      </c>
      <c r="BC274" s="7">
        <v>0</v>
      </c>
      <c r="BD274" s="7">
        <v>0</v>
      </c>
      <c r="BE274" s="7">
        <v>5108.2</v>
      </c>
      <c r="BF274" s="7">
        <v>0</v>
      </c>
      <c r="BG274" s="7">
        <v>0</v>
      </c>
      <c r="BH274" s="7">
        <v>0</v>
      </c>
      <c r="BI274" s="7">
        <v>0</v>
      </c>
      <c r="BJ274" s="7">
        <v>0</v>
      </c>
      <c r="BK274" s="7">
        <v>0</v>
      </c>
      <c r="BL274" s="155">
        <v>0</v>
      </c>
      <c r="BM274" s="7"/>
      <c r="BN274" s="7"/>
      <c r="BO274" s="7"/>
      <c r="BP274" s="7"/>
      <c r="BQ274" s="7"/>
      <c r="BR274" s="7"/>
      <c r="BS274" s="7"/>
      <c r="BT274" s="5">
        <f>SUM(Tabela36[[#This Row],[set/21]:[dez/21]])</f>
        <v>0</v>
      </c>
      <c r="BU274" s="5">
        <f>SUM(Tabela36[[#This Row],[jan/22]:[dez/22]])</f>
        <v>3353.5</v>
      </c>
      <c r="BV274" s="5">
        <f t="shared" si="14"/>
        <v>5867.68</v>
      </c>
      <c r="BW274" s="5">
        <f t="shared" si="15"/>
        <v>22271.54</v>
      </c>
      <c r="BX274" s="5">
        <f>SUM(Tabela36[[#This Row],[jan/25]:[dez/25]])</f>
        <v>10758.369999999999</v>
      </c>
      <c r="BY274" s="5">
        <f t="shared" si="16"/>
        <v>0</v>
      </c>
      <c r="BZ274" s="5">
        <f>Tabela36[[#This Row],[Total 2025]]+Tabela36[[#This Row],[Total 2024]]+Tabela36[[#This Row],[Total 2023]]+Tabela36[[#This Row],[Total 2022]]+Tabela36[[#This Row],[Total 2021]]+Tabela36[[#This Row],[Total 2026]]</f>
        <v>42251.090000000004</v>
      </c>
    </row>
    <row r="275" spans="1:78" ht="30" customHeight="1" x14ac:dyDescent="0.25">
      <c r="A275" s="63"/>
      <c r="B275" s="10" t="s">
        <v>339</v>
      </c>
      <c r="C275" s="2" t="s">
        <v>276</v>
      </c>
      <c r="D275" s="10">
        <v>1319</v>
      </c>
      <c r="E275" s="7"/>
      <c r="F275" s="2" t="s">
        <v>436</v>
      </c>
      <c r="G275" s="153" t="s">
        <v>440</v>
      </c>
      <c r="H275" s="7">
        <v>0</v>
      </c>
      <c r="I275" s="7">
        <v>0</v>
      </c>
      <c r="J275" s="7">
        <v>0</v>
      </c>
      <c r="K275" s="7">
        <v>0</v>
      </c>
      <c r="L275" s="7">
        <v>0</v>
      </c>
      <c r="M275" s="7">
        <v>0</v>
      </c>
      <c r="N275" s="7">
        <v>0</v>
      </c>
      <c r="O275" s="7">
        <v>0</v>
      </c>
      <c r="P275" s="7">
        <v>0</v>
      </c>
      <c r="Q275" s="7">
        <v>0</v>
      </c>
      <c r="R275" s="7">
        <v>0</v>
      </c>
      <c r="S275" s="7">
        <v>0</v>
      </c>
      <c r="T275" s="11">
        <v>3335.45</v>
      </c>
      <c r="U275" s="11">
        <v>0</v>
      </c>
      <c r="V275" s="11">
        <v>0</v>
      </c>
      <c r="W275" s="11">
        <v>0</v>
      </c>
      <c r="X275" s="11">
        <v>0</v>
      </c>
      <c r="Y275" s="11">
        <v>0</v>
      </c>
      <c r="Z275" s="11">
        <v>0</v>
      </c>
      <c r="AA275" s="11">
        <v>0</v>
      </c>
      <c r="AB275" s="11">
        <v>0</v>
      </c>
      <c r="AC275" s="11">
        <v>0</v>
      </c>
      <c r="AD275" s="11">
        <v>0</v>
      </c>
      <c r="AE275" s="7">
        <v>0</v>
      </c>
      <c r="AF275" s="11">
        <v>0</v>
      </c>
      <c r="AG275" s="11">
        <v>0</v>
      </c>
      <c r="AH275" s="7">
        <v>0</v>
      </c>
      <c r="AI275" s="7">
        <v>0</v>
      </c>
      <c r="AJ275" s="7">
        <v>0</v>
      </c>
      <c r="AK275" s="7">
        <v>0</v>
      </c>
      <c r="AL275" s="7">
        <v>0</v>
      </c>
      <c r="AM275" s="7">
        <v>0</v>
      </c>
      <c r="AN275" s="7">
        <v>0</v>
      </c>
      <c r="AO275" s="7">
        <v>0</v>
      </c>
      <c r="AP275" s="7">
        <v>0</v>
      </c>
      <c r="AQ275" s="7">
        <v>0</v>
      </c>
      <c r="AR275" s="7">
        <v>0</v>
      </c>
      <c r="AS275" s="7">
        <v>0</v>
      </c>
      <c r="AT275" s="7">
        <v>0</v>
      </c>
      <c r="AU275" s="7">
        <v>0</v>
      </c>
      <c r="AV275" s="7">
        <v>0</v>
      </c>
      <c r="AW275" s="7">
        <v>0</v>
      </c>
      <c r="AX275" s="7">
        <v>0</v>
      </c>
      <c r="AY275" s="7">
        <v>0</v>
      </c>
      <c r="AZ275" s="7">
        <v>0</v>
      </c>
      <c r="BA275" s="7">
        <v>0</v>
      </c>
      <c r="BB275" s="7">
        <v>0</v>
      </c>
      <c r="BC275" s="7">
        <v>0</v>
      </c>
      <c r="BD275" s="7">
        <v>0</v>
      </c>
      <c r="BE275" s="7">
        <v>0</v>
      </c>
      <c r="BF275" s="7">
        <v>0</v>
      </c>
      <c r="BG275" s="7">
        <v>0</v>
      </c>
      <c r="BH275" s="7">
        <v>0</v>
      </c>
      <c r="BI275" s="7">
        <v>0</v>
      </c>
      <c r="BJ275" s="7">
        <v>0</v>
      </c>
      <c r="BK275" s="7">
        <v>0</v>
      </c>
      <c r="BL275" s="155">
        <v>0</v>
      </c>
      <c r="BM275" s="7"/>
      <c r="BN275" s="7"/>
      <c r="BO275" s="7"/>
      <c r="BP275" s="7"/>
      <c r="BQ275" s="7"/>
      <c r="BR275" s="7"/>
      <c r="BS275" s="7"/>
      <c r="BT275" s="5">
        <f>SUM(Tabela36[[#This Row],[set/21]:[dez/21]])</f>
        <v>0</v>
      </c>
      <c r="BU275" s="5">
        <f>SUM(Tabela36[[#This Row],[jan/22]:[dez/22]])</f>
        <v>3335.45</v>
      </c>
      <c r="BV275" s="5">
        <f t="shared" si="14"/>
        <v>0</v>
      </c>
      <c r="BW275" s="5">
        <f t="shared" si="15"/>
        <v>0</v>
      </c>
      <c r="BX275" s="5">
        <f>SUM(Tabela36[[#This Row],[jan/25]:[dez/25]])</f>
        <v>0</v>
      </c>
      <c r="BY275" s="5">
        <f t="shared" si="16"/>
        <v>0</v>
      </c>
      <c r="BZ275" s="5">
        <f>Tabela36[[#This Row],[Total 2025]]+Tabela36[[#This Row],[Total 2024]]+Tabela36[[#This Row],[Total 2023]]+Tabela36[[#This Row],[Total 2022]]+Tabela36[[#This Row],[Total 2021]]+Tabela36[[#This Row],[Total 2026]]</f>
        <v>3335.45</v>
      </c>
    </row>
    <row r="276" spans="1:78" ht="30" customHeight="1" x14ac:dyDescent="0.25">
      <c r="A276" s="63"/>
      <c r="B276" s="10" t="s">
        <v>233</v>
      </c>
      <c r="C276" s="2" t="s">
        <v>276</v>
      </c>
      <c r="D276" s="10">
        <v>1224</v>
      </c>
      <c r="E276" s="7"/>
      <c r="F276" s="2" t="s">
        <v>436</v>
      </c>
      <c r="G276" s="153" t="s">
        <v>440</v>
      </c>
      <c r="H276" s="7">
        <v>0</v>
      </c>
      <c r="I276" s="7">
        <v>0</v>
      </c>
      <c r="J276" s="7">
        <v>0</v>
      </c>
      <c r="K276" s="7">
        <v>0</v>
      </c>
      <c r="L276" s="7">
        <v>0</v>
      </c>
      <c r="M276" s="7">
        <v>0</v>
      </c>
      <c r="N276" s="7">
        <v>3312.8</v>
      </c>
      <c r="O276" s="7">
        <v>0</v>
      </c>
      <c r="P276" s="7">
        <v>0</v>
      </c>
      <c r="Q276" s="7">
        <v>0</v>
      </c>
      <c r="R276" s="7">
        <v>0</v>
      </c>
      <c r="S276" s="7">
        <v>0</v>
      </c>
      <c r="T276" s="11">
        <v>0</v>
      </c>
      <c r="U276" s="11">
        <v>0</v>
      </c>
      <c r="V276" s="11">
        <v>0</v>
      </c>
      <c r="W276" s="7">
        <v>0</v>
      </c>
      <c r="X276" s="7">
        <v>0</v>
      </c>
      <c r="Y276" s="7">
        <v>0</v>
      </c>
      <c r="Z276" s="7">
        <v>0</v>
      </c>
      <c r="AA276" s="7">
        <v>0</v>
      </c>
      <c r="AB276" s="7">
        <v>0</v>
      </c>
      <c r="AC276" s="7">
        <v>0</v>
      </c>
      <c r="AD276" s="7">
        <v>0</v>
      </c>
      <c r="AE276" s="7">
        <v>0</v>
      </c>
      <c r="AF276" s="11">
        <v>0</v>
      </c>
      <c r="AG276" s="7">
        <v>0</v>
      </c>
      <c r="AH276" s="7">
        <v>0</v>
      </c>
      <c r="AI276" s="7">
        <v>0</v>
      </c>
      <c r="AJ276" s="7">
        <v>0</v>
      </c>
      <c r="AK276" s="7">
        <v>0</v>
      </c>
      <c r="AL276" s="7">
        <v>0</v>
      </c>
      <c r="AM276" s="7">
        <v>0</v>
      </c>
      <c r="AN276" s="7">
        <v>0</v>
      </c>
      <c r="AO276" s="7">
        <v>0</v>
      </c>
      <c r="AP276" s="7">
        <v>0</v>
      </c>
      <c r="AQ276" s="7">
        <v>0</v>
      </c>
      <c r="AR276" s="7">
        <v>0</v>
      </c>
      <c r="AS276" s="7">
        <v>0</v>
      </c>
      <c r="AT276" s="7">
        <v>0</v>
      </c>
      <c r="AU276" s="7">
        <v>0</v>
      </c>
      <c r="AV276" s="7">
        <v>0</v>
      </c>
      <c r="AW276" s="7">
        <v>0</v>
      </c>
      <c r="AX276" s="7">
        <v>0</v>
      </c>
      <c r="AY276" s="7">
        <v>0</v>
      </c>
      <c r="AZ276" s="7">
        <v>0</v>
      </c>
      <c r="BA276" s="7">
        <v>0</v>
      </c>
      <c r="BB276" s="7">
        <v>0</v>
      </c>
      <c r="BC276" s="7">
        <v>0</v>
      </c>
      <c r="BD276" s="7">
        <v>0</v>
      </c>
      <c r="BE276" s="7">
        <v>0</v>
      </c>
      <c r="BF276" s="7">
        <v>0</v>
      </c>
      <c r="BG276" s="7">
        <v>0</v>
      </c>
      <c r="BH276" s="7">
        <v>0</v>
      </c>
      <c r="BI276" s="7">
        <v>0</v>
      </c>
      <c r="BJ276" s="7">
        <v>0</v>
      </c>
      <c r="BK276" s="7">
        <v>0</v>
      </c>
      <c r="BL276" s="155">
        <v>0</v>
      </c>
      <c r="BM276" s="7"/>
      <c r="BN276" s="7"/>
      <c r="BO276" s="7"/>
      <c r="BP276" s="7"/>
      <c r="BQ276" s="7"/>
      <c r="BR276" s="7"/>
      <c r="BS276" s="7"/>
      <c r="BT276" s="5">
        <f>SUM(Tabela36[[#This Row],[set/21]:[dez/21]])</f>
        <v>0</v>
      </c>
      <c r="BU276" s="5">
        <f>SUM(Tabela36[[#This Row],[jan/22]:[dez/22]])</f>
        <v>3312.8</v>
      </c>
      <c r="BV276" s="5">
        <f t="shared" si="14"/>
        <v>0</v>
      </c>
      <c r="BW276" s="5">
        <f t="shared" si="15"/>
        <v>0</v>
      </c>
      <c r="BX276" s="5">
        <f>SUM(Tabela36[[#This Row],[jan/25]:[dez/25]])</f>
        <v>0</v>
      </c>
      <c r="BY276" s="5">
        <f t="shared" si="16"/>
        <v>0</v>
      </c>
      <c r="BZ276" s="5">
        <f>Tabela36[[#This Row],[Total 2025]]+Tabela36[[#This Row],[Total 2024]]+Tabela36[[#This Row],[Total 2023]]+Tabela36[[#This Row],[Total 2022]]+Tabela36[[#This Row],[Total 2021]]+Tabela36[[#This Row],[Total 2026]]</f>
        <v>3312.8</v>
      </c>
    </row>
    <row r="277" spans="1:78" ht="30" customHeight="1" x14ac:dyDescent="0.25">
      <c r="A277" s="63"/>
      <c r="B277" s="10" t="s">
        <v>330</v>
      </c>
      <c r="C277" s="2" t="s">
        <v>280</v>
      </c>
      <c r="D277" s="10">
        <v>1334</v>
      </c>
      <c r="E277" s="7"/>
      <c r="F277" s="2" t="s">
        <v>436</v>
      </c>
      <c r="G277" s="153" t="s">
        <v>440</v>
      </c>
      <c r="H277" s="11">
        <v>0</v>
      </c>
      <c r="I277" s="11">
        <v>0</v>
      </c>
      <c r="J277" s="11">
        <v>0</v>
      </c>
      <c r="K277" s="11">
        <v>0</v>
      </c>
      <c r="L277" s="11">
        <v>0</v>
      </c>
      <c r="M277" s="11">
        <v>0</v>
      </c>
      <c r="N277" s="11">
        <v>0</v>
      </c>
      <c r="O277" s="11">
        <v>0</v>
      </c>
      <c r="P277" s="11">
        <v>0</v>
      </c>
      <c r="Q277" s="11">
        <v>0</v>
      </c>
      <c r="R277" s="11">
        <v>0</v>
      </c>
      <c r="S277" s="11">
        <v>3270.02</v>
      </c>
      <c r="T277" s="11">
        <v>0</v>
      </c>
      <c r="U277" s="11">
        <v>0</v>
      </c>
      <c r="V277" s="11">
        <v>0</v>
      </c>
      <c r="W277" s="11">
        <v>0</v>
      </c>
      <c r="X277" s="11">
        <v>0</v>
      </c>
      <c r="Y277" s="11">
        <v>0</v>
      </c>
      <c r="Z277" s="11">
        <v>0</v>
      </c>
      <c r="AA277" s="11">
        <v>0</v>
      </c>
      <c r="AB277" s="11">
        <v>0</v>
      </c>
      <c r="AC277" s="11">
        <v>0</v>
      </c>
      <c r="AD277" s="11">
        <v>0</v>
      </c>
      <c r="AE277" s="7">
        <v>0</v>
      </c>
      <c r="AF277" s="11">
        <v>0</v>
      </c>
      <c r="AG277" s="11">
        <v>0</v>
      </c>
      <c r="AH277" s="7">
        <v>0</v>
      </c>
      <c r="AI277" s="7">
        <v>0</v>
      </c>
      <c r="AJ277" s="7">
        <v>0</v>
      </c>
      <c r="AK277" s="7">
        <v>0</v>
      </c>
      <c r="AL277" s="7">
        <v>0</v>
      </c>
      <c r="AM277" s="7">
        <v>0</v>
      </c>
      <c r="AN277" s="7">
        <v>0</v>
      </c>
      <c r="AO277" s="7">
        <v>0</v>
      </c>
      <c r="AP277" s="7">
        <v>0</v>
      </c>
      <c r="AQ277" s="7">
        <v>0</v>
      </c>
      <c r="AR277" s="7">
        <v>0</v>
      </c>
      <c r="AS277" s="7">
        <v>0</v>
      </c>
      <c r="AT277" s="7">
        <v>0</v>
      </c>
      <c r="AU277" s="7">
        <v>0</v>
      </c>
      <c r="AV277" s="7">
        <v>0</v>
      </c>
      <c r="AW277" s="7">
        <v>0</v>
      </c>
      <c r="AX277" s="7">
        <v>0</v>
      </c>
      <c r="AY277" s="7">
        <v>0</v>
      </c>
      <c r="AZ277" s="7">
        <v>0</v>
      </c>
      <c r="BA277" s="7">
        <v>0</v>
      </c>
      <c r="BB277" s="7">
        <v>0</v>
      </c>
      <c r="BC277" s="7">
        <v>0</v>
      </c>
      <c r="BD277" s="7">
        <v>0</v>
      </c>
      <c r="BE277" s="7">
        <v>0</v>
      </c>
      <c r="BF277" s="7">
        <v>0</v>
      </c>
      <c r="BG277" s="7">
        <v>0</v>
      </c>
      <c r="BH277" s="7">
        <v>0</v>
      </c>
      <c r="BI277" s="7">
        <v>0</v>
      </c>
      <c r="BJ277" s="7">
        <v>0</v>
      </c>
      <c r="BK277" s="7">
        <v>0</v>
      </c>
      <c r="BL277" s="155">
        <v>0</v>
      </c>
      <c r="BM277" s="7"/>
      <c r="BN277" s="7"/>
      <c r="BO277" s="7"/>
      <c r="BP277" s="7"/>
      <c r="BQ277" s="7"/>
      <c r="BR277" s="7"/>
      <c r="BS277" s="7"/>
      <c r="BT277" s="5">
        <f>SUM(Tabela36[[#This Row],[set/21]:[dez/21]])</f>
        <v>0</v>
      </c>
      <c r="BU277" s="5">
        <f>SUM(Tabela36[[#This Row],[jan/22]:[dez/22]])</f>
        <v>3270.02</v>
      </c>
      <c r="BV277" s="5">
        <f t="shared" si="14"/>
        <v>0</v>
      </c>
      <c r="BW277" s="5">
        <f t="shared" si="15"/>
        <v>0</v>
      </c>
      <c r="BX277" s="5">
        <f>SUM(Tabela36[[#This Row],[jan/25]:[dez/25]])</f>
        <v>0</v>
      </c>
      <c r="BY277" s="5">
        <f t="shared" si="16"/>
        <v>0</v>
      </c>
      <c r="BZ277" s="5">
        <f>Tabela36[[#This Row],[Total 2025]]+Tabela36[[#This Row],[Total 2024]]+Tabela36[[#This Row],[Total 2023]]+Tabela36[[#This Row],[Total 2022]]+Tabela36[[#This Row],[Total 2021]]+Tabela36[[#This Row],[Total 2026]]</f>
        <v>3270.02</v>
      </c>
    </row>
    <row r="278" spans="1:78" ht="30" customHeight="1" x14ac:dyDescent="0.25">
      <c r="A278" s="63"/>
      <c r="B278" s="10" t="s">
        <v>2360</v>
      </c>
      <c r="C278" s="2" t="s">
        <v>288</v>
      </c>
      <c r="D278" s="10">
        <v>1267</v>
      </c>
      <c r="E278" s="7"/>
      <c r="F278" s="2" t="s">
        <v>436</v>
      </c>
      <c r="G278" s="153" t="s">
        <v>440</v>
      </c>
      <c r="H278" s="7">
        <v>0</v>
      </c>
      <c r="I278" s="7">
        <v>0</v>
      </c>
      <c r="J278" s="7">
        <v>0</v>
      </c>
      <c r="K278" s="7">
        <v>0</v>
      </c>
      <c r="L278" s="7">
        <v>0</v>
      </c>
      <c r="M278" s="7">
        <v>0</v>
      </c>
      <c r="N278" s="7">
        <v>0</v>
      </c>
      <c r="O278" s="7">
        <v>0</v>
      </c>
      <c r="P278" s="7">
        <v>3201.24</v>
      </c>
      <c r="Q278" s="7">
        <v>0</v>
      </c>
      <c r="R278" s="7">
        <v>0</v>
      </c>
      <c r="S278" s="7">
        <v>0</v>
      </c>
      <c r="T278" s="11">
        <v>0</v>
      </c>
      <c r="U278" s="11">
        <v>0</v>
      </c>
      <c r="V278" s="11">
        <v>0</v>
      </c>
      <c r="W278" s="7">
        <v>0</v>
      </c>
      <c r="X278" s="7">
        <v>0</v>
      </c>
      <c r="Y278" s="7">
        <v>0</v>
      </c>
      <c r="Z278" s="7">
        <v>0</v>
      </c>
      <c r="AA278" s="7">
        <v>0</v>
      </c>
      <c r="AB278" s="7">
        <v>0</v>
      </c>
      <c r="AC278" s="7">
        <v>0</v>
      </c>
      <c r="AD278" s="7">
        <v>0</v>
      </c>
      <c r="AE278" s="7">
        <v>0</v>
      </c>
      <c r="AF278" s="11">
        <v>0</v>
      </c>
      <c r="AG278" s="7">
        <v>0</v>
      </c>
      <c r="AH278" s="7">
        <v>0</v>
      </c>
      <c r="AI278" s="7">
        <v>0</v>
      </c>
      <c r="AJ278" s="7">
        <v>0</v>
      </c>
      <c r="AK278" s="7">
        <v>0</v>
      </c>
      <c r="AL278" s="7">
        <v>0</v>
      </c>
      <c r="AM278" s="7">
        <v>0</v>
      </c>
      <c r="AN278" s="7">
        <v>0</v>
      </c>
      <c r="AO278" s="7">
        <v>0</v>
      </c>
      <c r="AP278" s="7">
        <v>0</v>
      </c>
      <c r="AQ278" s="7">
        <v>0</v>
      </c>
      <c r="AR278" s="7">
        <v>0</v>
      </c>
      <c r="AS278" s="7">
        <v>0</v>
      </c>
      <c r="AT278" s="7">
        <v>0</v>
      </c>
      <c r="AU278" s="7">
        <v>0</v>
      </c>
      <c r="AV278" s="7">
        <v>0</v>
      </c>
      <c r="AW278" s="7">
        <v>0</v>
      </c>
      <c r="AX278" s="7">
        <v>0</v>
      </c>
      <c r="AY278" s="7">
        <v>0</v>
      </c>
      <c r="AZ278" s="7">
        <v>0</v>
      </c>
      <c r="BA278" s="7">
        <v>0</v>
      </c>
      <c r="BB278" s="7">
        <v>0</v>
      </c>
      <c r="BC278" s="7">
        <v>0</v>
      </c>
      <c r="BD278" s="7">
        <v>0</v>
      </c>
      <c r="BE278" s="7">
        <v>0</v>
      </c>
      <c r="BF278" s="7">
        <v>0</v>
      </c>
      <c r="BG278" s="7">
        <v>0</v>
      </c>
      <c r="BH278" s="7">
        <v>0</v>
      </c>
      <c r="BI278" s="7">
        <v>0</v>
      </c>
      <c r="BJ278" s="7">
        <v>0</v>
      </c>
      <c r="BK278" s="7">
        <v>0</v>
      </c>
      <c r="BL278" s="155">
        <v>0</v>
      </c>
      <c r="BM278" s="7"/>
      <c r="BN278" s="7"/>
      <c r="BO278" s="7"/>
      <c r="BP278" s="7"/>
      <c r="BQ278" s="7"/>
      <c r="BR278" s="7"/>
      <c r="BS278" s="7"/>
      <c r="BT278" s="5">
        <f>SUM(Tabela36[[#This Row],[set/21]:[dez/21]])</f>
        <v>0</v>
      </c>
      <c r="BU278" s="5">
        <f>SUM(Tabela36[[#This Row],[jan/22]:[dez/22]])</f>
        <v>3201.24</v>
      </c>
      <c r="BV278" s="5">
        <f t="shared" si="14"/>
        <v>0</v>
      </c>
      <c r="BW278" s="5">
        <f t="shared" si="15"/>
        <v>0</v>
      </c>
      <c r="BX278" s="5">
        <f>SUM(Tabela36[[#This Row],[jan/25]:[dez/25]])</f>
        <v>0</v>
      </c>
      <c r="BY278" s="5">
        <f t="shared" si="16"/>
        <v>0</v>
      </c>
      <c r="BZ278" s="5">
        <f>Tabela36[[#This Row],[Total 2025]]+Tabela36[[#This Row],[Total 2024]]+Tabela36[[#This Row],[Total 2023]]+Tabela36[[#This Row],[Total 2022]]+Tabela36[[#This Row],[Total 2021]]+Tabela36[[#This Row],[Total 2026]]</f>
        <v>3201.24</v>
      </c>
    </row>
    <row r="279" spans="1:78" ht="30" customHeight="1" x14ac:dyDescent="0.25">
      <c r="A279" s="63"/>
      <c r="B279" s="10" t="s">
        <v>2350</v>
      </c>
      <c r="C279" s="2" t="s">
        <v>278</v>
      </c>
      <c r="D279" s="10">
        <v>1140</v>
      </c>
      <c r="E279" s="7"/>
      <c r="F279" s="2" t="s">
        <v>436</v>
      </c>
      <c r="G279" s="153" t="s">
        <v>440</v>
      </c>
      <c r="H279" s="7">
        <v>0</v>
      </c>
      <c r="I279" s="7">
        <v>0</v>
      </c>
      <c r="J279" s="7">
        <v>9141.74</v>
      </c>
      <c r="K279" s="7">
        <v>0</v>
      </c>
      <c r="L279" s="7">
        <v>0</v>
      </c>
      <c r="M279" s="7">
        <v>0</v>
      </c>
      <c r="N279" s="7">
        <v>0</v>
      </c>
      <c r="O279" s="7">
        <v>0</v>
      </c>
      <c r="P279" s="7">
        <v>0</v>
      </c>
      <c r="Q279" s="7">
        <v>0</v>
      </c>
      <c r="R279" s="7">
        <v>0</v>
      </c>
      <c r="S279" s="7">
        <v>0</v>
      </c>
      <c r="T279" s="11">
        <v>0</v>
      </c>
      <c r="U279" s="11">
        <v>3185.43</v>
      </c>
      <c r="V279" s="11">
        <v>0</v>
      </c>
      <c r="W279" s="7">
        <v>0</v>
      </c>
      <c r="X279" s="7">
        <v>0</v>
      </c>
      <c r="Y279" s="7">
        <v>0</v>
      </c>
      <c r="Z279" s="7">
        <v>0</v>
      </c>
      <c r="AA279" s="7">
        <v>0</v>
      </c>
      <c r="AB279" s="7">
        <v>0</v>
      </c>
      <c r="AC279" s="7">
        <v>0</v>
      </c>
      <c r="AD279" s="7">
        <v>0</v>
      </c>
      <c r="AE279" s="7">
        <v>0</v>
      </c>
      <c r="AF279" s="11">
        <v>0</v>
      </c>
      <c r="AG279" s="7">
        <v>0</v>
      </c>
      <c r="AH279" s="7">
        <v>0</v>
      </c>
      <c r="AI279" s="7">
        <v>0</v>
      </c>
      <c r="AJ279" s="7">
        <v>0</v>
      </c>
      <c r="AK279" s="7">
        <v>0</v>
      </c>
      <c r="AL279" s="7">
        <v>0</v>
      </c>
      <c r="AM279" s="7">
        <v>0</v>
      </c>
      <c r="AN279" s="7">
        <v>0</v>
      </c>
      <c r="AO279" s="7">
        <v>0</v>
      </c>
      <c r="AP279" s="7">
        <v>0</v>
      </c>
      <c r="AQ279" s="7">
        <v>0</v>
      </c>
      <c r="AR279" s="7">
        <v>0</v>
      </c>
      <c r="AS279" s="7">
        <v>0</v>
      </c>
      <c r="AT279" s="7">
        <v>0</v>
      </c>
      <c r="AU279" s="7">
        <v>0</v>
      </c>
      <c r="AV279" s="7">
        <v>0</v>
      </c>
      <c r="AW279" s="7">
        <v>0</v>
      </c>
      <c r="AX279" s="7">
        <v>0</v>
      </c>
      <c r="AY279" s="7">
        <v>0</v>
      </c>
      <c r="AZ279" s="7">
        <v>0</v>
      </c>
      <c r="BA279" s="7">
        <v>0</v>
      </c>
      <c r="BB279" s="7">
        <v>0</v>
      </c>
      <c r="BC279" s="7">
        <v>0</v>
      </c>
      <c r="BD279" s="7">
        <v>0</v>
      </c>
      <c r="BE279" s="7">
        <v>0</v>
      </c>
      <c r="BF279" s="7">
        <v>0</v>
      </c>
      <c r="BG279" s="7">
        <v>0</v>
      </c>
      <c r="BH279" s="7">
        <v>0</v>
      </c>
      <c r="BI279" s="7">
        <v>0</v>
      </c>
      <c r="BJ279" s="7">
        <v>0</v>
      </c>
      <c r="BK279" s="7">
        <v>0</v>
      </c>
      <c r="BL279" s="155">
        <v>0</v>
      </c>
      <c r="BM279" s="7"/>
      <c r="BN279" s="7"/>
      <c r="BO279" s="7"/>
      <c r="BP279" s="7"/>
      <c r="BQ279" s="7"/>
      <c r="BR279" s="7"/>
      <c r="BS279" s="7"/>
      <c r="BT279" s="5">
        <f>SUM(Tabela36[[#This Row],[set/21]:[dez/21]])</f>
        <v>9141.74</v>
      </c>
      <c r="BU279" s="5">
        <f>SUM(Tabela36[[#This Row],[jan/22]:[dez/22]])</f>
        <v>3185.43</v>
      </c>
      <c r="BV279" s="5">
        <f t="shared" si="14"/>
        <v>0</v>
      </c>
      <c r="BW279" s="5">
        <f t="shared" si="15"/>
        <v>0</v>
      </c>
      <c r="BX279" s="5">
        <f>SUM(Tabela36[[#This Row],[jan/25]:[dez/25]])</f>
        <v>0</v>
      </c>
      <c r="BY279" s="5">
        <f t="shared" si="16"/>
        <v>0</v>
      </c>
      <c r="BZ279" s="5">
        <f>Tabela36[[#This Row],[Total 2025]]+Tabela36[[#This Row],[Total 2024]]+Tabela36[[#This Row],[Total 2023]]+Tabela36[[#This Row],[Total 2022]]+Tabela36[[#This Row],[Total 2021]]+Tabela36[[#This Row],[Total 2026]]</f>
        <v>12327.17</v>
      </c>
    </row>
    <row r="280" spans="1:78" ht="30" customHeight="1" x14ac:dyDescent="0.25">
      <c r="A280" s="63"/>
      <c r="B280" s="10" t="s">
        <v>70</v>
      </c>
      <c r="C280" s="2" t="s">
        <v>276</v>
      </c>
      <c r="D280" s="10">
        <v>1200</v>
      </c>
      <c r="E280" s="7"/>
      <c r="F280" s="2" t="s">
        <v>436</v>
      </c>
      <c r="G280" s="153" t="s">
        <v>440</v>
      </c>
      <c r="H280" s="7">
        <v>0</v>
      </c>
      <c r="I280" s="7">
        <v>0</v>
      </c>
      <c r="J280" s="7">
        <v>0</v>
      </c>
      <c r="K280" s="7">
        <v>0</v>
      </c>
      <c r="L280" s="7">
        <v>3184.52</v>
      </c>
      <c r="M280" s="7">
        <v>0</v>
      </c>
      <c r="N280" s="7">
        <v>0</v>
      </c>
      <c r="O280" s="7">
        <v>0</v>
      </c>
      <c r="P280" s="7">
        <v>0</v>
      </c>
      <c r="Q280" s="7">
        <v>0</v>
      </c>
      <c r="R280" s="7">
        <v>0</v>
      </c>
      <c r="S280" s="7">
        <v>0</v>
      </c>
      <c r="T280" s="11">
        <v>0</v>
      </c>
      <c r="U280" s="11">
        <v>0</v>
      </c>
      <c r="V280" s="11">
        <v>0</v>
      </c>
      <c r="W280" s="7">
        <v>0</v>
      </c>
      <c r="X280" s="7">
        <v>0</v>
      </c>
      <c r="Y280" s="7">
        <v>0</v>
      </c>
      <c r="Z280" s="7">
        <v>0</v>
      </c>
      <c r="AA280" s="7">
        <v>0</v>
      </c>
      <c r="AB280" s="7">
        <v>0</v>
      </c>
      <c r="AC280" s="7">
        <v>0</v>
      </c>
      <c r="AD280" s="7">
        <v>0</v>
      </c>
      <c r="AE280" s="7">
        <v>0</v>
      </c>
      <c r="AF280" s="11">
        <v>0</v>
      </c>
      <c r="AG280" s="7">
        <v>0</v>
      </c>
      <c r="AH280" s="7">
        <v>0</v>
      </c>
      <c r="AI280" s="7">
        <v>0</v>
      </c>
      <c r="AJ280" s="7">
        <v>0</v>
      </c>
      <c r="AK280" s="7">
        <v>0</v>
      </c>
      <c r="AL280" s="7">
        <v>0</v>
      </c>
      <c r="AM280" s="7">
        <v>0</v>
      </c>
      <c r="AN280" s="7">
        <v>0</v>
      </c>
      <c r="AO280" s="7">
        <v>0</v>
      </c>
      <c r="AP280" s="7">
        <v>0</v>
      </c>
      <c r="AQ280" s="7">
        <v>0</v>
      </c>
      <c r="AR280" s="7">
        <v>0</v>
      </c>
      <c r="AS280" s="7">
        <v>0</v>
      </c>
      <c r="AT280" s="7">
        <v>0</v>
      </c>
      <c r="AU280" s="7">
        <v>0</v>
      </c>
      <c r="AV280" s="7">
        <v>0</v>
      </c>
      <c r="AW280" s="7">
        <v>0</v>
      </c>
      <c r="AX280" s="7">
        <v>0</v>
      </c>
      <c r="AY280" s="7">
        <v>0</v>
      </c>
      <c r="AZ280" s="7">
        <v>0</v>
      </c>
      <c r="BA280" s="7">
        <v>0</v>
      </c>
      <c r="BB280" s="7">
        <v>0</v>
      </c>
      <c r="BC280" s="7">
        <v>0</v>
      </c>
      <c r="BD280" s="7">
        <v>0</v>
      </c>
      <c r="BE280" s="7">
        <v>0</v>
      </c>
      <c r="BF280" s="7">
        <v>0</v>
      </c>
      <c r="BG280" s="7">
        <v>0</v>
      </c>
      <c r="BH280" s="7">
        <v>0</v>
      </c>
      <c r="BI280" s="7">
        <v>0</v>
      </c>
      <c r="BJ280" s="7">
        <v>0</v>
      </c>
      <c r="BK280" s="7">
        <v>0</v>
      </c>
      <c r="BL280" s="155">
        <v>0</v>
      </c>
      <c r="BM280" s="7"/>
      <c r="BN280" s="7"/>
      <c r="BO280" s="7"/>
      <c r="BP280" s="7"/>
      <c r="BQ280" s="7"/>
      <c r="BR280" s="7"/>
      <c r="BS280" s="7"/>
      <c r="BT280" s="5">
        <f>SUM(Tabela36[[#This Row],[set/21]:[dez/21]])</f>
        <v>0</v>
      </c>
      <c r="BU280" s="5">
        <f>SUM(Tabela36[[#This Row],[jan/22]:[dez/22]])</f>
        <v>3184.52</v>
      </c>
      <c r="BV280" s="5">
        <f t="shared" si="14"/>
        <v>0</v>
      </c>
      <c r="BW280" s="5">
        <f t="shared" si="15"/>
        <v>0</v>
      </c>
      <c r="BX280" s="5">
        <f>SUM(Tabela36[[#This Row],[jan/25]:[dez/25]])</f>
        <v>0</v>
      </c>
      <c r="BY280" s="5">
        <f t="shared" si="16"/>
        <v>0</v>
      </c>
      <c r="BZ280" s="5">
        <f>Tabela36[[#This Row],[Total 2025]]+Tabela36[[#This Row],[Total 2024]]+Tabela36[[#This Row],[Total 2023]]+Tabela36[[#This Row],[Total 2022]]+Tabela36[[#This Row],[Total 2021]]+Tabela36[[#This Row],[Total 2026]]</f>
        <v>3184.52</v>
      </c>
    </row>
    <row r="281" spans="1:78" ht="30" customHeight="1" x14ac:dyDescent="0.25">
      <c r="A281" s="63"/>
      <c r="B281" s="10" t="s">
        <v>26</v>
      </c>
      <c r="C281" s="2" t="s">
        <v>275</v>
      </c>
      <c r="D281" s="10">
        <v>1198</v>
      </c>
      <c r="E281" s="7"/>
      <c r="F281" s="2" t="s">
        <v>529</v>
      </c>
      <c r="G281" s="153" t="s">
        <v>440</v>
      </c>
      <c r="H281" s="7">
        <v>0</v>
      </c>
      <c r="I281" s="7">
        <v>0</v>
      </c>
      <c r="J281" s="7">
        <v>0</v>
      </c>
      <c r="K281" s="7">
        <v>0</v>
      </c>
      <c r="L281" s="7">
        <v>165.96</v>
      </c>
      <c r="M281" s="7">
        <v>3017.52</v>
      </c>
      <c r="N281" s="7">
        <v>0</v>
      </c>
      <c r="O281" s="7">
        <v>0</v>
      </c>
      <c r="P281" s="7">
        <v>0</v>
      </c>
      <c r="Q281" s="7">
        <v>0</v>
      </c>
      <c r="R281" s="7">
        <v>0</v>
      </c>
      <c r="S281" s="7">
        <v>0</v>
      </c>
      <c r="T281" s="11">
        <v>0</v>
      </c>
      <c r="U281" s="11">
        <v>0</v>
      </c>
      <c r="V281" s="11">
        <v>0</v>
      </c>
      <c r="W281" s="7">
        <v>0</v>
      </c>
      <c r="X281" s="7">
        <v>0</v>
      </c>
      <c r="Y281" s="7">
        <v>0</v>
      </c>
      <c r="Z281" s="7">
        <v>0</v>
      </c>
      <c r="AA281" s="7">
        <v>0</v>
      </c>
      <c r="AB281" s="7">
        <v>0</v>
      </c>
      <c r="AC281" s="7">
        <v>0</v>
      </c>
      <c r="AD281" s="7">
        <v>0</v>
      </c>
      <c r="AE281" s="7">
        <v>0</v>
      </c>
      <c r="AF281" s="11">
        <v>0</v>
      </c>
      <c r="AG281" s="7">
        <v>0</v>
      </c>
      <c r="AH281" s="7">
        <v>0</v>
      </c>
      <c r="AI281" s="7">
        <v>0</v>
      </c>
      <c r="AJ281" s="7">
        <v>0</v>
      </c>
      <c r="AK281" s="7">
        <v>0</v>
      </c>
      <c r="AL281" s="7">
        <v>0</v>
      </c>
      <c r="AM281" s="7">
        <v>0</v>
      </c>
      <c r="AN281" s="7">
        <v>0</v>
      </c>
      <c r="AO281" s="7">
        <v>0</v>
      </c>
      <c r="AP281" s="7">
        <v>0</v>
      </c>
      <c r="AQ281" s="7">
        <v>0</v>
      </c>
      <c r="AR281" s="7">
        <v>0</v>
      </c>
      <c r="AS281" s="7">
        <v>0</v>
      </c>
      <c r="AT281" s="7">
        <v>0</v>
      </c>
      <c r="AU281" s="7">
        <v>0</v>
      </c>
      <c r="AV281" s="7">
        <v>0</v>
      </c>
      <c r="AW281" s="7">
        <v>0</v>
      </c>
      <c r="AX281" s="7">
        <v>0</v>
      </c>
      <c r="AY281" s="7">
        <v>0</v>
      </c>
      <c r="AZ281" s="7">
        <v>0</v>
      </c>
      <c r="BA281" s="7">
        <v>0</v>
      </c>
      <c r="BB281" s="7">
        <v>0</v>
      </c>
      <c r="BC281" s="7">
        <v>0</v>
      </c>
      <c r="BD281" s="7">
        <v>0</v>
      </c>
      <c r="BE281" s="7">
        <v>0</v>
      </c>
      <c r="BF281" s="7">
        <v>0</v>
      </c>
      <c r="BG281" s="7">
        <v>0</v>
      </c>
      <c r="BH281" s="7">
        <v>0</v>
      </c>
      <c r="BI281" s="7">
        <v>0</v>
      </c>
      <c r="BJ281" s="7">
        <v>0</v>
      </c>
      <c r="BK281" s="7">
        <v>0</v>
      </c>
      <c r="BL281" s="155">
        <v>0</v>
      </c>
      <c r="BM281" s="7"/>
      <c r="BN281" s="7"/>
      <c r="BO281" s="7"/>
      <c r="BP281" s="7"/>
      <c r="BQ281" s="7"/>
      <c r="BR281" s="7"/>
      <c r="BS281" s="7"/>
      <c r="BT281" s="5">
        <f>SUM(Tabela36[[#This Row],[set/21]:[dez/21]])</f>
        <v>0</v>
      </c>
      <c r="BU281" s="5">
        <f>SUM(Tabela36[[#This Row],[jan/22]:[dez/22]])</f>
        <v>3183.48</v>
      </c>
      <c r="BV281" s="5">
        <f t="shared" si="14"/>
        <v>0</v>
      </c>
      <c r="BW281" s="5">
        <f t="shared" si="15"/>
        <v>0</v>
      </c>
      <c r="BX281" s="5">
        <f>SUM(Tabela36[[#This Row],[jan/25]:[dez/25]])</f>
        <v>0</v>
      </c>
      <c r="BY281" s="5">
        <f t="shared" si="16"/>
        <v>0</v>
      </c>
      <c r="BZ281" s="5">
        <f>Tabela36[[#This Row],[Total 2025]]+Tabela36[[#This Row],[Total 2024]]+Tabela36[[#This Row],[Total 2023]]+Tabela36[[#This Row],[Total 2022]]+Tabela36[[#This Row],[Total 2021]]+Tabela36[[#This Row],[Total 2026]]</f>
        <v>3183.48</v>
      </c>
    </row>
    <row r="282" spans="1:78" ht="30" customHeight="1" x14ac:dyDescent="0.25">
      <c r="A282" s="63"/>
      <c r="B282" s="10" t="s">
        <v>323</v>
      </c>
      <c r="C282" s="2" t="s">
        <v>286</v>
      </c>
      <c r="D282" s="10">
        <v>1341</v>
      </c>
      <c r="E282" s="7"/>
      <c r="F282" s="2" t="s">
        <v>437</v>
      </c>
      <c r="G282" s="153" t="s">
        <v>464</v>
      </c>
      <c r="H282" s="7">
        <v>0</v>
      </c>
      <c r="I282" s="7">
        <v>0</v>
      </c>
      <c r="J282" s="7">
        <v>0</v>
      </c>
      <c r="K282" s="7">
        <v>0</v>
      </c>
      <c r="L282" s="7">
        <v>0</v>
      </c>
      <c r="M282" s="7">
        <v>0</v>
      </c>
      <c r="N282" s="7">
        <v>0</v>
      </c>
      <c r="O282" s="7">
        <v>0</v>
      </c>
      <c r="P282" s="7">
        <v>0</v>
      </c>
      <c r="Q282" s="7">
        <v>0</v>
      </c>
      <c r="R282" s="7">
        <v>0</v>
      </c>
      <c r="S282" s="7">
        <v>3168.85</v>
      </c>
      <c r="T282" s="11">
        <v>0</v>
      </c>
      <c r="U282" s="11">
        <v>0</v>
      </c>
      <c r="V282" s="11">
        <v>0</v>
      </c>
      <c r="W282" s="11">
        <v>0</v>
      </c>
      <c r="X282" s="11">
        <v>0</v>
      </c>
      <c r="Y282" s="11">
        <v>0</v>
      </c>
      <c r="Z282" s="11">
        <v>0</v>
      </c>
      <c r="AA282" s="11">
        <v>0</v>
      </c>
      <c r="AB282" s="11">
        <v>0</v>
      </c>
      <c r="AC282" s="11">
        <v>0</v>
      </c>
      <c r="AD282" s="11">
        <v>0</v>
      </c>
      <c r="AE282" s="7">
        <v>0</v>
      </c>
      <c r="AF282" s="11">
        <v>0</v>
      </c>
      <c r="AG282" s="11">
        <v>0</v>
      </c>
      <c r="AH282" s="7">
        <v>0</v>
      </c>
      <c r="AI282" s="7">
        <v>0</v>
      </c>
      <c r="AJ282" s="7">
        <v>0</v>
      </c>
      <c r="AK282" s="7">
        <v>0</v>
      </c>
      <c r="AL282" s="7">
        <v>0</v>
      </c>
      <c r="AM282" s="7">
        <v>0</v>
      </c>
      <c r="AN282" s="7">
        <v>0</v>
      </c>
      <c r="AO282" s="7">
        <v>0</v>
      </c>
      <c r="AP282" s="7">
        <v>0</v>
      </c>
      <c r="AQ282" s="7">
        <v>0</v>
      </c>
      <c r="AR282" s="7">
        <v>0</v>
      </c>
      <c r="AS282" s="7">
        <v>0</v>
      </c>
      <c r="AT282" s="7">
        <v>0</v>
      </c>
      <c r="AU282" s="7">
        <v>0</v>
      </c>
      <c r="AV282" s="7">
        <v>0</v>
      </c>
      <c r="AW282" s="7">
        <v>0</v>
      </c>
      <c r="AX282" s="7">
        <v>0</v>
      </c>
      <c r="AY282" s="7">
        <v>0</v>
      </c>
      <c r="AZ282" s="7">
        <v>0</v>
      </c>
      <c r="BA282" s="7">
        <v>0</v>
      </c>
      <c r="BB282" s="7">
        <v>0</v>
      </c>
      <c r="BC282" s="7">
        <v>0</v>
      </c>
      <c r="BD282" s="7">
        <v>0</v>
      </c>
      <c r="BE282" s="7">
        <v>0</v>
      </c>
      <c r="BF282" s="7">
        <v>0</v>
      </c>
      <c r="BG282" s="7">
        <v>0</v>
      </c>
      <c r="BH282" s="7">
        <v>0</v>
      </c>
      <c r="BI282" s="7">
        <v>0</v>
      </c>
      <c r="BJ282" s="7">
        <v>0</v>
      </c>
      <c r="BK282" s="7">
        <v>0</v>
      </c>
      <c r="BL282" s="155">
        <v>0</v>
      </c>
      <c r="BM282" s="7"/>
      <c r="BN282" s="7"/>
      <c r="BO282" s="7"/>
      <c r="BP282" s="7"/>
      <c r="BQ282" s="7"/>
      <c r="BR282" s="7"/>
      <c r="BS282" s="7"/>
      <c r="BT282" s="5">
        <f>SUM(Tabela36[[#This Row],[set/21]:[dez/21]])</f>
        <v>0</v>
      </c>
      <c r="BU282" s="5">
        <f>SUM(Tabela36[[#This Row],[jan/22]:[dez/22]])</f>
        <v>3168.85</v>
      </c>
      <c r="BV282" s="5">
        <f t="shared" si="14"/>
        <v>0</v>
      </c>
      <c r="BW282" s="5">
        <f t="shared" si="15"/>
        <v>0</v>
      </c>
      <c r="BX282" s="5">
        <f>SUM(Tabela36[[#This Row],[jan/25]:[dez/25]])</f>
        <v>0</v>
      </c>
      <c r="BY282" s="5">
        <f t="shared" si="16"/>
        <v>0</v>
      </c>
      <c r="BZ282" s="5">
        <f>Tabela36[[#This Row],[Total 2025]]+Tabela36[[#This Row],[Total 2024]]+Tabela36[[#This Row],[Total 2023]]+Tabela36[[#This Row],[Total 2022]]+Tabela36[[#This Row],[Total 2021]]+Tabela36[[#This Row],[Total 2026]]</f>
        <v>3168.85</v>
      </c>
    </row>
    <row r="283" spans="1:78" ht="30" customHeight="1" x14ac:dyDescent="0.25">
      <c r="A283" s="63"/>
      <c r="B283" s="10" t="s">
        <v>115</v>
      </c>
      <c r="C283" s="2" t="s">
        <v>297</v>
      </c>
      <c r="D283" s="10">
        <v>1214</v>
      </c>
      <c r="E283" s="7"/>
      <c r="F283" s="2" t="s">
        <v>436</v>
      </c>
      <c r="G283" s="153" t="s">
        <v>440</v>
      </c>
      <c r="H283" s="7">
        <v>0</v>
      </c>
      <c r="I283" s="7">
        <v>0</v>
      </c>
      <c r="J283" s="7">
        <v>0</v>
      </c>
      <c r="K283" s="7">
        <v>0</v>
      </c>
      <c r="L283" s="7">
        <v>0</v>
      </c>
      <c r="M283" s="7">
        <v>3109.66</v>
      </c>
      <c r="N283" s="7">
        <v>0</v>
      </c>
      <c r="O283" s="7">
        <v>0</v>
      </c>
      <c r="P283" s="7">
        <v>0</v>
      </c>
      <c r="Q283" s="7">
        <v>0</v>
      </c>
      <c r="R283" s="7">
        <v>0</v>
      </c>
      <c r="S283" s="7">
        <v>0</v>
      </c>
      <c r="T283" s="11">
        <v>0</v>
      </c>
      <c r="U283" s="11">
        <v>0</v>
      </c>
      <c r="V283" s="11">
        <v>0</v>
      </c>
      <c r="W283" s="7">
        <v>0</v>
      </c>
      <c r="X283" s="7">
        <v>0</v>
      </c>
      <c r="Y283" s="7">
        <v>0</v>
      </c>
      <c r="Z283" s="7">
        <v>0</v>
      </c>
      <c r="AA283" s="7">
        <v>2218.0300000000002</v>
      </c>
      <c r="AB283" s="7">
        <v>0</v>
      </c>
      <c r="AC283" s="7">
        <v>0</v>
      </c>
      <c r="AD283" s="7">
        <v>0</v>
      </c>
      <c r="AE283" s="7">
        <v>0</v>
      </c>
      <c r="AF283" s="11">
        <v>0</v>
      </c>
      <c r="AG283" s="7">
        <v>0</v>
      </c>
      <c r="AH283" s="7">
        <v>0</v>
      </c>
      <c r="AI283" s="7">
        <v>0</v>
      </c>
      <c r="AJ283" s="7">
        <v>0</v>
      </c>
      <c r="AK283" s="7">
        <v>0</v>
      </c>
      <c r="AL283" s="7">
        <v>0</v>
      </c>
      <c r="AM283" s="7">
        <v>0</v>
      </c>
      <c r="AN283" s="7">
        <v>0</v>
      </c>
      <c r="AO283" s="7">
        <v>0</v>
      </c>
      <c r="AP283" s="7">
        <v>0</v>
      </c>
      <c r="AQ283" s="7">
        <v>0</v>
      </c>
      <c r="AR283" s="7">
        <v>0</v>
      </c>
      <c r="AS283" s="7">
        <v>0</v>
      </c>
      <c r="AT283" s="7">
        <v>0</v>
      </c>
      <c r="AU283" s="7">
        <v>0</v>
      </c>
      <c r="AV283" s="7">
        <v>0</v>
      </c>
      <c r="AW283" s="7">
        <v>0</v>
      </c>
      <c r="AX283" s="7">
        <v>0</v>
      </c>
      <c r="AY283" s="7">
        <v>0</v>
      </c>
      <c r="AZ283" s="7">
        <v>0</v>
      </c>
      <c r="BA283" s="7">
        <v>0</v>
      </c>
      <c r="BB283" s="7">
        <v>0</v>
      </c>
      <c r="BC283" s="7">
        <v>0</v>
      </c>
      <c r="BD283" s="7">
        <v>0</v>
      </c>
      <c r="BE283" s="7">
        <v>0</v>
      </c>
      <c r="BF283" s="7">
        <v>0</v>
      </c>
      <c r="BG283" s="7">
        <v>0</v>
      </c>
      <c r="BH283" s="7">
        <v>0</v>
      </c>
      <c r="BI283" s="7">
        <v>0</v>
      </c>
      <c r="BJ283" s="7">
        <v>0</v>
      </c>
      <c r="BK283" s="7">
        <v>0</v>
      </c>
      <c r="BL283" s="155">
        <v>0</v>
      </c>
      <c r="BM283" s="7"/>
      <c r="BN283" s="7"/>
      <c r="BO283" s="7"/>
      <c r="BP283" s="7"/>
      <c r="BQ283" s="7"/>
      <c r="BR283" s="7"/>
      <c r="BS283" s="7"/>
      <c r="BT283" s="5">
        <f>SUM(Tabela36[[#This Row],[set/21]:[dez/21]])</f>
        <v>0</v>
      </c>
      <c r="BU283" s="5">
        <f>SUM(Tabela36[[#This Row],[jan/22]:[dez/22]])</f>
        <v>3109.66</v>
      </c>
      <c r="BV283" s="5">
        <f t="shared" si="14"/>
        <v>2218.0300000000002</v>
      </c>
      <c r="BW283" s="5">
        <f t="shared" si="15"/>
        <v>0</v>
      </c>
      <c r="BX283" s="5">
        <f>SUM(Tabela36[[#This Row],[jan/25]:[dez/25]])</f>
        <v>0</v>
      </c>
      <c r="BY283" s="5">
        <f t="shared" si="16"/>
        <v>0</v>
      </c>
      <c r="BZ283" s="5">
        <f>Tabela36[[#This Row],[Total 2025]]+Tabela36[[#This Row],[Total 2024]]+Tabela36[[#This Row],[Total 2023]]+Tabela36[[#This Row],[Total 2022]]+Tabela36[[#This Row],[Total 2021]]+Tabela36[[#This Row],[Total 2026]]</f>
        <v>5327.6900000000005</v>
      </c>
    </row>
    <row r="284" spans="1:78" ht="30" customHeight="1" x14ac:dyDescent="0.25">
      <c r="A284" s="63"/>
      <c r="B284" s="10" t="s">
        <v>41</v>
      </c>
      <c r="C284" s="2" t="s">
        <v>294</v>
      </c>
      <c r="D284" s="10">
        <v>1242</v>
      </c>
      <c r="E284" s="7"/>
      <c r="F284" s="2" t="s">
        <v>436</v>
      </c>
      <c r="G284" s="153" t="s">
        <v>440</v>
      </c>
      <c r="H284" s="7">
        <v>0</v>
      </c>
      <c r="I284" s="7">
        <v>0</v>
      </c>
      <c r="J284" s="7">
        <v>0</v>
      </c>
      <c r="K284" s="7">
        <v>0</v>
      </c>
      <c r="L284" s="7">
        <v>0</v>
      </c>
      <c r="M284" s="7">
        <v>0</v>
      </c>
      <c r="N284" s="7">
        <v>0</v>
      </c>
      <c r="O284" s="7">
        <v>3089.64</v>
      </c>
      <c r="P284" s="7">
        <v>0</v>
      </c>
      <c r="Q284" s="7">
        <v>0</v>
      </c>
      <c r="R284" s="7">
        <v>0</v>
      </c>
      <c r="S284" s="7">
        <v>0</v>
      </c>
      <c r="T284" s="11">
        <v>0</v>
      </c>
      <c r="U284" s="11">
        <v>0</v>
      </c>
      <c r="V284" s="11">
        <v>0</v>
      </c>
      <c r="W284" s="7">
        <v>0</v>
      </c>
      <c r="X284" s="7">
        <v>0</v>
      </c>
      <c r="Y284" s="7">
        <v>0</v>
      </c>
      <c r="Z284" s="7">
        <v>0</v>
      </c>
      <c r="AA284" s="7">
        <v>0</v>
      </c>
      <c r="AB284" s="7">
        <v>0</v>
      </c>
      <c r="AC284" s="7">
        <v>0</v>
      </c>
      <c r="AD284" s="7">
        <v>0</v>
      </c>
      <c r="AE284" s="7">
        <v>0</v>
      </c>
      <c r="AF284" s="11">
        <v>0</v>
      </c>
      <c r="AG284" s="7">
        <v>0</v>
      </c>
      <c r="AH284" s="7">
        <v>0</v>
      </c>
      <c r="AI284" s="7">
        <v>0</v>
      </c>
      <c r="AJ284" s="7">
        <v>0</v>
      </c>
      <c r="AK284" s="7">
        <v>0</v>
      </c>
      <c r="AL284" s="7">
        <v>0</v>
      </c>
      <c r="AM284" s="7">
        <v>0</v>
      </c>
      <c r="AN284" s="7">
        <v>0</v>
      </c>
      <c r="AO284" s="7">
        <v>0</v>
      </c>
      <c r="AP284" s="7">
        <v>0</v>
      </c>
      <c r="AQ284" s="7">
        <v>0</v>
      </c>
      <c r="AR284" s="7">
        <v>0</v>
      </c>
      <c r="AS284" s="7">
        <v>0</v>
      </c>
      <c r="AT284" s="7">
        <v>0</v>
      </c>
      <c r="AU284" s="7">
        <v>0</v>
      </c>
      <c r="AV284" s="7">
        <v>0</v>
      </c>
      <c r="AW284" s="7">
        <v>0</v>
      </c>
      <c r="AX284" s="7">
        <v>0</v>
      </c>
      <c r="AY284" s="7">
        <v>0</v>
      </c>
      <c r="AZ284" s="7">
        <v>0</v>
      </c>
      <c r="BA284" s="7">
        <v>0</v>
      </c>
      <c r="BB284" s="7">
        <v>0</v>
      </c>
      <c r="BC284" s="7">
        <v>0</v>
      </c>
      <c r="BD284" s="7">
        <v>0</v>
      </c>
      <c r="BE284" s="7">
        <v>0</v>
      </c>
      <c r="BF284" s="7">
        <v>0</v>
      </c>
      <c r="BG284" s="7">
        <v>0</v>
      </c>
      <c r="BH284" s="7">
        <v>0</v>
      </c>
      <c r="BI284" s="7">
        <v>0</v>
      </c>
      <c r="BJ284" s="7">
        <v>0</v>
      </c>
      <c r="BK284" s="7">
        <v>0</v>
      </c>
      <c r="BL284" s="155">
        <v>0</v>
      </c>
      <c r="BM284" s="7"/>
      <c r="BN284" s="7"/>
      <c r="BO284" s="7"/>
      <c r="BP284" s="7"/>
      <c r="BQ284" s="7"/>
      <c r="BR284" s="7"/>
      <c r="BS284" s="7"/>
      <c r="BT284" s="5">
        <f>SUM(Tabela36[[#This Row],[set/21]:[dez/21]])</f>
        <v>0</v>
      </c>
      <c r="BU284" s="5">
        <f>SUM(Tabela36[[#This Row],[jan/22]:[dez/22]])</f>
        <v>3089.64</v>
      </c>
      <c r="BV284" s="5">
        <f t="shared" si="14"/>
        <v>0</v>
      </c>
      <c r="BW284" s="5">
        <f t="shared" si="15"/>
        <v>0</v>
      </c>
      <c r="BX284" s="5">
        <f>SUM(Tabela36[[#This Row],[jan/25]:[dez/25]])</f>
        <v>0</v>
      </c>
      <c r="BY284" s="5">
        <f t="shared" si="16"/>
        <v>0</v>
      </c>
      <c r="BZ284" s="5">
        <f>Tabela36[[#This Row],[Total 2025]]+Tabela36[[#This Row],[Total 2024]]+Tabela36[[#This Row],[Total 2023]]+Tabela36[[#This Row],[Total 2022]]+Tabela36[[#This Row],[Total 2021]]+Tabela36[[#This Row],[Total 2026]]</f>
        <v>3089.64</v>
      </c>
    </row>
    <row r="285" spans="1:78" ht="30" customHeight="1" x14ac:dyDescent="0.25">
      <c r="A285" s="63"/>
      <c r="B285" s="10" t="s">
        <v>321</v>
      </c>
      <c r="C285" s="2" t="s">
        <v>276</v>
      </c>
      <c r="D285" s="10">
        <v>1337</v>
      </c>
      <c r="E285" s="7"/>
      <c r="F285" s="2" t="s">
        <v>436</v>
      </c>
      <c r="G285" s="153" t="s">
        <v>471</v>
      </c>
      <c r="H285" s="7">
        <v>0</v>
      </c>
      <c r="I285" s="7">
        <v>0</v>
      </c>
      <c r="J285" s="7">
        <v>0</v>
      </c>
      <c r="K285" s="7">
        <v>0</v>
      </c>
      <c r="L285" s="7">
        <v>0</v>
      </c>
      <c r="M285" s="7">
        <v>0</v>
      </c>
      <c r="N285" s="7">
        <v>0</v>
      </c>
      <c r="O285" s="7">
        <v>0</v>
      </c>
      <c r="P285" s="7">
        <v>0</v>
      </c>
      <c r="Q285" s="7">
        <v>0</v>
      </c>
      <c r="R285" s="7">
        <v>0</v>
      </c>
      <c r="S285" s="7">
        <v>3058.99</v>
      </c>
      <c r="T285" s="11">
        <v>0</v>
      </c>
      <c r="U285" s="11">
        <v>0</v>
      </c>
      <c r="V285" s="11">
        <v>0</v>
      </c>
      <c r="W285" s="11">
        <v>0</v>
      </c>
      <c r="X285" s="11">
        <v>0</v>
      </c>
      <c r="Y285" s="11">
        <v>0</v>
      </c>
      <c r="Z285" s="11">
        <v>0</v>
      </c>
      <c r="AA285" s="11">
        <v>0</v>
      </c>
      <c r="AB285" s="11">
        <v>0</v>
      </c>
      <c r="AC285" s="11">
        <v>0</v>
      </c>
      <c r="AD285" s="11">
        <v>0</v>
      </c>
      <c r="AE285" s="7">
        <v>0</v>
      </c>
      <c r="AF285" s="11">
        <v>0</v>
      </c>
      <c r="AG285" s="11">
        <v>0</v>
      </c>
      <c r="AH285" s="7">
        <v>0</v>
      </c>
      <c r="AI285" s="7">
        <v>0</v>
      </c>
      <c r="AJ285" s="7">
        <v>0</v>
      </c>
      <c r="AK285" s="7">
        <v>0</v>
      </c>
      <c r="AL285" s="7">
        <v>0</v>
      </c>
      <c r="AM285" s="7">
        <v>0</v>
      </c>
      <c r="AN285" s="7">
        <v>3283.2</v>
      </c>
      <c r="AO285" s="7">
        <v>0</v>
      </c>
      <c r="AP285" s="7">
        <v>0</v>
      </c>
      <c r="AQ285" s="7">
        <v>0</v>
      </c>
      <c r="AR285" s="7">
        <v>0</v>
      </c>
      <c r="AS285" s="7">
        <v>0</v>
      </c>
      <c r="AT285" s="7">
        <v>0</v>
      </c>
      <c r="AU285" s="7">
        <v>0</v>
      </c>
      <c r="AV285" s="7">
        <v>0</v>
      </c>
      <c r="AW285" s="7">
        <v>0</v>
      </c>
      <c r="AX285" s="7">
        <v>0</v>
      </c>
      <c r="AY285" s="7">
        <v>0</v>
      </c>
      <c r="AZ285" s="7">
        <v>0</v>
      </c>
      <c r="BA285" s="7">
        <v>0</v>
      </c>
      <c r="BB285" s="7">
        <v>0</v>
      </c>
      <c r="BC285" s="7">
        <v>5085.3900000000003</v>
      </c>
      <c r="BD285" s="7">
        <v>0</v>
      </c>
      <c r="BE285" s="7">
        <v>0</v>
      </c>
      <c r="BF285" s="7">
        <v>0</v>
      </c>
      <c r="BG285" s="7">
        <v>0</v>
      </c>
      <c r="BH285" s="7">
        <v>0</v>
      </c>
      <c r="BI285" s="7">
        <v>0</v>
      </c>
      <c r="BJ285" s="7">
        <v>0</v>
      </c>
      <c r="BK285" s="7">
        <v>0</v>
      </c>
      <c r="BL285" s="155">
        <v>0</v>
      </c>
      <c r="BM285" s="7"/>
      <c r="BN285" s="7"/>
      <c r="BO285" s="7"/>
      <c r="BP285" s="7"/>
      <c r="BQ285" s="7"/>
      <c r="BR285" s="7"/>
      <c r="BS285" s="7"/>
      <c r="BT285" s="5">
        <f>SUM(Tabela36[[#This Row],[set/21]:[dez/21]])</f>
        <v>0</v>
      </c>
      <c r="BU285" s="5">
        <f>SUM(Tabela36[[#This Row],[jan/22]:[dez/22]])</f>
        <v>3058.99</v>
      </c>
      <c r="BV285" s="5">
        <f t="shared" si="14"/>
        <v>0</v>
      </c>
      <c r="BW285" s="5">
        <f t="shared" si="15"/>
        <v>3283.2</v>
      </c>
      <c r="BX285" s="5">
        <f>SUM(Tabela36[[#This Row],[jan/25]:[dez/25]])</f>
        <v>5085.3900000000003</v>
      </c>
      <c r="BY285" s="5">
        <f t="shared" si="16"/>
        <v>0</v>
      </c>
      <c r="BZ285" s="5">
        <f>Tabela36[[#This Row],[Total 2025]]+Tabela36[[#This Row],[Total 2024]]+Tabela36[[#This Row],[Total 2023]]+Tabela36[[#This Row],[Total 2022]]+Tabela36[[#This Row],[Total 2021]]+Tabela36[[#This Row],[Total 2026]]</f>
        <v>11427.58</v>
      </c>
    </row>
    <row r="286" spans="1:78" ht="30" customHeight="1" x14ac:dyDescent="0.25">
      <c r="A286" s="63"/>
      <c r="B286" s="10" t="s">
        <v>163</v>
      </c>
      <c r="C286" s="2" t="s">
        <v>276</v>
      </c>
      <c r="D286" s="10">
        <v>1193</v>
      </c>
      <c r="E286" s="7"/>
      <c r="F286" s="2" t="s">
        <v>436</v>
      </c>
      <c r="G286" s="153" t="s">
        <v>440</v>
      </c>
      <c r="H286" s="7">
        <v>0</v>
      </c>
      <c r="I286" s="7">
        <v>0</v>
      </c>
      <c r="J286" s="7">
        <v>0</v>
      </c>
      <c r="K286" s="7">
        <v>0</v>
      </c>
      <c r="L286" s="7">
        <v>3040.53</v>
      </c>
      <c r="M286" s="7">
        <v>0</v>
      </c>
      <c r="N286" s="7">
        <v>0</v>
      </c>
      <c r="O286" s="7">
        <v>0</v>
      </c>
      <c r="P286" s="7">
        <v>0</v>
      </c>
      <c r="Q286" s="7">
        <v>0</v>
      </c>
      <c r="R286" s="7">
        <v>0</v>
      </c>
      <c r="S286" s="7">
        <v>0</v>
      </c>
      <c r="T286" s="11">
        <v>0</v>
      </c>
      <c r="U286" s="11">
        <v>0</v>
      </c>
      <c r="V286" s="11">
        <v>0</v>
      </c>
      <c r="W286" s="7">
        <v>0</v>
      </c>
      <c r="X286" s="7">
        <v>0</v>
      </c>
      <c r="Y286" s="7">
        <v>0</v>
      </c>
      <c r="Z286" s="7">
        <v>0</v>
      </c>
      <c r="AA286" s="7">
        <v>0</v>
      </c>
      <c r="AB286" s="7">
        <v>0</v>
      </c>
      <c r="AC286" s="7">
        <v>0</v>
      </c>
      <c r="AD286" s="7">
        <v>0</v>
      </c>
      <c r="AE286" s="7">
        <v>0</v>
      </c>
      <c r="AF286" s="11">
        <v>0</v>
      </c>
      <c r="AG286" s="7">
        <v>0</v>
      </c>
      <c r="AH286" s="7">
        <v>0</v>
      </c>
      <c r="AI286" s="7">
        <v>0</v>
      </c>
      <c r="AJ286" s="7">
        <v>0</v>
      </c>
      <c r="AK286" s="7">
        <v>0</v>
      </c>
      <c r="AL286" s="7">
        <v>0</v>
      </c>
      <c r="AM286" s="7">
        <v>0</v>
      </c>
      <c r="AN286" s="7">
        <v>0</v>
      </c>
      <c r="AO286" s="7">
        <v>0</v>
      </c>
      <c r="AP286" s="7">
        <v>0</v>
      </c>
      <c r="AQ286" s="7">
        <v>0</v>
      </c>
      <c r="AR286" s="7">
        <v>0</v>
      </c>
      <c r="AS286" s="7">
        <v>0</v>
      </c>
      <c r="AT286" s="7">
        <v>0</v>
      </c>
      <c r="AU286" s="7">
        <v>0</v>
      </c>
      <c r="AV286" s="7">
        <v>0</v>
      </c>
      <c r="AW286" s="7">
        <v>0</v>
      </c>
      <c r="AX286" s="7">
        <v>0</v>
      </c>
      <c r="AY286" s="7">
        <v>0</v>
      </c>
      <c r="AZ286" s="7">
        <v>0</v>
      </c>
      <c r="BA286" s="7">
        <v>0</v>
      </c>
      <c r="BB286" s="7">
        <v>0</v>
      </c>
      <c r="BC286" s="7">
        <v>0</v>
      </c>
      <c r="BD286" s="7">
        <v>0</v>
      </c>
      <c r="BE286" s="7">
        <v>0</v>
      </c>
      <c r="BF286" s="7">
        <v>0</v>
      </c>
      <c r="BG286" s="7">
        <v>0</v>
      </c>
      <c r="BH286" s="7">
        <v>0</v>
      </c>
      <c r="BI286" s="7">
        <v>0</v>
      </c>
      <c r="BJ286" s="7">
        <v>0</v>
      </c>
      <c r="BK286" s="7">
        <v>0</v>
      </c>
      <c r="BL286" s="155">
        <v>0</v>
      </c>
      <c r="BM286" s="7"/>
      <c r="BN286" s="7"/>
      <c r="BO286" s="7"/>
      <c r="BP286" s="7"/>
      <c r="BQ286" s="7"/>
      <c r="BR286" s="7"/>
      <c r="BS286" s="7"/>
      <c r="BT286" s="5">
        <f>SUM(Tabela36[[#This Row],[set/21]:[dez/21]])</f>
        <v>0</v>
      </c>
      <c r="BU286" s="5">
        <f>SUM(Tabela36[[#This Row],[jan/22]:[dez/22]])</f>
        <v>3040.53</v>
      </c>
      <c r="BV286" s="5">
        <f t="shared" si="14"/>
        <v>0</v>
      </c>
      <c r="BW286" s="5">
        <f t="shared" si="15"/>
        <v>0</v>
      </c>
      <c r="BX286" s="5">
        <f>SUM(Tabela36[[#This Row],[jan/25]:[dez/25]])</f>
        <v>0</v>
      </c>
      <c r="BY286" s="5">
        <f t="shared" si="16"/>
        <v>0</v>
      </c>
      <c r="BZ286" s="5">
        <f>Tabela36[[#This Row],[Total 2025]]+Tabela36[[#This Row],[Total 2024]]+Tabela36[[#This Row],[Total 2023]]+Tabela36[[#This Row],[Total 2022]]+Tabela36[[#This Row],[Total 2021]]+Tabela36[[#This Row],[Total 2026]]</f>
        <v>3040.53</v>
      </c>
    </row>
    <row r="287" spans="1:78" ht="30" customHeight="1" x14ac:dyDescent="0.25">
      <c r="A287" s="63"/>
      <c r="B287" s="10" t="s">
        <v>2351</v>
      </c>
      <c r="C287" s="2" t="s">
        <v>301</v>
      </c>
      <c r="D287" s="10">
        <v>1231</v>
      </c>
      <c r="E287" s="7"/>
      <c r="F287" s="2" t="s">
        <v>529</v>
      </c>
      <c r="G287" s="153" t="s">
        <v>440</v>
      </c>
      <c r="H287" s="11">
        <v>0</v>
      </c>
      <c r="I287" s="11">
        <v>0</v>
      </c>
      <c r="J287" s="11">
        <v>0</v>
      </c>
      <c r="K287" s="11">
        <v>0</v>
      </c>
      <c r="L287" s="11">
        <v>0</v>
      </c>
      <c r="M287" s="11">
        <v>0</v>
      </c>
      <c r="N287" s="11">
        <v>2941.4</v>
      </c>
      <c r="O287" s="11">
        <v>0</v>
      </c>
      <c r="P287" s="11">
        <v>0</v>
      </c>
      <c r="Q287" s="11">
        <v>0</v>
      </c>
      <c r="R287" s="11">
        <v>0</v>
      </c>
      <c r="S287" s="11">
        <v>0</v>
      </c>
      <c r="T287" s="11">
        <v>0</v>
      </c>
      <c r="U287" s="11">
        <v>0</v>
      </c>
      <c r="V287" s="11">
        <v>0</v>
      </c>
      <c r="W287" s="7">
        <v>0</v>
      </c>
      <c r="X287" s="7">
        <v>0</v>
      </c>
      <c r="Y287" s="7">
        <v>0</v>
      </c>
      <c r="Z287" s="7">
        <v>0</v>
      </c>
      <c r="AA287" s="7">
        <v>0</v>
      </c>
      <c r="AB287" s="7">
        <v>0</v>
      </c>
      <c r="AC287" s="7">
        <v>0</v>
      </c>
      <c r="AD287" s="7">
        <v>0</v>
      </c>
      <c r="AE287" s="7">
        <v>0</v>
      </c>
      <c r="AF287" s="11">
        <v>0</v>
      </c>
      <c r="AG287" s="7">
        <v>0</v>
      </c>
      <c r="AH287" s="7">
        <v>0</v>
      </c>
      <c r="AI287" s="7">
        <v>0</v>
      </c>
      <c r="AJ287" s="7">
        <v>0</v>
      </c>
      <c r="AK287" s="7">
        <v>0</v>
      </c>
      <c r="AL287" s="7">
        <v>0</v>
      </c>
      <c r="AM287" s="7">
        <v>0</v>
      </c>
      <c r="AN287" s="7">
        <v>0</v>
      </c>
      <c r="AO287" s="7">
        <v>0</v>
      </c>
      <c r="AP287" s="7">
        <v>0</v>
      </c>
      <c r="AQ287" s="7">
        <v>0</v>
      </c>
      <c r="AR287" s="7">
        <v>0</v>
      </c>
      <c r="AS287" s="7">
        <v>0</v>
      </c>
      <c r="AT287" s="7">
        <v>0</v>
      </c>
      <c r="AU287" s="7">
        <v>0</v>
      </c>
      <c r="AV287" s="7">
        <v>0</v>
      </c>
      <c r="AW287" s="7">
        <v>0</v>
      </c>
      <c r="AX287" s="7">
        <v>0</v>
      </c>
      <c r="AY287" s="7">
        <v>0</v>
      </c>
      <c r="AZ287" s="7">
        <v>0</v>
      </c>
      <c r="BA287" s="7">
        <v>0</v>
      </c>
      <c r="BB287" s="7">
        <v>0</v>
      </c>
      <c r="BC287" s="7">
        <v>0</v>
      </c>
      <c r="BD287" s="7">
        <v>0</v>
      </c>
      <c r="BE287" s="7">
        <v>0</v>
      </c>
      <c r="BF287" s="7">
        <v>0</v>
      </c>
      <c r="BG287" s="7">
        <v>0</v>
      </c>
      <c r="BH287" s="7">
        <v>0</v>
      </c>
      <c r="BI287" s="7">
        <v>0</v>
      </c>
      <c r="BJ287" s="7">
        <v>0</v>
      </c>
      <c r="BK287" s="7">
        <v>0</v>
      </c>
      <c r="BL287" s="155">
        <v>0</v>
      </c>
      <c r="BM287" s="7"/>
      <c r="BN287" s="7"/>
      <c r="BO287" s="7"/>
      <c r="BP287" s="7"/>
      <c r="BQ287" s="7"/>
      <c r="BR287" s="7"/>
      <c r="BS287" s="7"/>
      <c r="BT287" s="5">
        <f>SUM(Tabela36[[#This Row],[set/21]:[dez/21]])</f>
        <v>0</v>
      </c>
      <c r="BU287" s="5">
        <f>SUM(Tabela36[[#This Row],[jan/22]:[dez/22]])</f>
        <v>2941.4</v>
      </c>
      <c r="BV287" s="5">
        <f t="shared" si="14"/>
        <v>0</v>
      </c>
      <c r="BW287" s="5">
        <f t="shared" si="15"/>
        <v>0</v>
      </c>
      <c r="BX287" s="5">
        <f>SUM(Tabela36[[#This Row],[jan/25]:[dez/25]])</f>
        <v>0</v>
      </c>
      <c r="BY287" s="5">
        <f t="shared" si="16"/>
        <v>0</v>
      </c>
      <c r="BZ287" s="5">
        <f>Tabela36[[#This Row],[Total 2025]]+Tabela36[[#This Row],[Total 2024]]+Tabela36[[#This Row],[Total 2023]]+Tabela36[[#This Row],[Total 2022]]+Tabela36[[#This Row],[Total 2021]]+Tabela36[[#This Row],[Total 2026]]</f>
        <v>2941.4</v>
      </c>
    </row>
    <row r="288" spans="1:78" ht="30" customHeight="1" x14ac:dyDescent="0.25">
      <c r="A288" s="63"/>
      <c r="B288" s="10" t="s">
        <v>334</v>
      </c>
      <c r="C288" s="2" t="s">
        <v>276</v>
      </c>
      <c r="D288" s="10">
        <v>1340</v>
      </c>
      <c r="E288" s="7"/>
      <c r="F288" s="2" t="s">
        <v>436</v>
      </c>
      <c r="G288" s="153" t="s">
        <v>440</v>
      </c>
      <c r="H288" s="11">
        <v>0</v>
      </c>
      <c r="I288" s="11">
        <v>0</v>
      </c>
      <c r="J288" s="11">
        <v>0</v>
      </c>
      <c r="K288" s="11">
        <v>0</v>
      </c>
      <c r="L288" s="11">
        <v>0</v>
      </c>
      <c r="M288" s="11">
        <v>0</v>
      </c>
      <c r="N288" s="11">
        <v>0</v>
      </c>
      <c r="O288" s="11">
        <v>0</v>
      </c>
      <c r="P288" s="11">
        <v>0</v>
      </c>
      <c r="Q288" s="11">
        <v>0</v>
      </c>
      <c r="R288" s="11">
        <v>0</v>
      </c>
      <c r="S288" s="11">
        <v>2902.56</v>
      </c>
      <c r="T288" s="11">
        <v>0</v>
      </c>
      <c r="U288" s="11">
        <v>0</v>
      </c>
      <c r="V288" s="11">
        <v>0</v>
      </c>
      <c r="W288" s="11">
        <v>0</v>
      </c>
      <c r="X288" s="11">
        <v>0</v>
      </c>
      <c r="Y288" s="11">
        <v>0</v>
      </c>
      <c r="Z288" s="11">
        <v>0</v>
      </c>
      <c r="AA288" s="11">
        <v>0</v>
      </c>
      <c r="AB288" s="11">
        <v>0</v>
      </c>
      <c r="AC288" s="11">
        <v>0</v>
      </c>
      <c r="AD288" s="11">
        <v>0</v>
      </c>
      <c r="AE288" s="7">
        <v>0</v>
      </c>
      <c r="AF288" s="11">
        <v>0</v>
      </c>
      <c r="AG288" s="11">
        <v>0</v>
      </c>
      <c r="AH288" s="7">
        <v>0</v>
      </c>
      <c r="AI288" s="7">
        <v>0</v>
      </c>
      <c r="AJ288" s="7">
        <v>0</v>
      </c>
      <c r="AK288" s="7">
        <v>0</v>
      </c>
      <c r="AL288" s="7">
        <v>0</v>
      </c>
      <c r="AM288" s="7">
        <v>0</v>
      </c>
      <c r="AN288" s="7">
        <v>0</v>
      </c>
      <c r="AO288" s="7">
        <v>0</v>
      </c>
      <c r="AP288" s="7">
        <v>0</v>
      </c>
      <c r="AQ288" s="7">
        <v>0</v>
      </c>
      <c r="AR288" s="7">
        <v>0</v>
      </c>
      <c r="AS288" s="7">
        <v>0</v>
      </c>
      <c r="AT288" s="7">
        <v>0</v>
      </c>
      <c r="AU288" s="7">
        <v>0</v>
      </c>
      <c r="AV288" s="7">
        <v>0</v>
      </c>
      <c r="AW288" s="7">
        <v>0</v>
      </c>
      <c r="AX288" s="7">
        <v>0</v>
      </c>
      <c r="AY288" s="7">
        <v>0</v>
      </c>
      <c r="AZ288" s="7">
        <v>0</v>
      </c>
      <c r="BA288" s="7">
        <v>0</v>
      </c>
      <c r="BB288" s="7">
        <v>0</v>
      </c>
      <c r="BC288" s="7">
        <v>0</v>
      </c>
      <c r="BD288" s="7">
        <v>0</v>
      </c>
      <c r="BE288" s="7">
        <v>0</v>
      </c>
      <c r="BF288" s="7">
        <v>0</v>
      </c>
      <c r="BG288" s="7">
        <v>0</v>
      </c>
      <c r="BH288" s="7">
        <v>0</v>
      </c>
      <c r="BI288" s="7">
        <v>0</v>
      </c>
      <c r="BJ288" s="7">
        <v>0</v>
      </c>
      <c r="BK288" s="7">
        <v>0</v>
      </c>
      <c r="BL288" s="155">
        <v>0</v>
      </c>
      <c r="BM288" s="7"/>
      <c r="BN288" s="7"/>
      <c r="BO288" s="7"/>
      <c r="BP288" s="7"/>
      <c r="BQ288" s="7"/>
      <c r="BR288" s="7"/>
      <c r="BS288" s="7"/>
      <c r="BT288" s="5">
        <f>SUM(Tabela36[[#This Row],[set/21]:[dez/21]])</f>
        <v>0</v>
      </c>
      <c r="BU288" s="5">
        <f>SUM(Tabela36[[#This Row],[jan/22]:[dez/22]])</f>
        <v>2902.56</v>
      </c>
      <c r="BV288" s="5">
        <f t="shared" si="14"/>
        <v>0</v>
      </c>
      <c r="BW288" s="5">
        <f t="shared" si="15"/>
        <v>0</v>
      </c>
      <c r="BX288" s="5">
        <f>SUM(Tabela36[[#This Row],[jan/25]:[dez/25]])</f>
        <v>0</v>
      </c>
      <c r="BY288" s="5">
        <f t="shared" si="16"/>
        <v>0</v>
      </c>
      <c r="BZ288" s="5">
        <f>Tabela36[[#This Row],[Total 2025]]+Tabela36[[#This Row],[Total 2024]]+Tabela36[[#This Row],[Total 2023]]+Tabela36[[#This Row],[Total 2022]]+Tabela36[[#This Row],[Total 2021]]+Tabela36[[#This Row],[Total 2026]]</f>
        <v>2902.56</v>
      </c>
    </row>
    <row r="289" spans="1:78" ht="30" customHeight="1" x14ac:dyDescent="0.25">
      <c r="A289" s="63"/>
      <c r="B289" s="10" t="s">
        <v>8</v>
      </c>
      <c r="C289" s="2" t="s">
        <v>281</v>
      </c>
      <c r="D289" s="10">
        <v>1183</v>
      </c>
      <c r="E289" s="7"/>
      <c r="F289" s="2" t="s">
        <v>529</v>
      </c>
      <c r="G289" s="153" t="s">
        <v>440</v>
      </c>
      <c r="H289" s="7">
        <v>0</v>
      </c>
      <c r="I289" s="7">
        <v>0</v>
      </c>
      <c r="J289" s="7">
        <v>0</v>
      </c>
      <c r="K289" s="7">
        <v>0</v>
      </c>
      <c r="L289" s="7">
        <v>2539.17</v>
      </c>
      <c r="M289" s="7">
        <v>0</v>
      </c>
      <c r="N289" s="7">
        <v>0</v>
      </c>
      <c r="O289" s="7">
        <v>0</v>
      </c>
      <c r="P289" s="7">
        <v>0</v>
      </c>
      <c r="Q289" s="7">
        <v>0</v>
      </c>
      <c r="R289" s="7">
        <v>0</v>
      </c>
      <c r="S289" s="7">
        <v>0</v>
      </c>
      <c r="T289" s="11">
        <v>0</v>
      </c>
      <c r="U289" s="11">
        <v>0</v>
      </c>
      <c r="V289" s="11">
        <v>0</v>
      </c>
      <c r="W289" s="7">
        <v>0</v>
      </c>
      <c r="X289" s="7">
        <v>0</v>
      </c>
      <c r="Y289" s="7">
        <v>0</v>
      </c>
      <c r="Z289" s="7">
        <v>0</v>
      </c>
      <c r="AA289" s="7">
        <v>0</v>
      </c>
      <c r="AB289" s="7">
        <v>0</v>
      </c>
      <c r="AC289" s="7">
        <v>0</v>
      </c>
      <c r="AD289" s="7">
        <v>0</v>
      </c>
      <c r="AE289" s="7">
        <v>0</v>
      </c>
      <c r="AF289" s="11">
        <v>0</v>
      </c>
      <c r="AG289" s="7">
        <v>0</v>
      </c>
      <c r="AH289" s="7">
        <v>0</v>
      </c>
      <c r="AI289" s="7">
        <v>0</v>
      </c>
      <c r="AJ289" s="7">
        <v>0</v>
      </c>
      <c r="AK289" s="7">
        <v>0</v>
      </c>
      <c r="AL289" s="7">
        <v>0</v>
      </c>
      <c r="AM289" s="7">
        <v>0</v>
      </c>
      <c r="AN289" s="7">
        <v>0</v>
      </c>
      <c r="AO289" s="7">
        <v>0</v>
      </c>
      <c r="AP289" s="7">
        <v>0</v>
      </c>
      <c r="AQ289" s="7">
        <v>0</v>
      </c>
      <c r="AR289" s="7">
        <v>0</v>
      </c>
      <c r="AS289" s="7">
        <v>0</v>
      </c>
      <c r="AT289" s="7">
        <v>0</v>
      </c>
      <c r="AU289" s="7">
        <v>0</v>
      </c>
      <c r="AV289" s="7">
        <v>0</v>
      </c>
      <c r="AW289" s="7">
        <v>0</v>
      </c>
      <c r="AX289" s="7">
        <v>0</v>
      </c>
      <c r="AY289" s="7">
        <v>0</v>
      </c>
      <c r="AZ289" s="7">
        <v>0</v>
      </c>
      <c r="BA289" s="7">
        <v>0</v>
      </c>
      <c r="BB289" s="7">
        <v>0</v>
      </c>
      <c r="BC289" s="7">
        <v>0</v>
      </c>
      <c r="BD289" s="7">
        <v>0</v>
      </c>
      <c r="BE289" s="7">
        <v>0</v>
      </c>
      <c r="BF289" s="7">
        <v>0</v>
      </c>
      <c r="BG289" s="7">
        <v>0</v>
      </c>
      <c r="BH289" s="7">
        <v>0</v>
      </c>
      <c r="BI289" s="7">
        <v>0</v>
      </c>
      <c r="BJ289" s="7">
        <v>0</v>
      </c>
      <c r="BK289" s="7">
        <v>0</v>
      </c>
      <c r="BL289" s="155">
        <v>0</v>
      </c>
      <c r="BM289" s="7"/>
      <c r="BN289" s="7"/>
      <c r="BO289" s="7"/>
      <c r="BP289" s="7"/>
      <c r="BQ289" s="7"/>
      <c r="BR289" s="7"/>
      <c r="BS289" s="7"/>
      <c r="BT289" s="5">
        <f>SUM(Tabela36[[#This Row],[set/21]:[dez/21]])</f>
        <v>0</v>
      </c>
      <c r="BU289" s="5">
        <f>SUM(Tabela36[[#This Row],[jan/22]:[dez/22]])</f>
        <v>2539.17</v>
      </c>
      <c r="BV289" s="5">
        <f t="shared" si="14"/>
        <v>0</v>
      </c>
      <c r="BW289" s="5">
        <f t="shared" si="15"/>
        <v>0</v>
      </c>
      <c r="BX289" s="5">
        <f>SUM(Tabela36[[#This Row],[jan/25]:[dez/25]])</f>
        <v>0</v>
      </c>
      <c r="BY289" s="5">
        <f t="shared" si="16"/>
        <v>0</v>
      </c>
      <c r="BZ289" s="5">
        <f>Tabela36[[#This Row],[Total 2025]]+Tabela36[[#This Row],[Total 2024]]+Tabela36[[#This Row],[Total 2023]]+Tabela36[[#This Row],[Total 2022]]+Tabela36[[#This Row],[Total 2021]]+Tabela36[[#This Row],[Total 2026]]</f>
        <v>2539.17</v>
      </c>
    </row>
    <row r="290" spans="1:78" ht="30" customHeight="1" x14ac:dyDescent="0.25">
      <c r="A290" s="63"/>
      <c r="B290" s="10" t="s">
        <v>34</v>
      </c>
      <c r="C290" s="2" t="s">
        <v>295</v>
      </c>
      <c r="D290" s="10">
        <v>1329</v>
      </c>
      <c r="E290" s="7"/>
      <c r="F290" s="2" t="s">
        <v>529</v>
      </c>
      <c r="G290" s="153" t="s">
        <v>440</v>
      </c>
      <c r="H290" s="7">
        <v>0</v>
      </c>
      <c r="I290" s="7">
        <v>0</v>
      </c>
      <c r="J290" s="7">
        <v>0</v>
      </c>
      <c r="K290" s="7">
        <v>0</v>
      </c>
      <c r="L290" s="7">
        <v>0</v>
      </c>
      <c r="M290" s="7">
        <v>0</v>
      </c>
      <c r="N290" s="7">
        <v>0</v>
      </c>
      <c r="O290" s="7">
        <v>0</v>
      </c>
      <c r="P290" s="7">
        <v>0</v>
      </c>
      <c r="Q290" s="7">
        <v>0</v>
      </c>
      <c r="R290" s="7">
        <v>2531.3000000000002</v>
      </c>
      <c r="S290" s="7">
        <v>0</v>
      </c>
      <c r="T290" s="11">
        <v>0</v>
      </c>
      <c r="U290" s="11">
        <v>0</v>
      </c>
      <c r="V290" s="11">
        <v>0</v>
      </c>
      <c r="W290" s="7">
        <v>0</v>
      </c>
      <c r="X290" s="7">
        <v>0</v>
      </c>
      <c r="Y290" s="7">
        <v>0</v>
      </c>
      <c r="Z290" s="7">
        <v>0</v>
      </c>
      <c r="AA290" s="7">
        <v>0</v>
      </c>
      <c r="AB290" s="7">
        <v>0</v>
      </c>
      <c r="AC290" s="7">
        <v>0</v>
      </c>
      <c r="AD290" s="7">
        <v>0</v>
      </c>
      <c r="AE290" s="7">
        <v>0</v>
      </c>
      <c r="AF290" s="11">
        <v>0</v>
      </c>
      <c r="AG290" s="7">
        <v>0</v>
      </c>
      <c r="AH290" s="7">
        <v>0</v>
      </c>
      <c r="AI290" s="7">
        <v>0</v>
      </c>
      <c r="AJ290" s="7">
        <v>0</v>
      </c>
      <c r="AK290" s="7">
        <v>0</v>
      </c>
      <c r="AL290" s="7">
        <v>0</v>
      </c>
      <c r="AM290" s="7">
        <v>0</v>
      </c>
      <c r="AN290" s="7">
        <v>0</v>
      </c>
      <c r="AO290" s="7">
        <v>0</v>
      </c>
      <c r="AP290" s="7">
        <v>0</v>
      </c>
      <c r="AQ290" s="7">
        <v>0</v>
      </c>
      <c r="AR290" s="7">
        <v>0</v>
      </c>
      <c r="AS290" s="7">
        <v>0</v>
      </c>
      <c r="AT290" s="7">
        <v>0</v>
      </c>
      <c r="AU290" s="7">
        <v>0</v>
      </c>
      <c r="AV290" s="7">
        <v>0</v>
      </c>
      <c r="AW290" s="7">
        <v>0</v>
      </c>
      <c r="AX290" s="7">
        <v>0</v>
      </c>
      <c r="AY290" s="7">
        <v>0</v>
      </c>
      <c r="AZ290" s="7">
        <v>0</v>
      </c>
      <c r="BA290" s="7">
        <v>0</v>
      </c>
      <c r="BB290" s="7">
        <v>0</v>
      </c>
      <c r="BC290" s="7">
        <v>0</v>
      </c>
      <c r="BD290" s="7">
        <v>0</v>
      </c>
      <c r="BE290" s="7">
        <v>0</v>
      </c>
      <c r="BF290" s="7">
        <v>0</v>
      </c>
      <c r="BG290" s="7">
        <v>0</v>
      </c>
      <c r="BH290" s="7">
        <v>0</v>
      </c>
      <c r="BI290" s="7">
        <v>0</v>
      </c>
      <c r="BJ290" s="7">
        <v>0</v>
      </c>
      <c r="BK290" s="7">
        <v>0</v>
      </c>
      <c r="BL290" s="155">
        <v>0</v>
      </c>
      <c r="BM290" s="7"/>
      <c r="BN290" s="7"/>
      <c r="BO290" s="7"/>
      <c r="BP290" s="7"/>
      <c r="BQ290" s="7"/>
      <c r="BR290" s="7"/>
      <c r="BS290" s="7"/>
      <c r="BT290" s="5">
        <f>SUM(Tabela36[[#This Row],[set/21]:[dez/21]])</f>
        <v>0</v>
      </c>
      <c r="BU290" s="5">
        <f>SUM(Tabela36[[#This Row],[jan/22]:[dez/22]])</f>
        <v>2531.3000000000002</v>
      </c>
      <c r="BV290" s="5">
        <f t="shared" si="14"/>
        <v>0</v>
      </c>
      <c r="BW290" s="5">
        <f t="shared" si="15"/>
        <v>0</v>
      </c>
      <c r="BX290" s="5">
        <f>SUM(Tabela36[[#This Row],[jan/25]:[dez/25]])</f>
        <v>0</v>
      </c>
      <c r="BY290" s="5">
        <f t="shared" si="16"/>
        <v>0</v>
      </c>
      <c r="BZ290" s="5">
        <f>Tabela36[[#This Row],[Total 2025]]+Tabela36[[#This Row],[Total 2024]]+Tabela36[[#This Row],[Total 2023]]+Tabela36[[#This Row],[Total 2022]]+Tabela36[[#This Row],[Total 2021]]+Tabela36[[#This Row],[Total 2026]]</f>
        <v>2531.3000000000002</v>
      </c>
    </row>
    <row r="291" spans="1:78" ht="30" customHeight="1" x14ac:dyDescent="0.25">
      <c r="A291" s="63"/>
      <c r="B291" s="14" t="s">
        <v>365</v>
      </c>
      <c r="C291" s="2" t="s">
        <v>282</v>
      </c>
      <c r="D291" s="10">
        <v>1357</v>
      </c>
      <c r="E291" s="7"/>
      <c r="F291" s="2" t="s">
        <v>438</v>
      </c>
      <c r="G291" s="153" t="s">
        <v>435</v>
      </c>
      <c r="H291" s="7">
        <v>0</v>
      </c>
      <c r="I291" s="7">
        <v>0</v>
      </c>
      <c r="J291" s="7">
        <v>0</v>
      </c>
      <c r="K291" s="7">
        <v>0</v>
      </c>
      <c r="L291" s="7">
        <v>0</v>
      </c>
      <c r="M291" s="7">
        <v>0</v>
      </c>
      <c r="N291" s="7">
        <v>0</v>
      </c>
      <c r="O291" s="7">
        <v>0</v>
      </c>
      <c r="P291" s="7">
        <v>0</v>
      </c>
      <c r="Q291" s="7">
        <v>0</v>
      </c>
      <c r="R291" s="7">
        <v>0</v>
      </c>
      <c r="S291" s="7">
        <v>0</v>
      </c>
      <c r="T291" s="11">
        <v>0</v>
      </c>
      <c r="U291" s="11">
        <v>0</v>
      </c>
      <c r="V291" s="11">
        <v>2385.1999999999998</v>
      </c>
      <c r="W291" s="11">
        <v>0</v>
      </c>
      <c r="X291" s="11">
        <v>0</v>
      </c>
      <c r="Y291" s="11">
        <v>0</v>
      </c>
      <c r="Z291" s="11">
        <v>0</v>
      </c>
      <c r="AA291" s="11">
        <v>0</v>
      </c>
      <c r="AB291" s="11">
        <v>0</v>
      </c>
      <c r="AC291" s="11">
        <v>0</v>
      </c>
      <c r="AD291" s="11">
        <v>0</v>
      </c>
      <c r="AE291" s="7">
        <v>0</v>
      </c>
      <c r="AF291" s="11">
        <v>0</v>
      </c>
      <c r="AG291" s="11">
        <v>0</v>
      </c>
      <c r="AH291" s="7">
        <v>0</v>
      </c>
      <c r="AI291" s="7">
        <v>0</v>
      </c>
      <c r="AJ291" s="7">
        <v>0</v>
      </c>
      <c r="AK291" s="7">
        <v>0</v>
      </c>
      <c r="AL291" s="7">
        <v>0</v>
      </c>
      <c r="AM291" s="7">
        <v>0</v>
      </c>
      <c r="AN291" s="7">
        <v>0</v>
      </c>
      <c r="AO291" s="7">
        <v>0</v>
      </c>
      <c r="AP291" s="7">
        <v>0</v>
      </c>
      <c r="AQ291" s="7">
        <v>0</v>
      </c>
      <c r="AR291" s="7">
        <v>0</v>
      </c>
      <c r="AS291" s="7">
        <v>0</v>
      </c>
      <c r="AT291" s="7">
        <v>0</v>
      </c>
      <c r="AU291" s="7">
        <v>0</v>
      </c>
      <c r="AV291" s="7">
        <v>0</v>
      </c>
      <c r="AW291" s="7">
        <v>0</v>
      </c>
      <c r="AX291" s="7">
        <v>0</v>
      </c>
      <c r="AY291" s="7">
        <v>0</v>
      </c>
      <c r="AZ291" s="7">
        <v>0</v>
      </c>
      <c r="BA291" s="7">
        <v>0</v>
      </c>
      <c r="BB291" s="7">
        <v>0</v>
      </c>
      <c r="BC291" s="7">
        <v>0</v>
      </c>
      <c r="BD291" s="7">
        <v>0</v>
      </c>
      <c r="BE291" s="7">
        <v>0</v>
      </c>
      <c r="BF291" s="7">
        <v>0</v>
      </c>
      <c r="BG291" s="7">
        <v>0</v>
      </c>
      <c r="BH291" s="7">
        <v>0</v>
      </c>
      <c r="BI291" s="7">
        <v>0</v>
      </c>
      <c r="BJ291" s="7">
        <v>0</v>
      </c>
      <c r="BK291" s="7">
        <v>0</v>
      </c>
      <c r="BL291" s="155">
        <v>0</v>
      </c>
      <c r="BM291" s="7"/>
      <c r="BN291" s="7"/>
      <c r="BO291" s="7"/>
      <c r="BP291" s="7"/>
      <c r="BQ291" s="7"/>
      <c r="BR291" s="7"/>
      <c r="BS291" s="7"/>
      <c r="BT291" s="5">
        <f>SUM(Tabela36[[#This Row],[set/21]:[dez/21]])</f>
        <v>0</v>
      </c>
      <c r="BU291" s="5">
        <f>SUM(Tabela36[[#This Row],[jan/22]:[dez/22]])</f>
        <v>2385.1999999999998</v>
      </c>
      <c r="BV291" s="5">
        <f t="shared" si="14"/>
        <v>0</v>
      </c>
      <c r="BW291" s="5">
        <f t="shared" si="15"/>
        <v>0</v>
      </c>
      <c r="BX291" s="5">
        <f>SUM(Tabela36[[#This Row],[jan/25]:[dez/25]])</f>
        <v>0</v>
      </c>
      <c r="BY291" s="5">
        <f t="shared" si="16"/>
        <v>0</v>
      </c>
      <c r="BZ291" s="5">
        <f>Tabela36[[#This Row],[Total 2025]]+Tabela36[[#This Row],[Total 2024]]+Tabela36[[#This Row],[Total 2023]]+Tabela36[[#This Row],[Total 2022]]+Tabela36[[#This Row],[Total 2021]]+Tabela36[[#This Row],[Total 2026]]</f>
        <v>2385.1999999999998</v>
      </c>
    </row>
    <row r="292" spans="1:78" ht="30" customHeight="1" x14ac:dyDescent="0.25">
      <c r="A292" s="63"/>
      <c r="B292" s="10" t="s">
        <v>263</v>
      </c>
      <c r="C292" s="2" t="s">
        <v>279</v>
      </c>
      <c r="D292" s="10">
        <v>1161</v>
      </c>
      <c r="E292" s="7">
        <v>3000</v>
      </c>
      <c r="F292" s="2" t="s">
        <v>437</v>
      </c>
      <c r="G292" s="153" t="s">
        <v>435</v>
      </c>
      <c r="H292" s="7">
        <v>0</v>
      </c>
      <c r="I292" s="7">
        <v>0</v>
      </c>
      <c r="J292" s="7">
        <v>0</v>
      </c>
      <c r="K292" s="7">
        <v>2401.66</v>
      </c>
      <c r="L292" s="7">
        <v>0</v>
      </c>
      <c r="M292" s="7">
        <v>0</v>
      </c>
      <c r="N292" s="7">
        <v>0</v>
      </c>
      <c r="O292" s="7">
        <v>0</v>
      </c>
      <c r="P292" s="7">
        <v>2180.16</v>
      </c>
      <c r="Q292" s="7">
        <v>0</v>
      </c>
      <c r="R292" s="7">
        <v>0</v>
      </c>
      <c r="S292" s="7">
        <v>0</v>
      </c>
      <c r="T292" s="11">
        <v>0</v>
      </c>
      <c r="U292" s="11">
        <v>0</v>
      </c>
      <c r="V292" s="11">
        <v>0</v>
      </c>
      <c r="W292" s="7">
        <v>0</v>
      </c>
      <c r="X292" s="7">
        <v>0</v>
      </c>
      <c r="Y292" s="7">
        <v>0</v>
      </c>
      <c r="Z292" s="7">
        <v>0</v>
      </c>
      <c r="AA292" s="7">
        <v>0</v>
      </c>
      <c r="AB292" s="7">
        <v>0</v>
      </c>
      <c r="AC292" s="7">
        <v>0</v>
      </c>
      <c r="AD292" s="7">
        <v>0</v>
      </c>
      <c r="AE292" s="7">
        <v>1922.68</v>
      </c>
      <c r="AF292" s="11">
        <v>0</v>
      </c>
      <c r="AG292" s="7">
        <v>0</v>
      </c>
      <c r="AH292" s="7">
        <v>0</v>
      </c>
      <c r="AI292" s="7">
        <v>0</v>
      </c>
      <c r="AJ292" s="7">
        <v>1878.92</v>
      </c>
      <c r="AK292" s="7">
        <v>0</v>
      </c>
      <c r="AL292" s="7">
        <v>0</v>
      </c>
      <c r="AM292" s="7">
        <v>0</v>
      </c>
      <c r="AN292" s="7">
        <v>0</v>
      </c>
      <c r="AO292" s="7">
        <v>0</v>
      </c>
      <c r="AP292" s="7">
        <v>0</v>
      </c>
      <c r="AQ292" s="7">
        <v>2007.72</v>
      </c>
      <c r="AR292" s="7">
        <v>0</v>
      </c>
      <c r="AS292" s="7">
        <v>0</v>
      </c>
      <c r="AT292" s="7">
        <v>0</v>
      </c>
      <c r="AU292" s="7">
        <v>0</v>
      </c>
      <c r="AV292" s="7">
        <v>0</v>
      </c>
      <c r="AW292" s="7">
        <v>0</v>
      </c>
      <c r="AX292" s="7">
        <v>0</v>
      </c>
      <c r="AY292" s="7">
        <v>0</v>
      </c>
      <c r="AZ292" s="7">
        <v>0</v>
      </c>
      <c r="BA292" s="7">
        <v>0</v>
      </c>
      <c r="BB292" s="7">
        <v>0</v>
      </c>
      <c r="BC292" s="7">
        <v>0</v>
      </c>
      <c r="BD292" s="7">
        <v>0</v>
      </c>
      <c r="BE292" s="7">
        <v>0</v>
      </c>
      <c r="BF292" s="7">
        <v>0</v>
      </c>
      <c r="BG292" s="7">
        <v>0</v>
      </c>
      <c r="BH292" s="7">
        <v>0</v>
      </c>
      <c r="BI292" s="7">
        <v>0</v>
      </c>
      <c r="BJ292" s="7">
        <v>3299.48</v>
      </c>
      <c r="BK292" s="7">
        <v>0</v>
      </c>
      <c r="BL292" s="155">
        <v>0</v>
      </c>
      <c r="BM292" s="7"/>
      <c r="BN292" s="7"/>
      <c r="BO292" s="7"/>
      <c r="BP292" s="7"/>
      <c r="BQ292" s="7"/>
      <c r="BR292" s="7"/>
      <c r="BS292" s="7"/>
      <c r="BT292" s="5">
        <f>SUM(Tabela36[[#This Row],[set/21]:[dez/21]])</f>
        <v>2401.66</v>
      </c>
      <c r="BU292" s="5">
        <f>SUM(Tabela36[[#This Row],[jan/22]:[dez/22]])</f>
        <v>2180.16</v>
      </c>
      <c r="BV292" s="5">
        <f t="shared" si="14"/>
        <v>1922.68</v>
      </c>
      <c r="BW292" s="5">
        <f t="shared" si="15"/>
        <v>3886.6400000000003</v>
      </c>
      <c r="BX292" s="5">
        <f>SUM(Tabela36[[#This Row],[jan/25]:[dez/25]])</f>
        <v>0</v>
      </c>
      <c r="BY292" s="5">
        <f t="shared" si="16"/>
        <v>3299.48</v>
      </c>
      <c r="BZ292" s="5">
        <f>Tabela36[[#This Row],[Total 2025]]+Tabela36[[#This Row],[Total 2024]]+Tabela36[[#This Row],[Total 2023]]+Tabela36[[#This Row],[Total 2022]]+Tabela36[[#This Row],[Total 2021]]+Tabela36[[#This Row],[Total 2026]]</f>
        <v>13690.619999999999</v>
      </c>
    </row>
    <row r="293" spans="1:78" ht="30" customHeight="1" x14ac:dyDescent="0.25">
      <c r="A293" s="63"/>
      <c r="B293" s="10" t="s">
        <v>338</v>
      </c>
      <c r="C293" s="2" t="s">
        <v>290</v>
      </c>
      <c r="D293" s="10">
        <v>1312</v>
      </c>
      <c r="E293" s="7"/>
      <c r="F293" s="2" t="s">
        <v>529</v>
      </c>
      <c r="G293" s="153" t="s">
        <v>435</v>
      </c>
      <c r="H293" s="7">
        <v>0</v>
      </c>
      <c r="I293" s="7">
        <v>0</v>
      </c>
      <c r="J293" s="7">
        <v>0</v>
      </c>
      <c r="K293" s="7">
        <v>0</v>
      </c>
      <c r="L293" s="7">
        <v>0</v>
      </c>
      <c r="M293" s="7">
        <v>0</v>
      </c>
      <c r="N293" s="7">
        <v>0</v>
      </c>
      <c r="O293" s="7">
        <v>0</v>
      </c>
      <c r="P293" s="7">
        <v>0</v>
      </c>
      <c r="Q293" s="7">
        <v>0</v>
      </c>
      <c r="R293" s="7">
        <v>0</v>
      </c>
      <c r="S293" s="7">
        <v>0</v>
      </c>
      <c r="T293" s="11">
        <v>1677.72</v>
      </c>
      <c r="U293" s="11">
        <v>387.29</v>
      </c>
      <c r="V293" s="11">
        <v>0</v>
      </c>
      <c r="W293" s="11">
        <v>0</v>
      </c>
      <c r="X293" s="11">
        <v>0</v>
      </c>
      <c r="Y293" s="11">
        <v>0</v>
      </c>
      <c r="Z293" s="11">
        <v>0</v>
      </c>
      <c r="AA293" s="11">
        <v>1508.5</v>
      </c>
      <c r="AB293" s="11">
        <v>0</v>
      </c>
      <c r="AC293" s="11">
        <v>0</v>
      </c>
      <c r="AD293" s="11">
        <v>0</v>
      </c>
      <c r="AE293" s="7">
        <v>0</v>
      </c>
      <c r="AF293" s="11">
        <v>0</v>
      </c>
      <c r="AG293" s="11">
        <v>0</v>
      </c>
      <c r="AH293" s="7">
        <v>6063.48</v>
      </c>
      <c r="AI293" s="7">
        <v>0</v>
      </c>
      <c r="AJ293" s="7">
        <v>0</v>
      </c>
      <c r="AK293" s="7">
        <v>0</v>
      </c>
      <c r="AL293" s="7">
        <v>0</v>
      </c>
      <c r="AM293" s="7">
        <v>2388</v>
      </c>
      <c r="AN293" s="7">
        <v>0</v>
      </c>
      <c r="AO293" s="7">
        <v>0</v>
      </c>
      <c r="AP293" s="7">
        <v>0</v>
      </c>
      <c r="AQ293" s="7">
        <v>0</v>
      </c>
      <c r="AR293" s="7">
        <v>0</v>
      </c>
      <c r="AS293" s="7">
        <v>0</v>
      </c>
      <c r="AT293" s="7">
        <v>0</v>
      </c>
      <c r="AU293" s="7">
        <v>0</v>
      </c>
      <c r="AV293" s="7">
        <v>0</v>
      </c>
      <c r="AW293" s="7">
        <v>0</v>
      </c>
      <c r="AX293" s="7">
        <v>0</v>
      </c>
      <c r="AY293" s="7">
        <v>0</v>
      </c>
      <c r="AZ293" s="7">
        <v>0</v>
      </c>
      <c r="BA293" s="7">
        <v>0</v>
      </c>
      <c r="BB293" s="7">
        <v>0</v>
      </c>
      <c r="BC293" s="7">
        <v>0</v>
      </c>
      <c r="BD293" s="7">
        <v>0</v>
      </c>
      <c r="BE293" s="7">
        <v>0</v>
      </c>
      <c r="BF293" s="7">
        <v>0</v>
      </c>
      <c r="BG293" s="7">
        <v>0</v>
      </c>
      <c r="BH293" s="7">
        <v>0</v>
      </c>
      <c r="BI293" s="7">
        <v>0</v>
      </c>
      <c r="BJ293" s="7">
        <v>0</v>
      </c>
      <c r="BK293" s="7">
        <v>0</v>
      </c>
      <c r="BL293" s="155">
        <v>0</v>
      </c>
      <c r="BM293" s="7"/>
      <c r="BN293" s="7"/>
      <c r="BO293" s="7"/>
      <c r="BP293" s="7"/>
      <c r="BQ293" s="7"/>
      <c r="BR293" s="7"/>
      <c r="BS293" s="7"/>
      <c r="BT293" s="5">
        <f>SUM(Tabela36[[#This Row],[set/21]:[dez/21]])</f>
        <v>0</v>
      </c>
      <c r="BU293" s="5">
        <f>SUM(Tabela36[[#This Row],[jan/22]:[dez/22]])</f>
        <v>2065.0100000000002</v>
      </c>
      <c r="BV293" s="5">
        <f t="shared" si="14"/>
        <v>7571.98</v>
      </c>
      <c r="BW293" s="5">
        <f t="shared" si="15"/>
        <v>2388</v>
      </c>
      <c r="BX293" s="5">
        <f>SUM(Tabela36[[#This Row],[jan/25]:[dez/25]])</f>
        <v>0</v>
      </c>
      <c r="BY293" s="5">
        <f t="shared" si="16"/>
        <v>0</v>
      </c>
      <c r="BZ293" s="5">
        <f>Tabela36[[#This Row],[Total 2025]]+Tabela36[[#This Row],[Total 2024]]+Tabela36[[#This Row],[Total 2023]]+Tabela36[[#This Row],[Total 2022]]+Tabela36[[#This Row],[Total 2021]]+Tabela36[[#This Row],[Total 2026]]</f>
        <v>12024.99</v>
      </c>
    </row>
    <row r="294" spans="1:78" ht="30" customHeight="1" x14ac:dyDescent="0.25">
      <c r="A294" s="63"/>
      <c r="B294" s="10" t="s">
        <v>355</v>
      </c>
      <c r="C294" s="2" t="s">
        <v>279</v>
      </c>
      <c r="D294" s="10">
        <v>1353</v>
      </c>
      <c r="E294" s="7"/>
      <c r="F294" s="2" t="s">
        <v>529</v>
      </c>
      <c r="G294" s="153" t="s">
        <v>440</v>
      </c>
      <c r="H294" s="7">
        <v>0</v>
      </c>
      <c r="I294" s="7">
        <v>0</v>
      </c>
      <c r="J294" s="7">
        <v>0</v>
      </c>
      <c r="K294" s="7">
        <v>0</v>
      </c>
      <c r="L294" s="7">
        <v>0</v>
      </c>
      <c r="M294" s="7">
        <v>0</v>
      </c>
      <c r="N294" s="7">
        <v>0</v>
      </c>
      <c r="O294" s="7">
        <v>0</v>
      </c>
      <c r="P294" s="7">
        <v>0</v>
      </c>
      <c r="Q294" s="7">
        <v>0</v>
      </c>
      <c r="R294" s="7">
        <v>0</v>
      </c>
      <c r="S294" s="7">
        <v>0</v>
      </c>
      <c r="T294" s="7">
        <v>0</v>
      </c>
      <c r="U294" s="11">
        <v>1997.99</v>
      </c>
      <c r="V294" s="11">
        <v>0</v>
      </c>
      <c r="W294" s="11">
        <v>0</v>
      </c>
      <c r="X294" s="11">
        <v>0</v>
      </c>
      <c r="Y294" s="11">
        <v>0</v>
      </c>
      <c r="Z294" s="11">
        <v>0</v>
      </c>
      <c r="AA294" s="11">
        <v>0</v>
      </c>
      <c r="AB294" s="11">
        <v>0</v>
      </c>
      <c r="AC294" s="11">
        <v>0</v>
      </c>
      <c r="AD294" s="11">
        <v>0</v>
      </c>
      <c r="AE294" s="7">
        <v>0</v>
      </c>
      <c r="AF294" s="11">
        <v>0</v>
      </c>
      <c r="AG294" s="11">
        <v>0</v>
      </c>
      <c r="AH294" s="7">
        <v>0</v>
      </c>
      <c r="AI294" s="7">
        <v>0</v>
      </c>
      <c r="AJ294" s="7">
        <v>0</v>
      </c>
      <c r="AK294" s="7">
        <v>0</v>
      </c>
      <c r="AL294" s="7">
        <v>0</v>
      </c>
      <c r="AM294" s="7">
        <v>0</v>
      </c>
      <c r="AN294" s="7">
        <v>0</v>
      </c>
      <c r="AO294" s="7">
        <v>0</v>
      </c>
      <c r="AP294" s="7">
        <v>0</v>
      </c>
      <c r="AQ294" s="7">
        <v>0</v>
      </c>
      <c r="AR294" s="7">
        <v>0</v>
      </c>
      <c r="AS294" s="7">
        <v>0</v>
      </c>
      <c r="AT294" s="7">
        <v>0</v>
      </c>
      <c r="AU294" s="7">
        <v>0</v>
      </c>
      <c r="AV294" s="7">
        <v>0</v>
      </c>
      <c r="AW294" s="7">
        <v>0</v>
      </c>
      <c r="AX294" s="7">
        <v>0</v>
      </c>
      <c r="AY294" s="7">
        <v>0</v>
      </c>
      <c r="AZ294" s="7">
        <v>0</v>
      </c>
      <c r="BA294" s="7">
        <v>0</v>
      </c>
      <c r="BB294" s="7">
        <v>0</v>
      </c>
      <c r="BC294" s="7">
        <v>0</v>
      </c>
      <c r="BD294" s="7">
        <v>0</v>
      </c>
      <c r="BE294" s="7">
        <v>0</v>
      </c>
      <c r="BF294" s="7">
        <v>0</v>
      </c>
      <c r="BG294" s="7">
        <v>0</v>
      </c>
      <c r="BH294" s="7">
        <v>0</v>
      </c>
      <c r="BI294" s="7">
        <v>0</v>
      </c>
      <c r="BJ294" s="7">
        <v>0</v>
      </c>
      <c r="BK294" s="7">
        <v>0</v>
      </c>
      <c r="BL294" s="155">
        <v>0</v>
      </c>
      <c r="BM294" s="7"/>
      <c r="BN294" s="7"/>
      <c r="BO294" s="7"/>
      <c r="BP294" s="7"/>
      <c r="BQ294" s="7"/>
      <c r="BR294" s="7"/>
      <c r="BS294" s="7"/>
      <c r="BT294" s="5">
        <f>SUM(Tabela36[[#This Row],[set/21]:[dez/21]])</f>
        <v>0</v>
      </c>
      <c r="BU294" s="5">
        <f>SUM(Tabela36[[#This Row],[jan/22]:[dez/22]])</f>
        <v>1997.99</v>
      </c>
      <c r="BV294" s="5">
        <f t="shared" si="14"/>
        <v>0</v>
      </c>
      <c r="BW294" s="5">
        <f t="shared" si="15"/>
        <v>0</v>
      </c>
      <c r="BX294" s="5">
        <f>SUM(Tabela36[[#This Row],[jan/25]:[dez/25]])</f>
        <v>0</v>
      </c>
      <c r="BY294" s="5">
        <f t="shared" si="16"/>
        <v>0</v>
      </c>
      <c r="BZ294" s="5">
        <f>Tabela36[[#This Row],[Total 2025]]+Tabela36[[#This Row],[Total 2024]]+Tabela36[[#This Row],[Total 2023]]+Tabela36[[#This Row],[Total 2022]]+Tabela36[[#This Row],[Total 2021]]+Tabela36[[#This Row],[Total 2026]]</f>
        <v>1997.99</v>
      </c>
    </row>
    <row r="295" spans="1:78" ht="30" customHeight="1" x14ac:dyDescent="0.25">
      <c r="A295" s="63"/>
      <c r="B295" s="10" t="s">
        <v>284</v>
      </c>
      <c r="C295" s="2" t="s">
        <v>285</v>
      </c>
      <c r="D295" s="10">
        <v>1261</v>
      </c>
      <c r="E295" s="7"/>
      <c r="F295" s="2" t="s">
        <v>436</v>
      </c>
      <c r="G295" s="153" t="s">
        <v>440</v>
      </c>
      <c r="H295" s="7">
        <v>0</v>
      </c>
      <c r="I295" s="7">
        <v>0</v>
      </c>
      <c r="J295" s="7">
        <v>0</v>
      </c>
      <c r="K295" s="7">
        <v>0</v>
      </c>
      <c r="L295" s="7">
        <v>0</v>
      </c>
      <c r="M295" s="7">
        <v>0</v>
      </c>
      <c r="N295" s="7">
        <v>0</v>
      </c>
      <c r="O295" s="7">
        <v>0</v>
      </c>
      <c r="P295" s="7">
        <v>1981.4500000000003</v>
      </c>
      <c r="Q295" s="7">
        <v>0</v>
      </c>
      <c r="R295" s="7">
        <v>0</v>
      </c>
      <c r="S295" s="7">
        <v>0</v>
      </c>
      <c r="T295" s="11">
        <v>0</v>
      </c>
      <c r="U295" s="11">
        <v>0</v>
      </c>
      <c r="V295" s="11">
        <v>0</v>
      </c>
      <c r="W295" s="7">
        <v>0</v>
      </c>
      <c r="X295" s="7">
        <v>0</v>
      </c>
      <c r="Y295" s="7">
        <v>0</v>
      </c>
      <c r="Z295" s="7">
        <v>0</v>
      </c>
      <c r="AA295" s="7">
        <v>0</v>
      </c>
      <c r="AB295" s="7">
        <v>0</v>
      </c>
      <c r="AC295" s="7">
        <v>0</v>
      </c>
      <c r="AD295" s="7">
        <v>0</v>
      </c>
      <c r="AE295" s="7">
        <v>0</v>
      </c>
      <c r="AF295" s="11">
        <v>0</v>
      </c>
      <c r="AG295" s="7">
        <v>0</v>
      </c>
      <c r="AH295" s="7">
        <v>0</v>
      </c>
      <c r="AI295" s="7">
        <v>0</v>
      </c>
      <c r="AJ295" s="7">
        <v>0</v>
      </c>
      <c r="AK295" s="7">
        <v>0</v>
      </c>
      <c r="AL295" s="7">
        <v>0</v>
      </c>
      <c r="AM295" s="7">
        <v>0</v>
      </c>
      <c r="AN295" s="7">
        <v>0</v>
      </c>
      <c r="AO295" s="7">
        <v>0</v>
      </c>
      <c r="AP295" s="7">
        <v>0</v>
      </c>
      <c r="AQ295" s="7">
        <v>0</v>
      </c>
      <c r="AR295" s="7">
        <v>0</v>
      </c>
      <c r="AS295" s="7">
        <v>0</v>
      </c>
      <c r="AT295" s="7">
        <v>0</v>
      </c>
      <c r="AU295" s="7">
        <v>0</v>
      </c>
      <c r="AV295" s="7">
        <v>0</v>
      </c>
      <c r="AW295" s="7">
        <v>0</v>
      </c>
      <c r="AX295" s="7">
        <v>0</v>
      </c>
      <c r="AY295" s="7">
        <v>0</v>
      </c>
      <c r="AZ295" s="7">
        <v>0</v>
      </c>
      <c r="BA295" s="7">
        <v>0</v>
      </c>
      <c r="BB295" s="7">
        <v>0</v>
      </c>
      <c r="BC295" s="7">
        <v>0</v>
      </c>
      <c r="BD295" s="7">
        <v>0</v>
      </c>
      <c r="BE295" s="7">
        <v>0</v>
      </c>
      <c r="BF295" s="7">
        <v>0</v>
      </c>
      <c r="BG295" s="7">
        <v>0</v>
      </c>
      <c r="BH295" s="7">
        <v>0</v>
      </c>
      <c r="BI295" s="7">
        <v>0</v>
      </c>
      <c r="BJ295" s="7">
        <v>0</v>
      </c>
      <c r="BK295" s="7">
        <v>0</v>
      </c>
      <c r="BL295" s="155">
        <v>0</v>
      </c>
      <c r="BM295" s="7"/>
      <c r="BN295" s="7"/>
      <c r="BO295" s="7"/>
      <c r="BP295" s="7"/>
      <c r="BQ295" s="7"/>
      <c r="BR295" s="7"/>
      <c r="BS295" s="7"/>
      <c r="BT295" s="5">
        <f>SUM(Tabela36[[#This Row],[set/21]:[dez/21]])</f>
        <v>0</v>
      </c>
      <c r="BU295" s="5">
        <f>SUM(Tabela36[[#This Row],[jan/22]:[dez/22]])</f>
        <v>1981.4500000000003</v>
      </c>
      <c r="BV295" s="5">
        <f t="shared" si="14"/>
        <v>0</v>
      </c>
      <c r="BW295" s="5">
        <f t="shared" si="15"/>
        <v>0</v>
      </c>
      <c r="BX295" s="5">
        <f>SUM(Tabela36[[#This Row],[jan/25]:[dez/25]])</f>
        <v>0</v>
      </c>
      <c r="BY295" s="5">
        <f t="shared" si="16"/>
        <v>0</v>
      </c>
      <c r="BZ295" s="5">
        <f>Tabela36[[#This Row],[Total 2025]]+Tabela36[[#This Row],[Total 2024]]+Tabela36[[#This Row],[Total 2023]]+Tabela36[[#This Row],[Total 2022]]+Tabela36[[#This Row],[Total 2021]]+Tabela36[[#This Row],[Total 2026]]</f>
        <v>1981.4500000000003</v>
      </c>
    </row>
    <row r="296" spans="1:78" ht="30" customHeight="1" x14ac:dyDescent="0.25">
      <c r="A296" s="63"/>
      <c r="B296" s="10" t="s">
        <v>37</v>
      </c>
      <c r="C296" s="2" t="s">
        <v>276</v>
      </c>
      <c r="D296" s="10">
        <v>1041</v>
      </c>
      <c r="E296" s="7"/>
      <c r="F296" s="2" t="s">
        <v>436</v>
      </c>
      <c r="G296" s="153" t="s">
        <v>464</v>
      </c>
      <c r="H296" s="7">
        <v>1654.26</v>
      </c>
      <c r="I296" s="7">
        <v>0</v>
      </c>
      <c r="J296" s="7">
        <v>0</v>
      </c>
      <c r="K296" s="7">
        <v>0</v>
      </c>
      <c r="L296" s="7">
        <v>907.5</v>
      </c>
      <c r="M296" s="7">
        <v>0</v>
      </c>
      <c r="N296" s="7">
        <v>1067.04</v>
      </c>
      <c r="O296" s="7">
        <v>0</v>
      </c>
      <c r="P296" s="7">
        <v>0</v>
      </c>
      <c r="Q296" s="7">
        <v>0</v>
      </c>
      <c r="R296" s="7">
        <v>0</v>
      </c>
      <c r="S296" s="7">
        <v>0</v>
      </c>
      <c r="T296" s="11">
        <v>0</v>
      </c>
      <c r="U296" s="11">
        <v>0</v>
      </c>
      <c r="V296" s="11">
        <v>0</v>
      </c>
      <c r="W296" s="7">
        <v>0</v>
      </c>
      <c r="X296" s="7">
        <v>0</v>
      </c>
      <c r="Y296" s="7">
        <v>0</v>
      </c>
      <c r="Z296" s="7">
        <v>0</v>
      </c>
      <c r="AA296" s="7">
        <v>0</v>
      </c>
      <c r="AB296" s="7">
        <v>0</v>
      </c>
      <c r="AC296" s="7">
        <v>0</v>
      </c>
      <c r="AD296" s="7">
        <v>0</v>
      </c>
      <c r="AE296" s="7">
        <v>0</v>
      </c>
      <c r="AF296" s="11">
        <v>0</v>
      </c>
      <c r="AG296" s="7">
        <v>0</v>
      </c>
      <c r="AH296" s="7">
        <v>0</v>
      </c>
      <c r="AI296" s="7">
        <v>0</v>
      </c>
      <c r="AJ296" s="7">
        <v>0</v>
      </c>
      <c r="AK296" s="7">
        <v>0</v>
      </c>
      <c r="AL296" s="7">
        <v>0</v>
      </c>
      <c r="AM296" s="7">
        <v>0</v>
      </c>
      <c r="AN296" s="7">
        <v>0</v>
      </c>
      <c r="AO296" s="7">
        <v>0</v>
      </c>
      <c r="AP296" s="7">
        <v>0</v>
      </c>
      <c r="AQ296" s="7">
        <v>0</v>
      </c>
      <c r="AR296" s="7">
        <v>0</v>
      </c>
      <c r="AS296" s="7">
        <v>0</v>
      </c>
      <c r="AT296" s="7">
        <v>0</v>
      </c>
      <c r="AU296" s="7">
        <v>0</v>
      </c>
      <c r="AV296" s="7">
        <v>0</v>
      </c>
      <c r="AW296" s="7">
        <v>0</v>
      </c>
      <c r="AX296" s="7">
        <v>0</v>
      </c>
      <c r="AY296" s="7">
        <v>0</v>
      </c>
      <c r="AZ296" s="7">
        <v>0</v>
      </c>
      <c r="BA296" s="7">
        <v>0</v>
      </c>
      <c r="BB296" s="7">
        <v>0</v>
      </c>
      <c r="BC296" s="7">
        <v>0</v>
      </c>
      <c r="BD296" s="7">
        <v>0</v>
      </c>
      <c r="BE296" s="7">
        <v>0</v>
      </c>
      <c r="BF296" s="7">
        <v>0</v>
      </c>
      <c r="BG296" s="7">
        <v>0</v>
      </c>
      <c r="BH296" s="7">
        <v>0</v>
      </c>
      <c r="BI296" s="7">
        <v>0</v>
      </c>
      <c r="BJ296" s="7">
        <v>0</v>
      </c>
      <c r="BK296" s="7">
        <v>0</v>
      </c>
      <c r="BL296" s="155">
        <v>0</v>
      </c>
      <c r="BM296" s="7"/>
      <c r="BN296" s="7"/>
      <c r="BO296" s="7"/>
      <c r="BP296" s="7"/>
      <c r="BQ296" s="7"/>
      <c r="BR296" s="7"/>
      <c r="BS296" s="7"/>
      <c r="BT296" s="5">
        <f>SUM(Tabela36[[#This Row],[set/21]:[dez/21]])</f>
        <v>1654.26</v>
      </c>
      <c r="BU296" s="5">
        <f>SUM(Tabela36[[#This Row],[jan/22]:[dez/22]])</f>
        <v>1974.54</v>
      </c>
      <c r="BV296" s="5">
        <f t="shared" si="14"/>
        <v>0</v>
      </c>
      <c r="BW296" s="5">
        <f t="shared" si="15"/>
        <v>0</v>
      </c>
      <c r="BX296" s="5">
        <f>SUM(Tabela36[[#This Row],[jan/25]:[dez/25]])</f>
        <v>0</v>
      </c>
      <c r="BY296" s="5">
        <f t="shared" si="16"/>
        <v>0</v>
      </c>
      <c r="BZ296" s="5">
        <f>Tabela36[[#This Row],[Total 2025]]+Tabela36[[#This Row],[Total 2024]]+Tabela36[[#This Row],[Total 2023]]+Tabela36[[#This Row],[Total 2022]]+Tabela36[[#This Row],[Total 2021]]+Tabela36[[#This Row],[Total 2026]]</f>
        <v>3628.8</v>
      </c>
    </row>
    <row r="297" spans="1:78" ht="30" customHeight="1" x14ac:dyDescent="0.25">
      <c r="A297" s="63"/>
      <c r="B297" s="10" t="s">
        <v>360</v>
      </c>
      <c r="C297" s="2" t="s">
        <v>280</v>
      </c>
      <c r="D297" s="10">
        <v>1347</v>
      </c>
      <c r="E297" s="7"/>
      <c r="F297" s="2" t="s">
        <v>436</v>
      </c>
      <c r="G297" s="153" t="s">
        <v>440</v>
      </c>
      <c r="H297" s="7">
        <v>0</v>
      </c>
      <c r="I297" s="7">
        <v>0</v>
      </c>
      <c r="J297" s="7">
        <v>0</v>
      </c>
      <c r="K297" s="7">
        <v>0</v>
      </c>
      <c r="L297" s="7">
        <v>0</v>
      </c>
      <c r="M297" s="7">
        <v>0</v>
      </c>
      <c r="N297" s="7">
        <v>0</v>
      </c>
      <c r="O297" s="7">
        <v>0</v>
      </c>
      <c r="P297" s="7">
        <v>0</v>
      </c>
      <c r="Q297" s="7">
        <v>0</v>
      </c>
      <c r="R297" s="7">
        <v>0</v>
      </c>
      <c r="S297" s="7">
        <v>0</v>
      </c>
      <c r="T297" s="7">
        <v>0</v>
      </c>
      <c r="U297" s="11">
        <v>1849.93</v>
      </c>
      <c r="V297" s="11">
        <v>0</v>
      </c>
      <c r="W297" s="11">
        <v>0</v>
      </c>
      <c r="X297" s="11">
        <v>0</v>
      </c>
      <c r="Y297" s="11">
        <v>0</v>
      </c>
      <c r="Z297" s="11">
        <v>0</v>
      </c>
      <c r="AA297" s="11">
        <v>0</v>
      </c>
      <c r="AB297" s="11">
        <v>0</v>
      </c>
      <c r="AC297" s="11">
        <v>0</v>
      </c>
      <c r="AD297" s="11">
        <v>0</v>
      </c>
      <c r="AE297" s="7">
        <v>0</v>
      </c>
      <c r="AF297" s="11">
        <v>0</v>
      </c>
      <c r="AG297" s="11">
        <v>0</v>
      </c>
      <c r="AH297" s="7">
        <v>0</v>
      </c>
      <c r="AI297" s="7">
        <v>0</v>
      </c>
      <c r="AJ297" s="7">
        <v>0</v>
      </c>
      <c r="AK297" s="7">
        <v>0</v>
      </c>
      <c r="AL297" s="7">
        <v>0</v>
      </c>
      <c r="AM297" s="7">
        <v>0</v>
      </c>
      <c r="AN297" s="7">
        <v>0</v>
      </c>
      <c r="AO297" s="7">
        <v>0</v>
      </c>
      <c r="AP297" s="7">
        <v>0</v>
      </c>
      <c r="AQ297" s="7">
        <v>0</v>
      </c>
      <c r="AR297" s="7">
        <v>0</v>
      </c>
      <c r="AS297" s="7">
        <v>0</v>
      </c>
      <c r="AT297" s="7">
        <v>0</v>
      </c>
      <c r="AU297" s="7">
        <v>0</v>
      </c>
      <c r="AV297" s="7">
        <v>0</v>
      </c>
      <c r="AW297" s="7">
        <v>0</v>
      </c>
      <c r="AX297" s="7">
        <v>0</v>
      </c>
      <c r="AY297" s="7">
        <v>0</v>
      </c>
      <c r="AZ297" s="7">
        <v>0</v>
      </c>
      <c r="BA297" s="7">
        <v>0</v>
      </c>
      <c r="BB297" s="7">
        <v>0</v>
      </c>
      <c r="BC297" s="7">
        <v>0</v>
      </c>
      <c r="BD297" s="7">
        <v>0</v>
      </c>
      <c r="BE297" s="7">
        <v>0</v>
      </c>
      <c r="BF297" s="7">
        <v>0</v>
      </c>
      <c r="BG297" s="7">
        <v>0</v>
      </c>
      <c r="BH297" s="7">
        <v>0</v>
      </c>
      <c r="BI297" s="7">
        <v>0</v>
      </c>
      <c r="BJ297" s="7">
        <v>0</v>
      </c>
      <c r="BK297" s="7">
        <v>0</v>
      </c>
      <c r="BL297" s="155">
        <v>0</v>
      </c>
      <c r="BM297" s="7"/>
      <c r="BN297" s="7"/>
      <c r="BO297" s="7"/>
      <c r="BP297" s="7"/>
      <c r="BQ297" s="7"/>
      <c r="BR297" s="7"/>
      <c r="BS297" s="7"/>
      <c r="BT297" s="5">
        <f>SUM(Tabela36[[#This Row],[set/21]:[dez/21]])</f>
        <v>0</v>
      </c>
      <c r="BU297" s="5">
        <f>SUM(Tabela36[[#This Row],[jan/22]:[dez/22]])</f>
        <v>1849.93</v>
      </c>
      <c r="BV297" s="5">
        <f t="shared" si="14"/>
        <v>0</v>
      </c>
      <c r="BW297" s="5">
        <f t="shared" si="15"/>
        <v>0</v>
      </c>
      <c r="BX297" s="5">
        <f>SUM(Tabela36[[#This Row],[jan/25]:[dez/25]])</f>
        <v>0</v>
      </c>
      <c r="BY297" s="5">
        <f t="shared" si="16"/>
        <v>0</v>
      </c>
      <c r="BZ297" s="5">
        <f>Tabela36[[#This Row],[Total 2025]]+Tabela36[[#This Row],[Total 2024]]+Tabela36[[#This Row],[Total 2023]]+Tabela36[[#This Row],[Total 2022]]+Tabela36[[#This Row],[Total 2021]]+Tabela36[[#This Row],[Total 2026]]</f>
        <v>1849.93</v>
      </c>
    </row>
    <row r="298" spans="1:78" ht="30" customHeight="1" x14ac:dyDescent="0.25">
      <c r="A298" s="63"/>
      <c r="B298" s="10" t="s">
        <v>22</v>
      </c>
      <c r="C298" s="2" t="s">
        <v>275</v>
      </c>
      <c r="D298" s="10">
        <v>1190</v>
      </c>
      <c r="E298" s="7"/>
      <c r="F298" s="2" t="s">
        <v>529</v>
      </c>
      <c r="G298" s="153" t="s">
        <v>440</v>
      </c>
      <c r="H298" s="7">
        <v>0</v>
      </c>
      <c r="I298" s="7">
        <v>0</v>
      </c>
      <c r="J298" s="7">
        <v>0</v>
      </c>
      <c r="K298" s="7">
        <v>0</v>
      </c>
      <c r="L298" s="7">
        <v>1365.64</v>
      </c>
      <c r="M298" s="7">
        <v>288.45</v>
      </c>
      <c r="N298" s="7">
        <v>125.97</v>
      </c>
      <c r="O298" s="7">
        <v>0</v>
      </c>
      <c r="P298" s="7">
        <v>0</v>
      </c>
      <c r="Q298" s="7">
        <v>0</v>
      </c>
      <c r="R298" s="7">
        <v>0</v>
      </c>
      <c r="S298" s="7">
        <v>0</v>
      </c>
      <c r="T298" s="11">
        <v>0</v>
      </c>
      <c r="U298" s="11">
        <v>0</v>
      </c>
      <c r="V298" s="11">
        <v>0</v>
      </c>
      <c r="W298" s="7">
        <v>0</v>
      </c>
      <c r="X298" s="7">
        <v>0</v>
      </c>
      <c r="Y298" s="7">
        <v>0</v>
      </c>
      <c r="Z298" s="7">
        <v>0</v>
      </c>
      <c r="AA298" s="7">
        <v>0</v>
      </c>
      <c r="AB298" s="7">
        <v>0</v>
      </c>
      <c r="AC298" s="7">
        <v>0</v>
      </c>
      <c r="AD298" s="7">
        <v>0</v>
      </c>
      <c r="AE298" s="7">
        <v>0</v>
      </c>
      <c r="AF298" s="11">
        <v>0</v>
      </c>
      <c r="AG298" s="7">
        <v>0</v>
      </c>
      <c r="AH298" s="7">
        <v>0</v>
      </c>
      <c r="AI298" s="7">
        <v>0</v>
      </c>
      <c r="AJ298" s="7">
        <v>0</v>
      </c>
      <c r="AK298" s="7">
        <v>0</v>
      </c>
      <c r="AL298" s="7">
        <v>0</v>
      </c>
      <c r="AM298" s="7">
        <v>0</v>
      </c>
      <c r="AN298" s="7">
        <v>0</v>
      </c>
      <c r="AO298" s="7">
        <v>0</v>
      </c>
      <c r="AP298" s="7">
        <v>0</v>
      </c>
      <c r="AQ298" s="7">
        <v>0</v>
      </c>
      <c r="AR298" s="7">
        <v>0</v>
      </c>
      <c r="AS298" s="7">
        <v>0</v>
      </c>
      <c r="AT298" s="7">
        <v>0</v>
      </c>
      <c r="AU298" s="7">
        <v>0</v>
      </c>
      <c r="AV298" s="7">
        <v>0</v>
      </c>
      <c r="AW298" s="7">
        <v>0</v>
      </c>
      <c r="AX298" s="7">
        <v>0</v>
      </c>
      <c r="AY298" s="7">
        <v>0</v>
      </c>
      <c r="AZ298" s="7">
        <v>0</v>
      </c>
      <c r="BA298" s="7">
        <v>0</v>
      </c>
      <c r="BB298" s="7">
        <v>0</v>
      </c>
      <c r="BC298" s="7">
        <v>0</v>
      </c>
      <c r="BD298" s="7">
        <v>0</v>
      </c>
      <c r="BE298" s="7">
        <v>0</v>
      </c>
      <c r="BF298" s="7">
        <v>0</v>
      </c>
      <c r="BG298" s="7">
        <v>0</v>
      </c>
      <c r="BH298" s="7">
        <v>0</v>
      </c>
      <c r="BI298" s="7">
        <v>0</v>
      </c>
      <c r="BJ298" s="7">
        <v>0</v>
      </c>
      <c r="BK298" s="7">
        <v>0</v>
      </c>
      <c r="BL298" s="155">
        <v>0</v>
      </c>
      <c r="BM298" s="7"/>
      <c r="BN298" s="7"/>
      <c r="BO298" s="7"/>
      <c r="BP298" s="7"/>
      <c r="BQ298" s="7"/>
      <c r="BR298" s="7"/>
      <c r="BS298" s="7"/>
      <c r="BT298" s="5">
        <f>SUM(Tabela36[[#This Row],[set/21]:[dez/21]])</f>
        <v>0</v>
      </c>
      <c r="BU298" s="5">
        <f>SUM(Tabela36[[#This Row],[jan/22]:[dez/22]])</f>
        <v>1780.0600000000002</v>
      </c>
      <c r="BV298" s="5">
        <f t="shared" si="14"/>
        <v>0</v>
      </c>
      <c r="BW298" s="5">
        <f t="shared" si="15"/>
        <v>0</v>
      </c>
      <c r="BX298" s="5">
        <f>SUM(Tabela36[[#This Row],[jan/25]:[dez/25]])</f>
        <v>0</v>
      </c>
      <c r="BY298" s="5">
        <f t="shared" si="16"/>
        <v>0</v>
      </c>
      <c r="BZ298" s="5">
        <f>Tabela36[[#This Row],[Total 2025]]+Tabela36[[#This Row],[Total 2024]]+Tabela36[[#This Row],[Total 2023]]+Tabela36[[#This Row],[Total 2022]]+Tabela36[[#This Row],[Total 2021]]+Tabela36[[#This Row],[Total 2026]]</f>
        <v>1780.0600000000002</v>
      </c>
    </row>
    <row r="299" spans="1:78" ht="30" customHeight="1" x14ac:dyDescent="0.25">
      <c r="A299" s="63"/>
      <c r="B299" s="10" t="s">
        <v>117</v>
      </c>
      <c r="C299" s="2" t="s">
        <v>281</v>
      </c>
      <c r="D299" s="10">
        <v>1152</v>
      </c>
      <c r="E299" s="7"/>
      <c r="F299" s="2" t="s">
        <v>529</v>
      </c>
      <c r="G299" s="153" t="s">
        <v>435</v>
      </c>
      <c r="H299" s="11">
        <v>0</v>
      </c>
      <c r="I299" s="11">
        <v>0</v>
      </c>
      <c r="J299" s="11">
        <v>0</v>
      </c>
      <c r="K299" s="11">
        <v>3187.9</v>
      </c>
      <c r="L299" s="11">
        <v>0</v>
      </c>
      <c r="M299" s="11">
        <v>0</v>
      </c>
      <c r="N299" s="11">
        <v>0</v>
      </c>
      <c r="O299" s="11">
        <v>0</v>
      </c>
      <c r="P299" s="11">
        <v>1694.6</v>
      </c>
      <c r="Q299" s="11">
        <v>0</v>
      </c>
      <c r="R299" s="11">
        <v>0</v>
      </c>
      <c r="S299" s="11">
        <v>0</v>
      </c>
      <c r="T299" s="11">
        <v>0</v>
      </c>
      <c r="U299" s="11">
        <v>0</v>
      </c>
      <c r="V299" s="11">
        <v>0</v>
      </c>
      <c r="W299" s="7">
        <v>0</v>
      </c>
      <c r="X299" s="7">
        <v>0</v>
      </c>
      <c r="Y299" s="7">
        <v>0</v>
      </c>
      <c r="Z299" s="7">
        <v>0</v>
      </c>
      <c r="AA299" s="7">
        <v>0</v>
      </c>
      <c r="AB299" s="7">
        <v>3607.3</v>
      </c>
      <c r="AC299" s="7">
        <v>0</v>
      </c>
      <c r="AD299" s="7">
        <v>0</v>
      </c>
      <c r="AE299" s="7">
        <v>0</v>
      </c>
      <c r="AF299" s="11">
        <v>0</v>
      </c>
      <c r="AG299" s="7">
        <v>0</v>
      </c>
      <c r="AH299" s="7">
        <v>0</v>
      </c>
      <c r="AI299" s="7">
        <v>0</v>
      </c>
      <c r="AJ299" s="7">
        <v>0</v>
      </c>
      <c r="AK299" s="7">
        <v>0</v>
      </c>
      <c r="AL299" s="7">
        <v>0</v>
      </c>
      <c r="AM299" s="7">
        <v>0</v>
      </c>
      <c r="AN299" s="7">
        <v>0</v>
      </c>
      <c r="AO299" s="7">
        <v>0</v>
      </c>
      <c r="AP299" s="7">
        <v>0</v>
      </c>
      <c r="AQ299" s="7">
        <v>0</v>
      </c>
      <c r="AR299" s="7">
        <v>0</v>
      </c>
      <c r="AS299" s="7">
        <v>0</v>
      </c>
      <c r="AT299" s="7">
        <v>0</v>
      </c>
      <c r="AU299" s="7">
        <v>0</v>
      </c>
      <c r="AV299" s="7">
        <v>0</v>
      </c>
      <c r="AW299" s="7">
        <v>0</v>
      </c>
      <c r="AX299" s="7">
        <v>0</v>
      </c>
      <c r="AY299" s="7">
        <v>0</v>
      </c>
      <c r="AZ299" s="7">
        <v>0</v>
      </c>
      <c r="BA299" s="7">
        <v>0</v>
      </c>
      <c r="BB299" s="7">
        <v>0</v>
      </c>
      <c r="BC299" s="7">
        <v>0</v>
      </c>
      <c r="BD299" s="7">
        <v>0</v>
      </c>
      <c r="BE299" s="7">
        <v>3483.44</v>
      </c>
      <c r="BF299" s="7">
        <v>0</v>
      </c>
      <c r="BG299" s="7">
        <v>0</v>
      </c>
      <c r="BH299" s="7">
        <v>4139.72</v>
      </c>
      <c r="BI299" s="7">
        <v>0</v>
      </c>
      <c r="BJ299" s="7">
        <v>0</v>
      </c>
      <c r="BK299" s="7">
        <v>0</v>
      </c>
      <c r="BL299" s="155">
        <v>0</v>
      </c>
      <c r="BM299" s="7"/>
      <c r="BN299" s="7"/>
      <c r="BO299" s="7"/>
      <c r="BP299" s="7"/>
      <c r="BQ299" s="7"/>
      <c r="BR299" s="7"/>
      <c r="BS299" s="7"/>
      <c r="BT299" s="5">
        <f>SUM(Tabela36[[#This Row],[set/21]:[dez/21]])</f>
        <v>3187.9</v>
      </c>
      <c r="BU299" s="5">
        <f>SUM(Tabela36[[#This Row],[jan/22]:[dez/22]])</f>
        <v>1694.6</v>
      </c>
      <c r="BV299" s="5">
        <f t="shared" si="14"/>
        <v>3607.3</v>
      </c>
      <c r="BW299" s="5">
        <f t="shared" si="15"/>
        <v>0</v>
      </c>
      <c r="BX299" s="5">
        <f>SUM(Tabela36[[#This Row],[jan/25]:[dez/25]])</f>
        <v>3483.44</v>
      </c>
      <c r="BY299" s="5">
        <f t="shared" si="16"/>
        <v>4139.72</v>
      </c>
      <c r="BZ299" s="5">
        <f>Tabela36[[#This Row],[Total 2025]]+Tabela36[[#This Row],[Total 2024]]+Tabela36[[#This Row],[Total 2023]]+Tabela36[[#This Row],[Total 2022]]+Tabela36[[#This Row],[Total 2021]]+Tabela36[[#This Row],[Total 2026]]</f>
        <v>16112.96</v>
      </c>
    </row>
    <row r="300" spans="1:78" ht="30" customHeight="1" x14ac:dyDescent="0.25">
      <c r="A300" s="63"/>
      <c r="B300" s="10" t="s">
        <v>58</v>
      </c>
      <c r="C300" s="2" t="s">
        <v>276</v>
      </c>
      <c r="D300" s="10">
        <v>1203</v>
      </c>
      <c r="E300" s="7"/>
      <c r="F300" s="2" t="s">
        <v>436</v>
      </c>
      <c r="G300" s="153" t="s">
        <v>440</v>
      </c>
      <c r="H300" s="7">
        <v>0</v>
      </c>
      <c r="I300" s="7">
        <v>0</v>
      </c>
      <c r="J300" s="7">
        <v>0</v>
      </c>
      <c r="K300" s="7">
        <v>0</v>
      </c>
      <c r="L300" s="7">
        <v>0</v>
      </c>
      <c r="M300" s="7">
        <v>1618.01</v>
      </c>
      <c r="N300" s="7">
        <v>0</v>
      </c>
      <c r="O300" s="7">
        <v>0</v>
      </c>
      <c r="P300" s="7">
        <v>0</v>
      </c>
      <c r="Q300" s="7">
        <v>0</v>
      </c>
      <c r="R300" s="7">
        <v>0</v>
      </c>
      <c r="S300" s="7">
        <v>0</v>
      </c>
      <c r="T300" s="11">
        <v>0</v>
      </c>
      <c r="U300" s="11">
        <v>0</v>
      </c>
      <c r="V300" s="11">
        <v>0</v>
      </c>
      <c r="W300" s="7">
        <v>0</v>
      </c>
      <c r="X300" s="7">
        <v>0</v>
      </c>
      <c r="Y300" s="7">
        <v>0</v>
      </c>
      <c r="Z300" s="7">
        <v>0</v>
      </c>
      <c r="AA300" s="7">
        <v>0</v>
      </c>
      <c r="AB300" s="7">
        <v>0</v>
      </c>
      <c r="AC300" s="7">
        <v>0</v>
      </c>
      <c r="AD300" s="7">
        <v>0</v>
      </c>
      <c r="AE300" s="7">
        <v>0</v>
      </c>
      <c r="AF300" s="11">
        <v>0</v>
      </c>
      <c r="AG300" s="7">
        <v>0</v>
      </c>
      <c r="AH300" s="7">
        <v>0</v>
      </c>
      <c r="AI300" s="7">
        <v>0</v>
      </c>
      <c r="AJ300" s="7">
        <v>0</v>
      </c>
      <c r="AK300" s="7">
        <v>0</v>
      </c>
      <c r="AL300" s="7">
        <v>0</v>
      </c>
      <c r="AM300" s="7">
        <v>0</v>
      </c>
      <c r="AN300" s="7">
        <v>0</v>
      </c>
      <c r="AO300" s="7">
        <v>0</v>
      </c>
      <c r="AP300" s="7">
        <v>0</v>
      </c>
      <c r="AQ300" s="7">
        <v>0</v>
      </c>
      <c r="AR300" s="7">
        <v>0</v>
      </c>
      <c r="AS300" s="7">
        <v>0</v>
      </c>
      <c r="AT300" s="7">
        <v>0</v>
      </c>
      <c r="AU300" s="7">
        <v>0</v>
      </c>
      <c r="AV300" s="7">
        <v>0</v>
      </c>
      <c r="AW300" s="7">
        <v>0</v>
      </c>
      <c r="AX300" s="7">
        <v>0</v>
      </c>
      <c r="AY300" s="7">
        <v>0</v>
      </c>
      <c r="AZ300" s="7">
        <v>0</v>
      </c>
      <c r="BA300" s="7">
        <v>0</v>
      </c>
      <c r="BB300" s="7">
        <v>0</v>
      </c>
      <c r="BC300" s="7">
        <v>0</v>
      </c>
      <c r="BD300" s="7">
        <v>0</v>
      </c>
      <c r="BE300" s="7">
        <v>0</v>
      </c>
      <c r="BF300" s="7">
        <v>0</v>
      </c>
      <c r="BG300" s="7">
        <v>0</v>
      </c>
      <c r="BH300" s="7">
        <v>0</v>
      </c>
      <c r="BI300" s="7">
        <v>0</v>
      </c>
      <c r="BJ300" s="7">
        <v>0</v>
      </c>
      <c r="BK300" s="7">
        <v>0</v>
      </c>
      <c r="BL300" s="155">
        <v>0</v>
      </c>
      <c r="BM300" s="7"/>
      <c r="BN300" s="7"/>
      <c r="BO300" s="7"/>
      <c r="BP300" s="7"/>
      <c r="BQ300" s="7"/>
      <c r="BR300" s="7"/>
      <c r="BS300" s="7"/>
      <c r="BT300" s="5">
        <f>SUM(Tabela36[[#This Row],[set/21]:[dez/21]])</f>
        <v>0</v>
      </c>
      <c r="BU300" s="5">
        <f>SUM(Tabela36[[#This Row],[jan/22]:[dez/22]])</f>
        <v>1618.01</v>
      </c>
      <c r="BV300" s="5">
        <f t="shared" si="14"/>
        <v>0</v>
      </c>
      <c r="BW300" s="5">
        <f t="shared" si="15"/>
        <v>0</v>
      </c>
      <c r="BX300" s="5">
        <f>SUM(Tabela36[[#This Row],[jan/25]:[dez/25]])</f>
        <v>0</v>
      </c>
      <c r="BY300" s="5">
        <f t="shared" si="16"/>
        <v>0</v>
      </c>
      <c r="BZ300" s="5">
        <f>Tabela36[[#This Row],[Total 2025]]+Tabela36[[#This Row],[Total 2024]]+Tabela36[[#This Row],[Total 2023]]+Tabela36[[#This Row],[Total 2022]]+Tabela36[[#This Row],[Total 2021]]+Tabela36[[#This Row],[Total 2026]]</f>
        <v>1618.01</v>
      </c>
    </row>
    <row r="301" spans="1:78" ht="30" customHeight="1" x14ac:dyDescent="0.25">
      <c r="A301" s="63"/>
      <c r="B301" s="10" t="s">
        <v>77</v>
      </c>
      <c r="C301" s="2" t="s">
        <v>276</v>
      </c>
      <c r="D301" s="10">
        <v>1206</v>
      </c>
      <c r="E301" s="7"/>
      <c r="F301" s="2" t="s">
        <v>436</v>
      </c>
      <c r="G301" s="153" t="s">
        <v>440</v>
      </c>
      <c r="H301" s="7">
        <v>0</v>
      </c>
      <c r="I301" s="7">
        <v>0</v>
      </c>
      <c r="J301" s="7">
        <v>0</v>
      </c>
      <c r="K301" s="7">
        <v>0</v>
      </c>
      <c r="L301" s="7">
        <v>0</v>
      </c>
      <c r="M301" s="7">
        <v>393.85</v>
      </c>
      <c r="N301" s="7">
        <v>0</v>
      </c>
      <c r="O301" s="7">
        <v>0</v>
      </c>
      <c r="P301" s="7">
        <v>0</v>
      </c>
      <c r="Q301" s="7">
        <v>0</v>
      </c>
      <c r="R301" s="7">
        <v>900.63</v>
      </c>
      <c r="S301" s="7">
        <v>0</v>
      </c>
      <c r="T301" s="11">
        <v>0</v>
      </c>
      <c r="U301" s="11">
        <v>0</v>
      </c>
      <c r="V301" s="11">
        <v>0</v>
      </c>
      <c r="W301" s="7">
        <v>0</v>
      </c>
      <c r="X301" s="7">
        <v>0</v>
      </c>
      <c r="Y301" s="7">
        <v>0</v>
      </c>
      <c r="Z301" s="7">
        <v>0</v>
      </c>
      <c r="AA301" s="7">
        <v>0</v>
      </c>
      <c r="AB301" s="7">
        <v>0</v>
      </c>
      <c r="AC301" s="7">
        <v>0</v>
      </c>
      <c r="AD301" s="7">
        <v>0</v>
      </c>
      <c r="AE301" s="7">
        <v>0</v>
      </c>
      <c r="AF301" s="11">
        <v>0</v>
      </c>
      <c r="AG301" s="7">
        <v>0</v>
      </c>
      <c r="AH301" s="7">
        <v>0</v>
      </c>
      <c r="AI301" s="7">
        <v>0</v>
      </c>
      <c r="AJ301" s="7">
        <v>0</v>
      </c>
      <c r="AK301" s="7">
        <v>0</v>
      </c>
      <c r="AL301" s="7">
        <v>0</v>
      </c>
      <c r="AM301" s="7">
        <v>0</v>
      </c>
      <c r="AN301" s="7">
        <v>0</v>
      </c>
      <c r="AO301" s="7">
        <v>0</v>
      </c>
      <c r="AP301" s="7">
        <v>0</v>
      </c>
      <c r="AQ301" s="7">
        <v>0</v>
      </c>
      <c r="AR301" s="7">
        <v>0</v>
      </c>
      <c r="AS301" s="7">
        <v>0</v>
      </c>
      <c r="AT301" s="7">
        <v>0</v>
      </c>
      <c r="AU301" s="7">
        <v>0</v>
      </c>
      <c r="AV301" s="7">
        <v>0</v>
      </c>
      <c r="AW301" s="7">
        <v>0</v>
      </c>
      <c r="AX301" s="7">
        <v>0</v>
      </c>
      <c r="AY301" s="7">
        <v>0</v>
      </c>
      <c r="AZ301" s="7">
        <v>0</v>
      </c>
      <c r="BA301" s="7">
        <v>0</v>
      </c>
      <c r="BB301" s="7">
        <v>0</v>
      </c>
      <c r="BC301" s="7">
        <v>0</v>
      </c>
      <c r="BD301" s="7">
        <v>0</v>
      </c>
      <c r="BE301" s="7">
        <v>0</v>
      </c>
      <c r="BF301" s="7">
        <v>0</v>
      </c>
      <c r="BG301" s="7">
        <v>0</v>
      </c>
      <c r="BH301" s="7">
        <v>0</v>
      </c>
      <c r="BI301" s="7">
        <v>0</v>
      </c>
      <c r="BJ301" s="7">
        <v>0</v>
      </c>
      <c r="BK301" s="7">
        <v>0</v>
      </c>
      <c r="BL301" s="155">
        <v>0</v>
      </c>
      <c r="BM301" s="7"/>
      <c r="BN301" s="7"/>
      <c r="BO301" s="7"/>
      <c r="BP301" s="7"/>
      <c r="BQ301" s="7"/>
      <c r="BR301" s="7"/>
      <c r="BS301" s="7"/>
      <c r="BT301" s="5">
        <f>SUM(Tabela36[[#This Row],[set/21]:[dez/21]])</f>
        <v>0</v>
      </c>
      <c r="BU301" s="5">
        <f>SUM(Tabela36[[#This Row],[jan/22]:[dez/22]])</f>
        <v>1294.48</v>
      </c>
      <c r="BV301" s="5">
        <f t="shared" si="14"/>
        <v>0</v>
      </c>
      <c r="BW301" s="5">
        <f t="shared" si="15"/>
        <v>0</v>
      </c>
      <c r="BX301" s="5">
        <f>SUM(Tabela36[[#This Row],[jan/25]:[dez/25]])</f>
        <v>0</v>
      </c>
      <c r="BY301" s="5">
        <f t="shared" si="16"/>
        <v>0</v>
      </c>
      <c r="BZ301" s="5">
        <f>Tabela36[[#This Row],[Total 2025]]+Tabela36[[#This Row],[Total 2024]]+Tabela36[[#This Row],[Total 2023]]+Tabela36[[#This Row],[Total 2022]]+Tabela36[[#This Row],[Total 2021]]+Tabela36[[#This Row],[Total 2026]]</f>
        <v>1294.48</v>
      </c>
    </row>
    <row r="302" spans="1:78" ht="30" customHeight="1" x14ac:dyDescent="0.25">
      <c r="A302" s="63"/>
      <c r="B302" s="10" t="s">
        <v>202</v>
      </c>
      <c r="C302" s="2" t="s">
        <v>281</v>
      </c>
      <c r="D302" s="10">
        <v>1275</v>
      </c>
      <c r="E302" s="7"/>
      <c r="F302" s="2" t="s">
        <v>529</v>
      </c>
      <c r="G302" s="153" t="s">
        <v>440</v>
      </c>
      <c r="H302" s="7">
        <v>0</v>
      </c>
      <c r="I302" s="7">
        <v>0</v>
      </c>
      <c r="J302" s="7">
        <v>0</v>
      </c>
      <c r="K302" s="7">
        <v>0</v>
      </c>
      <c r="L302" s="7">
        <v>0</v>
      </c>
      <c r="M302" s="7">
        <v>0</v>
      </c>
      <c r="N302" s="7">
        <v>0</v>
      </c>
      <c r="O302" s="7">
        <v>0</v>
      </c>
      <c r="P302" s="7">
        <v>0</v>
      </c>
      <c r="Q302" s="7">
        <v>1273.52</v>
      </c>
      <c r="R302" s="7">
        <v>0</v>
      </c>
      <c r="S302" s="7">
        <v>0</v>
      </c>
      <c r="T302" s="11">
        <v>0</v>
      </c>
      <c r="U302" s="11">
        <v>0</v>
      </c>
      <c r="V302" s="11">
        <v>0</v>
      </c>
      <c r="W302" s="7">
        <v>0</v>
      </c>
      <c r="X302" s="7">
        <v>0</v>
      </c>
      <c r="Y302" s="7">
        <v>0</v>
      </c>
      <c r="Z302" s="7">
        <v>0</v>
      </c>
      <c r="AA302" s="7">
        <v>0</v>
      </c>
      <c r="AB302" s="7">
        <v>0</v>
      </c>
      <c r="AC302" s="7">
        <v>0</v>
      </c>
      <c r="AD302" s="7">
        <v>0</v>
      </c>
      <c r="AE302" s="7">
        <v>0</v>
      </c>
      <c r="AF302" s="11">
        <v>0</v>
      </c>
      <c r="AG302" s="7">
        <v>0</v>
      </c>
      <c r="AH302" s="7">
        <v>0</v>
      </c>
      <c r="AI302" s="7">
        <v>0</v>
      </c>
      <c r="AJ302" s="7">
        <v>0</v>
      </c>
      <c r="AK302" s="7">
        <v>0</v>
      </c>
      <c r="AL302" s="7">
        <v>0</v>
      </c>
      <c r="AM302" s="7">
        <v>0</v>
      </c>
      <c r="AN302" s="7">
        <v>0</v>
      </c>
      <c r="AO302" s="7">
        <v>0</v>
      </c>
      <c r="AP302" s="7">
        <v>0</v>
      </c>
      <c r="AQ302" s="7">
        <v>0</v>
      </c>
      <c r="AR302" s="7">
        <v>0</v>
      </c>
      <c r="AS302" s="7">
        <v>0</v>
      </c>
      <c r="AT302" s="7">
        <v>0</v>
      </c>
      <c r="AU302" s="7">
        <v>0</v>
      </c>
      <c r="AV302" s="7">
        <v>0</v>
      </c>
      <c r="AW302" s="7">
        <v>0</v>
      </c>
      <c r="AX302" s="7">
        <v>0</v>
      </c>
      <c r="AY302" s="7">
        <v>0</v>
      </c>
      <c r="AZ302" s="7">
        <v>0</v>
      </c>
      <c r="BA302" s="7">
        <v>0</v>
      </c>
      <c r="BB302" s="7">
        <v>0</v>
      </c>
      <c r="BC302" s="7">
        <v>0</v>
      </c>
      <c r="BD302" s="7">
        <v>0</v>
      </c>
      <c r="BE302" s="7">
        <v>0</v>
      </c>
      <c r="BF302" s="7">
        <v>0</v>
      </c>
      <c r="BG302" s="7">
        <v>0</v>
      </c>
      <c r="BH302" s="7">
        <v>0</v>
      </c>
      <c r="BI302" s="7">
        <v>0</v>
      </c>
      <c r="BJ302" s="7">
        <v>0</v>
      </c>
      <c r="BK302" s="7">
        <v>0</v>
      </c>
      <c r="BL302" s="155">
        <v>0</v>
      </c>
      <c r="BM302" s="7"/>
      <c r="BN302" s="7"/>
      <c r="BO302" s="7"/>
      <c r="BP302" s="7"/>
      <c r="BQ302" s="7"/>
      <c r="BR302" s="7"/>
      <c r="BS302" s="7"/>
      <c r="BT302" s="5">
        <f>SUM(Tabela36[[#This Row],[set/21]:[dez/21]])</f>
        <v>0</v>
      </c>
      <c r="BU302" s="5">
        <f>SUM(Tabela36[[#This Row],[jan/22]:[dez/22]])</f>
        <v>1273.52</v>
      </c>
      <c r="BV302" s="5">
        <f t="shared" si="14"/>
        <v>0</v>
      </c>
      <c r="BW302" s="5">
        <f t="shared" si="15"/>
        <v>0</v>
      </c>
      <c r="BX302" s="5">
        <f>SUM(Tabela36[[#This Row],[jan/25]:[dez/25]])</f>
        <v>0</v>
      </c>
      <c r="BY302" s="5">
        <f t="shared" si="16"/>
        <v>0</v>
      </c>
      <c r="BZ302" s="5">
        <f>Tabela36[[#This Row],[Total 2025]]+Tabela36[[#This Row],[Total 2024]]+Tabela36[[#This Row],[Total 2023]]+Tabela36[[#This Row],[Total 2022]]+Tabela36[[#This Row],[Total 2021]]+Tabela36[[#This Row],[Total 2026]]</f>
        <v>1273.52</v>
      </c>
    </row>
    <row r="303" spans="1:78" ht="30" customHeight="1" x14ac:dyDescent="0.25">
      <c r="A303" s="63"/>
      <c r="B303" s="10" t="s">
        <v>370</v>
      </c>
      <c r="C303" s="2" t="s">
        <v>295</v>
      </c>
      <c r="D303" s="10">
        <v>1359</v>
      </c>
      <c r="E303" s="7"/>
      <c r="F303" s="2" t="s">
        <v>437</v>
      </c>
      <c r="G303" s="153" t="s">
        <v>435</v>
      </c>
      <c r="H303" s="11">
        <v>0</v>
      </c>
      <c r="I303" s="11">
        <v>0</v>
      </c>
      <c r="J303" s="11">
        <v>0</v>
      </c>
      <c r="K303" s="11">
        <v>0</v>
      </c>
      <c r="L303" s="11">
        <v>0</v>
      </c>
      <c r="M303" s="11">
        <v>0</v>
      </c>
      <c r="N303" s="11">
        <v>0</v>
      </c>
      <c r="O303" s="11">
        <v>0</v>
      </c>
      <c r="P303" s="11">
        <v>0</v>
      </c>
      <c r="Q303" s="11">
        <v>0</v>
      </c>
      <c r="R303" s="11">
        <v>0</v>
      </c>
      <c r="S303" s="11">
        <v>0</v>
      </c>
      <c r="T303" s="11">
        <v>0</v>
      </c>
      <c r="U303" s="11">
        <v>0</v>
      </c>
      <c r="V303" s="11">
        <v>0</v>
      </c>
      <c r="W303" s="11">
        <v>1239.3599999999999</v>
      </c>
      <c r="X303" s="11">
        <v>0</v>
      </c>
      <c r="Y303" s="11">
        <v>0</v>
      </c>
      <c r="Z303" s="11">
        <v>0</v>
      </c>
      <c r="AA303" s="11">
        <v>1302.2</v>
      </c>
      <c r="AB303" s="11">
        <v>0</v>
      </c>
      <c r="AC303" s="11">
        <v>0</v>
      </c>
      <c r="AD303" s="11">
        <v>0</v>
      </c>
      <c r="AE303" s="7">
        <v>3336.89</v>
      </c>
      <c r="AF303" s="11">
        <v>0</v>
      </c>
      <c r="AG303" s="11">
        <v>0</v>
      </c>
      <c r="AH303" s="7">
        <v>4281.88</v>
      </c>
      <c r="AI303" s="7">
        <v>0</v>
      </c>
      <c r="AJ303" s="7">
        <v>0</v>
      </c>
      <c r="AK303" s="7">
        <v>0</v>
      </c>
      <c r="AL303" s="7">
        <v>0</v>
      </c>
      <c r="AM303" s="7">
        <v>0</v>
      </c>
      <c r="AN303" s="7">
        <v>0</v>
      </c>
      <c r="AO303" s="7">
        <v>0</v>
      </c>
      <c r="AP303" s="7">
        <v>0</v>
      </c>
      <c r="AQ303" s="7">
        <v>0</v>
      </c>
      <c r="AR303" s="7">
        <v>1455</v>
      </c>
      <c r="AS303" s="7">
        <v>0</v>
      </c>
      <c r="AT303" s="7">
        <v>0</v>
      </c>
      <c r="AU303" s="7">
        <v>0</v>
      </c>
      <c r="AV303" s="7">
        <v>0</v>
      </c>
      <c r="AW303" s="7">
        <v>0</v>
      </c>
      <c r="AX303" s="7">
        <v>0</v>
      </c>
      <c r="AY303" s="7">
        <v>1909.32</v>
      </c>
      <c r="AZ303" s="7">
        <v>0</v>
      </c>
      <c r="BA303" s="7">
        <v>0</v>
      </c>
      <c r="BB303" s="7">
        <v>0</v>
      </c>
      <c r="BC303" s="7">
        <v>0</v>
      </c>
      <c r="BD303" s="7">
        <v>534.36</v>
      </c>
      <c r="BE303" s="7">
        <v>0</v>
      </c>
      <c r="BF303" s="7">
        <v>0</v>
      </c>
      <c r="BG303" s="7">
        <v>0</v>
      </c>
      <c r="BH303" s="7">
        <v>0</v>
      </c>
      <c r="BI303" s="7">
        <v>0</v>
      </c>
      <c r="BJ303" s="7">
        <v>399.6</v>
      </c>
      <c r="BK303" s="7">
        <v>0</v>
      </c>
      <c r="BL303" s="155">
        <v>0</v>
      </c>
      <c r="BM303" s="7"/>
      <c r="BN303" s="7"/>
      <c r="BO303" s="7"/>
      <c r="BP303" s="7"/>
      <c r="BQ303" s="7"/>
      <c r="BR303" s="7"/>
      <c r="BS303" s="7"/>
      <c r="BT303" s="5">
        <f>SUM(Tabela36[[#This Row],[set/21]:[dez/21]])</f>
        <v>0</v>
      </c>
      <c r="BU303" s="5">
        <f>SUM(Tabela36[[#This Row],[jan/22]:[dez/22]])</f>
        <v>1239.3599999999999</v>
      </c>
      <c r="BV303" s="5">
        <f t="shared" si="14"/>
        <v>8920.9700000000012</v>
      </c>
      <c r="BW303" s="5">
        <f t="shared" si="15"/>
        <v>1455</v>
      </c>
      <c r="BX303" s="5">
        <f>SUM(Tabela36[[#This Row],[jan/25]:[dez/25]])</f>
        <v>2443.6799999999998</v>
      </c>
      <c r="BY303" s="5">
        <f t="shared" si="16"/>
        <v>399.6</v>
      </c>
      <c r="BZ303" s="5">
        <f>Tabela36[[#This Row],[Total 2025]]+Tabela36[[#This Row],[Total 2024]]+Tabela36[[#This Row],[Total 2023]]+Tabela36[[#This Row],[Total 2022]]+Tabela36[[#This Row],[Total 2021]]+Tabela36[[#This Row],[Total 2026]]</f>
        <v>14458.610000000002</v>
      </c>
    </row>
    <row r="304" spans="1:78" ht="30" customHeight="1" x14ac:dyDescent="0.25">
      <c r="A304" s="63"/>
      <c r="B304" s="10" t="s">
        <v>324</v>
      </c>
      <c r="C304" s="2" t="s">
        <v>276</v>
      </c>
      <c r="D304" s="10">
        <v>1332</v>
      </c>
      <c r="E304" s="7">
        <v>1800</v>
      </c>
      <c r="F304" s="2" t="s">
        <v>436</v>
      </c>
      <c r="G304" s="153" t="s">
        <v>471</v>
      </c>
      <c r="H304" s="7">
        <v>0</v>
      </c>
      <c r="I304" s="7">
        <v>0</v>
      </c>
      <c r="J304" s="7">
        <v>0</v>
      </c>
      <c r="K304" s="7">
        <v>0</v>
      </c>
      <c r="L304" s="7">
        <v>0</v>
      </c>
      <c r="M304" s="7">
        <v>0</v>
      </c>
      <c r="N304" s="7">
        <v>0</v>
      </c>
      <c r="O304" s="7">
        <v>0</v>
      </c>
      <c r="P304" s="7">
        <v>0</v>
      </c>
      <c r="Q304" s="7">
        <v>0</v>
      </c>
      <c r="R304" s="7">
        <v>0</v>
      </c>
      <c r="S304" s="7">
        <v>1231.92</v>
      </c>
      <c r="T304" s="11">
        <v>0</v>
      </c>
      <c r="U304" s="11">
        <v>0</v>
      </c>
      <c r="V304" s="11">
        <v>0</v>
      </c>
      <c r="W304" s="11">
        <v>0</v>
      </c>
      <c r="X304" s="11">
        <v>0</v>
      </c>
      <c r="Y304" s="11">
        <v>0</v>
      </c>
      <c r="Z304" s="11">
        <v>1267.04</v>
      </c>
      <c r="AA304" s="11">
        <v>0</v>
      </c>
      <c r="AB304" s="11">
        <v>7778.25</v>
      </c>
      <c r="AC304" s="11">
        <v>5074.22</v>
      </c>
      <c r="AD304" s="11">
        <v>0</v>
      </c>
      <c r="AE304" s="7">
        <v>0</v>
      </c>
      <c r="AF304" s="11">
        <v>2355.92</v>
      </c>
      <c r="AG304" s="11">
        <v>1858.67</v>
      </c>
      <c r="AH304" s="7">
        <v>0</v>
      </c>
      <c r="AI304" s="7">
        <v>0</v>
      </c>
      <c r="AJ304" s="7">
        <v>0</v>
      </c>
      <c r="AK304" s="7">
        <v>0</v>
      </c>
      <c r="AL304" s="7">
        <v>0</v>
      </c>
      <c r="AM304" s="7">
        <v>2958.92</v>
      </c>
      <c r="AN304" s="24">
        <v>0</v>
      </c>
      <c r="AO304" s="7">
        <v>0</v>
      </c>
      <c r="AP304" s="7">
        <v>0</v>
      </c>
      <c r="AQ304" s="7">
        <v>0</v>
      </c>
      <c r="AR304" s="7">
        <v>0</v>
      </c>
      <c r="AS304" s="7">
        <v>0</v>
      </c>
      <c r="AT304" s="7">
        <v>1959.4499999999998</v>
      </c>
      <c r="AU304" s="7">
        <v>0</v>
      </c>
      <c r="AV304" s="7">
        <v>0</v>
      </c>
      <c r="AW304" s="7">
        <v>1900.08</v>
      </c>
      <c r="AX304" s="7">
        <v>0</v>
      </c>
      <c r="AY304" s="7">
        <v>0</v>
      </c>
      <c r="AZ304" s="7">
        <v>0</v>
      </c>
      <c r="BA304" s="7">
        <v>533.44000000000005</v>
      </c>
      <c r="BB304" s="7">
        <v>6447.1399999999994</v>
      </c>
      <c r="BC304" s="7">
        <v>1025.0999999999999</v>
      </c>
      <c r="BD304" s="7">
        <v>487.79</v>
      </c>
      <c r="BE304" s="7">
        <v>0</v>
      </c>
      <c r="BF304" s="7">
        <v>5300.67</v>
      </c>
      <c r="BG304" s="7">
        <v>1948.12</v>
      </c>
      <c r="BH304" s="7">
        <v>1175.4000000000001</v>
      </c>
      <c r="BI304" s="7">
        <v>0</v>
      </c>
      <c r="BJ304" s="7">
        <v>0</v>
      </c>
      <c r="BK304" s="7">
        <v>0</v>
      </c>
      <c r="BL304" s="155">
        <v>0</v>
      </c>
      <c r="BM304" s="7"/>
      <c r="BN304" s="7"/>
      <c r="BO304" s="7"/>
      <c r="BP304" s="7"/>
      <c r="BQ304" s="7"/>
      <c r="BR304" s="7"/>
      <c r="BS304" s="7"/>
      <c r="BT304" s="5">
        <f>SUM(Tabela36[[#This Row],[set/21]:[dez/21]])</f>
        <v>0</v>
      </c>
      <c r="BU304" s="5">
        <f>SUM(Tabela36[[#This Row],[jan/22]:[dez/22]])</f>
        <v>1231.92</v>
      </c>
      <c r="BV304" s="5">
        <f t="shared" si="14"/>
        <v>18334.099999999999</v>
      </c>
      <c r="BW304" s="5">
        <f t="shared" si="15"/>
        <v>4918.37</v>
      </c>
      <c r="BX304" s="5">
        <f>SUM(Tabela36[[#This Row],[jan/25]:[dez/25]])</f>
        <v>17642.34</v>
      </c>
      <c r="BY304" s="5">
        <f t="shared" si="16"/>
        <v>1175.4000000000001</v>
      </c>
      <c r="BZ304" s="5">
        <f>Tabela36[[#This Row],[Total 2025]]+Tabela36[[#This Row],[Total 2024]]+Tabela36[[#This Row],[Total 2023]]+Tabela36[[#This Row],[Total 2022]]+Tabela36[[#This Row],[Total 2021]]+Tabela36[[#This Row],[Total 2026]]</f>
        <v>43302.13</v>
      </c>
    </row>
    <row r="305" spans="1:78" ht="30" customHeight="1" x14ac:dyDescent="0.25">
      <c r="A305" s="63"/>
      <c r="B305" s="10" t="s">
        <v>332</v>
      </c>
      <c r="C305" s="2" t="s">
        <v>275</v>
      </c>
      <c r="D305" s="10">
        <v>1335</v>
      </c>
      <c r="E305" s="7"/>
      <c r="F305" s="2" t="s">
        <v>437</v>
      </c>
      <c r="G305" s="153" t="s">
        <v>440</v>
      </c>
      <c r="H305" s="7">
        <v>0</v>
      </c>
      <c r="I305" s="7">
        <v>0</v>
      </c>
      <c r="J305" s="7">
        <v>0</v>
      </c>
      <c r="K305" s="7">
        <v>0</v>
      </c>
      <c r="L305" s="7">
        <v>0</v>
      </c>
      <c r="M305" s="7">
        <v>0</v>
      </c>
      <c r="N305" s="7">
        <v>0</v>
      </c>
      <c r="O305" s="7">
        <v>0</v>
      </c>
      <c r="P305" s="7">
        <v>0</v>
      </c>
      <c r="Q305" s="7">
        <v>0</v>
      </c>
      <c r="R305" s="7">
        <v>0</v>
      </c>
      <c r="S305" s="7">
        <v>1161.7</v>
      </c>
      <c r="T305" s="11">
        <v>0</v>
      </c>
      <c r="U305" s="11">
        <v>0</v>
      </c>
      <c r="V305" s="11">
        <v>0</v>
      </c>
      <c r="W305" s="11">
        <v>0</v>
      </c>
      <c r="X305" s="11">
        <v>0</v>
      </c>
      <c r="Y305" s="11">
        <v>0</v>
      </c>
      <c r="Z305" s="11">
        <v>0</v>
      </c>
      <c r="AA305" s="11">
        <v>0</v>
      </c>
      <c r="AB305" s="11">
        <v>0</v>
      </c>
      <c r="AC305" s="11">
        <v>0</v>
      </c>
      <c r="AD305" s="11">
        <v>0</v>
      </c>
      <c r="AE305" s="7">
        <v>0</v>
      </c>
      <c r="AF305" s="11">
        <v>0</v>
      </c>
      <c r="AG305" s="11">
        <v>0</v>
      </c>
      <c r="AH305" s="7">
        <v>0</v>
      </c>
      <c r="AI305" s="7">
        <v>0</v>
      </c>
      <c r="AJ305" s="7">
        <v>0</v>
      </c>
      <c r="AK305" s="7">
        <v>0</v>
      </c>
      <c r="AL305" s="7">
        <v>0</v>
      </c>
      <c r="AM305" s="7">
        <v>0</v>
      </c>
      <c r="AN305" s="7">
        <v>0</v>
      </c>
      <c r="AO305" s="7">
        <v>0</v>
      </c>
      <c r="AP305" s="7">
        <v>0</v>
      </c>
      <c r="AQ305" s="7">
        <v>0</v>
      </c>
      <c r="AR305" s="7">
        <v>0</v>
      </c>
      <c r="AS305" s="7">
        <v>0</v>
      </c>
      <c r="AT305" s="7">
        <v>0</v>
      </c>
      <c r="AU305" s="7">
        <v>0</v>
      </c>
      <c r="AV305" s="7">
        <v>0</v>
      </c>
      <c r="AW305" s="7">
        <v>0</v>
      </c>
      <c r="AX305" s="7">
        <v>0</v>
      </c>
      <c r="AY305" s="7">
        <v>0</v>
      </c>
      <c r="AZ305" s="7">
        <v>0</v>
      </c>
      <c r="BA305" s="7">
        <v>0</v>
      </c>
      <c r="BB305" s="7">
        <v>0</v>
      </c>
      <c r="BC305" s="7">
        <v>0</v>
      </c>
      <c r="BD305" s="7">
        <v>0</v>
      </c>
      <c r="BE305" s="7">
        <v>0</v>
      </c>
      <c r="BF305" s="7">
        <v>0</v>
      </c>
      <c r="BG305" s="7">
        <v>0</v>
      </c>
      <c r="BH305" s="7">
        <v>0</v>
      </c>
      <c r="BI305" s="7">
        <v>0</v>
      </c>
      <c r="BJ305" s="7">
        <v>0</v>
      </c>
      <c r="BK305" s="7">
        <v>0</v>
      </c>
      <c r="BL305" s="155">
        <v>0</v>
      </c>
      <c r="BM305" s="7"/>
      <c r="BN305" s="7"/>
      <c r="BO305" s="7"/>
      <c r="BP305" s="7"/>
      <c r="BQ305" s="7"/>
      <c r="BR305" s="7"/>
      <c r="BS305" s="7"/>
      <c r="BT305" s="5">
        <f>SUM(Tabela36[[#This Row],[set/21]:[dez/21]])</f>
        <v>0</v>
      </c>
      <c r="BU305" s="5">
        <f>SUM(Tabela36[[#This Row],[jan/22]:[dez/22]])</f>
        <v>1161.7</v>
      </c>
      <c r="BV305" s="5">
        <f t="shared" si="14"/>
        <v>0</v>
      </c>
      <c r="BW305" s="5">
        <f t="shared" si="15"/>
        <v>0</v>
      </c>
      <c r="BX305" s="5">
        <f>SUM(Tabela36[[#This Row],[jan/25]:[dez/25]])</f>
        <v>0</v>
      </c>
      <c r="BY305" s="5">
        <f t="shared" si="16"/>
        <v>0</v>
      </c>
      <c r="BZ305" s="5">
        <f>Tabela36[[#This Row],[Total 2025]]+Tabela36[[#This Row],[Total 2024]]+Tabela36[[#This Row],[Total 2023]]+Tabela36[[#This Row],[Total 2022]]+Tabela36[[#This Row],[Total 2021]]+Tabela36[[#This Row],[Total 2026]]</f>
        <v>1161.7</v>
      </c>
    </row>
    <row r="306" spans="1:78" ht="30" customHeight="1" x14ac:dyDescent="0.25">
      <c r="A306" s="63"/>
      <c r="B306" s="10" t="s">
        <v>44</v>
      </c>
      <c r="C306" s="2" t="s">
        <v>276</v>
      </c>
      <c r="D306" s="10">
        <v>1080</v>
      </c>
      <c r="E306" s="7"/>
      <c r="F306" s="2" t="s">
        <v>436</v>
      </c>
      <c r="G306" s="153" t="s">
        <v>435</v>
      </c>
      <c r="H306" s="7">
        <v>3013.93</v>
      </c>
      <c r="I306" s="7">
        <v>0</v>
      </c>
      <c r="J306" s="7">
        <v>0</v>
      </c>
      <c r="K306" s="7">
        <v>0</v>
      </c>
      <c r="L306" s="7">
        <v>0</v>
      </c>
      <c r="M306" s="7">
        <v>0</v>
      </c>
      <c r="N306" s="7">
        <v>0</v>
      </c>
      <c r="O306" s="7">
        <v>0</v>
      </c>
      <c r="P306" s="7">
        <v>0</v>
      </c>
      <c r="Q306" s="7">
        <v>0</v>
      </c>
      <c r="R306" s="7">
        <v>0</v>
      </c>
      <c r="S306" s="7">
        <v>0</v>
      </c>
      <c r="T306" s="11">
        <v>0</v>
      </c>
      <c r="U306" s="11">
        <v>0</v>
      </c>
      <c r="V306" s="11">
        <v>990.77</v>
      </c>
      <c r="W306" s="7">
        <v>0</v>
      </c>
      <c r="X306" s="7">
        <v>1261.1400000000001</v>
      </c>
      <c r="Y306" s="7">
        <v>0</v>
      </c>
      <c r="Z306" s="7">
        <v>1191.99</v>
      </c>
      <c r="AA306" s="7">
        <v>0</v>
      </c>
      <c r="AB306" s="7">
        <v>0</v>
      </c>
      <c r="AC306" s="7">
        <v>757.25</v>
      </c>
      <c r="AD306" s="7">
        <v>556.54999999999995</v>
      </c>
      <c r="AE306" s="7">
        <v>562.48</v>
      </c>
      <c r="AF306" s="11">
        <v>0</v>
      </c>
      <c r="AG306" s="7">
        <v>0</v>
      </c>
      <c r="AH306" s="7">
        <v>446.08</v>
      </c>
      <c r="AI306" s="7">
        <v>0</v>
      </c>
      <c r="AJ306" s="7">
        <v>0</v>
      </c>
      <c r="AK306" s="7">
        <v>0</v>
      </c>
      <c r="AL306" s="7">
        <v>0</v>
      </c>
      <c r="AM306" s="7">
        <v>0</v>
      </c>
      <c r="AN306" s="7">
        <v>0</v>
      </c>
      <c r="AO306" s="7">
        <v>0</v>
      </c>
      <c r="AP306" s="7">
        <v>1294.4000000000001</v>
      </c>
      <c r="AQ306" s="7">
        <v>0</v>
      </c>
      <c r="AR306" s="7">
        <v>0</v>
      </c>
      <c r="AS306" s="7">
        <v>0</v>
      </c>
      <c r="AT306" s="7">
        <v>0</v>
      </c>
      <c r="AU306" s="7">
        <v>0</v>
      </c>
      <c r="AV306" s="7">
        <v>950.99</v>
      </c>
      <c r="AW306" s="7">
        <v>0</v>
      </c>
      <c r="AX306" s="7">
        <v>0</v>
      </c>
      <c r="AY306" s="7">
        <v>0</v>
      </c>
      <c r="AZ306" s="7">
        <v>0</v>
      </c>
      <c r="BA306" s="7">
        <v>0</v>
      </c>
      <c r="BB306" s="7">
        <v>0</v>
      </c>
      <c r="BC306" s="7">
        <v>1020.97</v>
      </c>
      <c r="BD306" s="7">
        <v>0</v>
      </c>
      <c r="BE306" s="7">
        <v>0</v>
      </c>
      <c r="BF306" s="7">
        <v>0</v>
      </c>
      <c r="BG306" s="7">
        <v>0</v>
      </c>
      <c r="BH306" s="7">
        <v>0</v>
      </c>
      <c r="BI306" s="7">
        <v>0</v>
      </c>
      <c r="BJ306" s="7">
        <v>1160.52</v>
      </c>
      <c r="BK306" s="7">
        <v>0</v>
      </c>
      <c r="BL306" s="155">
        <v>0</v>
      </c>
      <c r="BM306" s="7"/>
      <c r="BN306" s="7"/>
      <c r="BO306" s="7"/>
      <c r="BP306" s="7"/>
      <c r="BQ306" s="7"/>
      <c r="BR306" s="7"/>
      <c r="BS306" s="7"/>
      <c r="BT306" s="5">
        <f>SUM(Tabela36[[#This Row],[set/21]:[dez/21]])</f>
        <v>3013.93</v>
      </c>
      <c r="BU306" s="5">
        <f>SUM(Tabela36[[#This Row],[jan/22]:[dez/22]])</f>
        <v>990.77</v>
      </c>
      <c r="BV306" s="5">
        <f t="shared" si="14"/>
        <v>4775.49</v>
      </c>
      <c r="BW306" s="5">
        <f t="shared" si="15"/>
        <v>1294.4000000000001</v>
      </c>
      <c r="BX306" s="5">
        <f>SUM(Tabela36[[#This Row],[jan/25]:[dez/25]])</f>
        <v>1971.96</v>
      </c>
      <c r="BY306" s="5">
        <f t="shared" si="16"/>
        <v>1160.52</v>
      </c>
      <c r="BZ306" s="5">
        <f>Tabela36[[#This Row],[Total 2025]]+Tabela36[[#This Row],[Total 2024]]+Tabela36[[#This Row],[Total 2023]]+Tabela36[[#This Row],[Total 2022]]+Tabela36[[#This Row],[Total 2021]]+Tabela36[[#This Row],[Total 2026]]</f>
        <v>13207.070000000002</v>
      </c>
    </row>
    <row r="307" spans="1:78" ht="30" customHeight="1" x14ac:dyDescent="0.25">
      <c r="A307" s="63"/>
      <c r="B307" s="10" t="s">
        <v>64</v>
      </c>
      <c r="C307" s="2" t="s">
        <v>276</v>
      </c>
      <c r="D307" s="10">
        <v>1079</v>
      </c>
      <c r="E307" s="7"/>
      <c r="F307" s="2" t="s">
        <v>436</v>
      </c>
      <c r="G307" s="153" t="s">
        <v>440</v>
      </c>
      <c r="H307" s="7">
        <v>2297.02</v>
      </c>
      <c r="I307" s="7">
        <v>0</v>
      </c>
      <c r="J307" s="7">
        <v>2704.05</v>
      </c>
      <c r="K307" s="7">
        <v>938.75</v>
      </c>
      <c r="L307" s="7">
        <v>922.26</v>
      </c>
      <c r="M307" s="7">
        <v>0</v>
      </c>
      <c r="N307" s="7">
        <v>0</v>
      </c>
      <c r="O307" s="7">
        <v>0</v>
      </c>
      <c r="P307" s="7">
        <v>0</v>
      </c>
      <c r="Q307" s="7">
        <v>0</v>
      </c>
      <c r="R307" s="7">
        <v>0</v>
      </c>
      <c r="S307" s="7">
        <v>0</v>
      </c>
      <c r="T307" s="11">
        <v>0</v>
      </c>
      <c r="U307" s="11">
        <v>0</v>
      </c>
      <c r="V307" s="11">
        <v>0</v>
      </c>
      <c r="W307" s="7">
        <v>0</v>
      </c>
      <c r="X307" s="7">
        <v>0</v>
      </c>
      <c r="Y307" s="7">
        <v>0</v>
      </c>
      <c r="Z307" s="7">
        <v>0</v>
      </c>
      <c r="AA307" s="7">
        <v>0</v>
      </c>
      <c r="AB307" s="7">
        <v>0</v>
      </c>
      <c r="AC307" s="7">
        <v>0</v>
      </c>
      <c r="AD307" s="7">
        <v>0</v>
      </c>
      <c r="AE307" s="7">
        <v>0</v>
      </c>
      <c r="AF307" s="11">
        <v>0</v>
      </c>
      <c r="AG307" s="7">
        <v>0</v>
      </c>
      <c r="AH307" s="7">
        <v>0</v>
      </c>
      <c r="AI307" s="7">
        <v>0</v>
      </c>
      <c r="AJ307" s="7">
        <v>0</v>
      </c>
      <c r="AK307" s="7">
        <v>0</v>
      </c>
      <c r="AL307" s="7">
        <v>0</v>
      </c>
      <c r="AM307" s="7">
        <v>0</v>
      </c>
      <c r="AN307" s="7">
        <v>0</v>
      </c>
      <c r="AO307" s="7">
        <v>0</v>
      </c>
      <c r="AP307" s="7">
        <v>0</v>
      </c>
      <c r="AQ307" s="7">
        <v>0</v>
      </c>
      <c r="AR307" s="7">
        <v>0</v>
      </c>
      <c r="AS307" s="7">
        <v>0</v>
      </c>
      <c r="AT307" s="7">
        <v>0</v>
      </c>
      <c r="AU307" s="7">
        <v>0</v>
      </c>
      <c r="AV307" s="7">
        <v>0</v>
      </c>
      <c r="AW307" s="7">
        <v>0</v>
      </c>
      <c r="AX307" s="7">
        <v>0</v>
      </c>
      <c r="AY307" s="7">
        <v>0</v>
      </c>
      <c r="AZ307" s="7">
        <v>0</v>
      </c>
      <c r="BA307" s="7">
        <v>0</v>
      </c>
      <c r="BB307" s="7">
        <v>0</v>
      </c>
      <c r="BC307" s="7">
        <v>0</v>
      </c>
      <c r="BD307" s="7">
        <v>0</v>
      </c>
      <c r="BE307" s="7">
        <v>0</v>
      </c>
      <c r="BF307" s="7">
        <v>0</v>
      </c>
      <c r="BG307" s="7">
        <v>0</v>
      </c>
      <c r="BH307" s="7">
        <v>0</v>
      </c>
      <c r="BI307" s="7">
        <v>0</v>
      </c>
      <c r="BJ307" s="7">
        <v>0</v>
      </c>
      <c r="BK307" s="7">
        <v>0</v>
      </c>
      <c r="BL307" s="155">
        <v>0</v>
      </c>
      <c r="BM307" s="7"/>
      <c r="BN307" s="7"/>
      <c r="BO307" s="7"/>
      <c r="BP307" s="7"/>
      <c r="BQ307" s="7"/>
      <c r="BR307" s="7"/>
      <c r="BS307" s="7"/>
      <c r="BT307" s="5">
        <f>SUM(Tabela36[[#This Row],[set/21]:[dez/21]])</f>
        <v>5939.82</v>
      </c>
      <c r="BU307" s="5">
        <f>SUM(Tabela36[[#This Row],[jan/22]:[dez/22]])</f>
        <v>922.26</v>
      </c>
      <c r="BV307" s="5">
        <f t="shared" si="14"/>
        <v>0</v>
      </c>
      <c r="BW307" s="5">
        <f t="shared" si="15"/>
        <v>0</v>
      </c>
      <c r="BX307" s="5">
        <f>SUM(Tabela36[[#This Row],[jan/25]:[dez/25]])</f>
        <v>0</v>
      </c>
      <c r="BY307" s="5">
        <f t="shared" si="16"/>
        <v>0</v>
      </c>
      <c r="BZ307" s="5">
        <f>Tabela36[[#This Row],[Total 2025]]+Tabela36[[#This Row],[Total 2024]]+Tabela36[[#This Row],[Total 2023]]+Tabela36[[#This Row],[Total 2022]]+Tabela36[[#This Row],[Total 2021]]+Tabela36[[#This Row],[Total 2026]]</f>
        <v>6862.08</v>
      </c>
    </row>
    <row r="308" spans="1:78" ht="30" customHeight="1" x14ac:dyDescent="0.25">
      <c r="A308" s="63"/>
      <c r="B308" s="10" t="s">
        <v>142</v>
      </c>
      <c r="C308" s="2" t="s">
        <v>281</v>
      </c>
      <c r="D308" s="10">
        <v>1222</v>
      </c>
      <c r="E308" s="7"/>
      <c r="F308" s="2" t="s">
        <v>529</v>
      </c>
      <c r="G308" s="153" t="s">
        <v>440</v>
      </c>
      <c r="H308" s="7">
        <v>0</v>
      </c>
      <c r="I308" s="7">
        <v>0</v>
      </c>
      <c r="J308" s="7">
        <v>0</v>
      </c>
      <c r="K308" s="7">
        <v>0</v>
      </c>
      <c r="L308" s="7">
        <v>0</v>
      </c>
      <c r="M308" s="7">
        <v>0</v>
      </c>
      <c r="N308" s="7">
        <v>795.24</v>
      </c>
      <c r="O308" s="7">
        <v>0</v>
      </c>
      <c r="P308" s="7">
        <v>0</v>
      </c>
      <c r="Q308" s="7">
        <v>0</v>
      </c>
      <c r="R308" s="7">
        <v>0</v>
      </c>
      <c r="S308" s="7">
        <v>0</v>
      </c>
      <c r="T308" s="11">
        <v>0</v>
      </c>
      <c r="U308" s="11">
        <v>0</v>
      </c>
      <c r="V308" s="11">
        <v>0</v>
      </c>
      <c r="W308" s="7">
        <v>0</v>
      </c>
      <c r="X308" s="7">
        <v>0</v>
      </c>
      <c r="Y308" s="7">
        <v>0</v>
      </c>
      <c r="Z308" s="7">
        <v>0</v>
      </c>
      <c r="AA308" s="7">
        <v>0</v>
      </c>
      <c r="AB308" s="7">
        <v>0</v>
      </c>
      <c r="AC308" s="7">
        <v>0</v>
      </c>
      <c r="AD308" s="7">
        <v>0</v>
      </c>
      <c r="AE308" s="7">
        <v>0</v>
      </c>
      <c r="AF308" s="11">
        <v>0</v>
      </c>
      <c r="AG308" s="7">
        <v>0</v>
      </c>
      <c r="AH308" s="7">
        <v>0</v>
      </c>
      <c r="AI308" s="7">
        <v>0</v>
      </c>
      <c r="AJ308" s="7">
        <v>0</v>
      </c>
      <c r="AK308" s="7">
        <v>0</v>
      </c>
      <c r="AL308" s="7">
        <v>0</v>
      </c>
      <c r="AM308" s="7">
        <v>0</v>
      </c>
      <c r="AN308" s="7">
        <v>0</v>
      </c>
      <c r="AO308" s="7">
        <v>0</v>
      </c>
      <c r="AP308" s="7">
        <v>0</v>
      </c>
      <c r="AQ308" s="7">
        <v>0</v>
      </c>
      <c r="AR308" s="7">
        <v>0</v>
      </c>
      <c r="AS308" s="7">
        <v>0</v>
      </c>
      <c r="AT308" s="7">
        <v>0</v>
      </c>
      <c r="AU308" s="7">
        <v>0</v>
      </c>
      <c r="AV308" s="7">
        <v>0</v>
      </c>
      <c r="AW308" s="7">
        <v>0</v>
      </c>
      <c r="AX308" s="7">
        <v>0</v>
      </c>
      <c r="AY308" s="7">
        <v>0</v>
      </c>
      <c r="AZ308" s="7">
        <v>0</v>
      </c>
      <c r="BA308" s="7">
        <v>0</v>
      </c>
      <c r="BB308" s="7">
        <v>0</v>
      </c>
      <c r="BC308" s="7">
        <v>0</v>
      </c>
      <c r="BD308" s="7">
        <v>0</v>
      </c>
      <c r="BE308" s="7">
        <v>0</v>
      </c>
      <c r="BF308" s="7">
        <v>0</v>
      </c>
      <c r="BG308" s="7">
        <v>0</v>
      </c>
      <c r="BH308" s="7">
        <v>0</v>
      </c>
      <c r="BI308" s="7">
        <v>0</v>
      </c>
      <c r="BJ308" s="7">
        <v>0</v>
      </c>
      <c r="BK308" s="7">
        <v>0</v>
      </c>
      <c r="BL308" s="155">
        <v>0</v>
      </c>
      <c r="BM308" s="7"/>
      <c r="BN308" s="7"/>
      <c r="BO308" s="7"/>
      <c r="BP308" s="7"/>
      <c r="BQ308" s="7"/>
      <c r="BR308" s="7"/>
      <c r="BS308" s="7"/>
      <c r="BT308" s="5">
        <f>SUM(Tabela36[[#This Row],[set/21]:[dez/21]])</f>
        <v>0</v>
      </c>
      <c r="BU308" s="5">
        <f>SUM(Tabela36[[#This Row],[jan/22]:[dez/22]])</f>
        <v>795.24</v>
      </c>
      <c r="BV308" s="5">
        <f t="shared" si="14"/>
        <v>0</v>
      </c>
      <c r="BW308" s="5">
        <f t="shared" si="15"/>
        <v>0</v>
      </c>
      <c r="BX308" s="5">
        <f>SUM(Tabela36[[#This Row],[jan/25]:[dez/25]])</f>
        <v>0</v>
      </c>
      <c r="BY308" s="5">
        <f t="shared" si="16"/>
        <v>0</v>
      </c>
      <c r="BZ308" s="5">
        <f>Tabela36[[#This Row],[Total 2025]]+Tabela36[[#This Row],[Total 2024]]+Tabela36[[#This Row],[Total 2023]]+Tabela36[[#This Row],[Total 2022]]+Tabela36[[#This Row],[Total 2021]]+Tabela36[[#This Row],[Total 2026]]</f>
        <v>795.24</v>
      </c>
    </row>
    <row r="309" spans="1:78" ht="30" customHeight="1" x14ac:dyDescent="0.25">
      <c r="A309" s="63"/>
      <c r="B309" s="10" t="s">
        <v>67</v>
      </c>
      <c r="C309" s="2" t="s">
        <v>281</v>
      </c>
      <c r="D309" s="10">
        <v>1215</v>
      </c>
      <c r="E309" s="7"/>
      <c r="F309" s="2" t="s">
        <v>529</v>
      </c>
      <c r="G309" s="153" t="s">
        <v>440</v>
      </c>
      <c r="H309" s="7">
        <v>0</v>
      </c>
      <c r="I309" s="7">
        <v>0</v>
      </c>
      <c r="J309" s="7">
        <v>0</v>
      </c>
      <c r="K309" s="7">
        <v>0</v>
      </c>
      <c r="L309" s="7">
        <v>0</v>
      </c>
      <c r="M309" s="7">
        <v>757.09</v>
      </c>
      <c r="N309" s="7">
        <v>0</v>
      </c>
      <c r="O309" s="7">
        <v>0</v>
      </c>
      <c r="P309" s="7">
        <v>0</v>
      </c>
      <c r="Q309" s="7">
        <v>0</v>
      </c>
      <c r="R309" s="7">
        <v>0</v>
      </c>
      <c r="S309" s="7">
        <v>0</v>
      </c>
      <c r="T309" s="11">
        <v>0</v>
      </c>
      <c r="U309" s="11">
        <v>0</v>
      </c>
      <c r="V309" s="11">
        <v>0</v>
      </c>
      <c r="W309" s="7">
        <v>0</v>
      </c>
      <c r="X309" s="7">
        <v>0</v>
      </c>
      <c r="Y309" s="7">
        <v>0</v>
      </c>
      <c r="Z309" s="7">
        <v>0</v>
      </c>
      <c r="AA309" s="7">
        <v>0</v>
      </c>
      <c r="AB309" s="7">
        <v>0</v>
      </c>
      <c r="AC309" s="7">
        <v>0</v>
      </c>
      <c r="AD309" s="7">
        <v>0</v>
      </c>
      <c r="AE309" s="7">
        <v>0</v>
      </c>
      <c r="AF309" s="11">
        <v>0</v>
      </c>
      <c r="AG309" s="7">
        <v>0</v>
      </c>
      <c r="AH309" s="7">
        <v>0</v>
      </c>
      <c r="AI309" s="7">
        <v>0</v>
      </c>
      <c r="AJ309" s="7">
        <v>0</v>
      </c>
      <c r="AK309" s="7">
        <v>0</v>
      </c>
      <c r="AL309" s="7">
        <v>0</v>
      </c>
      <c r="AM309" s="7">
        <v>0</v>
      </c>
      <c r="AN309" s="7">
        <v>0</v>
      </c>
      <c r="AO309" s="7">
        <v>0</v>
      </c>
      <c r="AP309" s="7">
        <v>0</v>
      </c>
      <c r="AQ309" s="7">
        <v>0</v>
      </c>
      <c r="AR309" s="7">
        <v>0</v>
      </c>
      <c r="AS309" s="7">
        <v>0</v>
      </c>
      <c r="AT309" s="7">
        <v>0</v>
      </c>
      <c r="AU309" s="7">
        <v>0</v>
      </c>
      <c r="AV309" s="7">
        <v>0</v>
      </c>
      <c r="AW309" s="7">
        <v>0</v>
      </c>
      <c r="AX309" s="7">
        <v>0</v>
      </c>
      <c r="AY309" s="7">
        <v>0</v>
      </c>
      <c r="AZ309" s="7">
        <v>0</v>
      </c>
      <c r="BA309" s="7">
        <v>0</v>
      </c>
      <c r="BB309" s="7">
        <v>0</v>
      </c>
      <c r="BC309" s="7">
        <v>0</v>
      </c>
      <c r="BD309" s="7">
        <v>0</v>
      </c>
      <c r="BE309" s="7">
        <v>0</v>
      </c>
      <c r="BF309" s="7">
        <v>0</v>
      </c>
      <c r="BG309" s="7">
        <v>0</v>
      </c>
      <c r="BH309" s="7">
        <v>0</v>
      </c>
      <c r="BI309" s="7">
        <v>0</v>
      </c>
      <c r="BJ309" s="7">
        <v>0</v>
      </c>
      <c r="BK309" s="7">
        <v>0</v>
      </c>
      <c r="BL309" s="155">
        <v>0</v>
      </c>
      <c r="BM309" s="7"/>
      <c r="BN309" s="7"/>
      <c r="BO309" s="7"/>
      <c r="BP309" s="7"/>
      <c r="BQ309" s="7"/>
      <c r="BR309" s="7"/>
      <c r="BS309" s="7"/>
      <c r="BT309" s="5">
        <f>SUM(Tabela36[[#This Row],[set/21]:[dez/21]])</f>
        <v>0</v>
      </c>
      <c r="BU309" s="5">
        <f>SUM(Tabela36[[#This Row],[jan/22]:[dez/22]])</f>
        <v>757.09</v>
      </c>
      <c r="BV309" s="5">
        <f t="shared" si="14"/>
        <v>0</v>
      </c>
      <c r="BW309" s="5">
        <f t="shared" si="15"/>
        <v>0</v>
      </c>
      <c r="BX309" s="5">
        <f>SUM(Tabela36[[#This Row],[jan/25]:[dez/25]])</f>
        <v>0</v>
      </c>
      <c r="BY309" s="5">
        <f t="shared" si="16"/>
        <v>0</v>
      </c>
      <c r="BZ309" s="5">
        <f>Tabela36[[#This Row],[Total 2025]]+Tabela36[[#This Row],[Total 2024]]+Tabela36[[#This Row],[Total 2023]]+Tabela36[[#This Row],[Total 2022]]+Tabela36[[#This Row],[Total 2021]]+Tabela36[[#This Row],[Total 2026]]</f>
        <v>757.09</v>
      </c>
    </row>
    <row r="310" spans="1:78" ht="30" customHeight="1" x14ac:dyDescent="0.25">
      <c r="A310" s="63"/>
      <c r="B310" s="10" t="s">
        <v>254</v>
      </c>
      <c r="C310" s="2" t="s">
        <v>280</v>
      </c>
      <c r="D310" s="10">
        <v>1204</v>
      </c>
      <c r="E310" s="7"/>
      <c r="F310" s="2" t="s">
        <v>436</v>
      </c>
      <c r="G310" s="153" t="s">
        <v>440</v>
      </c>
      <c r="H310" s="7">
        <v>0</v>
      </c>
      <c r="I310" s="7">
        <v>0</v>
      </c>
      <c r="J310" s="7">
        <v>0</v>
      </c>
      <c r="K310" s="7">
        <v>0</v>
      </c>
      <c r="L310" s="7">
        <v>0</v>
      </c>
      <c r="M310" s="7">
        <v>523.26</v>
      </c>
      <c r="N310" s="7">
        <v>0</v>
      </c>
      <c r="O310" s="7">
        <v>0</v>
      </c>
      <c r="P310" s="7">
        <v>0</v>
      </c>
      <c r="Q310" s="7">
        <v>0</v>
      </c>
      <c r="R310" s="7">
        <v>0</v>
      </c>
      <c r="S310" s="7">
        <v>0</v>
      </c>
      <c r="T310" s="11">
        <v>0</v>
      </c>
      <c r="U310" s="11">
        <v>0</v>
      </c>
      <c r="V310" s="11">
        <v>0</v>
      </c>
      <c r="W310" s="7">
        <v>0</v>
      </c>
      <c r="X310" s="7">
        <v>0</v>
      </c>
      <c r="Y310" s="7">
        <v>0</v>
      </c>
      <c r="Z310" s="7">
        <v>0</v>
      </c>
      <c r="AA310" s="7">
        <v>0</v>
      </c>
      <c r="AB310" s="7">
        <v>0</v>
      </c>
      <c r="AC310" s="7">
        <v>0</v>
      </c>
      <c r="AD310" s="7">
        <v>0</v>
      </c>
      <c r="AE310" s="7">
        <v>0</v>
      </c>
      <c r="AF310" s="11">
        <v>0</v>
      </c>
      <c r="AG310" s="7">
        <v>0</v>
      </c>
      <c r="AH310" s="7">
        <v>0</v>
      </c>
      <c r="AI310" s="7">
        <v>0</v>
      </c>
      <c r="AJ310" s="7">
        <v>0</v>
      </c>
      <c r="AK310" s="7">
        <v>0</v>
      </c>
      <c r="AL310" s="7">
        <v>0</v>
      </c>
      <c r="AM310" s="7">
        <v>0</v>
      </c>
      <c r="AN310" s="7">
        <v>0</v>
      </c>
      <c r="AO310" s="7">
        <v>0</v>
      </c>
      <c r="AP310" s="7">
        <v>0</v>
      </c>
      <c r="AQ310" s="7">
        <v>0</v>
      </c>
      <c r="AR310" s="7">
        <v>0</v>
      </c>
      <c r="AS310" s="7">
        <v>0</v>
      </c>
      <c r="AT310" s="7">
        <v>0</v>
      </c>
      <c r="AU310" s="7">
        <v>0</v>
      </c>
      <c r="AV310" s="7">
        <v>0</v>
      </c>
      <c r="AW310" s="7">
        <v>0</v>
      </c>
      <c r="AX310" s="7">
        <v>0</v>
      </c>
      <c r="AY310" s="7">
        <v>0</v>
      </c>
      <c r="AZ310" s="7">
        <v>0</v>
      </c>
      <c r="BA310" s="7">
        <v>0</v>
      </c>
      <c r="BB310" s="7">
        <v>0</v>
      </c>
      <c r="BC310" s="7">
        <v>0</v>
      </c>
      <c r="BD310" s="7">
        <v>0</v>
      </c>
      <c r="BE310" s="7">
        <v>0</v>
      </c>
      <c r="BF310" s="7">
        <v>0</v>
      </c>
      <c r="BG310" s="7">
        <v>0</v>
      </c>
      <c r="BH310" s="7">
        <v>0</v>
      </c>
      <c r="BI310" s="7">
        <v>0</v>
      </c>
      <c r="BJ310" s="7">
        <v>0</v>
      </c>
      <c r="BK310" s="7">
        <v>0</v>
      </c>
      <c r="BL310" s="155">
        <v>0</v>
      </c>
      <c r="BM310" s="7"/>
      <c r="BN310" s="7"/>
      <c r="BO310" s="7"/>
      <c r="BP310" s="7"/>
      <c r="BQ310" s="7"/>
      <c r="BR310" s="7"/>
      <c r="BS310" s="7"/>
      <c r="BT310" s="5">
        <f>SUM(Tabela36[[#This Row],[set/21]:[dez/21]])</f>
        <v>0</v>
      </c>
      <c r="BU310" s="5">
        <f>SUM(Tabela36[[#This Row],[jan/22]:[dez/22]])</f>
        <v>523.26</v>
      </c>
      <c r="BV310" s="5">
        <f t="shared" si="14"/>
        <v>0</v>
      </c>
      <c r="BW310" s="5">
        <f t="shared" si="15"/>
        <v>0</v>
      </c>
      <c r="BX310" s="5">
        <f>SUM(Tabela36[[#This Row],[jan/25]:[dez/25]])</f>
        <v>0</v>
      </c>
      <c r="BY310" s="5">
        <f t="shared" si="16"/>
        <v>0</v>
      </c>
      <c r="BZ310" s="5">
        <f>Tabela36[[#This Row],[Total 2025]]+Tabela36[[#This Row],[Total 2024]]+Tabela36[[#This Row],[Total 2023]]+Tabela36[[#This Row],[Total 2022]]+Tabela36[[#This Row],[Total 2021]]+Tabela36[[#This Row],[Total 2026]]</f>
        <v>523.26</v>
      </c>
    </row>
    <row r="311" spans="1:78" ht="30" customHeight="1" x14ac:dyDescent="0.25">
      <c r="A311" s="63"/>
      <c r="B311" s="10" t="s">
        <v>232</v>
      </c>
      <c r="C311" s="2" t="s">
        <v>276</v>
      </c>
      <c r="D311" s="10">
        <v>1026</v>
      </c>
      <c r="E311" s="7"/>
      <c r="F311" s="2" t="s">
        <v>436</v>
      </c>
      <c r="G311" s="153" t="s">
        <v>464</v>
      </c>
      <c r="H311" s="7">
        <v>13806.08</v>
      </c>
      <c r="I311" s="7">
        <v>71057.2</v>
      </c>
      <c r="J311" s="7">
        <v>0</v>
      </c>
      <c r="K311" s="7">
        <v>0</v>
      </c>
      <c r="L311" s="7">
        <v>0</v>
      </c>
      <c r="M311" s="7">
        <v>0</v>
      </c>
      <c r="N311" s="7">
        <v>0</v>
      </c>
      <c r="O311" s="7">
        <v>0</v>
      </c>
      <c r="P311" s="7">
        <v>461.78</v>
      </c>
      <c r="Q311" s="7">
        <v>0</v>
      </c>
      <c r="R311" s="7">
        <v>0</v>
      </c>
      <c r="S311" s="7">
        <v>0</v>
      </c>
      <c r="T311" s="11">
        <v>0</v>
      </c>
      <c r="U311" s="11">
        <v>0</v>
      </c>
      <c r="V311" s="11">
        <v>0</v>
      </c>
      <c r="W311" s="7">
        <v>0</v>
      </c>
      <c r="X311" s="7">
        <v>0</v>
      </c>
      <c r="Y311" s="7">
        <v>0</v>
      </c>
      <c r="Z311" s="7">
        <v>0</v>
      </c>
      <c r="AA311" s="7">
        <v>0</v>
      </c>
      <c r="AB311" s="7">
        <v>0</v>
      </c>
      <c r="AC311" s="7">
        <v>0</v>
      </c>
      <c r="AD311" s="7">
        <v>0</v>
      </c>
      <c r="AE311" s="7">
        <v>0</v>
      </c>
      <c r="AF311" s="11">
        <v>0</v>
      </c>
      <c r="AG311" s="7">
        <v>0</v>
      </c>
      <c r="AH311" s="7">
        <v>0</v>
      </c>
      <c r="AI311" s="7">
        <v>0</v>
      </c>
      <c r="AJ311" s="7">
        <v>0</v>
      </c>
      <c r="AK311" s="7">
        <v>0</v>
      </c>
      <c r="AL311" s="7">
        <v>0</v>
      </c>
      <c r="AM311" s="7">
        <v>0</v>
      </c>
      <c r="AN311" s="7">
        <v>0</v>
      </c>
      <c r="AO311" s="7">
        <v>0</v>
      </c>
      <c r="AP311" s="7">
        <v>0</v>
      </c>
      <c r="AQ311" s="7">
        <v>0</v>
      </c>
      <c r="AR311" s="7">
        <v>0</v>
      </c>
      <c r="AS311" s="7">
        <v>0</v>
      </c>
      <c r="AT311" s="7">
        <v>0</v>
      </c>
      <c r="AU311" s="7">
        <v>0</v>
      </c>
      <c r="AV311" s="7">
        <v>0</v>
      </c>
      <c r="AW311" s="7">
        <v>0</v>
      </c>
      <c r="AX311" s="7">
        <v>0</v>
      </c>
      <c r="AY311" s="7">
        <v>0</v>
      </c>
      <c r="AZ311" s="7">
        <v>0</v>
      </c>
      <c r="BA311" s="7">
        <v>0</v>
      </c>
      <c r="BB311" s="7">
        <v>0</v>
      </c>
      <c r="BC311" s="7">
        <v>0</v>
      </c>
      <c r="BD311" s="7">
        <v>0</v>
      </c>
      <c r="BE311" s="7">
        <v>0</v>
      </c>
      <c r="BF311" s="7">
        <v>0</v>
      </c>
      <c r="BG311" s="7">
        <v>0</v>
      </c>
      <c r="BH311" s="7">
        <v>0</v>
      </c>
      <c r="BI311" s="7">
        <v>0</v>
      </c>
      <c r="BJ311" s="7">
        <v>0</v>
      </c>
      <c r="BK311" s="7">
        <v>0</v>
      </c>
      <c r="BL311" s="155">
        <v>0</v>
      </c>
      <c r="BM311" s="7"/>
      <c r="BN311" s="7"/>
      <c r="BO311" s="7"/>
      <c r="BP311" s="7"/>
      <c r="BQ311" s="7"/>
      <c r="BR311" s="7"/>
      <c r="BS311" s="7"/>
      <c r="BT311" s="5">
        <f>SUM(Tabela36[[#This Row],[set/21]:[dez/21]])</f>
        <v>84863.28</v>
      </c>
      <c r="BU311" s="5">
        <f>SUM(Tabela36[[#This Row],[jan/22]:[dez/22]])</f>
        <v>461.78</v>
      </c>
      <c r="BV311" s="5">
        <f t="shared" si="14"/>
        <v>0</v>
      </c>
      <c r="BW311" s="5">
        <f t="shared" si="15"/>
        <v>0</v>
      </c>
      <c r="BX311" s="5">
        <f>SUM(Tabela36[[#This Row],[jan/25]:[dez/25]])</f>
        <v>0</v>
      </c>
      <c r="BY311" s="5">
        <f t="shared" si="16"/>
        <v>0</v>
      </c>
      <c r="BZ311" s="5">
        <f>Tabela36[[#This Row],[Total 2025]]+Tabela36[[#This Row],[Total 2024]]+Tabela36[[#This Row],[Total 2023]]+Tabela36[[#This Row],[Total 2022]]+Tabela36[[#This Row],[Total 2021]]+Tabela36[[#This Row],[Total 2026]]</f>
        <v>85325.06</v>
      </c>
    </row>
    <row r="312" spans="1:78" ht="30" customHeight="1" x14ac:dyDescent="0.25">
      <c r="A312" s="63"/>
      <c r="B312" s="10" t="s">
        <v>25</v>
      </c>
      <c r="C312" s="2" t="s">
        <v>275</v>
      </c>
      <c r="D312" s="10">
        <v>1230</v>
      </c>
      <c r="E312" s="7"/>
      <c r="F312" s="2" t="s">
        <v>529</v>
      </c>
      <c r="G312" s="153" t="s">
        <v>440</v>
      </c>
      <c r="H312" s="11">
        <v>0</v>
      </c>
      <c r="I312" s="11">
        <v>0</v>
      </c>
      <c r="J312" s="11">
        <v>0</v>
      </c>
      <c r="K312" s="11">
        <v>0</v>
      </c>
      <c r="L312" s="11">
        <v>0</v>
      </c>
      <c r="M312" s="11">
        <v>0</v>
      </c>
      <c r="N312" s="11">
        <v>450.53</v>
      </c>
      <c r="O312" s="11">
        <v>0</v>
      </c>
      <c r="P312" s="11">
        <v>0</v>
      </c>
      <c r="Q312" s="11">
        <v>0</v>
      </c>
      <c r="R312" s="11">
        <v>0</v>
      </c>
      <c r="S312" s="11">
        <v>0</v>
      </c>
      <c r="T312" s="11">
        <v>0</v>
      </c>
      <c r="U312" s="11">
        <v>0</v>
      </c>
      <c r="V312" s="11">
        <v>0</v>
      </c>
      <c r="W312" s="7">
        <v>0</v>
      </c>
      <c r="X312" s="7">
        <v>0</v>
      </c>
      <c r="Y312" s="7">
        <v>0</v>
      </c>
      <c r="Z312" s="7">
        <v>0</v>
      </c>
      <c r="AA312" s="7">
        <v>0</v>
      </c>
      <c r="AB312" s="7">
        <v>0</v>
      </c>
      <c r="AC312" s="7">
        <v>0</v>
      </c>
      <c r="AD312" s="7">
        <v>0</v>
      </c>
      <c r="AE312" s="7">
        <v>0</v>
      </c>
      <c r="AF312" s="11">
        <v>0</v>
      </c>
      <c r="AG312" s="7">
        <v>0</v>
      </c>
      <c r="AH312" s="7">
        <v>0</v>
      </c>
      <c r="AI312" s="7">
        <v>0</v>
      </c>
      <c r="AJ312" s="7">
        <v>0</v>
      </c>
      <c r="AK312" s="7">
        <v>0</v>
      </c>
      <c r="AL312" s="7">
        <v>0</v>
      </c>
      <c r="AM312" s="7">
        <v>0</v>
      </c>
      <c r="AN312" s="7">
        <v>0</v>
      </c>
      <c r="AO312" s="7">
        <v>0</v>
      </c>
      <c r="AP312" s="7">
        <v>0</v>
      </c>
      <c r="AQ312" s="7">
        <v>0</v>
      </c>
      <c r="AR312" s="7">
        <v>0</v>
      </c>
      <c r="AS312" s="7">
        <v>0</v>
      </c>
      <c r="AT312" s="7">
        <v>0</v>
      </c>
      <c r="AU312" s="7">
        <v>0</v>
      </c>
      <c r="AV312" s="7">
        <v>0</v>
      </c>
      <c r="AW312" s="7">
        <v>0</v>
      </c>
      <c r="AX312" s="7">
        <v>0</v>
      </c>
      <c r="AY312" s="7">
        <v>0</v>
      </c>
      <c r="AZ312" s="7">
        <v>0</v>
      </c>
      <c r="BA312" s="7">
        <v>0</v>
      </c>
      <c r="BB312" s="7">
        <v>0</v>
      </c>
      <c r="BC312" s="7">
        <v>0</v>
      </c>
      <c r="BD312" s="7">
        <v>0</v>
      </c>
      <c r="BE312" s="7">
        <v>0</v>
      </c>
      <c r="BF312" s="7">
        <v>0</v>
      </c>
      <c r="BG312" s="7">
        <v>0</v>
      </c>
      <c r="BH312" s="7">
        <v>0</v>
      </c>
      <c r="BI312" s="7">
        <v>0</v>
      </c>
      <c r="BJ312" s="7">
        <v>0</v>
      </c>
      <c r="BK312" s="7">
        <v>0</v>
      </c>
      <c r="BL312" s="155">
        <v>0</v>
      </c>
      <c r="BM312" s="7"/>
      <c r="BN312" s="7"/>
      <c r="BO312" s="7"/>
      <c r="BP312" s="7"/>
      <c r="BQ312" s="7"/>
      <c r="BR312" s="7"/>
      <c r="BS312" s="7"/>
      <c r="BT312" s="5">
        <f>SUM(Tabela36[[#This Row],[set/21]:[dez/21]])</f>
        <v>0</v>
      </c>
      <c r="BU312" s="5">
        <f>SUM(Tabela36[[#This Row],[jan/22]:[dez/22]])</f>
        <v>450.53</v>
      </c>
      <c r="BV312" s="5">
        <f t="shared" si="14"/>
        <v>0</v>
      </c>
      <c r="BW312" s="5">
        <f t="shared" si="15"/>
        <v>0</v>
      </c>
      <c r="BX312" s="5">
        <f>SUM(Tabela36[[#This Row],[jan/25]:[dez/25]])</f>
        <v>0</v>
      </c>
      <c r="BY312" s="5">
        <f t="shared" si="16"/>
        <v>0</v>
      </c>
      <c r="BZ312" s="5">
        <f>Tabela36[[#This Row],[Total 2025]]+Tabela36[[#This Row],[Total 2024]]+Tabela36[[#This Row],[Total 2023]]+Tabela36[[#This Row],[Total 2022]]+Tabela36[[#This Row],[Total 2021]]+Tabela36[[#This Row],[Total 2026]]</f>
        <v>450.53</v>
      </c>
    </row>
    <row r="313" spans="1:78" ht="30" customHeight="1" x14ac:dyDescent="0.25">
      <c r="A313" s="63"/>
      <c r="B313" s="10" t="s">
        <v>124</v>
      </c>
      <c r="C313" s="2" t="s">
        <v>280</v>
      </c>
      <c r="D313" s="10">
        <v>1072</v>
      </c>
      <c r="E313" s="7"/>
      <c r="F313" s="2" t="s">
        <v>436</v>
      </c>
      <c r="G313" s="153" t="s">
        <v>435</v>
      </c>
      <c r="H313" s="15">
        <v>0</v>
      </c>
      <c r="I313" s="15">
        <v>0</v>
      </c>
      <c r="J313" s="15">
        <v>0</v>
      </c>
      <c r="K313" s="7">
        <v>0</v>
      </c>
      <c r="L313" s="7">
        <v>0</v>
      </c>
      <c r="M313" s="7">
        <v>0</v>
      </c>
      <c r="N313" s="15">
        <v>0</v>
      </c>
      <c r="O313" s="7">
        <v>0</v>
      </c>
      <c r="P313" s="15">
        <v>0</v>
      </c>
      <c r="Q313" s="15">
        <v>0</v>
      </c>
      <c r="R313" s="15">
        <v>0</v>
      </c>
      <c r="S313" s="7">
        <v>0</v>
      </c>
      <c r="T313" s="11">
        <v>0</v>
      </c>
      <c r="U313" s="15">
        <v>0</v>
      </c>
      <c r="V313" s="11">
        <v>0</v>
      </c>
      <c r="W313" s="7">
        <v>0</v>
      </c>
      <c r="X313" s="7">
        <v>0</v>
      </c>
      <c r="Y313" s="7">
        <v>0</v>
      </c>
      <c r="Z313" s="7">
        <v>0</v>
      </c>
      <c r="AA313" s="7">
        <v>0</v>
      </c>
      <c r="AB313" s="7">
        <v>0</v>
      </c>
      <c r="AC313" s="7">
        <v>17580</v>
      </c>
      <c r="AD313" s="7">
        <v>0</v>
      </c>
      <c r="AE313" s="7">
        <v>0</v>
      </c>
      <c r="AF313" s="11">
        <v>0</v>
      </c>
      <c r="AG313" s="7">
        <v>0</v>
      </c>
      <c r="AH313" s="7">
        <v>0</v>
      </c>
      <c r="AI313" s="7">
        <v>0</v>
      </c>
      <c r="AJ313" s="7">
        <v>0</v>
      </c>
      <c r="AK313" s="7">
        <v>0</v>
      </c>
      <c r="AL313" s="7">
        <v>0</v>
      </c>
      <c r="AM313" s="7">
        <v>3053.52</v>
      </c>
      <c r="AN313" s="7">
        <v>0</v>
      </c>
      <c r="AO313" s="7">
        <v>0</v>
      </c>
      <c r="AP313" s="7">
        <v>0</v>
      </c>
      <c r="AQ313" s="7">
        <v>4600.32</v>
      </c>
      <c r="AR313" s="7">
        <v>0</v>
      </c>
      <c r="AS313" s="7">
        <v>0</v>
      </c>
      <c r="AT313" s="7">
        <v>0</v>
      </c>
      <c r="AU313" s="7">
        <v>0</v>
      </c>
      <c r="AV313" s="7">
        <v>0</v>
      </c>
      <c r="AW313" s="7">
        <v>0</v>
      </c>
      <c r="AX313" s="7">
        <v>0</v>
      </c>
      <c r="AY313" s="7">
        <v>0</v>
      </c>
      <c r="AZ313" s="7">
        <v>0</v>
      </c>
      <c r="BA313" s="7">
        <v>0</v>
      </c>
      <c r="BB313" s="7">
        <v>0</v>
      </c>
      <c r="BC313" s="7">
        <v>0</v>
      </c>
      <c r="BD313" s="7">
        <v>0</v>
      </c>
      <c r="BE313" s="7">
        <v>8339.89</v>
      </c>
      <c r="BF313" s="7">
        <v>495.6</v>
      </c>
      <c r="BG313" s="7">
        <v>0</v>
      </c>
      <c r="BH313" s="7">
        <v>0</v>
      </c>
      <c r="BI313" s="7">
        <v>0</v>
      </c>
      <c r="BJ313" s="7">
        <v>4742.4799999999996</v>
      </c>
      <c r="BK313" s="7">
        <v>0</v>
      </c>
      <c r="BL313" s="155">
        <v>4185.8</v>
      </c>
      <c r="BM313" s="7"/>
      <c r="BN313" s="7"/>
      <c r="BO313" s="7"/>
      <c r="BP313" s="7"/>
      <c r="BQ313" s="7"/>
      <c r="BR313" s="7"/>
      <c r="BS313" s="7"/>
      <c r="BT313" s="5">
        <f>SUM(Tabela36[[#This Row],[set/21]:[dez/21]])</f>
        <v>0</v>
      </c>
      <c r="BU313" s="5">
        <f>SUM(Tabela36[[#This Row],[jan/22]:[dez/22]])</f>
        <v>0</v>
      </c>
      <c r="BV313" s="5">
        <f t="shared" si="14"/>
        <v>17580</v>
      </c>
      <c r="BW313" s="5">
        <f t="shared" si="15"/>
        <v>7653.84</v>
      </c>
      <c r="BX313" s="5">
        <f>SUM(Tabela36[[#This Row],[jan/25]:[dez/25]])</f>
        <v>8835.49</v>
      </c>
      <c r="BY313" s="5">
        <f t="shared" si="16"/>
        <v>8928.2799999999988</v>
      </c>
      <c r="BZ313" s="5">
        <f>Tabela36[[#This Row],[Total 2025]]+Tabela36[[#This Row],[Total 2024]]+Tabela36[[#This Row],[Total 2023]]+Tabela36[[#This Row],[Total 2022]]+Tabela36[[#This Row],[Total 2021]]+Tabela36[[#This Row],[Total 2026]]</f>
        <v>42997.61</v>
      </c>
    </row>
    <row r="314" spans="1:78" ht="30" customHeight="1" x14ac:dyDescent="0.25">
      <c r="A314" s="63"/>
      <c r="B314" s="10" t="s">
        <v>126</v>
      </c>
      <c r="C314" s="2" t="s">
        <v>275</v>
      </c>
      <c r="D314" s="10">
        <v>1050</v>
      </c>
      <c r="E314" s="7"/>
      <c r="F314" s="2" t="s">
        <v>529</v>
      </c>
      <c r="G314" s="153" t="s">
        <v>440</v>
      </c>
      <c r="H314" s="7">
        <v>4845.96</v>
      </c>
      <c r="I314" s="7">
        <v>0</v>
      </c>
      <c r="J314" s="7">
        <v>0</v>
      </c>
      <c r="K314" s="7">
        <v>0</v>
      </c>
      <c r="L314" s="7">
        <v>0</v>
      </c>
      <c r="M314" s="7">
        <v>0</v>
      </c>
      <c r="N314" s="7">
        <v>0</v>
      </c>
      <c r="O314" s="7">
        <v>0</v>
      </c>
      <c r="P314" s="7">
        <v>0</v>
      </c>
      <c r="Q314" s="7">
        <v>0</v>
      </c>
      <c r="R314" s="7">
        <v>0</v>
      </c>
      <c r="S314" s="7">
        <v>0</v>
      </c>
      <c r="T314" s="11">
        <v>0</v>
      </c>
      <c r="U314" s="11">
        <v>0</v>
      </c>
      <c r="V314" s="11">
        <v>0</v>
      </c>
      <c r="W314" s="7">
        <v>0</v>
      </c>
      <c r="X314" s="7">
        <v>0</v>
      </c>
      <c r="Y314" s="7">
        <v>0</v>
      </c>
      <c r="Z314" s="7">
        <v>0</v>
      </c>
      <c r="AA314" s="7">
        <v>0</v>
      </c>
      <c r="AB314" s="7">
        <v>0</v>
      </c>
      <c r="AC314" s="7">
        <v>0</v>
      </c>
      <c r="AD314" s="7">
        <v>0</v>
      </c>
      <c r="AE314" s="7">
        <v>0</v>
      </c>
      <c r="AF314" s="11">
        <v>0</v>
      </c>
      <c r="AG314" s="7">
        <v>0</v>
      </c>
      <c r="AH314" s="7">
        <v>0</v>
      </c>
      <c r="AI314" s="7">
        <v>0</v>
      </c>
      <c r="AJ314" s="7">
        <v>0</v>
      </c>
      <c r="AK314" s="7">
        <v>0</v>
      </c>
      <c r="AL314" s="7">
        <v>0</v>
      </c>
      <c r="AM314" s="7">
        <v>0</v>
      </c>
      <c r="AN314" s="7">
        <v>0</v>
      </c>
      <c r="AO314" s="7">
        <v>0</v>
      </c>
      <c r="AP314" s="7">
        <v>0</v>
      </c>
      <c r="AQ314" s="7">
        <v>0</v>
      </c>
      <c r="AR314" s="7">
        <v>0</v>
      </c>
      <c r="AS314" s="7">
        <v>0</v>
      </c>
      <c r="AT314" s="7">
        <v>0</v>
      </c>
      <c r="AU314" s="7">
        <v>0</v>
      </c>
      <c r="AV314" s="7">
        <v>0</v>
      </c>
      <c r="AW314" s="7">
        <v>0</v>
      </c>
      <c r="AX314" s="7">
        <v>0</v>
      </c>
      <c r="AY314" s="7">
        <v>0</v>
      </c>
      <c r="AZ314" s="7">
        <v>0</v>
      </c>
      <c r="BA314" s="7">
        <v>0</v>
      </c>
      <c r="BB314" s="7">
        <v>0</v>
      </c>
      <c r="BC314" s="7">
        <v>0</v>
      </c>
      <c r="BD314" s="7">
        <v>0</v>
      </c>
      <c r="BE314" s="7">
        <v>0</v>
      </c>
      <c r="BF314" s="7">
        <v>0</v>
      </c>
      <c r="BG314" s="7">
        <v>0</v>
      </c>
      <c r="BH314" s="7">
        <v>0</v>
      </c>
      <c r="BI314" s="7">
        <v>0</v>
      </c>
      <c r="BJ314" s="7">
        <v>0</v>
      </c>
      <c r="BK314" s="7">
        <v>0</v>
      </c>
      <c r="BL314" s="155">
        <v>0</v>
      </c>
      <c r="BM314" s="7"/>
      <c r="BN314" s="7"/>
      <c r="BO314" s="7"/>
      <c r="BP314" s="7"/>
      <c r="BQ314" s="7"/>
      <c r="BR314" s="7"/>
      <c r="BS314" s="7"/>
      <c r="BT314" s="5">
        <f>SUM(Tabela36[[#This Row],[set/21]:[dez/21]])</f>
        <v>4845.96</v>
      </c>
      <c r="BU314" s="5">
        <f>SUM(Tabela36[[#This Row],[jan/22]:[dez/22]])</f>
        <v>0</v>
      </c>
      <c r="BV314" s="5">
        <f t="shared" si="14"/>
        <v>0</v>
      </c>
      <c r="BW314" s="5">
        <f t="shared" si="15"/>
        <v>0</v>
      </c>
      <c r="BX314" s="5">
        <f>SUM(Tabela36[[#This Row],[jan/25]:[dez/25]])</f>
        <v>0</v>
      </c>
      <c r="BY314" s="5">
        <f t="shared" si="16"/>
        <v>0</v>
      </c>
      <c r="BZ314" s="5">
        <f>Tabela36[[#This Row],[Total 2025]]+Tabela36[[#This Row],[Total 2024]]+Tabela36[[#This Row],[Total 2023]]+Tabela36[[#This Row],[Total 2022]]+Tabela36[[#This Row],[Total 2021]]+Tabela36[[#This Row],[Total 2026]]</f>
        <v>4845.96</v>
      </c>
    </row>
    <row r="315" spans="1:78" ht="30" customHeight="1" x14ac:dyDescent="0.25">
      <c r="A315" s="63"/>
      <c r="B315" s="10" t="s">
        <v>31</v>
      </c>
      <c r="C315" s="2" t="s">
        <v>276</v>
      </c>
      <c r="D315" s="10">
        <v>1049</v>
      </c>
      <c r="E315" s="7"/>
      <c r="F315" s="2" t="s">
        <v>436</v>
      </c>
      <c r="G315" s="153" t="s">
        <v>440</v>
      </c>
      <c r="H315" s="7">
        <v>5901.04</v>
      </c>
      <c r="I315" s="7">
        <v>0</v>
      </c>
      <c r="J315" s="7">
        <v>0</v>
      </c>
      <c r="K315" s="7">
        <v>0</v>
      </c>
      <c r="L315" s="7">
        <v>0</v>
      </c>
      <c r="M315" s="7">
        <v>0</v>
      </c>
      <c r="N315" s="7">
        <v>0</v>
      </c>
      <c r="O315" s="7">
        <v>0</v>
      </c>
      <c r="P315" s="7">
        <v>0</v>
      </c>
      <c r="Q315" s="7">
        <v>0</v>
      </c>
      <c r="R315" s="7">
        <v>0</v>
      </c>
      <c r="S315" s="7">
        <v>0</v>
      </c>
      <c r="T315" s="11">
        <v>0</v>
      </c>
      <c r="U315" s="11">
        <v>0</v>
      </c>
      <c r="V315" s="11">
        <v>0</v>
      </c>
      <c r="W315" s="7">
        <v>0</v>
      </c>
      <c r="X315" s="7">
        <v>0</v>
      </c>
      <c r="Y315" s="7">
        <v>0</v>
      </c>
      <c r="Z315" s="7">
        <v>0</v>
      </c>
      <c r="AA315" s="7">
        <v>0</v>
      </c>
      <c r="AB315" s="7">
        <v>0</v>
      </c>
      <c r="AC315" s="7">
        <v>0</v>
      </c>
      <c r="AD315" s="7">
        <v>0</v>
      </c>
      <c r="AE315" s="7">
        <v>0</v>
      </c>
      <c r="AF315" s="11">
        <v>0</v>
      </c>
      <c r="AG315" s="7">
        <v>0</v>
      </c>
      <c r="AH315" s="7">
        <v>0</v>
      </c>
      <c r="AI315" s="7">
        <v>0</v>
      </c>
      <c r="AJ315" s="7">
        <v>0</v>
      </c>
      <c r="AK315" s="7">
        <v>0</v>
      </c>
      <c r="AL315" s="7">
        <v>0</v>
      </c>
      <c r="AM315" s="7">
        <v>0</v>
      </c>
      <c r="AN315" s="7">
        <v>0</v>
      </c>
      <c r="AO315" s="7">
        <v>0</v>
      </c>
      <c r="AP315" s="7">
        <v>0</v>
      </c>
      <c r="AQ315" s="7">
        <v>0</v>
      </c>
      <c r="AR315" s="7">
        <v>0</v>
      </c>
      <c r="AS315" s="7">
        <v>0</v>
      </c>
      <c r="AT315" s="7">
        <v>0</v>
      </c>
      <c r="AU315" s="7">
        <v>0</v>
      </c>
      <c r="AV315" s="7">
        <v>0</v>
      </c>
      <c r="AW315" s="7">
        <v>0</v>
      </c>
      <c r="AX315" s="7">
        <v>0</v>
      </c>
      <c r="AY315" s="7">
        <v>0</v>
      </c>
      <c r="AZ315" s="7">
        <v>0</v>
      </c>
      <c r="BA315" s="7">
        <v>0</v>
      </c>
      <c r="BB315" s="7">
        <v>0</v>
      </c>
      <c r="BC315" s="7">
        <v>0</v>
      </c>
      <c r="BD315" s="7">
        <v>0</v>
      </c>
      <c r="BE315" s="7">
        <v>0</v>
      </c>
      <c r="BF315" s="7">
        <v>0</v>
      </c>
      <c r="BG315" s="7">
        <v>0</v>
      </c>
      <c r="BH315" s="7">
        <v>0</v>
      </c>
      <c r="BI315" s="7">
        <v>0</v>
      </c>
      <c r="BJ315" s="7">
        <v>0</v>
      </c>
      <c r="BK315" s="7">
        <v>0</v>
      </c>
      <c r="BL315" s="155">
        <v>0</v>
      </c>
      <c r="BM315" s="7"/>
      <c r="BN315" s="7"/>
      <c r="BO315" s="7"/>
      <c r="BP315" s="7"/>
      <c r="BQ315" s="7"/>
      <c r="BR315" s="7"/>
      <c r="BS315" s="7"/>
      <c r="BT315" s="5">
        <f>SUM(Tabela36[[#This Row],[set/21]:[dez/21]])</f>
        <v>5901.04</v>
      </c>
      <c r="BU315" s="5">
        <f>SUM(Tabela36[[#This Row],[jan/22]:[dez/22]])</f>
        <v>0</v>
      </c>
      <c r="BV315" s="5">
        <f t="shared" si="14"/>
        <v>0</v>
      </c>
      <c r="BW315" s="5">
        <f t="shared" si="15"/>
        <v>0</v>
      </c>
      <c r="BX315" s="5">
        <f>SUM(Tabela36[[#This Row],[jan/25]:[dez/25]])</f>
        <v>0</v>
      </c>
      <c r="BY315" s="5">
        <f t="shared" si="16"/>
        <v>0</v>
      </c>
      <c r="BZ315" s="5">
        <f>Tabela36[[#This Row],[Total 2025]]+Tabela36[[#This Row],[Total 2024]]+Tabela36[[#This Row],[Total 2023]]+Tabela36[[#This Row],[Total 2022]]+Tabela36[[#This Row],[Total 2021]]+Tabela36[[#This Row],[Total 2026]]</f>
        <v>5901.04</v>
      </c>
    </row>
    <row r="316" spans="1:78" ht="30" customHeight="1" x14ac:dyDescent="0.25">
      <c r="A316" s="63"/>
      <c r="B316" s="10" t="s">
        <v>45</v>
      </c>
      <c r="C316" s="2" t="s">
        <v>276</v>
      </c>
      <c r="D316" s="10">
        <v>1159</v>
      </c>
      <c r="E316" s="7"/>
      <c r="F316" s="2" t="s">
        <v>436</v>
      </c>
      <c r="G316" s="153" t="s">
        <v>440</v>
      </c>
      <c r="H316" s="7">
        <v>0</v>
      </c>
      <c r="I316" s="7">
        <v>0</v>
      </c>
      <c r="J316" s="7">
        <v>0</v>
      </c>
      <c r="K316" s="7">
        <v>3421.32</v>
      </c>
      <c r="L316" s="7">
        <v>0</v>
      </c>
      <c r="M316" s="7">
        <v>0</v>
      </c>
      <c r="N316" s="7">
        <v>0</v>
      </c>
      <c r="O316" s="7">
        <v>0</v>
      </c>
      <c r="P316" s="7">
        <v>0</v>
      </c>
      <c r="Q316" s="7">
        <v>0</v>
      </c>
      <c r="R316" s="7">
        <v>0</v>
      </c>
      <c r="S316" s="7">
        <v>0</v>
      </c>
      <c r="T316" s="11">
        <v>0</v>
      </c>
      <c r="U316" s="11">
        <v>0</v>
      </c>
      <c r="V316" s="11">
        <v>0</v>
      </c>
      <c r="W316" s="7">
        <v>0</v>
      </c>
      <c r="X316" s="7">
        <v>0</v>
      </c>
      <c r="Y316" s="7">
        <v>0</v>
      </c>
      <c r="Z316" s="7">
        <v>0</v>
      </c>
      <c r="AA316" s="7">
        <v>0</v>
      </c>
      <c r="AB316" s="7">
        <v>0</v>
      </c>
      <c r="AC316" s="7">
        <v>0</v>
      </c>
      <c r="AD316" s="7">
        <v>0</v>
      </c>
      <c r="AE316" s="7">
        <v>0</v>
      </c>
      <c r="AF316" s="11">
        <v>0</v>
      </c>
      <c r="AG316" s="7">
        <v>0</v>
      </c>
      <c r="AH316" s="7">
        <v>0</v>
      </c>
      <c r="AI316" s="7">
        <v>0</v>
      </c>
      <c r="AJ316" s="7">
        <v>0</v>
      </c>
      <c r="AK316" s="7">
        <v>0</v>
      </c>
      <c r="AL316" s="7">
        <v>0</v>
      </c>
      <c r="AM316" s="7">
        <v>0</v>
      </c>
      <c r="AN316" s="7">
        <v>0</v>
      </c>
      <c r="AO316" s="7">
        <v>0</v>
      </c>
      <c r="AP316" s="7">
        <v>0</v>
      </c>
      <c r="AQ316" s="7">
        <v>0</v>
      </c>
      <c r="AR316" s="7">
        <v>0</v>
      </c>
      <c r="AS316" s="7">
        <v>0</v>
      </c>
      <c r="AT316" s="7">
        <v>0</v>
      </c>
      <c r="AU316" s="7">
        <v>0</v>
      </c>
      <c r="AV316" s="7">
        <v>0</v>
      </c>
      <c r="AW316" s="7">
        <v>0</v>
      </c>
      <c r="AX316" s="7">
        <v>0</v>
      </c>
      <c r="AY316" s="7">
        <v>0</v>
      </c>
      <c r="AZ316" s="7">
        <v>0</v>
      </c>
      <c r="BA316" s="7">
        <v>0</v>
      </c>
      <c r="BB316" s="7">
        <v>0</v>
      </c>
      <c r="BC316" s="7">
        <v>0</v>
      </c>
      <c r="BD316" s="7">
        <v>0</v>
      </c>
      <c r="BE316" s="7">
        <v>0</v>
      </c>
      <c r="BF316" s="7">
        <v>0</v>
      </c>
      <c r="BG316" s="7">
        <v>0</v>
      </c>
      <c r="BH316" s="7">
        <v>0</v>
      </c>
      <c r="BI316" s="7">
        <v>0</v>
      </c>
      <c r="BJ316" s="7">
        <v>0</v>
      </c>
      <c r="BK316" s="7">
        <v>0</v>
      </c>
      <c r="BL316" s="155">
        <v>0</v>
      </c>
      <c r="BM316" s="7"/>
      <c r="BN316" s="7"/>
      <c r="BO316" s="7"/>
      <c r="BP316" s="7"/>
      <c r="BQ316" s="7"/>
      <c r="BR316" s="7"/>
      <c r="BS316" s="7"/>
      <c r="BT316" s="5">
        <f>SUM(Tabela36[[#This Row],[set/21]:[dez/21]])</f>
        <v>3421.32</v>
      </c>
      <c r="BU316" s="5">
        <f>SUM(Tabela36[[#This Row],[jan/22]:[dez/22]])</f>
        <v>0</v>
      </c>
      <c r="BV316" s="5">
        <f t="shared" si="14"/>
        <v>0</v>
      </c>
      <c r="BW316" s="5">
        <f t="shared" si="15"/>
        <v>0</v>
      </c>
      <c r="BX316" s="5">
        <f>SUM(Tabela36[[#This Row],[jan/25]:[dez/25]])</f>
        <v>0</v>
      </c>
      <c r="BY316" s="5">
        <f t="shared" si="16"/>
        <v>0</v>
      </c>
      <c r="BZ316" s="5">
        <f>Tabela36[[#This Row],[Total 2025]]+Tabela36[[#This Row],[Total 2024]]+Tabela36[[#This Row],[Total 2023]]+Tabela36[[#This Row],[Total 2022]]+Tabela36[[#This Row],[Total 2021]]+Tabela36[[#This Row],[Total 2026]]</f>
        <v>3421.32</v>
      </c>
    </row>
    <row r="317" spans="1:78" ht="30" customHeight="1" x14ac:dyDescent="0.25">
      <c r="A317" s="63"/>
      <c r="B317" s="10" t="s">
        <v>2352</v>
      </c>
      <c r="C317" s="2" t="s">
        <v>276</v>
      </c>
      <c r="D317" s="10">
        <v>1108</v>
      </c>
      <c r="E317" s="7"/>
      <c r="F317" s="2" t="s">
        <v>437</v>
      </c>
      <c r="G317" s="153" t="s">
        <v>435</v>
      </c>
      <c r="H317" s="7">
        <v>0</v>
      </c>
      <c r="I317" s="7">
        <v>190.65</v>
      </c>
      <c r="J317" s="7">
        <v>1115.6199999999999</v>
      </c>
      <c r="K317" s="7">
        <v>0</v>
      </c>
      <c r="L317" s="7">
        <v>0</v>
      </c>
      <c r="M317" s="7">
        <v>0</v>
      </c>
      <c r="N317" s="7">
        <v>0</v>
      </c>
      <c r="O317" s="7">
        <v>0</v>
      </c>
      <c r="P317" s="7">
        <v>0</v>
      </c>
      <c r="Q317" s="7">
        <v>0</v>
      </c>
      <c r="R317" s="7">
        <v>0</v>
      </c>
      <c r="S317" s="7">
        <v>0</v>
      </c>
      <c r="T317" s="11">
        <v>0</v>
      </c>
      <c r="U317" s="11">
        <v>0</v>
      </c>
      <c r="V317" s="11">
        <v>0</v>
      </c>
      <c r="W317" s="7">
        <v>0</v>
      </c>
      <c r="X317" s="7">
        <v>0</v>
      </c>
      <c r="Y317" s="7">
        <v>0</v>
      </c>
      <c r="Z317" s="7">
        <v>0</v>
      </c>
      <c r="AA317" s="7">
        <v>0</v>
      </c>
      <c r="AB317" s="7">
        <v>0</v>
      </c>
      <c r="AC317" s="7">
        <v>0</v>
      </c>
      <c r="AD317" s="7">
        <v>0</v>
      </c>
      <c r="AE317" s="7">
        <v>0</v>
      </c>
      <c r="AF317" s="11">
        <v>0</v>
      </c>
      <c r="AG317" s="7">
        <v>0</v>
      </c>
      <c r="AH317" s="7">
        <v>0</v>
      </c>
      <c r="AI317" s="7">
        <v>0</v>
      </c>
      <c r="AJ317" s="7">
        <v>0</v>
      </c>
      <c r="AK317" s="7">
        <v>0</v>
      </c>
      <c r="AL317" s="7">
        <v>0</v>
      </c>
      <c r="AM317" s="7">
        <v>0</v>
      </c>
      <c r="AN317" s="7">
        <v>0</v>
      </c>
      <c r="AO317" s="7">
        <v>0</v>
      </c>
      <c r="AP317" s="7">
        <v>0</v>
      </c>
      <c r="AQ317" s="7">
        <v>0</v>
      </c>
      <c r="AR317" s="7">
        <v>0</v>
      </c>
      <c r="AS317" s="7">
        <v>0</v>
      </c>
      <c r="AT317" s="7">
        <v>0</v>
      </c>
      <c r="AU317" s="7">
        <v>0</v>
      </c>
      <c r="AV317" s="7">
        <v>0</v>
      </c>
      <c r="AW317" s="7">
        <v>0</v>
      </c>
      <c r="AX317" s="7">
        <v>0</v>
      </c>
      <c r="AY317" s="7">
        <v>0</v>
      </c>
      <c r="AZ317" s="7">
        <v>0</v>
      </c>
      <c r="BA317" s="7">
        <v>0</v>
      </c>
      <c r="BB317" s="7">
        <v>0</v>
      </c>
      <c r="BC317" s="7">
        <v>0</v>
      </c>
      <c r="BD317" s="7">
        <v>0</v>
      </c>
      <c r="BE317" s="7">
        <v>18601.91</v>
      </c>
      <c r="BF317" s="7">
        <v>0</v>
      </c>
      <c r="BG317" s="7">
        <v>0</v>
      </c>
      <c r="BH317" s="7">
        <v>11453.6</v>
      </c>
      <c r="BI317" s="7">
        <v>2630.36</v>
      </c>
      <c r="BJ317" s="7">
        <v>9102.1999999999989</v>
      </c>
      <c r="BK317" s="7">
        <v>10516.4</v>
      </c>
      <c r="BL317" s="155">
        <v>11914.4</v>
      </c>
      <c r="BM317" s="7"/>
      <c r="BN317" s="7"/>
      <c r="BO317" s="7"/>
      <c r="BP317" s="7"/>
      <c r="BQ317" s="7"/>
      <c r="BR317" s="7"/>
      <c r="BS317" s="7"/>
      <c r="BT317" s="5">
        <f>SUM(Tabela36[[#This Row],[set/21]:[dez/21]])</f>
        <v>1306.27</v>
      </c>
      <c r="BU317" s="5">
        <f>SUM(Tabela36[[#This Row],[jan/22]:[dez/22]])</f>
        <v>0</v>
      </c>
      <c r="BV317" s="5">
        <f t="shared" si="14"/>
        <v>0</v>
      </c>
      <c r="BW317" s="5">
        <f t="shared" si="15"/>
        <v>0</v>
      </c>
      <c r="BX317" s="5">
        <f>SUM(Tabela36[[#This Row],[jan/25]:[dez/25]])</f>
        <v>18601.91</v>
      </c>
      <c r="BY317" s="5">
        <f t="shared" si="16"/>
        <v>45616.959999999999</v>
      </c>
      <c r="BZ317" s="5">
        <f>Tabela36[[#This Row],[Total 2025]]+Tabela36[[#This Row],[Total 2024]]+Tabela36[[#This Row],[Total 2023]]+Tabela36[[#This Row],[Total 2022]]+Tabela36[[#This Row],[Total 2021]]+Tabela36[[#This Row],[Total 2026]]</f>
        <v>65525.14</v>
      </c>
    </row>
    <row r="318" spans="1:78" ht="30" customHeight="1" x14ac:dyDescent="0.25">
      <c r="A318" s="63"/>
      <c r="B318" s="10" t="s">
        <v>2353</v>
      </c>
      <c r="C318" s="2" t="s">
        <v>276</v>
      </c>
      <c r="D318" s="10">
        <v>1067</v>
      </c>
      <c r="E318" s="7"/>
      <c r="F318" s="2" t="s">
        <v>436</v>
      </c>
      <c r="G318" s="153" t="s">
        <v>440</v>
      </c>
      <c r="H318" s="7">
        <v>3382.85</v>
      </c>
      <c r="I318" s="7">
        <v>0</v>
      </c>
      <c r="J318" s="7">
        <v>0</v>
      </c>
      <c r="K318" s="7">
        <v>0</v>
      </c>
      <c r="L318" s="7">
        <v>0</v>
      </c>
      <c r="M318" s="7">
        <v>0</v>
      </c>
      <c r="N318" s="7">
        <v>0</v>
      </c>
      <c r="O318" s="7">
        <v>0</v>
      </c>
      <c r="P318" s="7">
        <v>0</v>
      </c>
      <c r="Q318" s="7">
        <v>0</v>
      </c>
      <c r="R318" s="7">
        <v>0</v>
      </c>
      <c r="S318" s="7">
        <v>0</v>
      </c>
      <c r="T318" s="11">
        <v>0</v>
      </c>
      <c r="U318" s="11">
        <v>0</v>
      </c>
      <c r="V318" s="11">
        <v>0</v>
      </c>
      <c r="W318" s="7">
        <v>0</v>
      </c>
      <c r="X318" s="7">
        <v>0</v>
      </c>
      <c r="Y318" s="7">
        <v>0</v>
      </c>
      <c r="Z318" s="7">
        <v>0</v>
      </c>
      <c r="AA318" s="7">
        <v>0</v>
      </c>
      <c r="AB318" s="7">
        <v>0</v>
      </c>
      <c r="AC318" s="7">
        <v>0</v>
      </c>
      <c r="AD318" s="7">
        <v>0</v>
      </c>
      <c r="AE318" s="7">
        <v>0</v>
      </c>
      <c r="AF318" s="11">
        <v>0</v>
      </c>
      <c r="AG318" s="7">
        <v>0</v>
      </c>
      <c r="AH318" s="7">
        <v>0</v>
      </c>
      <c r="AI318" s="7">
        <v>0</v>
      </c>
      <c r="AJ318" s="7">
        <v>0</v>
      </c>
      <c r="AK318" s="7">
        <v>0</v>
      </c>
      <c r="AL318" s="7">
        <v>0</v>
      </c>
      <c r="AM318" s="7">
        <v>0</v>
      </c>
      <c r="AN318" s="7">
        <v>0</v>
      </c>
      <c r="AO318" s="7">
        <v>0</v>
      </c>
      <c r="AP318" s="7">
        <v>0</v>
      </c>
      <c r="AQ318" s="7">
        <v>0</v>
      </c>
      <c r="AR318" s="7">
        <v>0</v>
      </c>
      <c r="AS318" s="7">
        <v>0</v>
      </c>
      <c r="AT318" s="7">
        <v>0</v>
      </c>
      <c r="AU318" s="7">
        <v>0</v>
      </c>
      <c r="AV318" s="7">
        <v>0</v>
      </c>
      <c r="AW318" s="7">
        <v>0</v>
      </c>
      <c r="AX318" s="7">
        <v>0</v>
      </c>
      <c r="AY318" s="7">
        <v>0</v>
      </c>
      <c r="AZ318" s="7">
        <v>0</v>
      </c>
      <c r="BA318" s="7">
        <v>0</v>
      </c>
      <c r="BB318" s="7">
        <v>0</v>
      </c>
      <c r="BC318" s="7">
        <v>0</v>
      </c>
      <c r="BD318" s="7">
        <v>0</v>
      </c>
      <c r="BE318" s="7">
        <v>0</v>
      </c>
      <c r="BF318" s="7">
        <v>0</v>
      </c>
      <c r="BG318" s="7">
        <v>0</v>
      </c>
      <c r="BH318" s="7">
        <v>0</v>
      </c>
      <c r="BI318" s="7">
        <v>0</v>
      </c>
      <c r="BJ318" s="7">
        <v>0</v>
      </c>
      <c r="BK318" s="7">
        <v>0</v>
      </c>
      <c r="BL318" s="155">
        <v>0</v>
      </c>
      <c r="BM318" s="7"/>
      <c r="BN318" s="7"/>
      <c r="BO318" s="7"/>
      <c r="BP318" s="7"/>
      <c r="BQ318" s="7"/>
      <c r="BR318" s="7"/>
      <c r="BS318" s="7"/>
      <c r="BT318" s="5">
        <f>SUM(Tabela36[[#This Row],[set/21]:[dez/21]])</f>
        <v>3382.85</v>
      </c>
      <c r="BU318" s="5">
        <f>SUM(Tabela36[[#This Row],[jan/22]:[dez/22]])</f>
        <v>0</v>
      </c>
      <c r="BV318" s="5">
        <f t="shared" si="14"/>
        <v>0</v>
      </c>
      <c r="BW318" s="5">
        <f t="shared" si="15"/>
        <v>0</v>
      </c>
      <c r="BX318" s="5">
        <f>SUM(Tabela36[[#This Row],[jan/25]:[dez/25]])</f>
        <v>0</v>
      </c>
      <c r="BY318" s="5">
        <f t="shared" si="16"/>
        <v>0</v>
      </c>
      <c r="BZ318" s="5">
        <f>Tabela36[[#This Row],[Total 2025]]+Tabela36[[#This Row],[Total 2024]]+Tabela36[[#This Row],[Total 2023]]+Tabela36[[#This Row],[Total 2022]]+Tabela36[[#This Row],[Total 2021]]+Tabela36[[#This Row],[Total 2026]]</f>
        <v>3382.85</v>
      </c>
    </row>
    <row r="319" spans="1:78" ht="30" customHeight="1" x14ac:dyDescent="0.25">
      <c r="A319" s="63"/>
      <c r="B319" s="10" t="s">
        <v>21</v>
      </c>
      <c r="C319" s="2" t="s">
        <v>286</v>
      </c>
      <c r="D319" s="10">
        <v>1155</v>
      </c>
      <c r="E319" s="7"/>
      <c r="F319" s="2" t="s">
        <v>436</v>
      </c>
      <c r="G319" s="153" t="s">
        <v>440</v>
      </c>
      <c r="H319" s="7">
        <v>0</v>
      </c>
      <c r="I319" s="7">
        <v>0</v>
      </c>
      <c r="J319" s="7">
        <v>0</v>
      </c>
      <c r="K319" s="7">
        <v>7682.88</v>
      </c>
      <c r="L319" s="7">
        <v>0</v>
      </c>
      <c r="M319" s="7">
        <v>0</v>
      </c>
      <c r="N319" s="7">
        <v>0</v>
      </c>
      <c r="O319" s="7">
        <v>0</v>
      </c>
      <c r="P319" s="7">
        <v>0</v>
      </c>
      <c r="Q319" s="7">
        <v>0</v>
      </c>
      <c r="R319" s="7">
        <v>0</v>
      </c>
      <c r="S319" s="7">
        <v>0</v>
      </c>
      <c r="T319" s="11">
        <v>0</v>
      </c>
      <c r="U319" s="11">
        <v>0</v>
      </c>
      <c r="V319" s="11">
        <v>0</v>
      </c>
      <c r="W319" s="7">
        <v>0</v>
      </c>
      <c r="X319" s="7">
        <v>0</v>
      </c>
      <c r="Y319" s="7">
        <v>0</v>
      </c>
      <c r="Z319" s="7">
        <v>0</v>
      </c>
      <c r="AA319" s="7">
        <v>0</v>
      </c>
      <c r="AB319" s="7">
        <v>1199.72</v>
      </c>
      <c r="AC319" s="7">
        <v>0</v>
      </c>
      <c r="AD319" s="7">
        <v>0</v>
      </c>
      <c r="AE319" s="7">
        <v>0</v>
      </c>
      <c r="AF319" s="11">
        <v>0</v>
      </c>
      <c r="AG319" s="7">
        <v>0</v>
      </c>
      <c r="AH319" s="7">
        <v>0</v>
      </c>
      <c r="AI319" s="7">
        <v>0</v>
      </c>
      <c r="AJ319" s="7">
        <v>0</v>
      </c>
      <c r="AK319" s="7">
        <v>0</v>
      </c>
      <c r="AL319" s="7">
        <v>0</v>
      </c>
      <c r="AM319" s="7">
        <v>0</v>
      </c>
      <c r="AN319" s="7">
        <v>0</v>
      </c>
      <c r="AO319" s="7">
        <v>0</v>
      </c>
      <c r="AP319" s="7">
        <v>0</v>
      </c>
      <c r="AQ319" s="7">
        <v>0</v>
      </c>
      <c r="AR319" s="7">
        <v>0</v>
      </c>
      <c r="AS319" s="7">
        <v>0</v>
      </c>
      <c r="AT319" s="7">
        <v>0</v>
      </c>
      <c r="AU319" s="7">
        <v>0</v>
      </c>
      <c r="AV319" s="7">
        <v>0</v>
      </c>
      <c r="AW319" s="7">
        <v>0</v>
      </c>
      <c r="AX319" s="7">
        <v>0</v>
      </c>
      <c r="AY319" s="7">
        <v>0</v>
      </c>
      <c r="AZ319" s="7">
        <v>0</v>
      </c>
      <c r="BA319" s="7">
        <v>0</v>
      </c>
      <c r="BB319" s="7">
        <v>0</v>
      </c>
      <c r="BC319" s="7">
        <v>0</v>
      </c>
      <c r="BD319" s="7">
        <v>0</v>
      </c>
      <c r="BE319" s="7">
        <v>0</v>
      </c>
      <c r="BF319" s="7">
        <v>0</v>
      </c>
      <c r="BG319" s="7">
        <v>0</v>
      </c>
      <c r="BH319" s="7">
        <v>0</v>
      </c>
      <c r="BI319" s="7">
        <v>0</v>
      </c>
      <c r="BJ319" s="7">
        <v>0</v>
      </c>
      <c r="BK319" s="7">
        <v>0</v>
      </c>
      <c r="BL319" s="155">
        <v>0</v>
      </c>
      <c r="BM319" s="7"/>
      <c r="BN319" s="7"/>
      <c r="BO319" s="7"/>
      <c r="BP319" s="7"/>
      <c r="BQ319" s="7"/>
      <c r="BR319" s="7"/>
      <c r="BS319" s="7"/>
      <c r="BT319" s="5">
        <f>SUM(Tabela36[[#This Row],[set/21]:[dez/21]])</f>
        <v>7682.88</v>
      </c>
      <c r="BU319" s="5">
        <f>SUM(Tabela36[[#This Row],[jan/22]:[dez/22]])</f>
        <v>0</v>
      </c>
      <c r="BV319" s="5">
        <f t="shared" si="14"/>
        <v>1199.72</v>
      </c>
      <c r="BW319" s="5">
        <f t="shared" si="15"/>
        <v>0</v>
      </c>
      <c r="BX319" s="5">
        <f>SUM(Tabela36[[#This Row],[jan/25]:[dez/25]])</f>
        <v>0</v>
      </c>
      <c r="BY319" s="5">
        <f t="shared" si="16"/>
        <v>0</v>
      </c>
      <c r="BZ319" s="5">
        <f>Tabela36[[#This Row],[Total 2025]]+Tabela36[[#This Row],[Total 2024]]+Tabela36[[#This Row],[Total 2023]]+Tabela36[[#This Row],[Total 2022]]+Tabela36[[#This Row],[Total 2021]]+Tabela36[[#This Row],[Total 2026]]</f>
        <v>8882.6</v>
      </c>
    </row>
    <row r="320" spans="1:78" ht="30" customHeight="1" x14ac:dyDescent="0.25">
      <c r="A320" s="63"/>
      <c r="B320" s="10" t="s">
        <v>144</v>
      </c>
      <c r="C320" s="2" t="s">
        <v>276</v>
      </c>
      <c r="D320" s="10">
        <v>1120</v>
      </c>
      <c r="E320" s="7"/>
      <c r="F320" s="2" t="s">
        <v>436</v>
      </c>
      <c r="G320" s="153" t="s">
        <v>435</v>
      </c>
      <c r="H320" s="7">
        <v>0</v>
      </c>
      <c r="I320" s="7">
        <v>0</v>
      </c>
      <c r="J320" s="7">
        <v>5927.7</v>
      </c>
      <c r="K320" s="7">
        <v>0</v>
      </c>
      <c r="L320" s="7">
        <v>0</v>
      </c>
      <c r="M320" s="7">
        <v>0</v>
      </c>
      <c r="N320" s="7">
        <v>0</v>
      </c>
      <c r="O320" s="7">
        <v>0</v>
      </c>
      <c r="P320" s="7">
        <v>0</v>
      </c>
      <c r="Q320" s="7">
        <v>0</v>
      </c>
      <c r="R320" s="7">
        <v>0</v>
      </c>
      <c r="S320" s="7">
        <v>0</v>
      </c>
      <c r="T320" s="11">
        <v>0</v>
      </c>
      <c r="U320" s="11">
        <v>0</v>
      </c>
      <c r="V320" s="11">
        <v>0</v>
      </c>
      <c r="W320" s="7">
        <v>0</v>
      </c>
      <c r="X320" s="7">
        <v>2592.06</v>
      </c>
      <c r="Y320" s="7">
        <v>3945.31</v>
      </c>
      <c r="Z320" s="7">
        <v>0</v>
      </c>
      <c r="AA320" s="7">
        <v>2499.85</v>
      </c>
      <c r="AB320" s="7">
        <v>0</v>
      </c>
      <c r="AC320" s="7">
        <v>0</v>
      </c>
      <c r="AD320" s="7">
        <v>0</v>
      </c>
      <c r="AE320" s="7">
        <v>0</v>
      </c>
      <c r="AF320" s="11">
        <v>1823.77</v>
      </c>
      <c r="AG320" s="7">
        <v>0</v>
      </c>
      <c r="AH320" s="7">
        <v>530.67999999999995</v>
      </c>
      <c r="AI320" s="7">
        <v>0</v>
      </c>
      <c r="AJ320" s="7">
        <v>0</v>
      </c>
      <c r="AK320" s="7">
        <v>0</v>
      </c>
      <c r="AL320" s="7">
        <v>0</v>
      </c>
      <c r="AM320" s="7">
        <v>0</v>
      </c>
      <c r="AN320" s="7">
        <v>0</v>
      </c>
      <c r="AO320" s="7">
        <v>0</v>
      </c>
      <c r="AP320" s="7">
        <v>0</v>
      </c>
      <c r="AQ320" s="7">
        <v>0</v>
      </c>
      <c r="AR320" s="7">
        <v>0</v>
      </c>
      <c r="AS320" s="7">
        <v>0</v>
      </c>
      <c r="AT320" s="7">
        <v>0</v>
      </c>
      <c r="AU320" s="7">
        <v>0</v>
      </c>
      <c r="AV320" s="7">
        <v>0</v>
      </c>
      <c r="AW320" s="7">
        <v>0</v>
      </c>
      <c r="AX320" s="7">
        <v>0</v>
      </c>
      <c r="AY320" s="7">
        <v>0</v>
      </c>
      <c r="AZ320" s="7">
        <v>0</v>
      </c>
      <c r="BA320" s="7">
        <v>0</v>
      </c>
      <c r="BB320" s="7">
        <v>0</v>
      </c>
      <c r="BC320" s="7">
        <v>0</v>
      </c>
      <c r="BD320" s="7">
        <v>0</v>
      </c>
      <c r="BE320" s="7">
        <v>0</v>
      </c>
      <c r="BF320" s="7">
        <v>0</v>
      </c>
      <c r="BG320" s="7">
        <v>0</v>
      </c>
      <c r="BH320" s="7">
        <v>0</v>
      </c>
      <c r="BI320" s="7">
        <v>0</v>
      </c>
      <c r="BJ320" s="7">
        <v>0</v>
      </c>
      <c r="BK320" s="7">
        <v>0</v>
      </c>
      <c r="BL320" s="155">
        <v>0</v>
      </c>
      <c r="BM320" s="7"/>
      <c r="BN320" s="7"/>
      <c r="BO320" s="7"/>
      <c r="BP320" s="7"/>
      <c r="BQ320" s="7"/>
      <c r="BR320" s="7"/>
      <c r="BS320" s="7"/>
      <c r="BT320" s="5">
        <f>SUM(Tabela36[[#This Row],[set/21]:[dez/21]])</f>
        <v>5927.7</v>
      </c>
      <c r="BU320" s="5">
        <f>SUM(Tabela36[[#This Row],[jan/22]:[dez/22]])</f>
        <v>0</v>
      </c>
      <c r="BV320" s="5">
        <f t="shared" si="14"/>
        <v>11391.67</v>
      </c>
      <c r="BW320" s="5">
        <f t="shared" si="15"/>
        <v>0</v>
      </c>
      <c r="BX320" s="5">
        <f>SUM(Tabela36[[#This Row],[jan/25]:[dez/25]])</f>
        <v>0</v>
      </c>
      <c r="BY320" s="5">
        <f t="shared" si="16"/>
        <v>0</v>
      </c>
      <c r="BZ320" s="5">
        <f>Tabela36[[#This Row],[Total 2025]]+Tabela36[[#This Row],[Total 2024]]+Tabela36[[#This Row],[Total 2023]]+Tabela36[[#This Row],[Total 2022]]+Tabela36[[#This Row],[Total 2021]]+Tabela36[[#This Row],[Total 2026]]</f>
        <v>17319.37</v>
      </c>
    </row>
    <row r="321" spans="1:78" ht="30" customHeight="1" x14ac:dyDescent="0.25">
      <c r="A321" s="63"/>
      <c r="B321" s="10" t="s">
        <v>167</v>
      </c>
      <c r="C321" s="2" t="s">
        <v>276</v>
      </c>
      <c r="D321" s="10">
        <v>1090</v>
      </c>
      <c r="E321" s="7"/>
      <c r="F321" s="2" t="s">
        <v>436</v>
      </c>
      <c r="G321" s="153" t="s">
        <v>440</v>
      </c>
      <c r="H321" s="7">
        <v>0</v>
      </c>
      <c r="I321" s="7">
        <v>6315.92</v>
      </c>
      <c r="J321" s="7">
        <v>3425.9</v>
      </c>
      <c r="K321" s="7">
        <v>0</v>
      </c>
      <c r="L321" s="7">
        <v>0</v>
      </c>
      <c r="M321" s="7">
        <v>0</v>
      </c>
      <c r="N321" s="7">
        <v>0</v>
      </c>
      <c r="O321" s="7">
        <v>0</v>
      </c>
      <c r="P321" s="7">
        <v>0</v>
      </c>
      <c r="Q321" s="7">
        <v>0</v>
      </c>
      <c r="R321" s="7">
        <v>0</v>
      </c>
      <c r="S321" s="7">
        <v>0</v>
      </c>
      <c r="T321" s="11">
        <v>0</v>
      </c>
      <c r="U321" s="11">
        <v>0</v>
      </c>
      <c r="V321" s="11">
        <v>0</v>
      </c>
      <c r="W321" s="7">
        <v>0</v>
      </c>
      <c r="X321" s="7">
        <v>0</v>
      </c>
      <c r="Y321" s="7">
        <v>0</v>
      </c>
      <c r="Z321" s="7">
        <v>0</v>
      </c>
      <c r="AA321" s="7">
        <v>0</v>
      </c>
      <c r="AB321" s="7">
        <v>0</v>
      </c>
      <c r="AC321" s="7">
        <v>0</v>
      </c>
      <c r="AD321" s="7">
        <v>0</v>
      </c>
      <c r="AE321" s="7">
        <v>0</v>
      </c>
      <c r="AF321" s="11">
        <v>0</v>
      </c>
      <c r="AG321" s="7">
        <v>0</v>
      </c>
      <c r="AH321" s="7">
        <v>0</v>
      </c>
      <c r="AI321" s="7">
        <v>0</v>
      </c>
      <c r="AJ321" s="7">
        <v>0</v>
      </c>
      <c r="AK321" s="7">
        <v>0</v>
      </c>
      <c r="AL321" s="7">
        <v>0</v>
      </c>
      <c r="AM321" s="7">
        <v>0</v>
      </c>
      <c r="AN321" s="7">
        <v>0</v>
      </c>
      <c r="AO321" s="7">
        <v>0</v>
      </c>
      <c r="AP321" s="7">
        <v>0</v>
      </c>
      <c r="AQ321" s="7">
        <v>0</v>
      </c>
      <c r="AR321" s="7">
        <v>0</v>
      </c>
      <c r="AS321" s="7">
        <v>0</v>
      </c>
      <c r="AT321" s="7">
        <v>0</v>
      </c>
      <c r="AU321" s="7">
        <v>0</v>
      </c>
      <c r="AV321" s="7">
        <v>0</v>
      </c>
      <c r="AW321" s="7">
        <v>0</v>
      </c>
      <c r="AX321" s="7">
        <v>0</v>
      </c>
      <c r="AY321" s="7">
        <v>0</v>
      </c>
      <c r="AZ321" s="7">
        <v>0</v>
      </c>
      <c r="BA321" s="7">
        <v>0</v>
      </c>
      <c r="BB321" s="7">
        <v>0</v>
      </c>
      <c r="BC321" s="7">
        <v>0</v>
      </c>
      <c r="BD321" s="7">
        <v>0</v>
      </c>
      <c r="BE321" s="7">
        <v>0</v>
      </c>
      <c r="BF321" s="7">
        <v>0</v>
      </c>
      <c r="BG321" s="7">
        <v>0</v>
      </c>
      <c r="BH321" s="7">
        <v>0</v>
      </c>
      <c r="BI321" s="7">
        <v>0</v>
      </c>
      <c r="BJ321" s="7">
        <v>0</v>
      </c>
      <c r="BK321" s="7">
        <v>0</v>
      </c>
      <c r="BL321" s="155">
        <v>0</v>
      </c>
      <c r="BM321" s="7"/>
      <c r="BN321" s="7"/>
      <c r="BO321" s="7"/>
      <c r="BP321" s="7"/>
      <c r="BQ321" s="7"/>
      <c r="BR321" s="7"/>
      <c r="BS321" s="7"/>
      <c r="BT321" s="5">
        <f>SUM(Tabela36[[#This Row],[set/21]:[dez/21]])</f>
        <v>9741.82</v>
      </c>
      <c r="BU321" s="5">
        <f>SUM(Tabela36[[#This Row],[jan/22]:[dez/22]])</f>
        <v>0</v>
      </c>
      <c r="BV321" s="5">
        <f t="shared" si="14"/>
        <v>0</v>
      </c>
      <c r="BW321" s="5">
        <f t="shared" si="15"/>
        <v>0</v>
      </c>
      <c r="BX321" s="5">
        <f>SUM(Tabela36[[#This Row],[jan/25]:[dez/25]])</f>
        <v>0</v>
      </c>
      <c r="BY321" s="5">
        <f t="shared" si="16"/>
        <v>0</v>
      </c>
      <c r="BZ321" s="5">
        <f>Tabela36[[#This Row],[Total 2025]]+Tabela36[[#This Row],[Total 2024]]+Tabela36[[#This Row],[Total 2023]]+Tabela36[[#This Row],[Total 2022]]+Tabela36[[#This Row],[Total 2021]]+Tabela36[[#This Row],[Total 2026]]</f>
        <v>9741.82</v>
      </c>
    </row>
    <row r="322" spans="1:78" ht="30" customHeight="1" x14ac:dyDescent="0.25">
      <c r="A322" s="63"/>
      <c r="B322" s="10" t="s">
        <v>171</v>
      </c>
      <c r="C322" s="2" t="s">
        <v>276</v>
      </c>
      <c r="D322" s="10">
        <v>1048</v>
      </c>
      <c r="E322" s="7"/>
      <c r="F322" s="2" t="s">
        <v>436</v>
      </c>
      <c r="G322" s="153" t="s">
        <v>440</v>
      </c>
      <c r="H322" s="7">
        <v>5236.3999999999996</v>
      </c>
      <c r="I322" s="7">
        <v>0</v>
      </c>
      <c r="J322" s="7">
        <v>0</v>
      </c>
      <c r="K322" s="7">
        <v>0</v>
      </c>
      <c r="L322" s="7">
        <v>0</v>
      </c>
      <c r="M322" s="7">
        <v>0</v>
      </c>
      <c r="N322" s="7">
        <v>0</v>
      </c>
      <c r="O322" s="7">
        <v>0</v>
      </c>
      <c r="P322" s="7">
        <v>0</v>
      </c>
      <c r="Q322" s="7">
        <v>0</v>
      </c>
      <c r="R322" s="7">
        <v>0</v>
      </c>
      <c r="S322" s="7">
        <v>0</v>
      </c>
      <c r="T322" s="11">
        <v>0</v>
      </c>
      <c r="U322" s="11">
        <v>0</v>
      </c>
      <c r="V322" s="11">
        <v>0</v>
      </c>
      <c r="W322" s="7">
        <v>0</v>
      </c>
      <c r="X322" s="7">
        <v>0</v>
      </c>
      <c r="Y322" s="7">
        <v>0</v>
      </c>
      <c r="Z322" s="7">
        <v>0</v>
      </c>
      <c r="AA322" s="7">
        <v>0</v>
      </c>
      <c r="AB322" s="7">
        <v>0</v>
      </c>
      <c r="AC322" s="7">
        <v>0</v>
      </c>
      <c r="AD322" s="7">
        <v>0</v>
      </c>
      <c r="AE322" s="7">
        <v>0</v>
      </c>
      <c r="AF322" s="11">
        <v>0</v>
      </c>
      <c r="AG322" s="7">
        <v>0</v>
      </c>
      <c r="AH322" s="7">
        <v>0</v>
      </c>
      <c r="AI322" s="7">
        <v>0</v>
      </c>
      <c r="AJ322" s="7">
        <v>0</v>
      </c>
      <c r="AK322" s="7">
        <v>0</v>
      </c>
      <c r="AL322" s="7">
        <v>0</v>
      </c>
      <c r="AM322" s="7">
        <v>0</v>
      </c>
      <c r="AN322" s="7">
        <v>0</v>
      </c>
      <c r="AO322" s="7">
        <v>0</v>
      </c>
      <c r="AP322" s="7">
        <v>0</v>
      </c>
      <c r="AQ322" s="7">
        <v>0</v>
      </c>
      <c r="AR322" s="7">
        <v>0</v>
      </c>
      <c r="AS322" s="7">
        <v>0</v>
      </c>
      <c r="AT322" s="7">
        <v>0</v>
      </c>
      <c r="AU322" s="7">
        <v>0</v>
      </c>
      <c r="AV322" s="7">
        <v>0</v>
      </c>
      <c r="AW322" s="7">
        <v>0</v>
      </c>
      <c r="AX322" s="7">
        <v>0</v>
      </c>
      <c r="AY322" s="7">
        <v>0</v>
      </c>
      <c r="AZ322" s="7">
        <v>0</v>
      </c>
      <c r="BA322" s="7">
        <v>0</v>
      </c>
      <c r="BB322" s="7">
        <v>0</v>
      </c>
      <c r="BC322" s="7">
        <v>0</v>
      </c>
      <c r="BD322" s="7">
        <v>0</v>
      </c>
      <c r="BE322" s="7">
        <v>0</v>
      </c>
      <c r="BF322" s="7">
        <v>0</v>
      </c>
      <c r="BG322" s="7">
        <v>0</v>
      </c>
      <c r="BH322" s="7">
        <v>0</v>
      </c>
      <c r="BI322" s="7">
        <v>0</v>
      </c>
      <c r="BJ322" s="7">
        <v>0</v>
      </c>
      <c r="BK322" s="7">
        <v>0</v>
      </c>
      <c r="BL322" s="155">
        <v>0</v>
      </c>
      <c r="BM322" s="7"/>
      <c r="BN322" s="7"/>
      <c r="BO322" s="7"/>
      <c r="BP322" s="7"/>
      <c r="BQ322" s="7"/>
      <c r="BR322" s="7"/>
      <c r="BS322" s="7"/>
      <c r="BT322" s="5">
        <f>SUM(Tabela36[[#This Row],[set/21]:[dez/21]])</f>
        <v>5236.3999999999996</v>
      </c>
      <c r="BU322" s="5">
        <f>SUM(Tabela36[[#This Row],[jan/22]:[dez/22]])</f>
        <v>0</v>
      </c>
      <c r="BV322" s="5">
        <f t="shared" si="14"/>
        <v>0</v>
      </c>
      <c r="BW322" s="5">
        <f t="shared" si="15"/>
        <v>0</v>
      </c>
      <c r="BX322" s="5">
        <f>SUM(Tabela36[[#This Row],[jan/25]:[dez/25]])</f>
        <v>0</v>
      </c>
      <c r="BY322" s="5">
        <f t="shared" si="16"/>
        <v>0</v>
      </c>
      <c r="BZ322" s="5">
        <f>Tabela36[[#This Row],[Total 2025]]+Tabela36[[#This Row],[Total 2024]]+Tabela36[[#This Row],[Total 2023]]+Tabela36[[#This Row],[Total 2022]]+Tabela36[[#This Row],[Total 2021]]+Tabela36[[#This Row],[Total 2026]]</f>
        <v>5236.3999999999996</v>
      </c>
    </row>
    <row r="323" spans="1:78" ht="30" customHeight="1" x14ac:dyDescent="0.25">
      <c r="A323" s="63"/>
      <c r="B323" s="10" t="s">
        <v>101</v>
      </c>
      <c r="C323" s="2" t="s">
        <v>285</v>
      </c>
      <c r="D323" s="10">
        <v>1088</v>
      </c>
      <c r="E323" s="7"/>
      <c r="F323" s="2" t="s">
        <v>436</v>
      </c>
      <c r="G323" s="153" t="s">
        <v>440</v>
      </c>
      <c r="H323" s="11">
        <v>0</v>
      </c>
      <c r="I323" s="11">
        <v>3360.18</v>
      </c>
      <c r="J323" s="11">
        <v>0</v>
      </c>
      <c r="K323" s="11">
        <v>0</v>
      </c>
      <c r="L323" s="11">
        <v>0</v>
      </c>
      <c r="M323" s="11">
        <v>0</v>
      </c>
      <c r="N323" s="11">
        <v>0</v>
      </c>
      <c r="O323" s="11">
        <v>0</v>
      </c>
      <c r="P323" s="11">
        <v>0</v>
      </c>
      <c r="Q323" s="11">
        <v>0</v>
      </c>
      <c r="R323" s="11">
        <v>0</v>
      </c>
      <c r="S323" s="11">
        <v>0</v>
      </c>
      <c r="T323" s="11">
        <v>0</v>
      </c>
      <c r="U323" s="11">
        <v>0</v>
      </c>
      <c r="V323" s="11">
        <v>0</v>
      </c>
      <c r="W323" s="7">
        <v>0</v>
      </c>
      <c r="X323" s="7">
        <v>0</v>
      </c>
      <c r="Y323" s="7">
        <v>0</v>
      </c>
      <c r="Z323" s="7">
        <v>0</v>
      </c>
      <c r="AA323" s="7">
        <v>0</v>
      </c>
      <c r="AB323" s="7">
        <v>0</v>
      </c>
      <c r="AC323" s="7">
        <v>0</v>
      </c>
      <c r="AD323" s="7">
        <v>0</v>
      </c>
      <c r="AE323" s="7">
        <v>0</v>
      </c>
      <c r="AF323" s="11">
        <v>0</v>
      </c>
      <c r="AG323" s="7">
        <v>0</v>
      </c>
      <c r="AH323" s="7">
        <v>0</v>
      </c>
      <c r="AI323" s="7">
        <v>0</v>
      </c>
      <c r="AJ323" s="7">
        <v>0</v>
      </c>
      <c r="AK323" s="7">
        <v>0</v>
      </c>
      <c r="AL323" s="7">
        <v>0</v>
      </c>
      <c r="AM323" s="7">
        <v>0</v>
      </c>
      <c r="AN323" s="7">
        <v>0</v>
      </c>
      <c r="AO323" s="7">
        <v>0</v>
      </c>
      <c r="AP323" s="7">
        <v>0</v>
      </c>
      <c r="AQ323" s="7">
        <v>0</v>
      </c>
      <c r="AR323" s="7">
        <v>0</v>
      </c>
      <c r="AS323" s="7">
        <v>0</v>
      </c>
      <c r="AT323" s="7">
        <v>0</v>
      </c>
      <c r="AU323" s="7">
        <v>0</v>
      </c>
      <c r="AV323" s="7">
        <v>0</v>
      </c>
      <c r="AW323" s="7">
        <v>0</v>
      </c>
      <c r="AX323" s="7">
        <v>0</v>
      </c>
      <c r="AY323" s="7">
        <v>0</v>
      </c>
      <c r="AZ323" s="7">
        <v>0</v>
      </c>
      <c r="BA323" s="7">
        <v>0</v>
      </c>
      <c r="BB323" s="7">
        <v>0</v>
      </c>
      <c r="BC323" s="7">
        <v>0</v>
      </c>
      <c r="BD323" s="7">
        <v>0</v>
      </c>
      <c r="BE323" s="7">
        <v>0</v>
      </c>
      <c r="BF323" s="7">
        <v>0</v>
      </c>
      <c r="BG323" s="7">
        <v>0</v>
      </c>
      <c r="BH323" s="7">
        <v>0</v>
      </c>
      <c r="BI323" s="7">
        <v>0</v>
      </c>
      <c r="BJ323" s="7">
        <v>0</v>
      </c>
      <c r="BK323" s="7">
        <v>0</v>
      </c>
      <c r="BL323" s="155">
        <v>0</v>
      </c>
      <c r="BM323" s="7"/>
      <c r="BN323" s="7"/>
      <c r="BO323" s="7"/>
      <c r="BP323" s="7"/>
      <c r="BQ323" s="7"/>
      <c r="BR323" s="7"/>
      <c r="BS323" s="7"/>
      <c r="BT323" s="5">
        <f>SUM(Tabela36[[#This Row],[set/21]:[dez/21]])</f>
        <v>3360.18</v>
      </c>
      <c r="BU323" s="5">
        <f>SUM(Tabela36[[#This Row],[jan/22]:[dez/22]])</f>
        <v>0</v>
      </c>
      <c r="BV323" s="5">
        <f t="shared" si="14"/>
        <v>0</v>
      </c>
      <c r="BW323" s="5">
        <f t="shared" si="15"/>
        <v>0</v>
      </c>
      <c r="BX323" s="5">
        <f>SUM(Tabela36[[#This Row],[jan/25]:[dez/25]])</f>
        <v>0</v>
      </c>
      <c r="BY323" s="5">
        <f t="shared" si="16"/>
        <v>0</v>
      </c>
      <c r="BZ323" s="5">
        <f>Tabela36[[#This Row],[Total 2025]]+Tabela36[[#This Row],[Total 2024]]+Tabela36[[#This Row],[Total 2023]]+Tabela36[[#This Row],[Total 2022]]+Tabela36[[#This Row],[Total 2021]]+Tabela36[[#This Row],[Total 2026]]</f>
        <v>3360.18</v>
      </c>
    </row>
    <row r="324" spans="1:78" ht="30" customHeight="1" x14ac:dyDescent="0.25">
      <c r="A324" s="63"/>
      <c r="B324" s="10" t="s">
        <v>191</v>
      </c>
      <c r="C324" s="2" t="s">
        <v>276</v>
      </c>
      <c r="D324" s="10">
        <v>1164</v>
      </c>
      <c r="E324" s="7"/>
      <c r="F324" s="2" t="s">
        <v>436</v>
      </c>
      <c r="G324" s="153" t="s">
        <v>440</v>
      </c>
      <c r="H324" s="11">
        <v>0</v>
      </c>
      <c r="I324" s="11">
        <v>0</v>
      </c>
      <c r="J324" s="11">
        <v>0</v>
      </c>
      <c r="K324" s="11">
        <v>14494.98</v>
      </c>
      <c r="L324" s="11">
        <v>0</v>
      </c>
      <c r="M324" s="11">
        <v>0</v>
      </c>
      <c r="N324" s="11">
        <v>0</v>
      </c>
      <c r="O324" s="11">
        <v>0</v>
      </c>
      <c r="P324" s="11">
        <v>0</v>
      </c>
      <c r="Q324" s="11">
        <v>0</v>
      </c>
      <c r="R324" s="11">
        <v>0</v>
      </c>
      <c r="S324" s="11">
        <v>0</v>
      </c>
      <c r="T324" s="11">
        <v>0</v>
      </c>
      <c r="U324" s="11">
        <v>0</v>
      </c>
      <c r="V324" s="11">
        <v>0</v>
      </c>
      <c r="W324" s="7">
        <v>0</v>
      </c>
      <c r="X324" s="7">
        <v>0</v>
      </c>
      <c r="Y324" s="7">
        <v>0</v>
      </c>
      <c r="Z324" s="7">
        <v>0</v>
      </c>
      <c r="AA324" s="7">
        <v>0</v>
      </c>
      <c r="AB324" s="7">
        <v>0</v>
      </c>
      <c r="AC324" s="7">
        <v>0</v>
      </c>
      <c r="AD324" s="7">
        <v>0</v>
      </c>
      <c r="AE324" s="7">
        <v>0</v>
      </c>
      <c r="AF324" s="11">
        <v>0</v>
      </c>
      <c r="AG324" s="7">
        <v>0</v>
      </c>
      <c r="AH324" s="7">
        <v>0</v>
      </c>
      <c r="AI324" s="7">
        <v>0</v>
      </c>
      <c r="AJ324" s="7">
        <v>0</v>
      </c>
      <c r="AK324" s="7">
        <v>0</v>
      </c>
      <c r="AL324" s="7">
        <v>0</v>
      </c>
      <c r="AM324" s="7">
        <v>0</v>
      </c>
      <c r="AN324" s="7">
        <v>0</v>
      </c>
      <c r="AO324" s="7">
        <v>0</v>
      </c>
      <c r="AP324" s="7">
        <v>0</v>
      </c>
      <c r="AQ324" s="7">
        <v>0</v>
      </c>
      <c r="AR324" s="7">
        <v>0</v>
      </c>
      <c r="AS324" s="7">
        <v>0</v>
      </c>
      <c r="AT324" s="7">
        <v>0</v>
      </c>
      <c r="AU324" s="7">
        <v>0</v>
      </c>
      <c r="AV324" s="7">
        <v>0</v>
      </c>
      <c r="AW324" s="7">
        <v>0</v>
      </c>
      <c r="AX324" s="7">
        <v>0</v>
      </c>
      <c r="AY324" s="7">
        <v>0</v>
      </c>
      <c r="AZ324" s="7">
        <v>0</v>
      </c>
      <c r="BA324" s="7">
        <v>0</v>
      </c>
      <c r="BB324" s="7">
        <v>0</v>
      </c>
      <c r="BC324" s="7">
        <v>0</v>
      </c>
      <c r="BD324" s="7">
        <v>0</v>
      </c>
      <c r="BE324" s="7">
        <v>0</v>
      </c>
      <c r="BF324" s="7">
        <v>0</v>
      </c>
      <c r="BG324" s="7">
        <v>0</v>
      </c>
      <c r="BH324" s="7">
        <v>0</v>
      </c>
      <c r="BI324" s="7">
        <v>0</v>
      </c>
      <c r="BJ324" s="7">
        <v>0</v>
      </c>
      <c r="BK324" s="7">
        <v>0</v>
      </c>
      <c r="BL324" s="155">
        <v>0</v>
      </c>
      <c r="BM324" s="7"/>
      <c r="BN324" s="7"/>
      <c r="BO324" s="7"/>
      <c r="BP324" s="7"/>
      <c r="BQ324" s="7"/>
      <c r="BR324" s="7"/>
      <c r="BS324" s="7"/>
      <c r="BT324" s="5">
        <f>SUM(Tabela36[[#This Row],[set/21]:[dez/21]])</f>
        <v>14494.98</v>
      </c>
      <c r="BU324" s="5">
        <f>SUM(Tabela36[[#This Row],[jan/22]:[dez/22]])</f>
        <v>0</v>
      </c>
      <c r="BV324" s="5">
        <f t="shared" ref="BV324:BV387" si="17">SUM(X324:AI324)</f>
        <v>0</v>
      </c>
      <c r="BW324" s="5">
        <f t="shared" ref="BW324:BW387" si="18">SUM(AJ324:AU324)</f>
        <v>0</v>
      </c>
      <c r="BX324" s="5">
        <f>SUM(Tabela36[[#This Row],[jan/25]:[dez/25]])</f>
        <v>0</v>
      </c>
      <c r="BY324" s="5">
        <f t="shared" ref="BY324:BY387" si="19">SUM(BH324:BS324)</f>
        <v>0</v>
      </c>
      <c r="BZ324" s="5">
        <f>Tabela36[[#This Row],[Total 2025]]+Tabela36[[#This Row],[Total 2024]]+Tabela36[[#This Row],[Total 2023]]+Tabela36[[#This Row],[Total 2022]]+Tabela36[[#This Row],[Total 2021]]+Tabela36[[#This Row],[Total 2026]]</f>
        <v>14494.98</v>
      </c>
    </row>
    <row r="325" spans="1:78" ht="30" customHeight="1" x14ac:dyDescent="0.25">
      <c r="A325" s="63"/>
      <c r="B325" s="10" t="s">
        <v>186</v>
      </c>
      <c r="C325" s="2" t="s">
        <v>291</v>
      </c>
      <c r="D325" s="10">
        <v>1119</v>
      </c>
      <c r="E325" s="7"/>
      <c r="F325" s="2" t="s">
        <v>529</v>
      </c>
      <c r="G325" s="153" t="s">
        <v>440</v>
      </c>
      <c r="H325" s="7">
        <v>0</v>
      </c>
      <c r="I325" s="7">
        <v>0</v>
      </c>
      <c r="J325" s="7">
        <v>5265.76</v>
      </c>
      <c r="K325" s="7">
        <v>0</v>
      </c>
      <c r="L325" s="7">
        <v>0</v>
      </c>
      <c r="M325" s="7">
        <v>0</v>
      </c>
      <c r="N325" s="7">
        <v>0</v>
      </c>
      <c r="O325" s="7">
        <v>0</v>
      </c>
      <c r="P325" s="7">
        <v>0</v>
      </c>
      <c r="Q325" s="7">
        <v>0</v>
      </c>
      <c r="R325" s="7">
        <v>0</v>
      </c>
      <c r="S325" s="7">
        <v>0</v>
      </c>
      <c r="T325" s="11">
        <v>0</v>
      </c>
      <c r="U325" s="11">
        <v>0</v>
      </c>
      <c r="V325" s="11">
        <v>0</v>
      </c>
      <c r="W325" s="7">
        <v>0</v>
      </c>
      <c r="X325" s="7">
        <v>0</v>
      </c>
      <c r="Y325" s="7">
        <v>0</v>
      </c>
      <c r="Z325" s="7">
        <v>0</v>
      </c>
      <c r="AA325" s="7">
        <v>0</v>
      </c>
      <c r="AB325" s="7">
        <v>0</v>
      </c>
      <c r="AC325" s="7">
        <v>0</v>
      </c>
      <c r="AD325" s="7">
        <v>0</v>
      </c>
      <c r="AE325" s="7">
        <v>0</v>
      </c>
      <c r="AF325" s="11">
        <v>0</v>
      </c>
      <c r="AG325" s="7">
        <v>0</v>
      </c>
      <c r="AH325" s="7">
        <v>0</v>
      </c>
      <c r="AI325" s="7">
        <v>0</v>
      </c>
      <c r="AJ325" s="7">
        <v>0</v>
      </c>
      <c r="AK325" s="7">
        <v>0</v>
      </c>
      <c r="AL325" s="7">
        <v>0</v>
      </c>
      <c r="AM325" s="7">
        <v>0</v>
      </c>
      <c r="AN325" s="7">
        <v>0</v>
      </c>
      <c r="AO325" s="7">
        <v>0</v>
      </c>
      <c r="AP325" s="7">
        <v>0</v>
      </c>
      <c r="AQ325" s="7">
        <v>0</v>
      </c>
      <c r="AR325" s="7">
        <v>0</v>
      </c>
      <c r="AS325" s="7">
        <v>0</v>
      </c>
      <c r="AT325" s="7">
        <v>0</v>
      </c>
      <c r="AU325" s="7">
        <v>0</v>
      </c>
      <c r="AV325" s="7">
        <v>0</v>
      </c>
      <c r="AW325" s="7">
        <v>0</v>
      </c>
      <c r="AX325" s="7">
        <v>0</v>
      </c>
      <c r="AY325" s="7">
        <v>0</v>
      </c>
      <c r="AZ325" s="7">
        <v>0</v>
      </c>
      <c r="BA325" s="7">
        <v>0</v>
      </c>
      <c r="BB325" s="7">
        <v>0</v>
      </c>
      <c r="BC325" s="7">
        <v>0</v>
      </c>
      <c r="BD325" s="7">
        <v>0</v>
      </c>
      <c r="BE325" s="7">
        <v>0</v>
      </c>
      <c r="BF325" s="7">
        <v>0</v>
      </c>
      <c r="BG325" s="7">
        <v>0</v>
      </c>
      <c r="BH325" s="7">
        <v>0</v>
      </c>
      <c r="BI325" s="7">
        <v>0</v>
      </c>
      <c r="BJ325" s="7">
        <v>0</v>
      </c>
      <c r="BK325" s="7">
        <v>0</v>
      </c>
      <c r="BL325" s="155">
        <v>0</v>
      </c>
      <c r="BM325" s="7"/>
      <c r="BN325" s="7"/>
      <c r="BO325" s="7"/>
      <c r="BP325" s="7"/>
      <c r="BQ325" s="7"/>
      <c r="BR325" s="7"/>
      <c r="BS325" s="7"/>
      <c r="BT325" s="5">
        <f>SUM(Tabela36[[#This Row],[set/21]:[dez/21]])</f>
        <v>5265.76</v>
      </c>
      <c r="BU325" s="5">
        <f>SUM(Tabela36[[#This Row],[jan/22]:[dez/22]])</f>
        <v>0</v>
      </c>
      <c r="BV325" s="5">
        <f t="shared" si="17"/>
        <v>0</v>
      </c>
      <c r="BW325" s="5">
        <f t="shared" si="18"/>
        <v>0</v>
      </c>
      <c r="BX325" s="5">
        <f>SUM(Tabela36[[#This Row],[jan/25]:[dez/25]])</f>
        <v>0</v>
      </c>
      <c r="BY325" s="5">
        <f t="shared" si="19"/>
        <v>0</v>
      </c>
      <c r="BZ325" s="5">
        <f>Tabela36[[#This Row],[Total 2025]]+Tabela36[[#This Row],[Total 2024]]+Tabela36[[#This Row],[Total 2023]]+Tabela36[[#This Row],[Total 2022]]+Tabela36[[#This Row],[Total 2021]]+Tabela36[[#This Row],[Total 2026]]</f>
        <v>5265.76</v>
      </c>
    </row>
    <row r="326" spans="1:78" ht="30" customHeight="1" x14ac:dyDescent="0.25">
      <c r="A326" s="63"/>
      <c r="B326" s="10" t="s">
        <v>381</v>
      </c>
      <c r="C326" s="2" t="s">
        <v>275</v>
      </c>
      <c r="D326" s="10">
        <v>1372</v>
      </c>
      <c r="E326" s="7"/>
      <c r="F326" s="2" t="s">
        <v>529</v>
      </c>
      <c r="G326" s="153" t="s">
        <v>435</v>
      </c>
      <c r="H326" s="11">
        <v>0</v>
      </c>
      <c r="I326" s="11">
        <v>0</v>
      </c>
      <c r="J326" s="11">
        <v>0</v>
      </c>
      <c r="K326" s="11">
        <v>0</v>
      </c>
      <c r="L326" s="11">
        <v>0</v>
      </c>
      <c r="M326" s="11">
        <v>0</v>
      </c>
      <c r="N326" s="11">
        <v>0</v>
      </c>
      <c r="O326" s="11">
        <v>0</v>
      </c>
      <c r="P326" s="11">
        <v>0</v>
      </c>
      <c r="Q326" s="11">
        <v>0</v>
      </c>
      <c r="R326" s="11">
        <v>0</v>
      </c>
      <c r="S326" s="11">
        <v>0</v>
      </c>
      <c r="T326" s="11">
        <v>0</v>
      </c>
      <c r="U326" s="11">
        <v>0</v>
      </c>
      <c r="V326" s="11">
        <v>0</v>
      </c>
      <c r="W326" s="11">
        <v>0</v>
      </c>
      <c r="X326" s="11">
        <v>0</v>
      </c>
      <c r="Y326" s="11">
        <v>5656.06</v>
      </c>
      <c r="Z326" s="11">
        <v>3331.92</v>
      </c>
      <c r="AA326" s="11">
        <v>1989.36</v>
      </c>
      <c r="AB326" s="11">
        <v>1883.03</v>
      </c>
      <c r="AC326" s="11">
        <v>3132.7</v>
      </c>
      <c r="AD326" s="11">
        <v>0</v>
      </c>
      <c r="AE326" s="7">
        <v>0</v>
      </c>
      <c r="AF326" s="11">
        <v>0</v>
      </c>
      <c r="AG326" s="11">
        <v>10855.26</v>
      </c>
      <c r="AH326" s="7">
        <v>0</v>
      </c>
      <c r="AI326" s="7">
        <v>8840.76</v>
      </c>
      <c r="AJ326" s="7">
        <v>5001.88</v>
      </c>
      <c r="AK326" s="7">
        <v>8501.09</v>
      </c>
      <c r="AL326" s="7">
        <v>5931.4</v>
      </c>
      <c r="AM326" s="7">
        <v>6970.0599999999995</v>
      </c>
      <c r="AN326" s="7">
        <v>1116.51</v>
      </c>
      <c r="AO326" s="7">
        <v>6768.61</v>
      </c>
      <c r="AP326" s="7">
        <v>0</v>
      </c>
      <c r="AQ326" s="7">
        <v>7192.29</v>
      </c>
      <c r="AR326" s="7">
        <v>1833.6000000000001</v>
      </c>
      <c r="AS326" s="7">
        <v>0</v>
      </c>
      <c r="AT326" s="7">
        <v>0</v>
      </c>
      <c r="AU326" s="7">
        <v>999.81</v>
      </c>
      <c r="AV326" s="7">
        <v>785.73</v>
      </c>
      <c r="AW326" s="7">
        <v>0</v>
      </c>
      <c r="AX326" s="7">
        <v>0</v>
      </c>
      <c r="AY326" s="7">
        <v>4492.24</v>
      </c>
      <c r="AZ326" s="7">
        <v>0</v>
      </c>
      <c r="BA326" s="7">
        <v>0</v>
      </c>
      <c r="BB326" s="7">
        <v>4221.84</v>
      </c>
      <c r="BC326" s="7">
        <v>0</v>
      </c>
      <c r="BD326" s="7">
        <v>0</v>
      </c>
      <c r="BE326" s="7">
        <v>0</v>
      </c>
      <c r="BF326" s="7">
        <v>2356.1999999999998</v>
      </c>
      <c r="BG326" s="7">
        <v>0</v>
      </c>
      <c r="BH326" s="7">
        <v>0</v>
      </c>
      <c r="BI326" s="7">
        <v>0</v>
      </c>
      <c r="BJ326" s="7">
        <v>3341.8</v>
      </c>
      <c r="BK326" s="7">
        <v>5342.84</v>
      </c>
      <c r="BL326" s="155">
        <v>0</v>
      </c>
      <c r="BM326" s="7"/>
      <c r="BN326" s="7"/>
      <c r="BO326" s="7"/>
      <c r="BP326" s="7"/>
      <c r="BQ326" s="7"/>
      <c r="BR326" s="7"/>
      <c r="BS326" s="7"/>
      <c r="BT326" s="5">
        <f>SUM(Tabela36[[#This Row],[set/21]:[dez/21]])</f>
        <v>0</v>
      </c>
      <c r="BU326" s="5">
        <f>SUM(Tabela36[[#This Row],[jan/22]:[dez/22]])</f>
        <v>0</v>
      </c>
      <c r="BV326" s="5">
        <f t="shared" si="17"/>
        <v>35689.090000000004</v>
      </c>
      <c r="BW326" s="5">
        <f t="shared" si="18"/>
        <v>44315.249999999993</v>
      </c>
      <c r="BX326" s="5">
        <f>SUM(Tabela36[[#This Row],[jan/25]:[dez/25]])</f>
        <v>11856.009999999998</v>
      </c>
      <c r="BY326" s="5">
        <f t="shared" si="19"/>
        <v>8684.64</v>
      </c>
      <c r="BZ326" s="5">
        <f>Tabela36[[#This Row],[Total 2025]]+Tabela36[[#This Row],[Total 2024]]+Tabela36[[#This Row],[Total 2023]]+Tabela36[[#This Row],[Total 2022]]+Tabela36[[#This Row],[Total 2021]]+Tabela36[[#This Row],[Total 2026]]</f>
        <v>100544.99</v>
      </c>
    </row>
    <row r="327" spans="1:78" ht="30" customHeight="1" x14ac:dyDescent="0.25">
      <c r="A327" s="63"/>
      <c r="B327" s="41" t="s">
        <v>382</v>
      </c>
      <c r="C327" s="2" t="s">
        <v>276</v>
      </c>
      <c r="D327" s="10">
        <v>1371</v>
      </c>
      <c r="E327" s="7"/>
      <c r="F327" s="2" t="s">
        <v>436</v>
      </c>
      <c r="G327" s="153" t="s">
        <v>435</v>
      </c>
      <c r="H327" s="11">
        <v>0</v>
      </c>
      <c r="I327" s="11">
        <v>0</v>
      </c>
      <c r="J327" s="11">
        <v>0</v>
      </c>
      <c r="K327" s="11">
        <v>0</v>
      </c>
      <c r="L327" s="11">
        <v>0</v>
      </c>
      <c r="M327" s="11">
        <v>0</v>
      </c>
      <c r="N327" s="11">
        <v>0</v>
      </c>
      <c r="O327" s="11">
        <v>0</v>
      </c>
      <c r="P327" s="11">
        <v>0</v>
      </c>
      <c r="Q327" s="11">
        <v>0</v>
      </c>
      <c r="R327" s="11">
        <v>0</v>
      </c>
      <c r="S327" s="11">
        <v>0</v>
      </c>
      <c r="T327" s="11">
        <v>0</v>
      </c>
      <c r="U327" s="11">
        <v>0</v>
      </c>
      <c r="V327" s="11">
        <v>0</v>
      </c>
      <c r="W327" s="11">
        <v>0</v>
      </c>
      <c r="X327" s="11">
        <v>0</v>
      </c>
      <c r="Y327" s="11">
        <v>3312.76</v>
      </c>
      <c r="Z327" s="11">
        <v>0</v>
      </c>
      <c r="AA327" s="11">
        <v>4093.74</v>
      </c>
      <c r="AB327" s="11">
        <v>0</v>
      </c>
      <c r="AC327" s="11">
        <v>0</v>
      </c>
      <c r="AD327" s="11">
        <v>0</v>
      </c>
      <c r="AE327" s="7">
        <v>0</v>
      </c>
      <c r="AF327" s="11">
        <v>0</v>
      </c>
      <c r="AG327" s="11">
        <v>5818.74</v>
      </c>
      <c r="AH327" s="7">
        <v>0</v>
      </c>
      <c r="AI327" s="7">
        <v>0</v>
      </c>
      <c r="AJ327" s="7">
        <v>0</v>
      </c>
      <c r="AK327" s="7">
        <v>3419.96</v>
      </c>
      <c r="AL327" s="7">
        <v>0</v>
      </c>
      <c r="AM327" s="7">
        <v>0</v>
      </c>
      <c r="AN327" s="7">
        <v>0</v>
      </c>
      <c r="AO327" s="7">
        <v>0</v>
      </c>
      <c r="AP327" s="7">
        <v>0</v>
      </c>
      <c r="AQ327" s="7">
        <v>0</v>
      </c>
      <c r="AR327" s="7">
        <v>0</v>
      </c>
      <c r="AS327" s="7">
        <v>0</v>
      </c>
      <c r="AT327" s="7">
        <v>0</v>
      </c>
      <c r="AU327" s="7">
        <v>0</v>
      </c>
      <c r="AV327" s="7">
        <v>0</v>
      </c>
      <c r="AW327" s="7">
        <v>0</v>
      </c>
      <c r="AX327" s="7">
        <v>0</v>
      </c>
      <c r="AY327" s="7">
        <v>0</v>
      </c>
      <c r="AZ327" s="7">
        <v>0</v>
      </c>
      <c r="BA327" s="7">
        <v>0</v>
      </c>
      <c r="BB327" s="7">
        <v>0</v>
      </c>
      <c r="BC327" s="7">
        <v>0</v>
      </c>
      <c r="BD327" s="7">
        <v>0</v>
      </c>
      <c r="BE327" s="7">
        <v>0</v>
      </c>
      <c r="BF327" s="7">
        <v>0</v>
      </c>
      <c r="BG327" s="7">
        <v>0</v>
      </c>
      <c r="BH327" s="7">
        <v>0</v>
      </c>
      <c r="BI327" s="7">
        <v>0</v>
      </c>
      <c r="BJ327" s="7">
        <v>0</v>
      </c>
      <c r="BK327" s="7">
        <v>0</v>
      </c>
      <c r="BL327" s="155">
        <v>0</v>
      </c>
      <c r="BM327" s="7"/>
      <c r="BN327" s="7"/>
      <c r="BO327" s="7"/>
      <c r="BP327" s="7"/>
      <c r="BQ327" s="7"/>
      <c r="BR327" s="7"/>
      <c r="BS327" s="7"/>
      <c r="BT327" s="5">
        <f>SUM(Tabela36[[#This Row],[set/21]:[dez/21]])</f>
        <v>0</v>
      </c>
      <c r="BU327" s="5">
        <f>SUM(Tabela36[[#This Row],[jan/22]:[dez/22]])</f>
        <v>0</v>
      </c>
      <c r="BV327" s="5">
        <f t="shared" si="17"/>
        <v>13225.24</v>
      </c>
      <c r="BW327" s="5">
        <f t="shared" si="18"/>
        <v>3419.96</v>
      </c>
      <c r="BX327" s="5">
        <f>SUM(Tabela36[[#This Row],[jan/25]:[dez/25]])</f>
        <v>0</v>
      </c>
      <c r="BY327" s="5">
        <f t="shared" si="19"/>
        <v>0</v>
      </c>
      <c r="BZ327" s="5">
        <f>Tabela36[[#This Row],[Total 2025]]+Tabela36[[#This Row],[Total 2024]]+Tabela36[[#This Row],[Total 2023]]+Tabela36[[#This Row],[Total 2022]]+Tabela36[[#This Row],[Total 2021]]+Tabela36[[#This Row],[Total 2026]]</f>
        <v>16645.2</v>
      </c>
    </row>
    <row r="328" spans="1:78" ht="30" customHeight="1" x14ac:dyDescent="0.25">
      <c r="A328" s="63"/>
      <c r="B328" s="10" t="s">
        <v>383</v>
      </c>
      <c r="C328" s="2" t="s">
        <v>294</v>
      </c>
      <c r="D328" s="10">
        <v>1370</v>
      </c>
      <c r="E328" s="7"/>
      <c r="F328" s="2" t="s">
        <v>436</v>
      </c>
      <c r="G328" s="153" t="s">
        <v>435</v>
      </c>
      <c r="H328" s="11">
        <v>0</v>
      </c>
      <c r="I328" s="11">
        <v>0</v>
      </c>
      <c r="J328" s="11">
        <v>0</v>
      </c>
      <c r="K328" s="11">
        <v>0</v>
      </c>
      <c r="L328" s="11">
        <v>0</v>
      </c>
      <c r="M328" s="11">
        <v>0</v>
      </c>
      <c r="N328" s="11">
        <v>0</v>
      </c>
      <c r="O328" s="11">
        <v>0</v>
      </c>
      <c r="P328" s="11">
        <v>0</v>
      </c>
      <c r="Q328" s="11">
        <v>0</v>
      </c>
      <c r="R328" s="11">
        <v>0</v>
      </c>
      <c r="S328" s="11">
        <v>0</v>
      </c>
      <c r="T328" s="11">
        <v>0</v>
      </c>
      <c r="U328" s="11">
        <v>0</v>
      </c>
      <c r="V328" s="11">
        <v>0</v>
      </c>
      <c r="W328" s="11">
        <v>0</v>
      </c>
      <c r="X328" s="11">
        <v>0</v>
      </c>
      <c r="Y328" s="11">
        <v>4984.93</v>
      </c>
      <c r="Z328" s="11">
        <v>0</v>
      </c>
      <c r="AA328" s="11">
        <v>0</v>
      </c>
      <c r="AB328" s="11">
        <v>0</v>
      </c>
      <c r="AC328" s="11">
        <v>0</v>
      </c>
      <c r="AD328" s="11">
        <v>0</v>
      </c>
      <c r="AE328" s="7">
        <v>0</v>
      </c>
      <c r="AF328" s="11">
        <v>0</v>
      </c>
      <c r="AG328" s="11">
        <v>0</v>
      </c>
      <c r="AH328" s="7">
        <v>0</v>
      </c>
      <c r="AI328" s="7">
        <v>0</v>
      </c>
      <c r="AJ328" s="7">
        <v>0</v>
      </c>
      <c r="AK328" s="7">
        <v>0</v>
      </c>
      <c r="AL328" s="7">
        <v>1755.74</v>
      </c>
      <c r="AM328" s="7">
        <v>0</v>
      </c>
      <c r="AN328" s="7">
        <v>0</v>
      </c>
      <c r="AO328" s="7">
        <v>0</v>
      </c>
      <c r="AP328" s="7">
        <v>0</v>
      </c>
      <c r="AQ328" s="7">
        <v>2783.2</v>
      </c>
      <c r="AR328" s="7">
        <v>0</v>
      </c>
      <c r="AS328" s="7">
        <v>0</v>
      </c>
      <c r="AT328" s="7">
        <v>0</v>
      </c>
      <c r="AU328" s="7">
        <v>0</v>
      </c>
      <c r="AV328" s="7">
        <v>0</v>
      </c>
      <c r="AW328" s="7">
        <v>0</v>
      </c>
      <c r="AX328" s="7">
        <v>5463.61</v>
      </c>
      <c r="AY328" s="7">
        <v>0</v>
      </c>
      <c r="AZ328" s="7">
        <v>0</v>
      </c>
      <c r="BA328" s="7">
        <v>0</v>
      </c>
      <c r="BB328" s="7">
        <v>0</v>
      </c>
      <c r="BC328" s="7">
        <v>0</v>
      </c>
      <c r="BD328" s="7">
        <v>0</v>
      </c>
      <c r="BE328" s="7">
        <v>0</v>
      </c>
      <c r="BF328" s="7">
        <v>0</v>
      </c>
      <c r="BG328" s="7">
        <v>0</v>
      </c>
      <c r="BH328" s="7">
        <v>0</v>
      </c>
      <c r="BI328" s="7">
        <v>0</v>
      </c>
      <c r="BJ328" s="7">
        <v>0</v>
      </c>
      <c r="BK328" s="7">
        <v>0</v>
      </c>
      <c r="BL328" s="155">
        <v>0</v>
      </c>
      <c r="BM328" s="7"/>
      <c r="BN328" s="7"/>
      <c r="BO328" s="7"/>
      <c r="BP328" s="7"/>
      <c r="BQ328" s="7"/>
      <c r="BR328" s="7"/>
      <c r="BS328" s="7"/>
      <c r="BT328" s="5">
        <f>SUM(Tabela36[[#This Row],[set/21]:[dez/21]])</f>
        <v>0</v>
      </c>
      <c r="BU328" s="5">
        <f>SUM(Tabela36[[#This Row],[jan/22]:[dez/22]])</f>
        <v>0</v>
      </c>
      <c r="BV328" s="5">
        <f t="shared" si="17"/>
        <v>4984.93</v>
      </c>
      <c r="BW328" s="5">
        <f t="shared" si="18"/>
        <v>4538.9399999999996</v>
      </c>
      <c r="BX328" s="5">
        <f>SUM(Tabela36[[#This Row],[jan/25]:[dez/25]])</f>
        <v>5463.61</v>
      </c>
      <c r="BY328" s="5">
        <f t="shared" si="19"/>
        <v>0</v>
      </c>
      <c r="BZ328" s="5">
        <f>Tabela36[[#This Row],[Total 2025]]+Tabela36[[#This Row],[Total 2024]]+Tabela36[[#This Row],[Total 2023]]+Tabela36[[#This Row],[Total 2022]]+Tabela36[[#This Row],[Total 2021]]+Tabela36[[#This Row],[Total 2026]]</f>
        <v>14987.48</v>
      </c>
    </row>
    <row r="329" spans="1:78" ht="30" customHeight="1" x14ac:dyDescent="0.25">
      <c r="A329" s="63"/>
      <c r="B329" s="10" t="s">
        <v>384</v>
      </c>
      <c r="C329" s="2" t="s">
        <v>294</v>
      </c>
      <c r="D329" s="10">
        <v>1363</v>
      </c>
      <c r="E329" s="7"/>
      <c r="F329" s="2" t="s">
        <v>436</v>
      </c>
      <c r="G329" s="153" t="s">
        <v>435</v>
      </c>
      <c r="H329" s="11">
        <v>0</v>
      </c>
      <c r="I329" s="11">
        <v>0</v>
      </c>
      <c r="J329" s="11">
        <v>0</v>
      </c>
      <c r="K329" s="11">
        <v>0</v>
      </c>
      <c r="L329" s="11">
        <v>0</v>
      </c>
      <c r="M329" s="11">
        <v>0</v>
      </c>
      <c r="N329" s="11">
        <v>0</v>
      </c>
      <c r="O329" s="11">
        <v>0</v>
      </c>
      <c r="P329" s="11">
        <v>0</v>
      </c>
      <c r="Q329" s="11">
        <v>0</v>
      </c>
      <c r="R329" s="11">
        <v>0</v>
      </c>
      <c r="S329" s="11">
        <v>0</v>
      </c>
      <c r="T329" s="11">
        <v>0</v>
      </c>
      <c r="U329" s="11">
        <v>0</v>
      </c>
      <c r="V329" s="11">
        <v>0</v>
      </c>
      <c r="W329" s="11">
        <v>0</v>
      </c>
      <c r="X329" s="11">
        <v>17690.52</v>
      </c>
      <c r="Y329" s="11">
        <v>0</v>
      </c>
      <c r="Z329" s="11">
        <v>0</v>
      </c>
      <c r="AA329" s="11">
        <v>0</v>
      </c>
      <c r="AB329" s="11">
        <v>0</v>
      </c>
      <c r="AC329" s="11">
        <v>0</v>
      </c>
      <c r="AD329" s="11">
        <v>0</v>
      </c>
      <c r="AE329" s="7">
        <v>0</v>
      </c>
      <c r="AF329" s="11">
        <v>0</v>
      </c>
      <c r="AG329" s="11">
        <v>0</v>
      </c>
      <c r="AH329" s="7">
        <v>0</v>
      </c>
      <c r="AI329" s="7">
        <v>0</v>
      </c>
      <c r="AJ329" s="7">
        <v>0</v>
      </c>
      <c r="AK329" s="7">
        <v>0</v>
      </c>
      <c r="AL329" s="7">
        <v>0</v>
      </c>
      <c r="AM329" s="7">
        <v>0</v>
      </c>
      <c r="AN329" s="7">
        <v>0</v>
      </c>
      <c r="AO329" s="7">
        <v>0</v>
      </c>
      <c r="AP329" s="7">
        <v>0</v>
      </c>
      <c r="AQ329" s="7">
        <v>0</v>
      </c>
      <c r="AR329" s="7">
        <v>0</v>
      </c>
      <c r="AS329" s="7">
        <v>0</v>
      </c>
      <c r="AT329" s="7">
        <v>0</v>
      </c>
      <c r="AU329" s="7">
        <v>0</v>
      </c>
      <c r="AV329" s="7">
        <v>0</v>
      </c>
      <c r="AW329" s="7">
        <v>0</v>
      </c>
      <c r="AX329" s="7">
        <v>0</v>
      </c>
      <c r="AY329" s="7">
        <v>0</v>
      </c>
      <c r="AZ329" s="7">
        <v>0</v>
      </c>
      <c r="BA329" s="7">
        <v>0</v>
      </c>
      <c r="BB329" s="7">
        <v>0</v>
      </c>
      <c r="BC329" s="7">
        <v>0</v>
      </c>
      <c r="BD329" s="7">
        <v>0</v>
      </c>
      <c r="BE329" s="7">
        <v>0</v>
      </c>
      <c r="BF329" s="7">
        <v>0</v>
      </c>
      <c r="BG329" s="7">
        <v>0</v>
      </c>
      <c r="BH329" s="7">
        <v>0</v>
      </c>
      <c r="BI329" s="7">
        <v>0</v>
      </c>
      <c r="BJ329" s="7">
        <v>0</v>
      </c>
      <c r="BK329" s="7">
        <v>0</v>
      </c>
      <c r="BL329" s="155">
        <v>0</v>
      </c>
      <c r="BM329" s="7"/>
      <c r="BN329" s="7"/>
      <c r="BO329" s="7"/>
      <c r="BP329" s="7"/>
      <c r="BQ329" s="7"/>
      <c r="BR329" s="7"/>
      <c r="BS329" s="7"/>
      <c r="BT329" s="5">
        <f>SUM(Tabela36[[#This Row],[set/21]:[dez/21]])</f>
        <v>0</v>
      </c>
      <c r="BU329" s="5">
        <f>SUM(Tabela36[[#This Row],[jan/22]:[dez/22]])</f>
        <v>0</v>
      </c>
      <c r="BV329" s="5">
        <f t="shared" si="17"/>
        <v>17690.52</v>
      </c>
      <c r="BW329" s="5">
        <f t="shared" si="18"/>
        <v>0</v>
      </c>
      <c r="BX329" s="5">
        <f>SUM(Tabela36[[#This Row],[jan/25]:[dez/25]])</f>
        <v>0</v>
      </c>
      <c r="BY329" s="5">
        <f t="shared" si="19"/>
        <v>0</v>
      </c>
      <c r="BZ329" s="5">
        <f>Tabela36[[#This Row],[Total 2025]]+Tabela36[[#This Row],[Total 2024]]+Tabela36[[#This Row],[Total 2023]]+Tabela36[[#This Row],[Total 2022]]+Tabela36[[#This Row],[Total 2021]]+Tabela36[[#This Row],[Total 2026]]</f>
        <v>17690.52</v>
      </c>
    </row>
    <row r="330" spans="1:78" ht="30" customHeight="1" x14ac:dyDescent="0.25">
      <c r="A330" s="63"/>
      <c r="B330" s="10" t="s">
        <v>385</v>
      </c>
      <c r="C330" s="2" t="s">
        <v>288</v>
      </c>
      <c r="D330" s="10">
        <v>1369</v>
      </c>
      <c r="E330" s="7"/>
      <c r="F330" s="2" t="s">
        <v>436</v>
      </c>
      <c r="G330" s="153" t="s">
        <v>435</v>
      </c>
      <c r="H330" s="11">
        <v>0</v>
      </c>
      <c r="I330" s="11">
        <v>0</v>
      </c>
      <c r="J330" s="11">
        <v>0</v>
      </c>
      <c r="K330" s="11">
        <v>0</v>
      </c>
      <c r="L330" s="11">
        <v>0</v>
      </c>
      <c r="M330" s="11">
        <v>0</v>
      </c>
      <c r="N330" s="11">
        <v>0</v>
      </c>
      <c r="O330" s="11">
        <v>0</v>
      </c>
      <c r="P330" s="11">
        <v>0</v>
      </c>
      <c r="Q330" s="11">
        <v>0</v>
      </c>
      <c r="R330" s="11">
        <v>0</v>
      </c>
      <c r="S330" s="11">
        <v>0</v>
      </c>
      <c r="T330" s="11">
        <v>0</v>
      </c>
      <c r="U330" s="11">
        <v>0</v>
      </c>
      <c r="V330" s="11">
        <v>0</v>
      </c>
      <c r="W330" s="11">
        <v>0</v>
      </c>
      <c r="X330" s="11">
        <v>0</v>
      </c>
      <c r="Y330" s="11">
        <v>3180.41</v>
      </c>
      <c r="Z330" s="11">
        <v>0</v>
      </c>
      <c r="AA330" s="11">
        <v>0</v>
      </c>
      <c r="AB330" s="11">
        <v>0</v>
      </c>
      <c r="AC330" s="11">
        <v>0</v>
      </c>
      <c r="AD330" s="11">
        <v>0</v>
      </c>
      <c r="AE330" s="7">
        <v>0</v>
      </c>
      <c r="AF330" s="11">
        <v>0</v>
      </c>
      <c r="AG330" s="11">
        <v>0</v>
      </c>
      <c r="AH330" s="7">
        <v>0</v>
      </c>
      <c r="AI330" s="7">
        <v>0</v>
      </c>
      <c r="AJ330" s="7">
        <v>0</v>
      </c>
      <c r="AK330" s="7">
        <v>0</v>
      </c>
      <c r="AL330" s="7">
        <v>0</v>
      </c>
      <c r="AM330" s="7">
        <v>0</v>
      </c>
      <c r="AN330" s="7">
        <v>0</v>
      </c>
      <c r="AO330" s="7">
        <v>0</v>
      </c>
      <c r="AP330" s="7">
        <v>0</v>
      </c>
      <c r="AQ330" s="7">
        <v>0</v>
      </c>
      <c r="AR330" s="7">
        <v>0</v>
      </c>
      <c r="AS330" s="7">
        <v>0</v>
      </c>
      <c r="AT330" s="7">
        <v>0</v>
      </c>
      <c r="AU330" s="7">
        <v>0</v>
      </c>
      <c r="AV330" s="7">
        <v>0</v>
      </c>
      <c r="AW330" s="7">
        <v>0</v>
      </c>
      <c r="AX330" s="7">
        <v>0</v>
      </c>
      <c r="AY330" s="7">
        <v>0</v>
      </c>
      <c r="AZ330" s="7">
        <v>0</v>
      </c>
      <c r="BA330" s="7">
        <v>0</v>
      </c>
      <c r="BB330" s="7">
        <v>0</v>
      </c>
      <c r="BC330" s="7">
        <v>0</v>
      </c>
      <c r="BD330" s="7">
        <v>0</v>
      </c>
      <c r="BE330" s="7">
        <v>0</v>
      </c>
      <c r="BF330" s="7">
        <v>0</v>
      </c>
      <c r="BG330" s="7">
        <v>0</v>
      </c>
      <c r="BH330" s="7">
        <v>0</v>
      </c>
      <c r="BI330" s="7">
        <v>0</v>
      </c>
      <c r="BJ330" s="7">
        <v>0</v>
      </c>
      <c r="BK330" s="7">
        <v>0</v>
      </c>
      <c r="BL330" s="155">
        <v>0</v>
      </c>
      <c r="BM330" s="7"/>
      <c r="BN330" s="7"/>
      <c r="BO330" s="7"/>
      <c r="BP330" s="7"/>
      <c r="BQ330" s="7"/>
      <c r="BR330" s="7"/>
      <c r="BS330" s="7"/>
      <c r="BT330" s="5">
        <f>SUM(Tabela36[[#This Row],[set/21]:[dez/21]])</f>
        <v>0</v>
      </c>
      <c r="BU330" s="5">
        <f>SUM(Tabela36[[#This Row],[jan/22]:[dez/22]])</f>
        <v>0</v>
      </c>
      <c r="BV330" s="5">
        <f t="shared" si="17"/>
        <v>3180.41</v>
      </c>
      <c r="BW330" s="5">
        <f t="shared" si="18"/>
        <v>0</v>
      </c>
      <c r="BX330" s="5">
        <f>SUM(Tabela36[[#This Row],[jan/25]:[dez/25]])</f>
        <v>0</v>
      </c>
      <c r="BY330" s="5">
        <f t="shared" si="19"/>
        <v>0</v>
      </c>
      <c r="BZ330" s="5">
        <f>Tabela36[[#This Row],[Total 2025]]+Tabela36[[#This Row],[Total 2024]]+Tabela36[[#This Row],[Total 2023]]+Tabela36[[#This Row],[Total 2022]]+Tabela36[[#This Row],[Total 2021]]+Tabela36[[#This Row],[Total 2026]]</f>
        <v>3180.41</v>
      </c>
    </row>
    <row r="331" spans="1:78" ht="30" customHeight="1" x14ac:dyDescent="0.25">
      <c r="A331" s="63"/>
      <c r="B331" s="10" t="s">
        <v>386</v>
      </c>
      <c r="C331" s="2" t="s">
        <v>280</v>
      </c>
      <c r="D331" s="10">
        <v>1365</v>
      </c>
      <c r="E331" s="7"/>
      <c r="F331" s="2" t="s">
        <v>436</v>
      </c>
      <c r="G331" s="153" t="s">
        <v>435</v>
      </c>
      <c r="H331" s="11">
        <v>0</v>
      </c>
      <c r="I331" s="11">
        <v>0</v>
      </c>
      <c r="J331" s="11">
        <v>0</v>
      </c>
      <c r="K331" s="11">
        <v>0</v>
      </c>
      <c r="L331" s="11">
        <v>0</v>
      </c>
      <c r="M331" s="11">
        <v>0</v>
      </c>
      <c r="N331" s="11">
        <v>0</v>
      </c>
      <c r="O331" s="11">
        <v>0</v>
      </c>
      <c r="P331" s="11">
        <v>0</v>
      </c>
      <c r="Q331" s="11">
        <v>0</v>
      </c>
      <c r="R331" s="11">
        <v>0</v>
      </c>
      <c r="S331" s="11">
        <v>0</v>
      </c>
      <c r="T331" s="11">
        <v>0</v>
      </c>
      <c r="U331" s="11">
        <v>0</v>
      </c>
      <c r="V331" s="11">
        <v>0</v>
      </c>
      <c r="W331" s="11">
        <v>0</v>
      </c>
      <c r="X331" s="11">
        <v>3586.71</v>
      </c>
      <c r="Y331" s="11">
        <v>0</v>
      </c>
      <c r="Z331" s="11">
        <v>0</v>
      </c>
      <c r="AA331" s="11">
        <v>8884.75</v>
      </c>
      <c r="AB331" s="11">
        <v>0</v>
      </c>
      <c r="AC331" s="11">
        <v>0</v>
      </c>
      <c r="AD331" s="11">
        <v>0</v>
      </c>
      <c r="AE331" s="7">
        <v>0</v>
      </c>
      <c r="AF331" s="11">
        <v>0</v>
      </c>
      <c r="AG331" s="11">
        <v>0</v>
      </c>
      <c r="AH331" s="7">
        <v>7311.78</v>
      </c>
      <c r="AI331" s="7">
        <v>0</v>
      </c>
      <c r="AJ331" s="7">
        <v>0</v>
      </c>
      <c r="AK331" s="7">
        <v>0</v>
      </c>
      <c r="AL331" s="7">
        <v>0</v>
      </c>
      <c r="AM331" s="7">
        <v>0</v>
      </c>
      <c r="AN331" s="7">
        <v>0</v>
      </c>
      <c r="AO331" s="7">
        <v>0</v>
      </c>
      <c r="AP331" s="7">
        <v>0</v>
      </c>
      <c r="AQ331" s="7">
        <v>0</v>
      </c>
      <c r="AR331" s="7">
        <v>0</v>
      </c>
      <c r="AS331" s="7">
        <v>0</v>
      </c>
      <c r="AT331" s="7">
        <v>0</v>
      </c>
      <c r="AU331" s="7">
        <v>0</v>
      </c>
      <c r="AV331" s="7">
        <v>0</v>
      </c>
      <c r="AW331" s="7">
        <v>0</v>
      </c>
      <c r="AX331" s="7">
        <v>0</v>
      </c>
      <c r="AY331" s="7">
        <v>0</v>
      </c>
      <c r="AZ331" s="7">
        <v>0</v>
      </c>
      <c r="BA331" s="7">
        <v>0</v>
      </c>
      <c r="BB331" s="7">
        <v>0</v>
      </c>
      <c r="BC331" s="7">
        <v>0</v>
      </c>
      <c r="BD331" s="7">
        <v>0</v>
      </c>
      <c r="BE331" s="7">
        <v>0</v>
      </c>
      <c r="BF331" s="7">
        <v>0</v>
      </c>
      <c r="BG331" s="7">
        <v>0</v>
      </c>
      <c r="BH331" s="7">
        <v>0</v>
      </c>
      <c r="BI331" s="7">
        <v>0</v>
      </c>
      <c r="BJ331" s="7">
        <v>0</v>
      </c>
      <c r="BK331" s="7">
        <v>0</v>
      </c>
      <c r="BL331" s="155">
        <v>0</v>
      </c>
      <c r="BM331" s="7"/>
      <c r="BN331" s="7"/>
      <c r="BO331" s="7"/>
      <c r="BP331" s="7"/>
      <c r="BQ331" s="7"/>
      <c r="BR331" s="7"/>
      <c r="BS331" s="7"/>
      <c r="BT331" s="5">
        <f>SUM(Tabela36[[#This Row],[set/21]:[dez/21]])</f>
        <v>0</v>
      </c>
      <c r="BU331" s="5">
        <f>SUM(Tabela36[[#This Row],[jan/22]:[dez/22]])</f>
        <v>0</v>
      </c>
      <c r="BV331" s="5">
        <f t="shared" si="17"/>
        <v>19783.239999999998</v>
      </c>
      <c r="BW331" s="5">
        <f t="shared" si="18"/>
        <v>0</v>
      </c>
      <c r="BX331" s="5">
        <f>SUM(Tabela36[[#This Row],[jan/25]:[dez/25]])</f>
        <v>0</v>
      </c>
      <c r="BY331" s="5">
        <f t="shared" si="19"/>
        <v>0</v>
      </c>
      <c r="BZ331" s="5">
        <f>Tabela36[[#This Row],[Total 2025]]+Tabela36[[#This Row],[Total 2024]]+Tabela36[[#This Row],[Total 2023]]+Tabela36[[#This Row],[Total 2022]]+Tabela36[[#This Row],[Total 2021]]+Tabela36[[#This Row],[Total 2026]]</f>
        <v>19783.239999999998</v>
      </c>
    </row>
    <row r="332" spans="1:78" ht="30" customHeight="1" x14ac:dyDescent="0.25">
      <c r="A332" s="63"/>
      <c r="B332" s="41" t="s">
        <v>387</v>
      </c>
      <c r="C332" s="2" t="s">
        <v>291</v>
      </c>
      <c r="D332" s="10">
        <v>1327</v>
      </c>
      <c r="E332" s="7"/>
      <c r="F332" s="2" t="s">
        <v>529</v>
      </c>
      <c r="G332" s="153" t="s">
        <v>435</v>
      </c>
      <c r="H332" s="11">
        <v>0</v>
      </c>
      <c r="I332" s="11">
        <v>0</v>
      </c>
      <c r="J332" s="11">
        <v>0</v>
      </c>
      <c r="K332" s="11">
        <v>0</v>
      </c>
      <c r="L332" s="11">
        <v>0</v>
      </c>
      <c r="M332" s="11">
        <v>0</v>
      </c>
      <c r="N332" s="11">
        <v>0</v>
      </c>
      <c r="O332" s="11">
        <v>0</v>
      </c>
      <c r="P332" s="11">
        <v>0</v>
      </c>
      <c r="Q332" s="11">
        <v>0</v>
      </c>
      <c r="R332" s="11">
        <v>0</v>
      </c>
      <c r="S332" s="11">
        <v>0</v>
      </c>
      <c r="T332" s="11">
        <v>0</v>
      </c>
      <c r="U332" s="11">
        <v>0</v>
      </c>
      <c r="V332" s="11">
        <v>0</v>
      </c>
      <c r="W332" s="11">
        <v>0</v>
      </c>
      <c r="X332" s="11">
        <v>2792.38</v>
      </c>
      <c r="Y332" s="11">
        <v>7129.29</v>
      </c>
      <c r="Z332" s="11">
        <v>0</v>
      </c>
      <c r="AA332" s="11">
        <v>3265.55</v>
      </c>
      <c r="AB332" s="11">
        <v>3501.2400000000002</v>
      </c>
      <c r="AC332" s="11">
        <v>0</v>
      </c>
      <c r="AD332" s="11">
        <v>0</v>
      </c>
      <c r="AE332" s="7">
        <v>10175.959999999999</v>
      </c>
      <c r="AF332" s="11">
        <v>8392.44</v>
      </c>
      <c r="AG332" s="11">
        <v>0</v>
      </c>
      <c r="AH332" s="7">
        <v>0</v>
      </c>
      <c r="AI332" s="7">
        <v>0</v>
      </c>
      <c r="AJ332" s="7">
        <v>0</v>
      </c>
      <c r="AK332" s="7">
        <v>0</v>
      </c>
      <c r="AL332" s="7">
        <v>12866.330000000002</v>
      </c>
      <c r="AM332" s="7">
        <v>0</v>
      </c>
      <c r="AN332" s="7">
        <v>6774.66</v>
      </c>
      <c r="AO332" s="7">
        <v>5781.2</v>
      </c>
      <c r="AP332" s="7">
        <v>8250.9500000000007</v>
      </c>
      <c r="AQ332" s="7">
        <v>8171.85</v>
      </c>
      <c r="AR332" s="7">
        <v>0</v>
      </c>
      <c r="AS332" s="7">
        <v>10404.612400000002</v>
      </c>
      <c r="AT332" s="7">
        <v>0</v>
      </c>
      <c r="AU332" s="7">
        <v>0</v>
      </c>
      <c r="AV332" s="7">
        <v>12619.29</v>
      </c>
      <c r="AW332" s="7">
        <v>659.2</v>
      </c>
      <c r="AX332" s="7">
        <v>8134.49</v>
      </c>
      <c r="AY332" s="7">
        <v>6285.78</v>
      </c>
      <c r="AZ332" s="7">
        <v>12794.439999999999</v>
      </c>
      <c r="BA332" s="7">
        <v>0</v>
      </c>
      <c r="BB332" s="7">
        <v>8751.7099999999991</v>
      </c>
      <c r="BC332" s="7">
        <v>0</v>
      </c>
      <c r="BD332" s="7">
        <v>16327.699999999999</v>
      </c>
      <c r="BE332" s="7">
        <v>0</v>
      </c>
      <c r="BF332" s="7">
        <v>0</v>
      </c>
      <c r="BG332" s="7">
        <v>0</v>
      </c>
      <c r="BH332" s="7">
        <v>6229.15</v>
      </c>
      <c r="BI332" s="7">
        <v>12277.37</v>
      </c>
      <c r="BJ332" s="7">
        <v>0</v>
      </c>
      <c r="BK332" s="7">
        <v>5301.57</v>
      </c>
      <c r="BL332" s="155">
        <v>6568.3399999999992</v>
      </c>
      <c r="BM332" s="7"/>
      <c r="BN332" s="7"/>
      <c r="BO332" s="7"/>
      <c r="BP332" s="7"/>
      <c r="BQ332" s="7"/>
      <c r="BR332" s="7"/>
      <c r="BS332" s="7"/>
      <c r="BT332" s="5">
        <f>SUM(Tabela36[[#This Row],[set/21]:[dez/21]])</f>
        <v>0</v>
      </c>
      <c r="BU332" s="5">
        <f>SUM(Tabela36[[#This Row],[jan/22]:[dez/22]])</f>
        <v>0</v>
      </c>
      <c r="BV332" s="5">
        <f t="shared" si="17"/>
        <v>35256.86</v>
      </c>
      <c r="BW332" s="5">
        <f t="shared" si="18"/>
        <v>52249.602400000003</v>
      </c>
      <c r="BX332" s="5">
        <f>SUM(Tabela36[[#This Row],[jan/25]:[dez/25]])</f>
        <v>65572.61</v>
      </c>
      <c r="BY332" s="5">
        <f t="shared" si="19"/>
        <v>30376.43</v>
      </c>
      <c r="BZ332" s="5">
        <f>Tabela36[[#This Row],[Total 2025]]+Tabela36[[#This Row],[Total 2024]]+Tabela36[[#This Row],[Total 2023]]+Tabela36[[#This Row],[Total 2022]]+Tabela36[[#This Row],[Total 2021]]+Tabela36[[#This Row],[Total 2026]]</f>
        <v>183455.5024</v>
      </c>
    </row>
    <row r="333" spans="1:78" ht="30" customHeight="1" x14ac:dyDescent="0.25">
      <c r="A333" s="63"/>
      <c r="B333" s="10" t="s">
        <v>388</v>
      </c>
      <c r="C333" s="2" t="s">
        <v>275</v>
      </c>
      <c r="D333" s="10">
        <v>1362</v>
      </c>
      <c r="E333" s="7">
        <v>10000</v>
      </c>
      <c r="F333" s="2" t="s">
        <v>529</v>
      </c>
      <c r="G333" s="153" t="s">
        <v>435</v>
      </c>
      <c r="H333" s="11">
        <v>0</v>
      </c>
      <c r="I333" s="11">
        <v>0</v>
      </c>
      <c r="J333" s="11">
        <v>0</v>
      </c>
      <c r="K333" s="11">
        <v>0</v>
      </c>
      <c r="L333" s="11">
        <v>0</v>
      </c>
      <c r="M333" s="11">
        <v>0</v>
      </c>
      <c r="N333" s="11">
        <v>0</v>
      </c>
      <c r="O333" s="11">
        <v>0</v>
      </c>
      <c r="P333" s="11">
        <v>0</v>
      </c>
      <c r="Q333" s="11">
        <v>0</v>
      </c>
      <c r="R333" s="11">
        <v>0</v>
      </c>
      <c r="S333" s="11">
        <v>0</v>
      </c>
      <c r="T333" s="11">
        <v>0</v>
      </c>
      <c r="U333" s="11">
        <v>0</v>
      </c>
      <c r="V333" s="11">
        <v>0</v>
      </c>
      <c r="W333" s="11">
        <v>0</v>
      </c>
      <c r="X333" s="11">
        <v>3509.88</v>
      </c>
      <c r="Y333" s="11">
        <v>0</v>
      </c>
      <c r="Z333" s="11">
        <v>3561.18</v>
      </c>
      <c r="AA333" s="11">
        <v>0</v>
      </c>
      <c r="AB333" s="11">
        <v>1065.92</v>
      </c>
      <c r="AC333" s="11">
        <v>0</v>
      </c>
      <c r="AD333" s="11">
        <v>0</v>
      </c>
      <c r="AE333" s="7">
        <v>3031.22</v>
      </c>
      <c r="AF333" s="11">
        <v>0</v>
      </c>
      <c r="AG333" s="11">
        <v>0</v>
      </c>
      <c r="AH333" s="7">
        <v>2311.5</v>
      </c>
      <c r="AI333" s="7">
        <v>0</v>
      </c>
      <c r="AJ333" s="7">
        <v>0</v>
      </c>
      <c r="AK333" s="7">
        <v>0</v>
      </c>
      <c r="AL333" s="7">
        <v>0</v>
      </c>
      <c r="AM333" s="7">
        <v>0</v>
      </c>
      <c r="AN333" s="7">
        <v>0</v>
      </c>
      <c r="AO333" s="7">
        <v>0</v>
      </c>
      <c r="AP333" s="7">
        <v>0</v>
      </c>
      <c r="AQ333" s="7">
        <v>0</v>
      </c>
      <c r="AR333" s="7">
        <v>0</v>
      </c>
      <c r="AS333" s="7">
        <v>0</v>
      </c>
      <c r="AT333" s="7">
        <v>2637.04</v>
      </c>
      <c r="AU333" s="7">
        <v>0</v>
      </c>
      <c r="AV333" s="7">
        <v>1875.15</v>
      </c>
      <c r="AW333" s="7">
        <v>0</v>
      </c>
      <c r="AX333" s="7">
        <v>2171.9</v>
      </c>
      <c r="AY333" s="7">
        <v>0</v>
      </c>
      <c r="AZ333" s="7">
        <v>0</v>
      </c>
      <c r="BA333" s="7">
        <v>0</v>
      </c>
      <c r="BB333" s="7">
        <v>0</v>
      </c>
      <c r="BC333" s="7">
        <v>0</v>
      </c>
      <c r="BD333" s="7">
        <v>4612.29</v>
      </c>
      <c r="BE333" s="7">
        <v>0</v>
      </c>
      <c r="BF333" s="7">
        <v>0</v>
      </c>
      <c r="BG333" s="7">
        <v>3625.39</v>
      </c>
      <c r="BH333" s="7">
        <v>0</v>
      </c>
      <c r="BI333" s="7">
        <v>4718.4799999999996</v>
      </c>
      <c r="BJ333" s="7">
        <v>3736.29</v>
      </c>
      <c r="BK333" s="7">
        <v>0</v>
      </c>
      <c r="BL333" s="155">
        <v>0</v>
      </c>
      <c r="BM333" s="7"/>
      <c r="BN333" s="7"/>
      <c r="BO333" s="7"/>
      <c r="BP333" s="7"/>
      <c r="BQ333" s="7"/>
      <c r="BR333" s="7"/>
      <c r="BS333" s="7"/>
      <c r="BT333" s="5">
        <f>SUM(Tabela36[[#This Row],[set/21]:[dez/21]])</f>
        <v>0</v>
      </c>
      <c r="BU333" s="5">
        <f>SUM(Tabela36[[#This Row],[jan/22]:[dez/22]])</f>
        <v>0</v>
      </c>
      <c r="BV333" s="5">
        <f t="shared" si="17"/>
        <v>13479.699999999999</v>
      </c>
      <c r="BW333" s="5">
        <f t="shared" si="18"/>
        <v>2637.04</v>
      </c>
      <c r="BX333" s="5">
        <f>SUM(Tabela36[[#This Row],[jan/25]:[dez/25]])</f>
        <v>12284.73</v>
      </c>
      <c r="BY333" s="5">
        <f t="shared" si="19"/>
        <v>8454.77</v>
      </c>
      <c r="BZ333" s="5">
        <f>Tabela36[[#This Row],[Total 2025]]+Tabela36[[#This Row],[Total 2024]]+Tabela36[[#This Row],[Total 2023]]+Tabela36[[#This Row],[Total 2022]]+Tabela36[[#This Row],[Total 2021]]+Tabela36[[#This Row],[Total 2026]]</f>
        <v>36856.240000000005</v>
      </c>
    </row>
    <row r="334" spans="1:78" ht="30" customHeight="1" x14ac:dyDescent="0.25">
      <c r="A334" s="63"/>
      <c r="B334" s="41" t="s">
        <v>389</v>
      </c>
      <c r="C334" s="2" t="s">
        <v>290</v>
      </c>
      <c r="D334" s="10">
        <v>1368</v>
      </c>
      <c r="E334" s="7"/>
      <c r="F334" s="2" t="s">
        <v>529</v>
      </c>
      <c r="G334" s="153" t="s">
        <v>435</v>
      </c>
      <c r="H334" s="11">
        <v>0</v>
      </c>
      <c r="I334" s="11">
        <v>0</v>
      </c>
      <c r="J334" s="11">
        <v>0</v>
      </c>
      <c r="K334" s="11">
        <v>0</v>
      </c>
      <c r="L334" s="11">
        <v>0</v>
      </c>
      <c r="M334" s="11">
        <v>0</v>
      </c>
      <c r="N334" s="11">
        <v>0</v>
      </c>
      <c r="O334" s="11">
        <v>0</v>
      </c>
      <c r="P334" s="11">
        <v>0</v>
      </c>
      <c r="Q334" s="11">
        <v>0</v>
      </c>
      <c r="R334" s="11">
        <v>0</v>
      </c>
      <c r="S334" s="11">
        <v>0</v>
      </c>
      <c r="T334" s="11">
        <v>0</v>
      </c>
      <c r="U334" s="11">
        <v>0</v>
      </c>
      <c r="V334" s="11">
        <v>0</v>
      </c>
      <c r="W334" s="11">
        <v>0</v>
      </c>
      <c r="X334" s="11">
        <v>0</v>
      </c>
      <c r="Y334" s="11">
        <v>8321.33</v>
      </c>
      <c r="Z334" s="11">
        <v>4495.8700000000008</v>
      </c>
      <c r="AA334" s="11">
        <v>2269.15</v>
      </c>
      <c r="AB334" s="11">
        <v>0</v>
      </c>
      <c r="AC334" s="11">
        <v>0</v>
      </c>
      <c r="AD334" s="11">
        <v>7309.630000000001</v>
      </c>
      <c r="AE334" s="7">
        <v>0</v>
      </c>
      <c r="AF334" s="11">
        <v>0</v>
      </c>
      <c r="AG334" s="11">
        <v>0</v>
      </c>
      <c r="AH334" s="7">
        <v>0</v>
      </c>
      <c r="AI334" s="7">
        <v>0</v>
      </c>
      <c r="AJ334" s="7">
        <v>0</v>
      </c>
      <c r="AK334" s="7">
        <v>6479.52</v>
      </c>
      <c r="AL334" s="7">
        <v>0</v>
      </c>
      <c r="AM334" s="7">
        <v>0</v>
      </c>
      <c r="AN334" s="7">
        <v>0</v>
      </c>
      <c r="AO334" s="7">
        <v>0</v>
      </c>
      <c r="AP334" s="7">
        <v>0</v>
      </c>
      <c r="AQ334" s="7">
        <v>0</v>
      </c>
      <c r="AR334" s="7">
        <v>0</v>
      </c>
      <c r="AS334" s="7">
        <v>0</v>
      </c>
      <c r="AT334" s="7">
        <v>0</v>
      </c>
      <c r="AU334" s="7">
        <v>4843.4800000000005</v>
      </c>
      <c r="AV334" s="7">
        <v>0</v>
      </c>
      <c r="AW334" s="7">
        <v>0</v>
      </c>
      <c r="AX334" s="7">
        <v>0</v>
      </c>
      <c r="AY334" s="7">
        <v>0</v>
      </c>
      <c r="AZ334" s="7">
        <v>7184.16</v>
      </c>
      <c r="BA334" s="7">
        <v>0</v>
      </c>
      <c r="BB334" s="7">
        <v>0</v>
      </c>
      <c r="BC334" s="7">
        <v>0</v>
      </c>
      <c r="BD334" s="7">
        <v>0</v>
      </c>
      <c r="BE334" s="7">
        <v>0</v>
      </c>
      <c r="BF334" s="7">
        <v>0</v>
      </c>
      <c r="BG334" s="7">
        <v>0</v>
      </c>
      <c r="BH334" s="7">
        <v>0</v>
      </c>
      <c r="BI334" s="7">
        <v>0</v>
      </c>
      <c r="BJ334" s="7">
        <v>4052.3199999999997</v>
      </c>
      <c r="BK334" s="7">
        <v>0</v>
      </c>
      <c r="BL334" s="155">
        <v>0</v>
      </c>
      <c r="BM334" s="7"/>
      <c r="BN334" s="7"/>
      <c r="BO334" s="7"/>
      <c r="BP334" s="7"/>
      <c r="BQ334" s="7"/>
      <c r="BR334" s="7"/>
      <c r="BS334" s="7"/>
      <c r="BT334" s="5">
        <f>SUM(Tabela36[[#This Row],[set/21]:[dez/21]])</f>
        <v>0</v>
      </c>
      <c r="BU334" s="5">
        <f>SUM(Tabela36[[#This Row],[jan/22]:[dez/22]])</f>
        <v>0</v>
      </c>
      <c r="BV334" s="5">
        <f t="shared" si="17"/>
        <v>22395.980000000003</v>
      </c>
      <c r="BW334" s="5">
        <f t="shared" si="18"/>
        <v>11323</v>
      </c>
      <c r="BX334" s="5">
        <f>SUM(Tabela36[[#This Row],[jan/25]:[dez/25]])</f>
        <v>7184.16</v>
      </c>
      <c r="BY334" s="5">
        <f t="shared" si="19"/>
        <v>4052.3199999999997</v>
      </c>
      <c r="BZ334" s="5">
        <f>Tabela36[[#This Row],[Total 2025]]+Tabela36[[#This Row],[Total 2024]]+Tabela36[[#This Row],[Total 2023]]+Tabela36[[#This Row],[Total 2022]]+Tabela36[[#This Row],[Total 2021]]+Tabela36[[#This Row],[Total 2026]]</f>
        <v>44955.46</v>
      </c>
    </row>
    <row r="335" spans="1:78" ht="30" customHeight="1" x14ac:dyDescent="0.25">
      <c r="A335" s="63"/>
      <c r="B335" s="10" t="s">
        <v>390</v>
      </c>
      <c r="C335" s="2" t="s">
        <v>299</v>
      </c>
      <c r="D335" s="10">
        <v>1364</v>
      </c>
      <c r="E335" s="7"/>
      <c r="F335" s="2" t="s">
        <v>529</v>
      </c>
      <c r="G335" s="153" t="s">
        <v>435</v>
      </c>
      <c r="H335" s="11">
        <v>0</v>
      </c>
      <c r="I335" s="11">
        <v>0</v>
      </c>
      <c r="J335" s="11">
        <v>0</v>
      </c>
      <c r="K335" s="11">
        <v>0</v>
      </c>
      <c r="L335" s="11">
        <v>0</v>
      </c>
      <c r="M335" s="11">
        <v>0</v>
      </c>
      <c r="N335" s="11">
        <v>0</v>
      </c>
      <c r="O335" s="11">
        <v>0</v>
      </c>
      <c r="P335" s="11">
        <v>0</v>
      </c>
      <c r="Q335" s="11">
        <v>0</v>
      </c>
      <c r="R335" s="11">
        <v>0</v>
      </c>
      <c r="S335" s="11">
        <v>0</v>
      </c>
      <c r="T335" s="11">
        <v>0</v>
      </c>
      <c r="U335" s="11">
        <v>0</v>
      </c>
      <c r="V335" s="11">
        <v>0</v>
      </c>
      <c r="W335" s="11">
        <v>0</v>
      </c>
      <c r="X335" s="11">
        <v>3734.52</v>
      </c>
      <c r="Y335" s="11">
        <v>0</v>
      </c>
      <c r="Z335" s="11">
        <v>0</v>
      </c>
      <c r="AA335" s="11">
        <v>0</v>
      </c>
      <c r="AB335" s="11">
        <v>0</v>
      </c>
      <c r="AC335" s="11">
        <v>0</v>
      </c>
      <c r="AD335" s="11">
        <v>0</v>
      </c>
      <c r="AE335" s="7">
        <v>0</v>
      </c>
      <c r="AF335" s="11">
        <v>0</v>
      </c>
      <c r="AG335" s="11">
        <v>0</v>
      </c>
      <c r="AH335" s="7">
        <v>0</v>
      </c>
      <c r="AI335" s="7">
        <v>0</v>
      </c>
      <c r="AJ335" s="7">
        <v>0</v>
      </c>
      <c r="AK335" s="7">
        <v>0</v>
      </c>
      <c r="AL335" s="7">
        <v>0</v>
      </c>
      <c r="AM335" s="7">
        <v>0</v>
      </c>
      <c r="AN335" s="7">
        <v>0</v>
      </c>
      <c r="AO335" s="7">
        <v>0</v>
      </c>
      <c r="AP335" s="7">
        <v>0</v>
      </c>
      <c r="AQ335" s="7">
        <v>0</v>
      </c>
      <c r="AR335" s="7">
        <v>0</v>
      </c>
      <c r="AS335" s="7">
        <v>0</v>
      </c>
      <c r="AT335" s="7">
        <v>0</v>
      </c>
      <c r="AU335" s="7">
        <v>0</v>
      </c>
      <c r="AV335" s="7">
        <v>0</v>
      </c>
      <c r="AW335" s="7">
        <v>0</v>
      </c>
      <c r="AX335" s="7">
        <v>0</v>
      </c>
      <c r="AY335" s="7">
        <v>0</v>
      </c>
      <c r="AZ335" s="7">
        <v>0</v>
      </c>
      <c r="BA335" s="7">
        <v>0</v>
      </c>
      <c r="BB335" s="7">
        <v>0</v>
      </c>
      <c r="BC335" s="7">
        <v>0</v>
      </c>
      <c r="BD335" s="7">
        <v>0</v>
      </c>
      <c r="BE335" s="7">
        <v>0</v>
      </c>
      <c r="BF335" s="7">
        <v>0</v>
      </c>
      <c r="BG335" s="7">
        <v>0</v>
      </c>
      <c r="BH335" s="7">
        <v>0</v>
      </c>
      <c r="BI335" s="7">
        <v>0</v>
      </c>
      <c r="BJ335" s="7">
        <v>0</v>
      </c>
      <c r="BK335" s="7">
        <v>0</v>
      </c>
      <c r="BL335" s="155">
        <v>0</v>
      </c>
      <c r="BM335" s="7"/>
      <c r="BN335" s="7"/>
      <c r="BO335" s="7"/>
      <c r="BP335" s="7"/>
      <c r="BQ335" s="7"/>
      <c r="BR335" s="7"/>
      <c r="BS335" s="7"/>
      <c r="BT335" s="5">
        <f>SUM(Tabela36[[#This Row],[set/21]:[dez/21]])</f>
        <v>0</v>
      </c>
      <c r="BU335" s="5">
        <f>SUM(Tabela36[[#This Row],[jan/22]:[dez/22]])</f>
        <v>0</v>
      </c>
      <c r="BV335" s="5">
        <f t="shared" si="17"/>
        <v>3734.52</v>
      </c>
      <c r="BW335" s="5">
        <f t="shared" si="18"/>
        <v>0</v>
      </c>
      <c r="BX335" s="5">
        <f>SUM(Tabela36[[#This Row],[jan/25]:[dez/25]])</f>
        <v>0</v>
      </c>
      <c r="BY335" s="5">
        <f t="shared" si="19"/>
        <v>0</v>
      </c>
      <c r="BZ335" s="5">
        <f>Tabela36[[#This Row],[Total 2025]]+Tabela36[[#This Row],[Total 2024]]+Tabela36[[#This Row],[Total 2023]]+Tabela36[[#This Row],[Total 2022]]+Tabela36[[#This Row],[Total 2021]]+Tabela36[[#This Row],[Total 2026]]</f>
        <v>3734.52</v>
      </c>
    </row>
    <row r="336" spans="1:78" ht="30" customHeight="1" x14ac:dyDescent="0.25">
      <c r="A336" s="63"/>
      <c r="B336" s="10" t="s">
        <v>391</v>
      </c>
      <c r="C336" s="2" t="s">
        <v>291</v>
      </c>
      <c r="D336" s="10">
        <v>1367</v>
      </c>
      <c r="E336" s="7"/>
      <c r="F336" s="2" t="s">
        <v>529</v>
      </c>
      <c r="G336" s="153" t="s">
        <v>435</v>
      </c>
      <c r="H336" s="11">
        <v>0</v>
      </c>
      <c r="I336" s="11">
        <v>0</v>
      </c>
      <c r="J336" s="11">
        <v>0</v>
      </c>
      <c r="K336" s="11">
        <v>0</v>
      </c>
      <c r="L336" s="11">
        <v>0</v>
      </c>
      <c r="M336" s="11">
        <v>0</v>
      </c>
      <c r="N336" s="11">
        <v>0</v>
      </c>
      <c r="O336" s="11">
        <v>0</v>
      </c>
      <c r="P336" s="11">
        <v>0</v>
      </c>
      <c r="Q336" s="11">
        <v>0</v>
      </c>
      <c r="R336" s="11">
        <v>0</v>
      </c>
      <c r="S336" s="11">
        <v>0</v>
      </c>
      <c r="T336" s="11">
        <v>0</v>
      </c>
      <c r="U336" s="11">
        <v>0</v>
      </c>
      <c r="V336" s="11">
        <v>0</v>
      </c>
      <c r="W336" s="11">
        <v>0</v>
      </c>
      <c r="X336" s="11">
        <v>0</v>
      </c>
      <c r="Y336" s="11">
        <v>4528.34</v>
      </c>
      <c r="Z336" s="11">
        <v>0</v>
      </c>
      <c r="AA336" s="11">
        <v>0</v>
      </c>
      <c r="AB336" s="11">
        <v>0</v>
      </c>
      <c r="AC336" s="11">
        <v>0</v>
      </c>
      <c r="AD336" s="11">
        <v>0</v>
      </c>
      <c r="AE336" s="7">
        <v>0</v>
      </c>
      <c r="AF336" s="11">
        <v>0</v>
      </c>
      <c r="AG336" s="11">
        <v>0</v>
      </c>
      <c r="AH336" s="7">
        <v>4231.04</v>
      </c>
      <c r="AI336" s="7">
        <v>0</v>
      </c>
      <c r="AJ336" s="7">
        <v>0</v>
      </c>
      <c r="AK336" s="7">
        <v>0</v>
      </c>
      <c r="AL336" s="7">
        <v>0</v>
      </c>
      <c r="AM336" s="7">
        <v>4841.3</v>
      </c>
      <c r="AN336" s="7">
        <v>0</v>
      </c>
      <c r="AO336" s="7">
        <v>0</v>
      </c>
      <c r="AP336" s="7">
        <v>1602.82</v>
      </c>
      <c r="AQ336" s="7">
        <v>0</v>
      </c>
      <c r="AR336" s="7">
        <v>0</v>
      </c>
      <c r="AS336" s="7">
        <v>0</v>
      </c>
      <c r="AT336" s="7">
        <v>0</v>
      </c>
      <c r="AU336" s="7">
        <v>0</v>
      </c>
      <c r="AV336" s="7">
        <v>0</v>
      </c>
      <c r="AW336" s="7">
        <v>0</v>
      </c>
      <c r="AX336" s="7">
        <v>0</v>
      </c>
      <c r="AY336" s="7">
        <v>0</v>
      </c>
      <c r="AZ336" s="7">
        <v>0</v>
      </c>
      <c r="BA336" s="7">
        <v>0</v>
      </c>
      <c r="BB336" s="7">
        <v>0</v>
      </c>
      <c r="BC336" s="7">
        <v>0</v>
      </c>
      <c r="BD336" s="7">
        <v>0</v>
      </c>
      <c r="BE336" s="7">
        <v>0</v>
      </c>
      <c r="BF336" s="7">
        <v>0</v>
      </c>
      <c r="BG336" s="7">
        <v>0</v>
      </c>
      <c r="BH336" s="7">
        <v>0</v>
      </c>
      <c r="BI336" s="7">
        <v>0</v>
      </c>
      <c r="BJ336" s="7">
        <v>0</v>
      </c>
      <c r="BK336" s="7">
        <v>0</v>
      </c>
      <c r="BL336" s="155">
        <v>0</v>
      </c>
      <c r="BM336" s="7"/>
      <c r="BN336" s="7"/>
      <c r="BO336" s="7"/>
      <c r="BP336" s="7"/>
      <c r="BQ336" s="7"/>
      <c r="BR336" s="7"/>
      <c r="BS336" s="7"/>
      <c r="BT336" s="5">
        <f>SUM(Tabela36[[#This Row],[set/21]:[dez/21]])</f>
        <v>0</v>
      </c>
      <c r="BU336" s="5">
        <f>SUM(Tabela36[[#This Row],[jan/22]:[dez/22]])</f>
        <v>0</v>
      </c>
      <c r="BV336" s="5">
        <f t="shared" si="17"/>
        <v>8759.380000000001</v>
      </c>
      <c r="BW336" s="5">
        <f t="shared" si="18"/>
        <v>6444.12</v>
      </c>
      <c r="BX336" s="5">
        <f>SUM(Tabela36[[#This Row],[jan/25]:[dez/25]])</f>
        <v>0</v>
      </c>
      <c r="BY336" s="5">
        <f t="shared" si="19"/>
        <v>0</v>
      </c>
      <c r="BZ336" s="5">
        <f>Tabela36[[#This Row],[Total 2025]]+Tabela36[[#This Row],[Total 2024]]+Tabela36[[#This Row],[Total 2023]]+Tabela36[[#This Row],[Total 2022]]+Tabela36[[#This Row],[Total 2021]]+Tabela36[[#This Row],[Total 2026]]</f>
        <v>15203.5</v>
      </c>
    </row>
    <row r="337" spans="1:78" ht="30" customHeight="1" x14ac:dyDescent="0.25">
      <c r="A337" s="63"/>
      <c r="B337" s="10" t="s">
        <v>392</v>
      </c>
      <c r="C337" s="2" t="s">
        <v>291</v>
      </c>
      <c r="D337" s="10">
        <v>1373</v>
      </c>
      <c r="E337" s="7"/>
      <c r="F337" s="2" t="s">
        <v>529</v>
      </c>
      <c r="G337" s="153" t="s">
        <v>435</v>
      </c>
      <c r="H337" s="11">
        <v>0</v>
      </c>
      <c r="I337" s="11">
        <v>0</v>
      </c>
      <c r="J337" s="11">
        <v>0</v>
      </c>
      <c r="K337" s="11">
        <v>0</v>
      </c>
      <c r="L337" s="11">
        <v>0</v>
      </c>
      <c r="M337" s="11">
        <v>0</v>
      </c>
      <c r="N337" s="11">
        <v>0</v>
      </c>
      <c r="O337" s="11">
        <v>0</v>
      </c>
      <c r="P337" s="11">
        <v>0</v>
      </c>
      <c r="Q337" s="11">
        <v>0</v>
      </c>
      <c r="R337" s="11">
        <v>0</v>
      </c>
      <c r="S337" s="11">
        <v>0</v>
      </c>
      <c r="T337" s="11">
        <v>0</v>
      </c>
      <c r="U337" s="11">
        <v>0</v>
      </c>
      <c r="V337" s="11">
        <v>0</v>
      </c>
      <c r="W337" s="11">
        <v>0</v>
      </c>
      <c r="X337" s="11">
        <v>0</v>
      </c>
      <c r="Y337" s="11">
        <v>5651.88</v>
      </c>
      <c r="Z337" s="11">
        <v>3873.74</v>
      </c>
      <c r="AA337" s="11">
        <v>6350.21</v>
      </c>
      <c r="AB337" s="11">
        <v>0</v>
      </c>
      <c r="AC337" s="11">
        <v>0</v>
      </c>
      <c r="AD337" s="11">
        <v>6218.68</v>
      </c>
      <c r="AE337" s="7">
        <v>4034.25</v>
      </c>
      <c r="AF337" s="11">
        <v>0</v>
      </c>
      <c r="AG337" s="11">
        <v>5634.9</v>
      </c>
      <c r="AH337" s="7">
        <v>0</v>
      </c>
      <c r="AI337" s="7">
        <v>3559.08</v>
      </c>
      <c r="AJ337" s="7">
        <v>11394.58</v>
      </c>
      <c r="AK337" s="7">
        <v>0</v>
      </c>
      <c r="AL337" s="7">
        <v>0</v>
      </c>
      <c r="AM337" s="7">
        <v>6936.96</v>
      </c>
      <c r="AN337" s="7">
        <v>0</v>
      </c>
      <c r="AO337" s="7">
        <v>0</v>
      </c>
      <c r="AP337" s="7">
        <v>6805.2000000000007</v>
      </c>
      <c r="AQ337" s="7">
        <v>0</v>
      </c>
      <c r="AR337" s="7">
        <v>0</v>
      </c>
      <c r="AS337" s="7">
        <v>2006.12</v>
      </c>
      <c r="AT337" s="7">
        <v>3262.72</v>
      </c>
      <c r="AU337" s="7">
        <v>0</v>
      </c>
      <c r="AV337" s="7">
        <v>0</v>
      </c>
      <c r="AW337" s="7">
        <v>76.010000000000005</v>
      </c>
      <c r="AX337" s="7">
        <v>11134.720000000001</v>
      </c>
      <c r="AY337" s="7">
        <v>0</v>
      </c>
      <c r="AZ337" s="7">
        <v>9454.82</v>
      </c>
      <c r="BA337" s="7">
        <v>0</v>
      </c>
      <c r="BB337" s="7">
        <v>5496.82</v>
      </c>
      <c r="BC337" s="7">
        <v>0</v>
      </c>
      <c r="BD337" s="7">
        <v>0</v>
      </c>
      <c r="BE337" s="7">
        <v>0</v>
      </c>
      <c r="BF337" s="7">
        <v>0</v>
      </c>
      <c r="BG337" s="7">
        <v>10138.530000000001</v>
      </c>
      <c r="BH337" s="7">
        <v>57.9</v>
      </c>
      <c r="BI337" s="7">
        <v>4067.06</v>
      </c>
      <c r="BJ337" s="7">
        <v>0</v>
      </c>
      <c r="BK337" s="7">
        <v>0</v>
      </c>
      <c r="BL337" s="155">
        <v>9634.6</v>
      </c>
      <c r="BM337" s="7"/>
      <c r="BN337" s="7"/>
      <c r="BO337" s="7"/>
      <c r="BP337" s="7"/>
      <c r="BQ337" s="7"/>
      <c r="BR337" s="7"/>
      <c r="BS337" s="7"/>
      <c r="BT337" s="5">
        <f>SUM(Tabela36[[#This Row],[set/21]:[dez/21]])</f>
        <v>0</v>
      </c>
      <c r="BU337" s="5">
        <f>SUM(Tabela36[[#This Row],[jan/22]:[dez/22]])</f>
        <v>0</v>
      </c>
      <c r="BV337" s="5">
        <f t="shared" si="17"/>
        <v>35322.74</v>
      </c>
      <c r="BW337" s="5">
        <f t="shared" si="18"/>
        <v>30405.58</v>
      </c>
      <c r="BX337" s="5">
        <f>SUM(Tabela36[[#This Row],[jan/25]:[dez/25]])</f>
        <v>36300.9</v>
      </c>
      <c r="BY337" s="5">
        <f t="shared" si="19"/>
        <v>13759.560000000001</v>
      </c>
      <c r="BZ337" s="5">
        <f>Tabela36[[#This Row],[Total 2025]]+Tabela36[[#This Row],[Total 2024]]+Tabela36[[#This Row],[Total 2023]]+Tabela36[[#This Row],[Total 2022]]+Tabela36[[#This Row],[Total 2021]]+Tabela36[[#This Row],[Total 2026]]</f>
        <v>115788.78</v>
      </c>
    </row>
    <row r="338" spans="1:78" ht="30" customHeight="1" x14ac:dyDescent="0.25">
      <c r="A338" s="63"/>
      <c r="B338" s="16" t="s">
        <v>393</v>
      </c>
      <c r="C338" s="2" t="s">
        <v>294</v>
      </c>
      <c r="D338" s="10">
        <v>1377</v>
      </c>
      <c r="E338" s="7">
        <v>3000</v>
      </c>
      <c r="F338" s="2" t="s">
        <v>436</v>
      </c>
      <c r="G338" s="153" t="s">
        <v>471</v>
      </c>
      <c r="H338" s="11">
        <v>0</v>
      </c>
      <c r="I338" s="11">
        <v>0</v>
      </c>
      <c r="J338" s="11">
        <v>0</v>
      </c>
      <c r="K338" s="11">
        <v>0</v>
      </c>
      <c r="L338" s="11">
        <v>0</v>
      </c>
      <c r="M338" s="11">
        <v>0</v>
      </c>
      <c r="N338" s="11">
        <v>0</v>
      </c>
      <c r="O338" s="11">
        <v>0</v>
      </c>
      <c r="P338" s="11">
        <v>0</v>
      </c>
      <c r="Q338" s="11">
        <v>0</v>
      </c>
      <c r="R338" s="11">
        <v>0</v>
      </c>
      <c r="S338" s="11">
        <v>0</v>
      </c>
      <c r="T338" s="11">
        <v>0</v>
      </c>
      <c r="U338" s="11">
        <v>0</v>
      </c>
      <c r="V338" s="11">
        <v>0</v>
      </c>
      <c r="W338" s="11">
        <v>0</v>
      </c>
      <c r="X338" s="11">
        <v>0</v>
      </c>
      <c r="Y338" s="11">
        <v>0</v>
      </c>
      <c r="Z338" s="11">
        <v>3755.28</v>
      </c>
      <c r="AA338" s="11">
        <v>0</v>
      </c>
      <c r="AB338" s="11">
        <v>0</v>
      </c>
      <c r="AC338" s="11">
        <v>0</v>
      </c>
      <c r="AD338" s="11">
        <v>0</v>
      </c>
      <c r="AE338" s="7">
        <v>0</v>
      </c>
      <c r="AF338" s="11">
        <v>0</v>
      </c>
      <c r="AG338" s="11">
        <v>0</v>
      </c>
      <c r="AH338" s="7">
        <v>0</v>
      </c>
      <c r="AI338" s="7">
        <v>0</v>
      </c>
      <c r="AJ338" s="7">
        <v>0</v>
      </c>
      <c r="AK338" s="7">
        <v>0</v>
      </c>
      <c r="AL338" s="7">
        <v>1990.64</v>
      </c>
      <c r="AM338" s="7">
        <v>0</v>
      </c>
      <c r="AN338" s="7">
        <v>0</v>
      </c>
      <c r="AO338" s="7">
        <v>0</v>
      </c>
      <c r="AP338" s="7">
        <v>0</v>
      </c>
      <c r="AQ338" s="7">
        <v>0</v>
      </c>
      <c r="AR338" s="7">
        <v>0</v>
      </c>
      <c r="AS338" s="7">
        <v>0</v>
      </c>
      <c r="AT338" s="7">
        <v>0</v>
      </c>
      <c r="AU338" s="7">
        <v>0</v>
      </c>
      <c r="AV338" s="7">
        <v>0</v>
      </c>
      <c r="AW338" s="7">
        <v>0</v>
      </c>
      <c r="AX338" s="7">
        <v>0</v>
      </c>
      <c r="AY338" s="7">
        <v>0</v>
      </c>
      <c r="AZ338" s="7">
        <v>0</v>
      </c>
      <c r="BA338" s="7">
        <v>0</v>
      </c>
      <c r="BB338" s="7">
        <v>0</v>
      </c>
      <c r="BC338" s="7">
        <v>0</v>
      </c>
      <c r="BD338" s="7">
        <v>8536.8799999999992</v>
      </c>
      <c r="BE338" s="7">
        <v>0</v>
      </c>
      <c r="BF338" s="7">
        <v>0</v>
      </c>
      <c r="BG338" s="7">
        <v>0</v>
      </c>
      <c r="BH338" s="7">
        <v>0</v>
      </c>
      <c r="BI338" s="7">
        <v>0</v>
      </c>
      <c r="BJ338" s="7">
        <v>0</v>
      </c>
      <c r="BK338" s="7">
        <v>8012.83</v>
      </c>
      <c r="BL338" s="155">
        <v>5238.3500000000004</v>
      </c>
      <c r="BM338" s="7"/>
      <c r="BN338" s="7"/>
      <c r="BO338" s="7"/>
      <c r="BP338" s="7"/>
      <c r="BQ338" s="7"/>
      <c r="BR338" s="7"/>
      <c r="BS338" s="7"/>
      <c r="BT338" s="5">
        <f>SUM(Tabela36[[#This Row],[set/21]:[dez/21]])</f>
        <v>0</v>
      </c>
      <c r="BU338" s="5">
        <f>SUM(Tabela36[[#This Row],[jan/22]:[dez/22]])</f>
        <v>0</v>
      </c>
      <c r="BV338" s="5">
        <f t="shared" si="17"/>
        <v>3755.28</v>
      </c>
      <c r="BW338" s="5">
        <f t="shared" si="18"/>
        <v>1990.64</v>
      </c>
      <c r="BX338" s="5">
        <f>SUM(Tabela36[[#This Row],[jan/25]:[dez/25]])</f>
        <v>8536.8799999999992</v>
      </c>
      <c r="BY338" s="5">
        <f t="shared" si="19"/>
        <v>13251.18</v>
      </c>
      <c r="BZ338" s="5">
        <f>Tabela36[[#This Row],[Total 2025]]+Tabela36[[#This Row],[Total 2024]]+Tabela36[[#This Row],[Total 2023]]+Tabela36[[#This Row],[Total 2022]]+Tabela36[[#This Row],[Total 2021]]+Tabela36[[#This Row],[Total 2026]]</f>
        <v>27533.98</v>
      </c>
    </row>
    <row r="339" spans="1:78" ht="30" customHeight="1" x14ac:dyDescent="0.25">
      <c r="A339" s="63"/>
      <c r="B339" s="16" t="s">
        <v>394</v>
      </c>
      <c r="C339" s="2" t="s">
        <v>280</v>
      </c>
      <c r="D339" s="10">
        <v>1375</v>
      </c>
      <c r="E339" s="7"/>
      <c r="F339" s="2" t="s">
        <v>436</v>
      </c>
      <c r="G339" s="153" t="s">
        <v>435</v>
      </c>
      <c r="H339" s="11">
        <v>0</v>
      </c>
      <c r="I339" s="11">
        <v>0</v>
      </c>
      <c r="J339" s="11">
        <v>0</v>
      </c>
      <c r="K339" s="11">
        <v>0</v>
      </c>
      <c r="L339" s="11">
        <v>0</v>
      </c>
      <c r="M339" s="11">
        <v>0</v>
      </c>
      <c r="N339" s="11">
        <v>0</v>
      </c>
      <c r="O339" s="11">
        <v>0</v>
      </c>
      <c r="P339" s="11">
        <v>0</v>
      </c>
      <c r="Q339" s="11">
        <v>0</v>
      </c>
      <c r="R339" s="11">
        <v>0</v>
      </c>
      <c r="S339" s="11">
        <v>0</v>
      </c>
      <c r="T339" s="11">
        <v>0</v>
      </c>
      <c r="U339" s="11">
        <v>0</v>
      </c>
      <c r="V339" s="11">
        <v>0</v>
      </c>
      <c r="W339" s="11">
        <v>0</v>
      </c>
      <c r="X339" s="11">
        <v>0</v>
      </c>
      <c r="Y339" s="11">
        <v>0</v>
      </c>
      <c r="Z339" s="11">
        <v>1089.75</v>
      </c>
      <c r="AA339" s="11">
        <v>0</v>
      </c>
      <c r="AB339" s="11">
        <v>0</v>
      </c>
      <c r="AC339" s="11">
        <v>0</v>
      </c>
      <c r="AD339" s="11">
        <v>1296.83</v>
      </c>
      <c r="AE339" s="7">
        <v>0</v>
      </c>
      <c r="AF339" s="11">
        <v>0</v>
      </c>
      <c r="AG339" s="11">
        <v>0</v>
      </c>
      <c r="AH339" s="7">
        <v>1148.8399999999999</v>
      </c>
      <c r="AI339" s="7">
        <v>0</v>
      </c>
      <c r="AJ339" s="7">
        <v>0</v>
      </c>
      <c r="AK339" s="7">
        <v>0</v>
      </c>
      <c r="AL339" s="7">
        <v>1461.52</v>
      </c>
      <c r="AM339" s="7">
        <v>0</v>
      </c>
      <c r="AN339" s="7">
        <v>0</v>
      </c>
      <c r="AO339" s="7">
        <v>0</v>
      </c>
      <c r="AP339" s="7">
        <v>0</v>
      </c>
      <c r="AQ339" s="7">
        <v>0</v>
      </c>
      <c r="AR339" s="7">
        <v>0</v>
      </c>
      <c r="AS339" s="7">
        <v>0</v>
      </c>
      <c r="AT339" s="7">
        <v>0</v>
      </c>
      <c r="AU339" s="7">
        <v>0</v>
      </c>
      <c r="AV339" s="7">
        <v>0</v>
      </c>
      <c r="AW339" s="7">
        <v>0</v>
      </c>
      <c r="AX339" s="7">
        <v>0</v>
      </c>
      <c r="AY339" s="7">
        <v>0</v>
      </c>
      <c r="AZ339" s="7">
        <v>0</v>
      </c>
      <c r="BA339" s="7">
        <v>0</v>
      </c>
      <c r="BB339" s="7">
        <v>0</v>
      </c>
      <c r="BC339" s="7">
        <v>0</v>
      </c>
      <c r="BD339" s="7">
        <v>0</v>
      </c>
      <c r="BE339" s="7">
        <v>0</v>
      </c>
      <c r="BF339" s="7">
        <v>0</v>
      </c>
      <c r="BG339" s="7">
        <v>0</v>
      </c>
      <c r="BH339" s="7">
        <v>0</v>
      </c>
      <c r="BI339" s="7">
        <v>0</v>
      </c>
      <c r="BJ339" s="7">
        <v>0</v>
      </c>
      <c r="BK339" s="7">
        <v>0</v>
      </c>
      <c r="BL339" s="155">
        <v>0</v>
      </c>
      <c r="BM339" s="7"/>
      <c r="BN339" s="7"/>
      <c r="BO339" s="7"/>
      <c r="BP339" s="7"/>
      <c r="BQ339" s="7"/>
      <c r="BR339" s="7"/>
      <c r="BS339" s="7"/>
      <c r="BT339" s="5">
        <f>SUM(Tabela36[[#This Row],[set/21]:[dez/21]])</f>
        <v>0</v>
      </c>
      <c r="BU339" s="5">
        <f>SUM(Tabela36[[#This Row],[jan/22]:[dez/22]])</f>
        <v>0</v>
      </c>
      <c r="BV339" s="5">
        <f t="shared" si="17"/>
        <v>3535.42</v>
      </c>
      <c r="BW339" s="5">
        <f t="shared" si="18"/>
        <v>1461.52</v>
      </c>
      <c r="BX339" s="5">
        <f>SUM(Tabela36[[#This Row],[jan/25]:[dez/25]])</f>
        <v>0</v>
      </c>
      <c r="BY339" s="5">
        <f t="shared" si="19"/>
        <v>0</v>
      </c>
      <c r="BZ339" s="5">
        <f>Tabela36[[#This Row],[Total 2025]]+Tabela36[[#This Row],[Total 2024]]+Tabela36[[#This Row],[Total 2023]]+Tabela36[[#This Row],[Total 2022]]+Tabela36[[#This Row],[Total 2021]]+Tabela36[[#This Row],[Total 2026]]</f>
        <v>4996.9400000000005</v>
      </c>
    </row>
    <row r="340" spans="1:78" ht="30" customHeight="1" x14ac:dyDescent="0.25">
      <c r="A340" s="63"/>
      <c r="B340" s="16" t="s">
        <v>395</v>
      </c>
      <c r="C340" s="2" t="s">
        <v>276</v>
      </c>
      <c r="D340" s="10">
        <v>1376</v>
      </c>
      <c r="E340" s="7"/>
      <c r="F340" s="2" t="s">
        <v>436</v>
      </c>
      <c r="G340" s="153" t="s">
        <v>435</v>
      </c>
      <c r="H340" s="11">
        <v>0</v>
      </c>
      <c r="I340" s="11">
        <v>0</v>
      </c>
      <c r="J340" s="11">
        <v>0</v>
      </c>
      <c r="K340" s="11">
        <v>0</v>
      </c>
      <c r="L340" s="11">
        <v>0</v>
      </c>
      <c r="M340" s="11">
        <v>0</v>
      </c>
      <c r="N340" s="11">
        <v>0</v>
      </c>
      <c r="O340" s="11">
        <v>0</v>
      </c>
      <c r="P340" s="11">
        <v>0</v>
      </c>
      <c r="Q340" s="11">
        <v>0</v>
      </c>
      <c r="R340" s="11">
        <v>0</v>
      </c>
      <c r="S340" s="11">
        <v>0</v>
      </c>
      <c r="T340" s="11">
        <v>0</v>
      </c>
      <c r="U340" s="11">
        <v>0</v>
      </c>
      <c r="V340" s="11">
        <v>0</v>
      </c>
      <c r="W340" s="11">
        <v>0</v>
      </c>
      <c r="X340" s="11">
        <v>0</v>
      </c>
      <c r="Y340" s="11">
        <v>0</v>
      </c>
      <c r="Z340" s="11">
        <v>6920.48</v>
      </c>
      <c r="AA340" s="11">
        <v>0</v>
      </c>
      <c r="AB340" s="11">
        <v>0</v>
      </c>
      <c r="AC340" s="11">
        <v>0</v>
      </c>
      <c r="AD340" s="11">
        <v>0</v>
      </c>
      <c r="AE340" s="7">
        <v>0</v>
      </c>
      <c r="AF340" s="11">
        <v>0</v>
      </c>
      <c r="AG340" s="11">
        <v>3354.6299999999997</v>
      </c>
      <c r="AH340" s="7">
        <v>0</v>
      </c>
      <c r="AI340" s="7">
        <v>2880.09</v>
      </c>
      <c r="AJ340" s="7">
        <v>0</v>
      </c>
      <c r="AK340" s="7">
        <v>0</v>
      </c>
      <c r="AL340" s="7">
        <v>0</v>
      </c>
      <c r="AM340" s="7">
        <v>2550.83</v>
      </c>
      <c r="AN340" s="7">
        <v>0</v>
      </c>
      <c r="AO340" s="7">
        <v>0</v>
      </c>
      <c r="AP340" s="7">
        <v>2742.77</v>
      </c>
      <c r="AQ340" s="7">
        <v>0</v>
      </c>
      <c r="AR340" s="7">
        <v>0</v>
      </c>
      <c r="AS340" s="7">
        <v>0</v>
      </c>
      <c r="AT340" s="7">
        <v>0</v>
      </c>
      <c r="AU340" s="7">
        <v>0</v>
      </c>
      <c r="AV340" s="7">
        <v>0</v>
      </c>
      <c r="AW340" s="7">
        <v>0</v>
      </c>
      <c r="AX340" s="7">
        <v>0</v>
      </c>
      <c r="AY340" s="7">
        <v>0</v>
      </c>
      <c r="AZ340" s="7">
        <v>0</v>
      </c>
      <c r="BA340" s="7">
        <v>0</v>
      </c>
      <c r="BB340" s="7">
        <v>0</v>
      </c>
      <c r="BC340" s="7">
        <v>0</v>
      </c>
      <c r="BD340" s="7">
        <v>0</v>
      </c>
      <c r="BE340" s="7">
        <v>0</v>
      </c>
      <c r="BF340" s="7">
        <v>0</v>
      </c>
      <c r="BG340" s="7">
        <v>0</v>
      </c>
      <c r="BH340" s="7">
        <v>0</v>
      </c>
      <c r="BI340" s="7">
        <v>0</v>
      </c>
      <c r="BJ340" s="7">
        <v>0</v>
      </c>
      <c r="BK340" s="7">
        <v>0</v>
      </c>
      <c r="BL340" s="155">
        <v>0</v>
      </c>
      <c r="BM340" s="7"/>
      <c r="BN340" s="7"/>
      <c r="BO340" s="7"/>
      <c r="BP340" s="7"/>
      <c r="BQ340" s="7"/>
      <c r="BR340" s="7"/>
      <c r="BS340" s="7"/>
      <c r="BT340" s="5">
        <f>SUM(Tabela36[[#This Row],[set/21]:[dez/21]])</f>
        <v>0</v>
      </c>
      <c r="BU340" s="5">
        <f>SUM(Tabela36[[#This Row],[jan/22]:[dez/22]])</f>
        <v>0</v>
      </c>
      <c r="BV340" s="5">
        <f t="shared" si="17"/>
        <v>13155.199999999999</v>
      </c>
      <c r="BW340" s="5">
        <f t="shared" si="18"/>
        <v>5293.6</v>
      </c>
      <c r="BX340" s="5">
        <f>SUM(Tabela36[[#This Row],[jan/25]:[dez/25]])</f>
        <v>0</v>
      </c>
      <c r="BY340" s="5">
        <f t="shared" si="19"/>
        <v>0</v>
      </c>
      <c r="BZ340" s="5">
        <f>Tabela36[[#This Row],[Total 2025]]+Tabela36[[#This Row],[Total 2024]]+Tabela36[[#This Row],[Total 2023]]+Tabela36[[#This Row],[Total 2022]]+Tabela36[[#This Row],[Total 2021]]+Tabela36[[#This Row],[Total 2026]]</f>
        <v>18448.8</v>
      </c>
    </row>
    <row r="341" spans="1:78" ht="30" customHeight="1" x14ac:dyDescent="0.25">
      <c r="A341" s="63"/>
      <c r="B341" s="16" t="s">
        <v>396</v>
      </c>
      <c r="C341" s="2" t="s">
        <v>293</v>
      </c>
      <c r="D341" s="10">
        <v>1379</v>
      </c>
      <c r="E341" s="7"/>
      <c r="F341" s="2" t="s">
        <v>436</v>
      </c>
      <c r="G341" s="153" t="s">
        <v>435</v>
      </c>
      <c r="H341" s="11">
        <v>0</v>
      </c>
      <c r="I341" s="11">
        <v>0</v>
      </c>
      <c r="J341" s="11">
        <v>0</v>
      </c>
      <c r="K341" s="11">
        <v>0</v>
      </c>
      <c r="L341" s="11">
        <v>0</v>
      </c>
      <c r="M341" s="11">
        <v>0</v>
      </c>
      <c r="N341" s="11">
        <v>0</v>
      </c>
      <c r="O341" s="11">
        <v>0</v>
      </c>
      <c r="P341" s="11">
        <v>0</v>
      </c>
      <c r="Q341" s="11">
        <v>0</v>
      </c>
      <c r="R341" s="11">
        <v>0</v>
      </c>
      <c r="S341" s="11">
        <v>0</v>
      </c>
      <c r="T341" s="11">
        <v>0</v>
      </c>
      <c r="U341" s="11">
        <v>0</v>
      </c>
      <c r="V341" s="11">
        <v>0</v>
      </c>
      <c r="W341" s="11">
        <v>0</v>
      </c>
      <c r="X341" s="11">
        <v>0</v>
      </c>
      <c r="Y341" s="11">
        <v>0</v>
      </c>
      <c r="Z341" s="11">
        <v>7082.93</v>
      </c>
      <c r="AA341" s="11">
        <v>0</v>
      </c>
      <c r="AB341" s="11">
        <v>0</v>
      </c>
      <c r="AC341" s="11">
        <v>2204.86</v>
      </c>
      <c r="AD341" s="11">
        <v>0</v>
      </c>
      <c r="AE341" s="7">
        <v>0</v>
      </c>
      <c r="AF341" s="11">
        <v>0</v>
      </c>
      <c r="AG341" s="11">
        <v>0</v>
      </c>
      <c r="AH341" s="7">
        <v>0</v>
      </c>
      <c r="AI341" s="7">
        <v>0</v>
      </c>
      <c r="AJ341" s="7">
        <v>0</v>
      </c>
      <c r="AK341" s="7">
        <v>0</v>
      </c>
      <c r="AL341" s="7">
        <v>0</v>
      </c>
      <c r="AM341" s="7">
        <v>0</v>
      </c>
      <c r="AN341" s="7">
        <v>0</v>
      </c>
      <c r="AO341" s="7">
        <v>0</v>
      </c>
      <c r="AP341" s="7">
        <v>0</v>
      </c>
      <c r="AQ341" s="7">
        <v>0</v>
      </c>
      <c r="AR341" s="7">
        <v>0</v>
      </c>
      <c r="AS341" s="7">
        <v>0</v>
      </c>
      <c r="AT341" s="7">
        <v>0</v>
      </c>
      <c r="AU341" s="7">
        <v>0</v>
      </c>
      <c r="AV341" s="7">
        <v>0</v>
      </c>
      <c r="AW341" s="7">
        <v>0</v>
      </c>
      <c r="AX341" s="7">
        <v>0</v>
      </c>
      <c r="AY341" s="7">
        <v>0</v>
      </c>
      <c r="AZ341" s="7">
        <v>0</v>
      </c>
      <c r="BA341" s="7">
        <v>0</v>
      </c>
      <c r="BB341" s="7">
        <v>0</v>
      </c>
      <c r="BC341" s="7">
        <v>0</v>
      </c>
      <c r="BD341" s="7">
        <v>0</v>
      </c>
      <c r="BE341" s="7">
        <v>0</v>
      </c>
      <c r="BF341" s="7">
        <v>0</v>
      </c>
      <c r="BG341" s="7">
        <v>0</v>
      </c>
      <c r="BH341" s="7">
        <v>0</v>
      </c>
      <c r="BI341" s="7">
        <v>0</v>
      </c>
      <c r="BJ341" s="7">
        <v>0</v>
      </c>
      <c r="BK341" s="7">
        <v>0</v>
      </c>
      <c r="BL341" s="155">
        <v>0</v>
      </c>
      <c r="BM341" s="7"/>
      <c r="BN341" s="7"/>
      <c r="BO341" s="7"/>
      <c r="BP341" s="7"/>
      <c r="BQ341" s="7"/>
      <c r="BR341" s="7"/>
      <c r="BS341" s="7"/>
      <c r="BT341" s="5">
        <f>SUM(Tabela36[[#This Row],[set/21]:[dez/21]])</f>
        <v>0</v>
      </c>
      <c r="BU341" s="5">
        <f>SUM(Tabela36[[#This Row],[jan/22]:[dez/22]])</f>
        <v>0</v>
      </c>
      <c r="BV341" s="5">
        <f t="shared" si="17"/>
        <v>9287.7900000000009</v>
      </c>
      <c r="BW341" s="5">
        <f t="shared" si="18"/>
        <v>0</v>
      </c>
      <c r="BX341" s="5">
        <f>SUM(Tabela36[[#This Row],[jan/25]:[dez/25]])</f>
        <v>0</v>
      </c>
      <c r="BY341" s="5">
        <f t="shared" si="19"/>
        <v>0</v>
      </c>
      <c r="BZ341" s="5">
        <f>Tabela36[[#This Row],[Total 2025]]+Tabela36[[#This Row],[Total 2024]]+Tabela36[[#This Row],[Total 2023]]+Tabela36[[#This Row],[Total 2022]]+Tabela36[[#This Row],[Total 2021]]+Tabela36[[#This Row],[Total 2026]]</f>
        <v>9287.7900000000009</v>
      </c>
    </row>
    <row r="342" spans="1:78" ht="30" customHeight="1" x14ac:dyDescent="0.25">
      <c r="A342" s="63"/>
      <c r="B342" s="16" t="s">
        <v>397</v>
      </c>
      <c r="C342" s="2" t="s">
        <v>281</v>
      </c>
      <c r="D342" s="10">
        <v>1381</v>
      </c>
      <c r="E342" s="7"/>
      <c r="F342" s="2" t="s">
        <v>437</v>
      </c>
      <c r="G342" s="153" t="s">
        <v>435</v>
      </c>
      <c r="H342" s="11">
        <v>0</v>
      </c>
      <c r="I342" s="11">
        <v>0</v>
      </c>
      <c r="J342" s="11">
        <v>0</v>
      </c>
      <c r="K342" s="11">
        <v>0</v>
      </c>
      <c r="L342" s="11">
        <v>0</v>
      </c>
      <c r="M342" s="11">
        <v>0</v>
      </c>
      <c r="N342" s="11">
        <v>0</v>
      </c>
      <c r="O342" s="11">
        <v>0</v>
      </c>
      <c r="P342" s="11">
        <v>0</v>
      </c>
      <c r="Q342" s="11">
        <v>0</v>
      </c>
      <c r="R342" s="11">
        <v>0</v>
      </c>
      <c r="S342" s="11">
        <v>0</v>
      </c>
      <c r="T342" s="11">
        <v>0</v>
      </c>
      <c r="U342" s="11">
        <v>0</v>
      </c>
      <c r="V342" s="11">
        <v>0</v>
      </c>
      <c r="W342" s="11">
        <v>0</v>
      </c>
      <c r="X342" s="11">
        <v>0</v>
      </c>
      <c r="Y342" s="11">
        <v>0</v>
      </c>
      <c r="Z342" s="11">
        <v>44534.47</v>
      </c>
      <c r="AA342" s="11">
        <v>0</v>
      </c>
      <c r="AB342" s="11">
        <v>12191.66</v>
      </c>
      <c r="AC342" s="11">
        <v>0</v>
      </c>
      <c r="AD342" s="11">
        <v>0</v>
      </c>
      <c r="AE342" s="7">
        <v>6432.87</v>
      </c>
      <c r="AF342" s="11">
        <v>0</v>
      </c>
      <c r="AG342" s="11">
        <v>0</v>
      </c>
      <c r="AH342" s="7">
        <v>8119.19</v>
      </c>
      <c r="AI342" s="7">
        <v>15542.69</v>
      </c>
      <c r="AJ342" s="7">
        <v>0</v>
      </c>
      <c r="AK342" s="7">
        <v>0</v>
      </c>
      <c r="AL342" s="7">
        <v>0</v>
      </c>
      <c r="AM342" s="7">
        <v>0</v>
      </c>
      <c r="AN342" s="7">
        <v>0</v>
      </c>
      <c r="AO342" s="7">
        <v>0</v>
      </c>
      <c r="AP342" s="7">
        <v>0</v>
      </c>
      <c r="AQ342" s="7">
        <v>5566.28</v>
      </c>
      <c r="AR342" s="7">
        <v>0</v>
      </c>
      <c r="AS342" s="7">
        <v>0</v>
      </c>
      <c r="AT342" s="7">
        <v>0</v>
      </c>
      <c r="AU342" s="7">
        <v>2788.2</v>
      </c>
      <c r="AV342" s="7">
        <v>0</v>
      </c>
      <c r="AW342" s="7">
        <v>4690.8500000000004</v>
      </c>
      <c r="AX342" s="7">
        <v>0</v>
      </c>
      <c r="AY342" s="7">
        <v>0</v>
      </c>
      <c r="AZ342" s="7">
        <v>899.16</v>
      </c>
      <c r="BA342" s="7">
        <v>0</v>
      </c>
      <c r="BB342" s="7">
        <v>0</v>
      </c>
      <c r="BC342" s="7">
        <v>0</v>
      </c>
      <c r="BD342" s="7">
        <v>13165.97</v>
      </c>
      <c r="BE342" s="7">
        <v>0</v>
      </c>
      <c r="BF342" s="7">
        <v>0</v>
      </c>
      <c r="BG342" s="7">
        <v>0</v>
      </c>
      <c r="BH342" s="7">
        <v>0</v>
      </c>
      <c r="BI342" s="7">
        <v>0</v>
      </c>
      <c r="BJ342" s="7">
        <v>0</v>
      </c>
      <c r="BK342" s="7">
        <v>0</v>
      </c>
      <c r="BL342" s="155">
        <v>0</v>
      </c>
      <c r="BM342" s="7"/>
      <c r="BN342" s="7"/>
      <c r="BO342" s="7"/>
      <c r="BP342" s="7"/>
      <c r="BQ342" s="7"/>
      <c r="BR342" s="7"/>
      <c r="BS342" s="7"/>
      <c r="BT342" s="5">
        <f>SUM(Tabela36[[#This Row],[set/21]:[dez/21]])</f>
        <v>0</v>
      </c>
      <c r="BU342" s="5">
        <f>SUM(Tabela36[[#This Row],[jan/22]:[dez/22]])</f>
        <v>0</v>
      </c>
      <c r="BV342" s="5">
        <f t="shared" si="17"/>
        <v>86820.88</v>
      </c>
      <c r="BW342" s="5">
        <f t="shared" si="18"/>
        <v>8354.48</v>
      </c>
      <c r="BX342" s="5">
        <f>SUM(Tabela36[[#This Row],[jan/25]:[dez/25]])</f>
        <v>18755.98</v>
      </c>
      <c r="BY342" s="5">
        <f t="shared" si="19"/>
        <v>0</v>
      </c>
      <c r="BZ342" s="5">
        <f>Tabela36[[#This Row],[Total 2025]]+Tabela36[[#This Row],[Total 2024]]+Tabela36[[#This Row],[Total 2023]]+Tabela36[[#This Row],[Total 2022]]+Tabela36[[#This Row],[Total 2021]]+Tabela36[[#This Row],[Total 2026]]</f>
        <v>113931.34</v>
      </c>
    </row>
    <row r="343" spans="1:78" ht="30" customHeight="1" x14ac:dyDescent="0.25">
      <c r="A343" s="63"/>
      <c r="B343" s="16" t="s">
        <v>398</v>
      </c>
      <c r="C343" s="2" t="s">
        <v>281</v>
      </c>
      <c r="D343" s="10">
        <v>1378</v>
      </c>
      <c r="E343" s="7">
        <v>20000</v>
      </c>
      <c r="F343" s="2" t="s">
        <v>529</v>
      </c>
      <c r="G343" s="153" t="s">
        <v>435</v>
      </c>
      <c r="H343" s="11">
        <v>0</v>
      </c>
      <c r="I343" s="11">
        <v>0</v>
      </c>
      <c r="J343" s="11">
        <v>0</v>
      </c>
      <c r="K343" s="11">
        <v>0</v>
      </c>
      <c r="L343" s="11">
        <v>0</v>
      </c>
      <c r="M343" s="11">
        <v>0</v>
      </c>
      <c r="N343" s="11">
        <v>0</v>
      </c>
      <c r="O343" s="11">
        <v>0</v>
      </c>
      <c r="P343" s="11">
        <v>0</v>
      </c>
      <c r="Q343" s="11">
        <v>0</v>
      </c>
      <c r="R343" s="11">
        <v>0</v>
      </c>
      <c r="S343" s="11">
        <v>0</v>
      </c>
      <c r="T343" s="11">
        <v>0</v>
      </c>
      <c r="U343" s="11">
        <v>0</v>
      </c>
      <c r="V343" s="11">
        <v>0</v>
      </c>
      <c r="W343" s="11">
        <v>0</v>
      </c>
      <c r="X343" s="11">
        <v>0</v>
      </c>
      <c r="Y343" s="11">
        <v>0</v>
      </c>
      <c r="Z343" s="11">
        <v>11982.46</v>
      </c>
      <c r="AA343" s="11">
        <v>26196.43</v>
      </c>
      <c r="AB343" s="11">
        <v>10201.950000000001</v>
      </c>
      <c r="AC343" s="11">
        <v>6170.73</v>
      </c>
      <c r="AD343" s="11">
        <v>5428.51</v>
      </c>
      <c r="AE343" s="7">
        <v>9937.9500000000007</v>
      </c>
      <c r="AF343" s="11">
        <v>13229.69</v>
      </c>
      <c r="AG343" s="11">
        <v>11477.6</v>
      </c>
      <c r="AH343" s="7">
        <v>17856.260000000002</v>
      </c>
      <c r="AI343" s="7">
        <v>856.14</v>
      </c>
      <c r="AJ343" s="7">
        <v>5408.61</v>
      </c>
      <c r="AK343" s="7">
        <v>4451.59</v>
      </c>
      <c r="AL343" s="7">
        <v>6347.67</v>
      </c>
      <c r="AM343" s="7">
        <v>9183</v>
      </c>
      <c r="AN343" s="7">
        <v>0</v>
      </c>
      <c r="AO343" s="7">
        <v>6031.5</v>
      </c>
      <c r="AP343" s="7">
        <v>2448.38</v>
      </c>
      <c r="AQ343" s="7">
        <v>5866.7</v>
      </c>
      <c r="AR343" s="7">
        <v>7823.23</v>
      </c>
      <c r="AS343" s="7">
        <v>8049.0499999999993</v>
      </c>
      <c r="AT343" s="7">
        <v>7890.1900000000005</v>
      </c>
      <c r="AU343" s="7">
        <v>0</v>
      </c>
      <c r="AV343" s="7">
        <v>6933.3</v>
      </c>
      <c r="AW343" s="7">
        <v>0</v>
      </c>
      <c r="AX343" s="7">
        <v>17082.09</v>
      </c>
      <c r="AY343" s="7">
        <v>1182.26</v>
      </c>
      <c r="AZ343" s="7">
        <v>7363.25</v>
      </c>
      <c r="BA343" s="7">
        <v>7107.98</v>
      </c>
      <c r="BB343" s="7">
        <v>0</v>
      </c>
      <c r="BC343" s="7">
        <v>11456.12</v>
      </c>
      <c r="BD343" s="7">
        <v>16530.88</v>
      </c>
      <c r="BE343" s="7">
        <v>17083.68</v>
      </c>
      <c r="BF343" s="7">
        <v>0</v>
      </c>
      <c r="BG343" s="7">
        <v>13267.359999999999</v>
      </c>
      <c r="BH343" s="7">
        <v>3399.6000000000004</v>
      </c>
      <c r="BI343" s="7">
        <v>10125.16</v>
      </c>
      <c r="BJ343" s="7">
        <v>4414.8</v>
      </c>
      <c r="BK343" s="7">
        <v>18632.36</v>
      </c>
      <c r="BL343" s="155">
        <v>6866.97</v>
      </c>
      <c r="BM343" s="7"/>
      <c r="BN343" s="7"/>
      <c r="BO343" s="7"/>
      <c r="BP343" s="7"/>
      <c r="BQ343" s="7"/>
      <c r="BR343" s="7"/>
      <c r="BS343" s="7"/>
      <c r="BT343" s="5">
        <f>SUM(Tabela36[[#This Row],[set/21]:[dez/21]])</f>
        <v>0</v>
      </c>
      <c r="BU343" s="5">
        <f>SUM(Tabela36[[#This Row],[jan/22]:[dez/22]])</f>
        <v>0</v>
      </c>
      <c r="BV343" s="5">
        <f t="shared" si="17"/>
        <v>113337.72000000002</v>
      </c>
      <c r="BW343" s="5">
        <f t="shared" si="18"/>
        <v>63499.92</v>
      </c>
      <c r="BX343" s="5">
        <f>SUM(Tabela36[[#This Row],[jan/25]:[dez/25]])</f>
        <v>98006.92</v>
      </c>
      <c r="BY343" s="5">
        <f t="shared" si="19"/>
        <v>43438.89</v>
      </c>
      <c r="BZ343" s="5">
        <f>Tabela36[[#This Row],[Total 2025]]+Tabela36[[#This Row],[Total 2024]]+Tabela36[[#This Row],[Total 2023]]+Tabela36[[#This Row],[Total 2022]]+Tabela36[[#This Row],[Total 2021]]+Tabela36[[#This Row],[Total 2026]]</f>
        <v>318283.45</v>
      </c>
    </row>
    <row r="344" spans="1:78" ht="30" customHeight="1" x14ac:dyDescent="0.25">
      <c r="A344" s="63"/>
      <c r="B344" s="16" t="s">
        <v>399</v>
      </c>
      <c r="C344" s="2" t="s">
        <v>281</v>
      </c>
      <c r="D344" s="10">
        <v>1380</v>
      </c>
      <c r="E344" s="7">
        <v>15000</v>
      </c>
      <c r="F344" s="2" t="s">
        <v>529</v>
      </c>
      <c r="G344" s="153" t="s">
        <v>435</v>
      </c>
      <c r="H344" s="11">
        <v>0</v>
      </c>
      <c r="I344" s="11">
        <v>0</v>
      </c>
      <c r="J344" s="11">
        <v>0</v>
      </c>
      <c r="K344" s="11">
        <v>0</v>
      </c>
      <c r="L344" s="11">
        <v>0</v>
      </c>
      <c r="M344" s="11">
        <v>0</v>
      </c>
      <c r="N344" s="11">
        <v>0</v>
      </c>
      <c r="O344" s="11">
        <v>0</v>
      </c>
      <c r="P344" s="11">
        <v>0</v>
      </c>
      <c r="Q344" s="11">
        <v>0</v>
      </c>
      <c r="R344" s="11">
        <v>0</v>
      </c>
      <c r="S344" s="11">
        <v>0</v>
      </c>
      <c r="T344" s="11">
        <v>0</v>
      </c>
      <c r="U344" s="11">
        <v>0</v>
      </c>
      <c r="V344" s="11">
        <v>0</v>
      </c>
      <c r="W344" s="11">
        <v>0</v>
      </c>
      <c r="X344" s="11">
        <v>0</v>
      </c>
      <c r="Y344" s="11">
        <v>0</v>
      </c>
      <c r="Z344" s="11">
        <v>7091.04</v>
      </c>
      <c r="AA344" s="11">
        <v>1122.75</v>
      </c>
      <c r="AB344" s="11">
        <v>0</v>
      </c>
      <c r="AC344" s="11">
        <v>0</v>
      </c>
      <c r="AD344" s="11">
        <v>0</v>
      </c>
      <c r="AE344" s="7">
        <v>2660</v>
      </c>
      <c r="AF344" s="11">
        <v>0</v>
      </c>
      <c r="AG344" s="11">
        <v>9616.2999999999993</v>
      </c>
      <c r="AH344" s="7">
        <v>0</v>
      </c>
      <c r="AI344" s="7">
        <v>0</v>
      </c>
      <c r="AJ344" s="7">
        <v>2556</v>
      </c>
      <c r="AK344" s="7">
        <v>0</v>
      </c>
      <c r="AL344" s="7">
        <v>2952.6</v>
      </c>
      <c r="AM344" s="7">
        <v>0</v>
      </c>
      <c r="AN344" s="7">
        <v>2952.6</v>
      </c>
      <c r="AO344" s="7">
        <v>8680.32</v>
      </c>
      <c r="AP344" s="7">
        <v>0</v>
      </c>
      <c r="AQ344" s="7">
        <v>0</v>
      </c>
      <c r="AR344" s="7">
        <v>0</v>
      </c>
      <c r="AS344" s="7">
        <v>0</v>
      </c>
      <c r="AT344" s="7">
        <v>0</v>
      </c>
      <c r="AU344" s="7">
        <v>0</v>
      </c>
      <c r="AV344" s="7">
        <v>16957.88</v>
      </c>
      <c r="AW344" s="7">
        <v>0</v>
      </c>
      <c r="AX344" s="7">
        <v>0</v>
      </c>
      <c r="AY344" s="7">
        <v>0</v>
      </c>
      <c r="AZ344" s="7">
        <v>0</v>
      </c>
      <c r="BA344" s="7">
        <v>0</v>
      </c>
      <c r="BB344" s="7">
        <v>0</v>
      </c>
      <c r="BC344" s="7">
        <v>10126.18</v>
      </c>
      <c r="BD344" s="7">
        <v>0</v>
      </c>
      <c r="BE344" s="7">
        <v>0</v>
      </c>
      <c r="BF344" s="7">
        <v>0</v>
      </c>
      <c r="BG344" s="7">
        <v>6045.74</v>
      </c>
      <c r="BH344" s="7">
        <v>0</v>
      </c>
      <c r="BI344" s="7">
        <v>0</v>
      </c>
      <c r="BJ344" s="7">
        <v>0</v>
      </c>
      <c r="BK344" s="7">
        <v>0</v>
      </c>
      <c r="BL344" s="155">
        <v>0</v>
      </c>
      <c r="BM344" s="7"/>
      <c r="BN344" s="7"/>
      <c r="BO344" s="7"/>
      <c r="BP344" s="7"/>
      <c r="BQ344" s="7"/>
      <c r="BR344" s="7"/>
      <c r="BS344" s="7"/>
      <c r="BT344" s="5">
        <f>SUM(Tabela36[[#This Row],[set/21]:[dez/21]])</f>
        <v>0</v>
      </c>
      <c r="BU344" s="5">
        <f>SUM(Tabela36[[#This Row],[jan/22]:[dez/22]])</f>
        <v>0</v>
      </c>
      <c r="BV344" s="5">
        <f t="shared" si="17"/>
        <v>20490.09</v>
      </c>
      <c r="BW344" s="5">
        <f t="shared" si="18"/>
        <v>17141.52</v>
      </c>
      <c r="BX344" s="5">
        <f>SUM(Tabela36[[#This Row],[jan/25]:[dez/25]])</f>
        <v>33129.800000000003</v>
      </c>
      <c r="BY344" s="5">
        <f t="shared" si="19"/>
        <v>0</v>
      </c>
      <c r="BZ344" s="5">
        <f>Tabela36[[#This Row],[Total 2025]]+Tabela36[[#This Row],[Total 2024]]+Tabela36[[#This Row],[Total 2023]]+Tabela36[[#This Row],[Total 2022]]+Tabela36[[#This Row],[Total 2021]]+Tabela36[[#This Row],[Total 2026]]</f>
        <v>70761.41</v>
      </c>
    </row>
    <row r="345" spans="1:78" ht="30" customHeight="1" x14ac:dyDescent="0.25">
      <c r="A345" s="63"/>
      <c r="B345" s="16" t="s">
        <v>400</v>
      </c>
      <c r="C345" s="2" t="s">
        <v>276</v>
      </c>
      <c r="D345" s="10">
        <v>1383</v>
      </c>
      <c r="E345" s="7"/>
      <c r="F345" s="2" t="s">
        <v>436</v>
      </c>
      <c r="G345" s="153" t="s">
        <v>435</v>
      </c>
      <c r="H345" s="11">
        <v>0</v>
      </c>
      <c r="I345" s="11">
        <v>0</v>
      </c>
      <c r="J345" s="11">
        <v>0</v>
      </c>
      <c r="K345" s="11">
        <v>0</v>
      </c>
      <c r="L345" s="11">
        <v>0</v>
      </c>
      <c r="M345" s="11">
        <v>0</v>
      </c>
      <c r="N345" s="11">
        <v>0</v>
      </c>
      <c r="O345" s="11">
        <v>0</v>
      </c>
      <c r="P345" s="11">
        <v>0</v>
      </c>
      <c r="Q345" s="11">
        <v>0</v>
      </c>
      <c r="R345" s="11">
        <v>0</v>
      </c>
      <c r="S345" s="11">
        <v>0</v>
      </c>
      <c r="T345" s="11">
        <v>0</v>
      </c>
      <c r="U345" s="11">
        <v>0</v>
      </c>
      <c r="V345" s="11">
        <v>0</v>
      </c>
      <c r="W345" s="11">
        <v>0</v>
      </c>
      <c r="X345" s="11">
        <v>0</v>
      </c>
      <c r="Y345" s="11">
        <v>0</v>
      </c>
      <c r="Z345" s="11">
        <v>3738</v>
      </c>
      <c r="AA345" s="11">
        <v>0</v>
      </c>
      <c r="AB345" s="11">
        <v>5515.5</v>
      </c>
      <c r="AC345" s="11">
        <v>987.89</v>
      </c>
      <c r="AD345" s="11">
        <v>0</v>
      </c>
      <c r="AE345" s="7">
        <v>0</v>
      </c>
      <c r="AF345" s="11">
        <v>0</v>
      </c>
      <c r="AG345" s="11">
        <v>0</v>
      </c>
      <c r="AH345" s="7">
        <v>0</v>
      </c>
      <c r="AI345" s="7">
        <v>0</v>
      </c>
      <c r="AJ345" s="7">
        <v>0</v>
      </c>
      <c r="AK345" s="7">
        <v>0</v>
      </c>
      <c r="AL345" s="7">
        <v>0</v>
      </c>
      <c r="AM345" s="7">
        <v>0</v>
      </c>
      <c r="AN345" s="7">
        <v>0</v>
      </c>
      <c r="AO345" s="7">
        <v>0</v>
      </c>
      <c r="AP345" s="7">
        <v>0</v>
      </c>
      <c r="AQ345" s="7">
        <v>0</v>
      </c>
      <c r="AR345" s="7">
        <v>0</v>
      </c>
      <c r="AS345" s="7">
        <v>0</v>
      </c>
      <c r="AT345" s="7">
        <v>0</v>
      </c>
      <c r="AU345" s="7">
        <v>0</v>
      </c>
      <c r="AV345" s="7">
        <v>0</v>
      </c>
      <c r="AW345" s="7">
        <v>0</v>
      </c>
      <c r="AX345" s="7">
        <v>0</v>
      </c>
      <c r="AY345" s="7">
        <v>0</v>
      </c>
      <c r="AZ345" s="7">
        <v>0</v>
      </c>
      <c r="BA345" s="7">
        <v>0</v>
      </c>
      <c r="BB345" s="7">
        <v>0</v>
      </c>
      <c r="BC345" s="7">
        <v>0</v>
      </c>
      <c r="BD345" s="7">
        <v>0</v>
      </c>
      <c r="BE345" s="7">
        <v>0</v>
      </c>
      <c r="BF345" s="7">
        <v>0</v>
      </c>
      <c r="BG345" s="7">
        <v>0</v>
      </c>
      <c r="BH345" s="7">
        <v>0</v>
      </c>
      <c r="BI345" s="7">
        <v>0</v>
      </c>
      <c r="BJ345" s="7">
        <v>0</v>
      </c>
      <c r="BK345" s="7">
        <v>0</v>
      </c>
      <c r="BL345" s="155">
        <v>0</v>
      </c>
      <c r="BM345" s="7"/>
      <c r="BN345" s="7"/>
      <c r="BO345" s="7"/>
      <c r="BP345" s="7"/>
      <c r="BQ345" s="7"/>
      <c r="BR345" s="7"/>
      <c r="BS345" s="7"/>
      <c r="BT345" s="5">
        <f>SUM(Tabela36[[#This Row],[set/21]:[dez/21]])</f>
        <v>0</v>
      </c>
      <c r="BU345" s="5">
        <f>SUM(Tabela36[[#This Row],[jan/22]:[dez/22]])</f>
        <v>0</v>
      </c>
      <c r="BV345" s="5">
        <f t="shared" si="17"/>
        <v>10241.39</v>
      </c>
      <c r="BW345" s="5">
        <f t="shared" si="18"/>
        <v>0</v>
      </c>
      <c r="BX345" s="5">
        <f>SUM(Tabela36[[#This Row],[jan/25]:[dez/25]])</f>
        <v>0</v>
      </c>
      <c r="BY345" s="5">
        <f t="shared" si="19"/>
        <v>0</v>
      </c>
      <c r="BZ345" s="5">
        <f>Tabela36[[#This Row],[Total 2025]]+Tabela36[[#This Row],[Total 2024]]+Tabela36[[#This Row],[Total 2023]]+Tabela36[[#This Row],[Total 2022]]+Tabela36[[#This Row],[Total 2021]]+Tabela36[[#This Row],[Total 2026]]</f>
        <v>10241.39</v>
      </c>
    </row>
    <row r="346" spans="1:78" ht="30" customHeight="1" x14ac:dyDescent="0.25">
      <c r="A346" s="63"/>
      <c r="B346" s="16" t="s">
        <v>401</v>
      </c>
      <c r="C346" s="2" t="s">
        <v>276</v>
      </c>
      <c r="D346" s="10">
        <v>1384</v>
      </c>
      <c r="E346" s="7"/>
      <c r="F346" s="2" t="s">
        <v>436</v>
      </c>
      <c r="G346" s="153" t="s">
        <v>435</v>
      </c>
      <c r="H346" s="11">
        <v>0</v>
      </c>
      <c r="I346" s="11">
        <v>0</v>
      </c>
      <c r="J346" s="11">
        <v>0</v>
      </c>
      <c r="K346" s="11">
        <v>0</v>
      </c>
      <c r="L346" s="11">
        <v>0</v>
      </c>
      <c r="M346" s="11">
        <v>0</v>
      </c>
      <c r="N346" s="11">
        <v>0</v>
      </c>
      <c r="O346" s="11">
        <v>0</v>
      </c>
      <c r="P346" s="11">
        <v>0</v>
      </c>
      <c r="Q346" s="11">
        <v>0</v>
      </c>
      <c r="R346" s="11">
        <v>0</v>
      </c>
      <c r="S346" s="11">
        <v>0</v>
      </c>
      <c r="T346" s="11">
        <v>0</v>
      </c>
      <c r="U346" s="11">
        <v>0</v>
      </c>
      <c r="V346" s="11">
        <v>0</v>
      </c>
      <c r="W346" s="11">
        <v>0</v>
      </c>
      <c r="X346" s="11">
        <v>0</v>
      </c>
      <c r="Y346" s="11">
        <v>0</v>
      </c>
      <c r="Z346" s="11">
        <v>5816.6</v>
      </c>
      <c r="AA346" s="11">
        <v>0</v>
      </c>
      <c r="AB346" s="11">
        <v>0</v>
      </c>
      <c r="AC346" s="11">
        <v>0</v>
      </c>
      <c r="AD346" s="11">
        <v>0</v>
      </c>
      <c r="AE346" s="7">
        <v>0</v>
      </c>
      <c r="AF346" s="11">
        <v>0</v>
      </c>
      <c r="AG346" s="11">
        <v>0</v>
      </c>
      <c r="AH346" s="7">
        <v>0</v>
      </c>
      <c r="AI346" s="7">
        <v>0</v>
      </c>
      <c r="AJ346" s="7">
        <v>0</v>
      </c>
      <c r="AK346" s="7">
        <v>0</v>
      </c>
      <c r="AL346" s="7">
        <v>0</v>
      </c>
      <c r="AM346" s="7">
        <v>911.16</v>
      </c>
      <c r="AN346" s="7">
        <v>0</v>
      </c>
      <c r="AO346" s="7">
        <v>0</v>
      </c>
      <c r="AP346" s="7">
        <v>0</v>
      </c>
      <c r="AQ346" s="7">
        <v>0</v>
      </c>
      <c r="AR346" s="7">
        <v>0</v>
      </c>
      <c r="AS346" s="7">
        <v>0</v>
      </c>
      <c r="AT346" s="7">
        <v>0</v>
      </c>
      <c r="AU346" s="7">
        <v>0</v>
      </c>
      <c r="AV346" s="7">
        <v>0</v>
      </c>
      <c r="AW346" s="7">
        <v>0</v>
      </c>
      <c r="AX346" s="7">
        <v>0</v>
      </c>
      <c r="AY346" s="7">
        <v>0</v>
      </c>
      <c r="AZ346" s="7">
        <v>0</v>
      </c>
      <c r="BA346" s="7">
        <v>0</v>
      </c>
      <c r="BB346" s="7">
        <v>0</v>
      </c>
      <c r="BC346" s="7">
        <v>0</v>
      </c>
      <c r="BD346" s="7">
        <v>0</v>
      </c>
      <c r="BE346" s="7">
        <v>0</v>
      </c>
      <c r="BF346" s="7">
        <v>0</v>
      </c>
      <c r="BG346" s="7">
        <v>0</v>
      </c>
      <c r="BH346" s="7">
        <v>0</v>
      </c>
      <c r="BI346" s="7">
        <v>0</v>
      </c>
      <c r="BJ346" s="7">
        <v>0</v>
      </c>
      <c r="BK346" s="7">
        <v>0</v>
      </c>
      <c r="BL346" s="155">
        <v>0</v>
      </c>
      <c r="BM346" s="7"/>
      <c r="BN346" s="7"/>
      <c r="BO346" s="7"/>
      <c r="BP346" s="7"/>
      <c r="BQ346" s="7"/>
      <c r="BR346" s="7"/>
      <c r="BS346" s="7"/>
      <c r="BT346" s="5">
        <f>SUM(Tabela36[[#This Row],[set/21]:[dez/21]])</f>
        <v>0</v>
      </c>
      <c r="BU346" s="5">
        <f>SUM(Tabela36[[#This Row],[jan/22]:[dez/22]])</f>
        <v>0</v>
      </c>
      <c r="BV346" s="5">
        <f t="shared" si="17"/>
        <v>5816.6</v>
      </c>
      <c r="BW346" s="5">
        <f t="shared" si="18"/>
        <v>911.16</v>
      </c>
      <c r="BX346" s="5">
        <f>SUM(Tabela36[[#This Row],[jan/25]:[dez/25]])</f>
        <v>0</v>
      </c>
      <c r="BY346" s="5">
        <f t="shared" si="19"/>
        <v>0</v>
      </c>
      <c r="BZ346" s="5">
        <f>Tabela36[[#This Row],[Total 2025]]+Tabela36[[#This Row],[Total 2024]]+Tabela36[[#This Row],[Total 2023]]+Tabela36[[#This Row],[Total 2022]]+Tabela36[[#This Row],[Total 2021]]+Tabela36[[#This Row],[Total 2026]]</f>
        <v>6727.76</v>
      </c>
    </row>
    <row r="347" spans="1:78" ht="30" customHeight="1" x14ac:dyDescent="0.25">
      <c r="A347" s="63"/>
      <c r="B347" s="10" t="s">
        <v>403</v>
      </c>
      <c r="C347" s="17" t="s">
        <v>276</v>
      </c>
      <c r="D347" s="10">
        <v>1388</v>
      </c>
      <c r="E347" s="7"/>
      <c r="F347" s="17" t="s">
        <v>436</v>
      </c>
      <c r="G347" s="153" t="s">
        <v>435</v>
      </c>
      <c r="H347" s="11">
        <v>0</v>
      </c>
      <c r="I347" s="11">
        <v>0</v>
      </c>
      <c r="J347" s="11">
        <v>0</v>
      </c>
      <c r="K347" s="11">
        <v>0</v>
      </c>
      <c r="L347" s="11">
        <v>0</v>
      </c>
      <c r="M347" s="11">
        <v>0</v>
      </c>
      <c r="N347" s="11">
        <v>0</v>
      </c>
      <c r="O347" s="11">
        <v>0</v>
      </c>
      <c r="P347" s="11">
        <v>0</v>
      </c>
      <c r="Q347" s="11">
        <v>0</v>
      </c>
      <c r="R347" s="11">
        <v>0</v>
      </c>
      <c r="S347" s="11">
        <v>0</v>
      </c>
      <c r="T347" s="11">
        <v>0</v>
      </c>
      <c r="U347" s="11">
        <v>0</v>
      </c>
      <c r="V347" s="11">
        <v>0</v>
      </c>
      <c r="W347" s="11">
        <v>0</v>
      </c>
      <c r="X347" s="11">
        <v>0</v>
      </c>
      <c r="Y347" s="11">
        <v>0</v>
      </c>
      <c r="Z347" s="11">
        <v>0</v>
      </c>
      <c r="AA347" s="11">
        <v>12235.37</v>
      </c>
      <c r="AB347" s="11">
        <v>0</v>
      </c>
      <c r="AC347" s="11">
        <v>0</v>
      </c>
      <c r="AD347" s="11">
        <v>6477.18</v>
      </c>
      <c r="AE347" s="7">
        <v>1485.72</v>
      </c>
      <c r="AF347" s="11">
        <v>0</v>
      </c>
      <c r="AG347" s="11">
        <v>0</v>
      </c>
      <c r="AH347" s="7">
        <v>0</v>
      </c>
      <c r="AI347" s="7">
        <v>0</v>
      </c>
      <c r="AJ347" s="7">
        <v>0</v>
      </c>
      <c r="AK347" s="7">
        <v>0</v>
      </c>
      <c r="AL347" s="7">
        <v>0</v>
      </c>
      <c r="AM347" s="7">
        <v>0</v>
      </c>
      <c r="AN347" s="7">
        <v>0</v>
      </c>
      <c r="AO347" s="7">
        <v>0</v>
      </c>
      <c r="AP347" s="7">
        <v>0</v>
      </c>
      <c r="AQ347" s="7">
        <v>0</v>
      </c>
      <c r="AR347" s="7">
        <v>0</v>
      </c>
      <c r="AS347" s="7">
        <v>0</v>
      </c>
      <c r="AT347" s="7">
        <v>0</v>
      </c>
      <c r="AU347" s="7">
        <v>0</v>
      </c>
      <c r="AV347" s="7">
        <v>0</v>
      </c>
      <c r="AW347" s="7">
        <v>0</v>
      </c>
      <c r="AX347" s="7">
        <v>0</v>
      </c>
      <c r="AY347" s="7">
        <v>0</v>
      </c>
      <c r="AZ347" s="7">
        <v>0</v>
      </c>
      <c r="BA347" s="7">
        <v>0</v>
      </c>
      <c r="BB347" s="7">
        <v>0</v>
      </c>
      <c r="BC347" s="7">
        <v>0</v>
      </c>
      <c r="BD347" s="7">
        <v>0</v>
      </c>
      <c r="BE347" s="7">
        <v>0</v>
      </c>
      <c r="BF347" s="7">
        <v>0</v>
      </c>
      <c r="BG347" s="7">
        <v>0</v>
      </c>
      <c r="BH347" s="7">
        <v>0</v>
      </c>
      <c r="BI347" s="7">
        <v>0</v>
      </c>
      <c r="BJ347" s="7">
        <v>0</v>
      </c>
      <c r="BK347" s="7">
        <v>0</v>
      </c>
      <c r="BL347" s="155">
        <v>0</v>
      </c>
      <c r="BM347" s="7"/>
      <c r="BN347" s="7"/>
      <c r="BO347" s="7"/>
      <c r="BP347" s="7"/>
      <c r="BQ347" s="7"/>
      <c r="BR347" s="7"/>
      <c r="BS347" s="7"/>
      <c r="BT347" s="5">
        <f>SUM(Tabela36[[#This Row],[set/21]:[dez/21]])</f>
        <v>0</v>
      </c>
      <c r="BU347" s="5">
        <f>SUM(Tabela36[[#This Row],[jan/22]:[dez/22]])</f>
        <v>0</v>
      </c>
      <c r="BV347" s="5">
        <f t="shared" si="17"/>
        <v>20198.270000000004</v>
      </c>
      <c r="BW347" s="5">
        <f t="shared" si="18"/>
        <v>0</v>
      </c>
      <c r="BX347" s="5">
        <f>SUM(Tabela36[[#This Row],[jan/25]:[dez/25]])</f>
        <v>0</v>
      </c>
      <c r="BY347" s="5">
        <f t="shared" si="19"/>
        <v>0</v>
      </c>
      <c r="BZ347" s="5">
        <f>Tabela36[[#This Row],[Total 2025]]+Tabela36[[#This Row],[Total 2024]]+Tabela36[[#This Row],[Total 2023]]+Tabela36[[#This Row],[Total 2022]]+Tabela36[[#This Row],[Total 2021]]+Tabela36[[#This Row],[Total 2026]]</f>
        <v>20198.270000000004</v>
      </c>
    </row>
    <row r="348" spans="1:78" ht="30" customHeight="1" x14ac:dyDescent="0.25">
      <c r="A348" s="63"/>
      <c r="B348" s="10" t="s">
        <v>404</v>
      </c>
      <c r="C348" s="17" t="s">
        <v>295</v>
      </c>
      <c r="D348" s="10">
        <v>1389</v>
      </c>
      <c r="E348" s="7"/>
      <c r="F348" s="17" t="s">
        <v>529</v>
      </c>
      <c r="G348" s="153" t="s">
        <v>435</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6485.64</v>
      </c>
      <c r="AB348" s="11">
        <v>0</v>
      </c>
      <c r="AC348" s="11">
        <v>0</v>
      </c>
      <c r="AD348" s="11">
        <v>0</v>
      </c>
      <c r="AE348" s="7">
        <v>6030.14</v>
      </c>
      <c r="AF348" s="11">
        <v>0</v>
      </c>
      <c r="AG348" s="11">
        <v>0</v>
      </c>
      <c r="AH348" s="7">
        <v>0</v>
      </c>
      <c r="AI348" s="7">
        <v>0</v>
      </c>
      <c r="AJ348" s="7">
        <v>0</v>
      </c>
      <c r="AK348" s="7">
        <v>0</v>
      </c>
      <c r="AL348" s="7">
        <v>0</v>
      </c>
      <c r="AM348" s="7">
        <v>0</v>
      </c>
      <c r="AN348" s="7">
        <v>0</v>
      </c>
      <c r="AO348" s="7">
        <v>0</v>
      </c>
      <c r="AP348" s="7">
        <v>0</v>
      </c>
      <c r="AQ348" s="7">
        <v>0</v>
      </c>
      <c r="AR348" s="7">
        <v>0</v>
      </c>
      <c r="AS348" s="7">
        <v>0</v>
      </c>
      <c r="AT348" s="7">
        <v>0</v>
      </c>
      <c r="AU348" s="7">
        <v>0</v>
      </c>
      <c r="AV348" s="7">
        <v>0</v>
      </c>
      <c r="AW348" s="7">
        <v>0</v>
      </c>
      <c r="AX348" s="7">
        <v>0</v>
      </c>
      <c r="AY348" s="7">
        <v>0</v>
      </c>
      <c r="AZ348" s="7">
        <v>0</v>
      </c>
      <c r="BA348" s="7">
        <v>0</v>
      </c>
      <c r="BB348" s="7">
        <v>0</v>
      </c>
      <c r="BC348" s="7">
        <v>0</v>
      </c>
      <c r="BD348" s="7">
        <v>0</v>
      </c>
      <c r="BE348" s="7">
        <v>0</v>
      </c>
      <c r="BF348" s="7">
        <v>0</v>
      </c>
      <c r="BG348" s="7">
        <v>0</v>
      </c>
      <c r="BH348" s="7">
        <v>0</v>
      </c>
      <c r="BI348" s="7">
        <v>0</v>
      </c>
      <c r="BJ348" s="7">
        <v>0</v>
      </c>
      <c r="BK348" s="7">
        <v>0</v>
      </c>
      <c r="BL348" s="155">
        <v>0</v>
      </c>
      <c r="BM348" s="7"/>
      <c r="BN348" s="7"/>
      <c r="BO348" s="7"/>
      <c r="BP348" s="7"/>
      <c r="BQ348" s="7"/>
      <c r="BR348" s="7"/>
      <c r="BS348" s="7"/>
      <c r="BT348" s="5">
        <f>SUM(Tabela36[[#This Row],[set/21]:[dez/21]])</f>
        <v>0</v>
      </c>
      <c r="BU348" s="5">
        <f>SUM(Tabela36[[#This Row],[jan/22]:[dez/22]])</f>
        <v>0</v>
      </c>
      <c r="BV348" s="5">
        <f t="shared" si="17"/>
        <v>12515.78</v>
      </c>
      <c r="BW348" s="5">
        <f t="shared" si="18"/>
        <v>0</v>
      </c>
      <c r="BX348" s="5">
        <f>SUM(Tabela36[[#This Row],[jan/25]:[dez/25]])</f>
        <v>0</v>
      </c>
      <c r="BY348" s="5">
        <f t="shared" si="19"/>
        <v>0</v>
      </c>
      <c r="BZ348" s="5">
        <f>Tabela36[[#This Row],[Total 2025]]+Tabela36[[#This Row],[Total 2024]]+Tabela36[[#This Row],[Total 2023]]+Tabela36[[#This Row],[Total 2022]]+Tabela36[[#This Row],[Total 2021]]+Tabela36[[#This Row],[Total 2026]]</f>
        <v>12515.78</v>
      </c>
    </row>
    <row r="349" spans="1:78" ht="30" customHeight="1" x14ac:dyDescent="0.25">
      <c r="A349" s="63"/>
      <c r="B349" s="10" t="s">
        <v>405</v>
      </c>
      <c r="C349" s="17" t="s">
        <v>276</v>
      </c>
      <c r="D349" s="10">
        <v>1390</v>
      </c>
      <c r="E349" s="7">
        <v>50000</v>
      </c>
      <c r="F349" s="17" t="s">
        <v>436</v>
      </c>
      <c r="G349" s="153" t="s">
        <v>435</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16195.69</v>
      </c>
      <c r="AB349" s="11">
        <v>21517.01</v>
      </c>
      <c r="AC349" s="11">
        <v>14208.44</v>
      </c>
      <c r="AD349" s="11">
        <v>4357.58</v>
      </c>
      <c r="AE349" s="7">
        <v>6316.86</v>
      </c>
      <c r="AF349" s="11">
        <v>14370.599999999999</v>
      </c>
      <c r="AG349" s="11">
        <v>8296.82</v>
      </c>
      <c r="AH349" s="7">
        <v>8055.84</v>
      </c>
      <c r="AI349" s="7">
        <v>4245.2</v>
      </c>
      <c r="AJ349" s="7">
        <v>6131.36</v>
      </c>
      <c r="AK349" s="7">
        <v>0</v>
      </c>
      <c r="AL349" s="7">
        <v>0</v>
      </c>
      <c r="AM349" s="7">
        <v>4468.96</v>
      </c>
      <c r="AN349" s="7">
        <v>5560.44</v>
      </c>
      <c r="AO349" s="7">
        <v>6303.89</v>
      </c>
      <c r="AP349" s="7">
        <v>6831.26</v>
      </c>
      <c r="AQ349" s="7">
        <v>11501.09</v>
      </c>
      <c r="AR349" s="7">
        <v>0</v>
      </c>
      <c r="AS349" s="7">
        <v>10132.959999999999</v>
      </c>
      <c r="AT349" s="7">
        <v>0</v>
      </c>
      <c r="AU349" s="7">
        <v>4719.84</v>
      </c>
      <c r="AV349" s="7">
        <v>11107.66</v>
      </c>
      <c r="AW349" s="7">
        <v>16413.77</v>
      </c>
      <c r="AX349" s="7">
        <v>6751.18</v>
      </c>
      <c r="AY349" s="7">
        <v>14186.53</v>
      </c>
      <c r="AZ349" s="7">
        <v>16357.279999999999</v>
      </c>
      <c r="BA349" s="7">
        <v>0</v>
      </c>
      <c r="BB349" s="7">
        <v>0</v>
      </c>
      <c r="BC349" s="7">
        <v>35663.86</v>
      </c>
      <c r="BD349" s="7">
        <v>7296.48</v>
      </c>
      <c r="BE349" s="7">
        <v>0</v>
      </c>
      <c r="BF349" s="7">
        <v>5750.87</v>
      </c>
      <c r="BG349" s="7">
        <v>0</v>
      </c>
      <c r="BH349" s="7">
        <v>9931.3599999999988</v>
      </c>
      <c r="BI349" s="7">
        <v>16577.919999999998</v>
      </c>
      <c r="BJ349" s="7">
        <v>0</v>
      </c>
      <c r="BK349" s="7">
        <v>8918.8799999999992</v>
      </c>
      <c r="BL349" s="155">
        <v>7280.7999999999993</v>
      </c>
      <c r="BM349" s="7"/>
      <c r="BN349" s="7"/>
      <c r="BO349" s="7"/>
      <c r="BP349" s="7"/>
      <c r="BQ349" s="7"/>
      <c r="BR349" s="7"/>
      <c r="BS349" s="7"/>
      <c r="BT349" s="5">
        <f>SUM(Tabela36[[#This Row],[set/21]:[dez/21]])</f>
        <v>0</v>
      </c>
      <c r="BU349" s="5">
        <f>SUM(Tabela36[[#This Row],[jan/22]:[dez/22]])</f>
        <v>0</v>
      </c>
      <c r="BV349" s="5">
        <f t="shared" si="17"/>
        <v>97564.04</v>
      </c>
      <c r="BW349" s="5">
        <f t="shared" si="18"/>
        <v>55649.8</v>
      </c>
      <c r="BX349" s="5">
        <f>SUM(Tabela36[[#This Row],[jan/25]:[dez/25]])</f>
        <v>113527.62999999999</v>
      </c>
      <c r="BY349" s="5">
        <f t="shared" si="19"/>
        <v>42708.959999999992</v>
      </c>
      <c r="BZ349" s="5">
        <f>Tabela36[[#This Row],[Total 2025]]+Tabela36[[#This Row],[Total 2024]]+Tabela36[[#This Row],[Total 2023]]+Tabela36[[#This Row],[Total 2022]]+Tabela36[[#This Row],[Total 2021]]+Tabela36[[#This Row],[Total 2026]]</f>
        <v>309450.42999999993</v>
      </c>
    </row>
    <row r="350" spans="1:78" ht="30" customHeight="1" x14ac:dyDescent="0.25">
      <c r="A350" s="63"/>
      <c r="B350" s="10" t="s">
        <v>406</v>
      </c>
      <c r="C350" s="17" t="s">
        <v>286</v>
      </c>
      <c r="D350" s="10">
        <v>1391</v>
      </c>
      <c r="E350" s="7">
        <v>0</v>
      </c>
      <c r="F350" s="17" t="s">
        <v>436</v>
      </c>
      <c r="G350" s="153" t="s">
        <v>435</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941.47</v>
      </c>
      <c r="AB350" s="11">
        <v>12533.779999999999</v>
      </c>
      <c r="AC350" s="11">
        <v>1446.72</v>
      </c>
      <c r="AD350" s="11">
        <v>4935.96</v>
      </c>
      <c r="AE350" s="7">
        <v>2760</v>
      </c>
      <c r="AF350" s="11">
        <v>4716.3999999999996</v>
      </c>
      <c r="AG350" s="11">
        <v>4321.78</v>
      </c>
      <c r="AH350" s="7">
        <v>2443.14</v>
      </c>
      <c r="AI350" s="7">
        <v>0</v>
      </c>
      <c r="AJ350" s="7">
        <v>6110.64</v>
      </c>
      <c r="AK350" s="7">
        <v>0</v>
      </c>
      <c r="AL350" s="7">
        <v>0</v>
      </c>
      <c r="AM350" s="7">
        <v>4816.1400000000003</v>
      </c>
      <c r="AN350" s="7">
        <v>3264.24</v>
      </c>
      <c r="AO350" s="7">
        <v>2156.86</v>
      </c>
      <c r="AP350" s="7">
        <v>0</v>
      </c>
      <c r="AQ350" s="7">
        <v>0</v>
      </c>
      <c r="AR350" s="7">
        <v>5750.46</v>
      </c>
      <c r="AS350" s="7">
        <v>0</v>
      </c>
      <c r="AT350" s="7">
        <v>0</v>
      </c>
      <c r="AU350" s="7">
        <v>0</v>
      </c>
      <c r="AV350" s="7">
        <v>0</v>
      </c>
      <c r="AW350" s="7">
        <v>2155.42</v>
      </c>
      <c r="AX350" s="7">
        <v>0</v>
      </c>
      <c r="AY350" s="7">
        <v>0</v>
      </c>
      <c r="AZ350" s="7">
        <v>0</v>
      </c>
      <c r="BA350" s="7">
        <v>0</v>
      </c>
      <c r="BB350" s="7">
        <v>0</v>
      </c>
      <c r="BC350" s="7">
        <v>2726.4</v>
      </c>
      <c r="BD350" s="7">
        <v>0</v>
      </c>
      <c r="BE350" s="7">
        <v>0</v>
      </c>
      <c r="BF350" s="7">
        <v>3672.48</v>
      </c>
      <c r="BG350" s="7">
        <v>0</v>
      </c>
      <c r="BH350" s="7">
        <v>0</v>
      </c>
      <c r="BI350" s="7">
        <v>0</v>
      </c>
      <c r="BJ350" s="7">
        <v>0</v>
      </c>
      <c r="BK350" s="7">
        <v>0</v>
      </c>
      <c r="BL350" s="155">
        <v>1933.4</v>
      </c>
      <c r="BM350" s="7"/>
      <c r="BN350" s="7"/>
      <c r="BO350" s="7"/>
      <c r="BP350" s="7"/>
      <c r="BQ350" s="7"/>
      <c r="BR350" s="7"/>
      <c r="BS350" s="7"/>
      <c r="BT350" s="5">
        <f>SUM(Tabela36[[#This Row],[set/21]:[dez/21]])</f>
        <v>0</v>
      </c>
      <c r="BU350" s="5">
        <f>SUM(Tabela36[[#This Row],[jan/22]:[dez/22]])</f>
        <v>0</v>
      </c>
      <c r="BV350" s="5">
        <f t="shared" si="17"/>
        <v>34099.249999999993</v>
      </c>
      <c r="BW350" s="5">
        <f t="shared" si="18"/>
        <v>22098.34</v>
      </c>
      <c r="BX350" s="5">
        <f>SUM(Tabela36[[#This Row],[jan/25]:[dez/25]])</f>
        <v>8554.2999999999993</v>
      </c>
      <c r="BY350" s="5">
        <f t="shared" si="19"/>
        <v>1933.4</v>
      </c>
      <c r="BZ350" s="5">
        <f>Tabela36[[#This Row],[Total 2025]]+Tabela36[[#This Row],[Total 2024]]+Tabela36[[#This Row],[Total 2023]]+Tabela36[[#This Row],[Total 2022]]+Tabela36[[#This Row],[Total 2021]]+Tabela36[[#This Row],[Total 2026]]</f>
        <v>66685.289999999994</v>
      </c>
    </row>
    <row r="351" spans="1:78" ht="30" customHeight="1" x14ac:dyDescent="0.25">
      <c r="A351" s="63"/>
      <c r="B351" s="10" t="s">
        <v>407</v>
      </c>
      <c r="C351" s="17" t="s">
        <v>280</v>
      </c>
      <c r="D351" s="10">
        <v>1392</v>
      </c>
      <c r="E351" s="7">
        <v>65000</v>
      </c>
      <c r="F351" s="17" t="s">
        <v>436</v>
      </c>
      <c r="G351" s="153" t="s">
        <v>435</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5930.47</v>
      </c>
      <c r="AB351" s="11">
        <v>13475.16</v>
      </c>
      <c r="AC351" s="11">
        <v>7421.54</v>
      </c>
      <c r="AD351" s="11">
        <v>18538.43</v>
      </c>
      <c r="AE351" s="7">
        <v>19186.009999999998</v>
      </c>
      <c r="AF351" s="11">
        <v>31302.959999999999</v>
      </c>
      <c r="AG351" s="11">
        <v>22980.31</v>
      </c>
      <c r="AH351" s="7">
        <v>14795.779999999999</v>
      </c>
      <c r="AI351" s="7">
        <v>11206.2</v>
      </c>
      <c r="AJ351" s="7">
        <v>8637.652</v>
      </c>
      <c r="AK351" s="7">
        <v>11045.89</v>
      </c>
      <c r="AL351" s="7">
        <v>26800.53</v>
      </c>
      <c r="AM351" s="7">
        <v>20639.650000000001</v>
      </c>
      <c r="AN351" s="7">
        <v>52213.640000000007</v>
      </c>
      <c r="AO351" s="7">
        <v>10344.129999999999</v>
      </c>
      <c r="AP351" s="7">
        <v>24885.34</v>
      </c>
      <c r="AQ351" s="7">
        <v>31776.760000000002</v>
      </c>
      <c r="AR351" s="7">
        <v>15846.4</v>
      </c>
      <c r="AS351" s="7">
        <v>11450.605600000001</v>
      </c>
      <c r="AT351" s="7">
        <v>11787.189999999999</v>
      </c>
      <c r="AU351" s="7">
        <v>14735.08</v>
      </c>
      <c r="AV351" s="7">
        <v>13178.33</v>
      </c>
      <c r="AW351" s="7">
        <v>18704.18</v>
      </c>
      <c r="AX351" s="7">
        <v>15140.35</v>
      </c>
      <c r="AY351" s="7">
        <v>12908.380000000001</v>
      </c>
      <c r="AZ351" s="7">
        <v>11826.56</v>
      </c>
      <c r="BA351" s="7">
        <v>31651.24</v>
      </c>
      <c r="BB351" s="7">
        <v>28471.58</v>
      </c>
      <c r="BC351" s="7">
        <v>47205.83</v>
      </c>
      <c r="BD351" s="7">
        <v>6062.82</v>
      </c>
      <c r="BE351" s="7">
        <v>23597.86</v>
      </c>
      <c r="BF351" s="7">
        <v>14166.06</v>
      </c>
      <c r="BG351" s="7">
        <v>58440.68</v>
      </c>
      <c r="BH351" s="7">
        <v>4302.3599999999997</v>
      </c>
      <c r="BI351" s="7">
        <v>18817.440000000002</v>
      </c>
      <c r="BJ351" s="7">
        <v>13905.03</v>
      </c>
      <c r="BK351" s="7">
        <v>43703.93</v>
      </c>
      <c r="BL351" s="155">
        <v>18853.920000000002</v>
      </c>
      <c r="BM351" s="7"/>
      <c r="BN351" s="7"/>
      <c r="BO351" s="7"/>
      <c r="BP351" s="7"/>
      <c r="BQ351" s="7"/>
      <c r="BR351" s="7"/>
      <c r="BS351" s="7"/>
      <c r="BT351" s="5">
        <f>SUM(Tabela36[[#This Row],[set/21]:[dez/21]])</f>
        <v>0</v>
      </c>
      <c r="BU351" s="5">
        <f>SUM(Tabela36[[#This Row],[jan/22]:[dez/22]])</f>
        <v>0</v>
      </c>
      <c r="BV351" s="5">
        <f t="shared" si="17"/>
        <v>144836.86000000002</v>
      </c>
      <c r="BW351" s="5">
        <f t="shared" si="18"/>
        <v>240162.86760000003</v>
      </c>
      <c r="BX351" s="5">
        <f>SUM(Tabela36[[#This Row],[jan/25]:[dez/25]])</f>
        <v>281353.87</v>
      </c>
      <c r="BY351" s="5">
        <f t="shared" si="19"/>
        <v>99582.680000000008</v>
      </c>
      <c r="BZ351" s="5">
        <f>Tabela36[[#This Row],[Total 2025]]+Tabela36[[#This Row],[Total 2024]]+Tabela36[[#This Row],[Total 2023]]+Tabela36[[#This Row],[Total 2022]]+Tabela36[[#This Row],[Total 2021]]+Tabela36[[#This Row],[Total 2026]]</f>
        <v>765936.27760000003</v>
      </c>
    </row>
    <row r="352" spans="1:78" ht="30" customHeight="1" x14ac:dyDescent="0.25">
      <c r="A352" s="63"/>
      <c r="B352" s="10" t="s">
        <v>408</v>
      </c>
      <c r="C352" s="17" t="s">
        <v>281</v>
      </c>
      <c r="D352" s="10">
        <v>1394</v>
      </c>
      <c r="E352" s="7"/>
      <c r="F352" s="17" t="s">
        <v>529</v>
      </c>
      <c r="G352" s="153" t="s">
        <v>471</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3248.4700000000003</v>
      </c>
      <c r="AB352" s="11">
        <v>0</v>
      </c>
      <c r="AC352" s="11">
        <v>0</v>
      </c>
      <c r="AD352" s="11">
        <v>0</v>
      </c>
      <c r="AE352" s="7">
        <v>0</v>
      </c>
      <c r="AF352" s="11">
        <v>0</v>
      </c>
      <c r="AG352" s="11">
        <v>0</v>
      </c>
      <c r="AH352" s="7">
        <v>763.99</v>
      </c>
      <c r="AI352" s="7">
        <v>1037.67</v>
      </c>
      <c r="AJ352" s="7">
        <v>0</v>
      </c>
      <c r="AK352" s="7">
        <v>0</v>
      </c>
      <c r="AL352" s="7">
        <v>0</v>
      </c>
      <c r="AM352" s="7">
        <v>0</v>
      </c>
      <c r="AN352" s="7">
        <v>0</v>
      </c>
      <c r="AO352" s="7">
        <v>0</v>
      </c>
      <c r="AP352" s="7">
        <v>0</v>
      </c>
      <c r="AQ352" s="7">
        <v>0</v>
      </c>
      <c r="AR352" s="7">
        <v>0</v>
      </c>
      <c r="AS352" s="7">
        <v>0</v>
      </c>
      <c r="AT352" s="7">
        <v>1025.81</v>
      </c>
      <c r="AU352" s="7">
        <v>0</v>
      </c>
      <c r="AV352" s="7">
        <v>0</v>
      </c>
      <c r="AW352" s="7">
        <v>0</v>
      </c>
      <c r="AX352" s="7">
        <v>0</v>
      </c>
      <c r="AY352" s="7">
        <v>0</v>
      </c>
      <c r="AZ352" s="7">
        <v>0</v>
      </c>
      <c r="BA352" s="7">
        <v>0</v>
      </c>
      <c r="BB352" s="7">
        <v>0</v>
      </c>
      <c r="BC352" s="7">
        <v>0</v>
      </c>
      <c r="BD352" s="7">
        <v>0</v>
      </c>
      <c r="BE352" s="7">
        <v>0</v>
      </c>
      <c r="BF352" s="7">
        <v>0</v>
      </c>
      <c r="BG352" s="7">
        <v>0</v>
      </c>
      <c r="BH352" s="7">
        <v>3007.51</v>
      </c>
      <c r="BI352" s="7">
        <v>0</v>
      </c>
      <c r="BJ352" s="7">
        <v>0</v>
      </c>
      <c r="BK352" s="7">
        <v>0</v>
      </c>
      <c r="BL352" s="155">
        <v>0</v>
      </c>
      <c r="BM352" s="7"/>
      <c r="BN352" s="7"/>
      <c r="BO352" s="7"/>
      <c r="BP352" s="7"/>
      <c r="BQ352" s="7"/>
      <c r="BR352" s="7"/>
      <c r="BS352" s="7"/>
      <c r="BT352" s="5">
        <f>SUM(Tabela36[[#This Row],[set/21]:[dez/21]])</f>
        <v>0</v>
      </c>
      <c r="BU352" s="5">
        <f>SUM(Tabela36[[#This Row],[jan/22]:[dez/22]])</f>
        <v>0</v>
      </c>
      <c r="BV352" s="5">
        <f t="shared" si="17"/>
        <v>5050.13</v>
      </c>
      <c r="BW352" s="5">
        <f t="shared" si="18"/>
        <v>1025.81</v>
      </c>
      <c r="BX352" s="5">
        <f>SUM(Tabela36[[#This Row],[jan/25]:[dez/25]])</f>
        <v>0</v>
      </c>
      <c r="BY352" s="5">
        <f t="shared" si="19"/>
        <v>3007.51</v>
      </c>
      <c r="BZ352" s="5">
        <f>Tabela36[[#This Row],[Total 2025]]+Tabela36[[#This Row],[Total 2024]]+Tabela36[[#This Row],[Total 2023]]+Tabela36[[#This Row],[Total 2022]]+Tabela36[[#This Row],[Total 2021]]+Tabela36[[#This Row],[Total 2026]]</f>
        <v>9083.4500000000007</v>
      </c>
    </row>
    <row r="353" spans="1:78" ht="30" customHeight="1" x14ac:dyDescent="0.25">
      <c r="A353" s="63"/>
      <c r="B353" s="10" t="s">
        <v>409</v>
      </c>
      <c r="C353" s="20" t="s">
        <v>278</v>
      </c>
      <c r="D353" s="10">
        <v>1395</v>
      </c>
      <c r="E353" s="7"/>
      <c r="F353" s="20" t="s">
        <v>436</v>
      </c>
      <c r="G353" s="153" t="s">
        <v>435</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3181.69</v>
      </c>
      <c r="AC353" s="11">
        <v>0</v>
      </c>
      <c r="AD353" s="11">
        <v>0</v>
      </c>
      <c r="AE353" s="7">
        <v>0</v>
      </c>
      <c r="AF353" s="11">
        <v>0</v>
      </c>
      <c r="AG353" s="11">
        <v>0</v>
      </c>
      <c r="AH353" s="7">
        <v>0</v>
      </c>
      <c r="AI353" s="7">
        <v>0</v>
      </c>
      <c r="AJ353" s="7">
        <v>0</v>
      </c>
      <c r="AK353" s="7">
        <v>0</v>
      </c>
      <c r="AL353" s="7">
        <v>0</v>
      </c>
      <c r="AM353" s="7">
        <v>0</v>
      </c>
      <c r="AN353" s="7">
        <v>0</v>
      </c>
      <c r="AO353" s="7">
        <v>0</v>
      </c>
      <c r="AP353" s="7">
        <v>0</v>
      </c>
      <c r="AQ353" s="7">
        <v>0</v>
      </c>
      <c r="AR353" s="7">
        <v>0</v>
      </c>
      <c r="AS353" s="7">
        <v>0</v>
      </c>
      <c r="AT353" s="7">
        <v>0</v>
      </c>
      <c r="AU353" s="7">
        <v>0</v>
      </c>
      <c r="AV353" s="7">
        <v>0</v>
      </c>
      <c r="AW353" s="7">
        <v>0</v>
      </c>
      <c r="AX353" s="7">
        <v>0</v>
      </c>
      <c r="AY353" s="7">
        <v>0</v>
      </c>
      <c r="AZ353" s="7">
        <v>0</v>
      </c>
      <c r="BA353" s="7">
        <v>0</v>
      </c>
      <c r="BB353" s="7">
        <v>0</v>
      </c>
      <c r="BC353" s="7">
        <v>0</v>
      </c>
      <c r="BD353" s="7">
        <v>0</v>
      </c>
      <c r="BE353" s="7">
        <v>0</v>
      </c>
      <c r="BF353" s="7">
        <v>0</v>
      </c>
      <c r="BG353" s="7">
        <v>0</v>
      </c>
      <c r="BH353" s="7">
        <v>0</v>
      </c>
      <c r="BI353" s="7">
        <v>0</v>
      </c>
      <c r="BJ353" s="7">
        <v>0</v>
      </c>
      <c r="BK353" s="7">
        <v>0</v>
      </c>
      <c r="BL353" s="155">
        <v>0</v>
      </c>
      <c r="BM353" s="7"/>
      <c r="BN353" s="7"/>
      <c r="BO353" s="7"/>
      <c r="BP353" s="7"/>
      <c r="BQ353" s="7"/>
      <c r="BR353" s="7"/>
      <c r="BS353" s="7"/>
      <c r="BT353" s="5">
        <f>SUM(Tabela36[[#This Row],[set/21]:[dez/21]])</f>
        <v>0</v>
      </c>
      <c r="BU353" s="5">
        <f>SUM(Tabela36[[#This Row],[jan/22]:[dez/22]])</f>
        <v>0</v>
      </c>
      <c r="BV353" s="5">
        <f t="shared" si="17"/>
        <v>3181.69</v>
      </c>
      <c r="BW353" s="5">
        <f t="shared" si="18"/>
        <v>0</v>
      </c>
      <c r="BX353" s="5">
        <f>SUM(Tabela36[[#This Row],[jan/25]:[dez/25]])</f>
        <v>0</v>
      </c>
      <c r="BY353" s="5">
        <f t="shared" si="19"/>
        <v>0</v>
      </c>
      <c r="BZ353" s="5">
        <f>Tabela36[[#This Row],[Total 2025]]+Tabela36[[#This Row],[Total 2024]]+Tabela36[[#This Row],[Total 2023]]+Tabela36[[#This Row],[Total 2022]]+Tabela36[[#This Row],[Total 2021]]+Tabela36[[#This Row],[Total 2026]]</f>
        <v>3181.69</v>
      </c>
    </row>
    <row r="354" spans="1:78" ht="30" customHeight="1" x14ac:dyDescent="0.25">
      <c r="A354" s="63"/>
      <c r="B354" s="10" t="s">
        <v>410</v>
      </c>
      <c r="C354" s="20" t="s">
        <v>276</v>
      </c>
      <c r="D354" s="10">
        <v>1396</v>
      </c>
      <c r="E354" s="7"/>
      <c r="F354" s="20" t="s">
        <v>436</v>
      </c>
      <c r="G354" s="153" t="s">
        <v>435</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3173.17</v>
      </c>
      <c r="AC354" s="11">
        <v>0</v>
      </c>
      <c r="AD354" s="11">
        <v>0</v>
      </c>
      <c r="AE354" s="7">
        <v>0</v>
      </c>
      <c r="AF354" s="11">
        <v>0</v>
      </c>
      <c r="AG354" s="11">
        <v>0</v>
      </c>
      <c r="AH354" s="7">
        <v>0</v>
      </c>
      <c r="AI354" s="7">
        <v>0</v>
      </c>
      <c r="AJ354" s="7">
        <v>0</v>
      </c>
      <c r="AK354" s="7">
        <v>0</v>
      </c>
      <c r="AL354" s="7">
        <v>0</v>
      </c>
      <c r="AM354" s="7">
        <v>0</v>
      </c>
      <c r="AN354" s="7">
        <v>0</v>
      </c>
      <c r="AO354" s="7">
        <v>0</v>
      </c>
      <c r="AP354" s="7">
        <v>0</v>
      </c>
      <c r="AQ354" s="7">
        <v>0</v>
      </c>
      <c r="AR354" s="7">
        <v>0</v>
      </c>
      <c r="AS354" s="7">
        <v>0</v>
      </c>
      <c r="AT354" s="7">
        <v>0</v>
      </c>
      <c r="AU354" s="7">
        <v>0</v>
      </c>
      <c r="AV354" s="7">
        <v>0</v>
      </c>
      <c r="AW354" s="7">
        <v>0</v>
      </c>
      <c r="AX354" s="7">
        <v>0</v>
      </c>
      <c r="AY354" s="7">
        <v>0</v>
      </c>
      <c r="AZ354" s="7">
        <v>0</v>
      </c>
      <c r="BA354" s="7">
        <v>0</v>
      </c>
      <c r="BB354" s="7">
        <v>0</v>
      </c>
      <c r="BC354" s="7">
        <v>0</v>
      </c>
      <c r="BD354" s="7">
        <v>0</v>
      </c>
      <c r="BE354" s="7">
        <v>0</v>
      </c>
      <c r="BF354" s="7">
        <v>0</v>
      </c>
      <c r="BG354" s="7">
        <v>0</v>
      </c>
      <c r="BH354" s="7">
        <v>0</v>
      </c>
      <c r="BI354" s="7">
        <v>0</v>
      </c>
      <c r="BJ354" s="7">
        <v>0</v>
      </c>
      <c r="BK354" s="7">
        <v>0</v>
      </c>
      <c r="BL354" s="155">
        <v>0</v>
      </c>
      <c r="BM354" s="7"/>
      <c r="BN354" s="7"/>
      <c r="BO354" s="7"/>
      <c r="BP354" s="7"/>
      <c r="BQ354" s="7"/>
      <c r="BR354" s="7"/>
      <c r="BS354" s="7"/>
      <c r="BT354" s="5">
        <f>SUM(Tabela36[[#This Row],[set/21]:[dez/21]])</f>
        <v>0</v>
      </c>
      <c r="BU354" s="5">
        <f>SUM(Tabela36[[#This Row],[jan/22]:[dez/22]])</f>
        <v>0</v>
      </c>
      <c r="BV354" s="5">
        <f t="shared" si="17"/>
        <v>3173.17</v>
      </c>
      <c r="BW354" s="5">
        <f t="shared" si="18"/>
        <v>0</v>
      </c>
      <c r="BX354" s="5">
        <f>SUM(Tabela36[[#This Row],[jan/25]:[dez/25]])</f>
        <v>0</v>
      </c>
      <c r="BY354" s="5">
        <f t="shared" si="19"/>
        <v>0</v>
      </c>
      <c r="BZ354" s="5">
        <f>Tabela36[[#This Row],[Total 2025]]+Tabela36[[#This Row],[Total 2024]]+Tabela36[[#This Row],[Total 2023]]+Tabela36[[#This Row],[Total 2022]]+Tabela36[[#This Row],[Total 2021]]+Tabela36[[#This Row],[Total 2026]]</f>
        <v>3173.17</v>
      </c>
    </row>
    <row r="355" spans="1:78" ht="30" customHeight="1" x14ac:dyDescent="0.25">
      <c r="A355" s="63"/>
      <c r="B355" s="10" t="s">
        <v>411</v>
      </c>
      <c r="C355" s="20" t="s">
        <v>280</v>
      </c>
      <c r="D355" s="10">
        <v>1399</v>
      </c>
      <c r="E355" s="7"/>
      <c r="F355" s="20" t="s">
        <v>529</v>
      </c>
      <c r="G355" s="153" t="s">
        <v>471</v>
      </c>
      <c r="H355" s="7">
        <v>0</v>
      </c>
      <c r="I355" s="7">
        <v>0</v>
      </c>
      <c r="J355" s="7">
        <v>0</v>
      </c>
      <c r="K355" s="7">
        <v>0</v>
      </c>
      <c r="L355" s="7">
        <v>0</v>
      </c>
      <c r="M355" s="7">
        <v>0</v>
      </c>
      <c r="N355" s="7">
        <v>3891.12</v>
      </c>
      <c r="O355" s="7">
        <v>0</v>
      </c>
      <c r="P355" s="7">
        <v>0</v>
      </c>
      <c r="Q355" s="7">
        <v>0</v>
      </c>
      <c r="R355" s="7">
        <v>0</v>
      </c>
      <c r="S355" s="7">
        <v>10372.92</v>
      </c>
      <c r="T355" s="11">
        <v>6164.0499999999993</v>
      </c>
      <c r="U355" s="11">
        <v>0</v>
      </c>
      <c r="V355" s="11">
        <v>16504.87</v>
      </c>
      <c r="W355" s="11">
        <v>2293.98</v>
      </c>
      <c r="X355" s="11">
        <v>10644.490000000002</v>
      </c>
      <c r="Y355" s="11">
        <v>0</v>
      </c>
      <c r="Z355" s="11">
        <v>12042.25</v>
      </c>
      <c r="AA355" s="11">
        <v>1801</v>
      </c>
      <c r="AB355" s="11">
        <v>2341.5</v>
      </c>
      <c r="AC355" s="11">
        <v>2925.8199999999997</v>
      </c>
      <c r="AD355" s="11">
        <v>6195.0800000000008</v>
      </c>
      <c r="AE355" s="7">
        <v>5325.26</v>
      </c>
      <c r="AF355" s="11">
        <v>4587.57</v>
      </c>
      <c r="AG355" s="11">
        <v>1481.3899999999999</v>
      </c>
      <c r="AH355" s="7">
        <v>4414.9400000000005</v>
      </c>
      <c r="AI355" s="7">
        <v>970.56</v>
      </c>
      <c r="AJ355" s="7">
        <v>891.79200000000003</v>
      </c>
      <c r="AK355" s="7">
        <v>7814.1299999999992</v>
      </c>
      <c r="AL355" s="7">
        <v>2813.0600000000004</v>
      </c>
      <c r="AM355" s="7">
        <v>3362.8199999999997</v>
      </c>
      <c r="AN355" s="7">
        <v>4989.83</v>
      </c>
      <c r="AO355" s="7">
        <v>11924.23</v>
      </c>
      <c r="AP355" s="7">
        <v>8323.4399999999987</v>
      </c>
      <c r="AQ355" s="7">
        <v>3610.25</v>
      </c>
      <c r="AR355" s="7">
        <v>11801.44</v>
      </c>
      <c r="AS355" s="7">
        <v>0</v>
      </c>
      <c r="AT355" s="7">
        <v>11142.65</v>
      </c>
      <c r="AU355" s="7">
        <v>7825.6</v>
      </c>
      <c r="AV355" s="7">
        <v>11831.730000000001</v>
      </c>
      <c r="AW355" s="7">
        <v>6051.06</v>
      </c>
      <c r="AX355" s="7">
        <v>13902.09</v>
      </c>
      <c r="AY355" s="7">
        <v>8272.83</v>
      </c>
      <c r="AZ355" s="7">
        <v>15222.87</v>
      </c>
      <c r="BA355" s="7">
        <v>15037.32</v>
      </c>
      <c r="BB355" s="7">
        <v>0</v>
      </c>
      <c r="BC355" s="7">
        <v>29734.91</v>
      </c>
      <c r="BD355" s="7">
        <v>15743</v>
      </c>
      <c r="BE355" s="7">
        <v>15252.77</v>
      </c>
      <c r="BF355" s="7">
        <v>7863.11</v>
      </c>
      <c r="BG355" s="7">
        <v>39398.320000000007</v>
      </c>
      <c r="BH355" s="7">
        <v>40630.28</v>
      </c>
      <c r="BI355" s="7">
        <v>72612.31</v>
      </c>
      <c r="BJ355" s="7">
        <v>22886.06</v>
      </c>
      <c r="BK355" s="7">
        <v>25609.59</v>
      </c>
      <c r="BL355" s="155">
        <v>14044.720000000001</v>
      </c>
      <c r="BM355" s="7"/>
      <c r="BN355" s="7"/>
      <c r="BO355" s="7"/>
      <c r="BP355" s="7"/>
      <c r="BQ355" s="7"/>
      <c r="BR355" s="7"/>
      <c r="BS355" s="7"/>
      <c r="BT355" s="5">
        <f>SUM(Tabela36[[#This Row],[set/21]:[dez/21]])</f>
        <v>0</v>
      </c>
      <c r="BU355" s="5">
        <f>SUM(Tabela36[[#This Row],[jan/22]:[dez/22]])</f>
        <v>39226.94</v>
      </c>
      <c r="BV355" s="5">
        <f t="shared" si="17"/>
        <v>52729.86</v>
      </c>
      <c r="BW355" s="5">
        <f t="shared" si="18"/>
        <v>74499.241999999998</v>
      </c>
      <c r="BX355" s="5">
        <f>SUM(Tabela36[[#This Row],[jan/25]:[dez/25]])</f>
        <v>178310.01</v>
      </c>
      <c r="BY355" s="5">
        <f t="shared" si="19"/>
        <v>175782.96</v>
      </c>
      <c r="BZ355" s="5">
        <f>Tabela36[[#This Row],[Total 2025]]+Tabela36[[#This Row],[Total 2024]]+Tabela36[[#This Row],[Total 2023]]+Tabela36[[#This Row],[Total 2022]]+Tabela36[[#This Row],[Total 2021]]+Tabela36[[#This Row],[Total 2026]]</f>
        <v>520549.01199999999</v>
      </c>
    </row>
    <row r="356" spans="1:78" ht="30" customHeight="1" x14ac:dyDescent="0.25">
      <c r="A356" s="63"/>
      <c r="B356" s="10" t="s">
        <v>412</v>
      </c>
      <c r="C356" s="20" t="s">
        <v>280</v>
      </c>
      <c r="D356" s="10">
        <v>1400</v>
      </c>
      <c r="E356" s="7"/>
      <c r="F356" s="20" t="s">
        <v>436</v>
      </c>
      <c r="G356" s="153" t="s">
        <v>435</v>
      </c>
      <c r="H356" s="11">
        <v>0</v>
      </c>
      <c r="I356" s="11">
        <v>0</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4606.0200000000004</v>
      </c>
      <c r="AC356" s="11">
        <v>7338.99</v>
      </c>
      <c r="AD356" s="11">
        <v>0</v>
      </c>
      <c r="AE356" s="7">
        <v>0</v>
      </c>
      <c r="AF356" s="11">
        <v>5942.72</v>
      </c>
      <c r="AG356" s="11">
        <v>0</v>
      </c>
      <c r="AH356" s="7">
        <v>0</v>
      </c>
      <c r="AI356" s="7">
        <v>0</v>
      </c>
      <c r="AJ356" s="7">
        <v>0</v>
      </c>
      <c r="AK356" s="7">
        <v>0</v>
      </c>
      <c r="AL356" s="7">
        <v>0</v>
      </c>
      <c r="AM356" s="7">
        <v>0</v>
      </c>
      <c r="AN356" s="7">
        <v>0</v>
      </c>
      <c r="AO356" s="7">
        <v>0</v>
      </c>
      <c r="AP356" s="7">
        <v>0</v>
      </c>
      <c r="AQ356" s="7">
        <v>0</v>
      </c>
      <c r="AR356" s="7">
        <v>0</v>
      </c>
      <c r="AS356" s="7">
        <v>0</v>
      </c>
      <c r="AT356" s="7">
        <v>0</v>
      </c>
      <c r="AU356" s="7">
        <v>0</v>
      </c>
      <c r="AV356" s="7">
        <v>0</v>
      </c>
      <c r="AW356" s="7">
        <v>0</v>
      </c>
      <c r="AX356" s="7">
        <v>0</v>
      </c>
      <c r="AY356" s="7">
        <v>0</v>
      </c>
      <c r="AZ356" s="7">
        <v>0</v>
      </c>
      <c r="BA356" s="7">
        <v>0</v>
      </c>
      <c r="BB356" s="7">
        <v>0</v>
      </c>
      <c r="BC356" s="7">
        <v>0</v>
      </c>
      <c r="BD356" s="7">
        <v>0</v>
      </c>
      <c r="BE356" s="7">
        <v>0</v>
      </c>
      <c r="BF356" s="7">
        <v>0</v>
      </c>
      <c r="BG356" s="7">
        <v>0</v>
      </c>
      <c r="BH356" s="7">
        <v>0</v>
      </c>
      <c r="BI356" s="7">
        <v>0</v>
      </c>
      <c r="BJ356" s="7">
        <v>0</v>
      </c>
      <c r="BK356" s="7">
        <v>0</v>
      </c>
      <c r="BL356" s="155">
        <v>0</v>
      </c>
      <c r="BM356" s="7"/>
      <c r="BN356" s="7"/>
      <c r="BO356" s="7"/>
      <c r="BP356" s="7"/>
      <c r="BQ356" s="7"/>
      <c r="BR356" s="7"/>
      <c r="BS356" s="7"/>
      <c r="BT356" s="5">
        <f>SUM(Tabela36[[#This Row],[set/21]:[dez/21]])</f>
        <v>0</v>
      </c>
      <c r="BU356" s="5">
        <f>SUM(Tabela36[[#This Row],[jan/22]:[dez/22]])</f>
        <v>0</v>
      </c>
      <c r="BV356" s="5">
        <f t="shared" si="17"/>
        <v>17887.73</v>
      </c>
      <c r="BW356" s="5">
        <f t="shared" si="18"/>
        <v>0</v>
      </c>
      <c r="BX356" s="5">
        <f>SUM(Tabela36[[#This Row],[jan/25]:[dez/25]])</f>
        <v>0</v>
      </c>
      <c r="BY356" s="5">
        <f t="shared" si="19"/>
        <v>0</v>
      </c>
      <c r="BZ356" s="5">
        <f>Tabela36[[#This Row],[Total 2025]]+Tabela36[[#This Row],[Total 2024]]+Tabela36[[#This Row],[Total 2023]]+Tabela36[[#This Row],[Total 2022]]+Tabela36[[#This Row],[Total 2021]]+Tabela36[[#This Row],[Total 2026]]</f>
        <v>17887.73</v>
      </c>
    </row>
    <row r="357" spans="1:78" ht="30" customHeight="1" x14ac:dyDescent="0.25">
      <c r="A357" s="63"/>
      <c r="B357" s="10" t="s">
        <v>413</v>
      </c>
      <c r="C357" s="20" t="s">
        <v>276</v>
      </c>
      <c r="D357" s="10">
        <v>1401</v>
      </c>
      <c r="E357" s="7"/>
      <c r="F357" s="20" t="s">
        <v>436</v>
      </c>
      <c r="G357" s="153" t="s">
        <v>435</v>
      </c>
      <c r="H357" s="11">
        <v>0</v>
      </c>
      <c r="I357" s="11">
        <v>0</v>
      </c>
      <c r="J357" s="11">
        <v>0</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12898.39</v>
      </c>
      <c r="AC357" s="11">
        <v>0</v>
      </c>
      <c r="AD357" s="11">
        <v>0</v>
      </c>
      <c r="AE357" s="7">
        <v>0</v>
      </c>
      <c r="AF357" s="11">
        <v>0</v>
      </c>
      <c r="AG357" s="11">
        <v>0</v>
      </c>
      <c r="AH357" s="7">
        <v>0</v>
      </c>
      <c r="AI357" s="7">
        <v>0</v>
      </c>
      <c r="AJ357" s="7">
        <v>0</v>
      </c>
      <c r="AK357" s="7">
        <v>0</v>
      </c>
      <c r="AL357" s="7">
        <v>0</v>
      </c>
      <c r="AM357" s="7">
        <v>0</v>
      </c>
      <c r="AN357" s="7">
        <v>0</v>
      </c>
      <c r="AO357" s="7">
        <v>0</v>
      </c>
      <c r="AP357" s="7">
        <v>0</v>
      </c>
      <c r="AQ357" s="7">
        <v>0</v>
      </c>
      <c r="AR357" s="7">
        <v>0</v>
      </c>
      <c r="AS357" s="7">
        <v>953.57</v>
      </c>
      <c r="AT357" s="7">
        <v>0</v>
      </c>
      <c r="AU357" s="7">
        <v>0</v>
      </c>
      <c r="AV357" s="7">
        <v>0</v>
      </c>
      <c r="AW357" s="7">
        <v>0</v>
      </c>
      <c r="AX357" s="7">
        <v>0</v>
      </c>
      <c r="AY357" s="7">
        <v>0</v>
      </c>
      <c r="AZ357" s="7">
        <v>0</v>
      </c>
      <c r="BA357" s="7">
        <v>0</v>
      </c>
      <c r="BB357" s="7">
        <v>0</v>
      </c>
      <c r="BC357" s="7">
        <v>0</v>
      </c>
      <c r="BD357" s="7">
        <v>0</v>
      </c>
      <c r="BE357" s="7">
        <v>0</v>
      </c>
      <c r="BF357" s="7">
        <v>0</v>
      </c>
      <c r="BG357" s="7">
        <v>0</v>
      </c>
      <c r="BH357" s="7">
        <v>0</v>
      </c>
      <c r="BI357" s="7">
        <v>0</v>
      </c>
      <c r="BJ357" s="7">
        <v>0</v>
      </c>
      <c r="BK357" s="7">
        <v>0</v>
      </c>
      <c r="BL357" s="155">
        <v>0</v>
      </c>
      <c r="BM357" s="7"/>
      <c r="BN357" s="7"/>
      <c r="BO357" s="7"/>
      <c r="BP357" s="7"/>
      <c r="BQ357" s="7"/>
      <c r="BR357" s="7"/>
      <c r="BS357" s="7"/>
      <c r="BT357" s="5">
        <f>SUM(Tabela36[[#This Row],[set/21]:[dez/21]])</f>
        <v>0</v>
      </c>
      <c r="BU357" s="5">
        <f>SUM(Tabela36[[#This Row],[jan/22]:[dez/22]])</f>
        <v>0</v>
      </c>
      <c r="BV357" s="5">
        <f t="shared" si="17"/>
        <v>12898.39</v>
      </c>
      <c r="BW357" s="5">
        <f t="shared" si="18"/>
        <v>953.57</v>
      </c>
      <c r="BX357" s="5">
        <f>SUM(Tabela36[[#This Row],[jan/25]:[dez/25]])</f>
        <v>0</v>
      </c>
      <c r="BY357" s="5">
        <f t="shared" si="19"/>
        <v>0</v>
      </c>
      <c r="BZ357" s="5">
        <f>Tabela36[[#This Row],[Total 2025]]+Tabela36[[#This Row],[Total 2024]]+Tabela36[[#This Row],[Total 2023]]+Tabela36[[#This Row],[Total 2022]]+Tabela36[[#This Row],[Total 2021]]+Tabela36[[#This Row],[Total 2026]]</f>
        <v>13851.96</v>
      </c>
    </row>
    <row r="358" spans="1:78" ht="30" customHeight="1" x14ac:dyDescent="0.25">
      <c r="A358" s="135"/>
      <c r="B358" s="10" t="s">
        <v>414</v>
      </c>
      <c r="C358" s="20" t="s">
        <v>280</v>
      </c>
      <c r="D358" s="10">
        <v>1402</v>
      </c>
      <c r="E358" s="7">
        <v>15000</v>
      </c>
      <c r="F358" s="20" t="s">
        <v>436</v>
      </c>
      <c r="G358" s="153" t="s">
        <v>435</v>
      </c>
      <c r="H358" s="11">
        <v>0</v>
      </c>
      <c r="I358" s="11">
        <v>0</v>
      </c>
      <c r="J358" s="11">
        <v>0</v>
      </c>
      <c r="K358" s="11">
        <v>0</v>
      </c>
      <c r="L358" s="11">
        <v>0</v>
      </c>
      <c r="M358" s="11">
        <v>0</v>
      </c>
      <c r="N358" s="11">
        <v>0</v>
      </c>
      <c r="O358" s="11">
        <v>0</v>
      </c>
      <c r="P358" s="11">
        <v>0</v>
      </c>
      <c r="Q358" s="11">
        <v>0</v>
      </c>
      <c r="R358" s="11">
        <v>0</v>
      </c>
      <c r="S358" s="11">
        <v>0</v>
      </c>
      <c r="T358" s="11">
        <v>0</v>
      </c>
      <c r="U358" s="11">
        <v>0</v>
      </c>
      <c r="V358" s="11">
        <v>0</v>
      </c>
      <c r="W358" s="11">
        <v>0</v>
      </c>
      <c r="X358" s="11">
        <v>0</v>
      </c>
      <c r="Y358" s="11">
        <v>3455.64</v>
      </c>
      <c r="Z358" s="11">
        <v>4484.25</v>
      </c>
      <c r="AA358" s="11">
        <v>0</v>
      </c>
      <c r="AB358" s="11">
        <v>2536.4899999999998</v>
      </c>
      <c r="AC358" s="11">
        <v>0</v>
      </c>
      <c r="AD358" s="11">
        <v>0</v>
      </c>
      <c r="AE358" s="7">
        <v>2499.4299999999998</v>
      </c>
      <c r="AF358" s="11">
        <v>0</v>
      </c>
      <c r="AG358" s="11">
        <v>0</v>
      </c>
      <c r="AH358" s="7">
        <v>0</v>
      </c>
      <c r="AI358" s="7">
        <v>0</v>
      </c>
      <c r="AJ358" s="7">
        <v>0</v>
      </c>
      <c r="AK358" s="7">
        <v>4463.4699999999993</v>
      </c>
      <c r="AL358" s="11">
        <v>0</v>
      </c>
      <c r="AM358" s="11">
        <v>0</v>
      </c>
      <c r="AN358" s="11">
        <v>0</v>
      </c>
      <c r="AO358" s="11">
        <v>0</v>
      </c>
      <c r="AP358" s="11">
        <v>3668.64</v>
      </c>
      <c r="AQ358" s="11">
        <v>0</v>
      </c>
      <c r="AR358" s="11">
        <v>5361.94</v>
      </c>
      <c r="AS358" s="7">
        <v>12812.13</v>
      </c>
      <c r="AT358" s="7">
        <v>0</v>
      </c>
      <c r="AU358" s="7">
        <v>0</v>
      </c>
      <c r="AV358" s="7">
        <v>12682.48</v>
      </c>
      <c r="AW358" s="7">
        <v>0</v>
      </c>
      <c r="AX358" s="7">
        <v>13374.73</v>
      </c>
      <c r="AY358" s="7">
        <v>0</v>
      </c>
      <c r="AZ358" s="7">
        <v>0</v>
      </c>
      <c r="BA358" s="7">
        <v>12999.3</v>
      </c>
      <c r="BB358" s="7">
        <v>0</v>
      </c>
      <c r="BC358" s="7">
        <v>5094</v>
      </c>
      <c r="BD358" s="7">
        <v>7794.91</v>
      </c>
      <c r="BE358" s="7">
        <v>0</v>
      </c>
      <c r="BF358" s="7">
        <v>0</v>
      </c>
      <c r="BG358" s="7">
        <v>14440.5</v>
      </c>
      <c r="BH358" s="7">
        <v>3068.8</v>
      </c>
      <c r="BI358" s="7">
        <v>0</v>
      </c>
      <c r="BJ358" s="7">
        <v>12924.519999999999</v>
      </c>
      <c r="BK358" s="7">
        <v>13353</v>
      </c>
      <c r="BL358" s="155">
        <v>0</v>
      </c>
      <c r="BM358" s="7"/>
      <c r="BN358" s="7"/>
      <c r="BO358" s="7"/>
      <c r="BP358" s="7"/>
      <c r="BQ358" s="7"/>
      <c r="BR358" s="7"/>
      <c r="BS358" s="7"/>
      <c r="BT358" s="5">
        <f>SUM(Tabela36[[#This Row],[set/21]:[dez/21]])</f>
        <v>0</v>
      </c>
      <c r="BU358" s="5">
        <f>SUM(Tabela36[[#This Row],[jan/22]:[dez/22]])</f>
        <v>0</v>
      </c>
      <c r="BV358" s="5">
        <f t="shared" si="17"/>
        <v>12975.81</v>
      </c>
      <c r="BW358" s="5">
        <f t="shared" si="18"/>
        <v>26306.18</v>
      </c>
      <c r="BX358" s="5">
        <f>SUM(Tabela36[[#This Row],[jan/25]:[dez/25]])</f>
        <v>66385.919999999998</v>
      </c>
      <c r="BY358" s="5">
        <f t="shared" si="19"/>
        <v>29346.32</v>
      </c>
      <c r="BZ358" s="5">
        <f>Tabela36[[#This Row],[Total 2025]]+Tabela36[[#This Row],[Total 2024]]+Tabela36[[#This Row],[Total 2023]]+Tabela36[[#This Row],[Total 2022]]+Tabela36[[#This Row],[Total 2021]]+Tabela36[[#This Row],[Total 2026]]</f>
        <v>135014.23000000001</v>
      </c>
    </row>
    <row r="359" spans="1:78" ht="30" customHeight="1" x14ac:dyDescent="0.25">
      <c r="A359" s="63"/>
      <c r="B359" s="10" t="s">
        <v>415</v>
      </c>
      <c r="C359" s="20" t="s">
        <v>286</v>
      </c>
      <c r="D359" s="10">
        <v>1403</v>
      </c>
      <c r="E359" s="7"/>
      <c r="F359" s="20" t="s">
        <v>436</v>
      </c>
      <c r="G359" s="153" t="s">
        <v>435</v>
      </c>
      <c r="H359" s="11">
        <v>0</v>
      </c>
      <c r="I359" s="11">
        <v>0</v>
      </c>
      <c r="J359" s="11">
        <v>0</v>
      </c>
      <c r="K359" s="11">
        <v>0</v>
      </c>
      <c r="L359" s="11">
        <v>0</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3319.41</v>
      </c>
      <c r="AC359" s="11">
        <v>0</v>
      </c>
      <c r="AD359" s="11">
        <v>0</v>
      </c>
      <c r="AE359" s="7">
        <v>0</v>
      </c>
      <c r="AF359" s="11">
        <v>0</v>
      </c>
      <c r="AG359" s="11">
        <v>0</v>
      </c>
      <c r="AH359" s="7">
        <v>0</v>
      </c>
      <c r="AI359" s="7">
        <v>0</v>
      </c>
      <c r="AJ359" s="7">
        <v>0</v>
      </c>
      <c r="AK359" s="7">
        <v>2080.14</v>
      </c>
      <c r="AL359" s="7">
        <v>0</v>
      </c>
      <c r="AM359" s="7">
        <v>0</v>
      </c>
      <c r="AN359" s="7">
        <v>0</v>
      </c>
      <c r="AO359" s="7">
        <v>0</v>
      </c>
      <c r="AP359" s="7">
        <v>0</v>
      </c>
      <c r="AQ359" s="7">
        <v>0</v>
      </c>
      <c r="AR359" s="7">
        <v>0</v>
      </c>
      <c r="AS359" s="7">
        <v>0</v>
      </c>
      <c r="AT359" s="7">
        <v>0</v>
      </c>
      <c r="AU359" s="7">
        <v>0</v>
      </c>
      <c r="AV359" s="7">
        <v>0</v>
      </c>
      <c r="AW359" s="7">
        <v>6667.98</v>
      </c>
      <c r="AX359" s="7">
        <v>0</v>
      </c>
      <c r="AY359" s="7">
        <v>0</v>
      </c>
      <c r="AZ359" s="7">
        <v>0</v>
      </c>
      <c r="BA359" s="7">
        <v>0</v>
      </c>
      <c r="BB359" s="7">
        <v>0</v>
      </c>
      <c r="BC359" s="7">
        <v>0</v>
      </c>
      <c r="BD359" s="7">
        <v>0</v>
      </c>
      <c r="BE359" s="7">
        <v>0</v>
      </c>
      <c r="BF359" s="7">
        <v>0</v>
      </c>
      <c r="BG359" s="7">
        <v>0</v>
      </c>
      <c r="BH359" s="7">
        <v>0</v>
      </c>
      <c r="BI359" s="7">
        <v>0</v>
      </c>
      <c r="BJ359" s="7">
        <v>0</v>
      </c>
      <c r="BK359" s="7">
        <v>0</v>
      </c>
      <c r="BL359" s="155">
        <v>0</v>
      </c>
      <c r="BM359" s="7"/>
      <c r="BN359" s="7"/>
      <c r="BO359" s="7"/>
      <c r="BP359" s="7"/>
      <c r="BQ359" s="7"/>
      <c r="BR359" s="7"/>
      <c r="BS359" s="7"/>
      <c r="BT359" s="5">
        <f>SUM(Tabela36[[#This Row],[set/21]:[dez/21]])</f>
        <v>0</v>
      </c>
      <c r="BU359" s="5">
        <f>SUM(Tabela36[[#This Row],[jan/22]:[dez/22]])</f>
        <v>0</v>
      </c>
      <c r="BV359" s="5">
        <f t="shared" si="17"/>
        <v>3319.41</v>
      </c>
      <c r="BW359" s="5">
        <f t="shared" si="18"/>
        <v>2080.14</v>
      </c>
      <c r="BX359" s="5">
        <f>SUM(Tabela36[[#This Row],[jan/25]:[dez/25]])</f>
        <v>6667.98</v>
      </c>
      <c r="BY359" s="5">
        <f t="shared" si="19"/>
        <v>0</v>
      </c>
      <c r="BZ359" s="5">
        <f>Tabela36[[#This Row],[Total 2025]]+Tabela36[[#This Row],[Total 2024]]+Tabela36[[#This Row],[Total 2023]]+Tabela36[[#This Row],[Total 2022]]+Tabela36[[#This Row],[Total 2021]]+Tabela36[[#This Row],[Total 2026]]</f>
        <v>12067.529999999999</v>
      </c>
    </row>
    <row r="360" spans="1:78" ht="30" customHeight="1" x14ac:dyDescent="0.25">
      <c r="A360" s="63"/>
      <c r="B360" s="10" t="s">
        <v>416</v>
      </c>
      <c r="C360" s="21" t="s">
        <v>276</v>
      </c>
      <c r="D360" s="10">
        <v>1404</v>
      </c>
      <c r="E360" s="7"/>
      <c r="F360" s="21" t="s">
        <v>436</v>
      </c>
      <c r="G360" s="153" t="s">
        <v>435</v>
      </c>
      <c r="H360" s="11">
        <v>0</v>
      </c>
      <c r="I360" s="11">
        <v>0</v>
      </c>
      <c r="J360" s="11">
        <v>0</v>
      </c>
      <c r="K360" s="11">
        <v>0</v>
      </c>
      <c r="L360" s="11">
        <v>0</v>
      </c>
      <c r="M360" s="11">
        <v>0</v>
      </c>
      <c r="N360" s="11">
        <v>0</v>
      </c>
      <c r="O360" s="11">
        <v>0</v>
      </c>
      <c r="P360" s="11">
        <v>0</v>
      </c>
      <c r="Q360" s="11">
        <v>0</v>
      </c>
      <c r="R360" s="11">
        <v>0</v>
      </c>
      <c r="S360" s="11">
        <v>0</v>
      </c>
      <c r="T360" s="11">
        <v>0</v>
      </c>
      <c r="U360" s="11">
        <v>0</v>
      </c>
      <c r="V360" s="11">
        <v>0</v>
      </c>
      <c r="W360" s="11">
        <v>0</v>
      </c>
      <c r="X360" s="11">
        <v>0</v>
      </c>
      <c r="Y360" s="11">
        <v>0</v>
      </c>
      <c r="Z360" s="11">
        <v>0</v>
      </c>
      <c r="AA360" s="11">
        <v>0</v>
      </c>
      <c r="AB360" s="11">
        <v>11915.86</v>
      </c>
      <c r="AC360" s="11">
        <v>1609.17</v>
      </c>
      <c r="AD360" s="11">
        <v>983</v>
      </c>
      <c r="AE360" s="7">
        <v>0</v>
      </c>
      <c r="AF360" s="11">
        <v>1930.25</v>
      </c>
      <c r="AG360" s="11">
        <v>0</v>
      </c>
      <c r="AH360" s="7">
        <v>0</v>
      </c>
      <c r="AI360" s="7">
        <v>0</v>
      </c>
      <c r="AJ360" s="7">
        <v>0</v>
      </c>
      <c r="AK360" s="7">
        <v>0</v>
      </c>
      <c r="AL360" s="7">
        <v>0</v>
      </c>
      <c r="AM360" s="7">
        <v>0</v>
      </c>
      <c r="AN360" s="7">
        <v>0</v>
      </c>
      <c r="AO360" s="7">
        <v>0</v>
      </c>
      <c r="AP360" s="7">
        <v>0</v>
      </c>
      <c r="AQ360" s="7">
        <v>0</v>
      </c>
      <c r="AR360" s="7">
        <v>0</v>
      </c>
      <c r="AS360" s="7">
        <v>0</v>
      </c>
      <c r="AT360" s="7">
        <v>0</v>
      </c>
      <c r="AU360" s="7">
        <v>0</v>
      </c>
      <c r="AV360" s="7">
        <v>0</v>
      </c>
      <c r="AW360" s="7">
        <v>0</v>
      </c>
      <c r="AX360" s="7">
        <v>0</v>
      </c>
      <c r="AY360" s="7">
        <v>0</v>
      </c>
      <c r="AZ360" s="7">
        <v>0</v>
      </c>
      <c r="BA360" s="7">
        <v>0</v>
      </c>
      <c r="BB360" s="7">
        <v>0</v>
      </c>
      <c r="BC360" s="7">
        <v>0</v>
      </c>
      <c r="BD360" s="7">
        <v>0</v>
      </c>
      <c r="BE360" s="7">
        <v>0</v>
      </c>
      <c r="BF360" s="7">
        <v>0</v>
      </c>
      <c r="BG360" s="7">
        <v>0</v>
      </c>
      <c r="BH360" s="7">
        <v>0</v>
      </c>
      <c r="BI360" s="7">
        <v>0</v>
      </c>
      <c r="BJ360" s="7">
        <v>0</v>
      </c>
      <c r="BK360" s="7">
        <v>0</v>
      </c>
      <c r="BL360" s="155">
        <v>0</v>
      </c>
      <c r="BM360" s="7"/>
      <c r="BN360" s="7"/>
      <c r="BO360" s="7"/>
      <c r="BP360" s="7"/>
      <c r="BQ360" s="7"/>
      <c r="BR360" s="7"/>
      <c r="BS360" s="7"/>
      <c r="BT360" s="5">
        <f>SUM(Tabela36[[#This Row],[set/21]:[dez/21]])</f>
        <v>0</v>
      </c>
      <c r="BU360" s="5">
        <f>SUM(Tabela36[[#This Row],[jan/22]:[dez/22]])</f>
        <v>0</v>
      </c>
      <c r="BV360" s="5">
        <f t="shared" si="17"/>
        <v>16438.28</v>
      </c>
      <c r="BW360" s="5">
        <f t="shared" si="18"/>
        <v>0</v>
      </c>
      <c r="BX360" s="5">
        <f>SUM(Tabela36[[#This Row],[jan/25]:[dez/25]])</f>
        <v>0</v>
      </c>
      <c r="BY360" s="5">
        <f t="shared" si="19"/>
        <v>0</v>
      </c>
      <c r="BZ360" s="5">
        <f>Tabela36[[#This Row],[Total 2025]]+Tabela36[[#This Row],[Total 2024]]+Tabela36[[#This Row],[Total 2023]]+Tabela36[[#This Row],[Total 2022]]+Tabela36[[#This Row],[Total 2021]]+Tabela36[[#This Row],[Total 2026]]</f>
        <v>16438.28</v>
      </c>
    </row>
    <row r="361" spans="1:78" ht="30" customHeight="1" x14ac:dyDescent="0.25">
      <c r="A361" s="63"/>
      <c r="B361" s="10" t="s">
        <v>417</v>
      </c>
      <c r="C361" s="21" t="s">
        <v>275</v>
      </c>
      <c r="D361" s="10">
        <v>1405</v>
      </c>
      <c r="E361" s="7"/>
      <c r="F361" s="21" t="s">
        <v>529</v>
      </c>
      <c r="G361" s="153" t="s">
        <v>435</v>
      </c>
      <c r="H361" s="11">
        <v>0</v>
      </c>
      <c r="I361" s="11">
        <v>0</v>
      </c>
      <c r="J361" s="11">
        <v>0</v>
      </c>
      <c r="K361" s="11">
        <v>0</v>
      </c>
      <c r="L361" s="11">
        <v>0</v>
      </c>
      <c r="M361" s="11">
        <v>0</v>
      </c>
      <c r="N361" s="11">
        <v>0</v>
      </c>
      <c r="O361" s="11">
        <v>0</v>
      </c>
      <c r="P361" s="11">
        <v>0</v>
      </c>
      <c r="Q361" s="11">
        <v>0</v>
      </c>
      <c r="R361" s="11">
        <v>0</v>
      </c>
      <c r="S361" s="11">
        <v>0</v>
      </c>
      <c r="T361" s="11">
        <v>0</v>
      </c>
      <c r="U361" s="11">
        <v>0</v>
      </c>
      <c r="V361" s="11">
        <v>0</v>
      </c>
      <c r="W361" s="11">
        <v>0</v>
      </c>
      <c r="X361" s="11">
        <v>0</v>
      </c>
      <c r="Y361" s="11">
        <v>0</v>
      </c>
      <c r="Z361" s="11">
        <v>0</v>
      </c>
      <c r="AA361" s="11">
        <v>0</v>
      </c>
      <c r="AB361" s="11">
        <v>3995.34</v>
      </c>
      <c r="AC361" s="11">
        <v>4308.34</v>
      </c>
      <c r="AD361" s="11">
        <v>0</v>
      </c>
      <c r="AE361" s="7">
        <v>11379.64</v>
      </c>
      <c r="AF361" s="11">
        <v>0</v>
      </c>
      <c r="AG361" s="11">
        <v>0</v>
      </c>
      <c r="AH361" s="7">
        <v>2097.16</v>
      </c>
      <c r="AI361" s="7">
        <v>2075</v>
      </c>
      <c r="AJ361" s="7">
        <v>4061.68</v>
      </c>
      <c r="AK361" s="7">
        <v>0</v>
      </c>
      <c r="AL361" s="7">
        <v>3666.27</v>
      </c>
      <c r="AM361" s="7">
        <v>0</v>
      </c>
      <c r="AN361" s="7">
        <v>0</v>
      </c>
      <c r="AO361" s="7">
        <v>0</v>
      </c>
      <c r="AP361" s="7">
        <v>0</v>
      </c>
      <c r="AQ361" s="7">
        <v>0</v>
      </c>
      <c r="AR361" s="7">
        <v>0</v>
      </c>
      <c r="AS361" s="7">
        <v>2672.2</v>
      </c>
      <c r="AT361" s="7">
        <v>0</v>
      </c>
      <c r="AU361" s="7">
        <v>0</v>
      </c>
      <c r="AV361" s="7">
        <v>0</v>
      </c>
      <c r="AW361" s="7">
        <v>3024.76</v>
      </c>
      <c r="AX361" s="7">
        <v>0</v>
      </c>
      <c r="AY361" s="7">
        <v>4218.43</v>
      </c>
      <c r="AZ361" s="7">
        <v>0</v>
      </c>
      <c r="BA361" s="7">
        <v>0</v>
      </c>
      <c r="BB361" s="7">
        <v>0</v>
      </c>
      <c r="BC361" s="7">
        <v>2657.5</v>
      </c>
      <c r="BD361" s="7">
        <v>0</v>
      </c>
      <c r="BE361" s="7">
        <v>0</v>
      </c>
      <c r="BF361" s="7">
        <v>4408.03</v>
      </c>
      <c r="BG361" s="7">
        <v>1352.04</v>
      </c>
      <c r="BH361" s="7">
        <v>0</v>
      </c>
      <c r="BI361" s="7">
        <v>0</v>
      </c>
      <c r="BJ361" s="7">
        <v>0</v>
      </c>
      <c r="BK361" s="7">
        <v>0</v>
      </c>
      <c r="BL361" s="155">
        <v>0</v>
      </c>
      <c r="BM361" s="7"/>
      <c r="BN361" s="7"/>
      <c r="BO361" s="7"/>
      <c r="BP361" s="7"/>
      <c r="BQ361" s="7"/>
      <c r="BR361" s="7"/>
      <c r="BS361" s="7"/>
      <c r="BT361" s="5">
        <f>SUM(Tabela36[[#This Row],[set/21]:[dez/21]])</f>
        <v>0</v>
      </c>
      <c r="BU361" s="5">
        <f>SUM(Tabela36[[#This Row],[jan/22]:[dez/22]])</f>
        <v>0</v>
      </c>
      <c r="BV361" s="5">
        <f t="shared" si="17"/>
        <v>23855.48</v>
      </c>
      <c r="BW361" s="5">
        <f t="shared" si="18"/>
        <v>10400.15</v>
      </c>
      <c r="BX361" s="5">
        <f>SUM(Tabela36[[#This Row],[jan/25]:[dez/25]])</f>
        <v>15660.760000000002</v>
      </c>
      <c r="BY361" s="5">
        <f t="shared" si="19"/>
        <v>0</v>
      </c>
      <c r="BZ361" s="5">
        <f>Tabela36[[#This Row],[Total 2025]]+Tabela36[[#This Row],[Total 2024]]+Tabela36[[#This Row],[Total 2023]]+Tabela36[[#This Row],[Total 2022]]+Tabela36[[#This Row],[Total 2021]]+Tabela36[[#This Row],[Total 2026]]</f>
        <v>49916.39</v>
      </c>
    </row>
    <row r="362" spans="1:78" ht="30" customHeight="1" x14ac:dyDescent="0.25">
      <c r="A362" s="63"/>
      <c r="B362" s="10" t="s">
        <v>418</v>
      </c>
      <c r="C362" s="21" t="s">
        <v>279</v>
      </c>
      <c r="D362" s="10">
        <v>1409</v>
      </c>
      <c r="E362" s="7"/>
      <c r="F362" s="21" t="s">
        <v>529</v>
      </c>
      <c r="G362" s="153" t="s">
        <v>435</v>
      </c>
      <c r="H362" s="11">
        <v>0</v>
      </c>
      <c r="I362" s="11">
        <v>0</v>
      </c>
      <c r="J362" s="11">
        <v>0</v>
      </c>
      <c r="K362" s="11">
        <v>0</v>
      </c>
      <c r="L362" s="11">
        <v>0</v>
      </c>
      <c r="M362" s="11">
        <v>0</v>
      </c>
      <c r="N362" s="11">
        <v>0</v>
      </c>
      <c r="O362" s="11">
        <v>0</v>
      </c>
      <c r="P362" s="11">
        <v>0</v>
      </c>
      <c r="Q362" s="11">
        <v>0</v>
      </c>
      <c r="R362" s="11">
        <v>0</v>
      </c>
      <c r="S362" s="11">
        <v>0</v>
      </c>
      <c r="T362" s="11">
        <v>0</v>
      </c>
      <c r="U362" s="11">
        <v>0</v>
      </c>
      <c r="V362" s="11">
        <v>0</v>
      </c>
      <c r="W362" s="11">
        <v>0</v>
      </c>
      <c r="X362" s="11">
        <v>0</v>
      </c>
      <c r="Y362" s="11">
        <v>0</v>
      </c>
      <c r="Z362" s="11">
        <v>0</v>
      </c>
      <c r="AA362" s="11">
        <v>0</v>
      </c>
      <c r="AB362" s="11">
        <v>0</v>
      </c>
      <c r="AC362" s="11">
        <v>3669.12</v>
      </c>
      <c r="AD362" s="11">
        <v>5075.96</v>
      </c>
      <c r="AE362" s="7">
        <v>0</v>
      </c>
      <c r="AF362" s="11">
        <v>0</v>
      </c>
      <c r="AG362" s="11">
        <v>0</v>
      </c>
      <c r="AH362" s="7">
        <v>0</v>
      </c>
      <c r="AI362" s="7">
        <v>0</v>
      </c>
      <c r="AJ362" s="7">
        <v>0</v>
      </c>
      <c r="AK362" s="7">
        <v>0</v>
      </c>
      <c r="AL362" s="7">
        <v>0</v>
      </c>
      <c r="AM362" s="7">
        <v>0</v>
      </c>
      <c r="AN362" s="7">
        <v>0</v>
      </c>
      <c r="AO362" s="7">
        <v>0</v>
      </c>
      <c r="AP362" s="7">
        <v>0</v>
      </c>
      <c r="AQ362" s="7">
        <v>0</v>
      </c>
      <c r="AR362" s="7">
        <v>0</v>
      </c>
      <c r="AS362" s="7">
        <v>0</v>
      </c>
      <c r="AT362" s="7">
        <v>0</v>
      </c>
      <c r="AU362" s="7">
        <v>0</v>
      </c>
      <c r="AV362" s="7">
        <v>0</v>
      </c>
      <c r="AW362" s="7">
        <v>0</v>
      </c>
      <c r="AX362" s="7">
        <v>0</v>
      </c>
      <c r="AY362" s="7">
        <v>0</v>
      </c>
      <c r="AZ362" s="7">
        <v>0</v>
      </c>
      <c r="BA362" s="7">
        <v>0</v>
      </c>
      <c r="BB362" s="7">
        <v>0</v>
      </c>
      <c r="BC362" s="7">
        <v>0</v>
      </c>
      <c r="BD362" s="7">
        <v>0</v>
      </c>
      <c r="BE362" s="7">
        <v>0</v>
      </c>
      <c r="BF362" s="7">
        <v>0</v>
      </c>
      <c r="BG362" s="7">
        <v>0</v>
      </c>
      <c r="BH362" s="7">
        <v>0</v>
      </c>
      <c r="BI362" s="7">
        <v>0</v>
      </c>
      <c r="BJ362" s="7">
        <v>0</v>
      </c>
      <c r="BK362" s="7">
        <v>0</v>
      </c>
      <c r="BL362" s="155">
        <v>0</v>
      </c>
      <c r="BM362" s="7"/>
      <c r="BN362" s="7"/>
      <c r="BO362" s="7"/>
      <c r="BP362" s="7"/>
      <c r="BQ362" s="7"/>
      <c r="BR362" s="7"/>
      <c r="BS362" s="7"/>
      <c r="BT362" s="5">
        <f>SUM(Tabela36[[#This Row],[set/21]:[dez/21]])</f>
        <v>0</v>
      </c>
      <c r="BU362" s="5">
        <f>SUM(Tabela36[[#This Row],[jan/22]:[dez/22]])</f>
        <v>0</v>
      </c>
      <c r="BV362" s="5">
        <f t="shared" si="17"/>
        <v>8745.08</v>
      </c>
      <c r="BW362" s="5">
        <f t="shared" si="18"/>
        <v>0</v>
      </c>
      <c r="BX362" s="5">
        <f>SUM(Tabela36[[#This Row],[jan/25]:[dez/25]])</f>
        <v>0</v>
      </c>
      <c r="BY362" s="5">
        <f t="shared" si="19"/>
        <v>0</v>
      </c>
      <c r="BZ362" s="5">
        <f>Tabela36[[#This Row],[Total 2025]]+Tabela36[[#This Row],[Total 2024]]+Tabela36[[#This Row],[Total 2023]]+Tabela36[[#This Row],[Total 2022]]+Tabela36[[#This Row],[Total 2021]]+Tabela36[[#This Row],[Total 2026]]</f>
        <v>8745.08</v>
      </c>
    </row>
    <row r="363" spans="1:78" ht="30" customHeight="1" x14ac:dyDescent="0.25">
      <c r="A363" s="63"/>
      <c r="B363" s="10" t="s">
        <v>419</v>
      </c>
      <c r="C363" s="21" t="s">
        <v>279</v>
      </c>
      <c r="D363" s="10">
        <v>1410</v>
      </c>
      <c r="E363" s="7"/>
      <c r="F363" s="21" t="s">
        <v>437</v>
      </c>
      <c r="G363" s="153" t="s">
        <v>440</v>
      </c>
      <c r="H363" s="11">
        <v>0</v>
      </c>
      <c r="I363" s="11">
        <v>0</v>
      </c>
      <c r="J363" s="11">
        <v>0</v>
      </c>
      <c r="K363" s="11">
        <v>0</v>
      </c>
      <c r="L363" s="11">
        <v>0</v>
      </c>
      <c r="M363" s="11">
        <v>0</v>
      </c>
      <c r="N363" s="11">
        <v>0</v>
      </c>
      <c r="O363" s="11">
        <v>0</v>
      </c>
      <c r="P363" s="11">
        <v>0</v>
      </c>
      <c r="Q363" s="11">
        <v>0</v>
      </c>
      <c r="R363" s="11">
        <v>0</v>
      </c>
      <c r="S363" s="11">
        <v>0</v>
      </c>
      <c r="T363" s="11">
        <v>0</v>
      </c>
      <c r="U363" s="11">
        <v>0</v>
      </c>
      <c r="V363" s="11">
        <v>0</v>
      </c>
      <c r="W363" s="11">
        <v>0</v>
      </c>
      <c r="X363" s="11">
        <v>0</v>
      </c>
      <c r="Y363" s="11">
        <v>0</v>
      </c>
      <c r="Z363" s="11">
        <v>0</v>
      </c>
      <c r="AA363" s="11">
        <v>0</v>
      </c>
      <c r="AB363" s="11">
        <v>0</v>
      </c>
      <c r="AC363" s="11">
        <v>4309.2</v>
      </c>
      <c r="AD363" s="11">
        <v>0</v>
      </c>
      <c r="AE363" s="7">
        <v>0</v>
      </c>
      <c r="AF363" s="11">
        <v>0</v>
      </c>
      <c r="AG363" s="11">
        <v>0</v>
      </c>
      <c r="AH363" s="7">
        <v>0</v>
      </c>
      <c r="AI363" s="7">
        <v>0</v>
      </c>
      <c r="AJ363" s="7">
        <v>0</v>
      </c>
      <c r="AK363" s="7">
        <v>0</v>
      </c>
      <c r="AL363" s="7">
        <v>0</v>
      </c>
      <c r="AM363" s="7">
        <v>0</v>
      </c>
      <c r="AN363" s="7">
        <v>0</v>
      </c>
      <c r="AO363" s="7">
        <v>0</v>
      </c>
      <c r="AP363" s="7">
        <v>0</v>
      </c>
      <c r="AQ363" s="7">
        <v>0</v>
      </c>
      <c r="AR363" s="7">
        <v>0</v>
      </c>
      <c r="AS363" s="7">
        <v>0</v>
      </c>
      <c r="AT363" s="7">
        <v>0</v>
      </c>
      <c r="AU363" s="7">
        <v>0</v>
      </c>
      <c r="AV363" s="7">
        <v>0</v>
      </c>
      <c r="AW363" s="7">
        <v>0</v>
      </c>
      <c r="AX363" s="7">
        <v>0</v>
      </c>
      <c r="AY363" s="7">
        <v>0</v>
      </c>
      <c r="AZ363" s="7">
        <v>0</v>
      </c>
      <c r="BA363" s="7">
        <v>0</v>
      </c>
      <c r="BB363" s="7">
        <v>0</v>
      </c>
      <c r="BC363" s="7">
        <v>0</v>
      </c>
      <c r="BD363" s="7">
        <v>0</v>
      </c>
      <c r="BE363" s="7">
        <v>0</v>
      </c>
      <c r="BF363" s="7">
        <v>0</v>
      </c>
      <c r="BG363" s="7">
        <v>0</v>
      </c>
      <c r="BH363" s="7">
        <v>0</v>
      </c>
      <c r="BI363" s="7">
        <v>0</v>
      </c>
      <c r="BJ363" s="7">
        <v>0</v>
      </c>
      <c r="BK363" s="7">
        <v>0</v>
      </c>
      <c r="BL363" s="155">
        <v>0</v>
      </c>
      <c r="BM363" s="7"/>
      <c r="BN363" s="7"/>
      <c r="BO363" s="7"/>
      <c r="BP363" s="7"/>
      <c r="BQ363" s="7"/>
      <c r="BR363" s="7"/>
      <c r="BS363" s="7"/>
      <c r="BT363" s="5">
        <f>SUM(Tabela36[[#This Row],[set/21]:[dez/21]])</f>
        <v>0</v>
      </c>
      <c r="BU363" s="5">
        <f>SUM(Tabela36[[#This Row],[jan/22]:[dez/22]])</f>
        <v>0</v>
      </c>
      <c r="BV363" s="5">
        <f t="shared" si="17"/>
        <v>4309.2</v>
      </c>
      <c r="BW363" s="5">
        <f t="shared" si="18"/>
        <v>0</v>
      </c>
      <c r="BX363" s="5">
        <f>SUM(Tabela36[[#This Row],[jan/25]:[dez/25]])</f>
        <v>0</v>
      </c>
      <c r="BY363" s="5">
        <f t="shared" si="19"/>
        <v>0</v>
      </c>
      <c r="BZ363" s="5">
        <f>Tabela36[[#This Row],[Total 2025]]+Tabela36[[#This Row],[Total 2024]]+Tabela36[[#This Row],[Total 2023]]+Tabela36[[#This Row],[Total 2022]]+Tabela36[[#This Row],[Total 2021]]+Tabela36[[#This Row],[Total 2026]]</f>
        <v>4309.2</v>
      </c>
    </row>
    <row r="364" spans="1:78" ht="30" customHeight="1" x14ac:dyDescent="0.25">
      <c r="A364" s="63"/>
      <c r="B364" s="10" t="s">
        <v>420</v>
      </c>
      <c r="C364" s="21" t="s">
        <v>276</v>
      </c>
      <c r="D364" s="10">
        <v>1411</v>
      </c>
      <c r="E364" s="7"/>
      <c r="F364" s="21" t="s">
        <v>436</v>
      </c>
      <c r="G364" s="153" t="s">
        <v>435</v>
      </c>
      <c r="H364" s="11">
        <v>0</v>
      </c>
      <c r="I364" s="11">
        <v>0</v>
      </c>
      <c r="J364" s="11">
        <v>0</v>
      </c>
      <c r="K364" s="11">
        <v>0</v>
      </c>
      <c r="L364" s="11">
        <v>0</v>
      </c>
      <c r="M364" s="11">
        <v>0</v>
      </c>
      <c r="N364" s="11">
        <v>0</v>
      </c>
      <c r="O364" s="11">
        <v>0</v>
      </c>
      <c r="P364" s="11">
        <v>0</v>
      </c>
      <c r="Q364" s="11">
        <v>0</v>
      </c>
      <c r="R364" s="11">
        <v>0</v>
      </c>
      <c r="S364" s="11">
        <v>0</v>
      </c>
      <c r="T364" s="11">
        <v>0</v>
      </c>
      <c r="U364" s="11">
        <v>0</v>
      </c>
      <c r="V364" s="11">
        <v>0</v>
      </c>
      <c r="W364" s="11">
        <v>0</v>
      </c>
      <c r="X364" s="11">
        <v>0</v>
      </c>
      <c r="Y364" s="11">
        <v>0</v>
      </c>
      <c r="Z364" s="11">
        <v>0</v>
      </c>
      <c r="AA364" s="11">
        <v>0</v>
      </c>
      <c r="AB364" s="11">
        <v>0</v>
      </c>
      <c r="AC364" s="11">
        <v>10877.69</v>
      </c>
      <c r="AD364" s="11">
        <v>0</v>
      </c>
      <c r="AE364" s="7">
        <v>0</v>
      </c>
      <c r="AF364" s="11">
        <v>0</v>
      </c>
      <c r="AG364" s="11">
        <v>0</v>
      </c>
      <c r="AH364" s="7">
        <v>0</v>
      </c>
      <c r="AI364" s="7">
        <v>0</v>
      </c>
      <c r="AJ364" s="7">
        <v>0</v>
      </c>
      <c r="AK364" s="7">
        <v>0</v>
      </c>
      <c r="AL364" s="7">
        <v>0</v>
      </c>
      <c r="AM364" s="7">
        <v>0</v>
      </c>
      <c r="AN364" s="7">
        <v>0</v>
      </c>
      <c r="AO364" s="7">
        <v>0</v>
      </c>
      <c r="AP364" s="7">
        <v>0</v>
      </c>
      <c r="AQ364" s="7">
        <v>0</v>
      </c>
      <c r="AR364" s="7">
        <v>0</v>
      </c>
      <c r="AS364" s="7">
        <v>0</v>
      </c>
      <c r="AT364" s="7">
        <v>0</v>
      </c>
      <c r="AU364" s="7">
        <v>0</v>
      </c>
      <c r="AV364" s="7">
        <v>0</v>
      </c>
      <c r="AW364" s="7">
        <v>0</v>
      </c>
      <c r="AX364" s="7">
        <v>0</v>
      </c>
      <c r="AY364" s="7">
        <v>0</v>
      </c>
      <c r="AZ364" s="7">
        <v>0</v>
      </c>
      <c r="BA364" s="7">
        <v>0</v>
      </c>
      <c r="BB364" s="7">
        <v>0</v>
      </c>
      <c r="BC364" s="7">
        <v>0</v>
      </c>
      <c r="BD364" s="7">
        <v>0</v>
      </c>
      <c r="BE364" s="7">
        <v>0</v>
      </c>
      <c r="BF364" s="7">
        <v>0</v>
      </c>
      <c r="BG364" s="7">
        <v>0</v>
      </c>
      <c r="BH364" s="7">
        <v>0</v>
      </c>
      <c r="BI364" s="7">
        <v>0</v>
      </c>
      <c r="BJ364" s="7">
        <v>0</v>
      </c>
      <c r="BK364" s="7">
        <v>0</v>
      </c>
      <c r="BL364" s="155">
        <v>0</v>
      </c>
      <c r="BM364" s="7"/>
      <c r="BN364" s="7"/>
      <c r="BO364" s="7"/>
      <c r="BP364" s="7"/>
      <c r="BQ364" s="7"/>
      <c r="BR364" s="7"/>
      <c r="BS364" s="7"/>
      <c r="BT364" s="5">
        <f>SUM(Tabela36[[#This Row],[set/21]:[dez/21]])</f>
        <v>0</v>
      </c>
      <c r="BU364" s="5">
        <f>SUM(Tabela36[[#This Row],[jan/22]:[dez/22]])</f>
        <v>0</v>
      </c>
      <c r="BV364" s="5">
        <f t="shared" si="17"/>
        <v>10877.69</v>
      </c>
      <c r="BW364" s="5">
        <f t="shared" si="18"/>
        <v>0</v>
      </c>
      <c r="BX364" s="5">
        <f>SUM(Tabela36[[#This Row],[jan/25]:[dez/25]])</f>
        <v>0</v>
      </c>
      <c r="BY364" s="5">
        <f t="shared" si="19"/>
        <v>0</v>
      </c>
      <c r="BZ364" s="5">
        <f>Tabela36[[#This Row],[Total 2025]]+Tabela36[[#This Row],[Total 2024]]+Tabela36[[#This Row],[Total 2023]]+Tabela36[[#This Row],[Total 2022]]+Tabela36[[#This Row],[Total 2021]]+Tabela36[[#This Row],[Total 2026]]</f>
        <v>10877.69</v>
      </c>
    </row>
    <row r="365" spans="1:78" ht="30" customHeight="1" x14ac:dyDescent="0.25">
      <c r="A365" s="63"/>
      <c r="B365" s="10" t="s">
        <v>421</v>
      </c>
      <c r="C365" s="21" t="s">
        <v>279</v>
      </c>
      <c r="D365" s="10">
        <v>1412</v>
      </c>
      <c r="E365" s="7"/>
      <c r="F365" s="21" t="s">
        <v>529</v>
      </c>
      <c r="G365" s="153" t="s">
        <v>471</v>
      </c>
      <c r="H365" s="11">
        <v>0</v>
      </c>
      <c r="I365" s="11">
        <v>0</v>
      </c>
      <c r="J365" s="11">
        <v>0</v>
      </c>
      <c r="K365" s="11">
        <v>0</v>
      </c>
      <c r="L365" s="11">
        <v>0</v>
      </c>
      <c r="M365" s="11">
        <v>0</v>
      </c>
      <c r="N365" s="11">
        <v>0</v>
      </c>
      <c r="O365" s="11">
        <v>0</v>
      </c>
      <c r="P365" s="11">
        <v>0</v>
      </c>
      <c r="Q365" s="11">
        <v>0</v>
      </c>
      <c r="R365" s="11">
        <v>0</v>
      </c>
      <c r="S365" s="11">
        <v>0</v>
      </c>
      <c r="T365" s="11">
        <v>0</v>
      </c>
      <c r="U365" s="11">
        <v>0</v>
      </c>
      <c r="V365" s="11">
        <v>0</v>
      </c>
      <c r="W365" s="11">
        <v>0</v>
      </c>
      <c r="X365" s="11">
        <v>0</v>
      </c>
      <c r="Y365" s="11">
        <v>0</v>
      </c>
      <c r="Z365" s="11">
        <v>0</v>
      </c>
      <c r="AA365" s="11">
        <v>0</v>
      </c>
      <c r="AB365" s="11">
        <v>0</v>
      </c>
      <c r="AC365" s="11">
        <v>6926.86</v>
      </c>
      <c r="AD365" s="11">
        <v>7441.98</v>
      </c>
      <c r="AE365" s="7">
        <v>0</v>
      </c>
      <c r="AF365" s="11">
        <v>0</v>
      </c>
      <c r="AG365" s="11">
        <v>0</v>
      </c>
      <c r="AH365" s="7">
        <v>0</v>
      </c>
      <c r="AI365" s="7">
        <v>8259.9599999999991</v>
      </c>
      <c r="AJ365" s="7">
        <v>0</v>
      </c>
      <c r="AK365" s="7">
        <v>0</v>
      </c>
      <c r="AL365" s="7">
        <v>7589.72</v>
      </c>
      <c r="AM365" s="7">
        <v>0</v>
      </c>
      <c r="AN365" s="7">
        <v>7343.8</v>
      </c>
      <c r="AO365" s="7">
        <v>0</v>
      </c>
      <c r="AP365" s="7">
        <v>0</v>
      </c>
      <c r="AQ365" s="7">
        <v>7421.08</v>
      </c>
      <c r="AR365" s="7">
        <v>0</v>
      </c>
      <c r="AS365" s="7">
        <v>6935.64</v>
      </c>
      <c r="AT365" s="7">
        <v>3186.24</v>
      </c>
      <c r="AU365" s="7">
        <v>0</v>
      </c>
      <c r="AV365" s="7">
        <v>6743.8</v>
      </c>
      <c r="AW365" s="7">
        <v>0</v>
      </c>
      <c r="AX365" s="7">
        <v>7139.11</v>
      </c>
      <c r="AY365" s="7">
        <v>0</v>
      </c>
      <c r="AZ365" s="7">
        <v>0</v>
      </c>
      <c r="BA365" s="7">
        <v>11848.55</v>
      </c>
      <c r="BB365" s="7">
        <v>2969.3</v>
      </c>
      <c r="BC365" s="7">
        <v>0</v>
      </c>
      <c r="BD365" s="7">
        <v>12869.5</v>
      </c>
      <c r="BE365" s="7">
        <v>0</v>
      </c>
      <c r="BF365" s="7">
        <v>0</v>
      </c>
      <c r="BG365" s="7">
        <v>2658.4</v>
      </c>
      <c r="BH365" s="7">
        <v>0</v>
      </c>
      <c r="BI365" s="7">
        <v>0</v>
      </c>
      <c r="BJ365" s="7">
        <v>7594.2</v>
      </c>
      <c r="BK365" s="7">
        <v>13667.17</v>
      </c>
      <c r="BL365" s="155">
        <v>8261.7199999999993</v>
      </c>
      <c r="BM365" s="7"/>
      <c r="BN365" s="7"/>
      <c r="BO365" s="7"/>
      <c r="BP365" s="7"/>
      <c r="BQ365" s="7"/>
      <c r="BR365" s="7"/>
      <c r="BS365" s="7"/>
      <c r="BT365" s="5">
        <f>SUM(Tabela36[[#This Row],[set/21]:[dez/21]])</f>
        <v>0</v>
      </c>
      <c r="BU365" s="5">
        <f>SUM(Tabela36[[#This Row],[jan/22]:[dez/22]])</f>
        <v>0</v>
      </c>
      <c r="BV365" s="5">
        <f t="shared" si="17"/>
        <v>22628.799999999999</v>
      </c>
      <c r="BW365" s="5">
        <f t="shared" si="18"/>
        <v>32476.479999999996</v>
      </c>
      <c r="BX365" s="5">
        <f>SUM(Tabela36[[#This Row],[jan/25]:[dez/25]])</f>
        <v>44228.659999999996</v>
      </c>
      <c r="BY365" s="5">
        <f t="shared" si="19"/>
        <v>29523.089999999997</v>
      </c>
      <c r="BZ365" s="5">
        <f>Tabela36[[#This Row],[Total 2025]]+Tabela36[[#This Row],[Total 2024]]+Tabela36[[#This Row],[Total 2023]]+Tabela36[[#This Row],[Total 2022]]+Tabela36[[#This Row],[Total 2021]]+Tabela36[[#This Row],[Total 2026]]</f>
        <v>128857.02999999998</v>
      </c>
    </row>
    <row r="366" spans="1:78" ht="30" customHeight="1" x14ac:dyDescent="0.25">
      <c r="A366" s="63"/>
      <c r="B366" s="10" t="s">
        <v>422</v>
      </c>
      <c r="C366" s="21" t="s">
        <v>294</v>
      </c>
      <c r="D366" s="10">
        <v>1413</v>
      </c>
      <c r="E366" s="7">
        <v>20000</v>
      </c>
      <c r="F366" s="21" t="s">
        <v>436</v>
      </c>
      <c r="G366" s="153" t="s">
        <v>435</v>
      </c>
      <c r="H366" s="11">
        <v>0</v>
      </c>
      <c r="I366" s="11">
        <v>0</v>
      </c>
      <c r="J366" s="11">
        <v>0</v>
      </c>
      <c r="K366" s="11">
        <v>0</v>
      </c>
      <c r="L366" s="11">
        <v>0</v>
      </c>
      <c r="M366" s="11">
        <v>0</v>
      </c>
      <c r="N366" s="11">
        <v>0</v>
      </c>
      <c r="O366" s="11">
        <v>0</v>
      </c>
      <c r="P366" s="11">
        <v>0</v>
      </c>
      <c r="Q366" s="11">
        <v>0</v>
      </c>
      <c r="R366" s="11">
        <v>0</v>
      </c>
      <c r="S366" s="11">
        <v>0</v>
      </c>
      <c r="T366" s="11">
        <v>0</v>
      </c>
      <c r="U366" s="11">
        <v>0</v>
      </c>
      <c r="V366" s="11">
        <v>0</v>
      </c>
      <c r="W366" s="11">
        <v>0</v>
      </c>
      <c r="X366" s="11">
        <v>0</v>
      </c>
      <c r="Y366" s="11">
        <v>0</v>
      </c>
      <c r="Z366" s="11">
        <v>0</v>
      </c>
      <c r="AA366" s="11">
        <v>0</v>
      </c>
      <c r="AB366" s="11">
        <v>0</v>
      </c>
      <c r="AC366" s="11">
        <v>10004.73</v>
      </c>
      <c r="AD366" s="11">
        <v>3130.21</v>
      </c>
      <c r="AE366" s="7">
        <v>0</v>
      </c>
      <c r="AF366" s="11">
        <v>9046.7900000000009</v>
      </c>
      <c r="AG366" s="11">
        <v>0</v>
      </c>
      <c r="AH366" s="7">
        <v>3905.0599999999995</v>
      </c>
      <c r="AI366" s="7">
        <v>0</v>
      </c>
      <c r="AJ366" s="7">
        <v>-258.39999999999998</v>
      </c>
      <c r="AK366" s="7">
        <v>9279.58</v>
      </c>
      <c r="AL366" s="7">
        <v>0</v>
      </c>
      <c r="AM366" s="7">
        <v>2974.48</v>
      </c>
      <c r="AN366" s="7">
        <v>8029.58</v>
      </c>
      <c r="AO366" s="7">
        <v>0</v>
      </c>
      <c r="AP366" s="7">
        <v>6751.21</v>
      </c>
      <c r="AQ366" s="7">
        <v>6410.68</v>
      </c>
      <c r="AR366" s="7">
        <v>6905.72</v>
      </c>
      <c r="AS366" s="7">
        <v>0</v>
      </c>
      <c r="AT366" s="7">
        <v>7293.72</v>
      </c>
      <c r="AU366" s="7">
        <v>0</v>
      </c>
      <c r="AV366" s="7">
        <v>3013.8599999999997</v>
      </c>
      <c r="AW366" s="7">
        <v>4415.72</v>
      </c>
      <c r="AX366" s="7">
        <v>0</v>
      </c>
      <c r="AY366" s="7">
        <v>2174.3000000000002</v>
      </c>
      <c r="AZ366" s="7">
        <v>0</v>
      </c>
      <c r="BA366" s="7">
        <v>0</v>
      </c>
      <c r="BB366" s="7">
        <v>5996.87</v>
      </c>
      <c r="BC366" s="7">
        <v>7172.23</v>
      </c>
      <c r="BD366" s="7">
        <v>7112.2400000000007</v>
      </c>
      <c r="BE366" s="7">
        <v>0</v>
      </c>
      <c r="BF366" s="7">
        <v>2726.72</v>
      </c>
      <c r="BG366" s="7">
        <v>8554.68</v>
      </c>
      <c r="BH366" s="7">
        <v>8242.2000000000007</v>
      </c>
      <c r="BI366" s="7">
        <v>0</v>
      </c>
      <c r="BJ366" s="7">
        <v>0</v>
      </c>
      <c r="BK366" s="7">
        <v>11611.4</v>
      </c>
      <c r="BL366" s="155">
        <v>0</v>
      </c>
      <c r="BM366" s="7"/>
      <c r="BN366" s="7"/>
      <c r="BO366" s="7"/>
      <c r="BP366" s="7"/>
      <c r="BQ366" s="7"/>
      <c r="BR366" s="7"/>
      <c r="BS366" s="7"/>
      <c r="BT366" s="5">
        <f>SUM(Tabela36[[#This Row],[set/21]:[dez/21]])</f>
        <v>0</v>
      </c>
      <c r="BU366" s="5">
        <f>SUM(Tabela36[[#This Row],[jan/22]:[dez/22]])</f>
        <v>0</v>
      </c>
      <c r="BV366" s="5">
        <f t="shared" si="17"/>
        <v>26086.79</v>
      </c>
      <c r="BW366" s="5">
        <f t="shared" si="18"/>
        <v>47386.57</v>
      </c>
      <c r="BX366" s="5">
        <f>SUM(Tabela36[[#This Row],[jan/25]:[dez/25]])</f>
        <v>41166.620000000003</v>
      </c>
      <c r="BY366" s="5">
        <f t="shared" si="19"/>
        <v>19853.599999999999</v>
      </c>
      <c r="BZ366" s="5">
        <f>Tabela36[[#This Row],[Total 2025]]+Tabela36[[#This Row],[Total 2024]]+Tabela36[[#This Row],[Total 2023]]+Tabela36[[#This Row],[Total 2022]]+Tabela36[[#This Row],[Total 2021]]+Tabela36[[#This Row],[Total 2026]]</f>
        <v>134493.58000000002</v>
      </c>
    </row>
    <row r="367" spans="1:78" ht="30" customHeight="1" x14ac:dyDescent="0.25">
      <c r="A367" s="63"/>
      <c r="B367" s="10" t="s">
        <v>423</v>
      </c>
      <c r="C367" s="21" t="s">
        <v>286</v>
      </c>
      <c r="D367" s="10">
        <v>1414</v>
      </c>
      <c r="E367" s="7"/>
      <c r="F367" s="21" t="s">
        <v>436</v>
      </c>
      <c r="G367" s="153" t="s">
        <v>435</v>
      </c>
      <c r="H367" s="11">
        <v>0</v>
      </c>
      <c r="I367" s="11">
        <v>0</v>
      </c>
      <c r="J367" s="11">
        <v>0</v>
      </c>
      <c r="K367" s="11">
        <v>0</v>
      </c>
      <c r="L367" s="11">
        <v>0</v>
      </c>
      <c r="M367" s="11">
        <v>0</v>
      </c>
      <c r="N367" s="11">
        <v>0</v>
      </c>
      <c r="O367" s="11">
        <v>0</v>
      </c>
      <c r="P367" s="11">
        <v>0</v>
      </c>
      <c r="Q367" s="11">
        <v>0</v>
      </c>
      <c r="R367" s="11">
        <v>0</v>
      </c>
      <c r="S367" s="11">
        <v>0</v>
      </c>
      <c r="T367" s="11">
        <v>0</v>
      </c>
      <c r="U367" s="11">
        <v>0</v>
      </c>
      <c r="V367" s="11">
        <v>0</v>
      </c>
      <c r="W367" s="11">
        <v>0</v>
      </c>
      <c r="X367" s="11">
        <v>0</v>
      </c>
      <c r="Y367" s="11">
        <v>0</v>
      </c>
      <c r="Z367" s="11">
        <v>0</v>
      </c>
      <c r="AA367" s="11">
        <v>0</v>
      </c>
      <c r="AB367" s="11">
        <v>0</v>
      </c>
      <c r="AC367" s="11">
        <v>9028.69</v>
      </c>
      <c r="AD367" s="11">
        <v>0</v>
      </c>
      <c r="AE367" s="7">
        <v>0</v>
      </c>
      <c r="AF367" s="11">
        <v>0</v>
      </c>
      <c r="AG367" s="11">
        <v>0</v>
      </c>
      <c r="AH367" s="7">
        <v>0</v>
      </c>
      <c r="AI367" s="7">
        <v>0</v>
      </c>
      <c r="AJ367" s="7">
        <v>0</v>
      </c>
      <c r="AK367" s="7">
        <v>0</v>
      </c>
      <c r="AL367" s="7">
        <v>0</v>
      </c>
      <c r="AM367" s="7">
        <v>0</v>
      </c>
      <c r="AN367" s="7">
        <v>0</v>
      </c>
      <c r="AO367" s="7">
        <v>0</v>
      </c>
      <c r="AP367" s="7">
        <v>0</v>
      </c>
      <c r="AQ367" s="7">
        <v>0</v>
      </c>
      <c r="AR367" s="7">
        <v>5692.3799999999992</v>
      </c>
      <c r="AS367" s="7">
        <v>0</v>
      </c>
      <c r="AT367" s="7">
        <v>0</v>
      </c>
      <c r="AU367" s="7">
        <v>0</v>
      </c>
      <c r="AV367" s="7">
        <v>0</v>
      </c>
      <c r="AW367" s="7">
        <v>4618.76</v>
      </c>
      <c r="AX367" s="7">
        <v>0</v>
      </c>
      <c r="AY367" s="7">
        <v>0</v>
      </c>
      <c r="AZ367" s="7">
        <v>0</v>
      </c>
      <c r="BA367" s="7">
        <v>0</v>
      </c>
      <c r="BB367" s="7">
        <v>0</v>
      </c>
      <c r="BC367" s="7">
        <v>0</v>
      </c>
      <c r="BD367" s="7">
        <v>0</v>
      </c>
      <c r="BE367" s="7">
        <v>0</v>
      </c>
      <c r="BF367" s="7">
        <v>0</v>
      </c>
      <c r="BG367" s="7">
        <v>0</v>
      </c>
      <c r="BH367" s="7">
        <v>0</v>
      </c>
      <c r="BI367" s="7">
        <v>0</v>
      </c>
      <c r="BJ367" s="7">
        <v>0</v>
      </c>
      <c r="BK367" s="7">
        <v>0</v>
      </c>
      <c r="BL367" s="155">
        <v>0</v>
      </c>
      <c r="BM367" s="7"/>
      <c r="BN367" s="7"/>
      <c r="BO367" s="7"/>
      <c r="BP367" s="7"/>
      <c r="BQ367" s="7"/>
      <c r="BR367" s="7"/>
      <c r="BS367" s="7"/>
      <c r="BT367" s="5">
        <f>SUM(Tabela36[[#This Row],[set/21]:[dez/21]])</f>
        <v>0</v>
      </c>
      <c r="BU367" s="5">
        <f>SUM(Tabela36[[#This Row],[jan/22]:[dez/22]])</f>
        <v>0</v>
      </c>
      <c r="BV367" s="5">
        <f t="shared" si="17"/>
        <v>9028.69</v>
      </c>
      <c r="BW367" s="5">
        <f t="shared" si="18"/>
        <v>5692.3799999999992</v>
      </c>
      <c r="BX367" s="5">
        <f>SUM(Tabela36[[#This Row],[jan/25]:[dez/25]])</f>
        <v>4618.76</v>
      </c>
      <c r="BY367" s="5">
        <f t="shared" si="19"/>
        <v>0</v>
      </c>
      <c r="BZ367" s="5">
        <f>Tabela36[[#This Row],[Total 2025]]+Tabela36[[#This Row],[Total 2024]]+Tabela36[[#This Row],[Total 2023]]+Tabela36[[#This Row],[Total 2022]]+Tabela36[[#This Row],[Total 2021]]+Tabela36[[#This Row],[Total 2026]]</f>
        <v>19339.830000000002</v>
      </c>
    </row>
    <row r="368" spans="1:78" ht="30" customHeight="1" x14ac:dyDescent="0.25">
      <c r="A368" s="63"/>
      <c r="B368" s="10" t="s">
        <v>424</v>
      </c>
      <c r="C368" s="21" t="s">
        <v>280</v>
      </c>
      <c r="D368" s="10">
        <v>1418</v>
      </c>
      <c r="E368" s="7">
        <v>80000</v>
      </c>
      <c r="F368" s="21" t="s">
        <v>436</v>
      </c>
      <c r="G368" s="153" t="s">
        <v>435</v>
      </c>
      <c r="H368" s="11">
        <v>0</v>
      </c>
      <c r="I368" s="11">
        <v>0</v>
      </c>
      <c r="J368" s="11">
        <v>0</v>
      </c>
      <c r="K368" s="11">
        <v>0</v>
      </c>
      <c r="L368" s="11">
        <v>0</v>
      </c>
      <c r="M368" s="11">
        <v>0</v>
      </c>
      <c r="N368" s="11">
        <v>0</v>
      </c>
      <c r="O368" s="11">
        <v>0</v>
      </c>
      <c r="P368" s="11">
        <v>0</v>
      </c>
      <c r="Q368" s="11">
        <v>0</v>
      </c>
      <c r="R368" s="11">
        <v>0</v>
      </c>
      <c r="S368" s="11">
        <v>0</v>
      </c>
      <c r="T368" s="11">
        <v>0</v>
      </c>
      <c r="U368" s="11">
        <v>0</v>
      </c>
      <c r="V368" s="11">
        <v>0</v>
      </c>
      <c r="W368" s="11">
        <v>0</v>
      </c>
      <c r="X368" s="11">
        <v>0</v>
      </c>
      <c r="Y368" s="11">
        <v>0</v>
      </c>
      <c r="Z368" s="11">
        <v>0</v>
      </c>
      <c r="AA368" s="11">
        <v>0</v>
      </c>
      <c r="AB368" s="11">
        <v>0</v>
      </c>
      <c r="AC368" s="11">
        <v>29671.09</v>
      </c>
      <c r="AD368" s="11">
        <v>0</v>
      </c>
      <c r="AE368" s="7">
        <v>18165.03</v>
      </c>
      <c r="AF368" s="11">
        <v>0</v>
      </c>
      <c r="AG368" s="11">
        <v>23709.550000000003</v>
      </c>
      <c r="AH368" s="7">
        <v>3048.48</v>
      </c>
      <c r="AI368" s="7">
        <v>0</v>
      </c>
      <c r="AJ368" s="7">
        <v>0</v>
      </c>
      <c r="AK368" s="7">
        <v>14082.6</v>
      </c>
      <c r="AL368" s="7">
        <v>8807.56</v>
      </c>
      <c r="AM368" s="7">
        <v>27808.48</v>
      </c>
      <c r="AN368" s="7">
        <v>6408.31</v>
      </c>
      <c r="AO368" s="7">
        <v>0</v>
      </c>
      <c r="AP368" s="7">
        <v>0</v>
      </c>
      <c r="AQ368" s="7">
        <v>25801.21</v>
      </c>
      <c r="AR368" s="7">
        <v>4799.42</v>
      </c>
      <c r="AS368" s="7">
        <v>0</v>
      </c>
      <c r="AT368" s="7">
        <v>0</v>
      </c>
      <c r="AU368" s="7">
        <v>0</v>
      </c>
      <c r="AV368" s="7">
        <v>0</v>
      </c>
      <c r="AW368" s="7">
        <v>9157.9</v>
      </c>
      <c r="AX368" s="7">
        <v>0</v>
      </c>
      <c r="AY368" s="7">
        <v>0</v>
      </c>
      <c r="AZ368" s="7">
        <v>5069.7700000000004</v>
      </c>
      <c r="BA368" s="7">
        <v>0</v>
      </c>
      <c r="BB368" s="7">
        <v>0</v>
      </c>
      <c r="BC368" s="7">
        <v>0</v>
      </c>
      <c r="BD368" s="7">
        <v>0</v>
      </c>
      <c r="BE368" s="7">
        <v>4333.93</v>
      </c>
      <c r="BF368" s="7">
        <v>0</v>
      </c>
      <c r="BG368" s="7">
        <v>0</v>
      </c>
      <c r="BH368" s="7">
        <v>0</v>
      </c>
      <c r="BI368" s="7">
        <v>0</v>
      </c>
      <c r="BJ368" s="7">
        <v>0</v>
      </c>
      <c r="BK368" s="7">
        <v>0</v>
      </c>
      <c r="BL368" s="155">
        <v>0</v>
      </c>
      <c r="BM368" s="7"/>
      <c r="BN368" s="7"/>
      <c r="BO368" s="7"/>
      <c r="BP368" s="7"/>
      <c r="BQ368" s="7"/>
      <c r="BR368" s="7"/>
      <c r="BS368" s="7"/>
      <c r="BT368" s="5">
        <f>SUM(Tabela36[[#This Row],[set/21]:[dez/21]])</f>
        <v>0</v>
      </c>
      <c r="BU368" s="5">
        <f>SUM(Tabela36[[#This Row],[jan/22]:[dez/22]])</f>
        <v>0</v>
      </c>
      <c r="BV368" s="5">
        <f t="shared" si="17"/>
        <v>74594.149999999994</v>
      </c>
      <c r="BW368" s="5">
        <f t="shared" si="18"/>
        <v>87707.58</v>
      </c>
      <c r="BX368" s="5">
        <f>SUM(Tabela36[[#This Row],[jan/25]:[dez/25]])</f>
        <v>18561.599999999999</v>
      </c>
      <c r="BY368" s="5">
        <f t="shared" si="19"/>
        <v>0</v>
      </c>
      <c r="BZ368" s="5">
        <f>Tabela36[[#This Row],[Total 2025]]+Tabela36[[#This Row],[Total 2024]]+Tabela36[[#This Row],[Total 2023]]+Tabela36[[#This Row],[Total 2022]]+Tabela36[[#This Row],[Total 2021]]+Tabela36[[#This Row],[Total 2026]]</f>
        <v>180863.33</v>
      </c>
    </row>
    <row r="369" spans="1:78" ht="30" customHeight="1" x14ac:dyDescent="0.25">
      <c r="A369" s="63"/>
      <c r="B369" s="18" t="s">
        <v>425</v>
      </c>
      <c r="C369" s="21" t="s">
        <v>287</v>
      </c>
      <c r="D369" s="10">
        <v>1422</v>
      </c>
      <c r="E369" s="7"/>
      <c r="F369" s="21" t="s">
        <v>529</v>
      </c>
      <c r="G369" s="153" t="s">
        <v>435</v>
      </c>
      <c r="H369" s="11">
        <v>0</v>
      </c>
      <c r="I369" s="11">
        <v>0</v>
      </c>
      <c r="J369" s="11">
        <v>0</v>
      </c>
      <c r="K369" s="11">
        <v>0</v>
      </c>
      <c r="L369" s="11">
        <v>0</v>
      </c>
      <c r="M369" s="11">
        <v>0</v>
      </c>
      <c r="N369" s="11">
        <v>0</v>
      </c>
      <c r="O369" s="11">
        <v>0</v>
      </c>
      <c r="P369" s="11">
        <v>0</v>
      </c>
      <c r="Q369" s="11">
        <v>0</v>
      </c>
      <c r="R369" s="11">
        <v>0</v>
      </c>
      <c r="S369" s="11">
        <v>0</v>
      </c>
      <c r="T369" s="11">
        <v>0</v>
      </c>
      <c r="U369" s="11">
        <v>0</v>
      </c>
      <c r="V369" s="11">
        <v>0</v>
      </c>
      <c r="W369" s="11">
        <v>0</v>
      </c>
      <c r="X369" s="11">
        <v>0</v>
      </c>
      <c r="Y369" s="11">
        <v>0</v>
      </c>
      <c r="Z369" s="11">
        <v>0</v>
      </c>
      <c r="AA369" s="11">
        <v>0</v>
      </c>
      <c r="AB369" s="11">
        <v>0</v>
      </c>
      <c r="AC369" s="11">
        <v>0</v>
      </c>
      <c r="AD369" s="11">
        <v>2941.66</v>
      </c>
      <c r="AE369" s="7">
        <v>0</v>
      </c>
      <c r="AF369" s="11">
        <v>0</v>
      </c>
      <c r="AG369" s="11">
        <v>0</v>
      </c>
      <c r="AH369" s="7">
        <v>0</v>
      </c>
      <c r="AI369" s="7">
        <v>0</v>
      </c>
      <c r="AJ369" s="7">
        <v>0</v>
      </c>
      <c r="AK369" s="7">
        <v>0</v>
      </c>
      <c r="AL369" s="7">
        <v>0</v>
      </c>
      <c r="AM369" s="7">
        <v>0</v>
      </c>
      <c r="AN369" s="7">
        <v>0</v>
      </c>
      <c r="AO369" s="7">
        <v>0</v>
      </c>
      <c r="AP369" s="7">
        <v>0</v>
      </c>
      <c r="AQ369" s="7">
        <v>0</v>
      </c>
      <c r="AR369" s="7">
        <v>0</v>
      </c>
      <c r="AS369" s="7">
        <v>0</v>
      </c>
      <c r="AT369" s="7">
        <v>0</v>
      </c>
      <c r="AU369" s="7">
        <v>0</v>
      </c>
      <c r="AV369" s="7">
        <v>0</v>
      </c>
      <c r="AW369" s="7">
        <v>0</v>
      </c>
      <c r="AX369" s="7">
        <v>0</v>
      </c>
      <c r="AY369" s="7">
        <v>0</v>
      </c>
      <c r="AZ369" s="7">
        <v>0</v>
      </c>
      <c r="BA369" s="7">
        <v>0</v>
      </c>
      <c r="BB369" s="7">
        <v>0</v>
      </c>
      <c r="BC369" s="7">
        <v>0</v>
      </c>
      <c r="BD369" s="7">
        <v>0</v>
      </c>
      <c r="BE369" s="7">
        <v>0</v>
      </c>
      <c r="BF369" s="7">
        <v>0</v>
      </c>
      <c r="BG369" s="7">
        <v>0</v>
      </c>
      <c r="BH369" s="7">
        <v>0</v>
      </c>
      <c r="BI369" s="7">
        <v>0</v>
      </c>
      <c r="BJ369" s="7">
        <v>0</v>
      </c>
      <c r="BK369" s="7">
        <v>0</v>
      </c>
      <c r="BL369" s="155">
        <v>0</v>
      </c>
      <c r="BM369" s="7"/>
      <c r="BN369" s="7"/>
      <c r="BO369" s="7"/>
      <c r="BP369" s="7"/>
      <c r="BQ369" s="7"/>
      <c r="BR369" s="7"/>
      <c r="BS369" s="7"/>
      <c r="BT369" s="5">
        <f>SUM(Tabela36[[#This Row],[set/21]:[dez/21]])</f>
        <v>0</v>
      </c>
      <c r="BU369" s="5">
        <f>SUM(Tabela36[[#This Row],[jan/22]:[dez/22]])</f>
        <v>0</v>
      </c>
      <c r="BV369" s="5">
        <f t="shared" si="17"/>
        <v>2941.66</v>
      </c>
      <c r="BW369" s="5">
        <f t="shared" si="18"/>
        <v>0</v>
      </c>
      <c r="BX369" s="5">
        <f>SUM(Tabela36[[#This Row],[jan/25]:[dez/25]])</f>
        <v>0</v>
      </c>
      <c r="BY369" s="5">
        <f t="shared" si="19"/>
        <v>0</v>
      </c>
      <c r="BZ369" s="5">
        <f>Tabela36[[#This Row],[Total 2025]]+Tabela36[[#This Row],[Total 2024]]+Tabela36[[#This Row],[Total 2023]]+Tabela36[[#This Row],[Total 2022]]+Tabela36[[#This Row],[Total 2021]]+Tabela36[[#This Row],[Total 2026]]</f>
        <v>2941.66</v>
      </c>
    </row>
    <row r="370" spans="1:78" ht="30" customHeight="1" x14ac:dyDescent="0.25">
      <c r="A370" s="63"/>
      <c r="B370" s="18" t="s">
        <v>426</v>
      </c>
      <c r="C370" s="21" t="s">
        <v>279</v>
      </c>
      <c r="D370" s="10">
        <v>1425</v>
      </c>
      <c r="E370" s="7"/>
      <c r="F370" s="21" t="s">
        <v>529</v>
      </c>
      <c r="G370" s="153" t="s">
        <v>435</v>
      </c>
      <c r="H370" s="11">
        <v>0</v>
      </c>
      <c r="I370" s="11">
        <v>0</v>
      </c>
      <c r="J370" s="11">
        <v>0</v>
      </c>
      <c r="K370" s="11">
        <v>0</v>
      </c>
      <c r="L370" s="11">
        <v>0</v>
      </c>
      <c r="M370" s="11">
        <v>0</v>
      </c>
      <c r="N370" s="11">
        <v>0</v>
      </c>
      <c r="O370" s="11">
        <v>0</v>
      </c>
      <c r="P370" s="11">
        <v>0</v>
      </c>
      <c r="Q370" s="11">
        <v>0</v>
      </c>
      <c r="R370" s="11">
        <v>0</v>
      </c>
      <c r="S370" s="11">
        <v>0</v>
      </c>
      <c r="T370" s="11">
        <v>0</v>
      </c>
      <c r="U370" s="11">
        <v>0</v>
      </c>
      <c r="V370" s="11">
        <v>0</v>
      </c>
      <c r="W370" s="11">
        <v>0</v>
      </c>
      <c r="X370" s="11">
        <v>0</v>
      </c>
      <c r="Y370" s="11">
        <v>0</v>
      </c>
      <c r="Z370" s="11">
        <v>0</v>
      </c>
      <c r="AA370" s="11">
        <v>0</v>
      </c>
      <c r="AB370" s="11">
        <v>0</v>
      </c>
      <c r="AC370" s="11">
        <v>0</v>
      </c>
      <c r="AD370" s="11">
        <v>3009.94</v>
      </c>
      <c r="AE370" s="7">
        <v>26622.14</v>
      </c>
      <c r="AF370" s="11">
        <v>3520.44</v>
      </c>
      <c r="AG370" s="11">
        <v>5968.82</v>
      </c>
      <c r="AH370" s="7">
        <v>8435.16</v>
      </c>
      <c r="AI370" s="7">
        <v>0</v>
      </c>
      <c r="AJ370" s="7">
        <v>3674.28</v>
      </c>
      <c r="AK370" s="7">
        <v>0</v>
      </c>
      <c r="AL370" s="7">
        <v>0</v>
      </c>
      <c r="AM370" s="7">
        <v>0</v>
      </c>
      <c r="AN370" s="7">
        <v>0</v>
      </c>
      <c r="AO370" s="7">
        <v>0</v>
      </c>
      <c r="AP370" s="7">
        <v>0</v>
      </c>
      <c r="AQ370" s="7">
        <v>0</v>
      </c>
      <c r="AR370" s="7">
        <v>0</v>
      </c>
      <c r="AS370" s="7">
        <v>0</v>
      </c>
      <c r="AT370" s="7">
        <v>0</v>
      </c>
      <c r="AU370" s="7">
        <v>0</v>
      </c>
      <c r="AV370" s="7">
        <v>0</v>
      </c>
      <c r="AW370" s="7">
        <v>0</v>
      </c>
      <c r="AX370" s="7">
        <v>0</v>
      </c>
      <c r="AY370" s="7">
        <v>0</v>
      </c>
      <c r="AZ370" s="7">
        <v>0</v>
      </c>
      <c r="BA370" s="7">
        <v>0</v>
      </c>
      <c r="BB370" s="7">
        <v>0</v>
      </c>
      <c r="BC370" s="7">
        <v>0</v>
      </c>
      <c r="BD370" s="7">
        <v>0</v>
      </c>
      <c r="BE370" s="7">
        <v>0</v>
      </c>
      <c r="BF370" s="7">
        <v>0</v>
      </c>
      <c r="BG370" s="7">
        <v>0</v>
      </c>
      <c r="BH370" s="7">
        <v>0</v>
      </c>
      <c r="BI370" s="7">
        <v>0</v>
      </c>
      <c r="BJ370" s="7">
        <v>0</v>
      </c>
      <c r="BK370" s="7">
        <v>0</v>
      </c>
      <c r="BL370" s="155">
        <v>0</v>
      </c>
      <c r="BM370" s="7"/>
      <c r="BN370" s="7"/>
      <c r="BO370" s="7"/>
      <c r="BP370" s="7"/>
      <c r="BQ370" s="7"/>
      <c r="BR370" s="7"/>
      <c r="BS370" s="7"/>
      <c r="BT370" s="5">
        <f>SUM(Tabela36[[#This Row],[set/21]:[dez/21]])</f>
        <v>0</v>
      </c>
      <c r="BU370" s="5">
        <f>SUM(Tabela36[[#This Row],[jan/22]:[dez/22]])</f>
        <v>0</v>
      </c>
      <c r="BV370" s="5">
        <f t="shared" si="17"/>
        <v>47556.5</v>
      </c>
      <c r="BW370" s="5">
        <f t="shared" si="18"/>
        <v>3674.28</v>
      </c>
      <c r="BX370" s="5">
        <f>SUM(Tabela36[[#This Row],[jan/25]:[dez/25]])</f>
        <v>0</v>
      </c>
      <c r="BY370" s="5">
        <f t="shared" si="19"/>
        <v>0</v>
      </c>
      <c r="BZ370" s="5">
        <f>Tabela36[[#This Row],[Total 2025]]+Tabela36[[#This Row],[Total 2024]]+Tabela36[[#This Row],[Total 2023]]+Tabela36[[#This Row],[Total 2022]]+Tabela36[[#This Row],[Total 2021]]+Tabela36[[#This Row],[Total 2026]]</f>
        <v>51230.78</v>
      </c>
    </row>
    <row r="371" spans="1:78" ht="30" customHeight="1" x14ac:dyDescent="0.25">
      <c r="A371" s="63"/>
      <c r="B371" s="18" t="s">
        <v>427</v>
      </c>
      <c r="C371" s="21" t="s">
        <v>286</v>
      </c>
      <c r="D371" s="10">
        <v>1426</v>
      </c>
      <c r="E371" s="7"/>
      <c r="F371" s="21" t="s">
        <v>436</v>
      </c>
      <c r="G371" s="153" t="s">
        <v>435</v>
      </c>
      <c r="H371" s="11">
        <v>0</v>
      </c>
      <c r="I371" s="11">
        <v>0</v>
      </c>
      <c r="J371" s="11">
        <v>0</v>
      </c>
      <c r="K371" s="11">
        <v>0</v>
      </c>
      <c r="L371" s="11">
        <v>0</v>
      </c>
      <c r="M371" s="11">
        <v>0</v>
      </c>
      <c r="N371" s="11">
        <v>0</v>
      </c>
      <c r="O371" s="11">
        <v>0</v>
      </c>
      <c r="P371" s="11">
        <v>0</v>
      </c>
      <c r="Q371" s="11">
        <v>0</v>
      </c>
      <c r="R371" s="11">
        <v>0</v>
      </c>
      <c r="S371" s="11">
        <v>0</v>
      </c>
      <c r="T371" s="11">
        <v>0</v>
      </c>
      <c r="U371" s="11">
        <v>0</v>
      </c>
      <c r="V371" s="11">
        <v>0</v>
      </c>
      <c r="W371" s="11">
        <v>0</v>
      </c>
      <c r="X371" s="11">
        <v>0</v>
      </c>
      <c r="Y371" s="11">
        <v>0</v>
      </c>
      <c r="Z371" s="11">
        <v>0</v>
      </c>
      <c r="AA371" s="11">
        <v>0</v>
      </c>
      <c r="AB371" s="11">
        <v>0</v>
      </c>
      <c r="AC371" s="11">
        <v>0</v>
      </c>
      <c r="AD371" s="11">
        <v>4409.8999999999996</v>
      </c>
      <c r="AE371" s="7">
        <v>0</v>
      </c>
      <c r="AF371" s="11">
        <v>0</v>
      </c>
      <c r="AG371" s="11">
        <v>0</v>
      </c>
      <c r="AH371" s="7">
        <v>0</v>
      </c>
      <c r="AI371" s="7">
        <v>0</v>
      </c>
      <c r="AJ371" s="7">
        <v>0</v>
      </c>
      <c r="AK371" s="7">
        <v>0</v>
      </c>
      <c r="AL371" s="7">
        <v>0</v>
      </c>
      <c r="AM371" s="7">
        <v>0</v>
      </c>
      <c r="AN371" s="7">
        <v>0</v>
      </c>
      <c r="AO371" s="7">
        <v>0</v>
      </c>
      <c r="AP371" s="7">
        <v>0</v>
      </c>
      <c r="AQ371" s="7">
        <v>0</v>
      </c>
      <c r="AR371" s="7">
        <v>0</v>
      </c>
      <c r="AS371" s="7">
        <v>0</v>
      </c>
      <c r="AT371" s="7">
        <v>0</v>
      </c>
      <c r="AU371" s="7">
        <v>0</v>
      </c>
      <c r="AV371" s="7">
        <v>0</v>
      </c>
      <c r="AW371" s="7">
        <v>0</v>
      </c>
      <c r="AX371" s="7">
        <v>0</v>
      </c>
      <c r="AY371" s="7">
        <v>0</v>
      </c>
      <c r="AZ371" s="7">
        <v>0</v>
      </c>
      <c r="BA371" s="7">
        <v>0</v>
      </c>
      <c r="BB371" s="7">
        <v>0</v>
      </c>
      <c r="BC371" s="7">
        <v>0</v>
      </c>
      <c r="BD371" s="7">
        <v>0</v>
      </c>
      <c r="BE371" s="7">
        <v>0</v>
      </c>
      <c r="BF371" s="7">
        <v>0</v>
      </c>
      <c r="BG371" s="7">
        <v>0</v>
      </c>
      <c r="BH371" s="7">
        <v>0</v>
      </c>
      <c r="BI371" s="7">
        <v>0</v>
      </c>
      <c r="BJ371" s="7">
        <v>0</v>
      </c>
      <c r="BK371" s="7">
        <v>0</v>
      </c>
      <c r="BL371" s="155">
        <v>0</v>
      </c>
      <c r="BM371" s="7"/>
      <c r="BN371" s="7"/>
      <c r="BO371" s="7"/>
      <c r="BP371" s="7"/>
      <c r="BQ371" s="7"/>
      <c r="BR371" s="7"/>
      <c r="BS371" s="7"/>
      <c r="BT371" s="5">
        <f>SUM(Tabela36[[#This Row],[set/21]:[dez/21]])</f>
        <v>0</v>
      </c>
      <c r="BU371" s="5">
        <f>SUM(Tabela36[[#This Row],[jan/22]:[dez/22]])</f>
        <v>0</v>
      </c>
      <c r="BV371" s="5">
        <f t="shared" si="17"/>
        <v>4409.8999999999996</v>
      </c>
      <c r="BW371" s="5">
        <f t="shared" si="18"/>
        <v>0</v>
      </c>
      <c r="BX371" s="5">
        <f>SUM(Tabela36[[#This Row],[jan/25]:[dez/25]])</f>
        <v>0</v>
      </c>
      <c r="BY371" s="5">
        <f t="shared" si="19"/>
        <v>0</v>
      </c>
      <c r="BZ371" s="5">
        <f>Tabela36[[#This Row],[Total 2025]]+Tabela36[[#This Row],[Total 2024]]+Tabela36[[#This Row],[Total 2023]]+Tabela36[[#This Row],[Total 2022]]+Tabela36[[#This Row],[Total 2021]]+Tabela36[[#This Row],[Total 2026]]</f>
        <v>4409.8999999999996</v>
      </c>
    </row>
    <row r="372" spans="1:78" ht="30" customHeight="1" x14ac:dyDescent="0.25">
      <c r="A372" s="63"/>
      <c r="B372" s="10" t="s">
        <v>428</v>
      </c>
      <c r="C372" s="21" t="s">
        <v>286</v>
      </c>
      <c r="D372" s="10">
        <v>1429</v>
      </c>
      <c r="E372" s="7">
        <v>3000</v>
      </c>
      <c r="F372" s="21" t="s">
        <v>436</v>
      </c>
      <c r="G372" s="153" t="s">
        <v>435</v>
      </c>
      <c r="H372" s="11">
        <v>0</v>
      </c>
      <c r="I372" s="11">
        <v>0</v>
      </c>
      <c r="J372" s="11">
        <v>0</v>
      </c>
      <c r="K372" s="11">
        <v>0</v>
      </c>
      <c r="L372" s="11">
        <v>0</v>
      </c>
      <c r="M372" s="11">
        <v>0</v>
      </c>
      <c r="N372" s="11">
        <v>0</v>
      </c>
      <c r="O372" s="11">
        <v>0</v>
      </c>
      <c r="P372" s="11">
        <v>0</v>
      </c>
      <c r="Q372" s="11">
        <v>0</v>
      </c>
      <c r="R372" s="11">
        <v>0</v>
      </c>
      <c r="S372" s="11">
        <v>0</v>
      </c>
      <c r="T372" s="11">
        <v>0</v>
      </c>
      <c r="U372" s="11">
        <v>0</v>
      </c>
      <c r="V372" s="11">
        <v>0</v>
      </c>
      <c r="W372" s="11">
        <v>0</v>
      </c>
      <c r="X372" s="11">
        <v>0</v>
      </c>
      <c r="Y372" s="11">
        <v>0</v>
      </c>
      <c r="Z372" s="11">
        <v>0</v>
      </c>
      <c r="AA372" s="11">
        <v>0</v>
      </c>
      <c r="AB372" s="11">
        <v>0</v>
      </c>
      <c r="AC372" s="11">
        <v>0</v>
      </c>
      <c r="AD372" s="11">
        <v>4021.69</v>
      </c>
      <c r="AE372" s="7">
        <v>1341.86</v>
      </c>
      <c r="AF372" s="11">
        <v>1213.3800000000001</v>
      </c>
      <c r="AG372" s="11">
        <v>5128.84</v>
      </c>
      <c r="AH372" s="7">
        <v>0</v>
      </c>
      <c r="AI372" s="7">
        <v>6392.41</v>
      </c>
      <c r="AJ372" s="7">
        <v>7601.24</v>
      </c>
      <c r="AK372" s="7">
        <v>5424.08</v>
      </c>
      <c r="AL372" s="7">
        <v>2050.96</v>
      </c>
      <c r="AM372" s="7">
        <v>0</v>
      </c>
      <c r="AN372" s="7">
        <v>0</v>
      </c>
      <c r="AO372" s="7">
        <v>0</v>
      </c>
      <c r="AP372" s="7">
        <v>1862.36</v>
      </c>
      <c r="AQ372" s="7">
        <v>0</v>
      </c>
      <c r="AR372" s="7">
        <v>6722.3</v>
      </c>
      <c r="AS372" s="7">
        <v>0</v>
      </c>
      <c r="AT372" s="7">
        <v>0</v>
      </c>
      <c r="AU372" s="7">
        <v>0</v>
      </c>
      <c r="AV372" s="7">
        <v>8752</v>
      </c>
      <c r="AW372" s="7">
        <v>2975.84</v>
      </c>
      <c r="AX372" s="7">
        <v>0</v>
      </c>
      <c r="AY372" s="7">
        <v>6603.4</v>
      </c>
      <c r="AZ372" s="7">
        <v>0</v>
      </c>
      <c r="BA372" s="7">
        <v>0</v>
      </c>
      <c r="BB372" s="7">
        <v>5673.99</v>
      </c>
      <c r="BC372" s="7">
        <v>1892.04</v>
      </c>
      <c r="BD372" s="7">
        <v>0</v>
      </c>
      <c r="BE372" s="7">
        <v>0</v>
      </c>
      <c r="BF372" s="7">
        <v>0</v>
      </c>
      <c r="BG372" s="7">
        <v>0</v>
      </c>
      <c r="BH372" s="7">
        <v>0</v>
      </c>
      <c r="BI372" s="7">
        <v>0</v>
      </c>
      <c r="BJ372" s="7">
        <v>2452.14</v>
      </c>
      <c r="BK372" s="7">
        <v>2491</v>
      </c>
      <c r="BL372" s="155">
        <v>0</v>
      </c>
      <c r="BM372" s="7"/>
      <c r="BN372" s="7"/>
      <c r="BO372" s="7"/>
      <c r="BP372" s="7"/>
      <c r="BQ372" s="7"/>
      <c r="BR372" s="7"/>
      <c r="BS372" s="7"/>
      <c r="BT372" s="5">
        <f>SUM(Tabela36[[#This Row],[set/21]:[dez/21]])</f>
        <v>0</v>
      </c>
      <c r="BU372" s="5">
        <f>SUM(Tabela36[[#This Row],[jan/22]:[dez/22]])</f>
        <v>0</v>
      </c>
      <c r="BV372" s="5">
        <f t="shared" si="17"/>
        <v>18098.18</v>
      </c>
      <c r="BW372" s="5">
        <f t="shared" si="18"/>
        <v>23660.94</v>
      </c>
      <c r="BX372" s="5">
        <f>SUM(Tabela36[[#This Row],[jan/25]:[dez/25]])</f>
        <v>25897.269999999997</v>
      </c>
      <c r="BY372" s="5">
        <f t="shared" si="19"/>
        <v>4943.1399999999994</v>
      </c>
      <c r="BZ372" s="5">
        <f>Tabela36[[#This Row],[Total 2025]]+Tabela36[[#This Row],[Total 2024]]+Tabela36[[#This Row],[Total 2023]]+Tabela36[[#This Row],[Total 2022]]+Tabela36[[#This Row],[Total 2021]]+Tabela36[[#This Row],[Total 2026]]</f>
        <v>72599.529999999984</v>
      </c>
    </row>
    <row r="373" spans="1:78" ht="30" customHeight="1" x14ac:dyDescent="0.25">
      <c r="A373" s="63"/>
      <c r="B373" s="18" t="s">
        <v>429</v>
      </c>
      <c r="C373" s="21" t="s">
        <v>275</v>
      </c>
      <c r="D373" s="10">
        <v>1430</v>
      </c>
      <c r="E373" s="7"/>
      <c r="F373" s="21" t="s">
        <v>529</v>
      </c>
      <c r="G373" s="153" t="s">
        <v>435</v>
      </c>
      <c r="H373" s="11">
        <v>0</v>
      </c>
      <c r="I373" s="11">
        <v>0</v>
      </c>
      <c r="J373" s="11">
        <v>0</v>
      </c>
      <c r="K373" s="11">
        <v>0</v>
      </c>
      <c r="L373" s="11">
        <v>0</v>
      </c>
      <c r="M373" s="11">
        <v>0</v>
      </c>
      <c r="N373" s="11">
        <v>0</v>
      </c>
      <c r="O373" s="11">
        <v>0</v>
      </c>
      <c r="P373" s="11">
        <v>0</v>
      </c>
      <c r="Q373" s="11">
        <v>0</v>
      </c>
      <c r="R373" s="11">
        <v>0</v>
      </c>
      <c r="S373" s="11">
        <v>0</v>
      </c>
      <c r="T373" s="11">
        <v>0</v>
      </c>
      <c r="U373" s="11">
        <v>0</v>
      </c>
      <c r="V373" s="11">
        <v>0</v>
      </c>
      <c r="W373" s="11">
        <v>0</v>
      </c>
      <c r="X373" s="11">
        <v>0</v>
      </c>
      <c r="Y373" s="11">
        <v>0</v>
      </c>
      <c r="Z373" s="11">
        <v>0</v>
      </c>
      <c r="AA373" s="11">
        <v>0</v>
      </c>
      <c r="AB373" s="11">
        <v>0</v>
      </c>
      <c r="AC373" s="11">
        <v>0</v>
      </c>
      <c r="AD373" s="11">
        <v>3952.51</v>
      </c>
      <c r="AE373" s="7">
        <v>0</v>
      </c>
      <c r="AF373" s="11">
        <v>2622</v>
      </c>
      <c r="AG373" s="11">
        <v>0</v>
      </c>
      <c r="AH373" s="7">
        <v>0</v>
      </c>
      <c r="AI373" s="7">
        <v>0</v>
      </c>
      <c r="AJ373" s="7">
        <v>0</v>
      </c>
      <c r="AK373" s="7">
        <v>2430.16</v>
      </c>
      <c r="AL373" s="7">
        <v>0</v>
      </c>
      <c r="AM373" s="7">
        <v>0</v>
      </c>
      <c r="AN373" s="7">
        <v>0</v>
      </c>
      <c r="AO373" s="7">
        <v>0</v>
      </c>
      <c r="AP373" s="7">
        <v>0</v>
      </c>
      <c r="AQ373" s="7">
        <v>0</v>
      </c>
      <c r="AR373" s="7">
        <v>0</v>
      </c>
      <c r="AS373" s="7">
        <v>0</v>
      </c>
      <c r="AT373" s="7">
        <v>0</v>
      </c>
      <c r="AU373" s="7">
        <v>0</v>
      </c>
      <c r="AV373" s="7">
        <v>0</v>
      </c>
      <c r="AW373" s="7">
        <v>0</v>
      </c>
      <c r="AX373" s="7">
        <v>0</v>
      </c>
      <c r="AY373" s="7">
        <v>0</v>
      </c>
      <c r="AZ373" s="7">
        <v>0</v>
      </c>
      <c r="BA373" s="7">
        <v>0</v>
      </c>
      <c r="BB373" s="7">
        <v>0</v>
      </c>
      <c r="BC373" s="7">
        <v>0</v>
      </c>
      <c r="BD373" s="7">
        <v>0</v>
      </c>
      <c r="BE373" s="7">
        <v>0</v>
      </c>
      <c r="BF373" s="7">
        <v>0</v>
      </c>
      <c r="BG373" s="7">
        <v>0</v>
      </c>
      <c r="BH373" s="7">
        <v>0</v>
      </c>
      <c r="BI373" s="7">
        <v>0</v>
      </c>
      <c r="BJ373" s="7">
        <v>0</v>
      </c>
      <c r="BK373" s="7">
        <v>0</v>
      </c>
      <c r="BL373" s="155">
        <v>0</v>
      </c>
      <c r="BM373" s="7"/>
      <c r="BN373" s="7"/>
      <c r="BO373" s="7"/>
      <c r="BP373" s="7"/>
      <c r="BQ373" s="7"/>
      <c r="BR373" s="7"/>
      <c r="BS373" s="7"/>
      <c r="BT373" s="5">
        <f>SUM(Tabela36[[#This Row],[set/21]:[dez/21]])</f>
        <v>0</v>
      </c>
      <c r="BU373" s="5">
        <f>SUM(Tabela36[[#This Row],[jan/22]:[dez/22]])</f>
        <v>0</v>
      </c>
      <c r="BV373" s="5">
        <f t="shared" si="17"/>
        <v>6574.51</v>
      </c>
      <c r="BW373" s="5">
        <f t="shared" si="18"/>
        <v>2430.16</v>
      </c>
      <c r="BX373" s="5">
        <f>SUM(Tabela36[[#This Row],[jan/25]:[dez/25]])</f>
        <v>0</v>
      </c>
      <c r="BY373" s="5">
        <f t="shared" si="19"/>
        <v>0</v>
      </c>
      <c r="BZ373" s="5">
        <f>Tabela36[[#This Row],[Total 2025]]+Tabela36[[#This Row],[Total 2024]]+Tabela36[[#This Row],[Total 2023]]+Tabela36[[#This Row],[Total 2022]]+Tabela36[[#This Row],[Total 2021]]+Tabela36[[#This Row],[Total 2026]]</f>
        <v>9004.67</v>
      </c>
    </row>
    <row r="374" spans="1:78" ht="30" customHeight="1" x14ac:dyDescent="0.25">
      <c r="A374" s="63"/>
      <c r="B374" s="18" t="s">
        <v>430</v>
      </c>
      <c r="C374" s="21" t="s">
        <v>281</v>
      </c>
      <c r="D374" s="10">
        <v>1431</v>
      </c>
      <c r="E374" s="7"/>
      <c r="F374" s="21" t="s">
        <v>529</v>
      </c>
      <c r="G374" s="153" t="s">
        <v>435</v>
      </c>
      <c r="H374" s="11">
        <v>0</v>
      </c>
      <c r="I374" s="11">
        <v>0</v>
      </c>
      <c r="J374" s="11">
        <v>0</v>
      </c>
      <c r="K374" s="11">
        <v>0</v>
      </c>
      <c r="L374" s="11">
        <v>0</v>
      </c>
      <c r="M374" s="11">
        <v>0</v>
      </c>
      <c r="N374" s="11">
        <v>0</v>
      </c>
      <c r="O374" s="11">
        <v>0</v>
      </c>
      <c r="P374" s="11">
        <v>0</v>
      </c>
      <c r="Q374" s="11">
        <v>0</v>
      </c>
      <c r="R374" s="11">
        <v>0</v>
      </c>
      <c r="S374" s="11">
        <v>0</v>
      </c>
      <c r="T374" s="11">
        <v>0</v>
      </c>
      <c r="U374" s="11">
        <v>0</v>
      </c>
      <c r="V374" s="11">
        <v>0</v>
      </c>
      <c r="W374" s="11">
        <v>0</v>
      </c>
      <c r="X374" s="11">
        <v>0</v>
      </c>
      <c r="Y374" s="11">
        <v>0</v>
      </c>
      <c r="Z374" s="11">
        <v>0</v>
      </c>
      <c r="AA374" s="11">
        <v>0</v>
      </c>
      <c r="AB374" s="11">
        <v>0</v>
      </c>
      <c r="AC374" s="11">
        <v>0</v>
      </c>
      <c r="AD374" s="11">
        <v>5328.28</v>
      </c>
      <c r="AE374" s="7">
        <v>4361.4799999999996</v>
      </c>
      <c r="AF374" s="11">
        <v>11572.4</v>
      </c>
      <c r="AG374" s="11">
        <v>0</v>
      </c>
      <c r="AH374" s="7">
        <v>880</v>
      </c>
      <c r="AI374" s="7">
        <v>4049.24</v>
      </c>
      <c r="AJ374" s="7">
        <v>5073.6400000000003</v>
      </c>
      <c r="AK374" s="7">
        <v>4641.88</v>
      </c>
      <c r="AL374" s="7">
        <v>2197.12</v>
      </c>
      <c r="AM374" s="7">
        <v>2079.21</v>
      </c>
      <c r="AN374" s="7">
        <v>0</v>
      </c>
      <c r="AO374" s="7">
        <v>3208.96</v>
      </c>
      <c r="AP374" s="7">
        <v>3896.66</v>
      </c>
      <c r="AQ374" s="7">
        <v>0</v>
      </c>
      <c r="AR374" s="7">
        <v>0</v>
      </c>
      <c r="AS374" s="7">
        <v>7300.02</v>
      </c>
      <c r="AT374" s="7">
        <v>0</v>
      </c>
      <c r="AU374" s="7">
        <v>0</v>
      </c>
      <c r="AV374" s="7">
        <v>5326.48</v>
      </c>
      <c r="AW374" s="7">
        <v>0</v>
      </c>
      <c r="AX374" s="7">
        <v>6114.21</v>
      </c>
      <c r="AY374" s="7">
        <v>0</v>
      </c>
      <c r="AZ374" s="7">
        <v>0</v>
      </c>
      <c r="BA374" s="7">
        <v>6593.76</v>
      </c>
      <c r="BB374" s="7">
        <v>3414.54</v>
      </c>
      <c r="BC374" s="7">
        <v>0</v>
      </c>
      <c r="BD374" s="7">
        <v>0</v>
      </c>
      <c r="BE374" s="7">
        <v>6246.98</v>
      </c>
      <c r="BF374" s="7">
        <v>5823.7</v>
      </c>
      <c r="BG374" s="7">
        <v>0</v>
      </c>
      <c r="BH374" s="7">
        <v>0</v>
      </c>
      <c r="BI374" s="7">
        <v>9687.14</v>
      </c>
      <c r="BJ374" s="7">
        <v>0</v>
      </c>
      <c r="BK374" s="7">
        <v>0</v>
      </c>
      <c r="BL374" s="155">
        <v>11104.88</v>
      </c>
      <c r="BM374" s="7"/>
      <c r="BN374" s="7"/>
      <c r="BO374" s="7"/>
      <c r="BP374" s="7"/>
      <c r="BQ374" s="7"/>
      <c r="BR374" s="7"/>
      <c r="BS374" s="7"/>
      <c r="BT374" s="5">
        <f>SUM(Tabela36[[#This Row],[set/21]:[dez/21]])</f>
        <v>0</v>
      </c>
      <c r="BU374" s="5">
        <f>SUM(Tabela36[[#This Row],[jan/22]:[dez/22]])</f>
        <v>0</v>
      </c>
      <c r="BV374" s="5">
        <f t="shared" si="17"/>
        <v>26191.399999999994</v>
      </c>
      <c r="BW374" s="5">
        <f t="shared" si="18"/>
        <v>28397.489999999998</v>
      </c>
      <c r="BX374" s="5">
        <f>SUM(Tabela36[[#This Row],[jan/25]:[dez/25]])</f>
        <v>33519.67</v>
      </c>
      <c r="BY374" s="5">
        <f t="shared" si="19"/>
        <v>20792.019999999997</v>
      </c>
      <c r="BZ374" s="5">
        <f>Tabela36[[#This Row],[Total 2025]]+Tabela36[[#This Row],[Total 2024]]+Tabela36[[#This Row],[Total 2023]]+Tabela36[[#This Row],[Total 2022]]+Tabela36[[#This Row],[Total 2021]]+Tabela36[[#This Row],[Total 2026]]</f>
        <v>108900.57999999999</v>
      </c>
    </row>
    <row r="375" spans="1:78" ht="30" customHeight="1" x14ac:dyDescent="0.25">
      <c r="A375" s="63"/>
      <c r="B375" s="18" t="s">
        <v>431</v>
      </c>
      <c r="C375" s="21" t="s">
        <v>275</v>
      </c>
      <c r="D375" s="10">
        <v>1432</v>
      </c>
      <c r="E375" s="7"/>
      <c r="F375" s="21" t="s">
        <v>529</v>
      </c>
      <c r="G375" s="153" t="s">
        <v>435</v>
      </c>
      <c r="H375" s="11">
        <v>0</v>
      </c>
      <c r="I375" s="11">
        <v>0</v>
      </c>
      <c r="J375" s="11">
        <v>0</v>
      </c>
      <c r="K375" s="11">
        <v>0</v>
      </c>
      <c r="L375" s="11">
        <v>0</v>
      </c>
      <c r="M375" s="11">
        <v>0</v>
      </c>
      <c r="N375" s="11">
        <v>0</v>
      </c>
      <c r="O375" s="11">
        <v>0</v>
      </c>
      <c r="P375" s="11">
        <v>0</v>
      </c>
      <c r="Q375" s="11">
        <v>0</v>
      </c>
      <c r="R375" s="11">
        <v>0</v>
      </c>
      <c r="S375" s="11">
        <v>0</v>
      </c>
      <c r="T375" s="11">
        <v>0</v>
      </c>
      <c r="U375" s="11">
        <v>0</v>
      </c>
      <c r="V375" s="11">
        <v>0</v>
      </c>
      <c r="W375" s="11">
        <v>0</v>
      </c>
      <c r="X375" s="11">
        <v>0</v>
      </c>
      <c r="Y375" s="11">
        <v>0</v>
      </c>
      <c r="Z375" s="11">
        <v>0</v>
      </c>
      <c r="AA375" s="11">
        <v>0</v>
      </c>
      <c r="AB375" s="11">
        <v>0</v>
      </c>
      <c r="AC375" s="11">
        <v>0</v>
      </c>
      <c r="AD375" s="11">
        <v>3382.02</v>
      </c>
      <c r="AE375" s="7">
        <v>0</v>
      </c>
      <c r="AF375" s="11">
        <v>0</v>
      </c>
      <c r="AG375" s="11">
        <v>0</v>
      </c>
      <c r="AH375" s="7">
        <v>0</v>
      </c>
      <c r="AI375" s="7">
        <v>0</v>
      </c>
      <c r="AJ375" s="7">
        <v>0</v>
      </c>
      <c r="AK375" s="7">
        <v>0</v>
      </c>
      <c r="AL375" s="7">
        <v>0</v>
      </c>
      <c r="AM375" s="7">
        <v>0</v>
      </c>
      <c r="AN375" s="7">
        <v>0</v>
      </c>
      <c r="AO375" s="7">
        <v>0</v>
      </c>
      <c r="AP375" s="7">
        <v>0</v>
      </c>
      <c r="AQ375" s="7">
        <v>0</v>
      </c>
      <c r="AR375" s="7">
        <v>0</v>
      </c>
      <c r="AS375" s="7">
        <v>0</v>
      </c>
      <c r="AT375" s="7">
        <v>0</v>
      </c>
      <c r="AU375" s="7">
        <v>0</v>
      </c>
      <c r="AV375" s="7">
        <v>0</v>
      </c>
      <c r="AW375" s="7">
        <v>0</v>
      </c>
      <c r="AX375" s="7">
        <v>0</v>
      </c>
      <c r="AY375" s="7">
        <v>0</v>
      </c>
      <c r="AZ375" s="7">
        <v>0</v>
      </c>
      <c r="BA375" s="7">
        <v>0</v>
      </c>
      <c r="BB375" s="7">
        <v>0</v>
      </c>
      <c r="BC375" s="7">
        <v>0</v>
      </c>
      <c r="BD375" s="7">
        <v>0</v>
      </c>
      <c r="BE375" s="7">
        <v>0</v>
      </c>
      <c r="BF375" s="7">
        <v>0</v>
      </c>
      <c r="BG375" s="7">
        <v>0</v>
      </c>
      <c r="BH375" s="7">
        <v>0</v>
      </c>
      <c r="BI375" s="7">
        <v>0</v>
      </c>
      <c r="BJ375" s="7">
        <v>0</v>
      </c>
      <c r="BK375" s="7">
        <v>0</v>
      </c>
      <c r="BL375" s="155">
        <v>0</v>
      </c>
      <c r="BM375" s="7"/>
      <c r="BN375" s="7"/>
      <c r="BO375" s="7"/>
      <c r="BP375" s="7"/>
      <c r="BQ375" s="7"/>
      <c r="BR375" s="7"/>
      <c r="BS375" s="7"/>
      <c r="BT375" s="5">
        <f>SUM(Tabela36[[#This Row],[set/21]:[dez/21]])</f>
        <v>0</v>
      </c>
      <c r="BU375" s="5">
        <f>SUM(Tabela36[[#This Row],[jan/22]:[dez/22]])</f>
        <v>0</v>
      </c>
      <c r="BV375" s="5">
        <f t="shared" si="17"/>
        <v>3382.02</v>
      </c>
      <c r="BW375" s="5">
        <f t="shared" si="18"/>
        <v>0</v>
      </c>
      <c r="BX375" s="5">
        <f>SUM(Tabela36[[#This Row],[jan/25]:[dez/25]])</f>
        <v>0</v>
      </c>
      <c r="BY375" s="5">
        <f t="shared" si="19"/>
        <v>0</v>
      </c>
      <c r="BZ375" s="5">
        <f>Tabela36[[#This Row],[Total 2025]]+Tabela36[[#This Row],[Total 2024]]+Tabela36[[#This Row],[Total 2023]]+Tabela36[[#This Row],[Total 2022]]+Tabela36[[#This Row],[Total 2021]]+Tabela36[[#This Row],[Total 2026]]</f>
        <v>3382.02</v>
      </c>
    </row>
    <row r="376" spans="1:78" ht="30" customHeight="1" x14ac:dyDescent="0.25">
      <c r="A376" s="63"/>
      <c r="B376" s="18" t="s">
        <v>432</v>
      </c>
      <c r="C376" s="21" t="s">
        <v>276</v>
      </c>
      <c r="D376" s="10">
        <v>1433</v>
      </c>
      <c r="E376" s="7">
        <v>15000</v>
      </c>
      <c r="F376" s="21" t="s">
        <v>436</v>
      </c>
      <c r="G376" s="153" t="s">
        <v>435</v>
      </c>
      <c r="H376" s="11">
        <v>0</v>
      </c>
      <c r="I376" s="11">
        <v>0</v>
      </c>
      <c r="J376" s="11">
        <v>0</v>
      </c>
      <c r="K376" s="11">
        <v>0</v>
      </c>
      <c r="L376" s="11">
        <v>0</v>
      </c>
      <c r="M376" s="11">
        <v>0</v>
      </c>
      <c r="N376" s="11">
        <v>0</v>
      </c>
      <c r="O376" s="11">
        <v>0</v>
      </c>
      <c r="P376" s="11">
        <v>0</v>
      </c>
      <c r="Q376" s="11">
        <v>0</v>
      </c>
      <c r="R376" s="11">
        <v>0</v>
      </c>
      <c r="S376" s="11">
        <v>0</v>
      </c>
      <c r="T376" s="11">
        <v>0</v>
      </c>
      <c r="U376" s="11">
        <v>0</v>
      </c>
      <c r="V376" s="11">
        <v>0</v>
      </c>
      <c r="W376" s="11">
        <v>0</v>
      </c>
      <c r="X376" s="11">
        <v>0</v>
      </c>
      <c r="Y376" s="11">
        <v>0</v>
      </c>
      <c r="Z376" s="11">
        <v>0</v>
      </c>
      <c r="AA376" s="11">
        <v>0</v>
      </c>
      <c r="AB376" s="11">
        <v>0</v>
      </c>
      <c r="AC376" s="11">
        <v>0</v>
      </c>
      <c r="AD376" s="11">
        <v>3140.62</v>
      </c>
      <c r="AE376" s="7">
        <v>0</v>
      </c>
      <c r="AF376" s="11">
        <v>0</v>
      </c>
      <c r="AG376" s="11">
        <v>0</v>
      </c>
      <c r="AH376" s="7">
        <v>0</v>
      </c>
      <c r="AI376" s="7">
        <v>0</v>
      </c>
      <c r="AJ376" s="7">
        <v>0</v>
      </c>
      <c r="AK376" s="7">
        <v>0</v>
      </c>
      <c r="AL376" s="7">
        <v>0</v>
      </c>
      <c r="AM376" s="7">
        <v>0</v>
      </c>
      <c r="AN376" s="7">
        <v>0</v>
      </c>
      <c r="AO376" s="7">
        <v>12564.58</v>
      </c>
      <c r="AP376" s="7">
        <v>0</v>
      </c>
      <c r="AQ376" s="7">
        <v>0</v>
      </c>
      <c r="AR376" s="7">
        <v>0</v>
      </c>
      <c r="AS376" s="7">
        <v>0</v>
      </c>
      <c r="AT376" s="7">
        <v>0</v>
      </c>
      <c r="AU376" s="7">
        <v>0</v>
      </c>
      <c r="AV376" s="7">
        <v>0</v>
      </c>
      <c r="AW376" s="7">
        <v>0</v>
      </c>
      <c r="AX376" s="7">
        <v>0</v>
      </c>
      <c r="AY376" s="7">
        <v>0</v>
      </c>
      <c r="AZ376" s="7">
        <v>0</v>
      </c>
      <c r="BA376" s="7">
        <v>0</v>
      </c>
      <c r="BB376" s="7">
        <v>0</v>
      </c>
      <c r="BC376" s="7">
        <v>0</v>
      </c>
      <c r="BD376" s="7">
        <v>0</v>
      </c>
      <c r="BE376" s="7">
        <v>0</v>
      </c>
      <c r="BF376" s="7">
        <v>0</v>
      </c>
      <c r="BG376" s="7">
        <v>0</v>
      </c>
      <c r="BH376" s="7">
        <v>0</v>
      </c>
      <c r="BI376" s="7">
        <v>0</v>
      </c>
      <c r="BJ376" s="7">
        <v>0</v>
      </c>
      <c r="BK376" s="7">
        <v>0</v>
      </c>
      <c r="BL376" s="155">
        <v>0</v>
      </c>
      <c r="BM376" s="7"/>
      <c r="BN376" s="7"/>
      <c r="BO376" s="7"/>
      <c r="BP376" s="7"/>
      <c r="BQ376" s="7"/>
      <c r="BR376" s="7"/>
      <c r="BS376" s="7"/>
      <c r="BT376" s="5">
        <f>SUM(Tabela36[[#This Row],[set/21]:[dez/21]])</f>
        <v>0</v>
      </c>
      <c r="BU376" s="5">
        <f>SUM(Tabela36[[#This Row],[jan/22]:[dez/22]])</f>
        <v>0</v>
      </c>
      <c r="BV376" s="5">
        <f t="shared" si="17"/>
        <v>3140.62</v>
      </c>
      <c r="BW376" s="5">
        <f t="shared" si="18"/>
        <v>12564.58</v>
      </c>
      <c r="BX376" s="5">
        <f>SUM(Tabela36[[#This Row],[jan/25]:[dez/25]])</f>
        <v>0</v>
      </c>
      <c r="BY376" s="5">
        <f t="shared" si="19"/>
        <v>0</v>
      </c>
      <c r="BZ376" s="5">
        <f>Tabela36[[#This Row],[Total 2025]]+Tabela36[[#This Row],[Total 2024]]+Tabela36[[#This Row],[Total 2023]]+Tabela36[[#This Row],[Total 2022]]+Tabela36[[#This Row],[Total 2021]]+Tabela36[[#This Row],[Total 2026]]</f>
        <v>15705.2</v>
      </c>
    </row>
    <row r="377" spans="1:78" ht="30" customHeight="1" x14ac:dyDescent="0.25">
      <c r="A377" s="63"/>
      <c r="B377" s="10" t="s">
        <v>441</v>
      </c>
      <c r="C377" s="3" t="s">
        <v>294</v>
      </c>
      <c r="D377" s="10">
        <v>1434</v>
      </c>
      <c r="E377" s="7"/>
      <c r="F377" s="21" t="s">
        <v>436</v>
      </c>
      <c r="G377" s="153" t="s">
        <v>435</v>
      </c>
      <c r="H377" s="3"/>
      <c r="I377" s="7"/>
      <c r="J377" s="7"/>
      <c r="K377" s="7"/>
      <c r="L377" s="7"/>
      <c r="M377" s="7"/>
      <c r="N377" s="7"/>
      <c r="O377" s="7"/>
      <c r="P377" s="7"/>
      <c r="Q377" s="7"/>
      <c r="R377" s="7"/>
      <c r="S377" s="7"/>
      <c r="T377" s="11"/>
      <c r="U377" s="11"/>
      <c r="V377" s="11"/>
      <c r="W377" s="11"/>
      <c r="X377" s="11"/>
      <c r="Y377" s="11"/>
      <c r="Z377" s="11"/>
      <c r="AA377" s="11"/>
      <c r="AB377" s="11"/>
      <c r="AC377" s="11"/>
      <c r="AD377" s="11"/>
      <c r="AE377" s="7">
        <v>3488.78</v>
      </c>
      <c r="AF377" s="11">
        <v>0</v>
      </c>
      <c r="AG377" s="11">
        <v>0</v>
      </c>
      <c r="AH377" s="7">
        <v>0</v>
      </c>
      <c r="AI377" s="7">
        <v>0</v>
      </c>
      <c r="AJ377" s="7">
        <v>0</v>
      </c>
      <c r="AK377" s="7">
        <v>0</v>
      </c>
      <c r="AL377" s="7">
        <v>0</v>
      </c>
      <c r="AM377" s="7">
        <v>0</v>
      </c>
      <c r="AN377" s="7">
        <v>0</v>
      </c>
      <c r="AO377" s="7">
        <v>0</v>
      </c>
      <c r="AP377" s="7">
        <v>0</v>
      </c>
      <c r="AQ377" s="7">
        <v>0</v>
      </c>
      <c r="AR377" s="7">
        <v>0</v>
      </c>
      <c r="AS377" s="7">
        <v>0</v>
      </c>
      <c r="AT377" s="7">
        <v>0</v>
      </c>
      <c r="AU377" s="7">
        <v>0</v>
      </c>
      <c r="AV377" s="7">
        <v>0</v>
      </c>
      <c r="AW377" s="7">
        <v>0</v>
      </c>
      <c r="AX377" s="7">
        <v>0</v>
      </c>
      <c r="AY377" s="7">
        <v>0</v>
      </c>
      <c r="AZ377" s="7">
        <v>0</v>
      </c>
      <c r="BA377" s="7">
        <v>0</v>
      </c>
      <c r="BB377" s="7">
        <v>0</v>
      </c>
      <c r="BC377" s="7">
        <v>0</v>
      </c>
      <c r="BD377" s="7">
        <v>0</v>
      </c>
      <c r="BE377" s="7">
        <v>0</v>
      </c>
      <c r="BF377" s="7">
        <v>0</v>
      </c>
      <c r="BG377" s="7">
        <v>0</v>
      </c>
      <c r="BH377" s="7">
        <v>0</v>
      </c>
      <c r="BI377" s="7">
        <v>0</v>
      </c>
      <c r="BJ377" s="7">
        <v>0</v>
      </c>
      <c r="BK377" s="7">
        <v>0</v>
      </c>
      <c r="BL377" s="155">
        <v>0</v>
      </c>
      <c r="BM377" s="7"/>
      <c r="BN377" s="7"/>
      <c r="BO377" s="7"/>
      <c r="BP377" s="7"/>
      <c r="BQ377" s="7"/>
      <c r="BR377" s="7"/>
      <c r="BS377" s="7"/>
      <c r="BT377" s="5">
        <f>SUM(Tabela36[[#This Row],[set/21]:[dez/21]])</f>
        <v>0</v>
      </c>
      <c r="BU377" s="5">
        <f>SUM(Tabela36[[#This Row],[jan/22]:[dez/22]])</f>
        <v>0</v>
      </c>
      <c r="BV377" s="5">
        <f t="shared" si="17"/>
        <v>3488.78</v>
      </c>
      <c r="BW377" s="5">
        <f t="shared" si="18"/>
        <v>0</v>
      </c>
      <c r="BX377" s="5">
        <f>SUM(Tabela36[[#This Row],[jan/25]:[dez/25]])</f>
        <v>0</v>
      </c>
      <c r="BY377" s="5">
        <f t="shared" si="19"/>
        <v>0</v>
      </c>
      <c r="BZ377" s="5">
        <f>Tabela36[[#This Row],[Total 2025]]+Tabela36[[#This Row],[Total 2024]]+Tabela36[[#This Row],[Total 2023]]+Tabela36[[#This Row],[Total 2022]]+Tabela36[[#This Row],[Total 2021]]+Tabela36[[#This Row],[Total 2026]]</f>
        <v>3488.78</v>
      </c>
    </row>
    <row r="378" spans="1:78" ht="30" customHeight="1" x14ac:dyDescent="0.25">
      <c r="A378" s="63"/>
      <c r="B378" s="10" t="s">
        <v>442</v>
      </c>
      <c r="C378" s="3" t="s">
        <v>276</v>
      </c>
      <c r="D378" s="10">
        <v>1435</v>
      </c>
      <c r="E378" s="7">
        <v>15000</v>
      </c>
      <c r="F378" s="21" t="s">
        <v>436</v>
      </c>
      <c r="G378" s="153" t="s">
        <v>435</v>
      </c>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v>5138.7800000000007</v>
      </c>
      <c r="AF378" s="11">
        <v>2087.79</v>
      </c>
      <c r="AG378" s="11">
        <v>6227.73</v>
      </c>
      <c r="AH378" s="7">
        <v>1079.1300000000001</v>
      </c>
      <c r="AI378" s="7">
        <v>4920.8100000000004</v>
      </c>
      <c r="AJ378" s="7">
        <v>6628.29</v>
      </c>
      <c r="AK378" s="7">
        <v>4602.4500000000007</v>
      </c>
      <c r="AL378" s="7">
        <v>1589.83</v>
      </c>
      <c r="AM378" s="7">
        <v>2918.28</v>
      </c>
      <c r="AN378" s="7">
        <v>3984.52</v>
      </c>
      <c r="AO378" s="7">
        <v>2290.91</v>
      </c>
      <c r="AP378" s="7">
        <v>1025.69</v>
      </c>
      <c r="AQ378" s="7">
        <v>3203.32</v>
      </c>
      <c r="AR378" s="7">
        <v>0</v>
      </c>
      <c r="AS378" s="7">
        <v>0</v>
      </c>
      <c r="AT378" s="7">
        <v>0</v>
      </c>
      <c r="AU378" s="7">
        <v>0</v>
      </c>
      <c r="AV378" s="7">
        <v>0</v>
      </c>
      <c r="AW378" s="7">
        <v>11297.04</v>
      </c>
      <c r="AX378" s="7">
        <v>1414.04</v>
      </c>
      <c r="AY378" s="7">
        <v>1793.36</v>
      </c>
      <c r="AZ378" s="7">
        <v>4727.16</v>
      </c>
      <c r="BA378" s="7">
        <v>0</v>
      </c>
      <c r="BB378" s="7">
        <v>0</v>
      </c>
      <c r="BC378" s="7">
        <v>7922.44</v>
      </c>
      <c r="BD378" s="7">
        <v>7942.4</v>
      </c>
      <c r="BE378" s="7">
        <v>2569.0700000000002</v>
      </c>
      <c r="BF378" s="7">
        <v>4749.8200000000006</v>
      </c>
      <c r="BG378" s="7">
        <v>7821.84</v>
      </c>
      <c r="BH378" s="7">
        <v>6886</v>
      </c>
      <c r="BI378" s="7">
        <v>9319.8799999999992</v>
      </c>
      <c r="BJ378" s="7">
        <v>0</v>
      </c>
      <c r="BK378" s="7">
        <v>18546.96</v>
      </c>
      <c r="BL378" s="155">
        <v>4126.7999999999993</v>
      </c>
      <c r="BM378" s="7"/>
      <c r="BN378" s="7"/>
      <c r="BO378" s="7"/>
      <c r="BP378" s="7"/>
      <c r="BQ378" s="7"/>
      <c r="BR378" s="7"/>
      <c r="BS378" s="7"/>
      <c r="BT378" s="5">
        <f>SUM(Tabela36[[#This Row],[set/21]:[dez/21]])</f>
        <v>0</v>
      </c>
      <c r="BU378" s="5">
        <f>SUM(Tabela36[[#This Row],[jan/22]:[dez/22]])</f>
        <v>0</v>
      </c>
      <c r="BV378" s="5">
        <f t="shared" si="17"/>
        <v>19454.240000000002</v>
      </c>
      <c r="BW378" s="5">
        <f t="shared" si="18"/>
        <v>26243.29</v>
      </c>
      <c r="BX378" s="5">
        <f>SUM(Tabela36[[#This Row],[jan/25]:[dez/25]])</f>
        <v>50237.17</v>
      </c>
      <c r="BY378" s="5">
        <f t="shared" si="19"/>
        <v>38879.64</v>
      </c>
      <c r="BZ378" s="5">
        <f>Tabela36[[#This Row],[Total 2025]]+Tabela36[[#This Row],[Total 2024]]+Tabela36[[#This Row],[Total 2023]]+Tabela36[[#This Row],[Total 2022]]+Tabela36[[#This Row],[Total 2021]]+Tabela36[[#This Row],[Total 2026]]</f>
        <v>134814.34</v>
      </c>
    </row>
    <row r="379" spans="1:78" ht="30" customHeight="1" x14ac:dyDescent="0.25">
      <c r="A379" s="63"/>
      <c r="B379" s="10" t="s">
        <v>443</v>
      </c>
      <c r="C379" s="3" t="s">
        <v>279</v>
      </c>
      <c r="D379" s="10">
        <v>1436</v>
      </c>
      <c r="E379" s="7"/>
      <c r="F379" s="21" t="s">
        <v>529</v>
      </c>
      <c r="G379" s="153" t="s">
        <v>465</v>
      </c>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v>15055.07</v>
      </c>
      <c r="AF379" s="11">
        <v>0</v>
      </c>
      <c r="AG379" s="11">
        <v>15037.79</v>
      </c>
      <c r="AH379" s="7">
        <v>8131.5599999999995</v>
      </c>
      <c r="AI379" s="7">
        <v>0</v>
      </c>
      <c r="AJ379" s="7">
        <v>0</v>
      </c>
      <c r="AK379" s="7">
        <v>0</v>
      </c>
      <c r="AL379" s="7">
        <v>0</v>
      </c>
      <c r="AM379" s="7">
        <v>0</v>
      </c>
      <c r="AN379" s="7">
        <v>0</v>
      </c>
      <c r="AO379" s="7">
        <v>0</v>
      </c>
      <c r="AP379" s="7">
        <v>0</v>
      </c>
      <c r="AQ379" s="7">
        <v>0</v>
      </c>
      <c r="AR379" s="7">
        <v>0</v>
      </c>
      <c r="AS379" s="7">
        <v>0</v>
      </c>
      <c r="AT379" s="7">
        <v>0</v>
      </c>
      <c r="AU379" s="7">
        <v>0</v>
      </c>
      <c r="AV379" s="7">
        <v>0</v>
      </c>
      <c r="AW379" s="7">
        <v>0</v>
      </c>
      <c r="AX379" s="7">
        <v>0</v>
      </c>
      <c r="AY379" s="7">
        <v>0</v>
      </c>
      <c r="AZ379" s="7">
        <v>0</v>
      </c>
      <c r="BA379" s="7">
        <v>0</v>
      </c>
      <c r="BB379" s="7">
        <v>0</v>
      </c>
      <c r="BC379" s="7">
        <v>0</v>
      </c>
      <c r="BD379" s="7">
        <v>0</v>
      </c>
      <c r="BE379" s="7">
        <v>0</v>
      </c>
      <c r="BF379" s="7">
        <v>0</v>
      </c>
      <c r="BG379" s="7">
        <v>0</v>
      </c>
      <c r="BH379" s="7">
        <v>0</v>
      </c>
      <c r="BI379" s="7">
        <v>0</v>
      </c>
      <c r="BJ379" s="7">
        <v>0</v>
      </c>
      <c r="BK379" s="7">
        <v>0</v>
      </c>
      <c r="BL379" s="155">
        <v>0</v>
      </c>
      <c r="BM379" s="7"/>
      <c r="BN379" s="7"/>
      <c r="BO379" s="7"/>
      <c r="BP379" s="7"/>
      <c r="BQ379" s="7"/>
      <c r="BR379" s="7"/>
      <c r="BS379" s="7"/>
      <c r="BT379" s="5">
        <f>SUM(Tabela36[[#This Row],[set/21]:[dez/21]])</f>
        <v>0</v>
      </c>
      <c r="BU379" s="5">
        <f>SUM(Tabela36[[#This Row],[jan/22]:[dez/22]])</f>
        <v>0</v>
      </c>
      <c r="BV379" s="5">
        <f t="shared" si="17"/>
        <v>38224.42</v>
      </c>
      <c r="BW379" s="5">
        <f t="shared" si="18"/>
        <v>0</v>
      </c>
      <c r="BX379" s="5">
        <f>SUM(Tabela36[[#This Row],[jan/25]:[dez/25]])</f>
        <v>0</v>
      </c>
      <c r="BY379" s="5">
        <f t="shared" si="19"/>
        <v>0</v>
      </c>
      <c r="BZ379" s="5">
        <f>Tabela36[[#This Row],[Total 2025]]+Tabela36[[#This Row],[Total 2024]]+Tabela36[[#This Row],[Total 2023]]+Tabela36[[#This Row],[Total 2022]]+Tabela36[[#This Row],[Total 2021]]+Tabela36[[#This Row],[Total 2026]]</f>
        <v>38224.42</v>
      </c>
    </row>
    <row r="380" spans="1:78" ht="30" customHeight="1" x14ac:dyDescent="0.25">
      <c r="A380" s="63"/>
      <c r="B380" s="10" t="s">
        <v>444</v>
      </c>
      <c r="C380" s="2" t="s">
        <v>276</v>
      </c>
      <c r="D380" s="10">
        <v>1437</v>
      </c>
      <c r="E380" s="7"/>
      <c r="F380" s="21" t="s">
        <v>436</v>
      </c>
      <c r="G380" s="153" t="s">
        <v>435</v>
      </c>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v>3740.87</v>
      </c>
      <c r="AF380" s="11">
        <v>0</v>
      </c>
      <c r="AG380" s="11">
        <v>0</v>
      </c>
      <c r="AH380" s="7">
        <v>0</v>
      </c>
      <c r="AI380" s="7">
        <v>0</v>
      </c>
      <c r="AJ380" s="7">
        <v>0</v>
      </c>
      <c r="AK380" s="7">
        <v>0</v>
      </c>
      <c r="AL380" s="7">
        <v>0</v>
      </c>
      <c r="AM380" s="7">
        <v>0</v>
      </c>
      <c r="AN380" s="7">
        <v>0</v>
      </c>
      <c r="AO380" s="7">
        <v>0</v>
      </c>
      <c r="AP380" s="7">
        <v>0</v>
      </c>
      <c r="AQ380" s="7">
        <v>0</v>
      </c>
      <c r="AR380" s="7">
        <v>0</v>
      </c>
      <c r="AS380" s="7">
        <v>0</v>
      </c>
      <c r="AT380" s="7">
        <v>0</v>
      </c>
      <c r="AU380" s="7">
        <v>0</v>
      </c>
      <c r="AV380" s="7">
        <v>0</v>
      </c>
      <c r="AW380" s="7">
        <v>0</v>
      </c>
      <c r="AX380" s="7">
        <v>0</v>
      </c>
      <c r="AY380" s="7">
        <v>0</v>
      </c>
      <c r="AZ380" s="7">
        <v>0</v>
      </c>
      <c r="BA380" s="7">
        <v>0</v>
      </c>
      <c r="BB380" s="7">
        <v>0</v>
      </c>
      <c r="BC380" s="7">
        <v>0</v>
      </c>
      <c r="BD380" s="7">
        <v>0</v>
      </c>
      <c r="BE380" s="7">
        <v>0</v>
      </c>
      <c r="BF380" s="7">
        <v>0</v>
      </c>
      <c r="BG380" s="7">
        <v>0</v>
      </c>
      <c r="BH380" s="7">
        <v>0</v>
      </c>
      <c r="BI380" s="7">
        <v>0</v>
      </c>
      <c r="BJ380" s="7">
        <v>0</v>
      </c>
      <c r="BK380" s="7">
        <v>0</v>
      </c>
      <c r="BL380" s="155">
        <v>0</v>
      </c>
      <c r="BM380" s="7"/>
      <c r="BN380" s="7"/>
      <c r="BO380" s="7"/>
      <c r="BP380" s="7"/>
      <c r="BQ380" s="7"/>
      <c r="BR380" s="7"/>
      <c r="BS380" s="7"/>
      <c r="BT380" s="5">
        <f>SUM(Tabela36[[#This Row],[set/21]:[dez/21]])</f>
        <v>0</v>
      </c>
      <c r="BU380" s="5">
        <f>SUM(Tabela36[[#This Row],[jan/22]:[dez/22]])</f>
        <v>0</v>
      </c>
      <c r="BV380" s="5">
        <f t="shared" si="17"/>
        <v>3740.87</v>
      </c>
      <c r="BW380" s="5">
        <f t="shared" si="18"/>
        <v>0</v>
      </c>
      <c r="BX380" s="5">
        <f>SUM(Tabela36[[#This Row],[jan/25]:[dez/25]])</f>
        <v>0</v>
      </c>
      <c r="BY380" s="5">
        <f t="shared" si="19"/>
        <v>0</v>
      </c>
      <c r="BZ380" s="5">
        <f>Tabela36[[#This Row],[Total 2025]]+Tabela36[[#This Row],[Total 2024]]+Tabela36[[#This Row],[Total 2023]]+Tabela36[[#This Row],[Total 2022]]+Tabela36[[#This Row],[Total 2021]]+Tabela36[[#This Row],[Total 2026]]</f>
        <v>3740.87</v>
      </c>
    </row>
    <row r="381" spans="1:78" ht="30" customHeight="1" x14ac:dyDescent="0.25">
      <c r="A381" s="63"/>
      <c r="B381" s="10" t="s">
        <v>445</v>
      </c>
      <c r="C381" s="2" t="s">
        <v>276</v>
      </c>
      <c r="D381" s="10">
        <v>1439</v>
      </c>
      <c r="E381" s="7">
        <v>25000</v>
      </c>
      <c r="F381" s="21" t="s">
        <v>529</v>
      </c>
      <c r="G381" s="153" t="s">
        <v>435</v>
      </c>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v>3593.93</v>
      </c>
      <c r="AF381" s="11">
        <v>19549.75</v>
      </c>
      <c r="AG381" s="11">
        <v>6838.41</v>
      </c>
      <c r="AH381" s="7">
        <v>0</v>
      </c>
      <c r="AI381" s="7">
        <v>3162</v>
      </c>
      <c r="AJ381" s="7">
        <v>3583.66</v>
      </c>
      <c r="AK381" s="7">
        <v>0</v>
      </c>
      <c r="AL381" s="7">
        <v>7599.28</v>
      </c>
      <c r="AM381" s="7">
        <v>7076.32</v>
      </c>
      <c r="AN381" s="7">
        <v>12691.88</v>
      </c>
      <c r="AO381" s="7">
        <v>3503.2</v>
      </c>
      <c r="AP381" s="7">
        <v>0</v>
      </c>
      <c r="AQ381" s="7">
        <v>14286.98</v>
      </c>
      <c r="AR381" s="7">
        <v>2575.2199999999998</v>
      </c>
      <c r="AS381" s="7">
        <v>10760.789999999999</v>
      </c>
      <c r="AT381" s="7">
        <v>0</v>
      </c>
      <c r="AU381" s="7">
        <v>0</v>
      </c>
      <c r="AV381" s="7">
        <v>4358.76</v>
      </c>
      <c r="AW381" s="7">
        <v>4895</v>
      </c>
      <c r="AX381" s="7">
        <v>4599.88</v>
      </c>
      <c r="AY381" s="7">
        <v>10637.86</v>
      </c>
      <c r="AZ381" s="7">
        <v>0</v>
      </c>
      <c r="BA381" s="7">
        <v>1527.88</v>
      </c>
      <c r="BB381" s="7">
        <v>998.52</v>
      </c>
      <c r="BC381" s="7">
        <v>6588.66</v>
      </c>
      <c r="BD381" s="7">
        <v>5204.2</v>
      </c>
      <c r="BE381" s="7">
        <v>3177.06</v>
      </c>
      <c r="BF381" s="7">
        <v>4077.48</v>
      </c>
      <c r="BG381" s="7">
        <v>1710.08</v>
      </c>
      <c r="BH381" s="7">
        <v>7162.3</v>
      </c>
      <c r="BI381" s="7">
        <v>6224.92</v>
      </c>
      <c r="BJ381" s="7">
        <v>3830</v>
      </c>
      <c r="BK381" s="7">
        <v>6910.8</v>
      </c>
      <c r="BL381" s="155">
        <v>0</v>
      </c>
      <c r="BM381" s="7"/>
      <c r="BN381" s="7"/>
      <c r="BO381" s="7"/>
      <c r="BP381" s="7"/>
      <c r="BQ381" s="7"/>
      <c r="BR381" s="7"/>
      <c r="BS381" s="7"/>
      <c r="BT381" s="5">
        <f>SUM(Tabela36[[#This Row],[set/21]:[dez/21]])</f>
        <v>0</v>
      </c>
      <c r="BU381" s="5">
        <f>SUM(Tabela36[[#This Row],[jan/22]:[dez/22]])</f>
        <v>0</v>
      </c>
      <c r="BV381" s="5">
        <f t="shared" si="17"/>
        <v>33144.089999999997</v>
      </c>
      <c r="BW381" s="5">
        <f t="shared" si="18"/>
        <v>62077.329999999994</v>
      </c>
      <c r="BX381" s="5">
        <f>SUM(Tabela36[[#This Row],[jan/25]:[dez/25]])</f>
        <v>47775.38</v>
      </c>
      <c r="BY381" s="5">
        <f t="shared" si="19"/>
        <v>24128.02</v>
      </c>
      <c r="BZ381" s="5">
        <f>Tabela36[[#This Row],[Total 2025]]+Tabela36[[#This Row],[Total 2024]]+Tabela36[[#This Row],[Total 2023]]+Tabela36[[#This Row],[Total 2022]]+Tabela36[[#This Row],[Total 2021]]+Tabela36[[#This Row],[Total 2026]]</f>
        <v>167124.81999999998</v>
      </c>
    </row>
    <row r="382" spans="1:78" ht="30" customHeight="1" x14ac:dyDescent="0.25">
      <c r="A382" s="63"/>
      <c r="B382" s="10" t="s">
        <v>446</v>
      </c>
      <c r="C382" s="2" t="s">
        <v>275</v>
      </c>
      <c r="D382" s="10">
        <v>1440</v>
      </c>
      <c r="E382" s="7">
        <v>25000</v>
      </c>
      <c r="F382" s="21" t="s">
        <v>529</v>
      </c>
      <c r="G382" s="153" t="s">
        <v>435</v>
      </c>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v>17211.97</v>
      </c>
      <c r="AF382" s="11">
        <v>26376.75</v>
      </c>
      <c r="AG382" s="11">
        <v>8097.2199999999993</v>
      </c>
      <c r="AH382" s="7">
        <v>20571.48</v>
      </c>
      <c r="AI382" s="7">
        <v>17458.810000000001</v>
      </c>
      <c r="AJ382" s="7">
        <v>12915.32</v>
      </c>
      <c r="AK382" s="7">
        <v>18113.7</v>
      </c>
      <c r="AL382" s="7">
        <v>11655.68</v>
      </c>
      <c r="AM382" s="7">
        <v>11625.61</v>
      </c>
      <c r="AN382" s="7">
        <v>4968.6000000000004</v>
      </c>
      <c r="AO382" s="7">
        <v>13513.24</v>
      </c>
      <c r="AP382" s="7">
        <v>14905.34</v>
      </c>
      <c r="AQ382" s="7">
        <v>10266.299999999999</v>
      </c>
      <c r="AR382" s="7">
        <v>11425.29</v>
      </c>
      <c r="AS382" s="7">
        <v>18544.600000000002</v>
      </c>
      <c r="AT382" s="7">
        <v>3405.31</v>
      </c>
      <c r="AU382" s="7">
        <v>5142.8099999999995</v>
      </c>
      <c r="AV382" s="7">
        <v>17925.79</v>
      </c>
      <c r="AW382" s="7">
        <v>20424.97</v>
      </c>
      <c r="AX382" s="7">
        <v>7268.6399999999994</v>
      </c>
      <c r="AY382" s="7">
        <v>12568.87</v>
      </c>
      <c r="AZ382" s="7">
        <v>12431.6</v>
      </c>
      <c r="BA382" s="7">
        <v>6929.2899999999991</v>
      </c>
      <c r="BB382" s="7">
        <v>10147.51</v>
      </c>
      <c r="BC382" s="7">
        <v>15507.77</v>
      </c>
      <c r="BD382" s="7">
        <v>24703.8</v>
      </c>
      <c r="BE382" s="7">
        <v>16435.41</v>
      </c>
      <c r="BF382" s="7">
        <v>26955.09</v>
      </c>
      <c r="BG382" s="7">
        <v>11246.25</v>
      </c>
      <c r="BH382" s="7">
        <v>28286.739999999998</v>
      </c>
      <c r="BI382" s="7">
        <v>6915.81</v>
      </c>
      <c r="BJ382" s="7">
        <v>16223.820000000002</v>
      </c>
      <c r="BK382" s="7">
        <v>25495.82</v>
      </c>
      <c r="BL382" s="155">
        <v>20462.12</v>
      </c>
      <c r="BM382" s="7"/>
      <c r="BN382" s="7"/>
      <c r="BO382" s="7"/>
      <c r="BP382" s="7"/>
      <c r="BQ382" s="7"/>
      <c r="BR382" s="7"/>
      <c r="BS382" s="7"/>
      <c r="BT382" s="5">
        <f>SUM(Tabela36[[#This Row],[set/21]:[dez/21]])</f>
        <v>0</v>
      </c>
      <c r="BU382" s="5">
        <f>SUM(Tabela36[[#This Row],[jan/22]:[dez/22]])</f>
        <v>0</v>
      </c>
      <c r="BV382" s="5">
        <f t="shared" si="17"/>
        <v>89716.23</v>
      </c>
      <c r="BW382" s="5">
        <f t="shared" si="18"/>
        <v>136481.79999999999</v>
      </c>
      <c r="BX382" s="5">
        <f>SUM(Tabela36[[#This Row],[jan/25]:[dez/25]])</f>
        <v>182544.99</v>
      </c>
      <c r="BY382" s="5">
        <f t="shared" si="19"/>
        <v>97384.31</v>
      </c>
      <c r="BZ382" s="5">
        <f>Tabela36[[#This Row],[Total 2025]]+Tabela36[[#This Row],[Total 2024]]+Tabela36[[#This Row],[Total 2023]]+Tabela36[[#This Row],[Total 2022]]+Tabela36[[#This Row],[Total 2021]]+Tabela36[[#This Row],[Total 2026]]</f>
        <v>506127.32999999996</v>
      </c>
    </row>
    <row r="383" spans="1:78" ht="30" customHeight="1" x14ac:dyDescent="0.25">
      <c r="A383" s="63"/>
      <c r="B383" s="10" t="s">
        <v>447</v>
      </c>
      <c r="C383" s="2" t="s">
        <v>288</v>
      </c>
      <c r="D383" s="10">
        <v>1441</v>
      </c>
      <c r="E383" s="7"/>
      <c r="F383" s="21" t="s">
        <v>436</v>
      </c>
      <c r="G383" s="153" t="s">
        <v>435</v>
      </c>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v>3405.86</v>
      </c>
      <c r="AF383" s="11">
        <v>0</v>
      </c>
      <c r="AG383" s="11">
        <v>0</v>
      </c>
      <c r="AH383" s="7">
        <v>0</v>
      </c>
      <c r="AI383" s="7">
        <v>0</v>
      </c>
      <c r="AJ383" s="7">
        <v>0</v>
      </c>
      <c r="AK383" s="7">
        <v>0</v>
      </c>
      <c r="AL383" s="7">
        <v>0</v>
      </c>
      <c r="AM383" s="7">
        <v>0</v>
      </c>
      <c r="AN383" s="7">
        <v>0</v>
      </c>
      <c r="AO383" s="7">
        <v>0</v>
      </c>
      <c r="AP383" s="7">
        <v>0</v>
      </c>
      <c r="AQ383" s="7">
        <v>0</v>
      </c>
      <c r="AR383" s="7">
        <v>0</v>
      </c>
      <c r="AS383" s="7">
        <v>0</v>
      </c>
      <c r="AT383" s="7">
        <v>0</v>
      </c>
      <c r="AU383" s="7">
        <v>0</v>
      </c>
      <c r="AV383" s="7">
        <v>0</v>
      </c>
      <c r="AW383" s="7">
        <v>0</v>
      </c>
      <c r="AX383" s="7">
        <v>0</v>
      </c>
      <c r="AY383" s="7">
        <v>0</v>
      </c>
      <c r="AZ383" s="7">
        <v>0</v>
      </c>
      <c r="BA383" s="7">
        <v>0</v>
      </c>
      <c r="BB383" s="7">
        <v>0</v>
      </c>
      <c r="BC383" s="7">
        <v>0</v>
      </c>
      <c r="BD383" s="7">
        <v>0</v>
      </c>
      <c r="BE383" s="7">
        <v>0</v>
      </c>
      <c r="BF383" s="7">
        <v>0</v>
      </c>
      <c r="BG383" s="7">
        <v>0</v>
      </c>
      <c r="BH383" s="7">
        <v>0</v>
      </c>
      <c r="BI383" s="7">
        <v>0</v>
      </c>
      <c r="BJ383" s="7">
        <v>0</v>
      </c>
      <c r="BK383" s="7">
        <v>0</v>
      </c>
      <c r="BL383" s="155">
        <v>0</v>
      </c>
      <c r="BM383" s="7"/>
      <c r="BN383" s="7"/>
      <c r="BO383" s="7"/>
      <c r="BP383" s="7"/>
      <c r="BQ383" s="7"/>
      <c r="BR383" s="7"/>
      <c r="BS383" s="7"/>
      <c r="BT383" s="5">
        <f>SUM(Tabela36[[#This Row],[set/21]:[dez/21]])</f>
        <v>0</v>
      </c>
      <c r="BU383" s="5">
        <f>SUM(Tabela36[[#This Row],[jan/22]:[dez/22]])</f>
        <v>0</v>
      </c>
      <c r="BV383" s="5">
        <f t="shared" si="17"/>
        <v>3405.86</v>
      </c>
      <c r="BW383" s="5">
        <f t="shared" si="18"/>
        <v>0</v>
      </c>
      <c r="BX383" s="5">
        <f>SUM(Tabela36[[#This Row],[jan/25]:[dez/25]])</f>
        <v>0</v>
      </c>
      <c r="BY383" s="5">
        <f t="shared" si="19"/>
        <v>0</v>
      </c>
      <c r="BZ383" s="5">
        <f>Tabela36[[#This Row],[Total 2025]]+Tabela36[[#This Row],[Total 2024]]+Tabela36[[#This Row],[Total 2023]]+Tabela36[[#This Row],[Total 2022]]+Tabela36[[#This Row],[Total 2021]]+Tabela36[[#This Row],[Total 2026]]</f>
        <v>3405.86</v>
      </c>
    </row>
    <row r="384" spans="1:78" ht="30" customHeight="1" x14ac:dyDescent="0.25">
      <c r="A384" s="63"/>
      <c r="B384" s="10" t="s">
        <v>448</v>
      </c>
      <c r="C384" s="2" t="s">
        <v>283</v>
      </c>
      <c r="D384" s="10">
        <v>1442</v>
      </c>
      <c r="E384" s="7">
        <v>15000</v>
      </c>
      <c r="F384" s="21" t="s">
        <v>436</v>
      </c>
      <c r="G384" s="153" t="s">
        <v>435</v>
      </c>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v>5014.18</v>
      </c>
      <c r="AF384" s="11">
        <v>7775.66</v>
      </c>
      <c r="AG384" s="11">
        <v>12528.16</v>
      </c>
      <c r="AH384" s="7">
        <v>2138.84</v>
      </c>
      <c r="AI384" s="7">
        <v>2529.48</v>
      </c>
      <c r="AJ384" s="7">
        <v>2692.3</v>
      </c>
      <c r="AK384" s="7">
        <v>3047.05</v>
      </c>
      <c r="AL384" s="7">
        <v>7087.62</v>
      </c>
      <c r="AM384" s="7">
        <v>717.08999999999992</v>
      </c>
      <c r="AN384" s="7">
        <v>0</v>
      </c>
      <c r="AO384" s="7">
        <v>2861.72</v>
      </c>
      <c r="AP384" s="7">
        <v>7457.97</v>
      </c>
      <c r="AQ384" s="7">
        <v>3815.75</v>
      </c>
      <c r="AR384" s="7">
        <v>0</v>
      </c>
      <c r="AS384" s="7">
        <v>8610.2679999999982</v>
      </c>
      <c r="AT384" s="7">
        <v>1933.72</v>
      </c>
      <c r="AU384" s="7">
        <v>5740.45</v>
      </c>
      <c r="AV384" s="7">
        <v>3435.84</v>
      </c>
      <c r="AW384" s="7">
        <v>6037.74</v>
      </c>
      <c r="AX384" s="7">
        <v>6163.74</v>
      </c>
      <c r="AY384" s="7">
        <v>10158.209999999999</v>
      </c>
      <c r="AZ384" s="7">
        <v>7273.08</v>
      </c>
      <c r="BA384" s="7">
        <v>6772.64</v>
      </c>
      <c r="BB384" s="7">
        <v>1777.95</v>
      </c>
      <c r="BC384" s="7">
        <v>6931.75</v>
      </c>
      <c r="BD384" s="7">
        <v>0</v>
      </c>
      <c r="BE384" s="7">
        <v>4573.6499999999996</v>
      </c>
      <c r="BF384" s="7">
        <v>0</v>
      </c>
      <c r="BG384" s="7">
        <v>4986.33</v>
      </c>
      <c r="BH384" s="7">
        <v>1949.7</v>
      </c>
      <c r="BI384" s="7">
        <v>6564.14</v>
      </c>
      <c r="BJ384" s="7">
        <v>12846.279999999999</v>
      </c>
      <c r="BK384" s="7">
        <v>5834.58</v>
      </c>
      <c r="BL384" s="155">
        <v>8700.6999999999989</v>
      </c>
      <c r="BM384" s="7"/>
      <c r="BN384" s="7"/>
      <c r="BO384" s="7"/>
      <c r="BP384" s="7"/>
      <c r="BQ384" s="7"/>
      <c r="BR384" s="7"/>
      <c r="BS384" s="7"/>
      <c r="BT384" s="5">
        <f>SUM(Tabela36[[#This Row],[set/21]:[dez/21]])</f>
        <v>0</v>
      </c>
      <c r="BU384" s="5">
        <f>SUM(Tabela36[[#This Row],[jan/22]:[dez/22]])</f>
        <v>0</v>
      </c>
      <c r="BV384" s="5">
        <f t="shared" si="17"/>
        <v>29986.32</v>
      </c>
      <c r="BW384" s="5">
        <f t="shared" si="18"/>
        <v>43963.938000000002</v>
      </c>
      <c r="BX384" s="5">
        <f>SUM(Tabela36[[#This Row],[jan/25]:[dez/25]])</f>
        <v>58110.93</v>
      </c>
      <c r="BY384" s="5">
        <f t="shared" si="19"/>
        <v>35895.399999999994</v>
      </c>
      <c r="BZ384" s="5">
        <f>Tabela36[[#This Row],[Total 2025]]+Tabela36[[#This Row],[Total 2024]]+Tabela36[[#This Row],[Total 2023]]+Tabela36[[#This Row],[Total 2022]]+Tabela36[[#This Row],[Total 2021]]+Tabela36[[#This Row],[Total 2026]]</f>
        <v>167956.58799999999</v>
      </c>
    </row>
    <row r="385" spans="1:78" ht="30" customHeight="1" x14ac:dyDescent="0.25">
      <c r="A385" s="63"/>
      <c r="B385" s="10" t="s">
        <v>449</v>
      </c>
      <c r="C385" s="2" t="s">
        <v>276</v>
      </c>
      <c r="D385" s="10">
        <v>1444</v>
      </c>
      <c r="E385" s="7"/>
      <c r="F385" s="21" t="s">
        <v>436</v>
      </c>
      <c r="G385" s="153" t="s">
        <v>435</v>
      </c>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v>7166.06</v>
      </c>
      <c r="AF385" s="11">
        <v>0</v>
      </c>
      <c r="AG385" s="11">
        <v>0</v>
      </c>
      <c r="AH385" s="7">
        <v>0</v>
      </c>
      <c r="AI385" s="7">
        <v>0</v>
      </c>
      <c r="AJ385" s="7">
        <v>0</v>
      </c>
      <c r="AK385" s="7">
        <v>0</v>
      </c>
      <c r="AL385" s="7">
        <v>0</v>
      </c>
      <c r="AM385" s="7">
        <v>0</v>
      </c>
      <c r="AN385" s="7">
        <v>0</v>
      </c>
      <c r="AO385" s="7">
        <v>0</v>
      </c>
      <c r="AP385" s="7">
        <v>0</v>
      </c>
      <c r="AQ385" s="7">
        <v>0</v>
      </c>
      <c r="AR385" s="7">
        <v>0</v>
      </c>
      <c r="AS385" s="7">
        <v>0</v>
      </c>
      <c r="AT385" s="7">
        <v>0</v>
      </c>
      <c r="AU385" s="7">
        <v>0</v>
      </c>
      <c r="AV385" s="7">
        <v>0</v>
      </c>
      <c r="AW385" s="7">
        <v>0</v>
      </c>
      <c r="AX385" s="7">
        <v>0</v>
      </c>
      <c r="AY385" s="7">
        <v>0</v>
      </c>
      <c r="AZ385" s="7">
        <v>0</v>
      </c>
      <c r="BA385" s="7">
        <v>0</v>
      </c>
      <c r="BB385" s="7">
        <v>0</v>
      </c>
      <c r="BC385" s="7">
        <v>0</v>
      </c>
      <c r="BD385" s="7">
        <v>0</v>
      </c>
      <c r="BE385" s="7">
        <v>0</v>
      </c>
      <c r="BF385" s="7">
        <v>0</v>
      </c>
      <c r="BG385" s="7">
        <v>0</v>
      </c>
      <c r="BH385" s="7">
        <v>0</v>
      </c>
      <c r="BI385" s="7">
        <v>0</v>
      </c>
      <c r="BJ385" s="7">
        <v>0</v>
      </c>
      <c r="BK385" s="7">
        <v>0</v>
      </c>
      <c r="BL385" s="155">
        <v>0</v>
      </c>
      <c r="BM385" s="7"/>
      <c r="BN385" s="7"/>
      <c r="BO385" s="7"/>
      <c r="BP385" s="7"/>
      <c r="BQ385" s="7"/>
      <c r="BR385" s="7"/>
      <c r="BS385" s="7"/>
      <c r="BT385" s="5">
        <f>SUM(Tabela36[[#This Row],[set/21]:[dez/21]])</f>
        <v>0</v>
      </c>
      <c r="BU385" s="5">
        <f>SUM(Tabela36[[#This Row],[jan/22]:[dez/22]])</f>
        <v>0</v>
      </c>
      <c r="BV385" s="5">
        <f t="shared" si="17"/>
        <v>7166.06</v>
      </c>
      <c r="BW385" s="5">
        <f t="shared" si="18"/>
        <v>0</v>
      </c>
      <c r="BX385" s="5">
        <f>SUM(Tabela36[[#This Row],[jan/25]:[dez/25]])</f>
        <v>0</v>
      </c>
      <c r="BY385" s="5">
        <f t="shared" si="19"/>
        <v>0</v>
      </c>
      <c r="BZ385" s="5">
        <f>Tabela36[[#This Row],[Total 2025]]+Tabela36[[#This Row],[Total 2024]]+Tabela36[[#This Row],[Total 2023]]+Tabela36[[#This Row],[Total 2022]]+Tabela36[[#This Row],[Total 2021]]+Tabela36[[#This Row],[Total 2026]]</f>
        <v>7166.06</v>
      </c>
    </row>
    <row r="386" spans="1:78" ht="30" customHeight="1" x14ac:dyDescent="0.25">
      <c r="A386" s="63"/>
      <c r="B386" s="10" t="s">
        <v>450</v>
      </c>
      <c r="C386" s="2" t="s">
        <v>283</v>
      </c>
      <c r="D386" s="10">
        <v>1446</v>
      </c>
      <c r="E386" s="7">
        <v>15000</v>
      </c>
      <c r="F386" s="21" t="s">
        <v>436</v>
      </c>
      <c r="G386" s="153" t="s">
        <v>435</v>
      </c>
      <c r="H386" s="3"/>
      <c r="I386" s="7"/>
      <c r="J386" s="7"/>
      <c r="K386" s="7"/>
      <c r="L386" s="7"/>
      <c r="M386" s="7"/>
      <c r="N386" s="7"/>
      <c r="O386" s="7"/>
      <c r="P386" s="7"/>
      <c r="Q386" s="7"/>
      <c r="R386" s="7"/>
      <c r="S386" s="7"/>
      <c r="T386" s="11"/>
      <c r="U386" s="11"/>
      <c r="V386" s="11"/>
      <c r="W386" s="11"/>
      <c r="X386" s="11"/>
      <c r="Y386" s="11"/>
      <c r="Z386" s="11"/>
      <c r="AA386" s="11"/>
      <c r="AB386" s="11"/>
      <c r="AC386" s="11"/>
      <c r="AD386" s="11"/>
      <c r="AE386" s="7">
        <v>1013.06</v>
      </c>
      <c r="AF386" s="11">
        <v>4649.71</v>
      </c>
      <c r="AG386" s="11">
        <v>10308.18</v>
      </c>
      <c r="AH386" s="7">
        <v>2668.56</v>
      </c>
      <c r="AI386" s="7">
        <v>7448.03</v>
      </c>
      <c r="AJ386" s="7">
        <v>14115.800000000001</v>
      </c>
      <c r="AK386" s="7">
        <v>8046.51</v>
      </c>
      <c r="AL386" s="7">
        <v>9653.869999999999</v>
      </c>
      <c r="AM386" s="7">
        <v>1139.8900000000001</v>
      </c>
      <c r="AN386" s="7">
        <v>5301.73</v>
      </c>
      <c r="AO386" s="7">
        <v>6170.98</v>
      </c>
      <c r="AP386" s="7">
        <v>12360.189999999999</v>
      </c>
      <c r="AQ386" s="7">
        <v>8415.42</v>
      </c>
      <c r="AR386" s="7">
        <v>4362.51</v>
      </c>
      <c r="AS386" s="7">
        <v>11606.39</v>
      </c>
      <c r="AT386" s="7">
        <v>5615.9</v>
      </c>
      <c r="AU386" s="7">
        <v>2108.8000000000002</v>
      </c>
      <c r="AV386" s="7">
        <v>13614.82</v>
      </c>
      <c r="AW386" s="7">
        <v>6313.26</v>
      </c>
      <c r="AX386" s="7">
        <v>10502.09</v>
      </c>
      <c r="AY386" s="7">
        <v>9996.4599999999991</v>
      </c>
      <c r="AZ386" s="7">
        <v>5201.55</v>
      </c>
      <c r="BA386" s="7">
        <v>2481.6</v>
      </c>
      <c r="BB386" s="7">
        <v>0</v>
      </c>
      <c r="BC386" s="7">
        <v>5188.4800000000005</v>
      </c>
      <c r="BD386" s="7">
        <v>3702.28</v>
      </c>
      <c r="BE386" s="7">
        <v>0</v>
      </c>
      <c r="BF386" s="7">
        <v>0</v>
      </c>
      <c r="BG386" s="7">
        <v>0</v>
      </c>
      <c r="BH386" s="7">
        <v>0</v>
      </c>
      <c r="BI386" s="7">
        <v>0</v>
      </c>
      <c r="BJ386" s="7">
        <v>0</v>
      </c>
      <c r="BK386" s="7">
        <v>0</v>
      </c>
      <c r="BL386" s="155">
        <v>0</v>
      </c>
      <c r="BM386" s="7"/>
      <c r="BN386" s="7"/>
      <c r="BO386" s="7"/>
      <c r="BP386" s="7"/>
      <c r="BQ386" s="7"/>
      <c r="BR386" s="7"/>
      <c r="BS386" s="7"/>
      <c r="BT386" s="5">
        <f>SUM(Tabela36[[#This Row],[set/21]:[dez/21]])</f>
        <v>0</v>
      </c>
      <c r="BU386" s="5">
        <f>SUM(Tabela36[[#This Row],[jan/22]:[dez/22]])</f>
        <v>0</v>
      </c>
      <c r="BV386" s="5">
        <f t="shared" si="17"/>
        <v>26087.54</v>
      </c>
      <c r="BW386" s="5">
        <f t="shared" si="18"/>
        <v>88897.989999999991</v>
      </c>
      <c r="BX386" s="5">
        <f>SUM(Tabela36[[#This Row],[jan/25]:[dez/25]])</f>
        <v>57000.540000000008</v>
      </c>
      <c r="BY386" s="5">
        <f t="shared" si="19"/>
        <v>0</v>
      </c>
      <c r="BZ386" s="5">
        <f>Tabela36[[#This Row],[Total 2025]]+Tabela36[[#This Row],[Total 2024]]+Tabela36[[#This Row],[Total 2023]]+Tabela36[[#This Row],[Total 2022]]+Tabela36[[#This Row],[Total 2021]]+Tabela36[[#This Row],[Total 2026]]</f>
        <v>171986.07</v>
      </c>
    </row>
    <row r="387" spans="1:78" ht="30" customHeight="1" x14ac:dyDescent="0.25">
      <c r="A387" s="63"/>
      <c r="B387" s="10" t="s">
        <v>451</v>
      </c>
      <c r="C387" s="2" t="s">
        <v>278</v>
      </c>
      <c r="D387" s="10">
        <v>1447</v>
      </c>
      <c r="E387" s="7"/>
      <c r="F387" s="21" t="s">
        <v>436</v>
      </c>
      <c r="G387" s="153" t="s">
        <v>435</v>
      </c>
      <c r="H387" s="3"/>
      <c r="I387" s="7"/>
      <c r="J387" s="7"/>
      <c r="K387" s="7"/>
      <c r="L387" s="7"/>
      <c r="M387" s="7"/>
      <c r="N387" s="7"/>
      <c r="O387" s="7"/>
      <c r="P387" s="7"/>
      <c r="Q387" s="7"/>
      <c r="R387" s="7"/>
      <c r="S387" s="7"/>
      <c r="T387" s="11"/>
      <c r="U387" s="11"/>
      <c r="V387" s="11"/>
      <c r="W387" s="11"/>
      <c r="X387" s="11"/>
      <c r="Y387" s="11"/>
      <c r="Z387" s="11"/>
      <c r="AA387" s="11"/>
      <c r="AB387" s="11"/>
      <c r="AC387" s="11"/>
      <c r="AD387" s="11"/>
      <c r="AE387" s="7">
        <v>3039.2</v>
      </c>
      <c r="AF387" s="11">
        <v>0</v>
      </c>
      <c r="AG387" s="11">
        <v>0</v>
      </c>
      <c r="AH387" s="7">
        <v>0</v>
      </c>
      <c r="AI387" s="7">
        <v>0</v>
      </c>
      <c r="AJ387" s="7">
        <v>0</v>
      </c>
      <c r="AK387" s="7">
        <v>0</v>
      </c>
      <c r="AL387" s="7">
        <v>0</v>
      </c>
      <c r="AM387" s="7">
        <v>0</v>
      </c>
      <c r="AN387" s="7">
        <v>0</v>
      </c>
      <c r="AO387" s="7">
        <v>0</v>
      </c>
      <c r="AP387" s="7">
        <v>0</v>
      </c>
      <c r="AQ387" s="7">
        <v>0</v>
      </c>
      <c r="AR387" s="7">
        <v>0</v>
      </c>
      <c r="AS387" s="7">
        <v>0</v>
      </c>
      <c r="AT387" s="7">
        <v>0</v>
      </c>
      <c r="AU387" s="7">
        <v>0</v>
      </c>
      <c r="AV387" s="7">
        <v>0</v>
      </c>
      <c r="AW387" s="7">
        <v>0</v>
      </c>
      <c r="AX387" s="7">
        <v>0</v>
      </c>
      <c r="AY387" s="7">
        <v>0</v>
      </c>
      <c r="AZ387" s="7">
        <v>0</v>
      </c>
      <c r="BA387" s="7">
        <v>0</v>
      </c>
      <c r="BB387" s="7">
        <v>0</v>
      </c>
      <c r="BC387" s="7">
        <v>0</v>
      </c>
      <c r="BD387" s="7">
        <v>0</v>
      </c>
      <c r="BE387" s="7">
        <v>0</v>
      </c>
      <c r="BF387" s="7">
        <v>0</v>
      </c>
      <c r="BG387" s="7">
        <v>0</v>
      </c>
      <c r="BH387" s="7">
        <v>0</v>
      </c>
      <c r="BI387" s="7">
        <v>0</v>
      </c>
      <c r="BJ387" s="7">
        <v>0</v>
      </c>
      <c r="BK387" s="7">
        <v>0</v>
      </c>
      <c r="BL387" s="155">
        <v>0</v>
      </c>
      <c r="BM387" s="7"/>
      <c r="BN387" s="7"/>
      <c r="BO387" s="7"/>
      <c r="BP387" s="7"/>
      <c r="BQ387" s="7"/>
      <c r="BR387" s="7"/>
      <c r="BS387" s="7"/>
      <c r="BT387" s="5">
        <f>SUM(Tabela36[[#This Row],[set/21]:[dez/21]])</f>
        <v>0</v>
      </c>
      <c r="BU387" s="5">
        <f>SUM(Tabela36[[#This Row],[jan/22]:[dez/22]])</f>
        <v>0</v>
      </c>
      <c r="BV387" s="5">
        <f t="shared" si="17"/>
        <v>3039.2</v>
      </c>
      <c r="BW387" s="5">
        <f t="shared" si="18"/>
        <v>0</v>
      </c>
      <c r="BX387" s="5">
        <f>SUM(Tabela36[[#This Row],[jan/25]:[dez/25]])</f>
        <v>0</v>
      </c>
      <c r="BY387" s="5">
        <f t="shared" si="19"/>
        <v>0</v>
      </c>
      <c r="BZ387" s="5">
        <f>Tabela36[[#This Row],[Total 2025]]+Tabela36[[#This Row],[Total 2024]]+Tabela36[[#This Row],[Total 2023]]+Tabela36[[#This Row],[Total 2022]]+Tabela36[[#This Row],[Total 2021]]+Tabela36[[#This Row],[Total 2026]]</f>
        <v>3039.2</v>
      </c>
    </row>
    <row r="388" spans="1:78" ht="30" customHeight="1" x14ac:dyDescent="0.25">
      <c r="A388" s="63"/>
      <c r="B388" s="10" t="s">
        <v>452</v>
      </c>
      <c r="C388" s="2" t="s">
        <v>277</v>
      </c>
      <c r="D388" s="10">
        <v>1448</v>
      </c>
      <c r="E388" s="7">
        <v>0</v>
      </c>
      <c r="F388" s="21" t="s">
        <v>436</v>
      </c>
      <c r="G388" s="153" t="s">
        <v>465</v>
      </c>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v>4481.46</v>
      </c>
      <c r="AG388" s="11">
        <v>0</v>
      </c>
      <c r="AH388" s="7">
        <v>2692.11</v>
      </c>
      <c r="AI388" s="7">
        <v>0</v>
      </c>
      <c r="AJ388" s="7">
        <v>0</v>
      </c>
      <c r="AK388" s="7">
        <v>3442.86</v>
      </c>
      <c r="AL388" s="7">
        <v>3615.26</v>
      </c>
      <c r="AM388" s="7">
        <v>3178.85</v>
      </c>
      <c r="AN388" s="7">
        <v>3584.22</v>
      </c>
      <c r="AO388" s="7">
        <v>2058.25</v>
      </c>
      <c r="AP388" s="7">
        <v>1980.81</v>
      </c>
      <c r="AQ388" s="7">
        <v>0</v>
      </c>
      <c r="AR388" s="7">
        <v>0</v>
      </c>
      <c r="AS388" s="7">
        <v>0</v>
      </c>
      <c r="AT388" s="7">
        <v>0</v>
      </c>
      <c r="AU388" s="7">
        <v>0</v>
      </c>
      <c r="AV388" s="7">
        <v>0</v>
      </c>
      <c r="AW388" s="7">
        <v>0</v>
      </c>
      <c r="AX388" s="7">
        <v>0</v>
      </c>
      <c r="AY388" s="7">
        <v>0</v>
      </c>
      <c r="AZ388" s="7">
        <v>0</v>
      </c>
      <c r="BA388" s="7">
        <v>0</v>
      </c>
      <c r="BB388" s="7">
        <v>0</v>
      </c>
      <c r="BC388" s="7">
        <v>0</v>
      </c>
      <c r="BD388" s="7">
        <v>0</v>
      </c>
      <c r="BE388" s="7">
        <v>0</v>
      </c>
      <c r="BF388" s="7">
        <v>0</v>
      </c>
      <c r="BG388" s="7">
        <v>0</v>
      </c>
      <c r="BH388" s="7">
        <v>0</v>
      </c>
      <c r="BI388" s="7">
        <v>0</v>
      </c>
      <c r="BJ388" s="7">
        <v>0</v>
      </c>
      <c r="BK388" s="7">
        <v>0</v>
      </c>
      <c r="BL388" s="155">
        <v>0</v>
      </c>
      <c r="BM388" s="7"/>
      <c r="BN388" s="7"/>
      <c r="BO388" s="7"/>
      <c r="BP388" s="7"/>
      <c r="BQ388" s="7"/>
      <c r="BR388" s="7"/>
      <c r="BS388" s="7"/>
      <c r="BT388" s="5">
        <f>SUM(Tabela36[[#This Row],[set/21]:[dez/21]])</f>
        <v>0</v>
      </c>
      <c r="BU388" s="5">
        <f>SUM(Tabela36[[#This Row],[jan/22]:[dez/22]])</f>
        <v>0</v>
      </c>
      <c r="BV388" s="5">
        <f t="shared" ref="BV388:BV451" si="20">SUM(X388:AI388)</f>
        <v>7173.57</v>
      </c>
      <c r="BW388" s="5">
        <f t="shared" ref="BW388:BW451" si="21">SUM(AJ388:AU388)</f>
        <v>17860.25</v>
      </c>
      <c r="BX388" s="5">
        <f>SUM(Tabela36[[#This Row],[jan/25]:[dez/25]])</f>
        <v>0</v>
      </c>
      <c r="BY388" s="5">
        <f t="shared" ref="BY388:BY451" si="22">SUM(BH388:BS388)</f>
        <v>0</v>
      </c>
      <c r="BZ388" s="5">
        <f>Tabela36[[#This Row],[Total 2025]]+Tabela36[[#This Row],[Total 2024]]+Tabela36[[#This Row],[Total 2023]]+Tabela36[[#This Row],[Total 2022]]+Tabela36[[#This Row],[Total 2021]]+Tabela36[[#This Row],[Total 2026]]</f>
        <v>25033.82</v>
      </c>
    </row>
    <row r="389" spans="1:78" ht="30" customHeight="1" x14ac:dyDescent="0.25">
      <c r="A389" s="63"/>
      <c r="B389" s="10" t="s">
        <v>453</v>
      </c>
      <c r="C389" s="2" t="s">
        <v>281</v>
      </c>
      <c r="D389" s="10">
        <v>1449</v>
      </c>
      <c r="E389" s="7"/>
      <c r="F389" s="21" t="s">
        <v>437</v>
      </c>
      <c r="G389" s="153" t="s">
        <v>2429</v>
      </c>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v>1690.62</v>
      </c>
      <c r="AG389" s="11">
        <v>0</v>
      </c>
      <c r="AH389" s="7">
        <v>0</v>
      </c>
      <c r="AI389" s="7">
        <v>0</v>
      </c>
      <c r="AJ389" s="7">
        <v>0</v>
      </c>
      <c r="AK389" s="7">
        <v>0</v>
      </c>
      <c r="AL389" s="7">
        <v>0</v>
      </c>
      <c r="AM389" s="7">
        <v>0</v>
      </c>
      <c r="AN389" s="7">
        <v>0</v>
      </c>
      <c r="AO389" s="7">
        <v>0</v>
      </c>
      <c r="AP389" s="7">
        <v>0</v>
      </c>
      <c r="AQ389" s="7">
        <v>0</v>
      </c>
      <c r="AR389" s="7">
        <v>0</v>
      </c>
      <c r="AS389" s="7">
        <v>0</v>
      </c>
      <c r="AT389" s="7">
        <v>0</v>
      </c>
      <c r="AU389" s="7">
        <v>0</v>
      </c>
      <c r="AV389" s="7">
        <v>0</v>
      </c>
      <c r="AW389" s="7">
        <v>0</v>
      </c>
      <c r="AX389" s="7">
        <v>0</v>
      </c>
      <c r="AY389" s="7">
        <v>0</v>
      </c>
      <c r="AZ389" s="7">
        <v>0</v>
      </c>
      <c r="BA389" s="7">
        <v>0</v>
      </c>
      <c r="BB389" s="7">
        <v>0</v>
      </c>
      <c r="BC389" s="7">
        <v>0</v>
      </c>
      <c r="BD389" s="7">
        <v>0</v>
      </c>
      <c r="BE389" s="7">
        <v>0</v>
      </c>
      <c r="BF389" s="7">
        <v>0</v>
      </c>
      <c r="BG389" s="7">
        <v>0</v>
      </c>
      <c r="BH389" s="7">
        <v>0</v>
      </c>
      <c r="BI389" s="7">
        <v>0</v>
      </c>
      <c r="BJ389" s="7">
        <v>0</v>
      </c>
      <c r="BK389" s="7">
        <v>0</v>
      </c>
      <c r="BL389" s="155">
        <v>0</v>
      </c>
      <c r="BM389" s="7"/>
      <c r="BN389" s="7"/>
      <c r="BO389" s="7"/>
      <c r="BP389" s="7"/>
      <c r="BQ389" s="7"/>
      <c r="BR389" s="7"/>
      <c r="BS389" s="7"/>
      <c r="BT389" s="5">
        <f>SUM(Tabela36[[#This Row],[set/21]:[dez/21]])</f>
        <v>0</v>
      </c>
      <c r="BU389" s="5">
        <f>SUM(Tabela36[[#This Row],[jan/22]:[dez/22]])</f>
        <v>0</v>
      </c>
      <c r="BV389" s="5">
        <f t="shared" si="20"/>
        <v>1690.62</v>
      </c>
      <c r="BW389" s="5">
        <f t="shared" si="21"/>
        <v>0</v>
      </c>
      <c r="BX389" s="5">
        <f>SUM(Tabela36[[#This Row],[jan/25]:[dez/25]])</f>
        <v>0</v>
      </c>
      <c r="BY389" s="5">
        <f t="shared" si="22"/>
        <v>0</v>
      </c>
      <c r="BZ389" s="5">
        <f>Tabela36[[#This Row],[Total 2025]]+Tabela36[[#This Row],[Total 2024]]+Tabela36[[#This Row],[Total 2023]]+Tabela36[[#This Row],[Total 2022]]+Tabela36[[#This Row],[Total 2021]]+Tabela36[[#This Row],[Total 2026]]</f>
        <v>1690.62</v>
      </c>
    </row>
    <row r="390" spans="1:78" ht="30" customHeight="1" x14ac:dyDescent="0.25">
      <c r="A390" s="63"/>
      <c r="B390" s="10" t="s">
        <v>454</v>
      </c>
      <c r="C390" s="2" t="s">
        <v>275</v>
      </c>
      <c r="D390" s="10">
        <v>1450</v>
      </c>
      <c r="E390" s="11"/>
      <c r="F390" s="21" t="s">
        <v>529</v>
      </c>
      <c r="G390" s="153" t="s">
        <v>435</v>
      </c>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v>7813.07</v>
      </c>
      <c r="AG390" s="11">
        <v>2302.66</v>
      </c>
      <c r="AH390" s="7">
        <v>0</v>
      </c>
      <c r="AI390" s="7">
        <v>0</v>
      </c>
      <c r="AJ390" s="7">
        <v>0</v>
      </c>
      <c r="AK390" s="7">
        <v>0</v>
      </c>
      <c r="AL390" s="7">
        <v>0</v>
      </c>
      <c r="AM390" s="7">
        <v>0</v>
      </c>
      <c r="AN390" s="7">
        <v>0</v>
      </c>
      <c r="AO390" s="7">
        <v>0</v>
      </c>
      <c r="AP390" s="7">
        <v>870.91</v>
      </c>
      <c r="AQ390" s="7">
        <v>0</v>
      </c>
      <c r="AR390" s="7">
        <v>0</v>
      </c>
      <c r="AS390" s="7">
        <v>0</v>
      </c>
      <c r="AT390" s="7">
        <v>0</v>
      </c>
      <c r="AU390" s="7">
        <v>0</v>
      </c>
      <c r="AV390" s="7">
        <v>0</v>
      </c>
      <c r="AW390" s="7">
        <v>0</v>
      </c>
      <c r="AX390" s="7">
        <v>0</v>
      </c>
      <c r="AY390" s="7">
        <v>0</v>
      </c>
      <c r="AZ390" s="7">
        <v>0</v>
      </c>
      <c r="BA390" s="7">
        <v>0</v>
      </c>
      <c r="BB390" s="7">
        <v>0</v>
      </c>
      <c r="BC390" s="7">
        <v>0</v>
      </c>
      <c r="BD390" s="7">
        <v>0</v>
      </c>
      <c r="BE390" s="7">
        <v>0</v>
      </c>
      <c r="BF390" s="7">
        <v>0</v>
      </c>
      <c r="BG390" s="7">
        <v>0</v>
      </c>
      <c r="BH390" s="7">
        <v>0</v>
      </c>
      <c r="BI390" s="7">
        <v>6752.94</v>
      </c>
      <c r="BJ390" s="7">
        <v>0</v>
      </c>
      <c r="BK390" s="7">
        <v>0</v>
      </c>
      <c r="BL390" s="155">
        <v>0</v>
      </c>
      <c r="BM390" s="7"/>
      <c r="BN390" s="7"/>
      <c r="BO390" s="7"/>
      <c r="BP390" s="7"/>
      <c r="BQ390" s="7"/>
      <c r="BR390" s="7"/>
      <c r="BS390" s="7"/>
      <c r="BT390" s="5">
        <f>SUM(Tabela36[[#This Row],[set/21]:[dez/21]])</f>
        <v>0</v>
      </c>
      <c r="BU390" s="5">
        <f>SUM(Tabela36[[#This Row],[jan/22]:[dez/22]])</f>
        <v>0</v>
      </c>
      <c r="BV390" s="5">
        <f t="shared" si="20"/>
        <v>10115.73</v>
      </c>
      <c r="BW390" s="5">
        <f t="shared" si="21"/>
        <v>870.91</v>
      </c>
      <c r="BX390" s="5">
        <f>SUM(Tabela36[[#This Row],[jan/25]:[dez/25]])</f>
        <v>0</v>
      </c>
      <c r="BY390" s="5">
        <f t="shared" si="22"/>
        <v>6752.94</v>
      </c>
      <c r="BZ390" s="5">
        <f>Tabela36[[#This Row],[Total 2025]]+Tabela36[[#This Row],[Total 2024]]+Tabela36[[#This Row],[Total 2023]]+Tabela36[[#This Row],[Total 2022]]+Tabela36[[#This Row],[Total 2021]]+Tabela36[[#This Row],[Total 2026]]</f>
        <v>17739.579999999998</v>
      </c>
    </row>
    <row r="391" spans="1:78" ht="30" customHeight="1" x14ac:dyDescent="0.25">
      <c r="A391" s="63"/>
      <c r="B391" s="10" t="s">
        <v>455</v>
      </c>
      <c r="C391" s="2" t="s">
        <v>276</v>
      </c>
      <c r="D391" s="10">
        <v>1451</v>
      </c>
      <c r="E391" s="11"/>
      <c r="F391" s="21" t="s">
        <v>436</v>
      </c>
      <c r="G391" s="153" t="s">
        <v>2429</v>
      </c>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v>7425.2</v>
      </c>
      <c r="AG391" s="11">
        <v>6005.31</v>
      </c>
      <c r="AH391" s="7">
        <v>2365.5</v>
      </c>
      <c r="AI391" s="7">
        <v>0</v>
      </c>
      <c r="AJ391" s="7">
        <v>10135.84</v>
      </c>
      <c r="AK391" s="7">
        <v>-10135.84</v>
      </c>
      <c r="AL391" s="7">
        <v>16589.28</v>
      </c>
      <c r="AM391" s="7">
        <v>0</v>
      </c>
      <c r="AN391" s="7">
        <v>6569.5</v>
      </c>
      <c r="AO391" s="7">
        <v>0</v>
      </c>
      <c r="AP391" s="7">
        <v>0</v>
      </c>
      <c r="AQ391" s="7">
        <v>0</v>
      </c>
      <c r="AR391" s="7">
        <v>0</v>
      </c>
      <c r="AS391" s="7">
        <v>0</v>
      </c>
      <c r="AT391" s="7">
        <v>0</v>
      </c>
      <c r="AU391" s="7">
        <v>0</v>
      </c>
      <c r="AV391" s="7">
        <v>0</v>
      </c>
      <c r="AW391" s="7">
        <v>0</v>
      </c>
      <c r="AX391" s="7">
        <v>0</v>
      </c>
      <c r="AY391" s="7">
        <v>0</v>
      </c>
      <c r="AZ391" s="7">
        <v>0</v>
      </c>
      <c r="BA391" s="7">
        <v>0</v>
      </c>
      <c r="BB391" s="7">
        <v>0</v>
      </c>
      <c r="BC391" s="7">
        <v>0</v>
      </c>
      <c r="BD391" s="7">
        <v>0</v>
      </c>
      <c r="BE391" s="7">
        <v>0</v>
      </c>
      <c r="BF391" s="7">
        <v>0</v>
      </c>
      <c r="BG391" s="7">
        <v>0</v>
      </c>
      <c r="BH391" s="7">
        <v>0</v>
      </c>
      <c r="BI391" s="7">
        <v>0</v>
      </c>
      <c r="BJ391" s="7">
        <v>0</v>
      </c>
      <c r="BK391" s="7">
        <v>0</v>
      </c>
      <c r="BL391" s="155">
        <v>0</v>
      </c>
      <c r="BM391" s="7"/>
      <c r="BN391" s="7"/>
      <c r="BO391" s="7"/>
      <c r="BP391" s="7"/>
      <c r="BQ391" s="7"/>
      <c r="BR391" s="7"/>
      <c r="BS391" s="7"/>
      <c r="BT391" s="5">
        <f>SUM(Tabela36[[#This Row],[set/21]:[dez/21]])</f>
        <v>0</v>
      </c>
      <c r="BU391" s="5">
        <f>SUM(Tabela36[[#This Row],[jan/22]:[dez/22]])</f>
        <v>0</v>
      </c>
      <c r="BV391" s="5">
        <f t="shared" si="20"/>
        <v>15796.01</v>
      </c>
      <c r="BW391" s="5">
        <f t="shared" si="21"/>
        <v>23158.78</v>
      </c>
      <c r="BX391" s="5">
        <f>SUM(Tabela36[[#This Row],[jan/25]:[dez/25]])</f>
        <v>0</v>
      </c>
      <c r="BY391" s="5">
        <f t="shared" si="22"/>
        <v>0</v>
      </c>
      <c r="BZ391" s="5">
        <f>Tabela36[[#This Row],[Total 2025]]+Tabela36[[#This Row],[Total 2024]]+Tabela36[[#This Row],[Total 2023]]+Tabela36[[#This Row],[Total 2022]]+Tabela36[[#This Row],[Total 2021]]+Tabela36[[#This Row],[Total 2026]]</f>
        <v>38954.79</v>
      </c>
    </row>
    <row r="392" spans="1:78" ht="30" customHeight="1" x14ac:dyDescent="0.25">
      <c r="A392" s="63"/>
      <c r="B392" s="10" t="s">
        <v>456</v>
      </c>
      <c r="C392" s="2" t="s">
        <v>276</v>
      </c>
      <c r="D392" s="10">
        <v>1452</v>
      </c>
      <c r="E392" s="11"/>
      <c r="F392" s="21" t="s">
        <v>436</v>
      </c>
      <c r="G392" s="153" t="s">
        <v>465</v>
      </c>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v>6699.08</v>
      </c>
      <c r="AG392" s="11">
        <v>5804.62</v>
      </c>
      <c r="AH392" s="7">
        <v>7156.72</v>
      </c>
      <c r="AI392" s="7">
        <v>0</v>
      </c>
      <c r="AJ392" s="7">
        <v>10431.52</v>
      </c>
      <c r="AK392" s="7">
        <v>8293.81</v>
      </c>
      <c r="AL392" s="7">
        <v>0</v>
      </c>
      <c r="AM392" s="7">
        <v>0</v>
      </c>
      <c r="AN392" s="7">
        <v>0</v>
      </c>
      <c r="AO392" s="7">
        <v>0</v>
      </c>
      <c r="AP392" s="7">
        <v>0</v>
      </c>
      <c r="AQ392" s="7">
        <v>0</v>
      </c>
      <c r="AR392" s="7">
        <v>0</v>
      </c>
      <c r="AS392" s="7">
        <v>0</v>
      </c>
      <c r="AT392" s="7">
        <v>0</v>
      </c>
      <c r="AU392" s="7">
        <v>0</v>
      </c>
      <c r="AV392" s="7">
        <v>0</v>
      </c>
      <c r="AW392" s="7">
        <v>0</v>
      </c>
      <c r="AX392" s="7">
        <v>0</v>
      </c>
      <c r="AY392" s="7">
        <v>0</v>
      </c>
      <c r="AZ392" s="7">
        <v>0</v>
      </c>
      <c r="BA392" s="7">
        <v>0</v>
      </c>
      <c r="BB392" s="7">
        <v>0</v>
      </c>
      <c r="BC392" s="7">
        <v>0</v>
      </c>
      <c r="BD392" s="7">
        <v>0</v>
      </c>
      <c r="BE392" s="7">
        <v>0</v>
      </c>
      <c r="BF392" s="7">
        <v>0</v>
      </c>
      <c r="BG392" s="7">
        <v>0</v>
      </c>
      <c r="BH392" s="7">
        <v>0</v>
      </c>
      <c r="BI392" s="7">
        <v>0</v>
      </c>
      <c r="BJ392" s="7">
        <v>0</v>
      </c>
      <c r="BK392" s="7">
        <v>0</v>
      </c>
      <c r="BL392" s="155">
        <v>0</v>
      </c>
      <c r="BM392" s="7"/>
      <c r="BN392" s="7"/>
      <c r="BO392" s="7"/>
      <c r="BP392" s="7"/>
      <c r="BQ392" s="7"/>
      <c r="BR392" s="7"/>
      <c r="BS392" s="7"/>
      <c r="BT392" s="5">
        <f>SUM(Tabela36[[#This Row],[set/21]:[dez/21]])</f>
        <v>0</v>
      </c>
      <c r="BU392" s="5">
        <f>SUM(Tabela36[[#This Row],[jan/22]:[dez/22]])</f>
        <v>0</v>
      </c>
      <c r="BV392" s="5">
        <f t="shared" si="20"/>
        <v>19660.420000000002</v>
      </c>
      <c r="BW392" s="5">
        <f t="shared" si="21"/>
        <v>18725.330000000002</v>
      </c>
      <c r="BX392" s="5">
        <f>SUM(Tabela36[[#This Row],[jan/25]:[dez/25]])</f>
        <v>0</v>
      </c>
      <c r="BY392" s="5">
        <f t="shared" si="22"/>
        <v>0</v>
      </c>
      <c r="BZ392" s="5">
        <f>Tabela36[[#This Row],[Total 2025]]+Tabela36[[#This Row],[Total 2024]]+Tabela36[[#This Row],[Total 2023]]+Tabela36[[#This Row],[Total 2022]]+Tabela36[[#This Row],[Total 2021]]+Tabela36[[#This Row],[Total 2026]]</f>
        <v>38385.75</v>
      </c>
    </row>
    <row r="393" spans="1:78" ht="30" customHeight="1" x14ac:dyDescent="0.25">
      <c r="A393" s="63"/>
      <c r="B393" s="10" t="s">
        <v>457</v>
      </c>
      <c r="C393" s="2" t="s">
        <v>276</v>
      </c>
      <c r="D393" s="10">
        <v>1453</v>
      </c>
      <c r="E393" s="11">
        <v>5000</v>
      </c>
      <c r="F393" s="21" t="s">
        <v>436</v>
      </c>
      <c r="G393" s="153" t="s">
        <v>435</v>
      </c>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v>10804.82</v>
      </c>
      <c r="AE393" s="11"/>
      <c r="AF393" s="11">
        <v>437.13</v>
      </c>
      <c r="AG393" s="11">
        <v>0</v>
      </c>
      <c r="AH393" s="7">
        <v>0</v>
      </c>
      <c r="AI393" s="7">
        <v>0</v>
      </c>
      <c r="AJ393" s="7">
        <v>14184.6</v>
      </c>
      <c r="AK393" s="7">
        <v>0</v>
      </c>
      <c r="AL393" s="7">
        <v>0</v>
      </c>
      <c r="AM393" s="7">
        <v>0</v>
      </c>
      <c r="AN393" s="7">
        <v>0</v>
      </c>
      <c r="AO393" s="7">
        <v>0</v>
      </c>
      <c r="AP393" s="7">
        <v>6529.92</v>
      </c>
      <c r="AQ393" s="7">
        <v>0</v>
      </c>
      <c r="AR393" s="7">
        <v>0</v>
      </c>
      <c r="AS393" s="7">
        <v>0</v>
      </c>
      <c r="AT393" s="7">
        <v>0</v>
      </c>
      <c r="AU393" s="7">
        <v>0</v>
      </c>
      <c r="AV393" s="7">
        <v>3267.19</v>
      </c>
      <c r="AW393" s="7">
        <v>3599.71</v>
      </c>
      <c r="AX393" s="7">
        <v>3237.63</v>
      </c>
      <c r="AY393" s="7">
        <v>0</v>
      </c>
      <c r="AZ393" s="7">
        <v>7754.54</v>
      </c>
      <c r="BA393" s="7">
        <v>0</v>
      </c>
      <c r="BB393" s="7">
        <v>0</v>
      </c>
      <c r="BC393" s="7">
        <v>0</v>
      </c>
      <c r="BD393" s="7">
        <v>0</v>
      </c>
      <c r="BE393" s="7">
        <v>0</v>
      </c>
      <c r="BF393" s="7">
        <v>0</v>
      </c>
      <c r="BG393" s="7">
        <v>0</v>
      </c>
      <c r="BH393" s="7">
        <v>0</v>
      </c>
      <c r="BI393" s="7">
        <v>0</v>
      </c>
      <c r="BJ393" s="7">
        <v>0</v>
      </c>
      <c r="BK393" s="7">
        <v>0</v>
      </c>
      <c r="BL393" s="155">
        <v>0</v>
      </c>
      <c r="BM393" s="7"/>
      <c r="BN393" s="7"/>
      <c r="BO393" s="7"/>
      <c r="BP393" s="7"/>
      <c r="BQ393" s="7"/>
      <c r="BR393" s="7"/>
      <c r="BS393" s="7"/>
      <c r="BT393" s="5">
        <f>SUM(Tabela36[[#This Row],[set/21]:[dez/21]])</f>
        <v>0</v>
      </c>
      <c r="BU393" s="5">
        <f>SUM(Tabela36[[#This Row],[jan/22]:[dez/22]])</f>
        <v>0</v>
      </c>
      <c r="BV393" s="5">
        <f t="shared" si="20"/>
        <v>11241.949999999999</v>
      </c>
      <c r="BW393" s="5">
        <f t="shared" si="21"/>
        <v>20714.52</v>
      </c>
      <c r="BX393" s="5">
        <f>SUM(Tabela36[[#This Row],[jan/25]:[dez/25]])</f>
        <v>17859.07</v>
      </c>
      <c r="BY393" s="5">
        <f t="shared" si="22"/>
        <v>0</v>
      </c>
      <c r="BZ393" s="5">
        <f>Tabela36[[#This Row],[Total 2025]]+Tabela36[[#This Row],[Total 2024]]+Tabela36[[#This Row],[Total 2023]]+Tabela36[[#This Row],[Total 2022]]+Tabela36[[#This Row],[Total 2021]]+Tabela36[[#This Row],[Total 2026]]</f>
        <v>49815.539999999994</v>
      </c>
    </row>
    <row r="394" spans="1:78" ht="30" customHeight="1" x14ac:dyDescent="0.25">
      <c r="A394" s="63"/>
      <c r="B394" s="8" t="s">
        <v>459</v>
      </c>
      <c r="C394" s="2" t="s">
        <v>294</v>
      </c>
      <c r="D394" s="8">
        <v>1454</v>
      </c>
      <c r="E394" s="11" t="s">
        <v>2354</v>
      </c>
      <c r="F394" s="21" t="s">
        <v>436</v>
      </c>
      <c r="G394" s="153" t="s">
        <v>2429</v>
      </c>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v>9497.119999999999</v>
      </c>
      <c r="AH394" s="7">
        <v>2822.15</v>
      </c>
      <c r="AI394" s="7">
        <v>0</v>
      </c>
      <c r="AJ394" s="7">
        <v>0</v>
      </c>
      <c r="AK394" s="7">
        <v>3590.23</v>
      </c>
      <c r="AL394" s="7">
        <v>4779.78</v>
      </c>
      <c r="AM394" s="7">
        <v>4429.4799999999996</v>
      </c>
      <c r="AN394" s="7">
        <v>7493.8600000000006</v>
      </c>
      <c r="AO394" s="7">
        <v>5757.56</v>
      </c>
      <c r="AP394" s="7">
        <v>5627.97</v>
      </c>
      <c r="AQ394" s="7">
        <v>0</v>
      </c>
      <c r="AR394" s="7">
        <v>6545.27</v>
      </c>
      <c r="AS394" s="7">
        <v>2769.44</v>
      </c>
      <c r="AT394" s="7">
        <v>6391.6</v>
      </c>
      <c r="AU394" s="7">
        <v>0</v>
      </c>
      <c r="AV394" s="7">
        <v>0</v>
      </c>
      <c r="AW394" s="7">
        <v>0</v>
      </c>
      <c r="AX394" s="7">
        <v>0</v>
      </c>
      <c r="AY394" s="7">
        <v>0</v>
      </c>
      <c r="AZ394" s="7">
        <v>0</v>
      </c>
      <c r="BA394" s="7">
        <v>0</v>
      </c>
      <c r="BB394" s="7">
        <v>0</v>
      </c>
      <c r="BC394" s="7">
        <v>5950.44</v>
      </c>
      <c r="BD394" s="7">
        <v>4048.2</v>
      </c>
      <c r="BE394" s="7">
        <v>0</v>
      </c>
      <c r="BF394" s="7">
        <v>0</v>
      </c>
      <c r="BG394" s="7">
        <v>0</v>
      </c>
      <c r="BH394" s="7">
        <v>0</v>
      </c>
      <c r="BI394" s="7">
        <v>0</v>
      </c>
      <c r="BJ394" s="7">
        <v>0</v>
      </c>
      <c r="BK394" s="7">
        <v>0</v>
      </c>
      <c r="BL394" s="155">
        <v>0</v>
      </c>
      <c r="BM394" s="7"/>
      <c r="BN394" s="7"/>
      <c r="BO394" s="7"/>
      <c r="BP394" s="7"/>
      <c r="BQ394" s="7"/>
      <c r="BR394" s="7"/>
      <c r="BS394" s="7"/>
      <c r="BT394" s="5">
        <f>SUM(Tabela36[[#This Row],[set/21]:[dez/21]])</f>
        <v>0</v>
      </c>
      <c r="BU394" s="5">
        <f>SUM(Tabela36[[#This Row],[jan/22]:[dez/22]])</f>
        <v>0</v>
      </c>
      <c r="BV394" s="5">
        <f t="shared" si="20"/>
        <v>12319.269999999999</v>
      </c>
      <c r="BW394" s="5">
        <f t="shared" si="21"/>
        <v>47385.19</v>
      </c>
      <c r="BX394" s="5">
        <f>SUM(Tabela36[[#This Row],[jan/25]:[dez/25]])</f>
        <v>9998.64</v>
      </c>
      <c r="BY394" s="5">
        <f t="shared" si="22"/>
        <v>0</v>
      </c>
      <c r="BZ394" s="5">
        <f>Tabela36[[#This Row],[Total 2025]]+Tabela36[[#This Row],[Total 2024]]+Tabela36[[#This Row],[Total 2023]]+Tabela36[[#This Row],[Total 2022]]+Tabela36[[#This Row],[Total 2021]]+Tabela36[[#This Row],[Total 2026]]</f>
        <v>69703.100000000006</v>
      </c>
    </row>
    <row r="395" spans="1:78" ht="30" customHeight="1" x14ac:dyDescent="0.25">
      <c r="A395" s="63"/>
      <c r="B395" s="38" t="s">
        <v>460</v>
      </c>
      <c r="C395" s="2" t="s">
        <v>276</v>
      </c>
      <c r="D395" s="8">
        <v>1455</v>
      </c>
      <c r="E395" s="11"/>
      <c r="F395" s="21" t="s">
        <v>436</v>
      </c>
      <c r="G395" s="153" t="s">
        <v>435</v>
      </c>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v>2688</v>
      </c>
      <c r="AH395" s="7">
        <v>0</v>
      </c>
      <c r="AI395" s="7">
        <v>0</v>
      </c>
      <c r="AJ395" s="7">
        <v>0</v>
      </c>
      <c r="AK395" s="7">
        <v>0</v>
      </c>
      <c r="AL395" s="7">
        <v>2930.88</v>
      </c>
      <c r="AM395" s="7">
        <v>0</v>
      </c>
      <c r="AN395" s="7">
        <v>0</v>
      </c>
      <c r="AO395" s="7">
        <v>0</v>
      </c>
      <c r="AP395" s="7">
        <v>0</v>
      </c>
      <c r="AQ395" s="7">
        <v>0</v>
      </c>
      <c r="AR395" s="7">
        <v>0</v>
      </c>
      <c r="AS395" s="7">
        <v>0</v>
      </c>
      <c r="AT395" s="7">
        <v>0</v>
      </c>
      <c r="AU395" s="7">
        <v>0</v>
      </c>
      <c r="AV395" s="7">
        <v>1598.56</v>
      </c>
      <c r="AW395" s="7">
        <v>0</v>
      </c>
      <c r="AX395" s="7">
        <v>0</v>
      </c>
      <c r="AY395" s="7">
        <v>0</v>
      </c>
      <c r="AZ395" s="7">
        <v>0</v>
      </c>
      <c r="BA395" s="7">
        <v>0</v>
      </c>
      <c r="BB395" s="7">
        <v>0</v>
      </c>
      <c r="BC395" s="7">
        <v>0</v>
      </c>
      <c r="BD395" s="7">
        <v>0</v>
      </c>
      <c r="BE395" s="7">
        <v>0</v>
      </c>
      <c r="BF395" s="7">
        <v>0</v>
      </c>
      <c r="BG395" s="7">
        <v>0</v>
      </c>
      <c r="BH395" s="7">
        <v>0</v>
      </c>
      <c r="BI395" s="7">
        <v>0</v>
      </c>
      <c r="BJ395" s="7">
        <v>0</v>
      </c>
      <c r="BK395" s="7">
        <v>0</v>
      </c>
      <c r="BL395" s="155">
        <v>0</v>
      </c>
      <c r="BM395" s="7"/>
      <c r="BN395" s="7"/>
      <c r="BO395" s="7"/>
      <c r="BP395" s="7"/>
      <c r="BQ395" s="7"/>
      <c r="BR395" s="7"/>
      <c r="BS395" s="7"/>
      <c r="BT395" s="5">
        <f>SUM(Tabela36[[#This Row],[set/21]:[dez/21]])</f>
        <v>0</v>
      </c>
      <c r="BU395" s="5">
        <f>SUM(Tabela36[[#This Row],[jan/22]:[dez/22]])</f>
        <v>0</v>
      </c>
      <c r="BV395" s="5">
        <f t="shared" si="20"/>
        <v>2688</v>
      </c>
      <c r="BW395" s="5">
        <f t="shared" si="21"/>
        <v>2930.88</v>
      </c>
      <c r="BX395" s="5">
        <f>SUM(Tabela36[[#This Row],[jan/25]:[dez/25]])</f>
        <v>1598.56</v>
      </c>
      <c r="BY395" s="5">
        <f t="shared" si="22"/>
        <v>0</v>
      </c>
      <c r="BZ395" s="5">
        <f>Tabela36[[#This Row],[Total 2025]]+Tabela36[[#This Row],[Total 2024]]+Tabela36[[#This Row],[Total 2023]]+Tabela36[[#This Row],[Total 2022]]+Tabela36[[#This Row],[Total 2021]]+Tabela36[[#This Row],[Total 2026]]</f>
        <v>7217.4400000000005</v>
      </c>
    </row>
    <row r="396" spans="1:78" ht="30" customHeight="1" x14ac:dyDescent="0.25">
      <c r="A396" s="63"/>
      <c r="B396" s="38" t="s">
        <v>461</v>
      </c>
      <c r="C396" s="2" t="s">
        <v>279</v>
      </c>
      <c r="D396" s="8">
        <v>1456</v>
      </c>
      <c r="E396" s="11">
        <v>20000</v>
      </c>
      <c r="F396" s="21" t="s">
        <v>529</v>
      </c>
      <c r="G396" s="153" t="s">
        <v>465</v>
      </c>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v>6555.46</v>
      </c>
      <c r="AH396" s="7">
        <v>0</v>
      </c>
      <c r="AI396" s="7">
        <v>0</v>
      </c>
      <c r="AJ396" s="7">
        <v>0</v>
      </c>
      <c r="AK396" s="7">
        <v>0</v>
      </c>
      <c r="AL396" s="7">
        <v>5898</v>
      </c>
      <c r="AM396" s="7">
        <v>0</v>
      </c>
      <c r="AN396" s="7">
        <v>0</v>
      </c>
      <c r="AO396" s="7">
        <v>0</v>
      </c>
      <c r="AP396" s="7">
        <v>0</v>
      </c>
      <c r="AQ396" s="7">
        <v>0</v>
      </c>
      <c r="AR396" s="7">
        <v>0</v>
      </c>
      <c r="AS396" s="7">
        <v>11637.040000000003</v>
      </c>
      <c r="AT396" s="7">
        <v>10798.86</v>
      </c>
      <c r="AU396" s="7">
        <v>9563.32</v>
      </c>
      <c r="AV396" s="7">
        <v>6840.84</v>
      </c>
      <c r="AW396" s="7">
        <v>0</v>
      </c>
      <c r="AX396" s="7">
        <v>10193.619999999999</v>
      </c>
      <c r="AY396" s="7">
        <v>0</v>
      </c>
      <c r="AZ396" s="7">
        <v>0</v>
      </c>
      <c r="BA396" s="7">
        <v>11793.54</v>
      </c>
      <c r="BB396" s="7">
        <v>19314.23</v>
      </c>
      <c r="BC396" s="7">
        <v>4940.58</v>
      </c>
      <c r="BD396" s="7">
        <v>0</v>
      </c>
      <c r="BE396" s="7">
        <v>0</v>
      </c>
      <c r="BF396" s="7">
        <v>0</v>
      </c>
      <c r="BG396" s="7">
        <v>0</v>
      </c>
      <c r="BH396" s="7">
        <v>0</v>
      </c>
      <c r="BI396" s="7">
        <v>0</v>
      </c>
      <c r="BJ396" s="7">
        <v>0</v>
      </c>
      <c r="BK396" s="7">
        <v>0</v>
      </c>
      <c r="BL396" s="155">
        <v>0</v>
      </c>
      <c r="BM396" s="7"/>
      <c r="BN396" s="7"/>
      <c r="BO396" s="7"/>
      <c r="BP396" s="7"/>
      <c r="BQ396" s="7"/>
      <c r="BR396" s="7"/>
      <c r="BS396" s="7"/>
      <c r="BT396" s="5">
        <f>SUM(Tabela36[[#This Row],[set/21]:[dez/21]])</f>
        <v>0</v>
      </c>
      <c r="BU396" s="5">
        <f>SUM(Tabela36[[#This Row],[jan/22]:[dez/22]])</f>
        <v>0</v>
      </c>
      <c r="BV396" s="5">
        <f t="shared" si="20"/>
        <v>6555.46</v>
      </c>
      <c r="BW396" s="5">
        <f t="shared" si="21"/>
        <v>37897.22</v>
      </c>
      <c r="BX396" s="5">
        <f>SUM(Tabela36[[#This Row],[jan/25]:[dez/25]])</f>
        <v>53082.81</v>
      </c>
      <c r="BY396" s="5">
        <f t="shared" si="22"/>
        <v>0</v>
      </c>
      <c r="BZ396" s="5">
        <f>Tabela36[[#This Row],[Total 2025]]+Tabela36[[#This Row],[Total 2024]]+Tabela36[[#This Row],[Total 2023]]+Tabela36[[#This Row],[Total 2022]]+Tabela36[[#This Row],[Total 2021]]+Tabela36[[#This Row],[Total 2026]]</f>
        <v>97535.49</v>
      </c>
    </row>
    <row r="397" spans="1:78" ht="30" customHeight="1" x14ac:dyDescent="0.25">
      <c r="A397" s="63"/>
      <c r="B397" s="38" t="s">
        <v>462</v>
      </c>
      <c r="C397" s="2" t="s">
        <v>276</v>
      </c>
      <c r="D397" s="8">
        <v>1457</v>
      </c>
      <c r="E397" s="11"/>
      <c r="F397" s="21" t="s">
        <v>436</v>
      </c>
      <c r="G397" s="153" t="s">
        <v>2430</v>
      </c>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v>6220.02</v>
      </c>
      <c r="AH397" s="7">
        <v>0</v>
      </c>
      <c r="AI397" s="7">
        <v>0</v>
      </c>
      <c r="AJ397" s="7">
        <v>0</v>
      </c>
      <c r="AK397" s="7">
        <v>0</v>
      </c>
      <c r="AL397" s="7">
        <v>0</v>
      </c>
      <c r="AM397" s="7">
        <v>6204.57</v>
      </c>
      <c r="AN397" s="7">
        <v>0</v>
      </c>
      <c r="AO397" s="7">
        <v>2683.07</v>
      </c>
      <c r="AP397" s="7">
        <v>0</v>
      </c>
      <c r="AQ397" s="7">
        <v>0</v>
      </c>
      <c r="AR397" s="7">
        <v>0</v>
      </c>
      <c r="AS397" s="7">
        <v>0</v>
      </c>
      <c r="AT397" s="7">
        <v>1936.07</v>
      </c>
      <c r="AU397" s="7">
        <v>0</v>
      </c>
      <c r="AV397" s="7">
        <v>0</v>
      </c>
      <c r="AW397" s="7">
        <v>0</v>
      </c>
      <c r="AX397" s="7">
        <v>0</v>
      </c>
      <c r="AY397" s="7">
        <v>0</v>
      </c>
      <c r="AZ397" s="7">
        <v>0</v>
      </c>
      <c r="BA397" s="7">
        <v>0</v>
      </c>
      <c r="BB397" s="7">
        <v>0</v>
      </c>
      <c r="BC397" s="7">
        <v>0</v>
      </c>
      <c r="BD397" s="7">
        <v>0</v>
      </c>
      <c r="BE397" s="7">
        <v>0</v>
      </c>
      <c r="BF397" s="7">
        <v>0</v>
      </c>
      <c r="BG397" s="7">
        <v>0</v>
      </c>
      <c r="BH397" s="7">
        <v>0</v>
      </c>
      <c r="BI397" s="7">
        <v>0</v>
      </c>
      <c r="BJ397" s="7">
        <v>0</v>
      </c>
      <c r="BK397" s="7">
        <v>0</v>
      </c>
      <c r="BL397" s="155">
        <v>0</v>
      </c>
      <c r="BM397" s="7"/>
      <c r="BN397" s="7"/>
      <c r="BO397" s="7"/>
      <c r="BP397" s="7"/>
      <c r="BQ397" s="7"/>
      <c r="BR397" s="7"/>
      <c r="BS397" s="7"/>
      <c r="BT397" s="5">
        <f>SUM(Tabela36[[#This Row],[set/21]:[dez/21]])</f>
        <v>0</v>
      </c>
      <c r="BU397" s="5">
        <f>SUM(Tabela36[[#This Row],[jan/22]:[dez/22]])</f>
        <v>0</v>
      </c>
      <c r="BV397" s="5">
        <f t="shared" si="20"/>
        <v>6220.02</v>
      </c>
      <c r="BW397" s="5">
        <f t="shared" si="21"/>
        <v>10823.71</v>
      </c>
      <c r="BX397" s="5">
        <f>SUM(Tabela36[[#This Row],[jan/25]:[dez/25]])</f>
        <v>0</v>
      </c>
      <c r="BY397" s="5">
        <f t="shared" si="22"/>
        <v>0</v>
      </c>
      <c r="BZ397" s="5">
        <f>Tabela36[[#This Row],[Total 2025]]+Tabela36[[#This Row],[Total 2024]]+Tabela36[[#This Row],[Total 2023]]+Tabela36[[#This Row],[Total 2022]]+Tabela36[[#This Row],[Total 2021]]+Tabela36[[#This Row],[Total 2026]]</f>
        <v>17043.73</v>
      </c>
    </row>
    <row r="398" spans="1:78" ht="30" customHeight="1" x14ac:dyDescent="0.25">
      <c r="A398" s="63"/>
      <c r="B398" s="38" t="s">
        <v>463</v>
      </c>
      <c r="C398" s="2" t="s">
        <v>279</v>
      </c>
      <c r="D398" s="8">
        <v>1458</v>
      </c>
      <c r="E398" s="11">
        <v>35000</v>
      </c>
      <c r="F398" s="21" t="s">
        <v>529</v>
      </c>
      <c r="G398" s="153" t="s">
        <v>435</v>
      </c>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v>6343.35</v>
      </c>
      <c r="AH398" s="7">
        <v>9394.32</v>
      </c>
      <c r="AI398" s="7">
        <v>9570.0400000000009</v>
      </c>
      <c r="AJ398" s="7">
        <v>6520.79</v>
      </c>
      <c r="AK398" s="7">
        <v>4168.6000000000004</v>
      </c>
      <c r="AL398" s="7">
        <v>0</v>
      </c>
      <c r="AM398" s="7">
        <v>0</v>
      </c>
      <c r="AN398" s="7">
        <v>0</v>
      </c>
      <c r="AO398" s="7">
        <v>0</v>
      </c>
      <c r="AP398" s="7">
        <v>0</v>
      </c>
      <c r="AQ398" s="7">
        <v>8764.48</v>
      </c>
      <c r="AR398" s="7">
        <v>0</v>
      </c>
      <c r="AS398" s="7">
        <v>5522.92</v>
      </c>
      <c r="AT398" s="7">
        <v>0</v>
      </c>
      <c r="AU398" s="7">
        <v>1425.44</v>
      </c>
      <c r="AV398" s="7">
        <v>0</v>
      </c>
      <c r="AW398" s="7">
        <v>12780.06</v>
      </c>
      <c r="AX398" s="7">
        <v>0</v>
      </c>
      <c r="AY398" s="7">
        <v>20422.129999999997</v>
      </c>
      <c r="AZ398" s="7">
        <v>8440.75</v>
      </c>
      <c r="BA398" s="7">
        <v>0</v>
      </c>
      <c r="BB398" s="7">
        <v>0</v>
      </c>
      <c r="BC398" s="7">
        <v>17795.510000000002</v>
      </c>
      <c r="BD398" s="7">
        <v>0</v>
      </c>
      <c r="BE398" s="7">
        <v>0</v>
      </c>
      <c r="BF398" s="7">
        <v>0</v>
      </c>
      <c r="BG398" s="7">
        <v>3993.96</v>
      </c>
      <c r="BH398" s="7">
        <v>0</v>
      </c>
      <c r="BI398" s="7">
        <v>0</v>
      </c>
      <c r="BJ398" s="7">
        <v>9728.83</v>
      </c>
      <c r="BK398" s="7">
        <v>8572</v>
      </c>
      <c r="BL398" s="155">
        <v>0</v>
      </c>
      <c r="BM398" s="7"/>
      <c r="BN398" s="7"/>
      <c r="BO398" s="7"/>
      <c r="BP398" s="7"/>
      <c r="BQ398" s="7"/>
      <c r="BR398" s="7"/>
      <c r="BS398" s="7"/>
      <c r="BT398" s="5">
        <f>SUM(Tabela36[[#This Row],[set/21]:[dez/21]])</f>
        <v>0</v>
      </c>
      <c r="BU398" s="5">
        <f>SUM(Tabela36[[#This Row],[jan/22]:[dez/22]])</f>
        <v>0</v>
      </c>
      <c r="BV398" s="5">
        <f t="shared" si="20"/>
        <v>25307.71</v>
      </c>
      <c r="BW398" s="5">
        <f t="shared" si="21"/>
        <v>26402.23</v>
      </c>
      <c r="BX398" s="5">
        <f>SUM(Tabela36[[#This Row],[jan/25]:[dez/25]])</f>
        <v>63432.409999999996</v>
      </c>
      <c r="BY398" s="5">
        <f t="shared" si="22"/>
        <v>18300.830000000002</v>
      </c>
      <c r="BZ398" s="5">
        <f>Tabela36[[#This Row],[Total 2025]]+Tabela36[[#This Row],[Total 2024]]+Tabela36[[#This Row],[Total 2023]]+Tabela36[[#This Row],[Total 2022]]+Tabela36[[#This Row],[Total 2021]]+Tabela36[[#This Row],[Total 2026]]</f>
        <v>133443.18</v>
      </c>
    </row>
    <row r="399" spans="1:78" ht="30" customHeight="1" x14ac:dyDescent="0.25">
      <c r="A399" s="63"/>
      <c r="B399" s="38" t="s">
        <v>466</v>
      </c>
      <c r="C399" s="2" t="s">
        <v>280</v>
      </c>
      <c r="D399" s="8">
        <v>1459</v>
      </c>
      <c r="E399" s="11"/>
      <c r="F399" s="3" t="s">
        <v>436</v>
      </c>
      <c r="G399" s="153" t="s">
        <v>435</v>
      </c>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7">
        <v>4972.34</v>
      </c>
      <c r="AI399" s="7">
        <v>0</v>
      </c>
      <c r="AJ399" s="7">
        <v>2354.1</v>
      </c>
      <c r="AK399" s="7">
        <v>3717</v>
      </c>
      <c r="AL399" s="7">
        <v>2911.28</v>
      </c>
      <c r="AM399" s="7">
        <v>3766.56</v>
      </c>
      <c r="AN399" s="7">
        <v>0</v>
      </c>
      <c r="AO399" s="7">
        <v>1982.4</v>
      </c>
      <c r="AP399" s="7">
        <v>0</v>
      </c>
      <c r="AQ399" s="7">
        <v>0</v>
      </c>
      <c r="AR399" s="7">
        <v>0</v>
      </c>
      <c r="AS399" s="7">
        <v>0</v>
      </c>
      <c r="AT399" s="7">
        <v>0</v>
      </c>
      <c r="AU399" s="7">
        <v>0</v>
      </c>
      <c r="AV399" s="7">
        <v>0</v>
      </c>
      <c r="AW399" s="7">
        <v>7106</v>
      </c>
      <c r="AX399" s="7">
        <v>0</v>
      </c>
      <c r="AY399" s="7">
        <v>0</v>
      </c>
      <c r="AZ399" s="7">
        <v>0</v>
      </c>
      <c r="BA399" s="7">
        <v>0</v>
      </c>
      <c r="BB399" s="7">
        <v>0</v>
      </c>
      <c r="BC399" s="7">
        <v>0</v>
      </c>
      <c r="BD399" s="7">
        <v>4438.55</v>
      </c>
      <c r="BE399" s="7">
        <v>0</v>
      </c>
      <c r="BF399" s="7">
        <v>0</v>
      </c>
      <c r="BG399" s="7">
        <v>0</v>
      </c>
      <c r="BH399" s="7">
        <v>0</v>
      </c>
      <c r="BI399" s="7">
        <v>0</v>
      </c>
      <c r="BJ399" s="7">
        <v>0</v>
      </c>
      <c r="BK399" s="7">
        <v>0</v>
      </c>
      <c r="BL399" s="155">
        <v>0</v>
      </c>
      <c r="BM399" s="7"/>
      <c r="BN399" s="7"/>
      <c r="BO399" s="7"/>
      <c r="BP399" s="7"/>
      <c r="BQ399" s="7"/>
      <c r="BR399" s="7"/>
      <c r="BS399" s="7"/>
      <c r="BT399" s="5">
        <f>SUM(Tabela36[[#This Row],[set/21]:[dez/21]])</f>
        <v>0</v>
      </c>
      <c r="BU399" s="5">
        <f>SUM(Tabela36[[#This Row],[jan/22]:[dez/22]])</f>
        <v>0</v>
      </c>
      <c r="BV399" s="5">
        <f t="shared" si="20"/>
        <v>4972.34</v>
      </c>
      <c r="BW399" s="5">
        <f t="shared" si="21"/>
        <v>14731.34</v>
      </c>
      <c r="BX399" s="5">
        <f>SUM(Tabela36[[#This Row],[jan/25]:[dez/25]])</f>
        <v>11544.55</v>
      </c>
      <c r="BY399" s="5">
        <f t="shared" si="22"/>
        <v>0</v>
      </c>
      <c r="BZ399" s="5">
        <f>Tabela36[[#This Row],[Total 2025]]+Tabela36[[#This Row],[Total 2024]]+Tabela36[[#This Row],[Total 2023]]+Tabela36[[#This Row],[Total 2022]]+Tabela36[[#This Row],[Total 2021]]+Tabela36[[#This Row],[Total 2026]]</f>
        <v>31248.23</v>
      </c>
    </row>
    <row r="400" spans="1:78" ht="30" customHeight="1" x14ac:dyDescent="0.25">
      <c r="A400" s="63"/>
      <c r="B400" s="38" t="s">
        <v>467</v>
      </c>
      <c r="C400" s="2" t="s">
        <v>294</v>
      </c>
      <c r="D400" s="8">
        <v>1460</v>
      </c>
      <c r="E400" s="11"/>
      <c r="F400" s="3" t="s">
        <v>436</v>
      </c>
      <c r="G400" s="153" t="s">
        <v>435</v>
      </c>
      <c r="H400" s="7"/>
      <c r="I400" s="7"/>
      <c r="J400" s="7"/>
      <c r="K400" s="7"/>
      <c r="L400" s="7"/>
      <c r="M400" s="7"/>
      <c r="N400" s="7"/>
      <c r="O400" s="7"/>
      <c r="P400" s="7"/>
      <c r="Q400" s="7"/>
      <c r="R400" s="7"/>
      <c r="S400" s="7"/>
      <c r="T400" s="11"/>
      <c r="U400" s="11"/>
      <c r="V400" s="11"/>
      <c r="W400" s="11"/>
      <c r="X400" s="11"/>
      <c r="Y400" s="11"/>
      <c r="Z400" s="11"/>
      <c r="AA400" s="11"/>
      <c r="AB400" s="11"/>
      <c r="AC400" s="11"/>
      <c r="AD400" s="11"/>
      <c r="AE400" s="11"/>
      <c r="AF400" s="11"/>
      <c r="AG400" s="11"/>
      <c r="AH400" s="7">
        <v>5553.1</v>
      </c>
      <c r="AI400" s="7">
        <v>1968.59</v>
      </c>
      <c r="AJ400" s="7">
        <v>8535.7619999999988</v>
      </c>
      <c r="AK400" s="7">
        <v>0</v>
      </c>
      <c r="AL400" s="7">
        <v>0</v>
      </c>
      <c r="AM400" s="7">
        <v>38966.800000000003</v>
      </c>
      <c r="AN400" s="7">
        <v>10796.3</v>
      </c>
      <c r="AO400" s="7">
        <v>15432.79</v>
      </c>
      <c r="AP400" s="7">
        <v>17295.509999999998</v>
      </c>
      <c r="AQ400" s="7">
        <v>40914.370000000003</v>
      </c>
      <c r="AR400" s="7">
        <v>0</v>
      </c>
      <c r="AS400" s="7">
        <v>19223.588000000003</v>
      </c>
      <c r="AT400" s="7">
        <v>0</v>
      </c>
      <c r="AU400" s="7">
        <v>0</v>
      </c>
      <c r="AV400" s="7">
        <v>0</v>
      </c>
      <c r="AW400" s="7">
        <v>0</v>
      </c>
      <c r="AX400" s="7">
        <v>0</v>
      </c>
      <c r="AY400" s="7">
        <v>0</v>
      </c>
      <c r="AZ400" s="7">
        <v>22321.5</v>
      </c>
      <c r="BA400" s="7">
        <v>0</v>
      </c>
      <c r="BB400" s="7">
        <v>0</v>
      </c>
      <c r="BC400" s="7">
        <v>0</v>
      </c>
      <c r="BD400" s="7">
        <v>0</v>
      </c>
      <c r="BE400" s="7">
        <v>0</v>
      </c>
      <c r="BF400" s="7">
        <v>0</v>
      </c>
      <c r="BG400" s="7">
        <v>0</v>
      </c>
      <c r="BH400" s="7">
        <v>0</v>
      </c>
      <c r="BI400" s="7">
        <v>0</v>
      </c>
      <c r="BJ400" s="7">
        <v>20209.38</v>
      </c>
      <c r="BK400" s="7">
        <v>0</v>
      </c>
      <c r="BL400" s="155">
        <v>0</v>
      </c>
      <c r="BM400" s="7"/>
      <c r="BN400" s="7"/>
      <c r="BO400" s="7"/>
      <c r="BP400" s="7"/>
      <c r="BQ400" s="7"/>
      <c r="BR400" s="7"/>
      <c r="BS400" s="7"/>
      <c r="BT400" s="5">
        <f>SUM(Tabela36[[#This Row],[set/21]:[dez/21]])</f>
        <v>0</v>
      </c>
      <c r="BU400" s="5">
        <f>SUM(Tabela36[[#This Row],[jan/22]:[dez/22]])</f>
        <v>0</v>
      </c>
      <c r="BV400" s="5">
        <f t="shared" si="20"/>
        <v>7521.6900000000005</v>
      </c>
      <c r="BW400" s="5">
        <f t="shared" si="21"/>
        <v>151165.12</v>
      </c>
      <c r="BX400" s="5">
        <f>SUM(Tabela36[[#This Row],[jan/25]:[dez/25]])</f>
        <v>22321.5</v>
      </c>
      <c r="BY400" s="5">
        <f t="shared" si="22"/>
        <v>20209.38</v>
      </c>
      <c r="BZ400" s="5">
        <f>Tabela36[[#This Row],[Total 2025]]+Tabela36[[#This Row],[Total 2024]]+Tabela36[[#This Row],[Total 2023]]+Tabela36[[#This Row],[Total 2022]]+Tabela36[[#This Row],[Total 2021]]+Tabela36[[#This Row],[Total 2026]]</f>
        <v>201217.69</v>
      </c>
    </row>
    <row r="401" spans="1:78" ht="30" customHeight="1" x14ac:dyDescent="0.25">
      <c r="A401" s="63"/>
      <c r="B401" s="38" t="s">
        <v>468</v>
      </c>
      <c r="C401" s="2" t="s">
        <v>288</v>
      </c>
      <c r="D401" s="8">
        <v>1461</v>
      </c>
      <c r="E401" s="11"/>
      <c r="F401" s="3" t="s">
        <v>436</v>
      </c>
      <c r="G401" s="153" t="s">
        <v>2429</v>
      </c>
      <c r="H401" s="7"/>
      <c r="I401" s="7"/>
      <c r="J401" s="7"/>
      <c r="K401" s="7"/>
      <c r="L401" s="7"/>
      <c r="M401" s="7"/>
      <c r="N401" s="7"/>
      <c r="O401" s="7"/>
      <c r="P401" s="7"/>
      <c r="Q401" s="7"/>
      <c r="R401" s="7"/>
      <c r="S401" s="7"/>
      <c r="T401" s="11"/>
      <c r="U401" s="11"/>
      <c r="V401" s="11"/>
      <c r="W401" s="11"/>
      <c r="X401" s="11"/>
      <c r="Y401" s="11"/>
      <c r="Z401" s="11"/>
      <c r="AA401" s="11"/>
      <c r="AB401" s="11"/>
      <c r="AC401" s="11"/>
      <c r="AD401" s="11"/>
      <c r="AE401" s="11"/>
      <c r="AF401" s="11"/>
      <c r="AG401" s="11"/>
      <c r="AH401" s="7">
        <v>6111.53</v>
      </c>
      <c r="AI401" s="7">
        <v>0</v>
      </c>
      <c r="AJ401" s="7">
        <v>0</v>
      </c>
      <c r="AK401" s="7">
        <v>0</v>
      </c>
      <c r="AL401" s="7">
        <v>0</v>
      </c>
      <c r="AM401" s="7">
        <v>0</v>
      </c>
      <c r="AN401" s="7">
        <v>0</v>
      </c>
      <c r="AO401" s="7">
        <v>0</v>
      </c>
      <c r="AP401" s="7">
        <v>0</v>
      </c>
      <c r="AQ401" s="7">
        <v>0</v>
      </c>
      <c r="AR401" s="7">
        <v>0</v>
      </c>
      <c r="AS401" s="7">
        <v>0</v>
      </c>
      <c r="AT401" s="7">
        <v>0</v>
      </c>
      <c r="AU401" s="7">
        <v>0</v>
      </c>
      <c r="AV401" s="7">
        <v>0</v>
      </c>
      <c r="AW401" s="7">
        <v>0</v>
      </c>
      <c r="AX401" s="7">
        <v>0</v>
      </c>
      <c r="AY401" s="7">
        <v>0</v>
      </c>
      <c r="AZ401" s="7">
        <v>0</v>
      </c>
      <c r="BA401" s="7">
        <v>0</v>
      </c>
      <c r="BB401" s="7">
        <v>0</v>
      </c>
      <c r="BC401" s="7">
        <v>0</v>
      </c>
      <c r="BD401" s="7">
        <v>0</v>
      </c>
      <c r="BE401" s="7">
        <v>0</v>
      </c>
      <c r="BF401" s="7">
        <v>0</v>
      </c>
      <c r="BG401" s="7">
        <v>0</v>
      </c>
      <c r="BH401" s="7">
        <v>0</v>
      </c>
      <c r="BI401" s="7">
        <v>0</v>
      </c>
      <c r="BJ401" s="7">
        <v>0</v>
      </c>
      <c r="BK401" s="7">
        <v>0</v>
      </c>
      <c r="BL401" s="155">
        <v>0</v>
      </c>
      <c r="BM401" s="7"/>
      <c r="BN401" s="7"/>
      <c r="BO401" s="7"/>
      <c r="BP401" s="7"/>
      <c r="BQ401" s="7"/>
      <c r="BR401" s="7"/>
      <c r="BS401" s="7"/>
      <c r="BT401" s="5">
        <f>SUM(Tabela36[[#This Row],[set/21]:[dez/21]])</f>
        <v>0</v>
      </c>
      <c r="BU401" s="5">
        <f>SUM(Tabela36[[#This Row],[jan/22]:[dez/22]])</f>
        <v>0</v>
      </c>
      <c r="BV401" s="5">
        <f t="shared" si="20"/>
        <v>6111.53</v>
      </c>
      <c r="BW401" s="5">
        <f t="shared" si="21"/>
        <v>0</v>
      </c>
      <c r="BX401" s="5">
        <f>SUM(Tabela36[[#This Row],[jan/25]:[dez/25]])</f>
        <v>0</v>
      </c>
      <c r="BY401" s="5">
        <f t="shared" si="22"/>
        <v>0</v>
      </c>
      <c r="BZ401" s="5">
        <f>Tabela36[[#This Row],[Total 2025]]+Tabela36[[#This Row],[Total 2024]]+Tabela36[[#This Row],[Total 2023]]+Tabela36[[#This Row],[Total 2022]]+Tabela36[[#This Row],[Total 2021]]+Tabela36[[#This Row],[Total 2026]]</f>
        <v>6111.53</v>
      </c>
    </row>
    <row r="402" spans="1:78" ht="30" customHeight="1" x14ac:dyDescent="0.25">
      <c r="A402" s="63"/>
      <c r="B402" s="38" t="s">
        <v>469</v>
      </c>
      <c r="C402" s="2" t="s">
        <v>276</v>
      </c>
      <c r="D402" s="8">
        <v>1462</v>
      </c>
      <c r="E402" s="11"/>
      <c r="F402" s="3" t="s">
        <v>436</v>
      </c>
      <c r="G402" s="153" t="s">
        <v>2429</v>
      </c>
      <c r="H402" s="7"/>
      <c r="I402" s="7"/>
      <c r="J402" s="7"/>
      <c r="K402" s="7"/>
      <c r="L402" s="7"/>
      <c r="M402" s="7"/>
      <c r="N402" s="7"/>
      <c r="O402" s="7"/>
      <c r="P402" s="7"/>
      <c r="Q402" s="7"/>
      <c r="R402" s="7"/>
      <c r="S402" s="7"/>
      <c r="T402" s="11"/>
      <c r="U402" s="11"/>
      <c r="V402" s="11"/>
      <c r="W402" s="11"/>
      <c r="X402" s="11"/>
      <c r="Y402" s="11"/>
      <c r="Z402" s="11"/>
      <c r="AA402" s="11"/>
      <c r="AB402" s="11"/>
      <c r="AC402" s="11"/>
      <c r="AD402" s="11"/>
      <c r="AE402" s="11"/>
      <c r="AF402" s="11"/>
      <c r="AG402" s="11"/>
      <c r="AH402" s="7">
        <v>9137.2900000000009</v>
      </c>
      <c r="AI402" s="7">
        <v>0</v>
      </c>
      <c r="AJ402" s="7">
        <v>0</v>
      </c>
      <c r="AK402" s="7">
        <v>0</v>
      </c>
      <c r="AL402" s="7">
        <v>0</v>
      </c>
      <c r="AM402" s="7">
        <v>0</v>
      </c>
      <c r="AN402" s="7">
        <v>0</v>
      </c>
      <c r="AO402" s="7">
        <v>0</v>
      </c>
      <c r="AP402" s="7">
        <v>0</v>
      </c>
      <c r="AQ402" s="7">
        <v>0</v>
      </c>
      <c r="AR402" s="7">
        <v>0</v>
      </c>
      <c r="AS402" s="7">
        <v>0</v>
      </c>
      <c r="AT402" s="7">
        <v>0</v>
      </c>
      <c r="AU402" s="7">
        <v>0</v>
      </c>
      <c r="AV402" s="7">
        <v>0</v>
      </c>
      <c r="AW402" s="7">
        <v>0</v>
      </c>
      <c r="AX402" s="7">
        <v>0</v>
      </c>
      <c r="AY402" s="7">
        <v>0</v>
      </c>
      <c r="AZ402" s="7">
        <v>0</v>
      </c>
      <c r="BA402" s="7">
        <v>0</v>
      </c>
      <c r="BB402" s="7">
        <v>0</v>
      </c>
      <c r="BC402" s="7">
        <v>0</v>
      </c>
      <c r="BD402" s="7">
        <v>0</v>
      </c>
      <c r="BE402" s="7">
        <v>0</v>
      </c>
      <c r="BF402" s="7">
        <v>0</v>
      </c>
      <c r="BG402" s="7">
        <v>0</v>
      </c>
      <c r="BH402" s="7">
        <v>0</v>
      </c>
      <c r="BI402" s="7">
        <v>0</v>
      </c>
      <c r="BJ402" s="7">
        <v>0</v>
      </c>
      <c r="BK402" s="7">
        <v>0</v>
      </c>
      <c r="BL402" s="155">
        <v>0</v>
      </c>
      <c r="BM402" s="7"/>
      <c r="BN402" s="7"/>
      <c r="BO402" s="7"/>
      <c r="BP402" s="7"/>
      <c r="BQ402" s="7"/>
      <c r="BR402" s="7"/>
      <c r="BS402" s="7"/>
      <c r="BT402" s="5">
        <f>SUM(Tabela36[[#This Row],[set/21]:[dez/21]])</f>
        <v>0</v>
      </c>
      <c r="BU402" s="5">
        <f>SUM(Tabela36[[#This Row],[jan/22]:[dez/22]])</f>
        <v>0</v>
      </c>
      <c r="BV402" s="5">
        <f t="shared" si="20"/>
        <v>9137.2900000000009</v>
      </c>
      <c r="BW402" s="5">
        <f t="shared" si="21"/>
        <v>0</v>
      </c>
      <c r="BX402" s="5">
        <f>SUM(Tabela36[[#This Row],[jan/25]:[dez/25]])</f>
        <v>0</v>
      </c>
      <c r="BY402" s="5">
        <f t="shared" si="22"/>
        <v>0</v>
      </c>
      <c r="BZ402" s="5">
        <f>Tabela36[[#This Row],[Total 2025]]+Tabela36[[#This Row],[Total 2024]]+Tabela36[[#This Row],[Total 2023]]+Tabela36[[#This Row],[Total 2022]]+Tabela36[[#This Row],[Total 2021]]+Tabela36[[#This Row],[Total 2026]]</f>
        <v>9137.2900000000009</v>
      </c>
    </row>
    <row r="403" spans="1:78" ht="30" customHeight="1" x14ac:dyDescent="0.25">
      <c r="A403" s="63"/>
      <c r="B403" s="38" t="s">
        <v>470</v>
      </c>
      <c r="C403" s="2" t="s">
        <v>296</v>
      </c>
      <c r="D403" s="8">
        <v>1463</v>
      </c>
      <c r="E403" s="11">
        <v>10000</v>
      </c>
      <c r="F403" s="3" t="s">
        <v>529</v>
      </c>
      <c r="G403" s="153" t="s">
        <v>435</v>
      </c>
      <c r="H403" s="7"/>
      <c r="I403" s="7"/>
      <c r="J403" s="7"/>
      <c r="K403" s="7"/>
      <c r="L403" s="7"/>
      <c r="M403" s="7"/>
      <c r="N403" s="7"/>
      <c r="O403" s="7"/>
      <c r="P403" s="7"/>
      <c r="Q403" s="7"/>
      <c r="R403" s="7"/>
      <c r="S403" s="7"/>
      <c r="T403" s="11"/>
      <c r="U403" s="11"/>
      <c r="V403" s="11"/>
      <c r="W403" s="11"/>
      <c r="X403" s="11"/>
      <c r="Y403" s="11"/>
      <c r="Z403" s="11"/>
      <c r="AA403" s="11"/>
      <c r="AB403" s="11"/>
      <c r="AC403" s="11"/>
      <c r="AD403" s="11"/>
      <c r="AE403" s="11"/>
      <c r="AF403" s="11"/>
      <c r="AG403" s="11"/>
      <c r="AH403" s="7">
        <v>5499.07</v>
      </c>
      <c r="AI403" s="7">
        <v>0</v>
      </c>
      <c r="AJ403" s="7">
        <v>4640.3</v>
      </c>
      <c r="AK403" s="7">
        <v>3433.72</v>
      </c>
      <c r="AL403" s="7">
        <v>3469.89</v>
      </c>
      <c r="AM403" s="7">
        <v>0</v>
      </c>
      <c r="AN403" s="7">
        <v>0</v>
      </c>
      <c r="AO403" s="7">
        <v>0</v>
      </c>
      <c r="AP403" s="7">
        <v>0</v>
      </c>
      <c r="AQ403" s="7">
        <v>1631.98</v>
      </c>
      <c r="AR403" s="7">
        <v>1885.67</v>
      </c>
      <c r="AS403" s="7">
        <v>0</v>
      </c>
      <c r="AT403" s="7">
        <v>1750.48</v>
      </c>
      <c r="AU403" s="7">
        <v>1359.75</v>
      </c>
      <c r="AV403" s="7">
        <v>0</v>
      </c>
      <c r="AW403" s="7">
        <v>0</v>
      </c>
      <c r="AX403" s="7">
        <v>0</v>
      </c>
      <c r="AY403" s="7">
        <v>0</v>
      </c>
      <c r="AZ403" s="7">
        <v>1742.08</v>
      </c>
      <c r="BA403" s="7">
        <v>0</v>
      </c>
      <c r="BB403" s="7">
        <v>0</v>
      </c>
      <c r="BC403" s="7">
        <v>0</v>
      </c>
      <c r="BD403" s="7">
        <v>158.9</v>
      </c>
      <c r="BE403" s="7">
        <v>4877.49</v>
      </c>
      <c r="BF403" s="7">
        <v>0</v>
      </c>
      <c r="BG403" s="7">
        <v>0</v>
      </c>
      <c r="BH403" s="7">
        <v>0</v>
      </c>
      <c r="BI403" s="7">
        <v>2201.1999999999998</v>
      </c>
      <c r="BJ403" s="7">
        <v>6979.74</v>
      </c>
      <c r="BK403" s="7">
        <v>0</v>
      </c>
      <c r="BL403" s="155">
        <v>0</v>
      </c>
      <c r="BM403" s="7"/>
      <c r="BN403" s="7"/>
      <c r="BO403" s="7"/>
      <c r="BP403" s="7"/>
      <c r="BQ403" s="7"/>
      <c r="BR403" s="7"/>
      <c r="BS403" s="7"/>
      <c r="BT403" s="5">
        <f>SUM(Tabela36[[#This Row],[set/21]:[dez/21]])</f>
        <v>0</v>
      </c>
      <c r="BU403" s="5">
        <f>SUM(Tabela36[[#This Row],[jan/22]:[dez/22]])</f>
        <v>0</v>
      </c>
      <c r="BV403" s="5">
        <f t="shared" si="20"/>
        <v>5499.07</v>
      </c>
      <c r="BW403" s="5">
        <f t="shared" si="21"/>
        <v>18171.79</v>
      </c>
      <c r="BX403" s="5">
        <f>SUM(Tabela36[[#This Row],[jan/25]:[dez/25]])</f>
        <v>6778.4699999999993</v>
      </c>
      <c r="BY403" s="5">
        <f t="shared" si="22"/>
        <v>9180.9399999999987</v>
      </c>
      <c r="BZ403" s="5">
        <f>Tabela36[[#This Row],[Total 2025]]+Tabela36[[#This Row],[Total 2024]]+Tabela36[[#This Row],[Total 2023]]+Tabela36[[#This Row],[Total 2022]]+Tabela36[[#This Row],[Total 2021]]+Tabela36[[#This Row],[Total 2026]]</f>
        <v>39630.270000000004</v>
      </c>
    </row>
    <row r="404" spans="1:78" ht="30" customHeight="1" x14ac:dyDescent="0.25">
      <c r="A404" s="63"/>
      <c r="B404" s="38" t="s">
        <v>350</v>
      </c>
      <c r="C404" s="2" t="s">
        <v>303</v>
      </c>
      <c r="D404" s="8">
        <v>1464</v>
      </c>
      <c r="E404" s="11"/>
      <c r="F404" s="3" t="s">
        <v>529</v>
      </c>
      <c r="G404" s="153" t="s">
        <v>435</v>
      </c>
      <c r="H404" s="7"/>
      <c r="I404" s="7"/>
      <c r="J404" s="7"/>
      <c r="K404" s="7"/>
      <c r="L404" s="7"/>
      <c r="M404" s="7"/>
      <c r="N404" s="7"/>
      <c r="O404" s="7"/>
      <c r="P404" s="7"/>
      <c r="Q404" s="7"/>
      <c r="R404" s="7"/>
      <c r="S404" s="7"/>
      <c r="T404" s="11"/>
      <c r="U404" s="11"/>
      <c r="V404" s="11"/>
      <c r="W404" s="11"/>
      <c r="X404" s="11"/>
      <c r="Y404" s="11"/>
      <c r="Z404" s="11"/>
      <c r="AA404" s="11"/>
      <c r="AB404" s="11"/>
      <c r="AC404" s="11"/>
      <c r="AD404" s="11"/>
      <c r="AE404" s="11"/>
      <c r="AF404" s="11"/>
      <c r="AG404" s="11"/>
      <c r="AH404" s="7">
        <v>1628.72</v>
      </c>
      <c r="AI404" s="7">
        <v>0</v>
      </c>
      <c r="AJ404" s="7">
        <v>0</v>
      </c>
      <c r="AK404" s="7">
        <v>0</v>
      </c>
      <c r="AL404" s="7">
        <v>0</v>
      </c>
      <c r="AM404" s="7">
        <v>0</v>
      </c>
      <c r="AN404" s="7">
        <v>0</v>
      </c>
      <c r="AO404" s="7">
        <v>0</v>
      </c>
      <c r="AP404" s="7">
        <v>0</v>
      </c>
      <c r="AQ404" s="7">
        <v>0</v>
      </c>
      <c r="AR404" s="7">
        <v>0</v>
      </c>
      <c r="AS404" s="7">
        <v>0</v>
      </c>
      <c r="AT404" s="7">
        <v>0</v>
      </c>
      <c r="AU404" s="7">
        <v>0</v>
      </c>
      <c r="AV404" s="7">
        <v>0</v>
      </c>
      <c r="AW404" s="7">
        <v>0</v>
      </c>
      <c r="AX404" s="7">
        <v>0</v>
      </c>
      <c r="AY404" s="7">
        <v>0</v>
      </c>
      <c r="AZ404" s="7">
        <v>0</v>
      </c>
      <c r="BA404" s="7">
        <v>0</v>
      </c>
      <c r="BB404" s="7">
        <v>0</v>
      </c>
      <c r="BC404" s="7">
        <v>0</v>
      </c>
      <c r="BD404" s="7">
        <v>0</v>
      </c>
      <c r="BE404" s="7">
        <v>0</v>
      </c>
      <c r="BF404" s="7">
        <v>0</v>
      </c>
      <c r="BG404" s="7">
        <v>0</v>
      </c>
      <c r="BH404" s="7">
        <v>0</v>
      </c>
      <c r="BI404" s="7">
        <v>0</v>
      </c>
      <c r="BJ404" s="7">
        <v>0</v>
      </c>
      <c r="BK404" s="7">
        <v>0</v>
      </c>
      <c r="BL404" s="155">
        <v>0</v>
      </c>
      <c r="BM404" s="7"/>
      <c r="BN404" s="7"/>
      <c r="BO404" s="7"/>
      <c r="BP404" s="7"/>
      <c r="BQ404" s="7"/>
      <c r="BR404" s="7"/>
      <c r="BS404" s="7"/>
      <c r="BT404" s="5">
        <f>SUM(Tabela36[[#This Row],[set/21]:[dez/21]])</f>
        <v>0</v>
      </c>
      <c r="BU404" s="5">
        <f>SUM(Tabela36[[#This Row],[jan/22]:[dez/22]])</f>
        <v>0</v>
      </c>
      <c r="BV404" s="5">
        <f t="shared" si="20"/>
        <v>1628.72</v>
      </c>
      <c r="BW404" s="5">
        <f t="shared" si="21"/>
        <v>0</v>
      </c>
      <c r="BX404" s="5">
        <f>SUM(Tabela36[[#This Row],[jan/25]:[dez/25]])</f>
        <v>0</v>
      </c>
      <c r="BY404" s="5">
        <f t="shared" si="22"/>
        <v>0</v>
      </c>
      <c r="BZ404" s="5">
        <f>Tabela36[[#This Row],[Total 2025]]+Tabela36[[#This Row],[Total 2024]]+Tabela36[[#This Row],[Total 2023]]+Tabela36[[#This Row],[Total 2022]]+Tabela36[[#This Row],[Total 2021]]+Tabela36[[#This Row],[Total 2026]]</f>
        <v>1628.72</v>
      </c>
    </row>
    <row r="405" spans="1:78" ht="30" customHeight="1" x14ac:dyDescent="0.25">
      <c r="A405" s="63"/>
      <c r="B405" s="38" t="s">
        <v>472</v>
      </c>
      <c r="C405" s="2" t="s">
        <v>297</v>
      </c>
      <c r="D405" s="3">
        <v>1465</v>
      </c>
      <c r="E405" s="11"/>
      <c r="F405" s="3" t="s">
        <v>436</v>
      </c>
      <c r="G405" s="153" t="s">
        <v>2429</v>
      </c>
      <c r="H405" s="7"/>
      <c r="I405" s="7"/>
      <c r="J405" s="7"/>
      <c r="K405" s="7"/>
      <c r="L405" s="7"/>
      <c r="M405" s="7"/>
      <c r="N405" s="7"/>
      <c r="O405" s="7"/>
      <c r="P405" s="7"/>
      <c r="Q405" s="7"/>
      <c r="R405" s="7"/>
      <c r="S405" s="7"/>
      <c r="T405" s="11"/>
      <c r="U405" s="11"/>
      <c r="V405" s="11"/>
      <c r="W405" s="11"/>
      <c r="X405" s="11"/>
      <c r="Y405" s="11"/>
      <c r="Z405" s="11"/>
      <c r="AA405" s="11"/>
      <c r="AB405" s="11"/>
      <c r="AC405" s="11"/>
      <c r="AD405" s="11"/>
      <c r="AE405" s="11"/>
      <c r="AF405" s="11"/>
      <c r="AG405" s="11"/>
      <c r="AH405" s="11"/>
      <c r="AI405" s="7">
        <v>30662.05</v>
      </c>
      <c r="AJ405" s="7">
        <v>0</v>
      </c>
      <c r="AK405" s="7">
        <v>0</v>
      </c>
      <c r="AL405" s="7">
        <v>0</v>
      </c>
      <c r="AM405" s="7">
        <v>0</v>
      </c>
      <c r="AN405" s="7">
        <v>0</v>
      </c>
      <c r="AO405" s="7">
        <v>0</v>
      </c>
      <c r="AP405" s="7">
        <v>0</v>
      </c>
      <c r="AQ405" s="7">
        <v>0</v>
      </c>
      <c r="AR405" s="7">
        <v>0</v>
      </c>
      <c r="AS405" s="7">
        <v>0</v>
      </c>
      <c r="AT405" s="7">
        <v>0</v>
      </c>
      <c r="AU405" s="7">
        <v>0</v>
      </c>
      <c r="AV405" s="7">
        <v>0</v>
      </c>
      <c r="AW405" s="7">
        <v>0</v>
      </c>
      <c r="AX405" s="7">
        <v>0</v>
      </c>
      <c r="AY405" s="7">
        <v>0</v>
      </c>
      <c r="AZ405" s="7">
        <v>0</v>
      </c>
      <c r="BA405" s="7">
        <v>0</v>
      </c>
      <c r="BB405" s="7">
        <v>0</v>
      </c>
      <c r="BC405" s="7">
        <v>0</v>
      </c>
      <c r="BD405" s="7">
        <v>0</v>
      </c>
      <c r="BE405" s="7">
        <v>0</v>
      </c>
      <c r="BF405" s="7">
        <v>0</v>
      </c>
      <c r="BG405" s="7">
        <v>0</v>
      </c>
      <c r="BH405" s="7">
        <v>0</v>
      </c>
      <c r="BI405" s="7">
        <v>0</v>
      </c>
      <c r="BJ405" s="7">
        <v>0</v>
      </c>
      <c r="BK405" s="7">
        <v>0</v>
      </c>
      <c r="BL405" s="155">
        <v>0</v>
      </c>
      <c r="BM405" s="7"/>
      <c r="BN405" s="7"/>
      <c r="BO405" s="7"/>
      <c r="BP405" s="7"/>
      <c r="BQ405" s="7"/>
      <c r="BR405" s="7"/>
      <c r="BS405" s="7"/>
      <c r="BT405" s="5">
        <f>SUM(Tabela36[[#This Row],[set/21]:[dez/21]])</f>
        <v>0</v>
      </c>
      <c r="BU405" s="5">
        <f>SUM(Tabela36[[#This Row],[jan/22]:[dez/22]])</f>
        <v>0</v>
      </c>
      <c r="BV405" s="5">
        <f t="shared" si="20"/>
        <v>30662.05</v>
      </c>
      <c r="BW405" s="5">
        <f t="shared" si="21"/>
        <v>0</v>
      </c>
      <c r="BX405" s="5">
        <f>SUM(Tabela36[[#This Row],[jan/25]:[dez/25]])</f>
        <v>0</v>
      </c>
      <c r="BY405" s="5">
        <f t="shared" si="22"/>
        <v>0</v>
      </c>
      <c r="BZ405" s="5">
        <f>Tabela36[[#This Row],[Total 2025]]+Tabela36[[#This Row],[Total 2024]]+Tabela36[[#This Row],[Total 2023]]+Tabela36[[#This Row],[Total 2022]]+Tabela36[[#This Row],[Total 2021]]+Tabela36[[#This Row],[Total 2026]]</f>
        <v>30662.05</v>
      </c>
    </row>
    <row r="406" spans="1:78" ht="30" customHeight="1" x14ac:dyDescent="0.25">
      <c r="A406" s="63"/>
      <c r="B406" s="38" t="s">
        <v>488</v>
      </c>
      <c r="C406" s="2" t="s">
        <v>279</v>
      </c>
      <c r="D406" s="3">
        <v>1466</v>
      </c>
      <c r="E406" s="11">
        <v>15000</v>
      </c>
      <c r="F406" s="3" t="s">
        <v>529</v>
      </c>
      <c r="G406" s="153" t="s">
        <v>465</v>
      </c>
      <c r="H406" s="7"/>
      <c r="I406" s="7"/>
      <c r="J406" s="7"/>
      <c r="K406" s="7"/>
      <c r="L406" s="7"/>
      <c r="M406" s="7"/>
      <c r="N406" s="7"/>
      <c r="O406" s="7"/>
      <c r="P406" s="7"/>
      <c r="Q406" s="7"/>
      <c r="R406" s="7"/>
      <c r="S406" s="7"/>
      <c r="T406" s="11"/>
      <c r="U406" s="11"/>
      <c r="V406" s="11"/>
      <c r="W406" s="11"/>
      <c r="X406" s="11"/>
      <c r="Y406" s="11"/>
      <c r="Z406" s="11"/>
      <c r="AA406" s="11"/>
      <c r="AB406" s="11"/>
      <c r="AC406" s="11"/>
      <c r="AD406" s="11"/>
      <c r="AE406" s="11"/>
      <c r="AF406" s="11"/>
      <c r="AG406" s="11"/>
      <c r="AH406" s="11"/>
      <c r="AI406" s="11"/>
      <c r="AJ406" s="7">
        <v>5001.6400000000003</v>
      </c>
      <c r="AK406" s="11">
        <v>4866.32</v>
      </c>
      <c r="AL406" s="11">
        <v>6759.06</v>
      </c>
      <c r="AM406" s="11">
        <v>0</v>
      </c>
      <c r="AN406" s="11">
        <v>0</v>
      </c>
      <c r="AO406" s="11">
        <v>0</v>
      </c>
      <c r="AP406" s="11">
        <v>10357.02</v>
      </c>
      <c r="AQ406" s="11">
        <v>0</v>
      </c>
      <c r="AR406" s="11">
        <v>4197.96</v>
      </c>
      <c r="AS406" s="11">
        <v>4197.96</v>
      </c>
      <c r="AT406" s="11">
        <v>0</v>
      </c>
      <c r="AU406" s="11">
        <v>0</v>
      </c>
      <c r="AV406" s="11">
        <v>0</v>
      </c>
      <c r="AW406" s="7">
        <v>0</v>
      </c>
      <c r="AX406" s="11">
        <v>6174.77</v>
      </c>
      <c r="AY406" s="11">
        <v>1844.5</v>
      </c>
      <c r="AZ406" s="11">
        <v>9624.84</v>
      </c>
      <c r="BA406" s="11">
        <v>0</v>
      </c>
      <c r="BB406" s="11">
        <v>0</v>
      </c>
      <c r="BC406" s="11">
        <v>7746.9</v>
      </c>
      <c r="BD406" s="11">
        <v>0</v>
      </c>
      <c r="BE406" s="11">
        <v>0</v>
      </c>
      <c r="BF406" s="11">
        <v>0</v>
      </c>
      <c r="BG406" s="11">
        <v>0</v>
      </c>
      <c r="BH406" s="11">
        <v>0</v>
      </c>
      <c r="BI406" s="11">
        <v>0</v>
      </c>
      <c r="BJ406" s="11">
        <v>0</v>
      </c>
      <c r="BK406" s="11">
        <v>0</v>
      </c>
      <c r="BL406" s="155">
        <v>0</v>
      </c>
      <c r="BM406" s="11"/>
      <c r="BN406" s="11"/>
      <c r="BO406" s="11"/>
      <c r="BP406" s="11"/>
      <c r="BQ406" s="11"/>
      <c r="BR406" s="11"/>
      <c r="BS406" s="11"/>
      <c r="BT406" s="5">
        <f>SUM(Tabela36[[#This Row],[set/21]:[dez/21]])</f>
        <v>0</v>
      </c>
      <c r="BU406" s="5">
        <f>SUM(Tabela36[[#This Row],[jan/22]:[dez/22]])</f>
        <v>0</v>
      </c>
      <c r="BV406" s="5">
        <f t="shared" si="20"/>
        <v>0</v>
      </c>
      <c r="BW406" s="5">
        <f t="shared" si="21"/>
        <v>35379.96</v>
      </c>
      <c r="BX406" s="5">
        <f>SUM(Tabela36[[#This Row],[jan/25]:[dez/25]])</f>
        <v>25391.010000000002</v>
      </c>
      <c r="BY406" s="5">
        <f t="shared" si="22"/>
        <v>0</v>
      </c>
      <c r="BZ406" s="5">
        <f>Tabela36[[#This Row],[Total 2025]]+Tabela36[[#This Row],[Total 2024]]+Tabela36[[#This Row],[Total 2023]]+Tabela36[[#This Row],[Total 2022]]+Tabela36[[#This Row],[Total 2021]]+Tabela36[[#This Row],[Total 2026]]</f>
        <v>60770.97</v>
      </c>
    </row>
    <row r="407" spans="1:78" ht="30" customHeight="1" x14ac:dyDescent="0.25">
      <c r="A407" s="63"/>
      <c r="B407" s="38" t="s">
        <v>489</v>
      </c>
      <c r="C407" s="2" t="s">
        <v>279</v>
      </c>
      <c r="D407" s="3">
        <v>1467</v>
      </c>
      <c r="E407" s="11">
        <v>5000</v>
      </c>
      <c r="F407" s="3" t="s">
        <v>529</v>
      </c>
      <c r="G407" s="153" t="s">
        <v>435</v>
      </c>
      <c r="H407" s="7"/>
      <c r="I407" s="7"/>
      <c r="J407" s="7"/>
      <c r="K407" s="7"/>
      <c r="L407" s="7"/>
      <c r="M407" s="7"/>
      <c r="N407" s="7"/>
      <c r="O407" s="7"/>
      <c r="P407" s="7"/>
      <c r="Q407" s="7"/>
      <c r="R407" s="7"/>
      <c r="S407" s="7"/>
      <c r="T407" s="11"/>
      <c r="U407" s="11"/>
      <c r="V407" s="11"/>
      <c r="W407" s="11"/>
      <c r="X407" s="11"/>
      <c r="Y407" s="11"/>
      <c r="Z407" s="11"/>
      <c r="AA407" s="11"/>
      <c r="AB407" s="11"/>
      <c r="AC407" s="11"/>
      <c r="AD407" s="11"/>
      <c r="AE407" s="11"/>
      <c r="AF407" s="11"/>
      <c r="AG407" s="11"/>
      <c r="AH407" s="11"/>
      <c r="AI407" s="11"/>
      <c r="AJ407" s="7">
        <v>5250.83</v>
      </c>
      <c r="AK407" s="11">
        <v>5029.01</v>
      </c>
      <c r="AL407" s="11">
        <v>4904.6400000000003</v>
      </c>
      <c r="AM407" s="11">
        <v>0</v>
      </c>
      <c r="AN407" s="11">
        <v>0</v>
      </c>
      <c r="AO407" s="11">
        <v>0</v>
      </c>
      <c r="AP407" s="11">
        <v>0</v>
      </c>
      <c r="AQ407" s="11">
        <v>0</v>
      </c>
      <c r="AR407" s="11">
        <v>0</v>
      </c>
      <c r="AS407" s="11">
        <v>0</v>
      </c>
      <c r="AT407" s="11">
        <v>0</v>
      </c>
      <c r="AU407" s="11">
        <v>0</v>
      </c>
      <c r="AV407" s="11">
        <v>0</v>
      </c>
      <c r="AW407" s="7">
        <v>0</v>
      </c>
      <c r="AX407" s="11">
        <v>0</v>
      </c>
      <c r="AY407" s="11">
        <v>0</v>
      </c>
      <c r="AZ407" s="11">
        <v>0</v>
      </c>
      <c r="BA407" s="11">
        <v>0</v>
      </c>
      <c r="BB407" s="11">
        <v>0</v>
      </c>
      <c r="BC407" s="11">
        <v>0</v>
      </c>
      <c r="BD407" s="11">
        <v>0</v>
      </c>
      <c r="BE407" s="11">
        <v>0</v>
      </c>
      <c r="BF407" s="11">
        <v>0</v>
      </c>
      <c r="BG407" s="11">
        <v>0</v>
      </c>
      <c r="BH407" s="11">
        <v>0</v>
      </c>
      <c r="BI407" s="11">
        <v>0</v>
      </c>
      <c r="BJ407" s="11">
        <v>0</v>
      </c>
      <c r="BK407" s="11">
        <v>0</v>
      </c>
      <c r="BL407" s="155">
        <v>0</v>
      </c>
      <c r="BM407" s="11"/>
      <c r="BN407" s="11"/>
      <c r="BO407" s="11"/>
      <c r="BP407" s="11"/>
      <c r="BQ407" s="11"/>
      <c r="BR407" s="11"/>
      <c r="BS407" s="11"/>
      <c r="BT407" s="5">
        <f>SUM(Tabela36[[#This Row],[set/21]:[dez/21]])</f>
        <v>0</v>
      </c>
      <c r="BU407" s="5">
        <f>SUM(Tabela36[[#This Row],[jan/22]:[dez/22]])</f>
        <v>0</v>
      </c>
      <c r="BV407" s="5">
        <f t="shared" si="20"/>
        <v>0</v>
      </c>
      <c r="BW407" s="5">
        <f t="shared" si="21"/>
        <v>15184.48</v>
      </c>
      <c r="BX407" s="5">
        <f>SUM(Tabela36[[#This Row],[jan/25]:[dez/25]])</f>
        <v>0</v>
      </c>
      <c r="BY407" s="5">
        <f t="shared" si="22"/>
        <v>0</v>
      </c>
      <c r="BZ407" s="5">
        <f>Tabela36[[#This Row],[Total 2025]]+Tabela36[[#This Row],[Total 2024]]+Tabela36[[#This Row],[Total 2023]]+Tabela36[[#This Row],[Total 2022]]+Tabela36[[#This Row],[Total 2021]]+Tabela36[[#This Row],[Total 2026]]</f>
        <v>15184.48</v>
      </c>
    </row>
    <row r="408" spans="1:78" ht="30" customHeight="1" x14ac:dyDescent="0.25">
      <c r="A408" s="63"/>
      <c r="B408" s="38" t="s">
        <v>490</v>
      </c>
      <c r="C408" s="2" t="s">
        <v>279</v>
      </c>
      <c r="D408" s="3">
        <v>1468</v>
      </c>
      <c r="E408" s="11"/>
      <c r="F408" s="3" t="s">
        <v>529</v>
      </c>
      <c r="G408" s="153" t="s">
        <v>440</v>
      </c>
      <c r="H408" s="7"/>
      <c r="I408" s="7"/>
      <c r="J408" s="7"/>
      <c r="K408" s="7"/>
      <c r="L408" s="7"/>
      <c r="M408" s="7"/>
      <c r="N408" s="7"/>
      <c r="O408" s="7"/>
      <c r="P408" s="7"/>
      <c r="Q408" s="7"/>
      <c r="R408" s="7"/>
      <c r="S408" s="7"/>
      <c r="T408" s="11"/>
      <c r="U408" s="11"/>
      <c r="V408" s="11"/>
      <c r="W408" s="11"/>
      <c r="X408" s="11"/>
      <c r="Y408" s="11"/>
      <c r="Z408" s="11"/>
      <c r="AA408" s="11"/>
      <c r="AB408" s="11"/>
      <c r="AC408" s="11"/>
      <c r="AD408" s="11"/>
      <c r="AE408" s="11"/>
      <c r="AF408" s="11"/>
      <c r="AG408" s="11"/>
      <c r="AH408" s="11"/>
      <c r="AI408" s="11"/>
      <c r="AJ408" s="7">
        <v>16031.38</v>
      </c>
      <c r="AK408" s="11">
        <v>6385.46</v>
      </c>
      <c r="AL408" s="11">
        <v>4955.16</v>
      </c>
      <c r="AM408" s="11">
        <v>0</v>
      </c>
      <c r="AN408" s="11">
        <v>0</v>
      </c>
      <c r="AO408" s="11">
        <v>0</v>
      </c>
      <c r="AP408" s="11">
        <v>8336.7000000000007</v>
      </c>
      <c r="AQ408" s="11">
        <v>0</v>
      </c>
      <c r="AR408" s="11">
        <v>0</v>
      </c>
      <c r="AS408" s="11">
        <v>0</v>
      </c>
      <c r="AT408" s="11">
        <v>0</v>
      </c>
      <c r="AU408" s="11">
        <v>0</v>
      </c>
      <c r="AV408" s="11">
        <v>0</v>
      </c>
      <c r="AW408" s="7">
        <v>0</v>
      </c>
      <c r="AX408" s="11">
        <v>0</v>
      </c>
      <c r="AY408" s="11">
        <v>0</v>
      </c>
      <c r="AZ408" s="11">
        <v>0</v>
      </c>
      <c r="BA408" s="11">
        <v>0</v>
      </c>
      <c r="BB408" s="11">
        <v>0</v>
      </c>
      <c r="BC408" s="11">
        <v>0</v>
      </c>
      <c r="BD408" s="11">
        <v>0</v>
      </c>
      <c r="BE408" s="11">
        <v>0</v>
      </c>
      <c r="BF408" s="11">
        <v>0</v>
      </c>
      <c r="BG408" s="11">
        <v>0</v>
      </c>
      <c r="BH408" s="11">
        <v>0</v>
      </c>
      <c r="BI408" s="11">
        <v>0</v>
      </c>
      <c r="BJ408" s="11">
        <v>0</v>
      </c>
      <c r="BK408" s="11">
        <v>0</v>
      </c>
      <c r="BL408" s="155">
        <v>0</v>
      </c>
      <c r="BM408" s="11"/>
      <c r="BN408" s="11"/>
      <c r="BO408" s="11"/>
      <c r="BP408" s="11"/>
      <c r="BQ408" s="11"/>
      <c r="BR408" s="11"/>
      <c r="BS408" s="11"/>
      <c r="BT408" s="5">
        <f>SUM(Tabela36[[#This Row],[set/21]:[dez/21]])</f>
        <v>0</v>
      </c>
      <c r="BU408" s="5">
        <f>SUM(Tabela36[[#This Row],[jan/22]:[dez/22]])</f>
        <v>0</v>
      </c>
      <c r="BV408" s="5">
        <f t="shared" si="20"/>
        <v>0</v>
      </c>
      <c r="BW408" s="5">
        <f t="shared" si="21"/>
        <v>35708.699999999997</v>
      </c>
      <c r="BX408" s="5">
        <f>SUM(Tabela36[[#This Row],[jan/25]:[dez/25]])</f>
        <v>0</v>
      </c>
      <c r="BY408" s="5">
        <f t="shared" si="22"/>
        <v>0</v>
      </c>
      <c r="BZ408" s="5">
        <f>Tabela36[[#This Row],[Total 2025]]+Tabela36[[#This Row],[Total 2024]]+Tabela36[[#This Row],[Total 2023]]+Tabela36[[#This Row],[Total 2022]]+Tabela36[[#This Row],[Total 2021]]+Tabela36[[#This Row],[Total 2026]]</f>
        <v>35708.699999999997</v>
      </c>
    </row>
    <row r="409" spans="1:78" ht="30" customHeight="1" x14ac:dyDescent="0.25">
      <c r="A409" s="63"/>
      <c r="B409" s="38" t="s">
        <v>491</v>
      </c>
      <c r="C409" s="2" t="s">
        <v>303</v>
      </c>
      <c r="D409" s="3">
        <v>1470</v>
      </c>
      <c r="E409" s="11">
        <v>10000</v>
      </c>
      <c r="F409" s="3" t="s">
        <v>529</v>
      </c>
      <c r="G409" s="153" t="s">
        <v>435</v>
      </c>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7">
        <v>8785.92</v>
      </c>
      <c r="AK409" s="11">
        <v>3089.17</v>
      </c>
      <c r="AL409" s="11">
        <v>18894.75</v>
      </c>
      <c r="AM409" s="11">
        <v>0</v>
      </c>
      <c r="AN409" s="11">
        <v>4470</v>
      </c>
      <c r="AO409" s="11">
        <v>0</v>
      </c>
      <c r="AP409" s="11">
        <v>0</v>
      </c>
      <c r="AQ409" s="11">
        <v>0</v>
      </c>
      <c r="AR409" s="11">
        <v>0</v>
      </c>
      <c r="AS409" s="11">
        <v>0</v>
      </c>
      <c r="AT409" s="11">
        <v>0</v>
      </c>
      <c r="AU409" s="11">
        <v>0</v>
      </c>
      <c r="AV409" s="11">
        <v>0</v>
      </c>
      <c r="AW409" s="7">
        <v>0</v>
      </c>
      <c r="AX409" s="11">
        <v>0</v>
      </c>
      <c r="AY409" s="11">
        <v>0</v>
      </c>
      <c r="AZ409" s="11">
        <v>0</v>
      </c>
      <c r="BA409" s="11">
        <v>0</v>
      </c>
      <c r="BB409" s="11">
        <v>0</v>
      </c>
      <c r="BC409" s="11">
        <v>0</v>
      </c>
      <c r="BD409" s="11">
        <v>0</v>
      </c>
      <c r="BE409" s="11">
        <v>0</v>
      </c>
      <c r="BF409" s="11">
        <v>0</v>
      </c>
      <c r="BG409" s="11">
        <v>0</v>
      </c>
      <c r="BH409" s="11">
        <v>0</v>
      </c>
      <c r="BI409" s="11">
        <v>0</v>
      </c>
      <c r="BJ409" s="11">
        <v>0</v>
      </c>
      <c r="BK409" s="11">
        <v>0</v>
      </c>
      <c r="BL409" s="155">
        <v>0</v>
      </c>
      <c r="BM409" s="11"/>
      <c r="BN409" s="11"/>
      <c r="BO409" s="11"/>
      <c r="BP409" s="11"/>
      <c r="BQ409" s="11"/>
      <c r="BR409" s="11"/>
      <c r="BS409" s="11"/>
      <c r="BT409" s="5">
        <f>SUM(Tabela36[[#This Row],[set/21]:[dez/21]])</f>
        <v>0</v>
      </c>
      <c r="BU409" s="5">
        <f>SUM(Tabela36[[#This Row],[jan/22]:[dez/22]])</f>
        <v>0</v>
      </c>
      <c r="BV409" s="5">
        <f t="shared" si="20"/>
        <v>0</v>
      </c>
      <c r="BW409" s="5">
        <f t="shared" si="21"/>
        <v>35239.839999999997</v>
      </c>
      <c r="BX409" s="5">
        <f>SUM(Tabela36[[#This Row],[jan/25]:[dez/25]])</f>
        <v>0</v>
      </c>
      <c r="BY409" s="5">
        <f t="shared" si="22"/>
        <v>0</v>
      </c>
      <c r="BZ409" s="5">
        <f>Tabela36[[#This Row],[Total 2025]]+Tabela36[[#This Row],[Total 2024]]+Tabela36[[#This Row],[Total 2023]]+Tabela36[[#This Row],[Total 2022]]+Tabela36[[#This Row],[Total 2021]]+Tabela36[[#This Row],[Total 2026]]</f>
        <v>35239.839999999997</v>
      </c>
    </row>
    <row r="410" spans="1:78" ht="30" customHeight="1" x14ac:dyDescent="0.25">
      <c r="A410" s="63"/>
      <c r="B410" s="8" t="s">
        <v>496</v>
      </c>
      <c r="C410" s="17" t="s">
        <v>275</v>
      </c>
      <c r="D410" s="3">
        <v>1472</v>
      </c>
      <c r="E410" s="11"/>
      <c r="F410" s="3" t="s">
        <v>529</v>
      </c>
      <c r="G410" s="153" t="s">
        <v>435</v>
      </c>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v>31010.959999999999</v>
      </c>
      <c r="AM410" s="11">
        <v>12364.94</v>
      </c>
      <c r="AN410" s="11">
        <v>10162.939999999999</v>
      </c>
      <c r="AO410" s="11">
        <v>7304.88</v>
      </c>
      <c r="AP410" s="11">
        <v>18337.130000000005</v>
      </c>
      <c r="AQ410" s="11">
        <v>23549.35</v>
      </c>
      <c r="AR410" s="11">
        <v>26851.13</v>
      </c>
      <c r="AS410" s="11">
        <v>29245.440000000002</v>
      </c>
      <c r="AT410" s="11">
        <v>18677.189999999999</v>
      </c>
      <c r="AU410" s="11">
        <v>0</v>
      </c>
      <c r="AV410" s="11">
        <v>32845.69</v>
      </c>
      <c r="AW410" s="7">
        <v>5422.02</v>
      </c>
      <c r="AX410" s="11">
        <v>23090.99</v>
      </c>
      <c r="AY410" s="11">
        <v>1116.67</v>
      </c>
      <c r="AZ410" s="11">
        <v>12880.85</v>
      </c>
      <c r="BA410" s="11">
        <v>12848.43</v>
      </c>
      <c r="BB410" s="11">
        <v>8573.3100000000013</v>
      </c>
      <c r="BC410" s="11">
        <v>18467.080000000002</v>
      </c>
      <c r="BD410" s="11">
        <v>38044.03</v>
      </c>
      <c r="BE410" s="11">
        <v>36126.32</v>
      </c>
      <c r="BF410" s="11">
        <v>0</v>
      </c>
      <c r="BG410" s="11">
        <v>0</v>
      </c>
      <c r="BH410" s="11">
        <v>11374.960000000001</v>
      </c>
      <c r="BI410" s="11">
        <v>0</v>
      </c>
      <c r="BJ410" s="11">
        <v>18154.649999999998</v>
      </c>
      <c r="BK410" s="11">
        <v>27172.55</v>
      </c>
      <c r="BL410" s="155">
        <v>0</v>
      </c>
      <c r="BM410" s="11"/>
      <c r="BN410" s="11"/>
      <c r="BO410" s="11"/>
      <c r="BP410" s="11"/>
      <c r="BQ410" s="11"/>
      <c r="BR410" s="11"/>
      <c r="BS410" s="11"/>
      <c r="BT410" s="5">
        <f>SUM(Tabela36[[#This Row],[set/21]:[dez/21]])</f>
        <v>0</v>
      </c>
      <c r="BU410" s="5">
        <f>SUM(Tabela36[[#This Row],[jan/22]:[dez/22]])</f>
        <v>0</v>
      </c>
      <c r="BV410" s="5">
        <f t="shared" si="20"/>
        <v>0</v>
      </c>
      <c r="BW410" s="5">
        <f t="shared" si="21"/>
        <v>177503.96000000002</v>
      </c>
      <c r="BX410" s="5">
        <f>SUM(Tabela36[[#This Row],[jan/25]:[dez/25]])</f>
        <v>189415.39</v>
      </c>
      <c r="BY410" s="5">
        <f t="shared" si="22"/>
        <v>56702.16</v>
      </c>
      <c r="BZ410" s="5">
        <f>Tabela36[[#This Row],[Total 2025]]+Tabela36[[#This Row],[Total 2024]]+Tabela36[[#This Row],[Total 2023]]+Tabela36[[#This Row],[Total 2022]]+Tabela36[[#This Row],[Total 2021]]+Tabela36[[#This Row],[Total 2026]]</f>
        <v>423621.51</v>
      </c>
    </row>
    <row r="411" spans="1:78" ht="30" customHeight="1" x14ac:dyDescent="0.25">
      <c r="A411" s="63"/>
      <c r="B411" s="8" t="s">
        <v>497</v>
      </c>
      <c r="C411" s="17" t="s">
        <v>281</v>
      </c>
      <c r="D411" s="3">
        <v>1473</v>
      </c>
      <c r="E411" s="11"/>
      <c r="F411" s="3" t="s">
        <v>529</v>
      </c>
      <c r="G411" s="153" t="s">
        <v>471</v>
      </c>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v>6036.58</v>
      </c>
      <c r="AM411" s="11">
        <v>0</v>
      </c>
      <c r="AN411" s="11">
        <v>0</v>
      </c>
      <c r="AO411" s="11">
        <v>0</v>
      </c>
      <c r="AP411" s="11">
        <v>0</v>
      </c>
      <c r="AQ411" s="11">
        <v>3532.28</v>
      </c>
      <c r="AR411" s="11">
        <v>0</v>
      </c>
      <c r="AS411" s="11">
        <v>0</v>
      </c>
      <c r="AT411" s="11">
        <v>6650.72</v>
      </c>
      <c r="AU411" s="11">
        <v>0</v>
      </c>
      <c r="AV411" s="11">
        <v>0</v>
      </c>
      <c r="AW411" s="7">
        <v>5765.82</v>
      </c>
      <c r="AX411" s="11">
        <v>0</v>
      </c>
      <c r="AY411" s="11">
        <v>4234.12</v>
      </c>
      <c r="AZ411" s="11">
        <v>0</v>
      </c>
      <c r="BA411" s="11">
        <v>0</v>
      </c>
      <c r="BB411" s="11">
        <v>0</v>
      </c>
      <c r="BC411" s="11">
        <v>0</v>
      </c>
      <c r="BD411" s="11">
        <v>903.93</v>
      </c>
      <c r="BE411" s="11">
        <v>0</v>
      </c>
      <c r="BF411" s="11">
        <v>0</v>
      </c>
      <c r="BG411" s="11">
        <v>0</v>
      </c>
      <c r="BH411" s="11">
        <v>5429.17</v>
      </c>
      <c r="BI411" s="11">
        <v>4428.0599999999995</v>
      </c>
      <c r="BJ411" s="11">
        <v>2918.49</v>
      </c>
      <c r="BK411" s="11">
        <v>0</v>
      </c>
      <c r="BL411" s="155">
        <v>0</v>
      </c>
      <c r="BM411" s="11"/>
      <c r="BN411" s="11"/>
      <c r="BO411" s="11"/>
      <c r="BP411" s="11"/>
      <c r="BQ411" s="11"/>
      <c r="BR411" s="11"/>
      <c r="BS411" s="11"/>
      <c r="BT411" s="5">
        <f>SUM(Tabela36[[#This Row],[set/21]:[dez/21]])</f>
        <v>0</v>
      </c>
      <c r="BU411" s="5">
        <f>SUM(Tabela36[[#This Row],[jan/22]:[dez/22]])</f>
        <v>0</v>
      </c>
      <c r="BV411" s="5">
        <f t="shared" si="20"/>
        <v>0</v>
      </c>
      <c r="BW411" s="5">
        <f t="shared" si="21"/>
        <v>16219.580000000002</v>
      </c>
      <c r="BX411" s="5">
        <f>SUM(Tabela36[[#This Row],[jan/25]:[dez/25]])</f>
        <v>10903.869999999999</v>
      </c>
      <c r="BY411" s="5">
        <f t="shared" si="22"/>
        <v>12775.72</v>
      </c>
      <c r="BZ411" s="5">
        <f>Tabela36[[#This Row],[Total 2025]]+Tabela36[[#This Row],[Total 2024]]+Tabela36[[#This Row],[Total 2023]]+Tabela36[[#This Row],[Total 2022]]+Tabela36[[#This Row],[Total 2021]]+Tabela36[[#This Row],[Total 2026]]</f>
        <v>39899.17</v>
      </c>
    </row>
    <row r="412" spans="1:78" ht="30" customHeight="1" x14ac:dyDescent="0.25">
      <c r="A412" s="63"/>
      <c r="B412" s="8" t="s">
        <v>498</v>
      </c>
      <c r="C412" s="17" t="s">
        <v>279</v>
      </c>
      <c r="D412" s="3">
        <v>1474</v>
      </c>
      <c r="E412" s="11"/>
      <c r="F412" s="3" t="s">
        <v>529</v>
      </c>
      <c r="G412" s="153" t="s">
        <v>440</v>
      </c>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v>9947.6</v>
      </c>
      <c r="AM412" s="11">
        <v>0</v>
      </c>
      <c r="AN412" s="11">
        <v>0</v>
      </c>
      <c r="AO412" s="11">
        <v>0</v>
      </c>
      <c r="AP412" s="11">
        <v>0</v>
      </c>
      <c r="AQ412" s="11">
        <v>0</v>
      </c>
      <c r="AR412" s="11">
        <v>0</v>
      </c>
      <c r="AS412" s="11">
        <v>0</v>
      </c>
      <c r="AT412" s="11">
        <v>0</v>
      </c>
      <c r="AU412" s="11">
        <v>0</v>
      </c>
      <c r="AV412" s="11">
        <v>0</v>
      </c>
      <c r="AW412" s="7">
        <v>0</v>
      </c>
      <c r="AX412" s="11">
        <v>0</v>
      </c>
      <c r="AY412" s="11">
        <v>0</v>
      </c>
      <c r="AZ412" s="11">
        <v>0</v>
      </c>
      <c r="BA412" s="11">
        <v>0</v>
      </c>
      <c r="BB412" s="11">
        <v>0</v>
      </c>
      <c r="BC412" s="11">
        <v>0</v>
      </c>
      <c r="BD412" s="11">
        <v>0</v>
      </c>
      <c r="BE412" s="11">
        <v>0</v>
      </c>
      <c r="BF412" s="11">
        <v>0</v>
      </c>
      <c r="BG412" s="11">
        <v>0</v>
      </c>
      <c r="BH412" s="11">
        <v>0</v>
      </c>
      <c r="BI412" s="11">
        <v>0</v>
      </c>
      <c r="BJ412" s="11">
        <v>0</v>
      </c>
      <c r="BK412" s="11">
        <v>0</v>
      </c>
      <c r="BL412" s="155">
        <v>0</v>
      </c>
      <c r="BM412" s="11"/>
      <c r="BN412" s="11"/>
      <c r="BO412" s="11"/>
      <c r="BP412" s="11"/>
      <c r="BQ412" s="11"/>
      <c r="BR412" s="11"/>
      <c r="BS412" s="11"/>
      <c r="BT412" s="5">
        <f>SUM(Tabela36[[#This Row],[set/21]:[dez/21]])</f>
        <v>0</v>
      </c>
      <c r="BU412" s="5">
        <f>SUM(Tabela36[[#This Row],[jan/22]:[dez/22]])</f>
        <v>0</v>
      </c>
      <c r="BV412" s="5">
        <f t="shared" si="20"/>
        <v>0</v>
      </c>
      <c r="BW412" s="5">
        <f t="shared" si="21"/>
        <v>9947.6</v>
      </c>
      <c r="BX412" s="5">
        <f>SUM(Tabela36[[#This Row],[jan/25]:[dez/25]])</f>
        <v>0</v>
      </c>
      <c r="BY412" s="5">
        <f t="shared" si="22"/>
        <v>0</v>
      </c>
      <c r="BZ412" s="5">
        <f>Tabela36[[#This Row],[Total 2025]]+Tabela36[[#This Row],[Total 2024]]+Tabela36[[#This Row],[Total 2023]]+Tabela36[[#This Row],[Total 2022]]+Tabela36[[#This Row],[Total 2021]]+Tabela36[[#This Row],[Total 2026]]</f>
        <v>9947.6</v>
      </c>
    </row>
    <row r="413" spans="1:78" ht="30" customHeight="1" x14ac:dyDescent="0.25">
      <c r="A413" s="63"/>
      <c r="B413" s="8" t="s">
        <v>499</v>
      </c>
      <c r="C413" s="17" t="s">
        <v>276</v>
      </c>
      <c r="D413" s="3">
        <v>1475</v>
      </c>
      <c r="E413" s="11">
        <v>20000</v>
      </c>
      <c r="F413" s="3" t="s">
        <v>436</v>
      </c>
      <c r="G413" s="153" t="s">
        <v>471</v>
      </c>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v>12789.630000000001</v>
      </c>
      <c r="AM413" s="11">
        <v>0</v>
      </c>
      <c r="AN413" s="11">
        <v>3534.67</v>
      </c>
      <c r="AO413" s="11">
        <v>3563.58</v>
      </c>
      <c r="AP413" s="11">
        <v>0</v>
      </c>
      <c r="AQ413" s="11">
        <v>3094.97</v>
      </c>
      <c r="AR413" s="11">
        <v>3927.54</v>
      </c>
      <c r="AS413" s="11">
        <v>2105.16</v>
      </c>
      <c r="AT413" s="11">
        <v>2215.16</v>
      </c>
      <c r="AU413" s="11">
        <v>2888.04</v>
      </c>
      <c r="AV413" s="11">
        <v>6319.72</v>
      </c>
      <c r="AW413" s="7">
        <v>4030.44</v>
      </c>
      <c r="AX413" s="11">
        <v>9848.19</v>
      </c>
      <c r="AY413" s="11">
        <v>2585.3200000000002</v>
      </c>
      <c r="AZ413" s="11">
        <v>9070.08</v>
      </c>
      <c r="BA413" s="11">
        <v>0</v>
      </c>
      <c r="BB413" s="11">
        <v>0</v>
      </c>
      <c r="BC413" s="11">
        <v>11217.130000000001</v>
      </c>
      <c r="BD413" s="11">
        <v>2130.7800000000002</v>
      </c>
      <c r="BE413" s="11">
        <v>6159.68</v>
      </c>
      <c r="BF413" s="11">
        <v>0</v>
      </c>
      <c r="BG413" s="11">
        <v>4342.84</v>
      </c>
      <c r="BH413" s="11">
        <v>6651.5</v>
      </c>
      <c r="BI413" s="11">
        <v>10033.799999999999</v>
      </c>
      <c r="BJ413" s="11">
        <v>6469.1799999999994</v>
      </c>
      <c r="BK413" s="11">
        <v>6275.2</v>
      </c>
      <c r="BL413" s="155">
        <v>0</v>
      </c>
      <c r="BM413" s="11"/>
      <c r="BN413" s="11"/>
      <c r="BO413" s="11"/>
      <c r="BP413" s="11"/>
      <c r="BQ413" s="11"/>
      <c r="BR413" s="11"/>
      <c r="BS413" s="11"/>
      <c r="BT413" s="5">
        <f>SUM(Tabela36[[#This Row],[set/21]:[dez/21]])</f>
        <v>0</v>
      </c>
      <c r="BU413" s="5">
        <f>SUM(Tabela36[[#This Row],[jan/22]:[dez/22]])</f>
        <v>0</v>
      </c>
      <c r="BV413" s="5">
        <f t="shared" si="20"/>
        <v>0</v>
      </c>
      <c r="BW413" s="5">
        <f t="shared" si="21"/>
        <v>34118.75</v>
      </c>
      <c r="BX413" s="5">
        <f>SUM(Tabela36[[#This Row],[jan/25]:[dez/25]])</f>
        <v>55704.180000000008</v>
      </c>
      <c r="BY413" s="5">
        <f t="shared" si="22"/>
        <v>29429.68</v>
      </c>
      <c r="BZ413" s="5">
        <f>Tabela36[[#This Row],[Total 2025]]+Tabela36[[#This Row],[Total 2024]]+Tabela36[[#This Row],[Total 2023]]+Tabela36[[#This Row],[Total 2022]]+Tabela36[[#This Row],[Total 2021]]+Tabela36[[#This Row],[Total 2026]]</f>
        <v>119252.61000000002</v>
      </c>
    </row>
    <row r="414" spans="1:78" ht="30" customHeight="1" x14ac:dyDescent="0.25">
      <c r="A414" s="63"/>
      <c r="B414" s="8" t="s">
        <v>500</v>
      </c>
      <c r="C414" s="17" t="s">
        <v>276</v>
      </c>
      <c r="D414" s="3">
        <v>1476</v>
      </c>
      <c r="E414" s="11"/>
      <c r="F414" s="3" t="s">
        <v>437</v>
      </c>
      <c r="G414" s="153" t="s">
        <v>435</v>
      </c>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v>29428.52</v>
      </c>
      <c r="AM414" s="11">
        <v>12394.98</v>
      </c>
      <c r="AN414" s="11">
        <v>6662.44</v>
      </c>
      <c r="AO414" s="11">
        <v>0</v>
      </c>
      <c r="AP414" s="11">
        <v>7021.73</v>
      </c>
      <c r="AQ414" s="11">
        <v>1217.79</v>
      </c>
      <c r="AR414" s="11">
        <v>0</v>
      </c>
      <c r="AS414" s="11">
        <v>0</v>
      </c>
      <c r="AT414" s="11">
        <v>2579.52</v>
      </c>
      <c r="AU414" s="11">
        <v>0</v>
      </c>
      <c r="AV414" s="11">
        <v>0</v>
      </c>
      <c r="AW414" s="7">
        <v>2735.64</v>
      </c>
      <c r="AX414" s="11">
        <v>0</v>
      </c>
      <c r="AY414" s="11">
        <v>3517.7599999999998</v>
      </c>
      <c r="AZ414" s="11">
        <v>2875.08</v>
      </c>
      <c r="BA414" s="11">
        <v>0</v>
      </c>
      <c r="BB414" s="11">
        <v>0</v>
      </c>
      <c r="BC414" s="11">
        <v>1994.46</v>
      </c>
      <c r="BD414" s="11">
        <v>0</v>
      </c>
      <c r="BE414" s="11">
        <v>0</v>
      </c>
      <c r="BF414" s="11">
        <v>0</v>
      </c>
      <c r="BG414" s="11">
        <v>0</v>
      </c>
      <c r="BH414" s="11">
        <v>3532.54</v>
      </c>
      <c r="BI414" s="11">
        <v>0</v>
      </c>
      <c r="BJ414" s="11">
        <v>0</v>
      </c>
      <c r="BK414" s="11">
        <v>0</v>
      </c>
      <c r="BL414" s="155">
        <v>0</v>
      </c>
      <c r="BM414" s="11"/>
      <c r="BN414" s="11"/>
      <c r="BO414" s="11"/>
      <c r="BP414" s="11"/>
      <c r="BQ414" s="11"/>
      <c r="BR414" s="11"/>
      <c r="BS414" s="11"/>
      <c r="BT414" s="5">
        <f>SUM(Tabela36[[#This Row],[set/21]:[dez/21]])</f>
        <v>0</v>
      </c>
      <c r="BU414" s="5">
        <f>SUM(Tabela36[[#This Row],[jan/22]:[dez/22]])</f>
        <v>0</v>
      </c>
      <c r="BV414" s="5">
        <f t="shared" si="20"/>
        <v>0</v>
      </c>
      <c r="BW414" s="5">
        <f t="shared" si="21"/>
        <v>59304.979999999996</v>
      </c>
      <c r="BX414" s="5">
        <f>SUM(Tabela36[[#This Row],[jan/25]:[dez/25]])</f>
        <v>11122.939999999999</v>
      </c>
      <c r="BY414" s="5">
        <f t="shared" si="22"/>
        <v>3532.54</v>
      </c>
      <c r="BZ414" s="5">
        <f>Tabela36[[#This Row],[Total 2025]]+Tabela36[[#This Row],[Total 2024]]+Tabela36[[#This Row],[Total 2023]]+Tabela36[[#This Row],[Total 2022]]+Tabela36[[#This Row],[Total 2021]]+Tabela36[[#This Row],[Total 2026]]</f>
        <v>73960.459999999992</v>
      </c>
    </row>
    <row r="415" spans="1:78" ht="30" customHeight="1" x14ac:dyDescent="0.25">
      <c r="A415" s="63"/>
      <c r="B415" s="43" t="s">
        <v>501</v>
      </c>
      <c r="C415" s="44" t="s">
        <v>279</v>
      </c>
      <c r="D415" s="3">
        <v>1477</v>
      </c>
      <c r="E415" s="11"/>
      <c r="F415" s="3" t="s">
        <v>529</v>
      </c>
      <c r="G415" s="153" t="s">
        <v>435</v>
      </c>
      <c r="H415" s="7"/>
      <c r="I415" s="7"/>
      <c r="J415" s="7"/>
      <c r="K415" s="7"/>
      <c r="L415" s="7"/>
      <c r="M415" s="7"/>
      <c r="N415" s="7"/>
      <c r="O415" s="7"/>
      <c r="P415" s="7"/>
      <c r="Q415" s="7"/>
      <c r="R415" s="7"/>
      <c r="S415" s="7"/>
      <c r="T415" s="11"/>
      <c r="U415" s="11"/>
      <c r="V415" s="11"/>
      <c r="W415" s="11"/>
      <c r="X415" s="11"/>
      <c r="Y415" s="11"/>
      <c r="Z415" s="11"/>
      <c r="AA415" s="11"/>
      <c r="AB415" s="11"/>
      <c r="AC415" s="11"/>
      <c r="AD415" s="11"/>
      <c r="AE415" s="11"/>
      <c r="AF415" s="11"/>
      <c r="AG415" s="11"/>
      <c r="AH415" s="11"/>
      <c r="AI415" s="11"/>
      <c r="AJ415" s="11"/>
      <c r="AK415" s="11"/>
      <c r="AL415" s="11"/>
      <c r="AM415" s="11">
        <v>5258.92</v>
      </c>
      <c r="AN415" s="11">
        <v>0</v>
      </c>
      <c r="AO415" s="11">
        <v>0</v>
      </c>
      <c r="AP415" s="11">
        <v>0</v>
      </c>
      <c r="AQ415" s="11">
        <v>0</v>
      </c>
      <c r="AR415" s="11">
        <v>0</v>
      </c>
      <c r="AS415" s="11">
        <v>0</v>
      </c>
      <c r="AT415" s="11">
        <v>0</v>
      </c>
      <c r="AU415" s="11">
        <v>0</v>
      </c>
      <c r="AV415" s="11">
        <v>0</v>
      </c>
      <c r="AW415" s="7">
        <v>0</v>
      </c>
      <c r="AX415" s="11">
        <v>0</v>
      </c>
      <c r="AY415" s="11">
        <v>0</v>
      </c>
      <c r="AZ415" s="11">
        <v>0</v>
      </c>
      <c r="BA415" s="11">
        <v>0</v>
      </c>
      <c r="BB415" s="11">
        <v>0</v>
      </c>
      <c r="BC415" s="11">
        <v>0</v>
      </c>
      <c r="BD415" s="11">
        <v>0</v>
      </c>
      <c r="BE415" s="11">
        <v>0</v>
      </c>
      <c r="BF415" s="11">
        <v>0</v>
      </c>
      <c r="BG415" s="11">
        <v>0</v>
      </c>
      <c r="BH415" s="11">
        <v>0</v>
      </c>
      <c r="BI415" s="11">
        <v>0</v>
      </c>
      <c r="BJ415" s="11">
        <v>0</v>
      </c>
      <c r="BK415" s="11">
        <v>0</v>
      </c>
      <c r="BL415" s="155">
        <v>0</v>
      </c>
      <c r="BM415" s="11"/>
      <c r="BN415" s="11"/>
      <c r="BO415" s="11"/>
      <c r="BP415" s="11"/>
      <c r="BQ415" s="11"/>
      <c r="BR415" s="11"/>
      <c r="BS415" s="11"/>
      <c r="BT415" s="5">
        <f>SUM(Tabela36[[#This Row],[set/21]:[dez/21]])</f>
        <v>0</v>
      </c>
      <c r="BU415" s="5">
        <f>SUM(Tabela36[[#This Row],[jan/22]:[dez/22]])</f>
        <v>0</v>
      </c>
      <c r="BV415" s="5">
        <f t="shared" si="20"/>
        <v>0</v>
      </c>
      <c r="BW415" s="5">
        <f t="shared" si="21"/>
        <v>5258.92</v>
      </c>
      <c r="BX415" s="5">
        <f>SUM(Tabela36[[#This Row],[jan/25]:[dez/25]])</f>
        <v>0</v>
      </c>
      <c r="BY415" s="5">
        <f t="shared" si="22"/>
        <v>0</v>
      </c>
      <c r="BZ415" s="5">
        <f>Tabela36[[#This Row],[Total 2025]]+Tabela36[[#This Row],[Total 2024]]+Tabela36[[#This Row],[Total 2023]]+Tabela36[[#This Row],[Total 2022]]+Tabela36[[#This Row],[Total 2021]]+Tabela36[[#This Row],[Total 2026]]</f>
        <v>5258.92</v>
      </c>
    </row>
    <row r="416" spans="1:78" ht="30" customHeight="1" x14ac:dyDescent="0.25">
      <c r="A416" s="63"/>
      <c r="B416" s="43" t="s">
        <v>502</v>
      </c>
      <c r="C416" s="3" t="s">
        <v>281</v>
      </c>
      <c r="D416" s="3">
        <v>1479</v>
      </c>
      <c r="E416" s="11">
        <v>15000</v>
      </c>
      <c r="F416" s="3" t="s">
        <v>437</v>
      </c>
      <c r="G416" s="153" t="s">
        <v>465</v>
      </c>
      <c r="H416" s="7"/>
      <c r="I416" s="7"/>
      <c r="J416" s="7"/>
      <c r="K416" s="7"/>
      <c r="L416" s="7"/>
      <c r="M416" s="7"/>
      <c r="N416" s="7"/>
      <c r="O416" s="7"/>
      <c r="P416" s="7"/>
      <c r="Q416" s="7"/>
      <c r="R416" s="7"/>
      <c r="S416" s="7"/>
      <c r="T416" s="11"/>
      <c r="U416" s="11"/>
      <c r="V416" s="11"/>
      <c r="W416" s="11"/>
      <c r="X416" s="11"/>
      <c r="Y416" s="11"/>
      <c r="Z416" s="11"/>
      <c r="AA416" s="11"/>
      <c r="AB416" s="11"/>
      <c r="AC416" s="11"/>
      <c r="AD416" s="11"/>
      <c r="AE416" s="11"/>
      <c r="AF416" s="11"/>
      <c r="AG416" s="11"/>
      <c r="AH416" s="11"/>
      <c r="AI416" s="11"/>
      <c r="AJ416" s="11"/>
      <c r="AK416" s="11"/>
      <c r="AL416" s="11"/>
      <c r="AM416" s="11">
        <v>6006.91</v>
      </c>
      <c r="AN416" s="11">
        <v>0</v>
      </c>
      <c r="AO416" s="11">
        <v>0</v>
      </c>
      <c r="AP416" s="11">
        <v>2617</v>
      </c>
      <c r="AQ416" s="11">
        <v>9480.08</v>
      </c>
      <c r="AR416" s="11">
        <v>8787.84</v>
      </c>
      <c r="AS416" s="11">
        <v>0</v>
      </c>
      <c r="AT416" s="11">
        <v>3590.56</v>
      </c>
      <c r="AU416" s="11">
        <v>5600.24</v>
      </c>
      <c r="AV416" s="11">
        <v>1489.6</v>
      </c>
      <c r="AW416" s="7">
        <v>4409.92</v>
      </c>
      <c r="AX416" s="11">
        <v>0</v>
      </c>
      <c r="AY416" s="11">
        <v>0</v>
      </c>
      <c r="AZ416" s="11">
        <v>8111.44</v>
      </c>
      <c r="BA416" s="11">
        <v>4920.76</v>
      </c>
      <c r="BB416" s="11">
        <v>0</v>
      </c>
      <c r="BC416" s="11">
        <v>12451.45</v>
      </c>
      <c r="BD416" s="11">
        <v>0</v>
      </c>
      <c r="BE416" s="11">
        <v>0</v>
      </c>
      <c r="BF416" s="11">
        <v>0</v>
      </c>
      <c r="BG416" s="11">
        <v>0</v>
      </c>
      <c r="BH416" s="11">
        <v>0</v>
      </c>
      <c r="BI416" s="11">
        <v>0</v>
      </c>
      <c r="BJ416" s="11">
        <v>0</v>
      </c>
      <c r="BK416" s="11">
        <v>0</v>
      </c>
      <c r="BL416" s="155">
        <v>0</v>
      </c>
      <c r="BM416" s="11"/>
      <c r="BN416" s="11"/>
      <c r="BO416" s="11"/>
      <c r="BP416" s="11"/>
      <c r="BQ416" s="11"/>
      <c r="BR416" s="11"/>
      <c r="BS416" s="11"/>
      <c r="BT416" s="5">
        <f>SUM(Tabela36[[#This Row],[set/21]:[dez/21]])</f>
        <v>0</v>
      </c>
      <c r="BU416" s="5">
        <f>SUM(Tabela36[[#This Row],[jan/22]:[dez/22]])</f>
        <v>0</v>
      </c>
      <c r="BV416" s="5">
        <f t="shared" si="20"/>
        <v>0</v>
      </c>
      <c r="BW416" s="5">
        <f t="shared" si="21"/>
        <v>36082.629999999997</v>
      </c>
      <c r="BX416" s="5">
        <f>SUM(Tabela36[[#This Row],[jan/25]:[dez/25]])</f>
        <v>31383.170000000002</v>
      </c>
      <c r="BY416" s="5">
        <f t="shared" si="22"/>
        <v>0</v>
      </c>
      <c r="BZ416" s="5">
        <f>Tabela36[[#This Row],[Total 2025]]+Tabela36[[#This Row],[Total 2024]]+Tabela36[[#This Row],[Total 2023]]+Tabela36[[#This Row],[Total 2022]]+Tabela36[[#This Row],[Total 2021]]+Tabela36[[#This Row],[Total 2026]]</f>
        <v>67465.8</v>
      </c>
    </row>
    <row r="417" spans="1:78" ht="30" customHeight="1" x14ac:dyDescent="0.25">
      <c r="A417" s="63"/>
      <c r="B417" s="45" t="s">
        <v>503</v>
      </c>
      <c r="C417" s="46" t="s">
        <v>297</v>
      </c>
      <c r="D417" s="3">
        <v>1480</v>
      </c>
      <c r="E417" s="11">
        <v>8000</v>
      </c>
      <c r="F417" s="3" t="s">
        <v>436</v>
      </c>
      <c r="G417" s="153" t="s">
        <v>435</v>
      </c>
      <c r="H417" s="7"/>
      <c r="I417" s="7"/>
      <c r="J417" s="7"/>
      <c r="K417" s="7"/>
      <c r="L417" s="7"/>
      <c r="M417" s="7"/>
      <c r="N417" s="7"/>
      <c r="O417" s="7"/>
      <c r="P417" s="7"/>
      <c r="Q417" s="7"/>
      <c r="R417" s="7"/>
      <c r="S417" s="7"/>
      <c r="T417" s="11"/>
      <c r="U417" s="11"/>
      <c r="V417" s="11"/>
      <c r="W417" s="11"/>
      <c r="X417" s="11"/>
      <c r="Y417" s="11"/>
      <c r="Z417" s="11"/>
      <c r="AA417" s="11"/>
      <c r="AB417" s="11"/>
      <c r="AC417" s="11"/>
      <c r="AD417" s="11"/>
      <c r="AE417" s="11"/>
      <c r="AF417" s="11"/>
      <c r="AG417" s="11"/>
      <c r="AH417" s="11"/>
      <c r="AI417" s="11"/>
      <c r="AJ417" s="11"/>
      <c r="AK417" s="11"/>
      <c r="AL417" s="11"/>
      <c r="AM417" s="11"/>
      <c r="AN417" s="11">
        <v>5012.53</v>
      </c>
      <c r="AO417" s="11">
        <v>0</v>
      </c>
      <c r="AP417" s="11">
        <v>0</v>
      </c>
      <c r="AQ417" s="11">
        <v>5422.8</v>
      </c>
      <c r="AR417" s="11">
        <v>0</v>
      </c>
      <c r="AS417" s="11">
        <v>0</v>
      </c>
      <c r="AT417" s="11">
        <v>4197.96</v>
      </c>
      <c r="AU417" s="11">
        <v>0</v>
      </c>
      <c r="AV417" s="11">
        <v>0</v>
      </c>
      <c r="AW417" s="7">
        <v>0</v>
      </c>
      <c r="AX417" s="11">
        <v>0</v>
      </c>
      <c r="AY417" s="11">
        <v>0</v>
      </c>
      <c r="AZ417" s="11">
        <v>7340.2199999999993</v>
      </c>
      <c r="BA417" s="11">
        <v>0</v>
      </c>
      <c r="BB417" s="11">
        <v>0</v>
      </c>
      <c r="BC417" s="11">
        <v>0</v>
      </c>
      <c r="BD417" s="11">
        <v>0</v>
      </c>
      <c r="BE417" s="11">
        <v>0</v>
      </c>
      <c r="BF417" s="11">
        <v>0</v>
      </c>
      <c r="BG417" s="11">
        <v>0</v>
      </c>
      <c r="BH417" s="11">
        <v>0</v>
      </c>
      <c r="BI417" s="11">
        <v>0</v>
      </c>
      <c r="BJ417" s="11">
        <v>0</v>
      </c>
      <c r="BK417" s="11">
        <v>0</v>
      </c>
      <c r="BL417" s="155">
        <v>0</v>
      </c>
      <c r="BM417" s="11"/>
      <c r="BN417" s="11"/>
      <c r="BO417" s="11"/>
      <c r="BP417" s="11"/>
      <c r="BQ417" s="11"/>
      <c r="BR417" s="11"/>
      <c r="BS417" s="11"/>
      <c r="BT417" s="5">
        <f>SUM(Tabela36[[#This Row],[set/21]:[dez/21]])</f>
        <v>0</v>
      </c>
      <c r="BU417" s="5">
        <f>SUM(Tabela36[[#This Row],[jan/22]:[dez/22]])</f>
        <v>0</v>
      </c>
      <c r="BV417" s="5">
        <f t="shared" si="20"/>
        <v>0</v>
      </c>
      <c r="BW417" s="5">
        <f t="shared" si="21"/>
        <v>14633.29</v>
      </c>
      <c r="BX417" s="5">
        <f>SUM(Tabela36[[#This Row],[jan/25]:[dez/25]])</f>
        <v>7340.2199999999993</v>
      </c>
      <c r="BY417" s="5">
        <f t="shared" si="22"/>
        <v>0</v>
      </c>
      <c r="BZ417" s="5">
        <f>Tabela36[[#This Row],[Total 2025]]+Tabela36[[#This Row],[Total 2024]]+Tabela36[[#This Row],[Total 2023]]+Tabela36[[#This Row],[Total 2022]]+Tabela36[[#This Row],[Total 2021]]+Tabela36[[#This Row],[Total 2026]]</f>
        <v>21973.510000000002</v>
      </c>
    </row>
    <row r="418" spans="1:78" ht="30" customHeight="1" x14ac:dyDescent="0.25">
      <c r="A418" s="63"/>
      <c r="B418" s="45" t="s">
        <v>504</v>
      </c>
      <c r="C418" s="46" t="s">
        <v>276</v>
      </c>
      <c r="D418" s="3">
        <v>1481</v>
      </c>
      <c r="E418" s="11"/>
      <c r="F418" s="3" t="s">
        <v>436</v>
      </c>
      <c r="G418" s="153" t="s">
        <v>435</v>
      </c>
      <c r="H418" s="7"/>
      <c r="I418" s="7"/>
      <c r="J418" s="7"/>
      <c r="K418" s="7"/>
      <c r="L418" s="7"/>
      <c r="M418" s="7"/>
      <c r="N418" s="7"/>
      <c r="O418" s="7"/>
      <c r="P418" s="7"/>
      <c r="Q418" s="7"/>
      <c r="R418" s="7"/>
      <c r="S418" s="7"/>
      <c r="T418" s="11"/>
      <c r="U418" s="11"/>
      <c r="V418" s="11"/>
      <c r="W418" s="11"/>
      <c r="X418" s="11"/>
      <c r="Y418" s="11"/>
      <c r="Z418" s="11"/>
      <c r="AA418" s="11"/>
      <c r="AB418" s="11"/>
      <c r="AC418" s="11"/>
      <c r="AD418" s="11"/>
      <c r="AE418" s="11"/>
      <c r="AF418" s="11"/>
      <c r="AG418" s="11"/>
      <c r="AH418" s="11"/>
      <c r="AI418" s="11"/>
      <c r="AJ418" s="11"/>
      <c r="AK418" s="11"/>
      <c r="AL418" s="11"/>
      <c r="AM418" s="11"/>
      <c r="AN418" s="11">
        <v>6108.58</v>
      </c>
      <c r="AO418" s="11">
        <v>6117.15</v>
      </c>
      <c r="AP418" s="11">
        <v>4327.38</v>
      </c>
      <c r="AQ418" s="11">
        <v>8346.7100000000009</v>
      </c>
      <c r="AR418" s="11">
        <v>5050.72</v>
      </c>
      <c r="AS418" s="11">
        <v>8547.5679999999993</v>
      </c>
      <c r="AT418" s="11">
        <v>3353.71</v>
      </c>
      <c r="AU418" s="11">
        <v>3331.54</v>
      </c>
      <c r="AV418" s="11">
        <v>8284.9700000000012</v>
      </c>
      <c r="AW418" s="7">
        <v>2619.2600000000002</v>
      </c>
      <c r="AX418" s="11">
        <v>7371.4400000000005</v>
      </c>
      <c r="AY418" s="11">
        <v>1125.8599999999999</v>
      </c>
      <c r="AZ418" s="11">
        <v>5615.58</v>
      </c>
      <c r="BA418" s="11">
        <v>5800.4</v>
      </c>
      <c r="BB418" s="11">
        <v>0</v>
      </c>
      <c r="BC418" s="11">
        <v>6882.38</v>
      </c>
      <c r="BD418" s="11">
        <v>1128.01</v>
      </c>
      <c r="BE418" s="11">
        <v>5933.9100000000008</v>
      </c>
      <c r="BF418" s="11">
        <v>1975.3</v>
      </c>
      <c r="BG418" s="11">
        <v>6526.0599999999995</v>
      </c>
      <c r="BH418" s="11">
        <v>0</v>
      </c>
      <c r="BI418" s="11">
        <v>5676.06</v>
      </c>
      <c r="BJ418" s="11">
        <v>1315.18</v>
      </c>
      <c r="BK418" s="11">
        <v>2225.67</v>
      </c>
      <c r="BL418" s="155">
        <v>0</v>
      </c>
      <c r="BM418" s="11"/>
      <c r="BN418" s="11"/>
      <c r="BO418" s="11"/>
      <c r="BP418" s="11"/>
      <c r="BQ418" s="11"/>
      <c r="BR418" s="11"/>
      <c r="BS418" s="11"/>
      <c r="BT418" s="5">
        <f>SUM(Tabela36[[#This Row],[set/21]:[dez/21]])</f>
        <v>0</v>
      </c>
      <c r="BU418" s="5">
        <f>SUM(Tabela36[[#This Row],[jan/22]:[dez/22]])</f>
        <v>0</v>
      </c>
      <c r="BV418" s="5">
        <f t="shared" si="20"/>
        <v>0</v>
      </c>
      <c r="BW418" s="5">
        <f t="shared" si="21"/>
        <v>45183.358</v>
      </c>
      <c r="BX418" s="5">
        <f>SUM(Tabela36[[#This Row],[jan/25]:[dez/25]])</f>
        <v>53263.170000000006</v>
      </c>
      <c r="BY418" s="5">
        <f t="shared" si="22"/>
        <v>9216.91</v>
      </c>
      <c r="BZ418" s="5">
        <f>Tabela36[[#This Row],[Total 2025]]+Tabela36[[#This Row],[Total 2024]]+Tabela36[[#This Row],[Total 2023]]+Tabela36[[#This Row],[Total 2022]]+Tabela36[[#This Row],[Total 2021]]+Tabela36[[#This Row],[Total 2026]]</f>
        <v>107663.43800000001</v>
      </c>
    </row>
    <row r="419" spans="1:78" ht="30" customHeight="1" x14ac:dyDescent="0.25">
      <c r="A419" s="63"/>
      <c r="B419" s="22" t="s">
        <v>527</v>
      </c>
      <c r="C419" s="46" t="s">
        <v>276</v>
      </c>
      <c r="D419" s="3">
        <v>1482</v>
      </c>
      <c r="E419" s="11">
        <v>20000</v>
      </c>
      <c r="F419" s="3" t="s">
        <v>436</v>
      </c>
      <c r="G419" s="153" t="s">
        <v>465</v>
      </c>
      <c r="H419" s="7"/>
      <c r="I419" s="7"/>
      <c r="J419" s="7"/>
      <c r="K419" s="7"/>
      <c r="L419" s="7"/>
      <c r="M419" s="7"/>
      <c r="N419" s="7"/>
      <c r="O419" s="7"/>
      <c r="P419" s="7"/>
      <c r="Q419" s="7"/>
      <c r="R419" s="7"/>
      <c r="S419" s="7"/>
      <c r="T419" s="11"/>
      <c r="U419" s="11"/>
      <c r="V419" s="11"/>
      <c r="W419" s="11"/>
      <c r="X419" s="11"/>
      <c r="Y419" s="11"/>
      <c r="Z419" s="11"/>
      <c r="AA419" s="11"/>
      <c r="AB419" s="11"/>
      <c r="AC419" s="11"/>
      <c r="AD419" s="11"/>
      <c r="AE419" s="11"/>
      <c r="AF419" s="11"/>
      <c r="AG419" s="11"/>
      <c r="AH419" s="11"/>
      <c r="AI419" s="11"/>
      <c r="AJ419" s="11"/>
      <c r="AK419" s="11"/>
      <c r="AL419" s="11"/>
      <c r="AM419" s="11"/>
      <c r="AN419" s="11">
        <v>7596.32</v>
      </c>
      <c r="AO419" s="11">
        <v>10633.16</v>
      </c>
      <c r="AP419" s="11">
        <v>22643.739999999998</v>
      </c>
      <c r="AQ419" s="11">
        <v>19474.98</v>
      </c>
      <c r="AR419" s="11">
        <v>24607.66</v>
      </c>
      <c r="AS419" s="11">
        <v>19081.29</v>
      </c>
      <c r="AT419" s="11">
        <v>22232.309999999998</v>
      </c>
      <c r="AU419" s="11">
        <v>22093.11</v>
      </c>
      <c r="AV419" s="11">
        <v>25900.58</v>
      </c>
      <c r="AW419" s="7">
        <v>18378.18</v>
      </c>
      <c r="AX419" s="11">
        <v>20673.59</v>
      </c>
      <c r="AY419" s="11">
        <v>11759.46</v>
      </c>
      <c r="AZ419" s="11">
        <v>4625.2</v>
      </c>
      <c r="BA419" s="11">
        <v>0</v>
      </c>
      <c r="BB419" s="11">
        <v>0</v>
      </c>
      <c r="BC419" s="11">
        <v>0</v>
      </c>
      <c r="BD419" s="11">
        <v>0</v>
      </c>
      <c r="BE419" s="11">
        <v>0</v>
      </c>
      <c r="BF419" s="11">
        <v>0</v>
      </c>
      <c r="BG419" s="11">
        <v>0</v>
      </c>
      <c r="BH419" s="11">
        <v>0</v>
      </c>
      <c r="BI419" s="11">
        <v>0</v>
      </c>
      <c r="BJ419" s="11">
        <v>0</v>
      </c>
      <c r="BK419" s="11">
        <v>0</v>
      </c>
      <c r="BL419" s="155">
        <v>0</v>
      </c>
      <c r="BM419" s="11"/>
      <c r="BN419" s="11"/>
      <c r="BO419" s="11"/>
      <c r="BP419" s="11"/>
      <c r="BQ419" s="11"/>
      <c r="BR419" s="11"/>
      <c r="BS419" s="11"/>
      <c r="BT419" s="5">
        <f>SUM(Tabela36[[#This Row],[set/21]:[dez/21]])</f>
        <v>0</v>
      </c>
      <c r="BU419" s="5">
        <f>SUM(Tabela36[[#This Row],[jan/22]:[dez/22]])</f>
        <v>0</v>
      </c>
      <c r="BV419" s="5">
        <f t="shared" si="20"/>
        <v>0</v>
      </c>
      <c r="BW419" s="5">
        <f t="shared" si="21"/>
        <v>148362.57</v>
      </c>
      <c r="BX419" s="5">
        <f>SUM(Tabela36[[#This Row],[jan/25]:[dez/25]])</f>
        <v>81337.009999999995</v>
      </c>
      <c r="BY419" s="5">
        <f t="shared" si="22"/>
        <v>0</v>
      </c>
      <c r="BZ419" s="5">
        <f>Tabela36[[#This Row],[Total 2025]]+Tabela36[[#This Row],[Total 2024]]+Tabela36[[#This Row],[Total 2023]]+Tabela36[[#This Row],[Total 2022]]+Tabela36[[#This Row],[Total 2021]]+Tabela36[[#This Row],[Total 2026]]</f>
        <v>229699.58000000002</v>
      </c>
    </row>
    <row r="420" spans="1:78" ht="30" customHeight="1" x14ac:dyDescent="0.25">
      <c r="A420" s="63"/>
      <c r="B420" t="s">
        <v>507</v>
      </c>
      <c r="C420" s="47" t="s">
        <v>286</v>
      </c>
      <c r="D420" s="3">
        <v>1483</v>
      </c>
      <c r="E420" s="11"/>
      <c r="F420" s="3" t="s">
        <v>436</v>
      </c>
      <c r="G420" s="153" t="s">
        <v>2429</v>
      </c>
      <c r="H420" s="7"/>
      <c r="I420" s="7"/>
      <c r="J420" s="7"/>
      <c r="K420" s="7"/>
      <c r="L420" s="7"/>
      <c r="M420" s="7"/>
      <c r="N420" s="7"/>
      <c r="O420" s="7"/>
      <c r="P420" s="7"/>
      <c r="Q420" s="7"/>
      <c r="R420" s="7"/>
      <c r="S420" s="7"/>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v>9370.1200000000008</v>
      </c>
      <c r="AP420" s="11">
        <v>0</v>
      </c>
      <c r="AQ420" s="11">
        <v>0</v>
      </c>
      <c r="AR420" s="11">
        <v>0</v>
      </c>
      <c r="AS420" s="11">
        <v>0</v>
      </c>
      <c r="AT420" s="11">
        <v>0</v>
      </c>
      <c r="AU420" s="11">
        <v>0</v>
      </c>
      <c r="AV420" s="11">
        <v>0</v>
      </c>
      <c r="AW420" s="7">
        <v>0</v>
      </c>
      <c r="AX420" s="11">
        <v>0</v>
      </c>
      <c r="AY420" s="11">
        <v>0</v>
      </c>
      <c r="AZ420" s="11">
        <v>0</v>
      </c>
      <c r="BA420" s="11">
        <v>0</v>
      </c>
      <c r="BB420" s="11">
        <v>0</v>
      </c>
      <c r="BC420" s="11">
        <v>0</v>
      </c>
      <c r="BD420" s="11">
        <v>0</v>
      </c>
      <c r="BE420" s="11">
        <v>0</v>
      </c>
      <c r="BF420" s="11">
        <v>0</v>
      </c>
      <c r="BG420" s="11">
        <v>0</v>
      </c>
      <c r="BH420" s="11">
        <v>0</v>
      </c>
      <c r="BI420" s="11">
        <v>0</v>
      </c>
      <c r="BJ420" s="11">
        <v>0</v>
      </c>
      <c r="BK420" s="11">
        <v>0</v>
      </c>
      <c r="BL420" s="155">
        <v>0</v>
      </c>
      <c r="BM420" s="11"/>
      <c r="BN420" s="11"/>
      <c r="BO420" s="11"/>
      <c r="BP420" s="11"/>
      <c r="BQ420" s="11"/>
      <c r="BR420" s="11"/>
      <c r="BS420" s="11"/>
      <c r="BT420" s="5">
        <f>SUM(Tabela36[[#This Row],[set/21]:[dez/21]])</f>
        <v>0</v>
      </c>
      <c r="BU420" s="5">
        <f>SUM(Tabela36[[#This Row],[jan/22]:[dez/22]])</f>
        <v>0</v>
      </c>
      <c r="BV420" s="5">
        <f t="shared" si="20"/>
        <v>0</v>
      </c>
      <c r="BW420" s="5">
        <f t="shared" si="21"/>
        <v>9370.1200000000008</v>
      </c>
      <c r="BX420" s="5">
        <f>SUM(Tabela36[[#This Row],[jan/25]:[dez/25]])</f>
        <v>0</v>
      </c>
      <c r="BY420" s="5">
        <f t="shared" si="22"/>
        <v>0</v>
      </c>
      <c r="BZ420" s="5">
        <f>Tabela36[[#This Row],[Total 2025]]+Tabela36[[#This Row],[Total 2024]]+Tabela36[[#This Row],[Total 2023]]+Tabela36[[#This Row],[Total 2022]]+Tabela36[[#This Row],[Total 2021]]+Tabela36[[#This Row],[Total 2026]]</f>
        <v>9370.1200000000008</v>
      </c>
    </row>
    <row r="421" spans="1:78" ht="30" customHeight="1" x14ac:dyDescent="0.25">
      <c r="A421" s="63"/>
      <c r="B421" t="s">
        <v>508</v>
      </c>
      <c r="C421" s="47" t="s">
        <v>276</v>
      </c>
      <c r="D421" s="3">
        <v>1484</v>
      </c>
      <c r="E421" s="11"/>
      <c r="F421" s="3" t="s">
        <v>436</v>
      </c>
      <c r="G421" s="153" t="s">
        <v>435</v>
      </c>
      <c r="H421" s="7"/>
      <c r="I421" s="7"/>
      <c r="J421" s="7"/>
      <c r="K421" s="7"/>
      <c r="L421" s="7"/>
      <c r="M421" s="7"/>
      <c r="N421" s="7"/>
      <c r="O421" s="7"/>
      <c r="P421" s="7"/>
      <c r="Q421" s="7"/>
      <c r="R421" s="7"/>
      <c r="S421" s="7"/>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v>11172.85</v>
      </c>
      <c r="AP421" s="11">
        <v>9340.34</v>
      </c>
      <c r="AQ421" s="11">
        <v>12062.92</v>
      </c>
      <c r="AR421" s="11">
        <v>0</v>
      </c>
      <c r="AS421" s="11">
        <v>0</v>
      </c>
      <c r="AT421" s="11">
        <v>8036.47</v>
      </c>
      <c r="AU421" s="11">
        <v>0</v>
      </c>
      <c r="AV421" s="11">
        <v>0</v>
      </c>
      <c r="AW421" s="7">
        <v>0</v>
      </c>
      <c r="AX421" s="11">
        <v>0</v>
      </c>
      <c r="AY421" s="11">
        <v>0</v>
      </c>
      <c r="AZ421" s="11">
        <v>0</v>
      </c>
      <c r="BA421" s="11">
        <v>0</v>
      </c>
      <c r="BB421" s="11">
        <v>0</v>
      </c>
      <c r="BC421" s="11">
        <v>20093.22</v>
      </c>
      <c r="BD421" s="11">
        <v>0</v>
      </c>
      <c r="BE421" s="11">
        <v>0</v>
      </c>
      <c r="BF421" s="11">
        <v>0</v>
      </c>
      <c r="BG421" s="11">
        <v>0</v>
      </c>
      <c r="BH421" s="11">
        <v>0</v>
      </c>
      <c r="BI421" s="11">
        <v>0</v>
      </c>
      <c r="BJ421" s="11">
        <v>0</v>
      </c>
      <c r="BK421" s="11">
        <v>0</v>
      </c>
      <c r="BL421" s="155">
        <v>0</v>
      </c>
      <c r="BM421" s="11"/>
      <c r="BN421" s="11"/>
      <c r="BO421" s="11"/>
      <c r="BP421" s="11"/>
      <c r="BQ421" s="11"/>
      <c r="BR421" s="11"/>
      <c r="BS421" s="11"/>
      <c r="BT421" s="5">
        <f>SUM(Tabela36[[#This Row],[set/21]:[dez/21]])</f>
        <v>0</v>
      </c>
      <c r="BU421" s="5">
        <f>SUM(Tabela36[[#This Row],[jan/22]:[dez/22]])</f>
        <v>0</v>
      </c>
      <c r="BV421" s="5">
        <f t="shared" si="20"/>
        <v>0</v>
      </c>
      <c r="BW421" s="5">
        <f t="shared" si="21"/>
        <v>40612.58</v>
      </c>
      <c r="BX421" s="5">
        <f>SUM(Tabela36[[#This Row],[jan/25]:[dez/25]])</f>
        <v>20093.22</v>
      </c>
      <c r="BY421" s="5">
        <f t="shared" si="22"/>
        <v>0</v>
      </c>
      <c r="BZ421" s="5">
        <f>Tabela36[[#This Row],[Total 2025]]+Tabela36[[#This Row],[Total 2024]]+Tabela36[[#This Row],[Total 2023]]+Tabela36[[#This Row],[Total 2022]]+Tabela36[[#This Row],[Total 2021]]+Tabela36[[#This Row],[Total 2026]]</f>
        <v>60705.8</v>
      </c>
    </row>
    <row r="422" spans="1:78" ht="30" customHeight="1" x14ac:dyDescent="0.25">
      <c r="A422" s="63"/>
      <c r="B422" s="1" t="s">
        <v>509</v>
      </c>
      <c r="C422" s="47" t="s">
        <v>275</v>
      </c>
      <c r="D422" s="3">
        <v>1485</v>
      </c>
      <c r="E422" s="11"/>
      <c r="F422" s="3" t="s">
        <v>529</v>
      </c>
      <c r="G422" s="153" t="s">
        <v>435</v>
      </c>
      <c r="H422" s="7"/>
      <c r="I422" s="7"/>
      <c r="J422" s="7"/>
      <c r="K422" s="7"/>
      <c r="L422" s="7"/>
      <c r="M422" s="7"/>
      <c r="N422" s="7"/>
      <c r="O422" s="7"/>
      <c r="P422" s="7"/>
      <c r="Q422" s="7"/>
      <c r="R422" s="7"/>
      <c r="S422" s="7"/>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v>1567.79</v>
      </c>
      <c r="AP422" s="11">
        <v>0</v>
      </c>
      <c r="AQ422" s="11">
        <v>0</v>
      </c>
      <c r="AR422" s="11">
        <v>0</v>
      </c>
      <c r="AS422" s="11">
        <v>0</v>
      </c>
      <c r="AT422" s="11">
        <v>0</v>
      </c>
      <c r="AU422" s="11">
        <v>0</v>
      </c>
      <c r="AV422" s="11">
        <v>0</v>
      </c>
      <c r="AW422" s="7">
        <v>0</v>
      </c>
      <c r="AX422" s="11">
        <v>0</v>
      </c>
      <c r="AY422" s="11">
        <v>0</v>
      </c>
      <c r="AZ422" s="11">
        <v>0</v>
      </c>
      <c r="BA422" s="11">
        <v>0</v>
      </c>
      <c r="BB422" s="11">
        <v>0</v>
      </c>
      <c r="BC422" s="11">
        <v>0</v>
      </c>
      <c r="BD422" s="11">
        <v>0</v>
      </c>
      <c r="BE422" s="11">
        <v>0</v>
      </c>
      <c r="BF422" s="11">
        <v>0</v>
      </c>
      <c r="BG422" s="11">
        <v>0</v>
      </c>
      <c r="BH422" s="11">
        <v>0</v>
      </c>
      <c r="BI422" s="11">
        <v>0</v>
      </c>
      <c r="BJ422" s="11">
        <v>0</v>
      </c>
      <c r="BK422" s="11">
        <v>0</v>
      </c>
      <c r="BL422" s="155">
        <v>0</v>
      </c>
      <c r="BM422" s="11"/>
      <c r="BN422" s="11"/>
      <c r="BO422" s="11"/>
      <c r="BP422" s="11"/>
      <c r="BQ422" s="11"/>
      <c r="BR422" s="11"/>
      <c r="BS422" s="11"/>
      <c r="BT422" s="5">
        <f>SUM(Tabela36[[#This Row],[set/21]:[dez/21]])</f>
        <v>0</v>
      </c>
      <c r="BU422" s="5">
        <f>SUM(Tabela36[[#This Row],[jan/22]:[dez/22]])</f>
        <v>0</v>
      </c>
      <c r="BV422" s="5">
        <f t="shared" si="20"/>
        <v>0</v>
      </c>
      <c r="BW422" s="5">
        <f t="shared" si="21"/>
        <v>1567.79</v>
      </c>
      <c r="BX422" s="5">
        <f>SUM(Tabela36[[#This Row],[jan/25]:[dez/25]])</f>
        <v>0</v>
      </c>
      <c r="BY422" s="5">
        <f t="shared" si="22"/>
        <v>0</v>
      </c>
      <c r="BZ422" s="5">
        <f>Tabela36[[#This Row],[Total 2025]]+Tabela36[[#This Row],[Total 2024]]+Tabela36[[#This Row],[Total 2023]]+Tabela36[[#This Row],[Total 2022]]+Tabela36[[#This Row],[Total 2021]]+Tabela36[[#This Row],[Total 2026]]</f>
        <v>1567.79</v>
      </c>
    </row>
    <row r="423" spans="1:78" ht="30" customHeight="1" x14ac:dyDescent="0.25">
      <c r="A423" s="63"/>
      <c r="B423" t="s">
        <v>510</v>
      </c>
      <c r="C423" s="47" t="s">
        <v>279</v>
      </c>
      <c r="D423" s="3">
        <v>1486</v>
      </c>
      <c r="F423" s="3" t="s">
        <v>529</v>
      </c>
      <c r="G423" s="153" t="s">
        <v>435</v>
      </c>
      <c r="H423" s="7"/>
      <c r="I423" s="7"/>
      <c r="J423" s="7"/>
      <c r="K423" s="7"/>
      <c r="L423" s="7"/>
      <c r="M423" s="7"/>
      <c r="N423" s="7"/>
      <c r="O423" s="7"/>
      <c r="P423" s="7"/>
      <c r="Q423" s="7"/>
      <c r="R423" s="7"/>
      <c r="S423" s="7"/>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v>5605.54</v>
      </c>
      <c r="AP423" s="11">
        <v>3931.31</v>
      </c>
      <c r="AQ423" s="11">
        <v>0</v>
      </c>
      <c r="AR423" s="11">
        <v>0</v>
      </c>
      <c r="AS423" s="11">
        <v>3039.66</v>
      </c>
      <c r="AT423" s="11">
        <v>0</v>
      </c>
      <c r="AU423" s="11">
        <v>0</v>
      </c>
      <c r="AV423" s="11">
        <v>0</v>
      </c>
      <c r="AW423" s="7">
        <v>0</v>
      </c>
      <c r="AX423" s="11">
        <v>0</v>
      </c>
      <c r="AY423" s="11">
        <v>0</v>
      </c>
      <c r="AZ423" s="11">
        <v>0</v>
      </c>
      <c r="BA423" s="11">
        <v>0</v>
      </c>
      <c r="BB423" s="11">
        <v>0</v>
      </c>
      <c r="BC423" s="11">
        <v>0</v>
      </c>
      <c r="BD423" s="11">
        <v>0</v>
      </c>
      <c r="BE423" s="11">
        <v>0</v>
      </c>
      <c r="BF423" s="11">
        <v>0</v>
      </c>
      <c r="BG423" s="11">
        <v>0</v>
      </c>
      <c r="BH423" s="11">
        <v>0</v>
      </c>
      <c r="BI423" s="11">
        <v>0</v>
      </c>
      <c r="BJ423" s="11">
        <v>0</v>
      </c>
      <c r="BK423" s="11">
        <v>0</v>
      </c>
      <c r="BL423" s="155">
        <v>0</v>
      </c>
      <c r="BM423" s="11"/>
      <c r="BN423" s="11"/>
      <c r="BO423" s="11"/>
      <c r="BP423" s="11"/>
      <c r="BQ423" s="11"/>
      <c r="BR423" s="11"/>
      <c r="BS423" s="11"/>
      <c r="BT423" s="5">
        <f>SUM(Tabela36[[#This Row],[set/21]:[dez/21]])</f>
        <v>0</v>
      </c>
      <c r="BU423" s="5">
        <f>SUM(Tabela36[[#This Row],[jan/22]:[dez/22]])</f>
        <v>0</v>
      </c>
      <c r="BV423" s="5">
        <f t="shared" si="20"/>
        <v>0</v>
      </c>
      <c r="BW423" s="5">
        <f t="shared" si="21"/>
        <v>12576.51</v>
      </c>
      <c r="BX423" s="5">
        <f>SUM(Tabela36[[#This Row],[jan/25]:[dez/25]])</f>
        <v>0</v>
      </c>
      <c r="BY423" s="5">
        <f t="shared" si="22"/>
        <v>0</v>
      </c>
      <c r="BZ423" s="5">
        <f>Tabela36[[#This Row],[Total 2025]]+Tabela36[[#This Row],[Total 2024]]+Tabela36[[#This Row],[Total 2023]]+Tabela36[[#This Row],[Total 2022]]+Tabela36[[#This Row],[Total 2021]]+Tabela36[[#This Row],[Total 2026]]</f>
        <v>12576.51</v>
      </c>
    </row>
    <row r="424" spans="1:78" ht="30" customHeight="1" x14ac:dyDescent="0.25">
      <c r="A424" s="63"/>
      <c r="B424" s="10" t="s">
        <v>511</v>
      </c>
      <c r="C424" s="44" t="s">
        <v>279</v>
      </c>
      <c r="D424" s="3">
        <v>1487</v>
      </c>
      <c r="E424" s="11"/>
      <c r="F424" s="3" t="s">
        <v>529</v>
      </c>
      <c r="G424" s="153" t="s">
        <v>435</v>
      </c>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v>4130.95</v>
      </c>
      <c r="AQ424" s="11">
        <v>1964.19</v>
      </c>
      <c r="AR424" s="11">
        <v>0</v>
      </c>
      <c r="AS424" s="11">
        <v>0</v>
      </c>
      <c r="AT424" s="11">
        <v>2782.82</v>
      </c>
      <c r="AU424" s="11">
        <v>0</v>
      </c>
      <c r="AV424" s="11">
        <v>4498.8</v>
      </c>
      <c r="AW424" s="7">
        <v>0</v>
      </c>
      <c r="AX424" s="11">
        <v>3866.3500000000004</v>
      </c>
      <c r="AY424" s="11">
        <v>2849.22</v>
      </c>
      <c r="AZ424" s="11">
        <v>0</v>
      </c>
      <c r="BA424" s="11">
        <v>6225.82</v>
      </c>
      <c r="BB424" s="11">
        <v>0</v>
      </c>
      <c r="BC424" s="11">
        <v>813.6</v>
      </c>
      <c r="BD424" s="11">
        <v>0</v>
      </c>
      <c r="BE424" s="11">
        <v>3737.7</v>
      </c>
      <c r="BF424" s="11">
        <v>3043.39</v>
      </c>
      <c r="BG424" s="11">
        <v>1358.12</v>
      </c>
      <c r="BH424" s="11">
        <v>0</v>
      </c>
      <c r="BI424" s="11">
        <v>2652.78</v>
      </c>
      <c r="BJ424" s="11">
        <v>873.62</v>
      </c>
      <c r="BK424" s="11">
        <v>0</v>
      </c>
      <c r="BL424" s="155">
        <v>4557.8</v>
      </c>
      <c r="BM424" s="11"/>
      <c r="BN424" s="11"/>
      <c r="BO424" s="11"/>
      <c r="BP424" s="11"/>
      <c r="BQ424" s="11"/>
      <c r="BR424" s="11"/>
      <c r="BS424" s="11"/>
      <c r="BT424" s="5">
        <f>SUM(Tabela36[[#This Row],[set/21]:[dez/21]])</f>
        <v>0</v>
      </c>
      <c r="BU424" s="5">
        <f>SUM(Tabela36[[#This Row],[jan/22]:[dez/22]])</f>
        <v>0</v>
      </c>
      <c r="BV424" s="5">
        <f t="shared" si="20"/>
        <v>0</v>
      </c>
      <c r="BW424" s="5">
        <f t="shared" si="21"/>
        <v>8877.9599999999991</v>
      </c>
      <c r="BX424" s="5">
        <f>SUM(Tabela36[[#This Row],[jan/25]:[dez/25]])</f>
        <v>26393</v>
      </c>
      <c r="BY424" s="5">
        <f t="shared" si="22"/>
        <v>8084.2000000000007</v>
      </c>
      <c r="BZ424" s="5">
        <f>Tabela36[[#This Row],[Total 2025]]+Tabela36[[#This Row],[Total 2024]]+Tabela36[[#This Row],[Total 2023]]+Tabela36[[#This Row],[Total 2022]]+Tabela36[[#This Row],[Total 2021]]+Tabela36[[#This Row],[Total 2026]]</f>
        <v>43355.16</v>
      </c>
    </row>
    <row r="425" spans="1:78" ht="30" customHeight="1" x14ac:dyDescent="0.25">
      <c r="A425" s="135"/>
      <c r="B425" s="10" t="s">
        <v>512</v>
      </c>
      <c r="C425" s="44" t="s">
        <v>295</v>
      </c>
      <c r="D425" s="3">
        <v>1504</v>
      </c>
      <c r="E425" s="11">
        <v>14000</v>
      </c>
      <c r="F425" s="3" t="s">
        <v>529</v>
      </c>
      <c r="G425" s="153" t="s">
        <v>435</v>
      </c>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v>7732.9599999999991</v>
      </c>
      <c r="AQ425" s="11">
        <v>0</v>
      </c>
      <c r="AR425" s="11">
        <v>0</v>
      </c>
      <c r="AS425" s="11">
        <v>2653.81</v>
      </c>
      <c r="AT425" s="11">
        <v>1988.54</v>
      </c>
      <c r="AU425" s="11">
        <v>0</v>
      </c>
      <c r="AV425" s="11">
        <v>4977.9399999999996</v>
      </c>
      <c r="AW425" s="7">
        <v>0</v>
      </c>
      <c r="AX425" s="11">
        <v>3308.24</v>
      </c>
      <c r="AY425" s="11">
        <v>5990.21</v>
      </c>
      <c r="AZ425" s="11">
        <v>6526.9299999999994</v>
      </c>
      <c r="BA425" s="11">
        <v>0</v>
      </c>
      <c r="BB425" s="11">
        <v>11304.64</v>
      </c>
      <c r="BC425" s="11">
        <v>11699.76</v>
      </c>
      <c r="BD425" s="11">
        <v>1903</v>
      </c>
      <c r="BE425" s="11">
        <v>9149.51</v>
      </c>
      <c r="BF425" s="11">
        <v>0</v>
      </c>
      <c r="BG425" s="11">
        <v>5432.22</v>
      </c>
      <c r="BH425" s="11">
        <v>1293.5999999999999</v>
      </c>
      <c r="BI425" s="11">
        <v>4627.7199999999993</v>
      </c>
      <c r="BJ425" s="11">
        <v>0</v>
      </c>
      <c r="BK425" s="11">
        <v>13450.36</v>
      </c>
      <c r="BL425" s="155">
        <v>9599.6</v>
      </c>
      <c r="BM425" s="11"/>
      <c r="BN425" s="11"/>
      <c r="BO425" s="11"/>
      <c r="BP425" s="11"/>
      <c r="BQ425" s="11"/>
      <c r="BR425" s="11"/>
      <c r="BS425" s="11"/>
      <c r="BT425" s="5">
        <f>SUM(Tabela36[[#This Row],[set/21]:[dez/21]])</f>
        <v>0</v>
      </c>
      <c r="BU425" s="5">
        <f>SUM(Tabela36[[#This Row],[jan/22]:[dez/22]])</f>
        <v>0</v>
      </c>
      <c r="BV425" s="5">
        <f t="shared" si="20"/>
        <v>0</v>
      </c>
      <c r="BW425" s="5">
        <f t="shared" si="21"/>
        <v>12375.309999999998</v>
      </c>
      <c r="BX425" s="5">
        <f>SUM(Tabela36[[#This Row],[jan/25]:[dez/25]])</f>
        <v>60292.450000000004</v>
      </c>
      <c r="BY425" s="5">
        <f t="shared" si="22"/>
        <v>28971.279999999999</v>
      </c>
      <c r="BZ425" s="5">
        <f>Tabela36[[#This Row],[Total 2025]]+Tabela36[[#This Row],[Total 2024]]+Tabela36[[#This Row],[Total 2023]]+Tabela36[[#This Row],[Total 2022]]+Tabela36[[#This Row],[Total 2021]]+Tabela36[[#This Row],[Total 2026]]</f>
        <v>101639.04000000001</v>
      </c>
    </row>
    <row r="426" spans="1:78" ht="30" customHeight="1" x14ac:dyDescent="0.25">
      <c r="A426" s="63"/>
      <c r="B426" s="10" t="s">
        <v>513</v>
      </c>
      <c r="C426" s="44" t="s">
        <v>276</v>
      </c>
      <c r="D426" s="3">
        <v>1489</v>
      </c>
      <c r="E426" s="11"/>
      <c r="F426" s="3" t="s">
        <v>436</v>
      </c>
      <c r="G426" s="153" t="s">
        <v>2429</v>
      </c>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v>3659.33</v>
      </c>
      <c r="AR426" s="11">
        <v>0</v>
      </c>
      <c r="AS426" s="11">
        <v>0</v>
      </c>
      <c r="AT426" s="11">
        <v>0</v>
      </c>
      <c r="AU426" s="11">
        <v>0</v>
      </c>
      <c r="AV426" s="11">
        <v>0</v>
      </c>
      <c r="AW426" s="7">
        <v>0</v>
      </c>
      <c r="AX426" s="11">
        <v>0</v>
      </c>
      <c r="AY426" s="11">
        <v>0</v>
      </c>
      <c r="AZ426" s="11">
        <v>0</v>
      </c>
      <c r="BA426" s="11">
        <v>0</v>
      </c>
      <c r="BB426" s="11">
        <v>0</v>
      </c>
      <c r="BC426" s="11">
        <v>0</v>
      </c>
      <c r="BD426" s="11">
        <v>0</v>
      </c>
      <c r="BE426" s="11">
        <v>0</v>
      </c>
      <c r="BF426" s="11">
        <v>0</v>
      </c>
      <c r="BG426" s="11">
        <v>0</v>
      </c>
      <c r="BH426" s="11">
        <v>0</v>
      </c>
      <c r="BI426" s="11">
        <v>0</v>
      </c>
      <c r="BJ426" s="11">
        <v>0</v>
      </c>
      <c r="BK426" s="11">
        <v>0</v>
      </c>
      <c r="BL426" s="155">
        <v>0</v>
      </c>
      <c r="BM426" s="11"/>
      <c r="BN426" s="11"/>
      <c r="BO426" s="11"/>
      <c r="BP426" s="11"/>
      <c r="BQ426" s="11"/>
      <c r="BR426" s="11"/>
      <c r="BS426" s="11"/>
      <c r="BT426" s="5">
        <f>SUM(Tabela36[[#This Row],[set/21]:[dez/21]])</f>
        <v>0</v>
      </c>
      <c r="BU426" s="5">
        <f>SUM(Tabela36[[#This Row],[jan/22]:[dez/22]])</f>
        <v>0</v>
      </c>
      <c r="BV426" s="5">
        <f t="shared" si="20"/>
        <v>0</v>
      </c>
      <c r="BW426" s="5">
        <f t="shared" si="21"/>
        <v>3659.33</v>
      </c>
      <c r="BX426" s="5">
        <f>SUM(Tabela36[[#This Row],[jan/25]:[dez/25]])</f>
        <v>0</v>
      </c>
      <c r="BY426" s="5">
        <f t="shared" si="22"/>
        <v>0</v>
      </c>
      <c r="BZ426" s="5">
        <f>Tabela36[[#This Row],[Total 2025]]+Tabela36[[#This Row],[Total 2024]]+Tabela36[[#This Row],[Total 2023]]+Tabela36[[#This Row],[Total 2022]]+Tabela36[[#This Row],[Total 2021]]+Tabela36[[#This Row],[Total 2026]]</f>
        <v>3659.33</v>
      </c>
    </row>
    <row r="427" spans="1:78" ht="30" customHeight="1" x14ac:dyDescent="0.25">
      <c r="A427" s="63"/>
      <c r="B427" s="10" t="s">
        <v>514</v>
      </c>
      <c r="C427" s="44" t="s">
        <v>276</v>
      </c>
      <c r="D427" s="3">
        <v>1490</v>
      </c>
      <c r="E427" s="11"/>
      <c r="F427" s="3" t="s">
        <v>436</v>
      </c>
      <c r="G427" s="153" t="s">
        <v>435</v>
      </c>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v>5616.17</v>
      </c>
      <c r="AR427" s="11">
        <v>0</v>
      </c>
      <c r="AS427" s="11">
        <v>3413.13</v>
      </c>
      <c r="AT427" s="11">
        <v>0</v>
      </c>
      <c r="AU427" s="11">
        <v>0</v>
      </c>
      <c r="AV427" s="11">
        <v>0</v>
      </c>
      <c r="AW427" s="7">
        <v>0</v>
      </c>
      <c r="AX427" s="11">
        <v>5176.5</v>
      </c>
      <c r="AY427" s="11">
        <v>0</v>
      </c>
      <c r="AZ427" s="11">
        <v>0</v>
      </c>
      <c r="BA427" s="11">
        <v>0</v>
      </c>
      <c r="BB427" s="11">
        <v>0</v>
      </c>
      <c r="BC427" s="11">
        <v>0</v>
      </c>
      <c r="BD427" s="11">
        <v>0</v>
      </c>
      <c r="BE427" s="11">
        <v>0</v>
      </c>
      <c r="BF427" s="11">
        <v>0</v>
      </c>
      <c r="BG427" s="11">
        <v>0</v>
      </c>
      <c r="BH427" s="11">
        <v>0</v>
      </c>
      <c r="BI427" s="11">
        <v>0</v>
      </c>
      <c r="BJ427" s="11">
        <v>6533.6</v>
      </c>
      <c r="BK427" s="11">
        <v>0</v>
      </c>
      <c r="BL427" s="155">
        <v>0</v>
      </c>
      <c r="BM427" s="11"/>
      <c r="BN427" s="11"/>
      <c r="BO427" s="11"/>
      <c r="BP427" s="11"/>
      <c r="BQ427" s="11"/>
      <c r="BR427" s="11"/>
      <c r="BS427" s="11"/>
      <c r="BT427" s="5">
        <f>SUM(Tabela36[[#This Row],[set/21]:[dez/21]])</f>
        <v>0</v>
      </c>
      <c r="BU427" s="5">
        <f>SUM(Tabela36[[#This Row],[jan/22]:[dez/22]])</f>
        <v>0</v>
      </c>
      <c r="BV427" s="5">
        <f t="shared" si="20"/>
        <v>0</v>
      </c>
      <c r="BW427" s="5">
        <f t="shared" si="21"/>
        <v>9029.2999999999993</v>
      </c>
      <c r="BX427" s="5">
        <f>SUM(Tabela36[[#This Row],[jan/25]:[dez/25]])</f>
        <v>5176.5</v>
      </c>
      <c r="BY427" s="5">
        <f t="shared" si="22"/>
        <v>6533.6</v>
      </c>
      <c r="BZ427" s="5">
        <f>Tabela36[[#This Row],[Total 2025]]+Tabela36[[#This Row],[Total 2024]]+Tabela36[[#This Row],[Total 2023]]+Tabela36[[#This Row],[Total 2022]]+Tabela36[[#This Row],[Total 2021]]+Tabela36[[#This Row],[Total 2026]]</f>
        <v>20739.400000000001</v>
      </c>
    </row>
    <row r="428" spans="1:78" ht="30" customHeight="1" x14ac:dyDescent="0.25">
      <c r="A428" s="63"/>
      <c r="B428" s="10" t="s">
        <v>515</v>
      </c>
      <c r="C428" s="44" t="s">
        <v>275</v>
      </c>
      <c r="D428" s="3">
        <v>1491</v>
      </c>
      <c r="E428" s="11"/>
      <c r="F428" s="3" t="s">
        <v>529</v>
      </c>
      <c r="G428" s="153" t="s">
        <v>435</v>
      </c>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v>9450.85</v>
      </c>
      <c r="AR428" s="11">
        <v>0</v>
      </c>
      <c r="AS428" s="11">
        <v>0</v>
      </c>
      <c r="AT428" s="11">
        <v>0</v>
      </c>
      <c r="AU428" s="11">
        <v>0</v>
      </c>
      <c r="AV428" s="11">
        <v>0</v>
      </c>
      <c r="AW428" s="7">
        <v>0</v>
      </c>
      <c r="AX428" s="11">
        <v>0</v>
      </c>
      <c r="AY428" s="11">
        <v>0</v>
      </c>
      <c r="AZ428" s="11">
        <v>0</v>
      </c>
      <c r="BA428" s="11">
        <v>0</v>
      </c>
      <c r="BB428" s="11">
        <v>0</v>
      </c>
      <c r="BC428" s="11">
        <v>0</v>
      </c>
      <c r="BD428" s="11">
        <v>0</v>
      </c>
      <c r="BE428" s="11">
        <v>0</v>
      </c>
      <c r="BF428" s="11">
        <v>0</v>
      </c>
      <c r="BG428" s="11">
        <v>0</v>
      </c>
      <c r="BH428" s="11">
        <v>0</v>
      </c>
      <c r="BI428" s="11">
        <v>0</v>
      </c>
      <c r="BJ428" s="11">
        <v>0</v>
      </c>
      <c r="BK428" s="11">
        <v>0</v>
      </c>
      <c r="BL428" s="155">
        <v>0</v>
      </c>
      <c r="BM428" s="11"/>
      <c r="BN428" s="11"/>
      <c r="BO428" s="11"/>
      <c r="BP428" s="11"/>
      <c r="BQ428" s="11"/>
      <c r="BR428" s="11"/>
      <c r="BS428" s="11"/>
      <c r="BT428" s="5">
        <f>SUM(Tabela36[[#This Row],[set/21]:[dez/21]])</f>
        <v>0</v>
      </c>
      <c r="BU428" s="5">
        <f>SUM(Tabela36[[#This Row],[jan/22]:[dez/22]])</f>
        <v>0</v>
      </c>
      <c r="BV428" s="5">
        <f t="shared" si="20"/>
        <v>0</v>
      </c>
      <c r="BW428" s="5">
        <f t="shared" si="21"/>
        <v>9450.85</v>
      </c>
      <c r="BX428" s="5">
        <f>SUM(Tabela36[[#This Row],[jan/25]:[dez/25]])</f>
        <v>0</v>
      </c>
      <c r="BY428" s="5">
        <f t="shared" si="22"/>
        <v>0</v>
      </c>
      <c r="BZ428" s="5">
        <f>Tabela36[[#This Row],[Total 2025]]+Tabela36[[#This Row],[Total 2024]]+Tabela36[[#This Row],[Total 2023]]+Tabela36[[#This Row],[Total 2022]]+Tabela36[[#This Row],[Total 2021]]+Tabela36[[#This Row],[Total 2026]]</f>
        <v>9450.85</v>
      </c>
    </row>
    <row r="429" spans="1:78" ht="30" customHeight="1" x14ac:dyDescent="0.25">
      <c r="A429" s="63"/>
      <c r="B429" s="10" t="s">
        <v>516</v>
      </c>
      <c r="C429" s="44" t="s">
        <v>276</v>
      </c>
      <c r="D429" s="3">
        <v>1492</v>
      </c>
      <c r="E429" s="11">
        <v>8000</v>
      </c>
      <c r="F429" s="3" t="s">
        <v>436</v>
      </c>
      <c r="G429" s="153" t="s">
        <v>435</v>
      </c>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v>7266.51</v>
      </c>
      <c r="AR429" s="11">
        <v>4094.9100000000003</v>
      </c>
      <c r="AS429" s="11">
        <v>5101.5</v>
      </c>
      <c r="AT429" s="11">
        <v>0</v>
      </c>
      <c r="AU429" s="11">
        <v>0</v>
      </c>
      <c r="AV429" s="11">
        <v>0</v>
      </c>
      <c r="AW429" s="7">
        <v>0</v>
      </c>
      <c r="AX429" s="11">
        <v>0</v>
      </c>
      <c r="AY429" s="11">
        <v>0</v>
      </c>
      <c r="AZ429" s="11">
        <v>3354.6400000000003</v>
      </c>
      <c r="BA429" s="11">
        <v>0</v>
      </c>
      <c r="BB429" s="11">
        <v>0</v>
      </c>
      <c r="BC429" s="11">
        <v>4570.28</v>
      </c>
      <c r="BD429" s="11">
        <v>0</v>
      </c>
      <c r="BE429" s="11">
        <v>0</v>
      </c>
      <c r="BF429" s="11">
        <v>0</v>
      </c>
      <c r="BG429" s="11">
        <v>0</v>
      </c>
      <c r="BH429" s="11">
        <v>0</v>
      </c>
      <c r="BI429" s="11">
        <v>0</v>
      </c>
      <c r="BJ429" s="11">
        <v>7455.8</v>
      </c>
      <c r="BK429" s="11">
        <v>0</v>
      </c>
      <c r="BL429" s="155">
        <v>0</v>
      </c>
      <c r="BM429" s="11"/>
      <c r="BN429" s="11"/>
      <c r="BO429" s="11"/>
      <c r="BP429" s="11"/>
      <c r="BQ429" s="11"/>
      <c r="BR429" s="11"/>
      <c r="BS429" s="11"/>
      <c r="BT429" s="5">
        <f>SUM(Tabela36[[#This Row],[set/21]:[dez/21]])</f>
        <v>0</v>
      </c>
      <c r="BU429" s="5">
        <f>SUM(Tabela36[[#This Row],[jan/22]:[dez/22]])</f>
        <v>0</v>
      </c>
      <c r="BV429" s="5">
        <f t="shared" si="20"/>
        <v>0</v>
      </c>
      <c r="BW429" s="5">
        <f t="shared" si="21"/>
        <v>16462.919999999998</v>
      </c>
      <c r="BX429" s="5">
        <f>SUM(Tabela36[[#This Row],[jan/25]:[dez/25]])</f>
        <v>7924.92</v>
      </c>
      <c r="BY429" s="5">
        <f t="shared" si="22"/>
        <v>7455.8</v>
      </c>
      <c r="BZ429" s="5">
        <f>Tabela36[[#This Row],[Total 2025]]+Tabela36[[#This Row],[Total 2024]]+Tabela36[[#This Row],[Total 2023]]+Tabela36[[#This Row],[Total 2022]]+Tabela36[[#This Row],[Total 2021]]+Tabela36[[#This Row],[Total 2026]]</f>
        <v>31843.639999999996</v>
      </c>
    </row>
    <row r="430" spans="1:78" ht="30" customHeight="1" x14ac:dyDescent="0.25">
      <c r="A430" s="63"/>
      <c r="B430" s="10" t="s">
        <v>517</v>
      </c>
      <c r="C430" s="44" t="s">
        <v>298</v>
      </c>
      <c r="D430" s="3">
        <v>1493</v>
      </c>
      <c r="E430" s="11">
        <v>0</v>
      </c>
      <c r="F430" s="3" t="s">
        <v>436</v>
      </c>
      <c r="G430" s="153" t="s">
        <v>465</v>
      </c>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v>9224.15</v>
      </c>
      <c r="AR430" s="11">
        <v>13679.24</v>
      </c>
      <c r="AS430" s="11">
        <v>0</v>
      </c>
      <c r="AT430" s="11">
        <v>0</v>
      </c>
      <c r="AU430" s="11">
        <v>0</v>
      </c>
      <c r="AV430" s="11">
        <v>0</v>
      </c>
      <c r="AW430" s="7">
        <v>0</v>
      </c>
      <c r="AX430" s="11">
        <v>0</v>
      </c>
      <c r="AY430" s="11">
        <v>0</v>
      </c>
      <c r="AZ430" s="11">
        <v>0</v>
      </c>
      <c r="BA430" s="11">
        <v>0</v>
      </c>
      <c r="BB430" s="11">
        <v>0</v>
      </c>
      <c r="BC430" s="11">
        <v>0</v>
      </c>
      <c r="BD430" s="11">
        <v>0</v>
      </c>
      <c r="BE430" s="11">
        <v>0</v>
      </c>
      <c r="BF430" s="11">
        <v>0</v>
      </c>
      <c r="BG430" s="11">
        <v>0</v>
      </c>
      <c r="BH430" s="11">
        <v>0</v>
      </c>
      <c r="BI430" s="11">
        <v>0</v>
      </c>
      <c r="BJ430" s="11">
        <v>0</v>
      </c>
      <c r="BK430" s="11">
        <v>0</v>
      </c>
      <c r="BL430" s="155">
        <v>0</v>
      </c>
      <c r="BM430" s="11"/>
      <c r="BN430" s="11"/>
      <c r="BO430" s="11"/>
      <c r="BP430" s="11"/>
      <c r="BQ430" s="11"/>
      <c r="BR430" s="11"/>
      <c r="BS430" s="11"/>
      <c r="BT430" s="5">
        <f>SUM(Tabela36[[#This Row],[set/21]:[dez/21]])</f>
        <v>0</v>
      </c>
      <c r="BU430" s="5">
        <f>SUM(Tabela36[[#This Row],[jan/22]:[dez/22]])</f>
        <v>0</v>
      </c>
      <c r="BV430" s="5">
        <f t="shared" si="20"/>
        <v>0</v>
      </c>
      <c r="BW430" s="5">
        <f t="shared" si="21"/>
        <v>22903.39</v>
      </c>
      <c r="BX430" s="5">
        <f>SUM(Tabela36[[#This Row],[jan/25]:[dez/25]])</f>
        <v>0</v>
      </c>
      <c r="BY430" s="5">
        <f t="shared" si="22"/>
        <v>0</v>
      </c>
      <c r="BZ430" s="5">
        <f>Tabela36[[#This Row],[Total 2025]]+Tabela36[[#This Row],[Total 2024]]+Tabela36[[#This Row],[Total 2023]]+Tabela36[[#This Row],[Total 2022]]+Tabela36[[#This Row],[Total 2021]]+Tabela36[[#This Row],[Total 2026]]</f>
        <v>22903.39</v>
      </c>
    </row>
    <row r="431" spans="1:78" ht="30" customHeight="1" x14ac:dyDescent="0.25">
      <c r="A431" s="2"/>
      <c r="B431" s="10" t="s">
        <v>518</v>
      </c>
      <c r="C431" s="44" t="s">
        <v>283</v>
      </c>
      <c r="D431" s="3">
        <v>1494</v>
      </c>
      <c r="E431" s="11">
        <v>15000</v>
      </c>
      <c r="F431" s="3" t="s">
        <v>436</v>
      </c>
      <c r="G431" s="153" t="s">
        <v>435</v>
      </c>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v>14465.68</v>
      </c>
      <c r="AR431" s="11">
        <v>0</v>
      </c>
      <c r="AS431" s="11">
        <v>0</v>
      </c>
      <c r="AT431" s="11">
        <v>0</v>
      </c>
      <c r="AU431" s="11">
        <v>0</v>
      </c>
      <c r="AV431" s="11">
        <v>8099.58</v>
      </c>
      <c r="AW431" s="7">
        <v>0</v>
      </c>
      <c r="AX431" s="11">
        <v>12082.94</v>
      </c>
      <c r="AY431" s="11">
        <v>0</v>
      </c>
      <c r="AZ431" s="11">
        <v>7167.88</v>
      </c>
      <c r="BA431" s="11">
        <v>0</v>
      </c>
      <c r="BB431" s="11">
        <v>9747.83</v>
      </c>
      <c r="BC431" s="11">
        <v>0</v>
      </c>
      <c r="BD431" s="11">
        <v>0</v>
      </c>
      <c r="BE431" s="11">
        <v>0</v>
      </c>
      <c r="BF431" s="11">
        <v>0</v>
      </c>
      <c r="BG431" s="11">
        <v>0</v>
      </c>
      <c r="BH431" s="11">
        <v>0</v>
      </c>
      <c r="BI431" s="11">
        <v>0</v>
      </c>
      <c r="BJ431" s="11">
        <v>0</v>
      </c>
      <c r="BK431" s="11">
        <v>0</v>
      </c>
      <c r="BL431" s="155">
        <v>0</v>
      </c>
      <c r="BM431" s="11"/>
      <c r="BN431" s="11"/>
      <c r="BO431" s="11"/>
      <c r="BP431" s="11"/>
      <c r="BQ431" s="11"/>
      <c r="BR431" s="11"/>
      <c r="BS431" s="11"/>
      <c r="BT431" s="5">
        <f>SUM(Tabela36[[#This Row],[set/21]:[dez/21]])</f>
        <v>0</v>
      </c>
      <c r="BU431" s="5">
        <f>SUM(Tabela36[[#This Row],[jan/22]:[dez/22]])</f>
        <v>0</v>
      </c>
      <c r="BV431" s="5">
        <f t="shared" si="20"/>
        <v>0</v>
      </c>
      <c r="BW431" s="5">
        <f t="shared" si="21"/>
        <v>14465.68</v>
      </c>
      <c r="BX431" s="5">
        <f>SUM(Tabela36[[#This Row],[jan/25]:[dez/25]])</f>
        <v>37098.230000000003</v>
      </c>
      <c r="BY431" s="5">
        <f t="shared" si="22"/>
        <v>0</v>
      </c>
      <c r="BZ431" s="5">
        <f>Tabela36[[#This Row],[Total 2025]]+Tabela36[[#This Row],[Total 2024]]+Tabela36[[#This Row],[Total 2023]]+Tabela36[[#This Row],[Total 2022]]+Tabela36[[#This Row],[Total 2021]]+Tabela36[[#This Row],[Total 2026]]</f>
        <v>51563.91</v>
      </c>
    </row>
    <row r="432" spans="1:78" ht="30" customHeight="1" x14ac:dyDescent="0.25">
      <c r="A432" s="2"/>
      <c r="B432" s="10" t="s">
        <v>519</v>
      </c>
      <c r="C432" s="44" t="s">
        <v>277</v>
      </c>
      <c r="D432" s="3">
        <v>1495</v>
      </c>
      <c r="E432" s="11"/>
      <c r="F432" s="3" t="s">
        <v>436</v>
      </c>
      <c r="G432" s="153" t="s">
        <v>435</v>
      </c>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v>5086.84</v>
      </c>
      <c r="AR432" s="11">
        <v>0</v>
      </c>
      <c r="AS432" s="11">
        <v>0</v>
      </c>
      <c r="AT432" s="11">
        <v>0</v>
      </c>
      <c r="AU432" s="11">
        <v>0</v>
      </c>
      <c r="AV432" s="11">
        <v>0</v>
      </c>
      <c r="AW432" s="7">
        <v>0</v>
      </c>
      <c r="AX432" s="11">
        <v>0</v>
      </c>
      <c r="AY432" s="11">
        <v>0</v>
      </c>
      <c r="AZ432" s="11">
        <v>0</v>
      </c>
      <c r="BA432" s="11">
        <v>0</v>
      </c>
      <c r="BB432" s="11">
        <v>0</v>
      </c>
      <c r="BC432" s="11">
        <v>0</v>
      </c>
      <c r="BD432" s="11">
        <v>0</v>
      </c>
      <c r="BE432" s="11">
        <v>0</v>
      </c>
      <c r="BF432" s="11">
        <v>0</v>
      </c>
      <c r="BG432" s="11">
        <v>0</v>
      </c>
      <c r="BH432" s="11">
        <v>0</v>
      </c>
      <c r="BI432" s="11">
        <v>0</v>
      </c>
      <c r="BJ432" s="11">
        <v>0</v>
      </c>
      <c r="BK432" s="11">
        <v>0</v>
      </c>
      <c r="BL432" s="155">
        <v>0</v>
      </c>
      <c r="BM432" s="11"/>
      <c r="BN432" s="11"/>
      <c r="BO432" s="11"/>
      <c r="BP432" s="11"/>
      <c r="BQ432" s="11"/>
      <c r="BR432" s="11"/>
      <c r="BS432" s="11"/>
      <c r="BT432" s="5">
        <f>SUM(Tabela36[[#This Row],[set/21]:[dez/21]])</f>
        <v>0</v>
      </c>
      <c r="BU432" s="5">
        <f>SUM(Tabela36[[#This Row],[jan/22]:[dez/22]])</f>
        <v>0</v>
      </c>
      <c r="BV432" s="5">
        <f t="shared" si="20"/>
        <v>0</v>
      </c>
      <c r="BW432" s="5">
        <f t="shared" si="21"/>
        <v>5086.84</v>
      </c>
      <c r="BX432" s="5">
        <f>SUM(Tabela36[[#This Row],[jan/25]:[dez/25]])</f>
        <v>0</v>
      </c>
      <c r="BY432" s="5">
        <f t="shared" si="22"/>
        <v>0</v>
      </c>
      <c r="BZ432" s="5">
        <f>Tabela36[[#This Row],[Total 2025]]+Tabela36[[#This Row],[Total 2024]]+Tabela36[[#This Row],[Total 2023]]+Tabela36[[#This Row],[Total 2022]]+Tabela36[[#This Row],[Total 2021]]+Tabela36[[#This Row],[Total 2026]]</f>
        <v>5086.84</v>
      </c>
    </row>
    <row r="433" spans="1:78" ht="30" customHeight="1" x14ac:dyDescent="0.25">
      <c r="A433" s="2"/>
      <c r="B433" s="10" t="s">
        <v>520</v>
      </c>
      <c r="C433" s="44" t="s">
        <v>291</v>
      </c>
      <c r="D433" s="3">
        <v>1496</v>
      </c>
      <c r="E433" s="11"/>
      <c r="F433" s="3" t="s">
        <v>529</v>
      </c>
      <c r="G433" s="153" t="s">
        <v>435</v>
      </c>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v>9477.4599999999991</v>
      </c>
      <c r="AR433" s="11">
        <v>0</v>
      </c>
      <c r="AS433" s="11">
        <v>0</v>
      </c>
      <c r="AT433" s="11">
        <v>0</v>
      </c>
      <c r="AU433" s="11">
        <v>0</v>
      </c>
      <c r="AV433" s="11">
        <v>0</v>
      </c>
      <c r="AW433" s="7">
        <v>0</v>
      </c>
      <c r="AX433" s="11">
        <v>0</v>
      </c>
      <c r="AY433" s="11">
        <v>0</v>
      </c>
      <c r="AZ433" s="11">
        <v>0</v>
      </c>
      <c r="BA433" s="11">
        <v>0</v>
      </c>
      <c r="BB433" s="11">
        <v>0</v>
      </c>
      <c r="BC433" s="11">
        <v>0</v>
      </c>
      <c r="BD433" s="11">
        <v>0</v>
      </c>
      <c r="BE433" s="11">
        <v>0</v>
      </c>
      <c r="BF433" s="11">
        <v>0</v>
      </c>
      <c r="BG433" s="11">
        <v>0</v>
      </c>
      <c r="BH433" s="11">
        <v>0</v>
      </c>
      <c r="BI433" s="11">
        <v>3136.22</v>
      </c>
      <c r="BJ433" s="11">
        <v>0</v>
      </c>
      <c r="BK433" s="11">
        <v>0</v>
      </c>
      <c r="BL433" s="155">
        <v>0</v>
      </c>
      <c r="BM433" s="11"/>
      <c r="BN433" s="11"/>
      <c r="BO433" s="11"/>
      <c r="BP433" s="11"/>
      <c r="BQ433" s="11"/>
      <c r="BR433" s="11"/>
      <c r="BS433" s="11"/>
      <c r="BT433" s="5">
        <f>SUM(Tabela36[[#This Row],[set/21]:[dez/21]])</f>
        <v>0</v>
      </c>
      <c r="BU433" s="5">
        <f>SUM(Tabela36[[#This Row],[jan/22]:[dez/22]])</f>
        <v>0</v>
      </c>
      <c r="BV433" s="5">
        <f t="shared" si="20"/>
        <v>0</v>
      </c>
      <c r="BW433" s="5">
        <f t="shared" si="21"/>
        <v>9477.4599999999991</v>
      </c>
      <c r="BX433" s="5">
        <f>SUM(Tabela36[[#This Row],[jan/25]:[dez/25]])</f>
        <v>0</v>
      </c>
      <c r="BY433" s="5">
        <f t="shared" si="22"/>
        <v>3136.22</v>
      </c>
      <c r="BZ433" s="5">
        <f>Tabela36[[#This Row],[Total 2025]]+Tabela36[[#This Row],[Total 2024]]+Tabela36[[#This Row],[Total 2023]]+Tabela36[[#This Row],[Total 2022]]+Tabela36[[#This Row],[Total 2021]]+Tabela36[[#This Row],[Total 2026]]</f>
        <v>12613.679999999998</v>
      </c>
    </row>
    <row r="434" spans="1:78" ht="30" customHeight="1" x14ac:dyDescent="0.25">
      <c r="A434" s="2"/>
      <c r="B434" s="10" t="s">
        <v>521</v>
      </c>
      <c r="C434" s="44" t="s">
        <v>279</v>
      </c>
      <c r="D434" s="3">
        <v>1497</v>
      </c>
      <c r="E434" s="11"/>
      <c r="F434" s="3" t="s">
        <v>529</v>
      </c>
      <c r="G434" s="153" t="s">
        <v>435</v>
      </c>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v>45759.62</v>
      </c>
      <c r="AR434" s="11">
        <v>9997.52</v>
      </c>
      <c r="AS434" s="11">
        <v>7778.23</v>
      </c>
      <c r="AT434" s="11">
        <v>0</v>
      </c>
      <c r="AU434" s="11">
        <v>0</v>
      </c>
      <c r="AV434" s="11">
        <v>0</v>
      </c>
      <c r="AW434" s="7">
        <v>0</v>
      </c>
      <c r="AX434" s="11">
        <v>0</v>
      </c>
      <c r="AY434" s="11">
        <v>0</v>
      </c>
      <c r="AZ434" s="11">
        <v>0</v>
      </c>
      <c r="BA434" s="11">
        <v>0</v>
      </c>
      <c r="BB434" s="11">
        <v>0</v>
      </c>
      <c r="BC434" s="11">
        <v>0</v>
      </c>
      <c r="BD434" s="11">
        <v>0</v>
      </c>
      <c r="BE434" s="11">
        <v>0</v>
      </c>
      <c r="BF434" s="11">
        <v>0</v>
      </c>
      <c r="BG434" s="11">
        <v>0</v>
      </c>
      <c r="BH434" s="11">
        <v>0</v>
      </c>
      <c r="BI434" s="11">
        <v>0</v>
      </c>
      <c r="BJ434" s="11">
        <v>0</v>
      </c>
      <c r="BK434" s="11">
        <v>0</v>
      </c>
      <c r="BL434" s="155">
        <v>0</v>
      </c>
      <c r="BM434" s="11"/>
      <c r="BN434" s="11"/>
      <c r="BO434" s="11"/>
      <c r="BP434" s="11"/>
      <c r="BQ434" s="11"/>
      <c r="BR434" s="11"/>
      <c r="BS434" s="11"/>
      <c r="BT434" s="5">
        <f>SUM(Tabela36[[#This Row],[set/21]:[dez/21]])</f>
        <v>0</v>
      </c>
      <c r="BU434" s="5">
        <f>SUM(Tabela36[[#This Row],[jan/22]:[dez/22]])</f>
        <v>0</v>
      </c>
      <c r="BV434" s="5">
        <f t="shared" si="20"/>
        <v>0</v>
      </c>
      <c r="BW434" s="5">
        <f t="shared" si="21"/>
        <v>63535.369999999995</v>
      </c>
      <c r="BX434" s="5">
        <f>SUM(Tabela36[[#This Row],[jan/25]:[dez/25]])</f>
        <v>0</v>
      </c>
      <c r="BY434" s="5">
        <f t="shared" si="22"/>
        <v>0</v>
      </c>
      <c r="BZ434" s="5">
        <f>Tabela36[[#This Row],[Total 2025]]+Tabela36[[#This Row],[Total 2024]]+Tabela36[[#This Row],[Total 2023]]+Tabela36[[#This Row],[Total 2022]]+Tabela36[[#This Row],[Total 2021]]+Tabela36[[#This Row],[Total 2026]]</f>
        <v>63535.369999999995</v>
      </c>
    </row>
    <row r="435" spans="1:78" ht="30" customHeight="1" x14ac:dyDescent="0.25">
      <c r="A435" s="2"/>
      <c r="B435" s="10" t="s">
        <v>522</v>
      </c>
      <c r="C435" s="44" t="s">
        <v>276</v>
      </c>
      <c r="D435" s="3">
        <v>1498</v>
      </c>
      <c r="E435" s="11"/>
      <c r="F435" s="3" t="s">
        <v>436</v>
      </c>
      <c r="G435" s="153" t="s">
        <v>435</v>
      </c>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v>11350.6</v>
      </c>
      <c r="AR435" s="11">
        <v>2764.5</v>
      </c>
      <c r="AS435" s="11">
        <v>0</v>
      </c>
      <c r="AT435" s="11">
        <v>0</v>
      </c>
      <c r="AU435" s="11">
        <v>0</v>
      </c>
      <c r="AV435" s="11">
        <v>0</v>
      </c>
      <c r="AW435" s="7">
        <v>0</v>
      </c>
      <c r="AX435" s="11">
        <v>0</v>
      </c>
      <c r="AY435" s="11">
        <v>0</v>
      </c>
      <c r="AZ435" s="11">
        <v>0</v>
      </c>
      <c r="BA435" s="11">
        <v>0</v>
      </c>
      <c r="BB435" s="11">
        <v>0</v>
      </c>
      <c r="BC435" s="11">
        <v>0</v>
      </c>
      <c r="BD435" s="11">
        <v>0</v>
      </c>
      <c r="BE435" s="11">
        <v>0</v>
      </c>
      <c r="BF435" s="11">
        <v>0</v>
      </c>
      <c r="BG435" s="11">
        <v>0</v>
      </c>
      <c r="BH435" s="11">
        <v>0</v>
      </c>
      <c r="BI435" s="11">
        <v>0</v>
      </c>
      <c r="BJ435" s="11">
        <v>0</v>
      </c>
      <c r="BK435" s="11">
        <v>0</v>
      </c>
      <c r="BL435" s="155">
        <v>0</v>
      </c>
      <c r="BM435" s="11"/>
      <c r="BN435" s="11"/>
      <c r="BO435" s="11"/>
      <c r="BP435" s="11"/>
      <c r="BQ435" s="11"/>
      <c r="BR435" s="11"/>
      <c r="BS435" s="11"/>
      <c r="BT435" s="5">
        <f>SUM(Tabela36[[#This Row],[set/21]:[dez/21]])</f>
        <v>0</v>
      </c>
      <c r="BU435" s="5">
        <f>SUM(Tabela36[[#This Row],[jan/22]:[dez/22]])</f>
        <v>0</v>
      </c>
      <c r="BV435" s="5">
        <f t="shared" si="20"/>
        <v>0</v>
      </c>
      <c r="BW435" s="5">
        <f t="shared" si="21"/>
        <v>14115.1</v>
      </c>
      <c r="BX435" s="5">
        <f>SUM(Tabela36[[#This Row],[jan/25]:[dez/25]])</f>
        <v>0</v>
      </c>
      <c r="BY435" s="5">
        <f t="shared" si="22"/>
        <v>0</v>
      </c>
      <c r="BZ435" s="5">
        <f>Tabela36[[#This Row],[Total 2025]]+Tabela36[[#This Row],[Total 2024]]+Tabela36[[#This Row],[Total 2023]]+Tabela36[[#This Row],[Total 2022]]+Tabela36[[#This Row],[Total 2021]]+Tabela36[[#This Row],[Total 2026]]</f>
        <v>14115.1</v>
      </c>
    </row>
    <row r="436" spans="1:78" ht="30" customHeight="1" x14ac:dyDescent="0.25">
      <c r="A436" s="2"/>
      <c r="B436" s="10" t="s">
        <v>523</v>
      </c>
      <c r="C436" s="44" t="s">
        <v>278</v>
      </c>
      <c r="D436" s="3">
        <v>1499</v>
      </c>
      <c r="E436" s="11">
        <v>5000</v>
      </c>
      <c r="F436" s="3" t="s">
        <v>436</v>
      </c>
      <c r="G436" s="153" t="s">
        <v>435</v>
      </c>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v>6807.88</v>
      </c>
      <c r="AR436" s="11">
        <v>0</v>
      </c>
      <c r="AS436" s="11">
        <v>0</v>
      </c>
      <c r="AT436" s="11">
        <v>0</v>
      </c>
      <c r="AU436" s="11">
        <v>0</v>
      </c>
      <c r="AV436" s="11">
        <v>0</v>
      </c>
      <c r="AW436" s="7">
        <v>0</v>
      </c>
      <c r="AX436" s="11">
        <v>0</v>
      </c>
      <c r="AY436" s="11">
        <v>0</v>
      </c>
      <c r="AZ436" s="11">
        <v>0</v>
      </c>
      <c r="BA436" s="11">
        <v>3861.84</v>
      </c>
      <c r="BB436" s="11">
        <v>0</v>
      </c>
      <c r="BC436" s="11">
        <v>0</v>
      </c>
      <c r="BD436" s="11">
        <v>0</v>
      </c>
      <c r="BE436" s="11">
        <v>0</v>
      </c>
      <c r="BF436" s="11">
        <v>0</v>
      </c>
      <c r="BG436" s="11">
        <v>1728.96</v>
      </c>
      <c r="BH436" s="11">
        <v>0</v>
      </c>
      <c r="BI436" s="11">
        <v>0</v>
      </c>
      <c r="BJ436" s="11">
        <v>0</v>
      </c>
      <c r="BK436" s="11">
        <v>0</v>
      </c>
      <c r="BL436" s="155">
        <v>0</v>
      </c>
      <c r="BM436" s="11"/>
      <c r="BN436" s="11"/>
      <c r="BO436" s="11"/>
      <c r="BP436" s="11"/>
      <c r="BQ436" s="11"/>
      <c r="BR436" s="11"/>
      <c r="BS436" s="11"/>
      <c r="BT436" s="5">
        <f>SUM(Tabela36[[#This Row],[set/21]:[dez/21]])</f>
        <v>0</v>
      </c>
      <c r="BU436" s="5">
        <f>SUM(Tabela36[[#This Row],[jan/22]:[dez/22]])</f>
        <v>0</v>
      </c>
      <c r="BV436" s="5">
        <f t="shared" si="20"/>
        <v>0</v>
      </c>
      <c r="BW436" s="5">
        <f t="shared" si="21"/>
        <v>6807.88</v>
      </c>
      <c r="BX436" s="5">
        <f>SUM(Tabela36[[#This Row],[jan/25]:[dez/25]])</f>
        <v>5590.8</v>
      </c>
      <c r="BY436" s="5">
        <f t="shared" si="22"/>
        <v>0</v>
      </c>
      <c r="BZ436" s="5">
        <f>Tabela36[[#This Row],[Total 2025]]+Tabela36[[#This Row],[Total 2024]]+Tabela36[[#This Row],[Total 2023]]+Tabela36[[#This Row],[Total 2022]]+Tabela36[[#This Row],[Total 2021]]+Tabela36[[#This Row],[Total 2026]]</f>
        <v>12398.68</v>
      </c>
    </row>
    <row r="437" spans="1:78" ht="30" customHeight="1" x14ac:dyDescent="0.25">
      <c r="A437" s="2"/>
      <c r="B437" s="10" t="s">
        <v>524</v>
      </c>
      <c r="C437" s="44" t="s">
        <v>290</v>
      </c>
      <c r="D437" s="3">
        <v>1500</v>
      </c>
      <c r="E437" s="11">
        <v>3000</v>
      </c>
      <c r="F437" s="3" t="s">
        <v>437</v>
      </c>
      <c r="G437" s="153" t="s">
        <v>435</v>
      </c>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v>2812.76</v>
      </c>
      <c r="AR437" s="11">
        <v>-4.5474735088646412E-13</v>
      </c>
      <c r="AS437" s="11">
        <v>10622.66</v>
      </c>
      <c r="AT437" s="11">
        <v>0</v>
      </c>
      <c r="AU437" s="11">
        <v>0</v>
      </c>
      <c r="AV437" s="11">
        <v>2588.88</v>
      </c>
      <c r="AW437" s="7">
        <v>0</v>
      </c>
      <c r="AX437" s="11">
        <v>0</v>
      </c>
      <c r="AY437" s="11">
        <v>0</v>
      </c>
      <c r="AZ437" s="11">
        <v>0</v>
      </c>
      <c r="BA437" s="11">
        <v>0</v>
      </c>
      <c r="BB437" s="11">
        <v>0</v>
      </c>
      <c r="BC437" s="11">
        <v>0</v>
      </c>
      <c r="BD437" s="11">
        <v>0</v>
      </c>
      <c r="BE437" s="11">
        <v>0</v>
      </c>
      <c r="BF437" s="11">
        <v>0</v>
      </c>
      <c r="BG437" s="11">
        <v>0</v>
      </c>
      <c r="BH437" s="11">
        <v>0</v>
      </c>
      <c r="BI437" s="11">
        <v>0</v>
      </c>
      <c r="BJ437" s="11">
        <v>0</v>
      </c>
      <c r="BK437" s="11">
        <v>0</v>
      </c>
      <c r="BL437" s="155">
        <v>0</v>
      </c>
      <c r="BM437" s="11"/>
      <c r="BN437" s="11"/>
      <c r="BO437" s="11"/>
      <c r="BP437" s="11"/>
      <c r="BQ437" s="11"/>
      <c r="BR437" s="11"/>
      <c r="BS437" s="11"/>
      <c r="BT437" s="5">
        <f>SUM(Tabela36[[#This Row],[set/21]:[dez/21]])</f>
        <v>0</v>
      </c>
      <c r="BU437" s="5">
        <f>SUM(Tabela36[[#This Row],[jan/22]:[dez/22]])</f>
        <v>0</v>
      </c>
      <c r="BV437" s="5">
        <f t="shared" si="20"/>
        <v>0</v>
      </c>
      <c r="BW437" s="5">
        <f t="shared" si="21"/>
        <v>13435.42</v>
      </c>
      <c r="BX437" s="5">
        <f>SUM(Tabela36[[#This Row],[jan/25]:[dez/25]])</f>
        <v>2588.88</v>
      </c>
      <c r="BY437" s="5">
        <f t="shared" si="22"/>
        <v>0</v>
      </c>
      <c r="BZ437" s="5">
        <f>Tabela36[[#This Row],[Total 2025]]+Tabela36[[#This Row],[Total 2024]]+Tabela36[[#This Row],[Total 2023]]+Tabela36[[#This Row],[Total 2022]]+Tabela36[[#This Row],[Total 2021]]+Tabela36[[#This Row],[Total 2026]]</f>
        <v>16024.3</v>
      </c>
    </row>
    <row r="438" spans="1:78" ht="30" customHeight="1" x14ac:dyDescent="0.25">
      <c r="A438" s="2"/>
      <c r="B438" s="49" t="s">
        <v>525</v>
      </c>
      <c r="C438" s="44" t="s">
        <v>279</v>
      </c>
      <c r="D438" s="3">
        <v>1501</v>
      </c>
      <c r="E438" s="11"/>
      <c r="F438" s="3" t="s">
        <v>529</v>
      </c>
      <c r="G438" s="153" t="s">
        <v>435</v>
      </c>
      <c r="H438" s="7"/>
      <c r="I438" s="7"/>
      <c r="J438" s="7"/>
      <c r="K438" s="7"/>
      <c r="L438" s="7"/>
      <c r="M438" s="7"/>
      <c r="N438" s="7"/>
      <c r="O438" s="7"/>
      <c r="P438" s="7"/>
      <c r="Q438" s="7"/>
      <c r="R438" s="7"/>
      <c r="S438" s="7"/>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v>7371.2800000000007</v>
      </c>
      <c r="AS438" s="11">
        <v>3075.27</v>
      </c>
      <c r="AT438" s="11">
        <v>0</v>
      </c>
      <c r="AU438" s="11">
        <v>0</v>
      </c>
      <c r="AV438" s="11">
        <v>0</v>
      </c>
      <c r="AW438" s="7">
        <v>3220.28</v>
      </c>
      <c r="AX438" s="11">
        <v>0</v>
      </c>
      <c r="AY438" s="11">
        <v>1707.19</v>
      </c>
      <c r="AZ438" s="11">
        <v>3729.01</v>
      </c>
      <c r="BA438" s="11">
        <v>0</v>
      </c>
      <c r="BB438" s="11">
        <v>0</v>
      </c>
      <c r="BC438" s="11">
        <v>0</v>
      </c>
      <c r="BD438" s="11">
        <v>4307.6499999999996</v>
      </c>
      <c r="BE438" s="11">
        <v>4631.97</v>
      </c>
      <c r="BF438" s="11">
        <v>3866.7200000000003</v>
      </c>
      <c r="BG438" s="11">
        <v>4439.2</v>
      </c>
      <c r="BH438" s="11">
        <v>0</v>
      </c>
      <c r="BI438" s="11">
        <v>0</v>
      </c>
      <c r="BJ438" s="11">
        <v>4423.2</v>
      </c>
      <c r="BK438" s="11">
        <v>0</v>
      </c>
      <c r="BL438" s="155">
        <v>0</v>
      </c>
      <c r="BM438" s="11"/>
      <c r="BN438" s="11"/>
      <c r="BO438" s="11"/>
      <c r="BP438" s="11"/>
      <c r="BQ438" s="11"/>
      <c r="BR438" s="11"/>
      <c r="BS438" s="11"/>
      <c r="BT438" s="5">
        <f>SUM(Tabela36[[#This Row],[set/21]:[dez/21]])</f>
        <v>0</v>
      </c>
      <c r="BU438" s="5">
        <f>SUM(Tabela36[[#This Row],[jan/22]:[dez/22]])</f>
        <v>0</v>
      </c>
      <c r="BV438" s="5">
        <f t="shared" si="20"/>
        <v>0</v>
      </c>
      <c r="BW438" s="5">
        <f t="shared" si="21"/>
        <v>10446.550000000001</v>
      </c>
      <c r="BX438" s="5">
        <f>SUM(Tabela36[[#This Row],[jan/25]:[dez/25]])</f>
        <v>25902.02</v>
      </c>
      <c r="BY438" s="5">
        <f t="shared" si="22"/>
        <v>4423.2</v>
      </c>
      <c r="BZ438" s="5">
        <f>Tabela36[[#This Row],[Total 2025]]+Tabela36[[#This Row],[Total 2024]]+Tabela36[[#This Row],[Total 2023]]+Tabela36[[#This Row],[Total 2022]]+Tabela36[[#This Row],[Total 2021]]+Tabela36[[#This Row],[Total 2026]]</f>
        <v>40771.769999999997</v>
      </c>
    </row>
    <row r="439" spans="1:78" ht="30" customHeight="1" x14ac:dyDescent="0.25">
      <c r="A439" s="2"/>
      <c r="B439" s="49" t="s">
        <v>526</v>
      </c>
      <c r="C439" s="44" t="s">
        <v>276</v>
      </c>
      <c r="D439" s="3">
        <v>1502</v>
      </c>
      <c r="E439" s="11"/>
      <c r="F439" s="3" t="s">
        <v>436</v>
      </c>
      <c r="G439" s="153" t="s">
        <v>435</v>
      </c>
      <c r="H439" s="7"/>
      <c r="I439" s="7"/>
      <c r="J439" s="7"/>
      <c r="K439" s="7"/>
      <c r="L439" s="7"/>
      <c r="M439" s="7"/>
      <c r="N439" s="7"/>
      <c r="O439" s="7"/>
      <c r="P439" s="7"/>
      <c r="Q439" s="7"/>
      <c r="R439" s="7"/>
      <c r="S439" s="7"/>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v>4727.53</v>
      </c>
      <c r="AS439" s="11">
        <v>0</v>
      </c>
      <c r="AT439" s="11">
        <v>0</v>
      </c>
      <c r="AU439" s="11">
        <v>3661.66</v>
      </c>
      <c r="AV439" s="11">
        <v>0</v>
      </c>
      <c r="AW439" s="7">
        <v>0</v>
      </c>
      <c r="AX439" s="11">
        <v>0</v>
      </c>
      <c r="AY439" s="11">
        <v>0</v>
      </c>
      <c r="AZ439" s="11">
        <v>0</v>
      </c>
      <c r="BA439" s="11">
        <v>0</v>
      </c>
      <c r="BB439" s="11">
        <v>0</v>
      </c>
      <c r="BC439" s="11">
        <v>0</v>
      </c>
      <c r="BD439" s="11">
        <v>0</v>
      </c>
      <c r="BE439" s="11">
        <v>0</v>
      </c>
      <c r="BF439" s="11">
        <v>0</v>
      </c>
      <c r="BG439" s="11">
        <v>0</v>
      </c>
      <c r="BH439" s="11">
        <v>0</v>
      </c>
      <c r="BI439" s="11">
        <v>0</v>
      </c>
      <c r="BJ439" s="11">
        <v>0</v>
      </c>
      <c r="BK439" s="11">
        <v>0</v>
      </c>
      <c r="BL439" s="155">
        <v>0</v>
      </c>
      <c r="BM439" s="11"/>
      <c r="BN439" s="11"/>
      <c r="BO439" s="11"/>
      <c r="BP439" s="11"/>
      <c r="BQ439" s="11"/>
      <c r="BR439" s="11"/>
      <c r="BS439" s="11"/>
      <c r="BT439" s="5">
        <f>SUM(Tabela36[[#This Row],[set/21]:[dez/21]])</f>
        <v>0</v>
      </c>
      <c r="BU439" s="5">
        <f>SUM(Tabela36[[#This Row],[jan/22]:[dez/22]])</f>
        <v>0</v>
      </c>
      <c r="BV439" s="5">
        <f t="shared" si="20"/>
        <v>0</v>
      </c>
      <c r="BW439" s="5">
        <f t="shared" si="21"/>
        <v>8389.1899999999987</v>
      </c>
      <c r="BX439" s="5">
        <f>SUM(Tabela36[[#This Row],[jan/25]:[dez/25]])</f>
        <v>0</v>
      </c>
      <c r="BY439" s="5">
        <f t="shared" si="22"/>
        <v>0</v>
      </c>
      <c r="BZ439" s="5">
        <f>Tabela36[[#This Row],[Total 2025]]+Tabela36[[#This Row],[Total 2024]]+Tabela36[[#This Row],[Total 2023]]+Tabela36[[#This Row],[Total 2022]]+Tabela36[[#This Row],[Total 2021]]+Tabela36[[#This Row],[Total 2026]]</f>
        <v>8389.1899999999987</v>
      </c>
    </row>
    <row r="440" spans="1:78" ht="30" customHeight="1" x14ac:dyDescent="0.25">
      <c r="A440" s="2"/>
      <c r="B440" s="10" t="s">
        <v>528</v>
      </c>
      <c r="C440" s="2" t="s">
        <v>281</v>
      </c>
      <c r="D440" s="3">
        <v>1510</v>
      </c>
      <c r="E440" s="11">
        <v>11000</v>
      </c>
      <c r="F440" s="3" t="s">
        <v>529</v>
      </c>
      <c r="G440" s="153" t="s">
        <v>435</v>
      </c>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v>5301.1</v>
      </c>
      <c r="AT440" s="11">
        <v>7633.67</v>
      </c>
      <c r="AU440" s="11">
        <v>6110.32</v>
      </c>
      <c r="AV440" s="11">
        <v>6493.98</v>
      </c>
      <c r="AW440" s="7">
        <v>0</v>
      </c>
      <c r="AX440" s="11">
        <v>12834.98</v>
      </c>
      <c r="AY440" s="11">
        <v>4586.82</v>
      </c>
      <c r="AZ440" s="11">
        <v>0</v>
      </c>
      <c r="BA440" s="11">
        <v>0</v>
      </c>
      <c r="BB440" s="11">
        <v>7155.76</v>
      </c>
      <c r="BC440" s="11">
        <v>5573.4</v>
      </c>
      <c r="BD440" s="11">
        <v>5815.74</v>
      </c>
      <c r="BE440" s="11">
        <v>11629.53</v>
      </c>
      <c r="BF440" s="11">
        <v>6124.1799999999994</v>
      </c>
      <c r="BG440" s="11">
        <v>6980.29</v>
      </c>
      <c r="BH440" s="11">
        <v>7776.38</v>
      </c>
      <c r="BI440" s="11">
        <v>0</v>
      </c>
      <c r="BJ440" s="11">
        <v>8318</v>
      </c>
      <c r="BK440" s="11">
        <v>2604.71</v>
      </c>
      <c r="BL440" s="155">
        <v>10352.969999999999</v>
      </c>
      <c r="BM440" s="11"/>
      <c r="BN440" s="11"/>
      <c r="BO440" s="11"/>
      <c r="BP440" s="11"/>
      <c r="BQ440" s="11"/>
      <c r="BR440" s="11"/>
      <c r="BS440" s="11"/>
      <c r="BT440" s="5">
        <f>SUM(Tabela36[[#This Row],[set/21]:[dez/21]])</f>
        <v>0</v>
      </c>
      <c r="BU440" s="5">
        <f>SUM(Tabela36[[#This Row],[jan/22]:[dez/22]])</f>
        <v>0</v>
      </c>
      <c r="BV440" s="5">
        <f t="shared" si="20"/>
        <v>0</v>
      </c>
      <c r="BW440" s="5">
        <f t="shared" si="21"/>
        <v>19045.09</v>
      </c>
      <c r="BX440" s="5">
        <f>SUM(Tabela36[[#This Row],[jan/25]:[dez/25]])</f>
        <v>67194.679999999993</v>
      </c>
      <c r="BY440" s="5">
        <f t="shared" si="22"/>
        <v>29052.059999999998</v>
      </c>
      <c r="BZ440" s="5">
        <f>Tabela36[[#This Row],[Total 2025]]+Tabela36[[#This Row],[Total 2024]]+Tabela36[[#This Row],[Total 2023]]+Tabela36[[#This Row],[Total 2022]]+Tabela36[[#This Row],[Total 2021]]+Tabela36[[#This Row],[Total 2026]]</f>
        <v>115291.82999999999</v>
      </c>
    </row>
    <row r="441" spans="1:78" ht="30" customHeight="1" x14ac:dyDescent="0.25">
      <c r="A441" s="2"/>
      <c r="B441" s="10" t="s">
        <v>530</v>
      </c>
      <c r="C441" s="2" t="s">
        <v>279</v>
      </c>
      <c r="D441" s="3">
        <v>1505</v>
      </c>
      <c r="E441" s="11">
        <v>15000</v>
      </c>
      <c r="F441" s="3" t="s">
        <v>529</v>
      </c>
      <c r="G441" s="153" t="s">
        <v>471</v>
      </c>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v>12455.54</v>
      </c>
      <c r="AT441" s="11">
        <v>6195.36</v>
      </c>
      <c r="AU441" s="11">
        <v>8297.7999999999993</v>
      </c>
      <c r="AV441" s="11">
        <v>12733.119999999999</v>
      </c>
      <c r="AW441" s="7">
        <v>7375.26</v>
      </c>
      <c r="AX441" s="11">
        <v>2775</v>
      </c>
      <c r="AY441" s="11">
        <v>19527.669999999998</v>
      </c>
      <c r="AZ441" s="11">
        <v>0</v>
      </c>
      <c r="BA441" s="11">
        <v>0</v>
      </c>
      <c r="BB441" s="11">
        <v>9555.09</v>
      </c>
      <c r="BC441" s="11">
        <v>0</v>
      </c>
      <c r="BD441" s="11">
        <v>6199.24</v>
      </c>
      <c r="BE441" s="11">
        <v>4058.24</v>
      </c>
      <c r="BF441" s="11">
        <v>0</v>
      </c>
      <c r="BG441" s="11">
        <v>4412.08</v>
      </c>
      <c r="BH441" s="11">
        <v>9356.24</v>
      </c>
      <c r="BI441" s="11">
        <v>0</v>
      </c>
      <c r="BJ441" s="11">
        <v>4385.5200000000004</v>
      </c>
      <c r="BK441" s="11">
        <v>6278.6</v>
      </c>
      <c r="BL441" s="155">
        <v>302.27999999999997</v>
      </c>
      <c r="BM441" s="11"/>
      <c r="BN441" s="11"/>
      <c r="BO441" s="11"/>
      <c r="BP441" s="11"/>
      <c r="BQ441" s="11"/>
      <c r="BR441" s="11"/>
      <c r="BS441" s="11"/>
      <c r="BT441" s="5">
        <f>SUM(Tabela36[[#This Row],[set/21]:[dez/21]])</f>
        <v>0</v>
      </c>
      <c r="BU441" s="5">
        <f>SUM(Tabela36[[#This Row],[jan/22]:[dez/22]])</f>
        <v>0</v>
      </c>
      <c r="BV441" s="5">
        <f t="shared" si="20"/>
        <v>0</v>
      </c>
      <c r="BW441" s="5">
        <f t="shared" si="21"/>
        <v>26948.7</v>
      </c>
      <c r="BX441" s="5">
        <f>SUM(Tabela36[[#This Row],[jan/25]:[dez/25]])</f>
        <v>66635.7</v>
      </c>
      <c r="BY441" s="5">
        <f t="shared" si="22"/>
        <v>20322.64</v>
      </c>
      <c r="BZ441" s="5">
        <f>Tabela36[[#This Row],[Total 2025]]+Tabela36[[#This Row],[Total 2024]]+Tabela36[[#This Row],[Total 2023]]+Tabela36[[#This Row],[Total 2022]]+Tabela36[[#This Row],[Total 2021]]+Tabela36[[#This Row],[Total 2026]]</f>
        <v>113907.04</v>
      </c>
    </row>
    <row r="442" spans="1:78" ht="30" customHeight="1" x14ac:dyDescent="0.25">
      <c r="A442" s="2"/>
      <c r="B442" s="10" t="s">
        <v>531</v>
      </c>
      <c r="C442" s="3" t="s">
        <v>286</v>
      </c>
      <c r="D442" s="3">
        <v>1506</v>
      </c>
      <c r="E442" s="11">
        <v>45000</v>
      </c>
      <c r="F442" s="3" t="s">
        <v>437</v>
      </c>
      <c r="G442" s="153" t="s">
        <v>435</v>
      </c>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v>13298.96</v>
      </c>
      <c r="AU442" s="11">
        <v>0</v>
      </c>
      <c r="AV442" s="11">
        <v>0</v>
      </c>
      <c r="AW442" s="7">
        <v>0</v>
      </c>
      <c r="AX442" s="11">
        <v>0</v>
      </c>
      <c r="AY442" s="11">
        <v>9940.3700000000008</v>
      </c>
      <c r="AZ442" s="11">
        <v>8404.58</v>
      </c>
      <c r="BA442" s="11">
        <v>8774.0300000000007</v>
      </c>
      <c r="BB442" s="11">
        <v>5365.79</v>
      </c>
      <c r="BC442" s="11">
        <v>12186.669999999998</v>
      </c>
      <c r="BD442" s="11">
        <v>5744.3600000000006</v>
      </c>
      <c r="BE442" s="11">
        <v>18776.309999999998</v>
      </c>
      <c r="BF442" s="11">
        <v>0</v>
      </c>
      <c r="BG442" s="11">
        <v>10953.09</v>
      </c>
      <c r="BH442" s="11">
        <v>11440.92</v>
      </c>
      <c r="BI442" s="11">
        <v>15218.76</v>
      </c>
      <c r="BJ442" s="11">
        <v>6564.2000000000007</v>
      </c>
      <c r="BK442" s="11">
        <v>9445.7800000000007</v>
      </c>
      <c r="BL442" s="155">
        <v>6541.6</v>
      </c>
      <c r="BM442" s="11"/>
      <c r="BN442" s="11"/>
      <c r="BO442" s="11"/>
      <c r="BP442" s="11"/>
      <c r="BQ442" s="11"/>
      <c r="BR442" s="11"/>
      <c r="BS442" s="11"/>
      <c r="BT442" s="5">
        <f>SUM(Tabela36[[#This Row],[set/21]:[dez/21]])</f>
        <v>0</v>
      </c>
      <c r="BU442" s="5">
        <f>SUM(Tabela36[[#This Row],[jan/22]:[dez/22]])</f>
        <v>0</v>
      </c>
      <c r="BV442" s="5">
        <f t="shared" si="20"/>
        <v>0</v>
      </c>
      <c r="BW442" s="5">
        <f t="shared" si="21"/>
        <v>13298.96</v>
      </c>
      <c r="BX442" s="5">
        <f>SUM(Tabela36[[#This Row],[jan/25]:[dez/25]])</f>
        <v>80145.2</v>
      </c>
      <c r="BY442" s="5">
        <f t="shared" si="22"/>
        <v>49211.26</v>
      </c>
      <c r="BZ442" s="5">
        <f>Tabela36[[#This Row],[Total 2025]]+Tabela36[[#This Row],[Total 2024]]+Tabela36[[#This Row],[Total 2023]]+Tabela36[[#This Row],[Total 2022]]+Tabela36[[#This Row],[Total 2021]]+Tabela36[[#This Row],[Total 2026]]</f>
        <v>142655.42000000001</v>
      </c>
    </row>
    <row r="443" spans="1:78" ht="30" customHeight="1" x14ac:dyDescent="0.25">
      <c r="A443" s="2"/>
      <c r="B443" s="10" t="s">
        <v>532</v>
      </c>
      <c r="C443" s="3" t="s">
        <v>279</v>
      </c>
      <c r="D443" s="3">
        <v>1507</v>
      </c>
      <c r="E443" s="11"/>
      <c r="F443" s="3" t="s">
        <v>529</v>
      </c>
      <c r="G443" s="153" t="s">
        <v>435</v>
      </c>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v>6103.36</v>
      </c>
      <c r="AU443" s="11">
        <v>0</v>
      </c>
      <c r="AV443" s="11">
        <v>0</v>
      </c>
      <c r="AW443" s="7">
        <v>2899.06</v>
      </c>
      <c r="AX443" s="11">
        <v>0</v>
      </c>
      <c r="AY443" s="11">
        <v>0</v>
      </c>
      <c r="AZ443" s="11">
        <v>0</v>
      </c>
      <c r="BA443" s="11">
        <v>0</v>
      </c>
      <c r="BB443" s="11">
        <v>0</v>
      </c>
      <c r="BC443" s="11">
        <v>0</v>
      </c>
      <c r="BD443" s="11">
        <v>0</v>
      </c>
      <c r="BE443" s="11">
        <v>0</v>
      </c>
      <c r="BF443" s="11">
        <v>0</v>
      </c>
      <c r="BG443" s="11">
        <v>0</v>
      </c>
      <c r="BH443" s="11">
        <v>0</v>
      </c>
      <c r="BI443" s="11">
        <v>0</v>
      </c>
      <c r="BJ443" s="11">
        <v>0</v>
      </c>
      <c r="BK443" s="11">
        <v>0</v>
      </c>
      <c r="BL443" s="155">
        <v>0</v>
      </c>
      <c r="BM443" s="11"/>
      <c r="BN443" s="11"/>
      <c r="BO443" s="11"/>
      <c r="BP443" s="11"/>
      <c r="BQ443" s="11"/>
      <c r="BR443" s="11"/>
      <c r="BS443" s="11"/>
      <c r="BT443" s="5">
        <f>SUM(Tabela36[[#This Row],[set/21]:[dez/21]])</f>
        <v>0</v>
      </c>
      <c r="BU443" s="5">
        <f>SUM(Tabela36[[#This Row],[jan/22]:[dez/22]])</f>
        <v>0</v>
      </c>
      <c r="BV443" s="5">
        <f t="shared" si="20"/>
        <v>0</v>
      </c>
      <c r="BW443" s="5">
        <f t="shared" si="21"/>
        <v>6103.36</v>
      </c>
      <c r="BX443" s="5">
        <f>SUM(Tabela36[[#This Row],[jan/25]:[dez/25]])</f>
        <v>2899.06</v>
      </c>
      <c r="BY443" s="5">
        <f t="shared" si="22"/>
        <v>0</v>
      </c>
      <c r="BZ443" s="5">
        <f>Tabela36[[#This Row],[Total 2025]]+Tabela36[[#This Row],[Total 2024]]+Tabela36[[#This Row],[Total 2023]]+Tabela36[[#This Row],[Total 2022]]+Tabela36[[#This Row],[Total 2021]]+Tabela36[[#This Row],[Total 2026]]</f>
        <v>9002.42</v>
      </c>
    </row>
    <row r="444" spans="1:78" ht="30" customHeight="1" x14ac:dyDescent="0.25">
      <c r="A444" s="2"/>
      <c r="B444" s="10" t="s">
        <v>533</v>
      </c>
      <c r="C444" s="3" t="s">
        <v>276</v>
      </c>
      <c r="D444" s="3">
        <v>1508</v>
      </c>
      <c r="E444" s="11">
        <v>15000</v>
      </c>
      <c r="F444" s="3" t="s">
        <v>436</v>
      </c>
      <c r="G444" s="153" t="s">
        <v>435</v>
      </c>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v>5255.02</v>
      </c>
      <c r="AU444" s="11">
        <v>0</v>
      </c>
      <c r="AV444" s="11">
        <v>2112.8000000000002</v>
      </c>
      <c r="AW444" s="7">
        <v>0</v>
      </c>
      <c r="AX444" s="11">
        <v>6016.4</v>
      </c>
      <c r="AY444" s="11">
        <v>0</v>
      </c>
      <c r="AZ444" s="11">
        <v>0</v>
      </c>
      <c r="BA444" s="11">
        <v>0</v>
      </c>
      <c r="BB444" s="11">
        <v>0</v>
      </c>
      <c r="BC444" s="11">
        <v>0</v>
      </c>
      <c r="BD444" s="11">
        <v>0</v>
      </c>
      <c r="BE444" s="11">
        <v>0</v>
      </c>
      <c r="BF444" s="11">
        <v>3397</v>
      </c>
      <c r="BG444" s="11">
        <v>0</v>
      </c>
      <c r="BH444" s="11">
        <v>11122.1</v>
      </c>
      <c r="BI444" s="11">
        <v>0</v>
      </c>
      <c r="BJ444" s="11">
        <v>4247.5</v>
      </c>
      <c r="BK444" s="11">
        <v>0</v>
      </c>
      <c r="BL444" s="155">
        <v>0</v>
      </c>
      <c r="BM444" s="11"/>
      <c r="BN444" s="11"/>
      <c r="BO444" s="11"/>
      <c r="BP444" s="11"/>
      <c r="BQ444" s="11"/>
      <c r="BR444" s="11"/>
      <c r="BS444" s="11"/>
      <c r="BT444" s="5">
        <f>SUM(Tabela36[[#This Row],[set/21]:[dez/21]])</f>
        <v>0</v>
      </c>
      <c r="BU444" s="5">
        <f>SUM(Tabela36[[#This Row],[jan/22]:[dez/22]])</f>
        <v>0</v>
      </c>
      <c r="BV444" s="5">
        <f t="shared" si="20"/>
        <v>0</v>
      </c>
      <c r="BW444" s="5">
        <f t="shared" si="21"/>
        <v>5255.02</v>
      </c>
      <c r="BX444" s="5">
        <f>SUM(Tabela36[[#This Row],[jan/25]:[dez/25]])</f>
        <v>11526.2</v>
      </c>
      <c r="BY444" s="5">
        <f t="shared" si="22"/>
        <v>15369.6</v>
      </c>
      <c r="BZ444" s="5">
        <f>Tabela36[[#This Row],[Total 2025]]+Tabela36[[#This Row],[Total 2024]]+Tabela36[[#This Row],[Total 2023]]+Tabela36[[#This Row],[Total 2022]]+Tabela36[[#This Row],[Total 2021]]+Tabela36[[#This Row],[Total 2026]]</f>
        <v>32150.82</v>
      </c>
    </row>
    <row r="445" spans="1:78" ht="30" customHeight="1" x14ac:dyDescent="0.25">
      <c r="A445" s="2"/>
      <c r="B445" s="10" t="s">
        <v>534</v>
      </c>
      <c r="C445" s="3" t="s">
        <v>279</v>
      </c>
      <c r="D445" s="3">
        <v>1509</v>
      </c>
      <c r="E445" s="11">
        <v>40000</v>
      </c>
      <c r="F445" s="3" t="s">
        <v>529</v>
      </c>
      <c r="G445" s="153" t="s">
        <v>471</v>
      </c>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v>9359.57</v>
      </c>
      <c r="AV445" s="11">
        <v>18946.240000000002</v>
      </c>
      <c r="AW445" s="7">
        <v>11424.54</v>
      </c>
      <c r="AX445" s="11">
        <v>22779.510000000002</v>
      </c>
      <c r="AY445" s="11">
        <v>9157.92</v>
      </c>
      <c r="AZ445" s="11">
        <v>2854.5</v>
      </c>
      <c r="BA445" s="11">
        <v>8443.4</v>
      </c>
      <c r="BB445" s="11">
        <v>19766.510000000002</v>
      </c>
      <c r="BC445" s="11">
        <v>14906.52</v>
      </c>
      <c r="BD445" s="11">
        <v>13328.429999999998</v>
      </c>
      <c r="BE445" s="11">
        <v>23689.46</v>
      </c>
      <c r="BF445" s="11">
        <v>7408.77</v>
      </c>
      <c r="BG445" s="11">
        <v>0</v>
      </c>
      <c r="BH445" s="11">
        <v>10864.6</v>
      </c>
      <c r="BI445" s="11">
        <v>0</v>
      </c>
      <c r="BJ445" s="11">
        <v>0</v>
      </c>
      <c r="BK445" s="11">
        <v>26116.5</v>
      </c>
      <c r="BL445" s="155">
        <v>0</v>
      </c>
      <c r="BM445" s="11"/>
      <c r="BN445" s="11"/>
      <c r="BO445" s="11"/>
      <c r="BP445" s="11"/>
      <c r="BQ445" s="11"/>
      <c r="BR445" s="11"/>
      <c r="BS445" s="11"/>
      <c r="BT445" s="5">
        <f>SUM(Tabela36[[#This Row],[set/21]:[dez/21]])</f>
        <v>0</v>
      </c>
      <c r="BU445" s="5">
        <f>SUM(Tabela36[[#This Row],[jan/22]:[dez/22]])</f>
        <v>0</v>
      </c>
      <c r="BV445" s="5">
        <f t="shared" si="20"/>
        <v>0</v>
      </c>
      <c r="BW445" s="5">
        <f t="shared" si="21"/>
        <v>9359.57</v>
      </c>
      <c r="BX445" s="5">
        <f>SUM(Tabela36[[#This Row],[jan/25]:[dez/25]])</f>
        <v>152705.79999999999</v>
      </c>
      <c r="BY445" s="5">
        <f t="shared" si="22"/>
        <v>36981.1</v>
      </c>
      <c r="BZ445" s="5">
        <f>Tabela36[[#This Row],[Total 2025]]+Tabela36[[#This Row],[Total 2024]]+Tabela36[[#This Row],[Total 2023]]+Tabela36[[#This Row],[Total 2022]]+Tabela36[[#This Row],[Total 2021]]+Tabela36[[#This Row],[Total 2026]]</f>
        <v>199046.47</v>
      </c>
    </row>
    <row r="446" spans="1:78" ht="30" customHeight="1" x14ac:dyDescent="0.25">
      <c r="A446" s="2"/>
      <c r="B446" s="10" t="s">
        <v>535</v>
      </c>
      <c r="C446" s="10" t="s">
        <v>277</v>
      </c>
      <c r="D446" s="3">
        <v>1512</v>
      </c>
      <c r="E446" s="11"/>
      <c r="F446" s="3" t="s">
        <v>436</v>
      </c>
      <c r="G446" s="153" t="s">
        <v>435</v>
      </c>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v>5681.8700000000008</v>
      </c>
      <c r="AV446" s="11">
        <v>2043.44</v>
      </c>
      <c r="AW446" s="7">
        <v>0</v>
      </c>
      <c r="AX446" s="11">
        <v>0</v>
      </c>
      <c r="AY446" s="11">
        <v>0</v>
      </c>
      <c r="AZ446" s="11">
        <v>0</v>
      </c>
      <c r="BA446" s="11">
        <v>0</v>
      </c>
      <c r="BB446" s="11">
        <v>0</v>
      </c>
      <c r="BC446" s="11">
        <v>0</v>
      </c>
      <c r="BD446" s="11">
        <v>0</v>
      </c>
      <c r="BE446" s="11">
        <v>0</v>
      </c>
      <c r="BF446" s="11">
        <v>0</v>
      </c>
      <c r="BG446" s="11">
        <v>0</v>
      </c>
      <c r="BH446" s="11">
        <v>0</v>
      </c>
      <c r="BI446" s="11">
        <v>0</v>
      </c>
      <c r="BJ446" s="11">
        <v>0</v>
      </c>
      <c r="BK446" s="11">
        <v>0</v>
      </c>
      <c r="BL446" s="155">
        <v>0</v>
      </c>
      <c r="BM446" s="11"/>
      <c r="BN446" s="11"/>
      <c r="BO446" s="11"/>
      <c r="BP446" s="11"/>
      <c r="BQ446" s="11"/>
      <c r="BR446" s="11"/>
      <c r="BS446" s="11"/>
      <c r="BT446" s="5">
        <f>SUM(Tabela36[[#This Row],[set/21]:[dez/21]])</f>
        <v>0</v>
      </c>
      <c r="BU446" s="5">
        <f>SUM(Tabela36[[#This Row],[jan/22]:[dez/22]])</f>
        <v>0</v>
      </c>
      <c r="BV446" s="5">
        <f t="shared" si="20"/>
        <v>0</v>
      </c>
      <c r="BW446" s="5">
        <f t="shared" si="21"/>
        <v>5681.8700000000008</v>
      </c>
      <c r="BX446" s="5">
        <f>SUM(Tabela36[[#This Row],[jan/25]:[dez/25]])</f>
        <v>2043.44</v>
      </c>
      <c r="BY446" s="5">
        <f t="shared" si="22"/>
        <v>0</v>
      </c>
      <c r="BZ446" s="5">
        <f>Tabela36[[#This Row],[Total 2025]]+Tabela36[[#This Row],[Total 2024]]+Tabela36[[#This Row],[Total 2023]]+Tabela36[[#This Row],[Total 2022]]+Tabela36[[#This Row],[Total 2021]]+Tabela36[[#This Row],[Total 2026]]</f>
        <v>7725.3100000000013</v>
      </c>
    </row>
    <row r="447" spans="1:78" ht="30" customHeight="1" x14ac:dyDescent="0.25">
      <c r="A447" s="2"/>
      <c r="B447" s="10" t="s">
        <v>536</v>
      </c>
      <c r="C447" s="10" t="s">
        <v>294</v>
      </c>
      <c r="D447" s="3">
        <v>1513</v>
      </c>
      <c r="E447" s="11">
        <v>15000</v>
      </c>
      <c r="F447" s="3" t="s">
        <v>436</v>
      </c>
      <c r="G447" s="153" t="s">
        <v>435</v>
      </c>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v>5298.46</v>
      </c>
      <c r="AV447" s="11">
        <v>7779.5</v>
      </c>
      <c r="AW447" s="7">
        <v>0</v>
      </c>
      <c r="AX447" s="11">
        <v>5102.24</v>
      </c>
      <c r="AY447" s="11">
        <v>1062.78</v>
      </c>
      <c r="AZ447" s="11">
        <v>0</v>
      </c>
      <c r="BA447" s="11">
        <v>4261.68</v>
      </c>
      <c r="BB447" s="11">
        <v>0</v>
      </c>
      <c r="BC447" s="11">
        <v>0</v>
      </c>
      <c r="BD447" s="11">
        <v>16916.3</v>
      </c>
      <c r="BE447" s="11">
        <v>9188.18</v>
      </c>
      <c r="BF447" s="11">
        <v>10829.76</v>
      </c>
      <c r="BG447" s="11">
        <v>0</v>
      </c>
      <c r="BH447" s="11">
        <v>0</v>
      </c>
      <c r="BI447" s="11">
        <v>0</v>
      </c>
      <c r="BJ447" s="11">
        <v>26164.89</v>
      </c>
      <c r="BK447" s="11">
        <v>34906.159999999996</v>
      </c>
      <c r="BL447" s="155">
        <v>14063.68</v>
      </c>
      <c r="BM447" s="11"/>
      <c r="BN447" s="11"/>
      <c r="BO447" s="11"/>
      <c r="BP447" s="11"/>
      <c r="BQ447" s="11"/>
      <c r="BR447" s="11"/>
      <c r="BS447" s="11"/>
      <c r="BT447" s="5">
        <f>SUM(Tabela36[[#This Row],[set/21]:[dez/21]])</f>
        <v>0</v>
      </c>
      <c r="BU447" s="5">
        <f>SUM(Tabela36[[#This Row],[jan/22]:[dez/22]])</f>
        <v>0</v>
      </c>
      <c r="BV447" s="5">
        <f t="shared" si="20"/>
        <v>0</v>
      </c>
      <c r="BW447" s="5">
        <f t="shared" si="21"/>
        <v>5298.46</v>
      </c>
      <c r="BX447" s="5">
        <f>SUM(Tabela36[[#This Row],[jan/25]:[dez/25]])</f>
        <v>55140.44</v>
      </c>
      <c r="BY447" s="5">
        <f t="shared" si="22"/>
        <v>75134.73</v>
      </c>
      <c r="BZ447" s="5">
        <f>Tabela36[[#This Row],[Total 2025]]+Tabela36[[#This Row],[Total 2024]]+Tabela36[[#This Row],[Total 2023]]+Tabela36[[#This Row],[Total 2022]]+Tabela36[[#This Row],[Total 2021]]+Tabela36[[#This Row],[Total 2026]]</f>
        <v>135573.63</v>
      </c>
    </row>
    <row r="448" spans="1:78" ht="30" customHeight="1" x14ac:dyDescent="0.25">
      <c r="A448" s="2"/>
      <c r="B448" s="51" t="s">
        <v>550</v>
      </c>
      <c r="C448" s="10" t="s">
        <v>276</v>
      </c>
      <c r="D448" s="3">
        <v>1515</v>
      </c>
      <c r="E448" s="11"/>
      <c r="F448" s="3" t="s">
        <v>436</v>
      </c>
      <c r="G448" s="153" t="s">
        <v>435</v>
      </c>
      <c r="H448" s="7"/>
      <c r="I448" s="7"/>
      <c r="J448" s="7"/>
      <c r="K448" s="7"/>
      <c r="L448" s="7"/>
      <c r="M448" s="7"/>
      <c r="N448" s="7"/>
      <c r="O448" s="7"/>
      <c r="P448" s="7"/>
      <c r="Q448" s="7"/>
      <c r="R448" s="7"/>
      <c r="S448" s="7"/>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v>6216.08</v>
      </c>
      <c r="AW448" s="7">
        <v>15773.46</v>
      </c>
      <c r="AX448" s="11">
        <v>8610.18</v>
      </c>
      <c r="AY448" s="11">
        <v>0</v>
      </c>
      <c r="AZ448" s="11">
        <v>9096.99</v>
      </c>
      <c r="BA448" s="11">
        <v>0</v>
      </c>
      <c r="BB448" s="11">
        <v>17767.09</v>
      </c>
      <c r="BC448" s="11">
        <v>0</v>
      </c>
      <c r="BD448" s="11">
        <v>11054.72</v>
      </c>
      <c r="BE448" s="11">
        <v>9348.7200000000012</v>
      </c>
      <c r="BF448" s="11">
        <v>0</v>
      </c>
      <c r="BG448" s="11">
        <v>6202.46</v>
      </c>
      <c r="BH448" s="11">
        <v>10612.06</v>
      </c>
      <c r="BI448" s="11">
        <v>0</v>
      </c>
      <c r="BJ448" s="11">
        <v>10140</v>
      </c>
      <c r="BK448" s="11">
        <v>8419.7000000000007</v>
      </c>
      <c r="BL448" s="155">
        <v>5254.56</v>
      </c>
      <c r="BM448" s="11"/>
      <c r="BN448" s="11"/>
      <c r="BO448" s="11"/>
      <c r="BP448" s="11"/>
      <c r="BQ448" s="11"/>
      <c r="BR448" s="11"/>
      <c r="BS448" s="11"/>
      <c r="BT448" s="5">
        <f>SUM(Tabela36[[#This Row],[set/21]:[dez/21]])</f>
        <v>0</v>
      </c>
      <c r="BU448" s="5">
        <f>SUM(Tabela36[[#This Row],[jan/22]:[dez/22]])</f>
        <v>0</v>
      </c>
      <c r="BV448" s="5">
        <f t="shared" si="20"/>
        <v>0</v>
      </c>
      <c r="BW448" s="5">
        <f t="shared" si="21"/>
        <v>0</v>
      </c>
      <c r="BX448" s="5">
        <f>SUM(Tabela36[[#This Row],[jan/25]:[dez/25]])</f>
        <v>84069.700000000012</v>
      </c>
      <c r="BY448" s="5">
        <f t="shared" si="22"/>
        <v>34426.32</v>
      </c>
      <c r="BZ448" s="5">
        <f>Tabela36[[#This Row],[Total 2025]]+Tabela36[[#This Row],[Total 2024]]+Tabela36[[#This Row],[Total 2023]]+Tabela36[[#This Row],[Total 2022]]+Tabela36[[#This Row],[Total 2021]]+Tabela36[[#This Row],[Total 2026]]</f>
        <v>118496.02000000002</v>
      </c>
    </row>
    <row r="449" spans="1:78" ht="30" customHeight="1" x14ac:dyDescent="0.25">
      <c r="A449" s="2"/>
      <c r="B449" s="51" t="s">
        <v>551</v>
      </c>
      <c r="C449" s="10" t="s">
        <v>276</v>
      </c>
      <c r="D449" s="3">
        <v>1518</v>
      </c>
      <c r="E449" s="11"/>
      <c r="F449" s="3" t="s">
        <v>436</v>
      </c>
      <c r="G449" s="153" t="s">
        <v>435</v>
      </c>
      <c r="H449" s="7"/>
      <c r="I449" s="7"/>
      <c r="J449" s="7"/>
      <c r="K449" s="7"/>
      <c r="L449" s="7"/>
      <c r="M449" s="7"/>
      <c r="N449" s="7"/>
      <c r="O449" s="7"/>
      <c r="P449" s="7"/>
      <c r="Q449" s="7"/>
      <c r="R449" s="7"/>
      <c r="S449" s="7"/>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v>7439.48</v>
      </c>
      <c r="AW449" s="7">
        <v>5570.12</v>
      </c>
      <c r="AX449" s="11">
        <v>5260.93</v>
      </c>
      <c r="AY449" s="11">
        <v>9081.7200000000012</v>
      </c>
      <c r="AZ449" s="11">
        <v>5756.8</v>
      </c>
      <c r="BA449" s="11">
        <v>0</v>
      </c>
      <c r="BB449" s="11">
        <v>0</v>
      </c>
      <c r="BC449" s="11">
        <v>23035.08</v>
      </c>
      <c r="BD449" s="11">
        <v>6259.3</v>
      </c>
      <c r="BE449" s="11">
        <v>205.10000000000002</v>
      </c>
      <c r="BF449" s="11">
        <v>8941.2900000000009</v>
      </c>
      <c r="BG449" s="11">
        <v>6990.86</v>
      </c>
      <c r="BH449" s="11">
        <v>4972.16</v>
      </c>
      <c r="BI449" s="11">
        <v>0</v>
      </c>
      <c r="BJ449" s="11">
        <v>17000.3</v>
      </c>
      <c r="BK449" s="11">
        <v>9768.4</v>
      </c>
      <c r="BL449" s="155">
        <v>4431.0599999999995</v>
      </c>
      <c r="BM449" s="11"/>
      <c r="BN449" s="11"/>
      <c r="BO449" s="11"/>
      <c r="BP449" s="11"/>
      <c r="BQ449" s="11"/>
      <c r="BR449" s="11"/>
      <c r="BS449" s="11"/>
      <c r="BT449" s="5">
        <f>SUM(Tabela36[[#This Row],[set/21]:[dez/21]])</f>
        <v>0</v>
      </c>
      <c r="BU449" s="5">
        <f>SUM(Tabela36[[#This Row],[jan/22]:[dez/22]])</f>
        <v>0</v>
      </c>
      <c r="BV449" s="5">
        <f t="shared" si="20"/>
        <v>0</v>
      </c>
      <c r="BW449" s="5">
        <f t="shared" si="21"/>
        <v>0</v>
      </c>
      <c r="BX449" s="5">
        <f>SUM(Tabela36[[#This Row],[jan/25]:[dez/25]])</f>
        <v>78540.680000000008</v>
      </c>
      <c r="BY449" s="5">
        <f t="shared" si="22"/>
        <v>36171.919999999998</v>
      </c>
      <c r="BZ449" s="5">
        <f>Tabela36[[#This Row],[Total 2025]]+Tabela36[[#This Row],[Total 2024]]+Tabela36[[#This Row],[Total 2023]]+Tabela36[[#This Row],[Total 2022]]+Tabela36[[#This Row],[Total 2021]]+Tabela36[[#This Row],[Total 2026]]</f>
        <v>114712.6</v>
      </c>
    </row>
    <row r="450" spans="1:78" ht="30" customHeight="1" x14ac:dyDescent="0.25">
      <c r="A450" s="63"/>
      <c r="B450" s="51" t="s">
        <v>553</v>
      </c>
      <c r="C450" s="10" t="s">
        <v>276</v>
      </c>
      <c r="D450" s="3">
        <v>1521</v>
      </c>
      <c r="E450" s="11">
        <v>15000</v>
      </c>
      <c r="F450" s="3" t="s">
        <v>436</v>
      </c>
      <c r="G450" s="153" t="s">
        <v>435</v>
      </c>
      <c r="H450" s="7"/>
      <c r="I450" s="7"/>
      <c r="J450" s="7"/>
      <c r="K450" s="7"/>
      <c r="L450" s="7"/>
      <c r="M450" s="7"/>
      <c r="N450" s="7"/>
      <c r="O450" s="7"/>
      <c r="P450" s="7"/>
      <c r="Q450" s="7"/>
      <c r="R450" s="7"/>
      <c r="S450" s="7"/>
      <c r="T450" s="11"/>
      <c r="U450" s="11"/>
      <c r="V450" s="11"/>
      <c r="W450" s="11"/>
      <c r="X450" s="11"/>
      <c r="Y450" s="11"/>
      <c r="Z450" s="11"/>
      <c r="AA450" s="11"/>
      <c r="AB450" s="11"/>
      <c r="AC450" s="11"/>
      <c r="AD450" s="11"/>
      <c r="AE450" s="11"/>
      <c r="AF450" s="11"/>
      <c r="AG450" s="11"/>
      <c r="AH450" s="11"/>
      <c r="AI450" s="11"/>
      <c r="AJ450" s="11"/>
      <c r="AK450" s="11"/>
      <c r="AL450" s="11"/>
      <c r="AM450" s="11">
        <v>4417.3999999999996</v>
      </c>
      <c r="AN450" s="11">
        <v>0</v>
      </c>
      <c r="AO450" s="11">
        <v>0</v>
      </c>
      <c r="AP450" s="11">
        <v>0</v>
      </c>
      <c r="AQ450" s="11">
        <v>0</v>
      </c>
      <c r="AR450" s="11">
        <v>4488.2</v>
      </c>
      <c r="AS450" s="11">
        <v>0</v>
      </c>
      <c r="AT450" s="11">
        <v>0</v>
      </c>
      <c r="AU450" s="11">
        <v>0</v>
      </c>
      <c r="AV450" s="11">
        <v>11927.36</v>
      </c>
      <c r="AW450" s="7">
        <v>2252.64</v>
      </c>
      <c r="AX450" s="11">
        <v>1697.34</v>
      </c>
      <c r="AY450" s="11">
        <v>0</v>
      </c>
      <c r="AZ450" s="11">
        <v>0</v>
      </c>
      <c r="BA450" s="11">
        <v>5451.38</v>
      </c>
      <c r="BB450" s="11">
        <v>0</v>
      </c>
      <c r="BC450" s="11">
        <v>5471.85</v>
      </c>
      <c r="BD450" s="11">
        <v>4335.8</v>
      </c>
      <c r="BE450" s="11">
        <v>0</v>
      </c>
      <c r="BF450" s="11">
        <v>10273.379999999999</v>
      </c>
      <c r="BG450" s="11">
        <v>4717.92</v>
      </c>
      <c r="BH450" s="11">
        <v>3772</v>
      </c>
      <c r="BI450" s="11">
        <v>0</v>
      </c>
      <c r="BJ450" s="11">
        <v>0</v>
      </c>
      <c r="BK450" s="11">
        <v>0</v>
      </c>
      <c r="BL450" s="155">
        <v>4779.2</v>
      </c>
      <c r="BM450" s="11"/>
      <c r="BN450" s="11"/>
      <c r="BO450" s="11"/>
      <c r="BP450" s="11"/>
      <c r="BQ450" s="11"/>
      <c r="BR450" s="11"/>
      <c r="BS450" s="11"/>
      <c r="BT450" s="5">
        <f>SUM(Tabela36[[#This Row],[set/21]:[dez/21]])</f>
        <v>0</v>
      </c>
      <c r="BU450" s="5">
        <f>SUM(Tabela36[[#This Row],[jan/22]:[dez/22]])</f>
        <v>0</v>
      </c>
      <c r="BV450" s="5">
        <f t="shared" si="20"/>
        <v>0</v>
      </c>
      <c r="BW450" s="5">
        <f t="shared" si="21"/>
        <v>8905.5999999999985</v>
      </c>
      <c r="BX450" s="5">
        <f>SUM(Tabela36[[#This Row],[jan/25]:[dez/25]])</f>
        <v>46127.67</v>
      </c>
      <c r="BY450" s="5">
        <f t="shared" si="22"/>
        <v>8551.2000000000007</v>
      </c>
      <c r="BZ450" s="5">
        <f>Tabela36[[#This Row],[Total 2025]]+Tabela36[[#This Row],[Total 2024]]+Tabela36[[#This Row],[Total 2023]]+Tabela36[[#This Row],[Total 2022]]+Tabela36[[#This Row],[Total 2021]]+Tabela36[[#This Row],[Total 2026]]</f>
        <v>63584.47</v>
      </c>
    </row>
    <row r="451" spans="1:78" ht="30" customHeight="1" x14ac:dyDescent="0.25">
      <c r="A451" s="2"/>
      <c r="B451" s="51" t="s">
        <v>554</v>
      </c>
      <c r="C451" s="10" t="s">
        <v>279</v>
      </c>
      <c r="D451" s="3">
        <v>1522</v>
      </c>
      <c r="E451" s="11"/>
      <c r="F451" s="3" t="s">
        <v>529</v>
      </c>
      <c r="G451" s="153" t="s">
        <v>435</v>
      </c>
      <c r="H451" s="7"/>
      <c r="I451" s="7"/>
      <c r="J451" s="7"/>
      <c r="K451" s="7"/>
      <c r="L451" s="7"/>
      <c r="M451" s="7"/>
      <c r="N451" s="7"/>
      <c r="O451" s="7"/>
      <c r="P451" s="7"/>
      <c r="Q451" s="7"/>
      <c r="R451" s="7"/>
      <c r="S451" s="7"/>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v>6393.98</v>
      </c>
      <c r="AW451" s="7">
        <v>0</v>
      </c>
      <c r="AX451" s="11">
        <v>0</v>
      </c>
      <c r="AY451" s="11">
        <v>0</v>
      </c>
      <c r="AZ451" s="11">
        <v>0</v>
      </c>
      <c r="BA451" s="11">
        <v>0</v>
      </c>
      <c r="BB451" s="11">
        <v>0</v>
      </c>
      <c r="BC451" s="11">
        <v>0</v>
      </c>
      <c r="BD451" s="11">
        <v>0</v>
      </c>
      <c r="BE451" s="11">
        <v>0</v>
      </c>
      <c r="BF451" s="11">
        <v>0</v>
      </c>
      <c r="BG451" s="11">
        <v>0</v>
      </c>
      <c r="BH451" s="11">
        <v>0</v>
      </c>
      <c r="BI451" s="11">
        <v>0</v>
      </c>
      <c r="BJ451" s="11">
        <v>0</v>
      </c>
      <c r="BK451" s="11">
        <v>0</v>
      </c>
      <c r="BL451" s="155">
        <v>0</v>
      </c>
      <c r="BM451" s="11"/>
      <c r="BN451" s="11"/>
      <c r="BO451" s="11"/>
      <c r="BP451" s="11"/>
      <c r="BQ451" s="11"/>
      <c r="BR451" s="11"/>
      <c r="BS451" s="11"/>
      <c r="BT451" s="5">
        <f>SUM(Tabela36[[#This Row],[set/21]:[dez/21]])</f>
        <v>0</v>
      </c>
      <c r="BU451" s="5">
        <f>SUM(Tabela36[[#This Row],[jan/22]:[dez/22]])</f>
        <v>0</v>
      </c>
      <c r="BV451" s="5">
        <f t="shared" si="20"/>
        <v>0</v>
      </c>
      <c r="BW451" s="5">
        <f t="shared" si="21"/>
        <v>0</v>
      </c>
      <c r="BX451" s="5">
        <f>SUM(Tabela36[[#This Row],[jan/25]:[dez/25]])</f>
        <v>6393.98</v>
      </c>
      <c r="BY451" s="5">
        <f t="shared" si="22"/>
        <v>0</v>
      </c>
      <c r="BZ451" s="5">
        <f>Tabela36[[#This Row],[Total 2025]]+Tabela36[[#This Row],[Total 2024]]+Tabela36[[#This Row],[Total 2023]]+Tabela36[[#This Row],[Total 2022]]+Tabela36[[#This Row],[Total 2021]]+Tabela36[[#This Row],[Total 2026]]</f>
        <v>6393.98</v>
      </c>
    </row>
    <row r="452" spans="1:78" ht="30" customHeight="1" x14ac:dyDescent="0.25">
      <c r="A452" s="2"/>
      <c r="B452" s="51" t="s">
        <v>555</v>
      </c>
      <c r="C452" s="10" t="s">
        <v>276</v>
      </c>
      <c r="D452" s="3">
        <v>1524</v>
      </c>
      <c r="E452" s="11">
        <v>6000</v>
      </c>
      <c r="F452" s="3" t="s">
        <v>436</v>
      </c>
      <c r="G452" s="153" t="s">
        <v>435</v>
      </c>
      <c r="H452" s="7"/>
      <c r="I452" s="7"/>
      <c r="J452" s="7"/>
      <c r="K452" s="7"/>
      <c r="L452" s="7"/>
      <c r="M452" s="7"/>
      <c r="N452" s="7"/>
      <c r="O452" s="7"/>
      <c r="P452" s="7"/>
      <c r="Q452" s="7"/>
      <c r="R452" s="7"/>
      <c r="S452" s="7"/>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v>2663.2</v>
      </c>
      <c r="AW452" s="7">
        <v>4069.04</v>
      </c>
      <c r="AX452" s="11">
        <v>0</v>
      </c>
      <c r="AY452" s="11">
        <v>2953.61</v>
      </c>
      <c r="AZ452" s="11">
        <v>4579.1000000000004</v>
      </c>
      <c r="BA452" s="11">
        <v>0</v>
      </c>
      <c r="BB452" s="11">
        <v>4521.2299999999996</v>
      </c>
      <c r="BC452" s="11">
        <v>0</v>
      </c>
      <c r="BD452" s="11">
        <v>3198.81</v>
      </c>
      <c r="BE452" s="11">
        <v>0</v>
      </c>
      <c r="BF452" s="11">
        <v>4382.05</v>
      </c>
      <c r="BG452" s="11">
        <v>0</v>
      </c>
      <c r="BH452" s="11">
        <v>0</v>
      </c>
      <c r="BI452" s="11">
        <v>0</v>
      </c>
      <c r="BJ452" s="11">
        <v>0</v>
      </c>
      <c r="BK452" s="11">
        <v>0</v>
      </c>
      <c r="BL452" s="155">
        <v>0</v>
      </c>
      <c r="BM452" s="11"/>
      <c r="BN452" s="11"/>
      <c r="BO452" s="11"/>
      <c r="BP452" s="11"/>
      <c r="BQ452" s="11"/>
      <c r="BR452" s="11"/>
      <c r="BS452" s="11"/>
      <c r="BT452" s="5">
        <f>SUM(Tabela36[[#This Row],[set/21]:[dez/21]])</f>
        <v>0</v>
      </c>
      <c r="BU452" s="5">
        <f>SUM(Tabela36[[#This Row],[jan/22]:[dez/22]])</f>
        <v>0</v>
      </c>
      <c r="BV452" s="5">
        <f t="shared" ref="BV452:BV515" si="23">SUM(X452:AI452)</f>
        <v>0</v>
      </c>
      <c r="BW452" s="5">
        <f t="shared" ref="BW452:BW515" si="24">SUM(AJ452:AU452)</f>
        <v>0</v>
      </c>
      <c r="BX452" s="5">
        <f>SUM(Tabela36[[#This Row],[jan/25]:[dez/25]])</f>
        <v>26367.040000000001</v>
      </c>
      <c r="BY452" s="5">
        <f t="shared" ref="BY452:BY515" si="25">SUM(BH452:BS452)</f>
        <v>0</v>
      </c>
      <c r="BZ452" s="5">
        <f>Tabela36[[#This Row],[Total 2025]]+Tabela36[[#This Row],[Total 2024]]+Tabela36[[#This Row],[Total 2023]]+Tabela36[[#This Row],[Total 2022]]+Tabela36[[#This Row],[Total 2021]]+Tabela36[[#This Row],[Total 2026]]</f>
        <v>26367.040000000001</v>
      </c>
    </row>
    <row r="453" spans="1:78" ht="30" customHeight="1" x14ac:dyDescent="0.25">
      <c r="A453" s="2"/>
      <c r="B453" s="52" t="s">
        <v>557</v>
      </c>
      <c r="C453" s="10" t="s">
        <v>282</v>
      </c>
      <c r="D453" s="3">
        <v>1527</v>
      </c>
      <c r="E453" s="11"/>
      <c r="F453" s="3" t="s">
        <v>437</v>
      </c>
      <c r="G453" s="153" t="s">
        <v>435</v>
      </c>
      <c r="H453" s="7"/>
      <c r="I453" s="7"/>
      <c r="J453" s="7"/>
      <c r="K453" s="7"/>
      <c r="L453" s="7"/>
      <c r="M453" s="7"/>
      <c r="N453" s="7"/>
      <c r="O453" s="7"/>
      <c r="P453" s="7"/>
      <c r="Q453" s="7"/>
      <c r="R453" s="7"/>
      <c r="S453" s="7"/>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7">
        <v>52922.9</v>
      </c>
      <c r="AX453" s="11">
        <v>0</v>
      </c>
      <c r="AY453" s="11">
        <v>0</v>
      </c>
      <c r="AZ453" s="11">
        <v>0</v>
      </c>
      <c r="BA453" s="11">
        <v>0</v>
      </c>
      <c r="BB453" s="11">
        <v>0</v>
      </c>
      <c r="BC453" s="11">
        <v>0</v>
      </c>
      <c r="BD453" s="11">
        <v>0</v>
      </c>
      <c r="BE453" s="11">
        <v>0</v>
      </c>
      <c r="BF453" s="11">
        <v>0</v>
      </c>
      <c r="BG453" s="11">
        <v>0</v>
      </c>
      <c r="BH453" s="11">
        <v>0</v>
      </c>
      <c r="BI453" s="11">
        <v>0</v>
      </c>
      <c r="BJ453" s="11">
        <v>0</v>
      </c>
      <c r="BK453" s="11">
        <v>0</v>
      </c>
      <c r="BL453" s="155">
        <v>0</v>
      </c>
      <c r="BM453" s="11"/>
      <c r="BN453" s="11"/>
      <c r="BO453" s="11"/>
      <c r="BP453" s="11"/>
      <c r="BQ453" s="11"/>
      <c r="BR453" s="11"/>
      <c r="BS453" s="11"/>
      <c r="BT453" s="5">
        <f>SUM(Tabela36[[#This Row],[set/21]:[dez/21]])</f>
        <v>0</v>
      </c>
      <c r="BU453" s="5">
        <f>SUM(Tabela36[[#This Row],[jan/22]:[dez/22]])</f>
        <v>0</v>
      </c>
      <c r="BV453" s="5">
        <f t="shared" si="23"/>
        <v>0</v>
      </c>
      <c r="BW453" s="5">
        <f t="shared" si="24"/>
        <v>0</v>
      </c>
      <c r="BX453" s="5">
        <f>SUM(Tabela36[[#This Row],[jan/25]:[dez/25]])</f>
        <v>52922.9</v>
      </c>
      <c r="BY453" s="5">
        <f t="shared" si="25"/>
        <v>0</v>
      </c>
      <c r="BZ453" s="5">
        <f>Tabela36[[#This Row],[Total 2025]]+Tabela36[[#This Row],[Total 2024]]+Tabela36[[#This Row],[Total 2023]]+Tabela36[[#This Row],[Total 2022]]+Tabela36[[#This Row],[Total 2021]]+Tabela36[[#This Row],[Total 2026]]</f>
        <v>52922.9</v>
      </c>
    </row>
    <row r="454" spans="1:78" ht="30" customHeight="1" x14ac:dyDescent="0.25">
      <c r="A454" s="2"/>
      <c r="B454" s="10" t="s">
        <v>558</v>
      </c>
      <c r="C454" s="10" t="s">
        <v>276</v>
      </c>
      <c r="D454" s="3">
        <v>1528</v>
      </c>
      <c r="E454" s="11"/>
      <c r="F454" s="3" t="s">
        <v>436</v>
      </c>
      <c r="G454" s="153" t="s">
        <v>435</v>
      </c>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v>5279.82</v>
      </c>
      <c r="AY454" s="11">
        <v>0</v>
      </c>
      <c r="AZ454" s="11">
        <v>6244.51</v>
      </c>
      <c r="BA454" s="11">
        <v>0</v>
      </c>
      <c r="BB454" s="11">
        <v>2955.5099999999998</v>
      </c>
      <c r="BC454" s="11">
        <v>0</v>
      </c>
      <c r="BD454" s="11">
        <v>0</v>
      </c>
      <c r="BE454" s="11">
        <v>0</v>
      </c>
      <c r="BF454" s="11">
        <v>0</v>
      </c>
      <c r="BG454" s="11">
        <v>0</v>
      </c>
      <c r="BH454" s="11">
        <v>0</v>
      </c>
      <c r="BI454" s="11">
        <v>0</v>
      </c>
      <c r="BJ454" s="11">
        <v>0</v>
      </c>
      <c r="BK454" s="11">
        <v>0</v>
      </c>
      <c r="BL454" s="155">
        <v>0</v>
      </c>
      <c r="BM454" s="11"/>
      <c r="BN454" s="11"/>
      <c r="BO454" s="11"/>
      <c r="BP454" s="11"/>
      <c r="BQ454" s="11"/>
      <c r="BR454" s="11"/>
      <c r="BS454" s="11"/>
      <c r="BT454" s="5">
        <f>SUM(Tabela36[[#This Row],[set/21]:[dez/21]])</f>
        <v>0</v>
      </c>
      <c r="BU454" s="5">
        <f>SUM(Tabela36[[#This Row],[jan/22]:[dez/22]])</f>
        <v>0</v>
      </c>
      <c r="BV454" s="5">
        <f t="shared" si="23"/>
        <v>0</v>
      </c>
      <c r="BW454" s="5">
        <f t="shared" si="24"/>
        <v>0</v>
      </c>
      <c r="BX454" s="5">
        <f>SUM(Tabela36[[#This Row],[jan/25]:[dez/25]])</f>
        <v>14479.84</v>
      </c>
      <c r="BY454" s="5">
        <f t="shared" si="25"/>
        <v>0</v>
      </c>
      <c r="BZ454" s="5">
        <f>Tabela36[[#This Row],[Total 2025]]+Tabela36[[#This Row],[Total 2024]]+Tabela36[[#This Row],[Total 2023]]+Tabela36[[#This Row],[Total 2022]]+Tabela36[[#This Row],[Total 2021]]+Tabela36[[#This Row],[Total 2026]]</f>
        <v>14479.84</v>
      </c>
    </row>
    <row r="455" spans="1:78" ht="30" customHeight="1" x14ac:dyDescent="0.25">
      <c r="A455" s="2"/>
      <c r="B455" s="10" t="s">
        <v>559</v>
      </c>
      <c r="C455" s="10" t="s">
        <v>276</v>
      </c>
      <c r="D455" s="3">
        <v>1529</v>
      </c>
      <c r="E455" s="11">
        <v>15000</v>
      </c>
      <c r="F455" s="3" t="s">
        <v>436</v>
      </c>
      <c r="G455" s="153" t="s">
        <v>435</v>
      </c>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v>8492.81</v>
      </c>
      <c r="AY455" s="11">
        <v>13188.57</v>
      </c>
      <c r="AZ455" s="11">
        <v>14024.25</v>
      </c>
      <c r="BA455" s="11">
        <v>13479.300000000001</v>
      </c>
      <c r="BB455" s="11">
        <v>8749.6</v>
      </c>
      <c r="BC455" s="11">
        <v>16974.77</v>
      </c>
      <c r="BD455" s="11">
        <v>14368.84</v>
      </c>
      <c r="BE455" s="11">
        <v>12555</v>
      </c>
      <c r="BF455" s="11">
        <v>17570.580000000002</v>
      </c>
      <c r="BG455" s="11">
        <v>5652.44</v>
      </c>
      <c r="BH455" s="11">
        <v>16063.53</v>
      </c>
      <c r="BI455" s="11">
        <v>17283.48</v>
      </c>
      <c r="BJ455" s="11">
        <v>43382.080000000002</v>
      </c>
      <c r="BK455" s="11">
        <v>78250.740000000005</v>
      </c>
      <c r="BL455" s="155">
        <v>82184.820000000007</v>
      </c>
      <c r="BM455" s="11"/>
      <c r="BN455" s="11"/>
      <c r="BO455" s="11"/>
      <c r="BP455" s="11"/>
      <c r="BQ455" s="11"/>
      <c r="BR455" s="11"/>
      <c r="BS455" s="11"/>
      <c r="BT455" s="5">
        <f>SUM(Tabela36[[#This Row],[set/21]:[dez/21]])</f>
        <v>0</v>
      </c>
      <c r="BU455" s="5">
        <f>SUM(Tabela36[[#This Row],[jan/22]:[dez/22]])</f>
        <v>0</v>
      </c>
      <c r="BV455" s="5">
        <f t="shared" si="23"/>
        <v>0</v>
      </c>
      <c r="BW455" s="5">
        <f t="shared" si="24"/>
        <v>0</v>
      </c>
      <c r="BX455" s="5">
        <f>SUM(Tabela36[[#This Row],[jan/25]:[dez/25]])</f>
        <v>125056.16</v>
      </c>
      <c r="BY455" s="5">
        <f t="shared" si="25"/>
        <v>237164.65000000002</v>
      </c>
      <c r="BZ455" s="5">
        <f>Tabela36[[#This Row],[Total 2025]]+Tabela36[[#This Row],[Total 2024]]+Tabela36[[#This Row],[Total 2023]]+Tabela36[[#This Row],[Total 2022]]+Tabela36[[#This Row],[Total 2021]]+Tabela36[[#This Row],[Total 2026]]</f>
        <v>362220.81000000006</v>
      </c>
    </row>
    <row r="456" spans="1:78" ht="30" customHeight="1" x14ac:dyDescent="0.25">
      <c r="A456" s="2"/>
      <c r="B456" s="10" t="s">
        <v>560</v>
      </c>
      <c r="C456" s="10" t="s">
        <v>281</v>
      </c>
      <c r="D456" s="3">
        <v>1530</v>
      </c>
      <c r="E456" s="11">
        <v>10000</v>
      </c>
      <c r="F456" s="3" t="s">
        <v>529</v>
      </c>
      <c r="G456" s="153" t="s">
        <v>471</v>
      </c>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v>4631.57</v>
      </c>
      <c r="AY456" s="11">
        <v>9695.89</v>
      </c>
      <c r="AZ456" s="11">
        <v>7531.2099999999991</v>
      </c>
      <c r="BA456" s="11">
        <v>2295.44</v>
      </c>
      <c r="BB456" s="11">
        <v>4244.8999999999996</v>
      </c>
      <c r="BC456" s="11">
        <v>3452.62</v>
      </c>
      <c r="BD456" s="11">
        <v>4970.26</v>
      </c>
      <c r="BE456" s="11">
        <v>3009.9799999999996</v>
      </c>
      <c r="BF456" s="11">
        <v>1698</v>
      </c>
      <c r="BG456" s="11">
        <v>0</v>
      </c>
      <c r="BH456" s="11">
        <v>0</v>
      </c>
      <c r="BI456" s="11">
        <v>0</v>
      </c>
      <c r="BJ456" s="11">
        <v>0</v>
      </c>
      <c r="BK456" s="11">
        <v>1705.04</v>
      </c>
      <c r="BL456" s="155">
        <v>0</v>
      </c>
      <c r="BM456" s="11"/>
      <c r="BN456" s="11"/>
      <c r="BO456" s="11"/>
      <c r="BP456" s="11"/>
      <c r="BQ456" s="11"/>
      <c r="BR456" s="11"/>
      <c r="BS456" s="11"/>
      <c r="BT456" s="5">
        <f>SUM(Tabela36[[#This Row],[set/21]:[dez/21]])</f>
        <v>0</v>
      </c>
      <c r="BU456" s="5">
        <f>SUM(Tabela36[[#This Row],[jan/22]:[dez/22]])</f>
        <v>0</v>
      </c>
      <c r="BV456" s="5">
        <f t="shared" si="23"/>
        <v>0</v>
      </c>
      <c r="BW456" s="5">
        <f t="shared" si="24"/>
        <v>0</v>
      </c>
      <c r="BX456" s="5">
        <f>SUM(Tabela36[[#This Row],[jan/25]:[dez/25]])</f>
        <v>41529.869999999995</v>
      </c>
      <c r="BY456" s="5">
        <f t="shared" si="25"/>
        <v>1705.04</v>
      </c>
      <c r="BZ456" s="5">
        <f>Tabela36[[#This Row],[Total 2025]]+Tabela36[[#This Row],[Total 2024]]+Tabela36[[#This Row],[Total 2023]]+Tabela36[[#This Row],[Total 2022]]+Tabela36[[#This Row],[Total 2021]]+Tabela36[[#This Row],[Total 2026]]</f>
        <v>43234.909999999996</v>
      </c>
    </row>
    <row r="457" spans="1:78" ht="30" customHeight="1" x14ac:dyDescent="0.25">
      <c r="A457" s="2"/>
      <c r="B457" s="10" t="s">
        <v>561</v>
      </c>
      <c r="C457" s="10" t="s">
        <v>276</v>
      </c>
      <c r="D457" s="3">
        <v>1531</v>
      </c>
      <c r="E457" s="11">
        <v>30000</v>
      </c>
      <c r="F457" s="3" t="s">
        <v>436</v>
      </c>
      <c r="G457" s="153" t="s">
        <v>465</v>
      </c>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v>26960.34</v>
      </c>
      <c r="AZ457" s="11">
        <v>0</v>
      </c>
      <c r="BA457" s="11">
        <v>6359.3799999999992</v>
      </c>
      <c r="BB457" s="11">
        <v>0</v>
      </c>
      <c r="BC457" s="11">
        <v>13367.24</v>
      </c>
      <c r="BD457" s="11">
        <v>0</v>
      </c>
      <c r="BE457" s="11">
        <v>18103.18</v>
      </c>
      <c r="BF457" s="11">
        <v>14771.19</v>
      </c>
      <c r="BG457" s="11">
        <v>32214.36</v>
      </c>
      <c r="BH457" s="11">
        <v>21515.440000000002</v>
      </c>
      <c r="BI457" s="11">
        <v>0</v>
      </c>
      <c r="BJ457" s="11">
        <v>9798.52</v>
      </c>
      <c r="BK457" s="11">
        <v>0</v>
      </c>
      <c r="BL457" s="155">
        <v>2124.1999999999998</v>
      </c>
      <c r="BM457" s="11"/>
      <c r="BN457" s="11"/>
      <c r="BO457" s="11"/>
      <c r="BP457" s="11"/>
      <c r="BQ457" s="11"/>
      <c r="BR457" s="11"/>
      <c r="BS457" s="11"/>
      <c r="BT457" s="5">
        <f>SUM(Tabela36[[#This Row],[set/21]:[dez/21]])</f>
        <v>0</v>
      </c>
      <c r="BU457" s="5">
        <f>SUM(Tabela36[[#This Row],[jan/22]:[dez/22]])</f>
        <v>0</v>
      </c>
      <c r="BV457" s="5">
        <f t="shared" si="23"/>
        <v>0</v>
      </c>
      <c r="BW457" s="5">
        <f t="shared" si="24"/>
        <v>0</v>
      </c>
      <c r="BX457" s="5">
        <f>SUM(Tabela36[[#This Row],[jan/25]:[dez/25]])</f>
        <v>111775.69</v>
      </c>
      <c r="BY457" s="5">
        <f t="shared" si="25"/>
        <v>33438.160000000003</v>
      </c>
      <c r="BZ457" s="5">
        <f>Tabela36[[#This Row],[Total 2025]]+Tabela36[[#This Row],[Total 2024]]+Tabela36[[#This Row],[Total 2023]]+Tabela36[[#This Row],[Total 2022]]+Tabela36[[#This Row],[Total 2021]]+Tabela36[[#This Row],[Total 2026]]</f>
        <v>145213.85</v>
      </c>
    </row>
    <row r="458" spans="1:78" ht="30" customHeight="1" x14ac:dyDescent="0.25">
      <c r="A458" s="2"/>
      <c r="B458" s="10" t="s">
        <v>563</v>
      </c>
      <c r="C458" s="10" t="s">
        <v>301</v>
      </c>
      <c r="D458" s="3">
        <v>1532</v>
      </c>
      <c r="E458" s="11"/>
      <c r="F458" s="3" t="s">
        <v>529</v>
      </c>
      <c r="G458" s="153" t="s">
        <v>435</v>
      </c>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v>7907.52</v>
      </c>
      <c r="AZ458" s="11">
        <v>0</v>
      </c>
      <c r="BA458" s="11">
        <v>29.9</v>
      </c>
      <c r="BB458" s="11">
        <v>6462.9699999999993</v>
      </c>
      <c r="BC458" s="11">
        <v>6824.34</v>
      </c>
      <c r="BD458" s="11">
        <v>0</v>
      </c>
      <c r="BE458" s="11">
        <v>0</v>
      </c>
      <c r="BF458" s="11">
        <v>3421.26</v>
      </c>
      <c r="BG458" s="11">
        <v>0</v>
      </c>
      <c r="BH458" s="11">
        <v>7396.5400000000009</v>
      </c>
      <c r="BI458" s="11">
        <v>1607.95</v>
      </c>
      <c r="BJ458" s="11">
        <v>4438.76</v>
      </c>
      <c r="BK458" s="11">
        <v>3127.23</v>
      </c>
      <c r="BL458" s="155">
        <v>3689.61</v>
      </c>
      <c r="BM458" s="11"/>
      <c r="BN458" s="11"/>
      <c r="BO458" s="11"/>
      <c r="BP458" s="11"/>
      <c r="BQ458" s="11"/>
      <c r="BR458" s="11"/>
      <c r="BS458" s="11"/>
      <c r="BT458" s="5">
        <f>SUM(Tabela36[[#This Row],[set/21]:[dez/21]])</f>
        <v>0</v>
      </c>
      <c r="BU458" s="5">
        <f>SUM(Tabela36[[#This Row],[jan/22]:[dez/22]])</f>
        <v>0</v>
      </c>
      <c r="BV458" s="5">
        <f t="shared" si="23"/>
        <v>0</v>
      </c>
      <c r="BW458" s="5">
        <f t="shared" si="24"/>
        <v>0</v>
      </c>
      <c r="BX458" s="5">
        <f>SUM(Tabela36[[#This Row],[jan/25]:[dez/25]])</f>
        <v>24645.989999999998</v>
      </c>
      <c r="BY458" s="5">
        <f t="shared" si="25"/>
        <v>20260.090000000004</v>
      </c>
      <c r="BZ458" s="5">
        <f>Tabela36[[#This Row],[Total 2025]]+Tabela36[[#This Row],[Total 2024]]+Tabela36[[#This Row],[Total 2023]]+Tabela36[[#This Row],[Total 2022]]+Tabela36[[#This Row],[Total 2021]]+Tabela36[[#This Row],[Total 2026]]</f>
        <v>44906.080000000002</v>
      </c>
    </row>
    <row r="459" spans="1:78" ht="30" customHeight="1" x14ac:dyDescent="0.25">
      <c r="A459" s="2"/>
      <c r="B459" s="10" t="s">
        <v>564</v>
      </c>
      <c r="C459" s="10" t="s">
        <v>279</v>
      </c>
      <c r="D459" s="3">
        <v>1533</v>
      </c>
      <c r="E459" s="11"/>
      <c r="F459" s="3" t="s">
        <v>529</v>
      </c>
      <c r="G459" s="153" t="s">
        <v>435</v>
      </c>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v>6475.7</v>
      </c>
      <c r="AZ459" s="11">
        <v>0</v>
      </c>
      <c r="BA459" s="11">
        <v>0</v>
      </c>
      <c r="BB459" s="11">
        <v>0</v>
      </c>
      <c r="BC459" s="11">
        <v>0</v>
      </c>
      <c r="BD459" s="11">
        <v>0</v>
      </c>
      <c r="BE459" s="11">
        <v>0</v>
      </c>
      <c r="BF459" s="11">
        <v>0</v>
      </c>
      <c r="BG459" s="11">
        <v>0</v>
      </c>
      <c r="BH459" s="11">
        <v>0</v>
      </c>
      <c r="BI459" s="11">
        <v>0</v>
      </c>
      <c r="BJ459" s="11">
        <v>0</v>
      </c>
      <c r="BK459" s="11">
        <v>0</v>
      </c>
      <c r="BL459" s="155">
        <v>0</v>
      </c>
      <c r="BM459" s="11"/>
      <c r="BN459" s="11"/>
      <c r="BO459" s="11"/>
      <c r="BP459" s="11"/>
      <c r="BQ459" s="11"/>
      <c r="BR459" s="11"/>
      <c r="BS459" s="11"/>
      <c r="BT459" s="5">
        <f>SUM(Tabela36[[#This Row],[set/21]:[dez/21]])</f>
        <v>0</v>
      </c>
      <c r="BU459" s="5">
        <f>SUM(Tabela36[[#This Row],[jan/22]:[dez/22]])</f>
        <v>0</v>
      </c>
      <c r="BV459" s="5">
        <f t="shared" si="23"/>
        <v>0</v>
      </c>
      <c r="BW459" s="5">
        <f t="shared" si="24"/>
        <v>0</v>
      </c>
      <c r="BX459" s="5">
        <f>SUM(Tabela36[[#This Row],[jan/25]:[dez/25]])</f>
        <v>6475.7</v>
      </c>
      <c r="BY459" s="5">
        <f t="shared" si="25"/>
        <v>0</v>
      </c>
      <c r="BZ459" s="5">
        <f>Tabela36[[#This Row],[Total 2025]]+Tabela36[[#This Row],[Total 2024]]+Tabela36[[#This Row],[Total 2023]]+Tabela36[[#This Row],[Total 2022]]+Tabela36[[#This Row],[Total 2021]]+Tabela36[[#This Row],[Total 2026]]</f>
        <v>6475.7</v>
      </c>
    </row>
    <row r="460" spans="1:78" ht="30" customHeight="1" x14ac:dyDescent="0.25">
      <c r="A460" s="2"/>
      <c r="B460" s="10" t="s">
        <v>565</v>
      </c>
      <c r="C460" s="10" t="s">
        <v>277</v>
      </c>
      <c r="D460" s="3">
        <v>1534</v>
      </c>
      <c r="E460" s="11"/>
      <c r="F460" s="3" t="s">
        <v>436</v>
      </c>
      <c r="G460" s="153" t="s">
        <v>435</v>
      </c>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v>5503.25</v>
      </c>
      <c r="AZ460" s="11">
        <v>0</v>
      </c>
      <c r="BA460" s="11">
        <v>0</v>
      </c>
      <c r="BB460" s="11">
        <v>0</v>
      </c>
      <c r="BC460" s="11">
        <v>0</v>
      </c>
      <c r="BD460" s="11">
        <v>0</v>
      </c>
      <c r="BE460" s="11">
        <v>0</v>
      </c>
      <c r="BF460" s="11">
        <v>0</v>
      </c>
      <c r="BG460" s="11">
        <v>0</v>
      </c>
      <c r="BH460" s="11">
        <v>0</v>
      </c>
      <c r="BI460" s="11">
        <v>0</v>
      </c>
      <c r="BJ460" s="11">
        <v>0</v>
      </c>
      <c r="BK460" s="11">
        <v>0</v>
      </c>
      <c r="BL460" s="155">
        <v>0</v>
      </c>
      <c r="BM460" s="11"/>
      <c r="BN460" s="11"/>
      <c r="BO460" s="11"/>
      <c r="BP460" s="11"/>
      <c r="BQ460" s="11"/>
      <c r="BR460" s="11"/>
      <c r="BS460" s="11"/>
      <c r="BT460" s="5">
        <f>SUM(Tabela36[[#This Row],[set/21]:[dez/21]])</f>
        <v>0</v>
      </c>
      <c r="BU460" s="5">
        <f>SUM(Tabela36[[#This Row],[jan/22]:[dez/22]])</f>
        <v>0</v>
      </c>
      <c r="BV460" s="5">
        <f t="shared" si="23"/>
        <v>0</v>
      </c>
      <c r="BW460" s="5">
        <f t="shared" si="24"/>
        <v>0</v>
      </c>
      <c r="BX460" s="5">
        <f>SUM(Tabela36[[#This Row],[jan/25]:[dez/25]])</f>
        <v>5503.25</v>
      </c>
      <c r="BY460" s="5">
        <f t="shared" si="25"/>
        <v>0</v>
      </c>
      <c r="BZ460" s="5">
        <f>Tabela36[[#This Row],[Total 2025]]+Tabela36[[#This Row],[Total 2024]]+Tabela36[[#This Row],[Total 2023]]+Tabela36[[#This Row],[Total 2022]]+Tabela36[[#This Row],[Total 2021]]+Tabela36[[#This Row],[Total 2026]]</f>
        <v>5503.25</v>
      </c>
    </row>
    <row r="461" spans="1:78" ht="30" customHeight="1" x14ac:dyDescent="0.25">
      <c r="A461" s="2"/>
      <c r="B461" s="10" t="s">
        <v>566</v>
      </c>
      <c r="C461" s="10" t="s">
        <v>276</v>
      </c>
      <c r="D461" s="3">
        <v>1535</v>
      </c>
      <c r="E461" s="7">
        <v>21000</v>
      </c>
      <c r="F461" s="3" t="s">
        <v>436</v>
      </c>
      <c r="G461" s="153" t="s">
        <v>435</v>
      </c>
      <c r="H461" s="11"/>
      <c r="I461" s="11"/>
      <c r="J461" s="11"/>
      <c r="K461" s="11"/>
      <c r="L461" s="11"/>
      <c r="M461" s="11"/>
      <c r="N461" s="11"/>
      <c r="O461" s="7">
        <v>7619.64</v>
      </c>
      <c r="P461" s="11"/>
      <c r="Q461" s="11"/>
      <c r="R461" s="11"/>
      <c r="S461" s="7">
        <v>6208.9</v>
      </c>
      <c r="T461" s="11"/>
      <c r="U461" s="11">
        <v>4312.03</v>
      </c>
      <c r="V461" s="11">
        <v>0</v>
      </c>
      <c r="W461" s="7">
        <v>0</v>
      </c>
      <c r="X461" s="7">
        <v>5900.16</v>
      </c>
      <c r="Y461" s="11"/>
      <c r="Z461" s="11"/>
      <c r="AA461" s="7">
        <v>9586.1200000000008</v>
      </c>
      <c r="AB461" s="7">
        <v>5568.52</v>
      </c>
      <c r="AC461" s="7">
        <v>6247.55</v>
      </c>
      <c r="AD461" s="11"/>
      <c r="AE461" s="7">
        <v>9795.5</v>
      </c>
      <c r="AF461" s="11">
        <v>0</v>
      </c>
      <c r="AG461" s="7">
        <v>0</v>
      </c>
      <c r="AH461" s="7">
        <v>8287.82</v>
      </c>
      <c r="AI461" s="7">
        <v>1400.78</v>
      </c>
      <c r="AJ461" s="7">
        <v>7735.42</v>
      </c>
      <c r="AK461" s="11">
        <v>7116.83</v>
      </c>
      <c r="AL461" s="11">
        <v>1230.21</v>
      </c>
      <c r="AM461" s="11">
        <v>8939.16</v>
      </c>
      <c r="AN461" s="11">
        <v>5277.32</v>
      </c>
      <c r="AO461" s="11">
        <v>0</v>
      </c>
      <c r="AP461" s="11">
        <v>8834.69</v>
      </c>
      <c r="AQ461" s="11">
        <v>3460.1</v>
      </c>
      <c r="AR461" s="11">
        <v>0</v>
      </c>
      <c r="AS461" s="11">
        <v>10381.82</v>
      </c>
      <c r="AT461" s="11">
        <v>3617.36</v>
      </c>
      <c r="AU461" s="11">
        <v>0</v>
      </c>
      <c r="AV461" s="11">
        <v>14737.14</v>
      </c>
      <c r="AW461" s="11">
        <v>3892.3999999999996</v>
      </c>
      <c r="AX461" s="11">
        <v>8865.73</v>
      </c>
      <c r="AY461" s="11">
        <v>11605.59</v>
      </c>
      <c r="AZ461" s="11">
        <v>3331.58</v>
      </c>
      <c r="BA461" s="11">
        <v>0</v>
      </c>
      <c r="BB461" s="11">
        <v>13321.79</v>
      </c>
      <c r="BC461" s="11">
        <v>0</v>
      </c>
      <c r="BD461" s="11">
        <v>0</v>
      </c>
      <c r="BE461" s="11">
        <v>11263.779999999999</v>
      </c>
      <c r="BF461" s="11">
        <v>4342.17</v>
      </c>
      <c r="BG461" s="11">
        <v>0</v>
      </c>
      <c r="BH461" s="11">
        <v>12155.3</v>
      </c>
      <c r="BI461" s="11">
        <v>3841.6</v>
      </c>
      <c r="BJ461" s="11">
        <v>7055.26</v>
      </c>
      <c r="BK461" s="11">
        <v>0</v>
      </c>
      <c r="BL461" s="155">
        <v>0</v>
      </c>
      <c r="BM461" s="11"/>
      <c r="BN461" s="11"/>
      <c r="BO461" s="11"/>
      <c r="BP461" s="11"/>
      <c r="BQ461" s="11"/>
      <c r="BR461" s="11"/>
      <c r="BS461" s="11"/>
      <c r="BT461" s="5">
        <f>SUM(Tabela36[[#This Row],[set/21]:[dez/21]])</f>
        <v>0</v>
      </c>
      <c r="BU461" s="5">
        <f>SUM(Tabela36[[#This Row],[jan/22]:[dez/22]])</f>
        <v>18140.57</v>
      </c>
      <c r="BV461" s="5">
        <f t="shared" si="23"/>
        <v>46786.450000000004</v>
      </c>
      <c r="BW461" s="5">
        <f t="shared" si="24"/>
        <v>56592.909999999996</v>
      </c>
      <c r="BX461" s="5">
        <f>SUM(Tabela36[[#This Row],[jan/25]:[dez/25]])</f>
        <v>71360.180000000008</v>
      </c>
      <c r="BY461" s="5">
        <f t="shared" si="25"/>
        <v>23052.16</v>
      </c>
      <c r="BZ461" s="5">
        <f>Tabela36[[#This Row],[Total 2025]]+Tabela36[[#This Row],[Total 2024]]+Tabela36[[#This Row],[Total 2023]]+Tabela36[[#This Row],[Total 2022]]+Tabela36[[#This Row],[Total 2021]]+Tabela36[[#This Row],[Total 2026]]</f>
        <v>215932.27000000002</v>
      </c>
    </row>
    <row r="462" spans="1:78" ht="30" customHeight="1" x14ac:dyDescent="0.25">
      <c r="A462" s="2"/>
      <c r="B462" s="76" t="s">
        <v>713</v>
      </c>
      <c r="C462" s="10" t="s">
        <v>281</v>
      </c>
      <c r="D462" s="3">
        <v>1536</v>
      </c>
      <c r="E462" s="11">
        <v>5000</v>
      </c>
      <c r="F462" s="3" t="s">
        <v>529</v>
      </c>
      <c r="G462" s="153" t="s">
        <v>435</v>
      </c>
      <c r="H462" s="7"/>
      <c r="I462" s="7"/>
      <c r="J462" s="7"/>
      <c r="K462" s="7"/>
      <c r="L462" s="7"/>
      <c r="M462" s="7"/>
      <c r="N462" s="7"/>
      <c r="O462" s="7"/>
      <c r="P462" s="7"/>
      <c r="Q462" s="7"/>
      <c r="R462" s="7"/>
      <c r="S462" s="7"/>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v>2720.46</v>
      </c>
      <c r="BA462" s="11">
        <v>2064.4</v>
      </c>
      <c r="BB462" s="11">
        <v>0</v>
      </c>
      <c r="BC462" s="11">
        <v>4399.5200000000004</v>
      </c>
      <c r="BD462" s="11">
        <v>0</v>
      </c>
      <c r="BE462" s="11">
        <v>4201.34</v>
      </c>
      <c r="BF462" s="11">
        <v>0</v>
      </c>
      <c r="BG462" s="11">
        <v>1525.93</v>
      </c>
      <c r="BH462" s="11">
        <v>4540.38</v>
      </c>
      <c r="BI462" s="11">
        <v>0</v>
      </c>
      <c r="BJ462" s="11">
        <v>0</v>
      </c>
      <c r="BK462" s="11">
        <v>2885.8</v>
      </c>
      <c r="BL462" s="155">
        <v>0</v>
      </c>
      <c r="BM462" s="11"/>
      <c r="BN462" s="11"/>
      <c r="BO462" s="11"/>
      <c r="BP462" s="11"/>
      <c r="BQ462" s="11"/>
      <c r="BR462" s="11"/>
      <c r="BS462" s="11"/>
      <c r="BT462" s="5">
        <f>SUM(Tabela36[[#This Row],[set/21]:[dez/21]])</f>
        <v>0</v>
      </c>
      <c r="BU462" s="5">
        <f>SUM(Tabela36[[#This Row],[jan/22]:[dez/22]])</f>
        <v>0</v>
      </c>
      <c r="BV462" s="5">
        <f t="shared" si="23"/>
        <v>0</v>
      </c>
      <c r="BW462" s="5">
        <f t="shared" si="24"/>
        <v>0</v>
      </c>
      <c r="BX462" s="5">
        <f>SUM(Tabela36[[#This Row],[jan/25]:[dez/25]])</f>
        <v>14911.650000000001</v>
      </c>
      <c r="BY462" s="5">
        <f t="shared" si="25"/>
        <v>7426.18</v>
      </c>
      <c r="BZ462" s="5">
        <f>Tabela36[[#This Row],[Total 2025]]+Tabela36[[#This Row],[Total 2024]]+Tabela36[[#This Row],[Total 2023]]+Tabela36[[#This Row],[Total 2022]]+Tabela36[[#This Row],[Total 2021]]+Tabela36[[#This Row],[Total 2026]]</f>
        <v>22337.83</v>
      </c>
    </row>
    <row r="463" spans="1:78" ht="30" customHeight="1" x14ac:dyDescent="0.25">
      <c r="A463" s="2"/>
      <c r="B463" s="76" t="s">
        <v>714</v>
      </c>
      <c r="C463" s="10" t="s">
        <v>291</v>
      </c>
      <c r="D463" s="3">
        <v>1537</v>
      </c>
      <c r="E463" s="11">
        <v>3000</v>
      </c>
      <c r="F463" s="3" t="s">
        <v>529</v>
      </c>
      <c r="G463" s="153" t="s">
        <v>435</v>
      </c>
      <c r="H463" s="7"/>
      <c r="I463" s="7"/>
      <c r="J463" s="7"/>
      <c r="K463" s="7"/>
      <c r="L463" s="7"/>
      <c r="M463" s="7"/>
      <c r="N463" s="7"/>
      <c r="O463" s="7"/>
      <c r="P463" s="7"/>
      <c r="Q463" s="7"/>
      <c r="R463" s="7"/>
      <c r="S463" s="7"/>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v>2859.6000000000004</v>
      </c>
      <c r="BA463" s="11">
        <v>0</v>
      </c>
      <c r="BB463" s="11">
        <v>0</v>
      </c>
      <c r="BC463" s="11">
        <v>0</v>
      </c>
      <c r="BD463" s="11">
        <v>0</v>
      </c>
      <c r="BE463" s="11">
        <v>0</v>
      </c>
      <c r="BF463" s="11">
        <v>0</v>
      </c>
      <c r="BG463" s="11">
        <v>0</v>
      </c>
      <c r="BH463" s="11">
        <v>0</v>
      </c>
      <c r="BI463" s="11">
        <v>5261.48</v>
      </c>
      <c r="BJ463" s="11">
        <v>2780</v>
      </c>
      <c r="BK463" s="11">
        <v>1118</v>
      </c>
      <c r="BL463" s="155">
        <v>0</v>
      </c>
      <c r="BM463" s="11"/>
      <c r="BN463" s="11"/>
      <c r="BO463" s="11"/>
      <c r="BP463" s="11"/>
      <c r="BQ463" s="11"/>
      <c r="BR463" s="11"/>
      <c r="BS463" s="11"/>
      <c r="BT463" s="5">
        <f>SUM(Tabela36[[#This Row],[set/21]:[dez/21]])</f>
        <v>0</v>
      </c>
      <c r="BU463" s="5">
        <f>SUM(Tabela36[[#This Row],[jan/22]:[dez/22]])</f>
        <v>0</v>
      </c>
      <c r="BV463" s="5">
        <f t="shared" si="23"/>
        <v>0</v>
      </c>
      <c r="BW463" s="5">
        <f t="shared" si="24"/>
        <v>0</v>
      </c>
      <c r="BX463" s="5">
        <f>SUM(Tabela36[[#This Row],[jan/25]:[dez/25]])</f>
        <v>2859.6000000000004</v>
      </c>
      <c r="BY463" s="5">
        <f t="shared" si="25"/>
        <v>9159.48</v>
      </c>
      <c r="BZ463" s="5">
        <f>Tabela36[[#This Row],[Total 2025]]+Tabela36[[#This Row],[Total 2024]]+Tabela36[[#This Row],[Total 2023]]+Tabela36[[#This Row],[Total 2022]]+Tabela36[[#This Row],[Total 2021]]+Tabela36[[#This Row],[Total 2026]]</f>
        <v>12019.08</v>
      </c>
    </row>
    <row r="464" spans="1:78" ht="30" customHeight="1" x14ac:dyDescent="0.25">
      <c r="A464" s="2"/>
      <c r="B464" s="80" t="s">
        <v>717</v>
      </c>
      <c r="C464" s="10" t="s">
        <v>276</v>
      </c>
      <c r="D464" s="3">
        <v>1538</v>
      </c>
      <c r="E464" s="11"/>
      <c r="F464" s="3" t="s">
        <v>436</v>
      </c>
      <c r="G464" s="153" t="s">
        <v>435</v>
      </c>
      <c r="H464" s="7"/>
      <c r="I464" s="7"/>
      <c r="J464" s="7"/>
      <c r="K464" s="7"/>
      <c r="L464" s="7"/>
      <c r="M464" s="7"/>
      <c r="N464" s="7"/>
      <c r="O464" s="7"/>
      <c r="P464" s="7"/>
      <c r="Q464" s="7"/>
      <c r="R464" s="7"/>
      <c r="S464" s="7"/>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v>9809.5499999999993</v>
      </c>
      <c r="BB464" s="11">
        <v>9690.0499999999993</v>
      </c>
      <c r="BC464" s="11">
        <v>50663.65</v>
      </c>
      <c r="BD464" s="11">
        <v>1293.5999999999999</v>
      </c>
      <c r="BE464" s="11">
        <v>8175.33</v>
      </c>
      <c r="BF464" s="11">
        <v>3362.1400000000003</v>
      </c>
      <c r="BG464" s="11">
        <v>9616.75</v>
      </c>
      <c r="BH464" s="11">
        <v>0</v>
      </c>
      <c r="BI464" s="11">
        <v>0</v>
      </c>
      <c r="BJ464" s="11">
        <v>0</v>
      </c>
      <c r="BK464" s="11">
        <v>0</v>
      </c>
      <c r="BL464" s="155">
        <v>7190.5300000000007</v>
      </c>
      <c r="BM464" s="11"/>
      <c r="BN464" s="11"/>
      <c r="BO464" s="11"/>
      <c r="BP464" s="11"/>
      <c r="BQ464" s="11"/>
      <c r="BR464" s="11"/>
      <c r="BS464" s="11"/>
      <c r="BT464" s="5">
        <f>SUM(Tabela36[[#This Row],[set/21]:[dez/21]])</f>
        <v>0</v>
      </c>
      <c r="BU464" s="5">
        <f>SUM(Tabela36[[#This Row],[jan/22]:[dez/22]])</f>
        <v>0</v>
      </c>
      <c r="BV464" s="5">
        <f t="shared" si="23"/>
        <v>0</v>
      </c>
      <c r="BW464" s="5">
        <f t="shared" si="24"/>
        <v>0</v>
      </c>
      <c r="BX464" s="5">
        <f>SUM(Tabela36[[#This Row],[jan/25]:[dez/25]])</f>
        <v>92611.07</v>
      </c>
      <c r="BY464" s="5">
        <f t="shared" si="25"/>
        <v>7190.5300000000007</v>
      </c>
      <c r="BZ464" s="5">
        <f>Tabela36[[#This Row],[Total 2025]]+Tabela36[[#This Row],[Total 2024]]+Tabela36[[#This Row],[Total 2023]]+Tabela36[[#This Row],[Total 2022]]+Tabela36[[#This Row],[Total 2021]]+Tabela36[[#This Row],[Total 2026]]</f>
        <v>99801.600000000006</v>
      </c>
    </row>
    <row r="465" spans="1:78" ht="30" customHeight="1" x14ac:dyDescent="0.25">
      <c r="A465" s="2"/>
      <c r="B465" s="80" t="s">
        <v>2356</v>
      </c>
      <c r="C465" s="10" t="s">
        <v>276</v>
      </c>
      <c r="D465" s="3">
        <v>1539</v>
      </c>
      <c r="E465" s="11"/>
      <c r="F465" s="3" t="s">
        <v>437</v>
      </c>
      <c r="G465" s="153" t="s">
        <v>435</v>
      </c>
      <c r="H465" s="7"/>
      <c r="I465" s="7"/>
      <c r="J465" s="7"/>
      <c r="K465" s="7"/>
      <c r="L465" s="7"/>
      <c r="M465" s="7"/>
      <c r="N465" s="7"/>
      <c r="O465" s="7"/>
      <c r="P465" s="7"/>
      <c r="Q465" s="7"/>
      <c r="R465" s="7"/>
      <c r="S465" s="7"/>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v>7301.76</v>
      </c>
      <c r="BB465" s="11">
        <v>0</v>
      </c>
      <c r="BC465" s="11">
        <v>0</v>
      </c>
      <c r="BD465" s="11">
        <v>0</v>
      </c>
      <c r="BE465" s="11">
        <v>0</v>
      </c>
      <c r="BF465" s="11">
        <v>0</v>
      </c>
      <c r="BG465" s="11">
        <v>0</v>
      </c>
      <c r="BH465" s="11">
        <v>0</v>
      </c>
      <c r="BI465" s="11">
        <v>0</v>
      </c>
      <c r="BJ465" s="11">
        <v>0</v>
      </c>
      <c r="BK465" s="11">
        <v>0</v>
      </c>
      <c r="BL465" s="155">
        <v>7691.34</v>
      </c>
      <c r="BM465" s="11"/>
      <c r="BN465" s="11"/>
      <c r="BO465" s="11"/>
      <c r="BP465" s="11"/>
      <c r="BQ465" s="11"/>
      <c r="BR465" s="11"/>
      <c r="BS465" s="11"/>
      <c r="BT465" s="5">
        <f>SUM(Tabela36[[#This Row],[set/21]:[dez/21]])</f>
        <v>0</v>
      </c>
      <c r="BU465" s="5">
        <f>SUM(Tabela36[[#This Row],[jan/22]:[dez/22]])</f>
        <v>0</v>
      </c>
      <c r="BV465" s="5">
        <f t="shared" si="23"/>
        <v>0</v>
      </c>
      <c r="BW465" s="5">
        <f t="shared" si="24"/>
        <v>0</v>
      </c>
      <c r="BX465" s="5">
        <f>SUM(Tabela36[[#This Row],[jan/25]:[dez/25]])</f>
        <v>7301.76</v>
      </c>
      <c r="BY465" s="5">
        <f t="shared" si="25"/>
        <v>7691.34</v>
      </c>
      <c r="BZ465" s="5">
        <f>Tabela36[[#This Row],[Total 2025]]+Tabela36[[#This Row],[Total 2024]]+Tabela36[[#This Row],[Total 2023]]+Tabela36[[#This Row],[Total 2022]]+Tabela36[[#This Row],[Total 2021]]+Tabela36[[#This Row],[Total 2026]]</f>
        <v>14993.1</v>
      </c>
    </row>
    <row r="466" spans="1:78" ht="30" customHeight="1" x14ac:dyDescent="0.25">
      <c r="A466" s="2"/>
      <c r="B466" s="80" t="s">
        <v>719</v>
      </c>
      <c r="C466" s="10" t="s">
        <v>276</v>
      </c>
      <c r="D466" s="3">
        <v>1540</v>
      </c>
      <c r="E466" s="11"/>
      <c r="F466" s="3" t="s">
        <v>436</v>
      </c>
      <c r="G466" s="153" t="s">
        <v>435</v>
      </c>
      <c r="H466" s="7"/>
      <c r="I466" s="7"/>
      <c r="J466" s="7"/>
      <c r="K466" s="7"/>
      <c r="L466" s="7"/>
      <c r="M466" s="7"/>
      <c r="N466" s="7"/>
      <c r="O466" s="7"/>
      <c r="P466" s="7"/>
      <c r="Q466" s="7"/>
      <c r="R466" s="7"/>
      <c r="S466" s="7"/>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v>5814.01</v>
      </c>
      <c r="BB466" s="11">
        <v>0</v>
      </c>
      <c r="BC466" s="11">
        <v>0</v>
      </c>
      <c r="BD466" s="11">
        <v>0</v>
      </c>
      <c r="BE466" s="11">
        <v>0</v>
      </c>
      <c r="BF466" s="11">
        <v>1626.06</v>
      </c>
      <c r="BG466" s="11">
        <v>0</v>
      </c>
      <c r="BH466" s="11">
        <v>3773.34</v>
      </c>
      <c r="BI466" s="11">
        <v>0</v>
      </c>
      <c r="BJ466" s="11">
        <v>0</v>
      </c>
      <c r="BK466" s="11">
        <v>2532.5</v>
      </c>
      <c r="BL466" s="155">
        <v>0</v>
      </c>
      <c r="BM466" s="11"/>
      <c r="BN466" s="11"/>
      <c r="BO466" s="11"/>
      <c r="BP466" s="11"/>
      <c r="BQ466" s="11"/>
      <c r="BR466" s="11"/>
      <c r="BS466" s="11"/>
      <c r="BT466" s="5">
        <f>SUM(Tabela36[[#This Row],[set/21]:[dez/21]])</f>
        <v>0</v>
      </c>
      <c r="BU466" s="5">
        <f>SUM(Tabela36[[#This Row],[jan/22]:[dez/22]])</f>
        <v>0</v>
      </c>
      <c r="BV466" s="5">
        <f t="shared" si="23"/>
        <v>0</v>
      </c>
      <c r="BW466" s="5">
        <f t="shared" si="24"/>
        <v>0</v>
      </c>
      <c r="BX466" s="5">
        <f>SUM(Tabela36[[#This Row],[jan/25]:[dez/25]])</f>
        <v>7440.07</v>
      </c>
      <c r="BY466" s="5">
        <f t="shared" si="25"/>
        <v>6305.84</v>
      </c>
      <c r="BZ466" s="5">
        <f>Tabela36[[#This Row],[Total 2025]]+Tabela36[[#This Row],[Total 2024]]+Tabela36[[#This Row],[Total 2023]]+Tabela36[[#This Row],[Total 2022]]+Tabela36[[#This Row],[Total 2021]]+Tabela36[[#This Row],[Total 2026]]</f>
        <v>13745.91</v>
      </c>
    </row>
    <row r="467" spans="1:78" ht="30" customHeight="1" x14ac:dyDescent="0.25">
      <c r="A467" s="2"/>
      <c r="B467" s="80" t="s">
        <v>720</v>
      </c>
      <c r="C467" s="10" t="s">
        <v>288</v>
      </c>
      <c r="D467" s="3">
        <v>1541</v>
      </c>
      <c r="E467" s="11"/>
      <c r="F467" s="3" t="s">
        <v>436</v>
      </c>
      <c r="G467" s="153" t="s">
        <v>435</v>
      </c>
      <c r="H467" s="7"/>
      <c r="I467" s="7"/>
      <c r="J467" s="7"/>
      <c r="K467" s="7"/>
      <c r="L467" s="7"/>
      <c r="M467" s="7"/>
      <c r="N467" s="7"/>
      <c r="O467" s="7"/>
      <c r="P467" s="7"/>
      <c r="Q467" s="7"/>
      <c r="R467" s="7"/>
      <c r="S467" s="7"/>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v>5743.23</v>
      </c>
      <c r="BB467" s="11">
        <v>0</v>
      </c>
      <c r="BC467" s="11">
        <v>0</v>
      </c>
      <c r="BD467" s="11">
        <v>0</v>
      </c>
      <c r="BE467" s="11">
        <v>0</v>
      </c>
      <c r="BF467" s="11">
        <v>0</v>
      </c>
      <c r="BG467" s="11">
        <v>0</v>
      </c>
      <c r="BH467" s="11">
        <v>0</v>
      </c>
      <c r="BI467" s="11">
        <v>0</v>
      </c>
      <c r="BJ467" s="11">
        <v>0</v>
      </c>
      <c r="BK467" s="11">
        <v>0</v>
      </c>
      <c r="BL467" s="155">
        <v>0</v>
      </c>
      <c r="BM467" s="11"/>
      <c r="BN467" s="11"/>
      <c r="BO467" s="11"/>
      <c r="BP467" s="11"/>
      <c r="BQ467" s="11"/>
      <c r="BR467" s="11"/>
      <c r="BS467" s="11"/>
      <c r="BT467" s="5">
        <f>SUM(Tabela36[[#This Row],[set/21]:[dez/21]])</f>
        <v>0</v>
      </c>
      <c r="BU467" s="5">
        <f>SUM(Tabela36[[#This Row],[jan/22]:[dez/22]])</f>
        <v>0</v>
      </c>
      <c r="BV467" s="5">
        <f t="shared" si="23"/>
        <v>0</v>
      </c>
      <c r="BW467" s="5">
        <f t="shared" si="24"/>
        <v>0</v>
      </c>
      <c r="BX467" s="5">
        <f>SUM(Tabela36[[#This Row],[jan/25]:[dez/25]])</f>
        <v>5743.23</v>
      </c>
      <c r="BY467" s="5">
        <f t="shared" si="25"/>
        <v>0</v>
      </c>
      <c r="BZ467" s="5">
        <f>Tabela36[[#This Row],[Total 2025]]+Tabela36[[#This Row],[Total 2024]]+Tabela36[[#This Row],[Total 2023]]+Tabela36[[#This Row],[Total 2022]]+Tabela36[[#This Row],[Total 2021]]+Tabela36[[#This Row],[Total 2026]]</f>
        <v>5743.23</v>
      </c>
    </row>
    <row r="468" spans="1:78" ht="30" customHeight="1" x14ac:dyDescent="0.25">
      <c r="A468" s="2"/>
      <c r="B468" s="80" t="s">
        <v>721</v>
      </c>
      <c r="C468" s="10" t="s">
        <v>276</v>
      </c>
      <c r="D468" s="3">
        <v>1542</v>
      </c>
      <c r="E468" s="11"/>
      <c r="F468" s="3" t="s">
        <v>436</v>
      </c>
      <c r="G468" s="153" t="s">
        <v>435</v>
      </c>
      <c r="H468" s="7"/>
      <c r="I468" s="7"/>
      <c r="J468" s="7"/>
      <c r="K468" s="7"/>
      <c r="L468" s="7"/>
      <c r="M468" s="7"/>
      <c r="N468" s="7"/>
      <c r="O468" s="7"/>
      <c r="P468" s="7"/>
      <c r="Q468" s="7"/>
      <c r="R468" s="7"/>
      <c r="S468" s="7"/>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v>5466.55</v>
      </c>
      <c r="BB468" s="11">
        <v>0</v>
      </c>
      <c r="BC468" s="11">
        <v>0</v>
      </c>
      <c r="BD468" s="11">
        <v>0</v>
      </c>
      <c r="BE468" s="11">
        <v>0</v>
      </c>
      <c r="BF468" s="11">
        <v>0</v>
      </c>
      <c r="BG468" s="11">
        <v>0</v>
      </c>
      <c r="BH468" s="11">
        <v>0</v>
      </c>
      <c r="BI468" s="11">
        <v>0</v>
      </c>
      <c r="BJ468" s="11">
        <v>0</v>
      </c>
      <c r="BK468" s="11">
        <v>0</v>
      </c>
      <c r="BL468" s="155">
        <v>0</v>
      </c>
      <c r="BM468" s="11"/>
      <c r="BN468" s="11"/>
      <c r="BO468" s="11"/>
      <c r="BP468" s="11"/>
      <c r="BQ468" s="11"/>
      <c r="BR468" s="11"/>
      <c r="BS468" s="11"/>
      <c r="BT468" s="5">
        <f>SUM(Tabela36[[#This Row],[set/21]:[dez/21]])</f>
        <v>0</v>
      </c>
      <c r="BU468" s="5">
        <f>SUM(Tabela36[[#This Row],[jan/22]:[dez/22]])</f>
        <v>0</v>
      </c>
      <c r="BV468" s="5">
        <f t="shared" si="23"/>
        <v>0</v>
      </c>
      <c r="BW468" s="5">
        <f t="shared" si="24"/>
        <v>0</v>
      </c>
      <c r="BX468" s="5">
        <f>SUM(Tabela36[[#This Row],[jan/25]:[dez/25]])</f>
        <v>5466.55</v>
      </c>
      <c r="BY468" s="5">
        <f t="shared" si="25"/>
        <v>0</v>
      </c>
      <c r="BZ468" s="5">
        <f>Tabela36[[#This Row],[Total 2025]]+Tabela36[[#This Row],[Total 2024]]+Tabela36[[#This Row],[Total 2023]]+Tabela36[[#This Row],[Total 2022]]+Tabela36[[#This Row],[Total 2021]]+Tabela36[[#This Row],[Total 2026]]</f>
        <v>5466.55</v>
      </c>
    </row>
    <row r="469" spans="1:78" ht="30" customHeight="1" x14ac:dyDescent="0.25">
      <c r="A469" s="2"/>
      <c r="B469" s="80" t="s">
        <v>722</v>
      </c>
      <c r="C469" s="10" t="s">
        <v>278</v>
      </c>
      <c r="D469" s="3">
        <v>1543</v>
      </c>
      <c r="E469" s="11"/>
      <c r="F469" s="3" t="s">
        <v>436</v>
      </c>
      <c r="G469" s="153" t="s">
        <v>435</v>
      </c>
      <c r="H469" s="7"/>
      <c r="I469" s="7"/>
      <c r="J469" s="7"/>
      <c r="K469" s="7"/>
      <c r="L469" s="7"/>
      <c r="M469" s="7"/>
      <c r="N469" s="7"/>
      <c r="O469" s="7"/>
      <c r="P469" s="7"/>
      <c r="Q469" s="7"/>
      <c r="R469" s="7"/>
      <c r="S469" s="7"/>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v>5356.16</v>
      </c>
      <c r="BB469" s="11">
        <v>0</v>
      </c>
      <c r="BC469" s="11">
        <v>0</v>
      </c>
      <c r="BD469" s="11">
        <v>0</v>
      </c>
      <c r="BE469" s="11">
        <v>0</v>
      </c>
      <c r="BF469" s="11">
        <v>0</v>
      </c>
      <c r="BG469" s="11">
        <v>3988.6</v>
      </c>
      <c r="BH469" s="11">
        <v>3738.44</v>
      </c>
      <c r="BI469" s="11">
        <v>0</v>
      </c>
      <c r="BJ469" s="11">
        <v>0</v>
      </c>
      <c r="BK469" s="11">
        <v>5346</v>
      </c>
      <c r="BL469" s="155">
        <v>0</v>
      </c>
      <c r="BM469" s="11"/>
      <c r="BN469" s="11"/>
      <c r="BO469" s="11"/>
      <c r="BP469" s="11"/>
      <c r="BQ469" s="11"/>
      <c r="BR469" s="11"/>
      <c r="BS469" s="11"/>
      <c r="BT469" s="5">
        <f>SUM(Tabela36[[#This Row],[set/21]:[dez/21]])</f>
        <v>0</v>
      </c>
      <c r="BU469" s="5">
        <f>SUM(Tabela36[[#This Row],[jan/22]:[dez/22]])</f>
        <v>0</v>
      </c>
      <c r="BV469" s="5">
        <f t="shared" si="23"/>
        <v>0</v>
      </c>
      <c r="BW469" s="5">
        <f t="shared" si="24"/>
        <v>0</v>
      </c>
      <c r="BX469" s="5">
        <f>SUM(Tabela36[[#This Row],[jan/25]:[dez/25]])</f>
        <v>9344.76</v>
      </c>
      <c r="BY469" s="5">
        <f t="shared" si="25"/>
        <v>9084.44</v>
      </c>
      <c r="BZ469" s="5">
        <f>Tabela36[[#This Row],[Total 2025]]+Tabela36[[#This Row],[Total 2024]]+Tabela36[[#This Row],[Total 2023]]+Tabela36[[#This Row],[Total 2022]]+Tabela36[[#This Row],[Total 2021]]+Tabela36[[#This Row],[Total 2026]]</f>
        <v>18429.2</v>
      </c>
    </row>
    <row r="470" spans="1:78" ht="30" customHeight="1" x14ac:dyDescent="0.25">
      <c r="A470" s="2"/>
      <c r="B470" s="80" t="s">
        <v>723</v>
      </c>
      <c r="C470" s="10" t="s">
        <v>291</v>
      </c>
      <c r="D470" s="3">
        <v>1544</v>
      </c>
      <c r="E470" s="11">
        <v>5000</v>
      </c>
      <c r="F470" s="3" t="s">
        <v>529</v>
      </c>
      <c r="G470" s="153" t="s">
        <v>435</v>
      </c>
      <c r="H470" s="7"/>
      <c r="I470" s="7"/>
      <c r="J470" s="7"/>
      <c r="K470" s="7"/>
      <c r="L470" s="7"/>
      <c r="M470" s="7"/>
      <c r="N470" s="7"/>
      <c r="O470" s="7"/>
      <c r="P470" s="7"/>
      <c r="Q470" s="7"/>
      <c r="R470" s="7"/>
      <c r="S470" s="7"/>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v>4827.05</v>
      </c>
      <c r="BB470" s="11">
        <v>0</v>
      </c>
      <c r="BC470" s="11">
        <v>0</v>
      </c>
      <c r="BD470" s="11">
        <v>2588.0500000000002</v>
      </c>
      <c r="BE470" s="11">
        <v>0</v>
      </c>
      <c r="BF470" s="11">
        <v>0</v>
      </c>
      <c r="BG470" s="11">
        <v>0</v>
      </c>
      <c r="BH470" s="11">
        <v>0</v>
      </c>
      <c r="BI470" s="11">
        <v>0</v>
      </c>
      <c r="BJ470" s="11">
        <v>0</v>
      </c>
      <c r="BK470" s="11">
        <v>0</v>
      </c>
      <c r="BL470" s="155">
        <v>0</v>
      </c>
      <c r="BM470" s="11"/>
      <c r="BN470" s="11"/>
      <c r="BO470" s="11"/>
      <c r="BP470" s="11"/>
      <c r="BQ470" s="11"/>
      <c r="BR470" s="11"/>
      <c r="BS470" s="11"/>
      <c r="BT470" s="5">
        <f>SUM(Tabela36[[#This Row],[set/21]:[dez/21]])</f>
        <v>0</v>
      </c>
      <c r="BU470" s="5">
        <f>SUM(Tabela36[[#This Row],[jan/22]:[dez/22]])</f>
        <v>0</v>
      </c>
      <c r="BV470" s="5">
        <f t="shared" si="23"/>
        <v>0</v>
      </c>
      <c r="BW470" s="5">
        <f t="shared" si="24"/>
        <v>0</v>
      </c>
      <c r="BX470" s="5">
        <f>SUM(Tabela36[[#This Row],[jan/25]:[dez/25]])</f>
        <v>7415.1</v>
      </c>
      <c r="BY470" s="5">
        <f t="shared" si="25"/>
        <v>0</v>
      </c>
      <c r="BZ470" s="5">
        <f>Tabela36[[#This Row],[Total 2025]]+Tabela36[[#This Row],[Total 2024]]+Tabela36[[#This Row],[Total 2023]]+Tabela36[[#This Row],[Total 2022]]+Tabela36[[#This Row],[Total 2021]]+Tabela36[[#This Row],[Total 2026]]</f>
        <v>7415.1</v>
      </c>
    </row>
    <row r="471" spans="1:78" ht="30" customHeight="1" x14ac:dyDescent="0.25">
      <c r="A471" s="2"/>
      <c r="B471" s="80" t="s">
        <v>724</v>
      </c>
      <c r="C471" s="10" t="s">
        <v>294</v>
      </c>
      <c r="D471" s="3">
        <v>1545</v>
      </c>
      <c r="E471" s="11"/>
      <c r="F471" s="3" t="s">
        <v>436</v>
      </c>
      <c r="G471" s="153" t="s">
        <v>435</v>
      </c>
      <c r="H471" s="7"/>
      <c r="I471" s="7"/>
      <c r="J471" s="7"/>
      <c r="K471" s="7"/>
      <c r="L471" s="7"/>
      <c r="M471" s="7"/>
      <c r="N471" s="7"/>
      <c r="O471" s="7"/>
      <c r="P471" s="7"/>
      <c r="Q471" s="7"/>
      <c r="R471" s="7"/>
      <c r="S471" s="7"/>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v>1E-3</v>
      </c>
      <c r="BB471" s="11">
        <v>0</v>
      </c>
      <c r="BC471" s="11">
        <v>0</v>
      </c>
      <c r="BD471" s="11">
        <v>0</v>
      </c>
      <c r="BE471" s="11">
        <v>0</v>
      </c>
      <c r="BF471" s="11">
        <v>0</v>
      </c>
      <c r="BG471" s="11">
        <v>0</v>
      </c>
      <c r="BH471" s="11">
        <v>0</v>
      </c>
      <c r="BI471" s="11">
        <v>0</v>
      </c>
      <c r="BJ471" s="11">
        <v>0</v>
      </c>
      <c r="BK471" s="11">
        <v>0</v>
      </c>
      <c r="BL471" s="155">
        <v>0</v>
      </c>
      <c r="BM471" s="11"/>
      <c r="BN471" s="11"/>
      <c r="BO471" s="11"/>
      <c r="BP471" s="11"/>
      <c r="BQ471" s="11"/>
      <c r="BR471" s="11"/>
      <c r="BS471" s="11"/>
      <c r="BT471" s="5">
        <f>SUM(Tabela36[[#This Row],[set/21]:[dez/21]])</f>
        <v>0</v>
      </c>
      <c r="BU471" s="5">
        <f>SUM(Tabela36[[#This Row],[jan/22]:[dez/22]])</f>
        <v>0</v>
      </c>
      <c r="BV471" s="5">
        <f t="shared" si="23"/>
        <v>0</v>
      </c>
      <c r="BW471" s="5">
        <f t="shared" si="24"/>
        <v>0</v>
      </c>
      <c r="BX471" s="5">
        <f>SUM(Tabela36[[#This Row],[jan/25]:[dez/25]])</f>
        <v>1E-3</v>
      </c>
      <c r="BY471" s="5">
        <f t="shared" si="25"/>
        <v>0</v>
      </c>
      <c r="BZ471" s="5">
        <f>Tabela36[[#This Row],[Total 2025]]+Tabela36[[#This Row],[Total 2024]]+Tabela36[[#This Row],[Total 2023]]+Tabela36[[#This Row],[Total 2022]]+Tabela36[[#This Row],[Total 2021]]+Tabela36[[#This Row],[Total 2026]]</f>
        <v>1E-3</v>
      </c>
    </row>
    <row r="472" spans="1:78" ht="30" customHeight="1" x14ac:dyDescent="0.25">
      <c r="A472" s="2"/>
      <c r="B472" s="109" t="s">
        <v>2358</v>
      </c>
      <c r="C472" s="10" t="s">
        <v>276</v>
      </c>
      <c r="D472" s="3">
        <v>1546</v>
      </c>
      <c r="E472" s="11"/>
      <c r="F472" s="3" t="s">
        <v>2046</v>
      </c>
      <c r="G472" s="153" t="s">
        <v>465</v>
      </c>
      <c r="H472" s="7"/>
      <c r="I472" s="7"/>
      <c r="J472" s="7"/>
      <c r="K472" s="7"/>
      <c r="L472" s="7"/>
      <c r="M472" s="7"/>
      <c r="N472" s="7"/>
      <c r="O472" s="7"/>
      <c r="P472" s="7"/>
      <c r="Q472" s="7"/>
      <c r="R472" s="7"/>
      <c r="S472" s="7"/>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v>4819.1899999999996</v>
      </c>
      <c r="BC472" s="11">
        <v>0</v>
      </c>
      <c r="BD472" s="11">
        <v>0</v>
      </c>
      <c r="BE472" s="11">
        <v>0</v>
      </c>
      <c r="BF472" s="11">
        <v>0</v>
      </c>
      <c r="BG472" s="11">
        <v>0</v>
      </c>
      <c r="BH472" s="11">
        <v>0</v>
      </c>
      <c r="BI472" s="11">
        <v>0</v>
      </c>
      <c r="BJ472" s="11">
        <v>0</v>
      </c>
      <c r="BK472" s="11">
        <v>0</v>
      </c>
      <c r="BL472" s="155">
        <v>0</v>
      </c>
      <c r="BM472" s="11"/>
      <c r="BN472" s="11"/>
      <c r="BO472" s="11"/>
      <c r="BP472" s="11"/>
      <c r="BQ472" s="11"/>
      <c r="BR472" s="11"/>
      <c r="BS472" s="11"/>
      <c r="BT472" s="5">
        <f>SUM(Tabela36[[#This Row],[set/21]:[dez/21]])</f>
        <v>0</v>
      </c>
      <c r="BU472" s="5">
        <f>SUM(Tabela36[[#This Row],[jan/22]:[dez/22]])</f>
        <v>0</v>
      </c>
      <c r="BV472" s="5">
        <f t="shared" si="23"/>
        <v>0</v>
      </c>
      <c r="BW472" s="5">
        <f t="shared" si="24"/>
        <v>0</v>
      </c>
      <c r="BX472" s="5">
        <f>SUM(Tabela36[[#This Row],[jan/25]:[dez/25]])</f>
        <v>4819.1899999999996</v>
      </c>
      <c r="BY472" s="5">
        <f t="shared" si="25"/>
        <v>0</v>
      </c>
      <c r="BZ472" s="5">
        <f>Tabela36[[#This Row],[Total 2025]]+Tabela36[[#This Row],[Total 2024]]+Tabela36[[#This Row],[Total 2023]]+Tabela36[[#This Row],[Total 2022]]+Tabela36[[#This Row],[Total 2021]]+Tabela36[[#This Row],[Total 2026]]</f>
        <v>4819.1899999999996</v>
      </c>
    </row>
    <row r="473" spans="1:78" ht="30" customHeight="1" x14ac:dyDescent="0.25">
      <c r="A473" s="2"/>
      <c r="B473" s="109" t="s">
        <v>2047</v>
      </c>
      <c r="C473" s="10" t="s">
        <v>279</v>
      </c>
      <c r="D473" s="3">
        <v>1547</v>
      </c>
      <c r="E473" s="11"/>
      <c r="F473" s="3" t="s">
        <v>529</v>
      </c>
      <c r="G473" s="153" t="s">
        <v>435</v>
      </c>
      <c r="H473" s="7"/>
      <c r="I473" s="7"/>
      <c r="J473" s="7"/>
      <c r="K473" s="7"/>
      <c r="L473" s="7"/>
      <c r="M473" s="7"/>
      <c r="N473" s="7"/>
      <c r="O473" s="7"/>
      <c r="P473" s="7"/>
      <c r="Q473" s="7"/>
      <c r="R473" s="7"/>
      <c r="S473" s="7"/>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v>173.35</v>
      </c>
      <c r="BC473" s="11">
        <v>0</v>
      </c>
      <c r="BD473" s="11">
        <v>0</v>
      </c>
      <c r="BE473" s="11">
        <v>0</v>
      </c>
      <c r="BF473" s="11">
        <v>0</v>
      </c>
      <c r="BG473" s="11">
        <v>0</v>
      </c>
      <c r="BH473" s="11">
        <v>0</v>
      </c>
      <c r="BI473" s="11">
        <v>0</v>
      </c>
      <c r="BJ473" s="11">
        <v>0</v>
      </c>
      <c r="BK473" s="11">
        <v>0</v>
      </c>
      <c r="BL473" s="155">
        <v>0</v>
      </c>
      <c r="BM473" s="11"/>
      <c r="BN473" s="11"/>
      <c r="BO473" s="11"/>
      <c r="BP473" s="11"/>
      <c r="BQ473" s="11"/>
      <c r="BR473" s="11"/>
      <c r="BS473" s="11"/>
      <c r="BT473" s="5">
        <f>SUM(Tabela36[[#This Row],[set/21]:[dez/21]])</f>
        <v>0</v>
      </c>
      <c r="BU473" s="5">
        <f>SUM(Tabela36[[#This Row],[jan/22]:[dez/22]])</f>
        <v>0</v>
      </c>
      <c r="BV473" s="5">
        <f t="shared" si="23"/>
        <v>0</v>
      </c>
      <c r="BW473" s="5">
        <f t="shared" si="24"/>
        <v>0</v>
      </c>
      <c r="BX473" s="5">
        <f>SUM(Tabela36[[#This Row],[jan/25]:[dez/25]])</f>
        <v>173.35</v>
      </c>
      <c r="BY473" s="5">
        <f t="shared" si="25"/>
        <v>0</v>
      </c>
      <c r="BZ473" s="5">
        <f>Tabela36[[#This Row],[Total 2025]]+Tabela36[[#This Row],[Total 2024]]+Tabela36[[#This Row],[Total 2023]]+Tabela36[[#This Row],[Total 2022]]+Tabela36[[#This Row],[Total 2021]]+Tabela36[[#This Row],[Total 2026]]</f>
        <v>173.35</v>
      </c>
    </row>
    <row r="474" spans="1:78" ht="30" customHeight="1" x14ac:dyDescent="0.25">
      <c r="A474" s="2"/>
      <c r="B474" s="109" t="s">
        <v>2048</v>
      </c>
      <c r="C474" s="10" t="s">
        <v>288</v>
      </c>
      <c r="D474" s="3">
        <v>1548</v>
      </c>
      <c r="E474" s="11"/>
      <c r="F474" s="3" t="s">
        <v>437</v>
      </c>
      <c r="G474" s="153" t="s">
        <v>435</v>
      </c>
      <c r="H474" s="7"/>
      <c r="I474" s="7"/>
      <c r="J474" s="7"/>
      <c r="K474" s="7"/>
      <c r="L474" s="7"/>
      <c r="M474" s="7"/>
      <c r="N474" s="7"/>
      <c r="O474" s="7"/>
      <c r="P474" s="7"/>
      <c r="Q474" s="7"/>
      <c r="R474" s="7"/>
      <c r="S474" s="7"/>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v>1135.28</v>
      </c>
      <c r="BC474" s="11">
        <v>1353.36</v>
      </c>
      <c r="BD474" s="11">
        <v>0</v>
      </c>
      <c r="BE474" s="11">
        <v>0</v>
      </c>
      <c r="BF474" s="11">
        <v>0</v>
      </c>
      <c r="BG474" s="11">
        <v>0</v>
      </c>
      <c r="BH474" s="11">
        <v>0</v>
      </c>
      <c r="BI474" s="11">
        <v>0</v>
      </c>
      <c r="BJ474" s="11">
        <v>0</v>
      </c>
      <c r="BK474" s="11">
        <v>0</v>
      </c>
      <c r="BL474" s="155">
        <v>0</v>
      </c>
      <c r="BM474" s="11"/>
      <c r="BN474" s="11"/>
      <c r="BO474" s="11"/>
      <c r="BP474" s="11"/>
      <c r="BQ474" s="11"/>
      <c r="BR474" s="11"/>
      <c r="BS474" s="11"/>
      <c r="BT474" s="5">
        <f>SUM(Tabela36[[#This Row],[set/21]:[dez/21]])</f>
        <v>0</v>
      </c>
      <c r="BU474" s="5">
        <f>SUM(Tabela36[[#This Row],[jan/22]:[dez/22]])</f>
        <v>0</v>
      </c>
      <c r="BV474" s="5">
        <f t="shared" si="23"/>
        <v>0</v>
      </c>
      <c r="BW474" s="5">
        <f t="shared" si="24"/>
        <v>0</v>
      </c>
      <c r="BX474" s="5">
        <f>SUM(Tabela36[[#This Row],[jan/25]:[dez/25]])</f>
        <v>2488.64</v>
      </c>
      <c r="BY474" s="5">
        <f t="shared" si="25"/>
        <v>0</v>
      </c>
      <c r="BZ474" s="5">
        <f>Tabela36[[#This Row],[Total 2025]]+Tabela36[[#This Row],[Total 2024]]+Tabela36[[#This Row],[Total 2023]]+Tabela36[[#This Row],[Total 2022]]+Tabela36[[#This Row],[Total 2021]]+Tabela36[[#This Row],[Total 2026]]</f>
        <v>2488.64</v>
      </c>
    </row>
    <row r="475" spans="1:78" ht="30" customHeight="1" x14ac:dyDescent="0.25">
      <c r="A475" s="2"/>
      <c r="B475" s="109" t="s">
        <v>2049</v>
      </c>
      <c r="C475" s="10" t="s">
        <v>276</v>
      </c>
      <c r="D475" s="3">
        <v>1549</v>
      </c>
      <c r="E475" s="11"/>
      <c r="F475" s="3" t="s">
        <v>436</v>
      </c>
      <c r="G475" s="153" t="s">
        <v>435</v>
      </c>
      <c r="H475" s="7"/>
      <c r="I475" s="7"/>
      <c r="J475" s="7"/>
      <c r="K475" s="7"/>
      <c r="L475" s="7"/>
      <c r="M475" s="7"/>
      <c r="N475" s="7"/>
      <c r="O475" s="7"/>
      <c r="P475" s="7"/>
      <c r="Q475" s="7"/>
      <c r="R475" s="7"/>
      <c r="S475" s="7"/>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v>5265.58</v>
      </c>
      <c r="BC475" s="11">
        <v>0</v>
      </c>
      <c r="BD475" s="11">
        <v>0</v>
      </c>
      <c r="BE475" s="11">
        <v>0</v>
      </c>
      <c r="BF475" s="11">
        <v>0</v>
      </c>
      <c r="BG475" s="11">
        <v>0</v>
      </c>
      <c r="BH475" s="11">
        <v>0</v>
      </c>
      <c r="BI475" s="11">
        <v>0</v>
      </c>
      <c r="BJ475" s="11">
        <v>4244.28</v>
      </c>
      <c r="BK475" s="11">
        <v>0</v>
      </c>
      <c r="BL475" s="155">
        <v>0</v>
      </c>
      <c r="BM475" s="11"/>
      <c r="BN475" s="11"/>
      <c r="BO475" s="11"/>
      <c r="BP475" s="11"/>
      <c r="BQ475" s="11"/>
      <c r="BR475" s="11"/>
      <c r="BS475" s="11"/>
      <c r="BT475" s="5">
        <f>SUM(Tabela36[[#This Row],[set/21]:[dez/21]])</f>
        <v>0</v>
      </c>
      <c r="BU475" s="5">
        <f>SUM(Tabela36[[#This Row],[jan/22]:[dez/22]])</f>
        <v>0</v>
      </c>
      <c r="BV475" s="5">
        <f t="shared" si="23"/>
        <v>0</v>
      </c>
      <c r="BW475" s="5">
        <f t="shared" si="24"/>
        <v>0</v>
      </c>
      <c r="BX475" s="5">
        <f>SUM(Tabela36[[#This Row],[jan/25]:[dez/25]])</f>
        <v>5265.58</v>
      </c>
      <c r="BY475" s="5">
        <f t="shared" si="25"/>
        <v>4244.28</v>
      </c>
      <c r="BZ475" s="5">
        <f>Tabela36[[#This Row],[Total 2025]]+Tabela36[[#This Row],[Total 2024]]+Tabela36[[#This Row],[Total 2023]]+Tabela36[[#This Row],[Total 2022]]+Tabela36[[#This Row],[Total 2021]]+Tabela36[[#This Row],[Total 2026]]</f>
        <v>9509.86</v>
      </c>
    </row>
    <row r="476" spans="1:78" ht="30" customHeight="1" x14ac:dyDescent="0.25">
      <c r="A476" s="2"/>
      <c r="B476" s="109" t="s">
        <v>2050</v>
      </c>
      <c r="C476" s="10" t="s">
        <v>276</v>
      </c>
      <c r="D476" s="3">
        <v>1550</v>
      </c>
      <c r="E476" s="11"/>
      <c r="F476" s="3" t="s">
        <v>436</v>
      </c>
      <c r="G476" s="153" t="s">
        <v>435</v>
      </c>
      <c r="H476" s="7"/>
      <c r="I476" s="7"/>
      <c r="J476" s="7"/>
      <c r="K476" s="7"/>
      <c r="L476" s="7"/>
      <c r="M476" s="7"/>
      <c r="N476" s="7"/>
      <c r="O476" s="7"/>
      <c r="P476" s="7"/>
      <c r="Q476" s="7"/>
      <c r="R476" s="7"/>
      <c r="S476" s="7"/>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v>6120.57</v>
      </c>
      <c r="BC476" s="11">
        <v>3232.26</v>
      </c>
      <c r="BD476" s="11">
        <v>5119.3100000000004</v>
      </c>
      <c r="BE476" s="11">
        <v>0</v>
      </c>
      <c r="BF476" s="11">
        <v>0</v>
      </c>
      <c r="BG476" s="11">
        <v>0</v>
      </c>
      <c r="BH476" s="11">
        <v>0</v>
      </c>
      <c r="BI476" s="11">
        <v>0</v>
      </c>
      <c r="BJ476" s="11">
        <v>0</v>
      </c>
      <c r="BK476" s="11">
        <v>0</v>
      </c>
      <c r="BL476" s="155">
        <v>0</v>
      </c>
      <c r="BM476" s="11"/>
      <c r="BN476" s="11"/>
      <c r="BO476" s="11"/>
      <c r="BP476" s="11"/>
      <c r="BQ476" s="11"/>
      <c r="BR476" s="11"/>
      <c r="BS476" s="11"/>
      <c r="BT476" s="5">
        <f>SUM(Tabela36[[#This Row],[set/21]:[dez/21]])</f>
        <v>0</v>
      </c>
      <c r="BU476" s="5">
        <f>SUM(Tabela36[[#This Row],[jan/22]:[dez/22]])</f>
        <v>0</v>
      </c>
      <c r="BV476" s="5">
        <f t="shared" si="23"/>
        <v>0</v>
      </c>
      <c r="BW476" s="5">
        <f t="shared" si="24"/>
        <v>0</v>
      </c>
      <c r="BX476" s="5">
        <f>SUM(Tabela36[[#This Row],[jan/25]:[dez/25]])</f>
        <v>14472.14</v>
      </c>
      <c r="BY476" s="5">
        <f t="shared" si="25"/>
        <v>0</v>
      </c>
      <c r="BZ476" s="5">
        <f>Tabela36[[#This Row],[Total 2025]]+Tabela36[[#This Row],[Total 2024]]+Tabela36[[#This Row],[Total 2023]]+Tabela36[[#This Row],[Total 2022]]+Tabela36[[#This Row],[Total 2021]]+Tabela36[[#This Row],[Total 2026]]</f>
        <v>14472.14</v>
      </c>
    </row>
    <row r="477" spans="1:78" ht="30" customHeight="1" x14ac:dyDescent="0.25">
      <c r="A477" s="2"/>
      <c r="B477" s="109" t="s">
        <v>2051</v>
      </c>
      <c r="C477" s="10" t="s">
        <v>276</v>
      </c>
      <c r="D477" s="3">
        <v>1551</v>
      </c>
      <c r="E477" s="11">
        <v>15000</v>
      </c>
      <c r="F477" s="3" t="s">
        <v>436</v>
      </c>
      <c r="G477" s="153" t="s">
        <v>435</v>
      </c>
      <c r="H477" s="7"/>
      <c r="I477" s="7"/>
      <c r="J477" s="7"/>
      <c r="K477" s="7"/>
      <c r="L477" s="7"/>
      <c r="M477" s="7"/>
      <c r="N477" s="7"/>
      <c r="O477" s="7"/>
      <c r="P477" s="7"/>
      <c r="Q477" s="7"/>
      <c r="R477" s="7"/>
      <c r="S477" s="7"/>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v>10519.84</v>
      </c>
      <c r="BC477" s="11">
        <v>5462.34</v>
      </c>
      <c r="BD477" s="11">
        <v>4628.21</v>
      </c>
      <c r="BE477" s="11">
        <v>6698.1</v>
      </c>
      <c r="BF477" s="11">
        <v>5482.53</v>
      </c>
      <c r="BG477" s="11">
        <v>4265.21</v>
      </c>
      <c r="BH477" s="11">
        <v>8865.1</v>
      </c>
      <c r="BI477" s="11">
        <v>5814.46</v>
      </c>
      <c r="BJ477" s="11">
        <v>11370.54</v>
      </c>
      <c r="BK477" s="11">
        <v>3595.8</v>
      </c>
      <c r="BL477" s="155">
        <v>0</v>
      </c>
      <c r="BM477" s="11"/>
      <c r="BN477" s="11"/>
      <c r="BO477" s="11"/>
      <c r="BP477" s="11"/>
      <c r="BQ477" s="11"/>
      <c r="BR477" s="11"/>
      <c r="BS477" s="11"/>
      <c r="BT477" s="5">
        <f>SUM(Tabela36[[#This Row],[set/21]:[dez/21]])</f>
        <v>0</v>
      </c>
      <c r="BU477" s="5">
        <f>SUM(Tabela36[[#This Row],[jan/22]:[dez/22]])</f>
        <v>0</v>
      </c>
      <c r="BV477" s="5">
        <f t="shared" si="23"/>
        <v>0</v>
      </c>
      <c r="BW477" s="5">
        <f t="shared" si="24"/>
        <v>0</v>
      </c>
      <c r="BX477" s="5">
        <f>SUM(Tabela36[[#This Row],[jan/25]:[dez/25]])</f>
        <v>37056.229999999996</v>
      </c>
      <c r="BY477" s="5">
        <f t="shared" si="25"/>
        <v>29645.9</v>
      </c>
      <c r="BZ477" s="5">
        <f>Tabela36[[#This Row],[Total 2025]]+Tabela36[[#This Row],[Total 2024]]+Tabela36[[#This Row],[Total 2023]]+Tabela36[[#This Row],[Total 2022]]+Tabela36[[#This Row],[Total 2021]]+Tabela36[[#This Row],[Total 2026]]</f>
        <v>66702.13</v>
      </c>
    </row>
    <row r="478" spans="1:78" ht="30" customHeight="1" x14ac:dyDescent="0.25">
      <c r="A478" s="2"/>
      <c r="B478" s="109" t="s">
        <v>2053</v>
      </c>
      <c r="C478" s="10" t="s">
        <v>276</v>
      </c>
      <c r="D478" s="3">
        <v>1553</v>
      </c>
      <c r="E478" s="11">
        <v>10000</v>
      </c>
      <c r="F478" s="3" t="s">
        <v>436</v>
      </c>
      <c r="G478" s="154" t="s">
        <v>435</v>
      </c>
      <c r="H478" s="7"/>
      <c r="I478" s="7"/>
      <c r="J478" s="7"/>
      <c r="K478" s="7"/>
      <c r="L478" s="7"/>
      <c r="M478" s="7"/>
      <c r="N478" s="7"/>
      <c r="O478" s="7"/>
      <c r="P478" s="7"/>
      <c r="Q478" s="7"/>
      <c r="R478" s="7"/>
      <c r="S478" s="7"/>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v>5199.74</v>
      </c>
      <c r="BC478" s="11">
        <v>6338.28</v>
      </c>
      <c r="BD478" s="11">
        <v>0</v>
      </c>
      <c r="BE478" s="11">
        <v>8415.84</v>
      </c>
      <c r="BF478" s="11">
        <v>10439.040000000001</v>
      </c>
      <c r="BG478" s="11">
        <v>0</v>
      </c>
      <c r="BH478" s="11">
        <v>7843.7999999999993</v>
      </c>
      <c r="BI478" s="11">
        <v>0</v>
      </c>
      <c r="BJ478" s="11">
        <v>0</v>
      </c>
      <c r="BK478" s="11">
        <v>0</v>
      </c>
      <c r="BL478" s="155">
        <v>8431.34</v>
      </c>
      <c r="BM478" s="11"/>
      <c r="BN478" s="11"/>
      <c r="BO478" s="11"/>
      <c r="BP478" s="11"/>
      <c r="BQ478" s="11"/>
      <c r="BR478" s="11"/>
      <c r="BS478" s="11"/>
      <c r="BT478" s="5">
        <f>SUM(Tabela36[[#This Row],[set/21]:[dez/21]])</f>
        <v>0</v>
      </c>
      <c r="BU478" s="5">
        <f>SUM(Tabela36[[#This Row],[jan/22]:[dez/22]])</f>
        <v>0</v>
      </c>
      <c r="BV478" s="5">
        <f t="shared" si="23"/>
        <v>0</v>
      </c>
      <c r="BW478" s="5">
        <f t="shared" si="24"/>
        <v>0</v>
      </c>
      <c r="BX478" s="5">
        <f>SUM(Tabela36[[#This Row],[jan/25]:[dez/25]])</f>
        <v>30392.9</v>
      </c>
      <c r="BY478" s="5">
        <f t="shared" si="25"/>
        <v>16275.14</v>
      </c>
      <c r="BZ478" s="5">
        <f>Tabela36[[#This Row],[Total 2025]]+Tabela36[[#This Row],[Total 2024]]+Tabela36[[#This Row],[Total 2023]]+Tabela36[[#This Row],[Total 2022]]+Tabela36[[#This Row],[Total 2021]]+Tabela36[[#This Row],[Total 2026]]</f>
        <v>46668.04</v>
      </c>
    </row>
    <row r="479" spans="1:78" ht="30" customHeight="1" x14ac:dyDescent="0.25">
      <c r="A479" s="2"/>
      <c r="B479" s="109" t="s">
        <v>2064</v>
      </c>
      <c r="C479" s="10" t="s">
        <v>276</v>
      </c>
      <c r="D479" s="3">
        <v>1554</v>
      </c>
      <c r="E479" s="11">
        <v>50000</v>
      </c>
      <c r="F479" s="3" t="s">
        <v>436</v>
      </c>
      <c r="G479" s="154" t="s">
        <v>435</v>
      </c>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v>0</v>
      </c>
      <c r="BD479" s="11">
        <v>0</v>
      </c>
      <c r="BE479" s="11">
        <v>0</v>
      </c>
      <c r="BF479" s="11">
        <v>0</v>
      </c>
      <c r="BG479" s="11">
        <v>0</v>
      </c>
      <c r="BH479" s="11">
        <v>0</v>
      </c>
      <c r="BI479" s="11">
        <v>0</v>
      </c>
      <c r="BJ479" s="11">
        <v>0</v>
      </c>
      <c r="BK479" s="11">
        <v>0</v>
      </c>
      <c r="BL479" s="155">
        <v>0</v>
      </c>
      <c r="BM479" s="11"/>
      <c r="BN479" s="11"/>
      <c r="BO479" s="11"/>
      <c r="BP479" s="11"/>
      <c r="BQ479" s="11"/>
      <c r="BR479" s="11"/>
      <c r="BS479" s="11"/>
      <c r="BT479" s="5">
        <f>SUM(Tabela36[[#This Row],[set/21]:[dez/21]])</f>
        <v>0</v>
      </c>
      <c r="BU479" s="5">
        <f>SUM(Tabela36[[#This Row],[jan/22]:[dez/22]])</f>
        <v>0</v>
      </c>
      <c r="BV479" s="5">
        <f t="shared" si="23"/>
        <v>0</v>
      </c>
      <c r="BW479" s="5">
        <f t="shared" si="24"/>
        <v>0</v>
      </c>
      <c r="BX479" s="5">
        <f>SUM(Tabela36[[#This Row],[jan/25]:[dez/25]])</f>
        <v>0</v>
      </c>
      <c r="BY479" s="5">
        <f t="shared" si="25"/>
        <v>0</v>
      </c>
      <c r="BZ479" s="5">
        <f>Tabela36[[#This Row],[Total 2025]]+Tabela36[[#This Row],[Total 2024]]+Tabela36[[#This Row],[Total 2023]]+Tabela36[[#This Row],[Total 2022]]+Tabela36[[#This Row],[Total 2021]]+Tabela36[[#This Row],[Total 2026]]</f>
        <v>0</v>
      </c>
    </row>
    <row r="480" spans="1:78" ht="30" customHeight="1" x14ac:dyDescent="0.25">
      <c r="A480" s="2"/>
      <c r="B480" s="109" t="s">
        <v>2065</v>
      </c>
      <c r="C480" s="10" t="s">
        <v>279</v>
      </c>
      <c r="D480" s="3">
        <v>1555</v>
      </c>
      <c r="E480" s="11">
        <v>20000</v>
      </c>
      <c r="F480" s="3" t="s">
        <v>529</v>
      </c>
      <c r="G480" s="154" t="s">
        <v>435</v>
      </c>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v>0</v>
      </c>
      <c r="BD480" s="11">
        <v>0</v>
      </c>
      <c r="BE480" s="11">
        <v>14837.34</v>
      </c>
      <c r="BF480" s="11">
        <v>8825.2999999999993</v>
      </c>
      <c r="BG480" s="11">
        <v>6356.15</v>
      </c>
      <c r="BH480" s="11">
        <v>4021.44</v>
      </c>
      <c r="BI480" s="11">
        <v>6945.4000000000005</v>
      </c>
      <c r="BJ480" s="11">
        <v>7916.42</v>
      </c>
      <c r="BK480" s="11">
        <v>14764.56</v>
      </c>
      <c r="BL480" s="155">
        <v>14382.72</v>
      </c>
      <c r="BM480" s="11"/>
      <c r="BN480" s="11"/>
      <c r="BO480" s="11"/>
      <c r="BP480" s="11"/>
      <c r="BQ480" s="11"/>
      <c r="BR480" s="11"/>
      <c r="BS480" s="11"/>
      <c r="BT480" s="5">
        <f>SUM(Tabela36[[#This Row],[set/21]:[dez/21]])</f>
        <v>0</v>
      </c>
      <c r="BU480" s="5">
        <f>SUM(Tabela36[[#This Row],[jan/22]:[dez/22]])</f>
        <v>0</v>
      </c>
      <c r="BV480" s="5">
        <f t="shared" si="23"/>
        <v>0</v>
      </c>
      <c r="BW480" s="5">
        <f t="shared" si="24"/>
        <v>0</v>
      </c>
      <c r="BX480" s="5">
        <f>SUM(Tabela36[[#This Row],[jan/25]:[dez/25]])</f>
        <v>30018.79</v>
      </c>
      <c r="BY480" s="5">
        <f t="shared" si="25"/>
        <v>48030.54</v>
      </c>
      <c r="BZ480" s="5">
        <f>Tabela36[[#This Row],[Total 2025]]+Tabela36[[#This Row],[Total 2024]]+Tabela36[[#This Row],[Total 2023]]+Tabela36[[#This Row],[Total 2022]]+Tabela36[[#This Row],[Total 2021]]+Tabela36[[#This Row],[Total 2026]]</f>
        <v>78049.33</v>
      </c>
    </row>
    <row r="481" spans="1:78" ht="30" customHeight="1" x14ac:dyDescent="0.25">
      <c r="A481" s="2"/>
      <c r="B481" s="10" t="s">
        <v>2066</v>
      </c>
      <c r="C481" s="10" t="s">
        <v>276</v>
      </c>
      <c r="D481" s="3">
        <v>1556</v>
      </c>
      <c r="E481" s="11">
        <v>10000</v>
      </c>
      <c r="F481" s="3" t="s">
        <v>2046</v>
      </c>
      <c r="G481" s="154" t="s">
        <v>465</v>
      </c>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v>0</v>
      </c>
      <c r="BD481" s="11">
        <v>32794.61</v>
      </c>
      <c r="BE481" s="11">
        <v>0</v>
      </c>
      <c r="BF481" s="11">
        <v>0</v>
      </c>
      <c r="BG481" s="11">
        <v>0</v>
      </c>
      <c r="BH481" s="11">
        <v>7525.2</v>
      </c>
      <c r="BI481" s="11">
        <v>0</v>
      </c>
      <c r="BJ481" s="11">
        <v>0</v>
      </c>
      <c r="BK481" s="11">
        <v>0</v>
      </c>
      <c r="BL481" s="155">
        <v>0</v>
      </c>
      <c r="BM481" s="11"/>
      <c r="BN481" s="11"/>
      <c r="BO481" s="11"/>
      <c r="BP481" s="11"/>
      <c r="BQ481" s="11"/>
      <c r="BR481" s="11"/>
      <c r="BS481" s="11"/>
      <c r="BT481" s="5">
        <f>SUM(Tabela36[[#This Row],[set/21]:[dez/21]])</f>
        <v>0</v>
      </c>
      <c r="BU481" s="5">
        <f>SUM(Tabela36[[#This Row],[jan/22]:[dez/22]])</f>
        <v>0</v>
      </c>
      <c r="BV481" s="5">
        <f t="shared" si="23"/>
        <v>0</v>
      </c>
      <c r="BW481" s="5">
        <f t="shared" si="24"/>
        <v>0</v>
      </c>
      <c r="BX481" s="5">
        <f>SUM(Tabela36[[#This Row],[jan/25]:[dez/25]])</f>
        <v>32794.61</v>
      </c>
      <c r="BY481" s="5">
        <f t="shared" si="25"/>
        <v>7525.2</v>
      </c>
      <c r="BZ481" s="5">
        <f>Tabela36[[#This Row],[Total 2025]]+Tabela36[[#This Row],[Total 2024]]+Tabela36[[#This Row],[Total 2023]]+Tabela36[[#This Row],[Total 2022]]+Tabela36[[#This Row],[Total 2021]]+Tabela36[[#This Row],[Total 2026]]</f>
        <v>40319.81</v>
      </c>
    </row>
    <row r="482" spans="1:78" ht="30" customHeight="1" x14ac:dyDescent="0.25">
      <c r="A482" s="2"/>
      <c r="B482" s="10" t="s">
        <v>2067</v>
      </c>
      <c r="C482" s="10" t="s">
        <v>279</v>
      </c>
      <c r="D482" s="3">
        <v>1557</v>
      </c>
      <c r="E482" s="11"/>
      <c r="F482" s="3" t="s">
        <v>529</v>
      </c>
      <c r="G482" s="154" t="s">
        <v>435</v>
      </c>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v>5018.4599999999991</v>
      </c>
      <c r="BD482" s="11">
        <v>0</v>
      </c>
      <c r="BE482" s="11">
        <v>0</v>
      </c>
      <c r="BF482" s="11">
        <v>0</v>
      </c>
      <c r="BG482" s="11">
        <v>0</v>
      </c>
      <c r="BH482" s="11">
        <v>0</v>
      </c>
      <c r="BI482" s="11">
        <v>0</v>
      </c>
      <c r="BJ482" s="11">
        <v>0</v>
      </c>
      <c r="BK482" s="11">
        <v>0</v>
      </c>
      <c r="BL482" s="155">
        <v>0</v>
      </c>
      <c r="BM482" s="11"/>
      <c r="BN482" s="11"/>
      <c r="BO482" s="11"/>
      <c r="BP482" s="11"/>
      <c r="BQ482" s="11"/>
      <c r="BR482" s="11"/>
      <c r="BS482" s="11"/>
      <c r="BT482" s="5">
        <f>SUM(Tabela36[[#This Row],[set/21]:[dez/21]])</f>
        <v>0</v>
      </c>
      <c r="BU482" s="5">
        <f>SUM(Tabela36[[#This Row],[jan/22]:[dez/22]])</f>
        <v>0</v>
      </c>
      <c r="BV482" s="5">
        <f t="shared" si="23"/>
        <v>0</v>
      </c>
      <c r="BW482" s="5">
        <f t="shared" si="24"/>
        <v>0</v>
      </c>
      <c r="BX482" s="5">
        <f>SUM(Tabela36[[#This Row],[jan/25]:[dez/25]])</f>
        <v>5018.4599999999991</v>
      </c>
      <c r="BY482" s="5">
        <f t="shared" si="25"/>
        <v>0</v>
      </c>
      <c r="BZ482" s="5">
        <f>Tabela36[[#This Row],[Total 2025]]+Tabela36[[#This Row],[Total 2024]]+Tabela36[[#This Row],[Total 2023]]+Tabela36[[#This Row],[Total 2022]]+Tabela36[[#This Row],[Total 2021]]+Tabela36[[#This Row],[Total 2026]]</f>
        <v>5018.4599999999991</v>
      </c>
    </row>
    <row r="483" spans="1:78" ht="30" customHeight="1" x14ac:dyDescent="0.25">
      <c r="A483" s="2"/>
      <c r="B483" s="10" t="s">
        <v>2068</v>
      </c>
      <c r="C483" s="10" t="s">
        <v>280</v>
      </c>
      <c r="D483" s="3">
        <v>1558</v>
      </c>
      <c r="E483" s="11"/>
      <c r="F483" s="3" t="s">
        <v>436</v>
      </c>
      <c r="G483" s="154" t="s">
        <v>435</v>
      </c>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v>8174.0399999999991</v>
      </c>
      <c r="BD483" s="11">
        <v>0</v>
      </c>
      <c r="BE483" s="11">
        <v>10383.120000000001</v>
      </c>
      <c r="BF483" s="11">
        <v>0</v>
      </c>
      <c r="BG483" s="11">
        <v>0</v>
      </c>
      <c r="BH483" s="11">
        <v>0</v>
      </c>
      <c r="BI483" s="11">
        <v>0</v>
      </c>
      <c r="BJ483" s="11">
        <v>11245.74</v>
      </c>
      <c r="BK483" s="11">
        <v>0</v>
      </c>
      <c r="BL483" s="155">
        <v>0</v>
      </c>
      <c r="BM483" s="11"/>
      <c r="BN483" s="11"/>
      <c r="BO483" s="11"/>
      <c r="BP483" s="11"/>
      <c r="BQ483" s="11"/>
      <c r="BR483" s="11"/>
      <c r="BS483" s="11"/>
      <c r="BT483" s="5">
        <f>SUM(Tabela36[[#This Row],[set/21]:[dez/21]])</f>
        <v>0</v>
      </c>
      <c r="BU483" s="5">
        <f>SUM(Tabela36[[#This Row],[jan/22]:[dez/22]])</f>
        <v>0</v>
      </c>
      <c r="BV483" s="5">
        <f t="shared" si="23"/>
        <v>0</v>
      </c>
      <c r="BW483" s="5">
        <f t="shared" si="24"/>
        <v>0</v>
      </c>
      <c r="BX483" s="5">
        <f>SUM(Tabela36[[#This Row],[jan/25]:[dez/25]])</f>
        <v>18557.16</v>
      </c>
      <c r="BY483" s="5">
        <f t="shared" si="25"/>
        <v>11245.74</v>
      </c>
      <c r="BZ483" s="5">
        <f>Tabela36[[#This Row],[Total 2025]]+Tabela36[[#This Row],[Total 2024]]+Tabela36[[#This Row],[Total 2023]]+Tabela36[[#This Row],[Total 2022]]+Tabela36[[#This Row],[Total 2021]]+Tabela36[[#This Row],[Total 2026]]</f>
        <v>29802.9</v>
      </c>
    </row>
    <row r="484" spans="1:78" ht="30" customHeight="1" x14ac:dyDescent="0.25">
      <c r="A484" s="2"/>
      <c r="B484" s="10" t="s">
        <v>2069</v>
      </c>
      <c r="C484" s="10" t="s">
        <v>277</v>
      </c>
      <c r="D484" s="3">
        <v>1559</v>
      </c>
      <c r="E484" s="11"/>
      <c r="F484" s="3" t="s">
        <v>436</v>
      </c>
      <c r="G484" s="154" t="s">
        <v>435</v>
      </c>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v>5534.02</v>
      </c>
      <c r="BD484" s="11">
        <v>1807.85</v>
      </c>
      <c r="BE484" s="11">
        <v>0</v>
      </c>
      <c r="BF484" s="11">
        <v>0</v>
      </c>
      <c r="BG484" s="11">
        <v>0</v>
      </c>
      <c r="BH484" s="11">
        <v>0</v>
      </c>
      <c r="BI484" s="11">
        <v>0</v>
      </c>
      <c r="BJ484" s="11">
        <v>0</v>
      </c>
      <c r="BK484" s="11">
        <v>0</v>
      </c>
      <c r="BL484" s="155">
        <v>0</v>
      </c>
      <c r="BM484" s="11"/>
      <c r="BN484" s="11"/>
      <c r="BO484" s="11"/>
      <c r="BP484" s="11"/>
      <c r="BQ484" s="11"/>
      <c r="BR484" s="11"/>
      <c r="BS484" s="11"/>
      <c r="BT484" s="5">
        <f>SUM(Tabela36[[#This Row],[set/21]:[dez/21]])</f>
        <v>0</v>
      </c>
      <c r="BU484" s="5">
        <f>SUM(Tabela36[[#This Row],[jan/22]:[dez/22]])</f>
        <v>0</v>
      </c>
      <c r="BV484" s="5">
        <f t="shared" si="23"/>
        <v>0</v>
      </c>
      <c r="BW484" s="5">
        <f t="shared" si="24"/>
        <v>0</v>
      </c>
      <c r="BX484" s="5">
        <f>SUM(Tabela36[[#This Row],[jan/25]:[dez/25]])</f>
        <v>7341.8700000000008</v>
      </c>
      <c r="BY484" s="5">
        <f t="shared" si="25"/>
        <v>0</v>
      </c>
      <c r="BZ484" s="5">
        <f>Tabela36[[#This Row],[Total 2025]]+Tabela36[[#This Row],[Total 2024]]+Tabela36[[#This Row],[Total 2023]]+Tabela36[[#This Row],[Total 2022]]+Tabela36[[#This Row],[Total 2021]]+Tabela36[[#This Row],[Total 2026]]</f>
        <v>7341.8700000000008</v>
      </c>
    </row>
    <row r="485" spans="1:78" ht="30" customHeight="1" x14ac:dyDescent="0.25">
      <c r="A485" s="2"/>
      <c r="B485" s="10" t="s">
        <v>2070</v>
      </c>
      <c r="C485" s="10" t="s">
        <v>276</v>
      </c>
      <c r="D485" s="3">
        <v>1560</v>
      </c>
      <c r="E485" s="11">
        <v>5000</v>
      </c>
      <c r="F485" s="3" t="s">
        <v>436</v>
      </c>
      <c r="G485" s="154" t="s">
        <v>435</v>
      </c>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v>5199.67</v>
      </c>
      <c r="BD485" s="11">
        <v>0</v>
      </c>
      <c r="BE485" s="11">
        <v>8988.66</v>
      </c>
      <c r="BF485" s="11">
        <v>0</v>
      </c>
      <c r="BG485" s="11">
        <v>7558.0099999999993</v>
      </c>
      <c r="BH485" s="11">
        <v>0</v>
      </c>
      <c r="BI485" s="11">
        <v>2997.1600000000003</v>
      </c>
      <c r="BJ485" s="11">
        <v>947.88</v>
      </c>
      <c r="BK485" s="11">
        <v>5799.4</v>
      </c>
      <c r="BL485" s="155">
        <v>2577.6</v>
      </c>
      <c r="BM485" s="11"/>
      <c r="BN485" s="11"/>
      <c r="BO485" s="11"/>
      <c r="BP485" s="11"/>
      <c r="BQ485" s="11"/>
      <c r="BR485" s="11"/>
      <c r="BS485" s="11"/>
      <c r="BT485" s="5">
        <f>SUM(Tabela36[[#This Row],[set/21]:[dez/21]])</f>
        <v>0</v>
      </c>
      <c r="BU485" s="5">
        <f>SUM(Tabela36[[#This Row],[jan/22]:[dez/22]])</f>
        <v>0</v>
      </c>
      <c r="BV485" s="5">
        <f t="shared" si="23"/>
        <v>0</v>
      </c>
      <c r="BW485" s="5">
        <f t="shared" si="24"/>
        <v>0</v>
      </c>
      <c r="BX485" s="5">
        <f>SUM(Tabela36[[#This Row],[jan/25]:[dez/25]])</f>
        <v>21746.34</v>
      </c>
      <c r="BY485" s="5">
        <f t="shared" si="25"/>
        <v>12322.04</v>
      </c>
      <c r="BZ485" s="5">
        <f>Tabela36[[#This Row],[Total 2025]]+Tabela36[[#This Row],[Total 2024]]+Tabela36[[#This Row],[Total 2023]]+Tabela36[[#This Row],[Total 2022]]+Tabela36[[#This Row],[Total 2021]]+Tabela36[[#This Row],[Total 2026]]</f>
        <v>34068.380000000005</v>
      </c>
    </row>
    <row r="486" spans="1:78" ht="30" customHeight="1" x14ac:dyDescent="0.25">
      <c r="A486" s="2"/>
      <c r="B486" s="10" t="s">
        <v>2071</v>
      </c>
      <c r="C486" s="10" t="s">
        <v>276</v>
      </c>
      <c r="D486" s="3">
        <v>1561</v>
      </c>
      <c r="E486" s="11"/>
      <c r="F486" s="3" t="s">
        <v>436</v>
      </c>
      <c r="G486" s="154" t="s">
        <v>435</v>
      </c>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v>4656.3900000000003</v>
      </c>
      <c r="BD486" s="11">
        <v>0</v>
      </c>
      <c r="BE486" s="11">
        <v>0</v>
      </c>
      <c r="BF486" s="11">
        <v>0</v>
      </c>
      <c r="BG486" s="11">
        <v>0</v>
      </c>
      <c r="BH486" s="11">
        <v>0</v>
      </c>
      <c r="BI486" s="11">
        <v>0</v>
      </c>
      <c r="BJ486" s="11">
        <v>0</v>
      </c>
      <c r="BK486" s="11">
        <v>0</v>
      </c>
      <c r="BL486" s="155">
        <v>0</v>
      </c>
      <c r="BM486" s="11"/>
      <c r="BN486" s="11"/>
      <c r="BO486" s="11"/>
      <c r="BP486" s="11"/>
      <c r="BQ486" s="11"/>
      <c r="BR486" s="11"/>
      <c r="BS486" s="11"/>
      <c r="BT486" s="5">
        <f>SUM(Tabela36[[#This Row],[set/21]:[dez/21]])</f>
        <v>0</v>
      </c>
      <c r="BU486" s="5">
        <f>SUM(Tabela36[[#This Row],[jan/22]:[dez/22]])</f>
        <v>0</v>
      </c>
      <c r="BV486" s="5">
        <f t="shared" si="23"/>
        <v>0</v>
      </c>
      <c r="BW486" s="5">
        <f t="shared" si="24"/>
        <v>0</v>
      </c>
      <c r="BX486" s="5">
        <f>SUM(Tabela36[[#This Row],[jan/25]:[dez/25]])</f>
        <v>4656.3900000000003</v>
      </c>
      <c r="BY486" s="5">
        <f t="shared" si="25"/>
        <v>0</v>
      </c>
      <c r="BZ486" s="5">
        <f>Tabela36[[#This Row],[Total 2025]]+Tabela36[[#This Row],[Total 2024]]+Tabela36[[#This Row],[Total 2023]]+Tabela36[[#This Row],[Total 2022]]+Tabela36[[#This Row],[Total 2021]]+Tabela36[[#This Row],[Total 2026]]</f>
        <v>4656.3900000000003</v>
      </c>
    </row>
    <row r="487" spans="1:78" ht="30" customHeight="1" x14ac:dyDescent="0.25">
      <c r="A487" s="2"/>
      <c r="B487" s="10" t="s">
        <v>2362</v>
      </c>
      <c r="C487" s="10" t="s">
        <v>276</v>
      </c>
      <c r="D487" s="3">
        <v>1562</v>
      </c>
      <c r="E487" s="11"/>
      <c r="F487" s="3" t="s">
        <v>436</v>
      </c>
      <c r="G487" s="154" t="s">
        <v>435</v>
      </c>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v>25746.63</v>
      </c>
      <c r="BD487" s="11">
        <v>0</v>
      </c>
      <c r="BE487" s="11">
        <v>10420.290000000001</v>
      </c>
      <c r="BF487" s="11">
        <v>0</v>
      </c>
      <c r="BG487" s="11">
        <v>0</v>
      </c>
      <c r="BH487" s="11">
        <v>0</v>
      </c>
      <c r="BI487" s="11">
        <v>11359.79</v>
      </c>
      <c r="BJ487" s="11">
        <v>0</v>
      </c>
      <c r="BK487" s="11">
        <v>0</v>
      </c>
      <c r="BL487" s="155">
        <v>0</v>
      </c>
      <c r="BM487" s="11"/>
      <c r="BN487" s="11"/>
      <c r="BO487" s="11"/>
      <c r="BP487" s="11"/>
      <c r="BQ487" s="11"/>
      <c r="BR487" s="11"/>
      <c r="BS487" s="11"/>
      <c r="BT487" s="5">
        <f>SUM(Tabela36[[#This Row],[set/21]:[dez/21]])</f>
        <v>0</v>
      </c>
      <c r="BU487" s="5">
        <f>SUM(Tabela36[[#This Row],[jan/22]:[dez/22]])</f>
        <v>0</v>
      </c>
      <c r="BV487" s="5">
        <f t="shared" si="23"/>
        <v>0</v>
      </c>
      <c r="BW487" s="5">
        <f t="shared" si="24"/>
        <v>0</v>
      </c>
      <c r="BX487" s="5">
        <f>SUM(Tabela36[[#This Row],[jan/25]:[dez/25]])</f>
        <v>36166.92</v>
      </c>
      <c r="BY487" s="5">
        <f t="shared" si="25"/>
        <v>11359.79</v>
      </c>
      <c r="BZ487" s="5">
        <f>Tabela36[[#This Row],[Total 2025]]+Tabela36[[#This Row],[Total 2024]]+Tabela36[[#This Row],[Total 2023]]+Tabela36[[#This Row],[Total 2022]]+Tabela36[[#This Row],[Total 2021]]+Tabela36[[#This Row],[Total 2026]]</f>
        <v>47526.71</v>
      </c>
    </row>
    <row r="488" spans="1:78" ht="30" customHeight="1" x14ac:dyDescent="0.25">
      <c r="A488" s="2"/>
      <c r="B488" s="10" t="s">
        <v>2357</v>
      </c>
      <c r="C488" s="10" t="s">
        <v>288</v>
      </c>
      <c r="D488" s="3">
        <v>1563</v>
      </c>
      <c r="E488" s="11"/>
      <c r="F488" s="3" t="s">
        <v>436</v>
      </c>
      <c r="G488" s="154" t="s">
        <v>435</v>
      </c>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v>9228.630000000001</v>
      </c>
      <c r="BD488" s="11">
        <v>0</v>
      </c>
      <c r="BE488" s="11">
        <v>0</v>
      </c>
      <c r="BF488" s="11">
        <v>0</v>
      </c>
      <c r="BG488" s="11">
        <v>0</v>
      </c>
      <c r="BH488" s="11">
        <v>0</v>
      </c>
      <c r="BI488" s="11">
        <v>0</v>
      </c>
      <c r="BJ488" s="11">
        <v>0</v>
      </c>
      <c r="BK488" s="11">
        <v>4729.32</v>
      </c>
      <c r="BL488" s="155">
        <v>0</v>
      </c>
      <c r="BM488" s="11"/>
      <c r="BN488" s="11"/>
      <c r="BO488" s="11"/>
      <c r="BP488" s="11"/>
      <c r="BQ488" s="11"/>
      <c r="BR488" s="11"/>
      <c r="BS488" s="11"/>
      <c r="BT488" s="5">
        <f>SUM(Tabela36[[#This Row],[set/21]:[dez/21]])</f>
        <v>0</v>
      </c>
      <c r="BU488" s="5">
        <f>SUM(Tabela36[[#This Row],[jan/22]:[dez/22]])</f>
        <v>0</v>
      </c>
      <c r="BV488" s="5">
        <f t="shared" si="23"/>
        <v>0</v>
      </c>
      <c r="BW488" s="5">
        <f t="shared" si="24"/>
        <v>0</v>
      </c>
      <c r="BX488" s="5">
        <f>SUM(Tabela36[[#This Row],[jan/25]:[dez/25]])</f>
        <v>9228.630000000001</v>
      </c>
      <c r="BY488" s="5">
        <f t="shared" si="25"/>
        <v>4729.32</v>
      </c>
      <c r="BZ488" s="5">
        <f>Tabela36[[#This Row],[Total 2025]]+Tabela36[[#This Row],[Total 2024]]+Tabela36[[#This Row],[Total 2023]]+Tabela36[[#This Row],[Total 2022]]+Tabela36[[#This Row],[Total 2021]]+Tabela36[[#This Row],[Total 2026]]</f>
        <v>13957.95</v>
      </c>
    </row>
    <row r="489" spans="1:78" ht="30" customHeight="1" x14ac:dyDescent="0.25">
      <c r="A489" s="2"/>
      <c r="B489" s="10" t="s">
        <v>2074</v>
      </c>
      <c r="C489" s="10" t="s">
        <v>282</v>
      </c>
      <c r="D489" s="3">
        <v>1564</v>
      </c>
      <c r="E489" s="11"/>
      <c r="F489" s="3" t="s">
        <v>438</v>
      </c>
      <c r="G489" s="154" t="s">
        <v>435</v>
      </c>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v>3454.62</v>
      </c>
      <c r="BD489" s="11">
        <v>0</v>
      </c>
      <c r="BE489" s="11">
        <v>0</v>
      </c>
      <c r="BF489" s="11">
        <v>0</v>
      </c>
      <c r="BG489" s="11">
        <v>0</v>
      </c>
      <c r="BH489" s="11">
        <v>0</v>
      </c>
      <c r="BI489" s="11">
        <v>0</v>
      </c>
      <c r="BJ489" s="11">
        <v>0</v>
      </c>
      <c r="BK489" s="11">
        <v>0</v>
      </c>
      <c r="BL489" s="155">
        <v>0</v>
      </c>
      <c r="BM489" s="11"/>
      <c r="BN489" s="11"/>
      <c r="BO489" s="11"/>
      <c r="BP489" s="11"/>
      <c r="BQ489" s="11"/>
      <c r="BR489" s="11"/>
      <c r="BS489" s="11"/>
      <c r="BT489" s="5">
        <f>SUM(Tabela36[[#This Row],[set/21]:[dez/21]])</f>
        <v>0</v>
      </c>
      <c r="BU489" s="5">
        <f>SUM(Tabela36[[#This Row],[jan/22]:[dez/22]])</f>
        <v>0</v>
      </c>
      <c r="BV489" s="5">
        <f t="shared" si="23"/>
        <v>0</v>
      </c>
      <c r="BW489" s="5">
        <f t="shared" si="24"/>
        <v>0</v>
      </c>
      <c r="BX489" s="5">
        <f>SUM(Tabela36[[#This Row],[jan/25]:[dez/25]])</f>
        <v>3454.62</v>
      </c>
      <c r="BY489" s="5">
        <f t="shared" si="25"/>
        <v>0</v>
      </c>
      <c r="BZ489" s="5">
        <f>Tabela36[[#This Row],[Total 2025]]+Tabela36[[#This Row],[Total 2024]]+Tabela36[[#This Row],[Total 2023]]+Tabela36[[#This Row],[Total 2022]]+Tabela36[[#This Row],[Total 2021]]+Tabela36[[#This Row],[Total 2026]]</f>
        <v>3454.62</v>
      </c>
    </row>
    <row r="490" spans="1:78" ht="30" customHeight="1" x14ac:dyDescent="0.25">
      <c r="A490" s="2"/>
      <c r="B490" s="10" t="s">
        <v>2119</v>
      </c>
      <c r="C490" s="10" t="s">
        <v>276</v>
      </c>
      <c r="D490" s="3">
        <v>1565</v>
      </c>
      <c r="E490" s="11">
        <v>45000</v>
      </c>
      <c r="F490" s="3" t="s">
        <v>437</v>
      </c>
      <c r="G490" s="154" t="s">
        <v>435</v>
      </c>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v>0.01</v>
      </c>
      <c r="BE490" s="11">
        <v>25300.29</v>
      </c>
      <c r="BF490" s="11">
        <v>11480.48</v>
      </c>
      <c r="BG490" s="11">
        <v>9457.42</v>
      </c>
      <c r="BH490" s="11">
        <v>8462.7199999999993</v>
      </c>
      <c r="BI490" s="11">
        <v>7014.4400000000005</v>
      </c>
      <c r="BJ490" s="11">
        <v>21435.72</v>
      </c>
      <c r="BK490" s="11">
        <v>0</v>
      </c>
      <c r="BL490" s="155">
        <v>0</v>
      </c>
      <c r="BM490" s="11"/>
      <c r="BN490" s="11"/>
      <c r="BO490" s="11"/>
      <c r="BP490" s="11"/>
      <c r="BQ490" s="11"/>
      <c r="BR490" s="11"/>
      <c r="BS490" s="11"/>
      <c r="BT490" s="5">
        <f>SUM(Tabela36[[#This Row],[set/21]:[dez/21]])</f>
        <v>0</v>
      </c>
      <c r="BU490" s="5">
        <f>SUM(Tabela36[[#This Row],[jan/22]:[dez/22]])</f>
        <v>0</v>
      </c>
      <c r="BV490" s="5">
        <f t="shared" si="23"/>
        <v>0</v>
      </c>
      <c r="BW490" s="5">
        <f t="shared" si="24"/>
        <v>0</v>
      </c>
      <c r="BX490" s="5">
        <f>SUM(Tabela36[[#This Row],[jan/25]:[dez/25]])</f>
        <v>46238.2</v>
      </c>
      <c r="BY490" s="5">
        <f t="shared" si="25"/>
        <v>36912.880000000005</v>
      </c>
      <c r="BZ490" s="5">
        <f>Tabela36[[#This Row],[Total 2025]]+Tabela36[[#This Row],[Total 2024]]+Tabela36[[#This Row],[Total 2023]]+Tabela36[[#This Row],[Total 2022]]+Tabela36[[#This Row],[Total 2021]]+Tabela36[[#This Row],[Total 2026]]</f>
        <v>83151.08</v>
      </c>
    </row>
    <row r="491" spans="1:78" ht="30" customHeight="1" x14ac:dyDescent="0.25">
      <c r="A491" s="2"/>
      <c r="B491" s="117" t="s">
        <v>2120</v>
      </c>
      <c r="C491" s="10" t="s">
        <v>277</v>
      </c>
      <c r="D491" s="3">
        <v>1566</v>
      </c>
      <c r="E491" s="11">
        <v>3000</v>
      </c>
      <c r="F491" s="3" t="s">
        <v>436</v>
      </c>
      <c r="G491" s="154" t="s">
        <v>435</v>
      </c>
      <c r="H491" s="7"/>
      <c r="I491" s="7"/>
      <c r="J491" s="7"/>
      <c r="K491" s="7"/>
      <c r="L491" s="7"/>
      <c r="M491" s="7"/>
      <c r="N491" s="7"/>
      <c r="O491" s="7"/>
      <c r="P491" s="7"/>
      <c r="Q491" s="7"/>
      <c r="R491" s="7"/>
      <c r="S491" s="7"/>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v>2934.17</v>
      </c>
      <c r="BE491" s="11">
        <v>0</v>
      </c>
      <c r="BF491" s="11">
        <v>3838.1</v>
      </c>
      <c r="BG491" s="11">
        <v>1807.85</v>
      </c>
      <c r="BH491" s="11">
        <v>3659.6</v>
      </c>
      <c r="BI491" s="11">
        <v>0</v>
      </c>
      <c r="BJ491" s="11">
        <v>4631.76</v>
      </c>
      <c r="BK491" s="11">
        <v>4092.8</v>
      </c>
      <c r="BL491" s="155">
        <v>0</v>
      </c>
      <c r="BM491" s="11"/>
      <c r="BN491" s="11"/>
      <c r="BO491" s="11"/>
      <c r="BP491" s="11"/>
      <c r="BQ491" s="11"/>
      <c r="BR491" s="11"/>
      <c r="BS491" s="11"/>
      <c r="BT491" s="5">
        <f>SUM(Tabela36[[#This Row],[set/21]:[dez/21]])</f>
        <v>0</v>
      </c>
      <c r="BU491" s="5">
        <f>SUM(Tabela36[[#This Row],[jan/22]:[dez/22]])</f>
        <v>0</v>
      </c>
      <c r="BV491" s="5">
        <f t="shared" si="23"/>
        <v>0</v>
      </c>
      <c r="BW491" s="5">
        <f t="shared" si="24"/>
        <v>0</v>
      </c>
      <c r="BX491" s="5">
        <f>SUM(Tabela36[[#This Row],[jan/25]:[dez/25]])</f>
        <v>8580.1200000000008</v>
      </c>
      <c r="BY491" s="5">
        <f t="shared" si="25"/>
        <v>12384.16</v>
      </c>
      <c r="BZ491" s="5">
        <f>Tabela36[[#This Row],[Total 2025]]+Tabela36[[#This Row],[Total 2024]]+Tabela36[[#This Row],[Total 2023]]+Tabela36[[#This Row],[Total 2022]]+Tabela36[[#This Row],[Total 2021]]+Tabela36[[#This Row],[Total 2026]]</f>
        <v>20964.28</v>
      </c>
    </row>
    <row r="492" spans="1:78" ht="30" customHeight="1" x14ac:dyDescent="0.25">
      <c r="A492" s="2"/>
      <c r="B492" s="117" t="s">
        <v>2121</v>
      </c>
      <c r="C492" s="10" t="s">
        <v>280</v>
      </c>
      <c r="D492" s="3">
        <v>1567</v>
      </c>
      <c r="E492" s="11"/>
      <c r="F492" s="3" t="s">
        <v>436</v>
      </c>
      <c r="G492" s="154" t="s">
        <v>435</v>
      </c>
      <c r="H492" s="7"/>
      <c r="I492" s="7"/>
      <c r="J492" s="7"/>
      <c r="K492" s="7"/>
      <c r="L492" s="7"/>
      <c r="M492" s="7"/>
      <c r="N492" s="7"/>
      <c r="O492" s="7"/>
      <c r="P492" s="7"/>
      <c r="Q492" s="7"/>
      <c r="R492" s="7"/>
      <c r="S492" s="7"/>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v>8215.5600000000013</v>
      </c>
      <c r="BE492" s="11">
        <v>0</v>
      </c>
      <c r="BF492" s="11">
        <v>0</v>
      </c>
      <c r="BG492" s="11">
        <v>6953.06</v>
      </c>
      <c r="BH492" s="11">
        <v>0</v>
      </c>
      <c r="BI492" s="11">
        <v>0</v>
      </c>
      <c r="BJ492" s="11">
        <v>0</v>
      </c>
      <c r="BK492" s="11">
        <v>0</v>
      </c>
      <c r="BL492" s="155">
        <v>0</v>
      </c>
      <c r="BM492" s="11"/>
      <c r="BN492" s="11"/>
      <c r="BO492" s="11"/>
      <c r="BP492" s="11"/>
      <c r="BQ492" s="11"/>
      <c r="BR492" s="11"/>
      <c r="BS492" s="11"/>
      <c r="BT492" s="5">
        <f>SUM(Tabela36[[#This Row],[set/21]:[dez/21]])</f>
        <v>0</v>
      </c>
      <c r="BU492" s="5">
        <f>SUM(Tabela36[[#This Row],[jan/22]:[dez/22]])</f>
        <v>0</v>
      </c>
      <c r="BV492" s="5">
        <f t="shared" si="23"/>
        <v>0</v>
      </c>
      <c r="BW492" s="5">
        <f t="shared" si="24"/>
        <v>0</v>
      </c>
      <c r="BX492" s="5">
        <f>SUM(Tabela36[[#This Row],[jan/25]:[dez/25]])</f>
        <v>15168.620000000003</v>
      </c>
      <c r="BY492" s="5">
        <f t="shared" si="25"/>
        <v>0</v>
      </c>
      <c r="BZ492" s="5">
        <f>Tabela36[[#This Row],[Total 2025]]+Tabela36[[#This Row],[Total 2024]]+Tabela36[[#This Row],[Total 2023]]+Tabela36[[#This Row],[Total 2022]]+Tabela36[[#This Row],[Total 2021]]+Tabela36[[#This Row],[Total 2026]]</f>
        <v>15168.620000000003</v>
      </c>
    </row>
    <row r="493" spans="1:78" ht="30" customHeight="1" x14ac:dyDescent="0.25">
      <c r="A493" s="2"/>
      <c r="B493" s="117" t="s">
        <v>2122</v>
      </c>
      <c r="C493" s="10" t="s">
        <v>283</v>
      </c>
      <c r="D493" s="3">
        <v>1568</v>
      </c>
      <c r="E493" s="11">
        <v>5000</v>
      </c>
      <c r="F493" s="3" t="s">
        <v>436</v>
      </c>
      <c r="G493" s="154" t="s">
        <v>465</v>
      </c>
      <c r="H493" s="7"/>
      <c r="I493" s="7"/>
      <c r="J493" s="7"/>
      <c r="K493" s="7"/>
      <c r="L493" s="7"/>
      <c r="M493" s="7"/>
      <c r="N493" s="7"/>
      <c r="O493" s="7"/>
      <c r="P493" s="7"/>
      <c r="Q493" s="7"/>
      <c r="R493" s="7"/>
      <c r="S493" s="7"/>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v>11792.81</v>
      </c>
      <c r="BE493" s="11">
        <v>2558.73</v>
      </c>
      <c r="BF493" s="11">
        <v>4186</v>
      </c>
      <c r="BG493" s="11">
        <v>0</v>
      </c>
      <c r="BH493" s="11">
        <v>0</v>
      </c>
      <c r="BI493" s="11">
        <v>0</v>
      </c>
      <c r="BJ493" s="11">
        <v>0</v>
      </c>
      <c r="BK493" s="11">
        <v>0</v>
      </c>
      <c r="BL493" s="155">
        <v>0</v>
      </c>
      <c r="BM493" s="11"/>
      <c r="BN493" s="11"/>
      <c r="BO493" s="11"/>
      <c r="BP493" s="11"/>
      <c r="BQ493" s="11"/>
      <c r="BR493" s="11"/>
      <c r="BS493" s="11"/>
      <c r="BT493" s="5">
        <f>SUM(Tabela36[[#This Row],[set/21]:[dez/21]])</f>
        <v>0</v>
      </c>
      <c r="BU493" s="5">
        <f>SUM(Tabela36[[#This Row],[jan/22]:[dez/22]])</f>
        <v>0</v>
      </c>
      <c r="BV493" s="5">
        <f t="shared" si="23"/>
        <v>0</v>
      </c>
      <c r="BW493" s="5">
        <f t="shared" si="24"/>
        <v>0</v>
      </c>
      <c r="BX493" s="5">
        <f>SUM(Tabela36[[#This Row],[jan/25]:[dez/25]])</f>
        <v>18537.54</v>
      </c>
      <c r="BY493" s="5">
        <f t="shared" si="25"/>
        <v>0</v>
      </c>
      <c r="BZ493" s="5">
        <f>Tabela36[[#This Row],[Total 2025]]+Tabela36[[#This Row],[Total 2024]]+Tabela36[[#This Row],[Total 2023]]+Tabela36[[#This Row],[Total 2022]]+Tabela36[[#This Row],[Total 2021]]+Tabela36[[#This Row],[Total 2026]]</f>
        <v>18537.54</v>
      </c>
    </row>
    <row r="494" spans="1:78" ht="30" customHeight="1" x14ac:dyDescent="0.25">
      <c r="A494" s="2"/>
      <c r="B494" s="117" t="s">
        <v>2363</v>
      </c>
      <c r="C494" s="10" t="s">
        <v>286</v>
      </c>
      <c r="D494" s="3">
        <v>1569</v>
      </c>
      <c r="E494" s="11"/>
      <c r="F494" s="3" t="s">
        <v>436</v>
      </c>
      <c r="G494" s="154" t="s">
        <v>435</v>
      </c>
      <c r="H494" s="7"/>
      <c r="I494" s="7"/>
      <c r="J494" s="7"/>
      <c r="K494" s="7"/>
      <c r="L494" s="7"/>
      <c r="M494" s="7"/>
      <c r="N494" s="7"/>
      <c r="O494" s="7"/>
      <c r="P494" s="7"/>
      <c r="Q494" s="7"/>
      <c r="R494" s="7"/>
      <c r="S494" s="7"/>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v>9075.76</v>
      </c>
      <c r="BE494" s="11">
        <v>0</v>
      </c>
      <c r="BF494" s="11">
        <v>0</v>
      </c>
      <c r="BG494" s="11">
        <v>0</v>
      </c>
      <c r="BH494" s="11">
        <v>0</v>
      </c>
      <c r="BI494" s="11">
        <v>0</v>
      </c>
      <c r="BJ494" s="11">
        <v>5545.72</v>
      </c>
      <c r="BK494" s="11">
        <v>0</v>
      </c>
      <c r="BL494" s="155">
        <v>0</v>
      </c>
      <c r="BM494" s="11"/>
      <c r="BN494" s="11"/>
      <c r="BO494" s="11"/>
      <c r="BP494" s="11"/>
      <c r="BQ494" s="11"/>
      <c r="BR494" s="11"/>
      <c r="BS494" s="11"/>
      <c r="BT494" s="5">
        <f>SUM(Tabela36[[#This Row],[set/21]:[dez/21]])</f>
        <v>0</v>
      </c>
      <c r="BU494" s="5">
        <f>SUM(Tabela36[[#This Row],[jan/22]:[dez/22]])</f>
        <v>0</v>
      </c>
      <c r="BV494" s="5">
        <f t="shared" si="23"/>
        <v>0</v>
      </c>
      <c r="BW494" s="5">
        <f t="shared" si="24"/>
        <v>0</v>
      </c>
      <c r="BX494" s="5">
        <f>SUM(Tabela36[[#This Row],[jan/25]:[dez/25]])</f>
        <v>9075.76</v>
      </c>
      <c r="BY494" s="5">
        <f t="shared" si="25"/>
        <v>5545.72</v>
      </c>
      <c r="BZ494" s="5">
        <f>Tabela36[[#This Row],[Total 2025]]+Tabela36[[#This Row],[Total 2024]]+Tabela36[[#This Row],[Total 2023]]+Tabela36[[#This Row],[Total 2022]]+Tabela36[[#This Row],[Total 2021]]+Tabela36[[#This Row],[Total 2026]]</f>
        <v>14621.48</v>
      </c>
    </row>
    <row r="495" spans="1:78" ht="30" customHeight="1" x14ac:dyDescent="0.25">
      <c r="A495" s="2"/>
      <c r="B495" s="117" t="s">
        <v>2124</v>
      </c>
      <c r="C495" s="10" t="s">
        <v>283</v>
      </c>
      <c r="D495" s="3">
        <v>1570</v>
      </c>
      <c r="E495" s="11"/>
      <c r="F495" s="3" t="s">
        <v>436</v>
      </c>
      <c r="G495" s="154" t="s">
        <v>435</v>
      </c>
      <c r="H495" s="7"/>
      <c r="I495" s="7"/>
      <c r="J495" s="7"/>
      <c r="K495" s="7"/>
      <c r="L495" s="7"/>
      <c r="M495" s="7"/>
      <c r="N495" s="7"/>
      <c r="O495" s="7"/>
      <c r="P495" s="7"/>
      <c r="Q495" s="7"/>
      <c r="R495" s="7"/>
      <c r="S495" s="7"/>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v>9356.23</v>
      </c>
      <c r="BE495" s="11">
        <v>5536.05</v>
      </c>
      <c r="BF495" s="11">
        <v>0</v>
      </c>
      <c r="BG495" s="11">
        <v>0</v>
      </c>
      <c r="BH495" s="11">
        <v>5851.66</v>
      </c>
      <c r="BI495" s="11">
        <v>0</v>
      </c>
      <c r="BJ495" s="11">
        <v>0</v>
      </c>
      <c r="BK495" s="11">
        <v>9760.2300000000014</v>
      </c>
      <c r="BL495" s="155">
        <v>0</v>
      </c>
      <c r="BM495" s="11"/>
      <c r="BN495" s="11"/>
      <c r="BO495" s="11"/>
      <c r="BP495" s="11"/>
      <c r="BQ495" s="11"/>
      <c r="BR495" s="11"/>
      <c r="BS495" s="11"/>
      <c r="BT495" s="5">
        <f>SUM(Tabela36[[#This Row],[set/21]:[dez/21]])</f>
        <v>0</v>
      </c>
      <c r="BU495" s="5">
        <f>SUM(Tabela36[[#This Row],[jan/22]:[dez/22]])</f>
        <v>0</v>
      </c>
      <c r="BV495" s="5">
        <f t="shared" si="23"/>
        <v>0</v>
      </c>
      <c r="BW495" s="5">
        <f t="shared" si="24"/>
        <v>0</v>
      </c>
      <c r="BX495" s="5">
        <f>SUM(Tabela36[[#This Row],[jan/25]:[dez/25]])</f>
        <v>14892.279999999999</v>
      </c>
      <c r="BY495" s="5">
        <f t="shared" si="25"/>
        <v>15611.890000000001</v>
      </c>
      <c r="BZ495" s="5">
        <f>Tabela36[[#This Row],[Total 2025]]+Tabela36[[#This Row],[Total 2024]]+Tabela36[[#This Row],[Total 2023]]+Tabela36[[#This Row],[Total 2022]]+Tabela36[[#This Row],[Total 2021]]+Tabela36[[#This Row],[Total 2026]]</f>
        <v>30504.17</v>
      </c>
    </row>
    <row r="496" spans="1:78" ht="30" customHeight="1" x14ac:dyDescent="0.25">
      <c r="A496" s="2"/>
      <c r="B496" s="117" t="s">
        <v>2125</v>
      </c>
      <c r="C496" s="10" t="s">
        <v>276</v>
      </c>
      <c r="D496" s="3">
        <v>1571</v>
      </c>
      <c r="E496" s="11"/>
      <c r="F496" s="3" t="s">
        <v>436</v>
      </c>
      <c r="G496" s="154" t="s">
        <v>435</v>
      </c>
      <c r="H496" s="7"/>
      <c r="I496" s="7"/>
      <c r="J496" s="7"/>
      <c r="K496" s="7"/>
      <c r="L496" s="7"/>
      <c r="M496" s="7"/>
      <c r="N496" s="7"/>
      <c r="O496" s="7"/>
      <c r="P496" s="7"/>
      <c r="Q496" s="7"/>
      <c r="R496" s="7"/>
      <c r="S496" s="7"/>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v>5388.23</v>
      </c>
      <c r="BE496" s="11">
        <v>5061.2000000000007</v>
      </c>
      <c r="BF496" s="11">
        <v>0</v>
      </c>
      <c r="BG496" s="11">
        <v>0</v>
      </c>
      <c r="BH496" s="11">
        <v>0</v>
      </c>
      <c r="BI496" s="11">
        <v>0</v>
      </c>
      <c r="BJ496" s="11">
        <v>0</v>
      </c>
      <c r="BK496" s="11">
        <v>0</v>
      </c>
      <c r="BL496" s="155">
        <v>0</v>
      </c>
      <c r="BM496" s="11"/>
      <c r="BN496" s="11"/>
      <c r="BO496" s="11"/>
      <c r="BP496" s="11"/>
      <c r="BQ496" s="11"/>
      <c r="BR496" s="11"/>
      <c r="BS496" s="11"/>
      <c r="BT496" s="5">
        <f>SUM(Tabela36[[#This Row],[set/21]:[dez/21]])</f>
        <v>0</v>
      </c>
      <c r="BU496" s="5">
        <f>SUM(Tabela36[[#This Row],[jan/22]:[dez/22]])</f>
        <v>0</v>
      </c>
      <c r="BV496" s="5">
        <f t="shared" si="23"/>
        <v>0</v>
      </c>
      <c r="BW496" s="5">
        <f t="shared" si="24"/>
        <v>0</v>
      </c>
      <c r="BX496" s="5">
        <f>SUM(Tabela36[[#This Row],[jan/25]:[dez/25]])</f>
        <v>10449.43</v>
      </c>
      <c r="BY496" s="5">
        <f t="shared" si="25"/>
        <v>0</v>
      </c>
      <c r="BZ496" s="5">
        <f>Tabela36[[#This Row],[Total 2025]]+Tabela36[[#This Row],[Total 2024]]+Tabela36[[#This Row],[Total 2023]]+Tabela36[[#This Row],[Total 2022]]+Tabela36[[#This Row],[Total 2021]]+Tabela36[[#This Row],[Total 2026]]</f>
        <v>10449.43</v>
      </c>
    </row>
    <row r="497" spans="1:78" ht="30" customHeight="1" x14ac:dyDescent="0.25">
      <c r="A497" s="2"/>
      <c r="B497" s="117" t="s">
        <v>2126</v>
      </c>
      <c r="C497" s="10" t="s">
        <v>281</v>
      </c>
      <c r="D497" s="3">
        <v>1572</v>
      </c>
      <c r="E497" s="11"/>
      <c r="F497" s="3" t="s">
        <v>529</v>
      </c>
      <c r="G497" s="154" t="s">
        <v>435</v>
      </c>
      <c r="H497" s="7"/>
      <c r="I497" s="7"/>
      <c r="J497" s="7"/>
      <c r="K497" s="7"/>
      <c r="L497" s="7"/>
      <c r="M497" s="7"/>
      <c r="N497" s="7"/>
      <c r="O497" s="7"/>
      <c r="P497" s="7"/>
      <c r="Q497" s="7"/>
      <c r="R497" s="7"/>
      <c r="S497" s="7"/>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v>461.4</v>
      </c>
      <c r="BE497" s="11">
        <v>0</v>
      </c>
      <c r="BF497" s="11">
        <v>0</v>
      </c>
      <c r="BG497" s="11">
        <v>0</v>
      </c>
      <c r="BH497" s="11">
        <v>0</v>
      </c>
      <c r="BI497" s="11">
        <v>0</v>
      </c>
      <c r="BJ497" s="11">
        <v>0</v>
      </c>
      <c r="BK497" s="11">
        <v>0</v>
      </c>
      <c r="BL497" s="155">
        <v>0</v>
      </c>
      <c r="BM497" s="11"/>
      <c r="BN497" s="11"/>
      <c r="BO497" s="11"/>
      <c r="BP497" s="11"/>
      <c r="BQ497" s="11"/>
      <c r="BR497" s="11"/>
      <c r="BS497" s="11"/>
      <c r="BT497" s="5">
        <f>SUM(Tabela36[[#This Row],[set/21]:[dez/21]])</f>
        <v>0</v>
      </c>
      <c r="BU497" s="5">
        <f>SUM(Tabela36[[#This Row],[jan/22]:[dez/22]])</f>
        <v>0</v>
      </c>
      <c r="BV497" s="5">
        <f t="shared" si="23"/>
        <v>0</v>
      </c>
      <c r="BW497" s="5">
        <f t="shared" si="24"/>
        <v>0</v>
      </c>
      <c r="BX497" s="5">
        <f>SUM(Tabela36[[#This Row],[jan/25]:[dez/25]])</f>
        <v>461.4</v>
      </c>
      <c r="BY497" s="5">
        <f t="shared" si="25"/>
        <v>0</v>
      </c>
      <c r="BZ497" s="5">
        <f>Tabela36[[#This Row],[Total 2025]]+Tabela36[[#This Row],[Total 2024]]+Tabela36[[#This Row],[Total 2023]]+Tabela36[[#This Row],[Total 2022]]+Tabela36[[#This Row],[Total 2021]]+Tabela36[[#This Row],[Total 2026]]</f>
        <v>461.4</v>
      </c>
    </row>
    <row r="498" spans="1:78" ht="30" customHeight="1" x14ac:dyDescent="0.25">
      <c r="A498" s="2"/>
      <c r="B498" s="117" t="s">
        <v>2127</v>
      </c>
      <c r="C498" s="10" t="s">
        <v>300</v>
      </c>
      <c r="D498" s="3">
        <v>1573</v>
      </c>
      <c r="E498" s="11">
        <v>30000</v>
      </c>
      <c r="F498" s="3" t="s">
        <v>529</v>
      </c>
      <c r="G498" s="154" t="s">
        <v>435</v>
      </c>
      <c r="H498" s="7"/>
      <c r="I498" s="7"/>
      <c r="J498" s="7"/>
      <c r="K498" s="7"/>
      <c r="L498" s="7"/>
      <c r="M498" s="7"/>
      <c r="N498" s="7"/>
      <c r="O498" s="7"/>
      <c r="P498" s="7"/>
      <c r="Q498" s="7"/>
      <c r="R498" s="7"/>
      <c r="S498" s="7"/>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v>21199.11</v>
      </c>
      <c r="BE498" s="11">
        <v>10728.740000000002</v>
      </c>
      <c r="BF498" s="11">
        <v>0</v>
      </c>
      <c r="BG498" s="11">
        <v>14353.59</v>
      </c>
      <c r="BH498" s="11">
        <v>0</v>
      </c>
      <c r="BI498" s="11">
        <v>0</v>
      </c>
      <c r="BJ498" s="11">
        <v>0</v>
      </c>
      <c r="BK498" s="11">
        <v>0</v>
      </c>
      <c r="BL498" s="155">
        <v>11292.720000000001</v>
      </c>
      <c r="BM498" s="11"/>
      <c r="BN498" s="11"/>
      <c r="BO498" s="11"/>
      <c r="BP498" s="11"/>
      <c r="BQ498" s="11"/>
      <c r="BR498" s="11"/>
      <c r="BS498" s="11"/>
      <c r="BT498" s="5">
        <f>SUM(Tabela36[[#This Row],[set/21]:[dez/21]])</f>
        <v>0</v>
      </c>
      <c r="BU498" s="5">
        <f>SUM(Tabela36[[#This Row],[jan/22]:[dez/22]])</f>
        <v>0</v>
      </c>
      <c r="BV498" s="5">
        <f t="shared" si="23"/>
        <v>0</v>
      </c>
      <c r="BW498" s="5">
        <f t="shared" si="24"/>
        <v>0</v>
      </c>
      <c r="BX498" s="5">
        <f>SUM(Tabela36[[#This Row],[jan/25]:[dez/25]])</f>
        <v>46281.440000000002</v>
      </c>
      <c r="BY498" s="5">
        <f t="shared" si="25"/>
        <v>11292.720000000001</v>
      </c>
      <c r="BZ498" s="5">
        <f>Tabela36[[#This Row],[Total 2025]]+Tabela36[[#This Row],[Total 2024]]+Tabela36[[#This Row],[Total 2023]]+Tabela36[[#This Row],[Total 2022]]+Tabela36[[#This Row],[Total 2021]]+Tabela36[[#This Row],[Total 2026]]</f>
        <v>57574.16</v>
      </c>
    </row>
    <row r="499" spans="1:78" ht="30" customHeight="1" x14ac:dyDescent="0.25">
      <c r="A499" s="2"/>
      <c r="B499" s="117" t="s">
        <v>2361</v>
      </c>
      <c r="C499" s="10" t="s">
        <v>281</v>
      </c>
      <c r="D499" s="3">
        <v>1574</v>
      </c>
      <c r="E499" s="11"/>
      <c r="F499" s="3" t="s">
        <v>529</v>
      </c>
      <c r="G499" s="154" t="s">
        <v>435</v>
      </c>
      <c r="H499" s="7"/>
      <c r="I499" s="7"/>
      <c r="J499" s="7"/>
      <c r="K499" s="7"/>
      <c r="L499" s="7"/>
      <c r="M499" s="7"/>
      <c r="N499" s="7"/>
      <c r="O499" s="7"/>
      <c r="P499" s="7"/>
      <c r="Q499" s="7"/>
      <c r="R499" s="7"/>
      <c r="S499" s="7"/>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v>6130.69</v>
      </c>
      <c r="BE499" s="11">
        <v>0</v>
      </c>
      <c r="BF499" s="11">
        <v>0</v>
      </c>
      <c r="BG499" s="11">
        <v>0</v>
      </c>
      <c r="BH499" s="11">
        <v>0</v>
      </c>
      <c r="BI499" s="11">
        <v>0</v>
      </c>
      <c r="BJ499" s="11">
        <v>0</v>
      </c>
      <c r="BK499" s="11">
        <v>0</v>
      </c>
      <c r="BL499" s="155">
        <v>0</v>
      </c>
      <c r="BM499" s="11"/>
      <c r="BN499" s="11"/>
      <c r="BO499" s="11"/>
      <c r="BP499" s="11"/>
      <c r="BQ499" s="11"/>
      <c r="BR499" s="11"/>
      <c r="BS499" s="11"/>
      <c r="BT499" s="5">
        <f>SUM(Tabela36[[#This Row],[set/21]:[dez/21]])</f>
        <v>0</v>
      </c>
      <c r="BU499" s="5">
        <f>SUM(Tabela36[[#This Row],[jan/22]:[dez/22]])</f>
        <v>0</v>
      </c>
      <c r="BV499" s="5">
        <f t="shared" si="23"/>
        <v>0</v>
      </c>
      <c r="BW499" s="5">
        <f t="shared" si="24"/>
        <v>0</v>
      </c>
      <c r="BX499" s="5">
        <f>SUM(Tabela36[[#This Row],[jan/25]:[dez/25]])</f>
        <v>6130.69</v>
      </c>
      <c r="BY499" s="5">
        <f t="shared" si="25"/>
        <v>0</v>
      </c>
      <c r="BZ499" s="5">
        <f>Tabela36[[#This Row],[Total 2025]]+Tabela36[[#This Row],[Total 2024]]+Tabela36[[#This Row],[Total 2023]]+Tabela36[[#This Row],[Total 2022]]+Tabela36[[#This Row],[Total 2021]]+Tabela36[[#This Row],[Total 2026]]</f>
        <v>6130.69</v>
      </c>
    </row>
    <row r="500" spans="1:78" ht="30" customHeight="1" x14ac:dyDescent="0.25">
      <c r="A500" s="2"/>
      <c r="B500" s="117" t="s">
        <v>2160</v>
      </c>
      <c r="C500" s="10" t="s">
        <v>297</v>
      </c>
      <c r="D500" s="3">
        <v>1575</v>
      </c>
      <c r="E500" s="11">
        <v>5000</v>
      </c>
      <c r="F500" s="3" t="s">
        <v>437</v>
      </c>
      <c r="G500" s="154" t="s">
        <v>435</v>
      </c>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v>4896.84</v>
      </c>
      <c r="BF500" s="11">
        <v>0</v>
      </c>
      <c r="BG500" s="11">
        <v>0</v>
      </c>
      <c r="BH500" s="11">
        <v>0</v>
      </c>
      <c r="BI500" s="11">
        <v>0</v>
      </c>
      <c r="BJ500" s="11">
        <v>3431</v>
      </c>
      <c r="BK500" s="11">
        <v>0</v>
      </c>
      <c r="BL500" s="155">
        <v>0</v>
      </c>
      <c r="BM500" s="11"/>
      <c r="BN500" s="11"/>
      <c r="BO500" s="11"/>
      <c r="BP500" s="11"/>
      <c r="BQ500" s="11"/>
      <c r="BR500" s="11"/>
      <c r="BS500" s="11"/>
      <c r="BT500" s="5">
        <f>SUM(Tabela36[[#This Row],[set/21]:[dez/21]])</f>
        <v>0</v>
      </c>
      <c r="BU500" s="5">
        <f>SUM(Tabela36[[#This Row],[jan/22]:[dez/22]])</f>
        <v>0</v>
      </c>
      <c r="BV500" s="5">
        <f t="shared" si="23"/>
        <v>0</v>
      </c>
      <c r="BW500" s="5">
        <f t="shared" si="24"/>
        <v>0</v>
      </c>
      <c r="BX500" s="5">
        <f>SUM(Tabela36[[#This Row],[jan/25]:[dez/25]])</f>
        <v>4896.84</v>
      </c>
      <c r="BY500" s="5">
        <f t="shared" si="25"/>
        <v>3431</v>
      </c>
      <c r="BZ500" s="5">
        <f>Tabela36[[#This Row],[Total 2025]]+Tabela36[[#This Row],[Total 2024]]+Tabela36[[#This Row],[Total 2023]]+Tabela36[[#This Row],[Total 2022]]+Tabela36[[#This Row],[Total 2021]]+Tabela36[[#This Row],[Total 2026]]</f>
        <v>8327.84</v>
      </c>
    </row>
    <row r="501" spans="1:78" ht="30" customHeight="1" x14ac:dyDescent="0.25">
      <c r="A501" s="2"/>
      <c r="B501" s="10" t="s">
        <v>2161</v>
      </c>
      <c r="C501" s="10" t="s">
        <v>275</v>
      </c>
      <c r="D501" s="3">
        <v>1576</v>
      </c>
      <c r="E501" s="11"/>
      <c r="F501" s="3" t="s">
        <v>2046</v>
      </c>
      <c r="G501" s="154" t="s">
        <v>435</v>
      </c>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v>0</v>
      </c>
      <c r="BF501" s="11">
        <v>0</v>
      </c>
      <c r="BG501" s="11">
        <v>0</v>
      </c>
      <c r="BH501" s="11">
        <v>0</v>
      </c>
      <c r="BI501" s="11">
        <v>0</v>
      </c>
      <c r="BJ501" s="11">
        <v>0</v>
      </c>
      <c r="BK501" s="11">
        <v>6848.17</v>
      </c>
      <c r="BL501" s="155">
        <v>2553.6</v>
      </c>
      <c r="BM501" s="11"/>
      <c r="BN501" s="11"/>
      <c r="BO501" s="11"/>
      <c r="BP501" s="11"/>
      <c r="BQ501" s="11"/>
      <c r="BR501" s="11"/>
      <c r="BS501" s="11"/>
      <c r="BT501" s="5">
        <f>SUM(Tabela36[[#This Row],[set/21]:[dez/21]])</f>
        <v>0</v>
      </c>
      <c r="BU501" s="5">
        <f>SUM(Tabela36[[#This Row],[jan/22]:[dez/22]])</f>
        <v>0</v>
      </c>
      <c r="BV501" s="5">
        <f t="shared" si="23"/>
        <v>0</v>
      </c>
      <c r="BW501" s="5">
        <f t="shared" si="24"/>
        <v>0</v>
      </c>
      <c r="BX501" s="5">
        <f>SUM(Tabela36[[#This Row],[jan/25]:[dez/25]])</f>
        <v>0</v>
      </c>
      <c r="BY501" s="5">
        <f t="shared" si="25"/>
        <v>9401.77</v>
      </c>
      <c r="BZ501" s="5">
        <f>Tabela36[[#This Row],[Total 2025]]+Tabela36[[#This Row],[Total 2024]]+Tabela36[[#This Row],[Total 2023]]+Tabela36[[#This Row],[Total 2022]]+Tabela36[[#This Row],[Total 2021]]+Tabela36[[#This Row],[Total 2026]]</f>
        <v>9401.77</v>
      </c>
    </row>
    <row r="502" spans="1:78" ht="30" customHeight="1" x14ac:dyDescent="0.25">
      <c r="A502" s="2"/>
      <c r="B502" s="10" t="s">
        <v>2162</v>
      </c>
      <c r="C502" s="10" t="s">
        <v>276</v>
      </c>
      <c r="D502" s="3">
        <v>1577</v>
      </c>
      <c r="E502" s="11">
        <v>5000</v>
      </c>
      <c r="F502" s="3" t="s">
        <v>436</v>
      </c>
      <c r="G502" s="154" t="s">
        <v>435</v>
      </c>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v>8822.43</v>
      </c>
      <c r="BF502" s="11">
        <v>0</v>
      </c>
      <c r="BG502" s="11">
        <v>0</v>
      </c>
      <c r="BH502" s="11">
        <v>6156.08</v>
      </c>
      <c r="BI502" s="11">
        <v>5697.1</v>
      </c>
      <c r="BJ502" s="11">
        <v>0</v>
      </c>
      <c r="BK502" s="11">
        <v>0</v>
      </c>
      <c r="BL502" s="155">
        <v>0</v>
      </c>
      <c r="BM502" s="11"/>
      <c r="BN502" s="11"/>
      <c r="BO502" s="11"/>
      <c r="BP502" s="11"/>
      <c r="BQ502" s="11"/>
      <c r="BR502" s="11"/>
      <c r="BS502" s="11"/>
      <c r="BT502" s="5">
        <f>SUM(Tabela36[[#This Row],[set/21]:[dez/21]])</f>
        <v>0</v>
      </c>
      <c r="BU502" s="5">
        <f>SUM(Tabela36[[#This Row],[jan/22]:[dez/22]])</f>
        <v>0</v>
      </c>
      <c r="BV502" s="5">
        <f t="shared" si="23"/>
        <v>0</v>
      </c>
      <c r="BW502" s="5">
        <f t="shared" si="24"/>
        <v>0</v>
      </c>
      <c r="BX502" s="5">
        <f>SUM(Tabela36[[#This Row],[jan/25]:[dez/25]])</f>
        <v>8822.43</v>
      </c>
      <c r="BY502" s="5">
        <f t="shared" si="25"/>
        <v>11853.18</v>
      </c>
      <c r="BZ502" s="5">
        <f>Tabela36[[#This Row],[Total 2025]]+Tabela36[[#This Row],[Total 2024]]+Tabela36[[#This Row],[Total 2023]]+Tabela36[[#This Row],[Total 2022]]+Tabela36[[#This Row],[Total 2021]]+Tabela36[[#This Row],[Total 2026]]</f>
        <v>20675.61</v>
      </c>
    </row>
    <row r="503" spans="1:78" ht="30" customHeight="1" x14ac:dyDescent="0.25">
      <c r="A503" s="2"/>
      <c r="B503" s="10" t="s">
        <v>2163</v>
      </c>
      <c r="C503" s="10" t="s">
        <v>276</v>
      </c>
      <c r="D503" s="3">
        <v>1578</v>
      </c>
      <c r="E503" s="11"/>
      <c r="F503" s="3" t="s">
        <v>436</v>
      </c>
      <c r="G503" s="154" t="s">
        <v>435</v>
      </c>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v>4948.8099999999995</v>
      </c>
      <c r="BF503" s="11">
        <v>0</v>
      </c>
      <c r="BG503" s="11">
        <v>0</v>
      </c>
      <c r="BH503" s="11">
        <v>0</v>
      </c>
      <c r="BI503" s="11">
        <v>0</v>
      </c>
      <c r="BJ503" s="11">
        <v>0</v>
      </c>
      <c r="BK503" s="11">
        <v>0</v>
      </c>
      <c r="BL503" s="155">
        <v>0</v>
      </c>
      <c r="BM503" s="11"/>
      <c r="BN503" s="11"/>
      <c r="BO503" s="11"/>
      <c r="BP503" s="11"/>
      <c r="BQ503" s="11"/>
      <c r="BR503" s="11"/>
      <c r="BS503" s="11"/>
      <c r="BT503" s="5">
        <f>SUM(Tabela36[[#This Row],[set/21]:[dez/21]])</f>
        <v>0</v>
      </c>
      <c r="BU503" s="5">
        <f>SUM(Tabela36[[#This Row],[jan/22]:[dez/22]])</f>
        <v>0</v>
      </c>
      <c r="BV503" s="5">
        <f t="shared" si="23"/>
        <v>0</v>
      </c>
      <c r="BW503" s="5">
        <f t="shared" si="24"/>
        <v>0</v>
      </c>
      <c r="BX503" s="5">
        <f>SUM(Tabela36[[#This Row],[jan/25]:[dez/25]])</f>
        <v>4948.8099999999995</v>
      </c>
      <c r="BY503" s="5">
        <f t="shared" si="25"/>
        <v>0</v>
      </c>
      <c r="BZ503" s="5">
        <f>Tabela36[[#This Row],[Total 2025]]+Tabela36[[#This Row],[Total 2024]]+Tabela36[[#This Row],[Total 2023]]+Tabela36[[#This Row],[Total 2022]]+Tabela36[[#This Row],[Total 2021]]+Tabela36[[#This Row],[Total 2026]]</f>
        <v>4948.8099999999995</v>
      </c>
    </row>
    <row r="504" spans="1:78" ht="30" customHeight="1" x14ac:dyDescent="0.25">
      <c r="A504" s="2"/>
      <c r="B504" s="10" t="s">
        <v>2164</v>
      </c>
      <c r="C504" s="10" t="s">
        <v>276</v>
      </c>
      <c r="D504" s="3">
        <v>1579</v>
      </c>
      <c r="E504" s="11"/>
      <c r="F504" s="3" t="s">
        <v>436</v>
      </c>
      <c r="G504" s="154" t="s">
        <v>435</v>
      </c>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v>7760.45</v>
      </c>
      <c r="BF504" s="11">
        <v>0</v>
      </c>
      <c r="BG504" s="11">
        <v>0</v>
      </c>
      <c r="BH504" s="11">
        <v>0</v>
      </c>
      <c r="BI504" s="11">
        <v>0</v>
      </c>
      <c r="BJ504" s="11">
        <v>0</v>
      </c>
      <c r="BK504" s="11">
        <v>0</v>
      </c>
      <c r="BL504" s="155">
        <v>0</v>
      </c>
      <c r="BM504" s="11"/>
      <c r="BN504" s="11"/>
      <c r="BO504" s="11"/>
      <c r="BP504" s="11"/>
      <c r="BQ504" s="11"/>
      <c r="BR504" s="11"/>
      <c r="BS504" s="11"/>
      <c r="BT504" s="5">
        <f>SUM(Tabela36[[#This Row],[set/21]:[dez/21]])</f>
        <v>0</v>
      </c>
      <c r="BU504" s="5">
        <f>SUM(Tabela36[[#This Row],[jan/22]:[dez/22]])</f>
        <v>0</v>
      </c>
      <c r="BV504" s="5">
        <f t="shared" si="23"/>
        <v>0</v>
      </c>
      <c r="BW504" s="5">
        <f t="shared" si="24"/>
        <v>0</v>
      </c>
      <c r="BX504" s="5">
        <f>SUM(Tabela36[[#This Row],[jan/25]:[dez/25]])</f>
        <v>7760.45</v>
      </c>
      <c r="BY504" s="5">
        <f t="shared" si="25"/>
        <v>0</v>
      </c>
      <c r="BZ504" s="5">
        <f>Tabela36[[#This Row],[Total 2025]]+Tabela36[[#This Row],[Total 2024]]+Tabela36[[#This Row],[Total 2023]]+Tabela36[[#This Row],[Total 2022]]+Tabela36[[#This Row],[Total 2021]]+Tabela36[[#This Row],[Total 2026]]</f>
        <v>7760.45</v>
      </c>
    </row>
    <row r="505" spans="1:78" ht="30" customHeight="1" x14ac:dyDescent="0.25">
      <c r="A505" s="2"/>
      <c r="B505" s="10" t="s">
        <v>2359</v>
      </c>
      <c r="C505" s="10" t="s">
        <v>276</v>
      </c>
      <c r="D505" s="3">
        <v>1580</v>
      </c>
      <c r="E505" s="11"/>
      <c r="F505" s="3" t="s">
        <v>436</v>
      </c>
      <c r="G505" s="154" t="s">
        <v>435</v>
      </c>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v>4866.1100000000006</v>
      </c>
      <c r="BF505" s="11">
        <v>0</v>
      </c>
      <c r="BG505" s="11">
        <v>0</v>
      </c>
      <c r="BH505" s="11">
        <v>0</v>
      </c>
      <c r="BI505" s="11">
        <v>0</v>
      </c>
      <c r="BJ505" s="11">
        <v>0</v>
      </c>
      <c r="BK505" s="11">
        <v>0</v>
      </c>
      <c r="BL505" s="155">
        <v>0</v>
      </c>
      <c r="BM505" s="11"/>
      <c r="BN505" s="11"/>
      <c r="BO505" s="11"/>
      <c r="BP505" s="11"/>
      <c r="BQ505" s="11"/>
      <c r="BR505" s="11"/>
      <c r="BS505" s="11"/>
      <c r="BT505" s="5">
        <f>SUM(Tabela36[[#This Row],[set/21]:[dez/21]])</f>
        <v>0</v>
      </c>
      <c r="BU505" s="5">
        <f>SUM(Tabela36[[#This Row],[jan/22]:[dez/22]])</f>
        <v>0</v>
      </c>
      <c r="BV505" s="5">
        <f t="shared" si="23"/>
        <v>0</v>
      </c>
      <c r="BW505" s="5">
        <f t="shared" si="24"/>
        <v>0</v>
      </c>
      <c r="BX505" s="5">
        <f>SUM(Tabela36[[#This Row],[jan/25]:[dez/25]])</f>
        <v>4866.1100000000006</v>
      </c>
      <c r="BY505" s="5">
        <f t="shared" si="25"/>
        <v>0</v>
      </c>
      <c r="BZ505" s="5">
        <f>Tabela36[[#This Row],[Total 2025]]+Tabela36[[#This Row],[Total 2024]]+Tabela36[[#This Row],[Total 2023]]+Tabela36[[#This Row],[Total 2022]]+Tabela36[[#This Row],[Total 2021]]+Tabela36[[#This Row],[Total 2026]]</f>
        <v>4866.1100000000006</v>
      </c>
    </row>
    <row r="506" spans="1:78" ht="30" customHeight="1" x14ac:dyDescent="0.25">
      <c r="A506" s="2"/>
      <c r="B506" s="10" t="s">
        <v>2181</v>
      </c>
      <c r="C506" s="10" t="s">
        <v>278</v>
      </c>
      <c r="D506" s="3">
        <v>1581</v>
      </c>
      <c r="E506" s="11" t="s">
        <v>2355</v>
      </c>
      <c r="F506" s="3" t="s">
        <v>437</v>
      </c>
      <c r="G506" s="154" t="s">
        <v>435</v>
      </c>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v>13507.07</v>
      </c>
      <c r="BG506" s="11">
        <v>1435.2</v>
      </c>
      <c r="BH506" s="11">
        <v>0</v>
      </c>
      <c r="BI506" s="11">
        <v>0</v>
      </c>
      <c r="BJ506" s="11">
        <v>5622</v>
      </c>
      <c r="BK506" s="11">
        <v>0</v>
      </c>
      <c r="BL506" s="155">
        <v>0</v>
      </c>
      <c r="BM506" s="11"/>
      <c r="BN506" s="11"/>
      <c r="BO506" s="11"/>
      <c r="BP506" s="11"/>
      <c r="BQ506" s="11"/>
      <c r="BR506" s="11"/>
      <c r="BS506" s="11"/>
      <c r="BT506" s="5">
        <f>SUM(Tabela36[[#This Row],[set/21]:[dez/21]])</f>
        <v>0</v>
      </c>
      <c r="BU506" s="5">
        <f>SUM(Tabela36[[#This Row],[jan/22]:[dez/22]])</f>
        <v>0</v>
      </c>
      <c r="BV506" s="5">
        <f t="shared" si="23"/>
        <v>0</v>
      </c>
      <c r="BW506" s="5">
        <f t="shared" si="24"/>
        <v>0</v>
      </c>
      <c r="BX506" s="5">
        <f>SUM(Tabela36[[#This Row],[jan/25]:[dez/25]])</f>
        <v>14942.27</v>
      </c>
      <c r="BY506" s="5">
        <f t="shared" si="25"/>
        <v>5622</v>
      </c>
      <c r="BZ506" s="5">
        <f>Tabela36[[#This Row],[Total 2025]]+Tabela36[[#This Row],[Total 2024]]+Tabela36[[#This Row],[Total 2023]]+Tabela36[[#This Row],[Total 2022]]+Tabela36[[#This Row],[Total 2021]]+Tabela36[[#This Row],[Total 2026]]</f>
        <v>20564.27</v>
      </c>
    </row>
    <row r="507" spans="1:78" ht="30" customHeight="1" x14ac:dyDescent="0.25">
      <c r="A507" s="2"/>
      <c r="B507" s="10" t="s">
        <v>2182</v>
      </c>
      <c r="C507" s="10" t="s">
        <v>276</v>
      </c>
      <c r="D507" s="3">
        <v>1582</v>
      </c>
      <c r="E507" s="11"/>
      <c r="F507" s="3" t="s">
        <v>436</v>
      </c>
      <c r="G507" s="154" t="s">
        <v>435</v>
      </c>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v>9706.61</v>
      </c>
      <c r="BG507" s="11">
        <v>0</v>
      </c>
      <c r="BH507" s="11">
        <v>0</v>
      </c>
      <c r="BI507" s="11">
        <v>7210.12</v>
      </c>
      <c r="BJ507" s="11">
        <v>0</v>
      </c>
      <c r="BK507" s="11">
        <v>0</v>
      </c>
      <c r="BL507" s="155">
        <v>0</v>
      </c>
      <c r="BM507" s="11"/>
      <c r="BN507" s="11"/>
      <c r="BO507" s="11"/>
      <c r="BP507" s="11"/>
      <c r="BQ507" s="11"/>
      <c r="BR507" s="11"/>
      <c r="BS507" s="11"/>
      <c r="BT507" s="5">
        <f>SUM(Tabela36[[#This Row],[set/21]:[dez/21]])</f>
        <v>0</v>
      </c>
      <c r="BU507" s="5">
        <f>SUM(Tabela36[[#This Row],[jan/22]:[dez/22]])</f>
        <v>0</v>
      </c>
      <c r="BV507" s="5">
        <f t="shared" si="23"/>
        <v>0</v>
      </c>
      <c r="BW507" s="5">
        <f t="shared" si="24"/>
        <v>0</v>
      </c>
      <c r="BX507" s="5">
        <f>SUM(Tabela36[[#This Row],[jan/25]:[dez/25]])</f>
        <v>9706.61</v>
      </c>
      <c r="BY507" s="5">
        <f t="shared" si="25"/>
        <v>7210.12</v>
      </c>
      <c r="BZ507" s="5">
        <f>Tabela36[[#This Row],[Total 2025]]+Tabela36[[#This Row],[Total 2024]]+Tabela36[[#This Row],[Total 2023]]+Tabela36[[#This Row],[Total 2022]]+Tabela36[[#This Row],[Total 2021]]+Tabela36[[#This Row],[Total 2026]]</f>
        <v>16916.73</v>
      </c>
    </row>
    <row r="508" spans="1:78" ht="30" customHeight="1" x14ac:dyDescent="0.25">
      <c r="A508" s="2"/>
      <c r="B508" s="10" t="s">
        <v>2183</v>
      </c>
      <c r="C508" s="10" t="s">
        <v>294</v>
      </c>
      <c r="D508" s="3">
        <v>1583</v>
      </c>
      <c r="E508" s="11"/>
      <c r="F508" s="3" t="s">
        <v>436</v>
      </c>
      <c r="G508" s="154" t="s">
        <v>435</v>
      </c>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v>943.63</v>
      </c>
      <c r="BG508" s="11">
        <v>0</v>
      </c>
      <c r="BH508" s="11">
        <v>0</v>
      </c>
      <c r="BI508" s="11">
        <v>0</v>
      </c>
      <c r="BJ508" s="11">
        <v>0</v>
      </c>
      <c r="BK508" s="11">
        <v>0</v>
      </c>
      <c r="BL508" s="155">
        <v>0</v>
      </c>
      <c r="BM508" s="11"/>
      <c r="BN508" s="11"/>
      <c r="BO508" s="11"/>
      <c r="BP508" s="11"/>
      <c r="BQ508" s="11"/>
      <c r="BR508" s="11"/>
      <c r="BS508" s="11"/>
      <c r="BT508" s="5">
        <f>SUM(Tabela36[[#This Row],[set/21]:[dez/21]])</f>
        <v>0</v>
      </c>
      <c r="BU508" s="5">
        <f>SUM(Tabela36[[#This Row],[jan/22]:[dez/22]])</f>
        <v>0</v>
      </c>
      <c r="BV508" s="5">
        <f t="shared" si="23"/>
        <v>0</v>
      </c>
      <c r="BW508" s="5">
        <f t="shared" si="24"/>
        <v>0</v>
      </c>
      <c r="BX508" s="5">
        <f>SUM(Tabela36[[#This Row],[jan/25]:[dez/25]])</f>
        <v>943.63</v>
      </c>
      <c r="BY508" s="5">
        <f t="shared" si="25"/>
        <v>0</v>
      </c>
      <c r="BZ508" s="5">
        <f>Tabela36[[#This Row],[Total 2025]]+Tabela36[[#This Row],[Total 2024]]+Tabela36[[#This Row],[Total 2023]]+Tabela36[[#This Row],[Total 2022]]+Tabela36[[#This Row],[Total 2021]]+Tabela36[[#This Row],[Total 2026]]</f>
        <v>943.63</v>
      </c>
    </row>
    <row r="509" spans="1:78" ht="30" customHeight="1" x14ac:dyDescent="0.25">
      <c r="A509" s="2"/>
      <c r="B509" s="10" t="s">
        <v>2184</v>
      </c>
      <c r="C509" s="10" t="s">
        <v>286</v>
      </c>
      <c r="D509" s="3">
        <v>1584</v>
      </c>
      <c r="E509" s="11"/>
      <c r="F509" s="3" t="s">
        <v>436</v>
      </c>
      <c r="G509" s="154" t="s">
        <v>435</v>
      </c>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v>13390.47</v>
      </c>
      <c r="BG509" s="11">
        <v>0</v>
      </c>
      <c r="BH509" s="11">
        <v>0</v>
      </c>
      <c r="BI509" s="11">
        <v>0</v>
      </c>
      <c r="BJ509" s="11">
        <v>0</v>
      </c>
      <c r="BK509" s="11">
        <v>0</v>
      </c>
      <c r="BL509" s="155">
        <v>0</v>
      </c>
      <c r="BM509" s="11"/>
      <c r="BN509" s="11"/>
      <c r="BO509" s="11"/>
      <c r="BP509" s="11"/>
      <c r="BQ509" s="11"/>
      <c r="BR509" s="11"/>
      <c r="BS509" s="11"/>
      <c r="BT509" s="5">
        <f>SUM(Tabela36[[#This Row],[set/21]:[dez/21]])</f>
        <v>0</v>
      </c>
      <c r="BU509" s="5">
        <f>SUM(Tabela36[[#This Row],[jan/22]:[dez/22]])</f>
        <v>0</v>
      </c>
      <c r="BV509" s="5">
        <f t="shared" si="23"/>
        <v>0</v>
      </c>
      <c r="BW509" s="5">
        <f t="shared" si="24"/>
        <v>0</v>
      </c>
      <c r="BX509" s="5">
        <f>SUM(Tabela36[[#This Row],[jan/25]:[dez/25]])</f>
        <v>13390.47</v>
      </c>
      <c r="BY509" s="5">
        <f t="shared" si="25"/>
        <v>0</v>
      </c>
      <c r="BZ509" s="5">
        <f>Tabela36[[#This Row],[Total 2025]]+Tabela36[[#This Row],[Total 2024]]+Tabela36[[#This Row],[Total 2023]]+Tabela36[[#This Row],[Total 2022]]+Tabela36[[#This Row],[Total 2021]]+Tabela36[[#This Row],[Total 2026]]</f>
        <v>13390.47</v>
      </c>
    </row>
    <row r="510" spans="1:78" ht="30" customHeight="1" x14ac:dyDescent="0.25">
      <c r="A510" s="2"/>
      <c r="B510" s="10" t="s">
        <v>2185</v>
      </c>
      <c r="C510" s="10" t="s">
        <v>281</v>
      </c>
      <c r="D510" s="3">
        <v>1585</v>
      </c>
      <c r="E510" s="11"/>
      <c r="F510" s="3" t="s">
        <v>529</v>
      </c>
      <c r="G510" s="154" t="s">
        <v>435</v>
      </c>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v>5865.84</v>
      </c>
      <c r="BG510" s="11">
        <v>4520.04</v>
      </c>
      <c r="BH510" s="11">
        <v>0</v>
      </c>
      <c r="BI510" s="11">
        <v>0</v>
      </c>
      <c r="BJ510" s="11">
        <v>0</v>
      </c>
      <c r="BK510" s="11">
        <v>0</v>
      </c>
      <c r="BL510" s="155">
        <v>0</v>
      </c>
      <c r="BM510" s="11"/>
      <c r="BN510" s="11"/>
      <c r="BO510" s="11"/>
      <c r="BP510" s="11"/>
      <c r="BQ510" s="11"/>
      <c r="BR510" s="11"/>
      <c r="BS510" s="11"/>
      <c r="BT510" s="5">
        <f>SUM(Tabela36[[#This Row],[set/21]:[dez/21]])</f>
        <v>0</v>
      </c>
      <c r="BU510" s="5">
        <f>SUM(Tabela36[[#This Row],[jan/22]:[dez/22]])</f>
        <v>0</v>
      </c>
      <c r="BV510" s="5">
        <f t="shared" si="23"/>
        <v>0</v>
      </c>
      <c r="BW510" s="5">
        <f t="shared" si="24"/>
        <v>0</v>
      </c>
      <c r="BX510" s="5">
        <f>SUM(Tabela36[[#This Row],[jan/25]:[dez/25]])</f>
        <v>10385.880000000001</v>
      </c>
      <c r="BY510" s="5">
        <f t="shared" si="25"/>
        <v>0</v>
      </c>
      <c r="BZ510" s="5">
        <f>Tabela36[[#This Row],[Total 2025]]+Tabela36[[#This Row],[Total 2024]]+Tabela36[[#This Row],[Total 2023]]+Tabela36[[#This Row],[Total 2022]]+Tabela36[[#This Row],[Total 2021]]+Tabela36[[#This Row],[Total 2026]]</f>
        <v>10385.880000000001</v>
      </c>
    </row>
    <row r="511" spans="1:78" ht="30" customHeight="1" x14ac:dyDescent="0.25">
      <c r="A511" s="2"/>
      <c r="B511" s="117" t="s">
        <v>2196</v>
      </c>
      <c r="C511" s="10" t="s">
        <v>276</v>
      </c>
      <c r="D511" s="3">
        <v>1586</v>
      </c>
      <c r="E511" s="11">
        <v>5000</v>
      </c>
      <c r="F511" s="3" t="s">
        <v>436</v>
      </c>
      <c r="G511" s="154" t="s">
        <v>435</v>
      </c>
      <c r="H511" s="7"/>
      <c r="I511" s="7"/>
      <c r="J511" s="7"/>
      <c r="K511" s="7"/>
      <c r="L511" s="7"/>
      <c r="M511" s="7"/>
      <c r="N511" s="7"/>
      <c r="O511" s="7"/>
      <c r="P511" s="7"/>
      <c r="Q511" s="7"/>
      <c r="R511" s="7"/>
      <c r="S511" s="7"/>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v>8272.84</v>
      </c>
      <c r="BH511" s="11">
        <v>3398.4</v>
      </c>
      <c r="BI511" s="11">
        <v>0</v>
      </c>
      <c r="BJ511" s="11">
        <v>11982.2</v>
      </c>
      <c r="BK511" s="11">
        <v>0</v>
      </c>
      <c r="BL511" s="155">
        <v>8893.5199999999986</v>
      </c>
      <c r="BM511" s="11"/>
      <c r="BN511" s="11"/>
      <c r="BO511" s="11"/>
      <c r="BP511" s="11"/>
      <c r="BQ511" s="11"/>
      <c r="BR511" s="11"/>
      <c r="BS511" s="11"/>
      <c r="BT511" s="5">
        <f>SUM(Tabela36[[#This Row],[set/21]:[dez/21]])</f>
        <v>0</v>
      </c>
      <c r="BU511" s="5">
        <f>SUM(Tabela36[[#This Row],[jan/22]:[dez/22]])</f>
        <v>0</v>
      </c>
      <c r="BV511" s="5">
        <f t="shared" si="23"/>
        <v>0</v>
      </c>
      <c r="BW511" s="5">
        <f t="shared" si="24"/>
        <v>0</v>
      </c>
      <c r="BX511" s="5">
        <f>SUM(Tabela36[[#This Row],[jan/25]:[dez/25]])</f>
        <v>8272.84</v>
      </c>
      <c r="BY511" s="5">
        <f t="shared" si="25"/>
        <v>24274.12</v>
      </c>
      <c r="BZ511" s="5">
        <f>Tabela36[[#This Row],[Total 2025]]+Tabela36[[#This Row],[Total 2024]]+Tabela36[[#This Row],[Total 2023]]+Tabela36[[#This Row],[Total 2022]]+Tabela36[[#This Row],[Total 2021]]+Tabela36[[#This Row],[Total 2026]]</f>
        <v>32546.959999999999</v>
      </c>
    </row>
    <row r="512" spans="1:78" ht="30" customHeight="1" x14ac:dyDescent="0.25">
      <c r="A512" s="2"/>
      <c r="B512" s="10" t="s">
        <v>2198</v>
      </c>
      <c r="C512" s="10" t="s">
        <v>276</v>
      </c>
      <c r="D512" s="3">
        <v>1587</v>
      </c>
      <c r="E512" s="11"/>
      <c r="F512" s="3" t="s">
        <v>436</v>
      </c>
      <c r="G512" s="154" t="s">
        <v>435</v>
      </c>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v>13709.21</v>
      </c>
      <c r="BH512" s="11">
        <v>0</v>
      </c>
      <c r="BI512" s="11">
        <v>10837.21</v>
      </c>
      <c r="BJ512" s="11">
        <v>9025.58</v>
      </c>
      <c r="BK512" s="11">
        <v>23572.120000000003</v>
      </c>
      <c r="BL512" s="155">
        <v>3860.7999999999997</v>
      </c>
      <c r="BM512" s="11"/>
      <c r="BN512" s="11"/>
      <c r="BO512" s="11"/>
      <c r="BP512" s="11"/>
      <c r="BQ512" s="11"/>
      <c r="BR512" s="11"/>
      <c r="BS512" s="11"/>
      <c r="BT512" s="5">
        <f>SUM(Tabela36[[#This Row],[set/21]:[dez/21]])</f>
        <v>0</v>
      </c>
      <c r="BU512" s="5">
        <f>SUM(Tabela36[[#This Row],[jan/22]:[dez/22]])</f>
        <v>0</v>
      </c>
      <c r="BV512" s="5">
        <f t="shared" si="23"/>
        <v>0</v>
      </c>
      <c r="BW512" s="5">
        <f t="shared" si="24"/>
        <v>0</v>
      </c>
      <c r="BX512" s="5">
        <f>SUM(Tabela36[[#This Row],[jan/25]:[dez/25]])</f>
        <v>13709.21</v>
      </c>
      <c r="BY512" s="5">
        <f t="shared" si="25"/>
        <v>47295.710000000006</v>
      </c>
      <c r="BZ512" s="5">
        <f>Tabela36[[#This Row],[Total 2025]]+Tabela36[[#This Row],[Total 2024]]+Tabela36[[#This Row],[Total 2023]]+Tabela36[[#This Row],[Total 2022]]+Tabela36[[#This Row],[Total 2021]]+Tabela36[[#This Row],[Total 2026]]</f>
        <v>61004.920000000006</v>
      </c>
    </row>
    <row r="513" spans="1:78" ht="30" customHeight="1" x14ac:dyDescent="0.25">
      <c r="A513" s="2"/>
      <c r="B513" s="10" t="s">
        <v>2207</v>
      </c>
      <c r="C513" s="10" t="s">
        <v>302</v>
      </c>
      <c r="D513" s="3">
        <v>1588</v>
      </c>
      <c r="E513" s="11"/>
      <c r="F513" s="3" t="s">
        <v>437</v>
      </c>
      <c r="G513" s="154" t="s">
        <v>435</v>
      </c>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v>24696.240000000002</v>
      </c>
      <c r="BI513" s="11">
        <v>0</v>
      </c>
      <c r="BJ513" s="11">
        <v>0</v>
      </c>
      <c r="BK513" s="11">
        <v>0</v>
      </c>
      <c r="BL513" s="155">
        <v>0</v>
      </c>
      <c r="BM513" s="11"/>
      <c r="BN513" s="11"/>
      <c r="BO513" s="11"/>
      <c r="BP513" s="11"/>
      <c r="BQ513" s="11"/>
      <c r="BR513" s="11"/>
      <c r="BS513" s="11"/>
      <c r="BT513" s="5">
        <f>SUM(Tabela36[[#This Row],[set/21]:[dez/21]])</f>
        <v>0</v>
      </c>
      <c r="BU513" s="5">
        <f>SUM(Tabela36[[#This Row],[jan/22]:[dez/22]])</f>
        <v>0</v>
      </c>
      <c r="BV513" s="5">
        <f t="shared" si="23"/>
        <v>0</v>
      </c>
      <c r="BW513" s="5">
        <f t="shared" si="24"/>
        <v>0</v>
      </c>
      <c r="BX513" s="5">
        <f>SUM(Tabela36[[#This Row],[jan/25]:[dez/25]])</f>
        <v>0</v>
      </c>
      <c r="BY513" s="5">
        <f t="shared" si="25"/>
        <v>24696.240000000002</v>
      </c>
      <c r="BZ513" s="5">
        <f>Tabela36[[#This Row],[Total 2025]]+Tabela36[[#This Row],[Total 2024]]+Tabela36[[#This Row],[Total 2023]]+Tabela36[[#This Row],[Total 2022]]+Tabela36[[#This Row],[Total 2021]]+Tabela36[[#This Row],[Total 2026]]</f>
        <v>24696.240000000002</v>
      </c>
    </row>
    <row r="514" spans="1:78" ht="30" customHeight="1" x14ac:dyDescent="0.25">
      <c r="A514" s="2"/>
      <c r="B514" s="10" t="s">
        <v>2208</v>
      </c>
      <c r="C514" s="10" t="s">
        <v>292</v>
      </c>
      <c r="D514" s="3">
        <v>1589</v>
      </c>
      <c r="E514" s="11"/>
      <c r="F514" s="3" t="s">
        <v>529</v>
      </c>
      <c r="G514" s="154" t="s">
        <v>435</v>
      </c>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v>5114.8</v>
      </c>
      <c r="BI514" s="11">
        <v>2364.38</v>
      </c>
      <c r="BJ514" s="11">
        <v>0</v>
      </c>
      <c r="BK514" s="11">
        <v>0</v>
      </c>
      <c r="BL514" s="155">
        <v>0</v>
      </c>
      <c r="BM514" s="11"/>
      <c r="BN514" s="11"/>
      <c r="BO514" s="11"/>
      <c r="BP514" s="11"/>
      <c r="BQ514" s="11"/>
      <c r="BR514" s="11"/>
      <c r="BS514" s="11"/>
      <c r="BT514" s="5">
        <f>SUM(Tabela36[[#This Row],[set/21]:[dez/21]])</f>
        <v>0</v>
      </c>
      <c r="BU514" s="5">
        <f>SUM(Tabela36[[#This Row],[jan/22]:[dez/22]])</f>
        <v>0</v>
      </c>
      <c r="BV514" s="5">
        <f t="shared" si="23"/>
        <v>0</v>
      </c>
      <c r="BW514" s="5">
        <f t="shared" si="24"/>
        <v>0</v>
      </c>
      <c r="BX514" s="5">
        <f>SUM(Tabela36[[#This Row],[jan/25]:[dez/25]])</f>
        <v>0</v>
      </c>
      <c r="BY514" s="5">
        <f t="shared" si="25"/>
        <v>7479.18</v>
      </c>
      <c r="BZ514" s="5">
        <f>Tabela36[[#This Row],[Total 2025]]+Tabela36[[#This Row],[Total 2024]]+Tabela36[[#This Row],[Total 2023]]+Tabela36[[#This Row],[Total 2022]]+Tabela36[[#This Row],[Total 2021]]+Tabela36[[#This Row],[Total 2026]]</f>
        <v>7479.18</v>
      </c>
    </row>
    <row r="515" spans="1:78" ht="30" customHeight="1" x14ac:dyDescent="0.25">
      <c r="A515" s="2"/>
      <c r="B515" s="10" t="s">
        <v>2223</v>
      </c>
      <c r="C515" s="10" t="s">
        <v>277</v>
      </c>
      <c r="D515" s="3">
        <v>1590</v>
      </c>
      <c r="E515" s="11"/>
      <c r="F515" s="3" t="s">
        <v>436</v>
      </c>
      <c r="G515" s="154" t="s">
        <v>435</v>
      </c>
      <c r="H515" s="7"/>
      <c r="I515" s="7"/>
      <c r="J515" s="7"/>
      <c r="K515" s="7"/>
      <c r="L515" s="7"/>
      <c r="M515" s="7"/>
      <c r="N515" s="7"/>
      <c r="O515" s="7"/>
      <c r="P515" s="7"/>
      <c r="Q515" s="7"/>
      <c r="R515" s="7"/>
      <c r="S515" s="7"/>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v>2948.07</v>
      </c>
      <c r="BJ515" s="11">
        <v>0</v>
      </c>
      <c r="BK515" s="11">
        <v>0</v>
      </c>
      <c r="BL515" s="155">
        <v>0</v>
      </c>
      <c r="BM515" s="11"/>
      <c r="BN515" s="11"/>
      <c r="BO515" s="11"/>
      <c r="BP515" s="11"/>
      <c r="BQ515" s="11"/>
      <c r="BR515" s="11"/>
      <c r="BS515" s="11"/>
      <c r="BT515" s="5">
        <f>SUM(Tabela36[[#This Row],[set/21]:[dez/21]])</f>
        <v>0</v>
      </c>
      <c r="BU515" s="5">
        <f>SUM(Tabela36[[#This Row],[jan/22]:[dez/22]])</f>
        <v>0</v>
      </c>
      <c r="BV515" s="5">
        <f t="shared" si="23"/>
        <v>0</v>
      </c>
      <c r="BW515" s="5">
        <f t="shared" si="24"/>
        <v>0</v>
      </c>
      <c r="BX515" s="5">
        <f>SUM(Tabela36[[#This Row],[jan/25]:[dez/25]])</f>
        <v>0</v>
      </c>
      <c r="BY515" s="5">
        <f t="shared" si="25"/>
        <v>2948.07</v>
      </c>
      <c r="BZ515" s="5">
        <f>Tabela36[[#This Row],[Total 2025]]+Tabela36[[#This Row],[Total 2024]]+Tabela36[[#This Row],[Total 2023]]+Tabela36[[#This Row],[Total 2022]]+Tabela36[[#This Row],[Total 2021]]+Tabela36[[#This Row],[Total 2026]]</f>
        <v>2948.07</v>
      </c>
    </row>
    <row r="516" spans="1:78" ht="30" customHeight="1" x14ac:dyDescent="0.25">
      <c r="A516" s="2"/>
      <c r="B516" s="10" t="s">
        <v>2224</v>
      </c>
      <c r="C516" s="10" t="s">
        <v>276</v>
      </c>
      <c r="D516" s="3">
        <v>1591</v>
      </c>
      <c r="E516" s="11"/>
      <c r="F516" s="3" t="s">
        <v>436</v>
      </c>
      <c r="G516" s="154" t="s">
        <v>435</v>
      </c>
      <c r="H516" s="7"/>
      <c r="I516" s="7"/>
      <c r="J516" s="7"/>
      <c r="K516" s="7"/>
      <c r="L516" s="7"/>
      <c r="M516" s="7"/>
      <c r="N516" s="7"/>
      <c r="O516" s="7"/>
      <c r="P516" s="7"/>
      <c r="Q516" s="7"/>
      <c r="R516" s="7"/>
      <c r="S516" s="7"/>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v>6918.66</v>
      </c>
      <c r="BJ516" s="11">
        <v>0</v>
      </c>
      <c r="BK516" s="11">
        <v>0</v>
      </c>
      <c r="BL516" s="155">
        <v>6456.96</v>
      </c>
      <c r="BM516" s="11"/>
      <c r="BN516" s="11"/>
      <c r="BO516" s="11"/>
      <c r="BP516" s="11"/>
      <c r="BQ516" s="11"/>
      <c r="BR516" s="11"/>
      <c r="BS516" s="11"/>
      <c r="BT516" s="5">
        <f>SUM(Tabela36[[#This Row],[set/21]:[dez/21]])</f>
        <v>0</v>
      </c>
      <c r="BU516" s="5">
        <f>SUM(Tabela36[[#This Row],[jan/22]:[dez/22]])</f>
        <v>0</v>
      </c>
      <c r="BV516" s="5">
        <f t="shared" ref="BV516:BV531" si="26">SUM(X516:AI516)</f>
        <v>0</v>
      </c>
      <c r="BW516" s="5">
        <f t="shared" ref="BW516:BW531" si="27">SUM(AJ516:AU516)</f>
        <v>0</v>
      </c>
      <c r="BX516" s="5">
        <f>SUM(Tabela36[[#This Row],[jan/25]:[dez/25]])</f>
        <v>0</v>
      </c>
      <c r="BY516" s="5">
        <f t="shared" ref="BY516:BY531" si="28">SUM(BH516:BS516)</f>
        <v>13375.619999999999</v>
      </c>
      <c r="BZ516" s="5">
        <f>Tabela36[[#This Row],[Total 2025]]+Tabela36[[#This Row],[Total 2024]]+Tabela36[[#This Row],[Total 2023]]+Tabela36[[#This Row],[Total 2022]]+Tabela36[[#This Row],[Total 2021]]+Tabela36[[#This Row],[Total 2026]]</f>
        <v>13375.619999999999</v>
      </c>
    </row>
    <row r="517" spans="1:78" ht="30" customHeight="1" x14ac:dyDescent="0.25">
      <c r="A517" s="2"/>
      <c r="B517" s="10" t="s">
        <v>2225</v>
      </c>
      <c r="C517" s="10" t="s">
        <v>299</v>
      </c>
      <c r="D517" s="3">
        <v>1592</v>
      </c>
      <c r="E517" s="11"/>
      <c r="F517" s="3" t="s">
        <v>529</v>
      </c>
      <c r="G517" s="154" t="s">
        <v>435</v>
      </c>
      <c r="H517" s="7"/>
      <c r="I517" s="7"/>
      <c r="J517" s="7"/>
      <c r="K517" s="7"/>
      <c r="L517" s="7"/>
      <c r="M517" s="7"/>
      <c r="N517" s="7"/>
      <c r="O517" s="7"/>
      <c r="P517" s="7"/>
      <c r="Q517" s="7"/>
      <c r="R517" s="7"/>
      <c r="S517" s="7"/>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v>5459.9</v>
      </c>
      <c r="BJ517" s="11">
        <v>2321.36</v>
      </c>
      <c r="BK517" s="11">
        <v>4729.32</v>
      </c>
      <c r="BL517" s="155">
        <v>0</v>
      </c>
      <c r="BM517" s="11"/>
      <c r="BN517" s="11"/>
      <c r="BO517" s="11"/>
      <c r="BP517" s="11"/>
      <c r="BQ517" s="11"/>
      <c r="BR517" s="11"/>
      <c r="BS517" s="11"/>
      <c r="BT517" s="5">
        <f>SUM(Tabela36[[#This Row],[set/21]:[dez/21]])</f>
        <v>0</v>
      </c>
      <c r="BU517" s="5">
        <f>SUM(Tabela36[[#This Row],[jan/22]:[dez/22]])</f>
        <v>0</v>
      </c>
      <c r="BV517" s="5">
        <f t="shared" si="26"/>
        <v>0</v>
      </c>
      <c r="BW517" s="5">
        <f t="shared" si="27"/>
        <v>0</v>
      </c>
      <c r="BX517" s="5">
        <f>SUM(Tabela36[[#This Row],[jan/25]:[dez/25]])</f>
        <v>0</v>
      </c>
      <c r="BY517" s="5">
        <f t="shared" si="28"/>
        <v>12510.58</v>
      </c>
      <c r="BZ517" s="5">
        <f>Tabela36[[#This Row],[Total 2025]]+Tabela36[[#This Row],[Total 2024]]+Tabela36[[#This Row],[Total 2023]]+Tabela36[[#This Row],[Total 2022]]+Tabela36[[#This Row],[Total 2021]]+Tabela36[[#This Row],[Total 2026]]</f>
        <v>12510.58</v>
      </c>
    </row>
    <row r="518" spans="1:78" ht="30" customHeight="1" x14ac:dyDescent="0.25">
      <c r="A518" s="2"/>
      <c r="B518" s="10" t="s">
        <v>2364</v>
      </c>
      <c r="C518" s="10" t="s">
        <v>276</v>
      </c>
      <c r="D518" s="3">
        <v>1593</v>
      </c>
      <c r="E518" s="11"/>
      <c r="F518" s="3" t="s">
        <v>2152</v>
      </c>
      <c r="G518" s="154" t="s">
        <v>435</v>
      </c>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v>160300.64000000001</v>
      </c>
      <c r="BK518" s="11">
        <v>0</v>
      </c>
      <c r="BL518" s="156">
        <v>669713.06000000006</v>
      </c>
      <c r="BM518" s="11"/>
      <c r="BN518" s="11"/>
      <c r="BO518" s="11"/>
      <c r="BP518" s="11"/>
      <c r="BQ518" s="11"/>
      <c r="BR518" s="11"/>
      <c r="BS518" s="11"/>
      <c r="BT518" s="5">
        <f>SUM(Tabela36[[#This Row],[set/21]:[dez/21]])</f>
        <v>0</v>
      </c>
      <c r="BU518" s="5">
        <f>SUM(Tabela36[[#This Row],[jan/22]:[dez/22]])</f>
        <v>0</v>
      </c>
      <c r="BV518" s="5">
        <f t="shared" si="26"/>
        <v>0</v>
      </c>
      <c r="BW518" s="5">
        <f t="shared" si="27"/>
        <v>0</v>
      </c>
      <c r="BX518" s="5">
        <f>SUM(Tabela36[[#This Row],[jan/25]:[dez/25]])</f>
        <v>0</v>
      </c>
      <c r="BY518" s="5">
        <f t="shared" si="28"/>
        <v>830013.70000000007</v>
      </c>
      <c r="BZ518" s="5">
        <f>Tabela36[[#This Row],[Total 2025]]+Tabela36[[#This Row],[Total 2024]]+Tabela36[[#This Row],[Total 2023]]+Tabela36[[#This Row],[Total 2022]]+Tabela36[[#This Row],[Total 2021]]+Tabela36[[#This Row],[Total 2026]]</f>
        <v>830013.70000000007</v>
      </c>
    </row>
    <row r="519" spans="1:78" ht="30" customHeight="1" x14ac:dyDescent="0.25">
      <c r="A519" s="2"/>
      <c r="B519" s="10" t="s">
        <v>2365</v>
      </c>
      <c r="C519" s="10" t="s">
        <v>278</v>
      </c>
      <c r="D519" s="3">
        <v>1594</v>
      </c>
      <c r="E519" s="11"/>
      <c r="F519" s="3" t="s">
        <v>436</v>
      </c>
      <c r="G519" s="154" t="s">
        <v>435</v>
      </c>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v>6640.31</v>
      </c>
      <c r="BK519" s="11">
        <v>0</v>
      </c>
      <c r="BL519" s="155">
        <v>0</v>
      </c>
      <c r="BM519" s="11"/>
      <c r="BN519" s="11"/>
      <c r="BO519" s="11"/>
      <c r="BP519" s="11"/>
      <c r="BQ519" s="11"/>
      <c r="BR519" s="11"/>
      <c r="BS519" s="11"/>
      <c r="BT519" s="5">
        <f>SUM(Tabela36[[#This Row],[set/21]:[dez/21]])</f>
        <v>0</v>
      </c>
      <c r="BU519" s="5">
        <f>SUM(Tabela36[[#This Row],[jan/22]:[dez/22]])</f>
        <v>0</v>
      </c>
      <c r="BV519" s="5">
        <f t="shared" si="26"/>
        <v>0</v>
      </c>
      <c r="BW519" s="5">
        <f t="shared" si="27"/>
        <v>0</v>
      </c>
      <c r="BX519" s="5">
        <f>SUM(Tabela36[[#This Row],[jan/25]:[dez/25]])</f>
        <v>0</v>
      </c>
      <c r="BY519" s="5">
        <f t="shared" si="28"/>
        <v>6640.31</v>
      </c>
      <c r="BZ519" s="5">
        <f>Tabela36[[#This Row],[Total 2025]]+Tabela36[[#This Row],[Total 2024]]+Tabela36[[#This Row],[Total 2023]]+Tabela36[[#This Row],[Total 2022]]+Tabela36[[#This Row],[Total 2021]]+Tabela36[[#This Row],[Total 2026]]</f>
        <v>6640.31</v>
      </c>
    </row>
    <row r="520" spans="1:78" ht="30" customHeight="1" x14ac:dyDescent="0.25">
      <c r="A520" s="2"/>
      <c r="B520" s="10" t="s">
        <v>2366</v>
      </c>
      <c r="C520" s="10" t="s">
        <v>276</v>
      </c>
      <c r="D520" s="3">
        <v>1595</v>
      </c>
      <c r="E520" s="11"/>
      <c r="F520" s="3" t="s">
        <v>436</v>
      </c>
      <c r="G520" s="154" t="s">
        <v>435</v>
      </c>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v>4697.7299999999996</v>
      </c>
      <c r="BK520" s="11">
        <v>0</v>
      </c>
      <c r="BL520" s="155">
        <v>0</v>
      </c>
      <c r="BM520" s="11"/>
      <c r="BN520" s="11"/>
      <c r="BO520" s="11"/>
      <c r="BP520" s="11"/>
      <c r="BQ520" s="11"/>
      <c r="BR520" s="11"/>
      <c r="BS520" s="11"/>
      <c r="BT520" s="5">
        <f>SUM(Tabela36[[#This Row],[set/21]:[dez/21]])</f>
        <v>0</v>
      </c>
      <c r="BU520" s="5">
        <f>SUM(Tabela36[[#This Row],[jan/22]:[dez/22]])</f>
        <v>0</v>
      </c>
      <c r="BV520" s="5">
        <f t="shared" si="26"/>
        <v>0</v>
      </c>
      <c r="BW520" s="5">
        <f t="shared" si="27"/>
        <v>0</v>
      </c>
      <c r="BX520" s="5">
        <f>SUM(Tabela36[[#This Row],[jan/25]:[dez/25]])</f>
        <v>0</v>
      </c>
      <c r="BY520" s="5">
        <f t="shared" si="28"/>
        <v>4697.7299999999996</v>
      </c>
      <c r="BZ520" s="5">
        <f>Tabela36[[#This Row],[Total 2025]]+Tabela36[[#This Row],[Total 2024]]+Tabela36[[#This Row],[Total 2023]]+Tabela36[[#This Row],[Total 2022]]+Tabela36[[#This Row],[Total 2021]]+Tabela36[[#This Row],[Total 2026]]</f>
        <v>4697.7299999999996</v>
      </c>
    </row>
    <row r="521" spans="1:78" ht="30" customHeight="1" x14ac:dyDescent="0.25">
      <c r="A521" s="2"/>
      <c r="B521" s="10" t="s">
        <v>2367</v>
      </c>
      <c r="C521" s="10" t="s">
        <v>276</v>
      </c>
      <c r="D521" s="3">
        <v>1596</v>
      </c>
      <c r="E521" s="11"/>
      <c r="F521" s="3" t="s">
        <v>437</v>
      </c>
      <c r="G521" s="154" t="s">
        <v>435</v>
      </c>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v>0</v>
      </c>
      <c r="BK521" s="11">
        <v>19323.32</v>
      </c>
      <c r="BL521" s="155">
        <v>0</v>
      </c>
      <c r="BM521" s="11"/>
      <c r="BN521" s="11"/>
      <c r="BO521" s="11"/>
      <c r="BP521" s="11"/>
      <c r="BQ521" s="11"/>
      <c r="BR521" s="11"/>
      <c r="BS521" s="11"/>
      <c r="BT521" s="5">
        <f>SUM(Tabela36[[#This Row],[set/21]:[dez/21]])</f>
        <v>0</v>
      </c>
      <c r="BU521" s="5">
        <f>SUM(Tabela36[[#This Row],[jan/22]:[dez/22]])</f>
        <v>0</v>
      </c>
      <c r="BV521" s="5">
        <f t="shared" si="26"/>
        <v>0</v>
      </c>
      <c r="BW521" s="5">
        <f t="shared" si="27"/>
        <v>0</v>
      </c>
      <c r="BX521" s="5">
        <f>SUM(Tabela36[[#This Row],[jan/25]:[dez/25]])</f>
        <v>0</v>
      </c>
      <c r="BY521" s="5">
        <f t="shared" si="28"/>
        <v>19323.32</v>
      </c>
      <c r="BZ521" s="5">
        <f>Tabela36[[#This Row],[Total 2025]]+Tabela36[[#This Row],[Total 2024]]+Tabela36[[#This Row],[Total 2023]]+Tabela36[[#This Row],[Total 2022]]+Tabela36[[#This Row],[Total 2021]]+Tabela36[[#This Row],[Total 2026]]</f>
        <v>19323.32</v>
      </c>
    </row>
    <row r="522" spans="1:78" ht="30" customHeight="1" x14ac:dyDescent="0.25">
      <c r="A522" s="2"/>
      <c r="B522" s="10" t="s">
        <v>2368</v>
      </c>
      <c r="C522" s="10" t="s">
        <v>280</v>
      </c>
      <c r="D522" s="3">
        <v>1597</v>
      </c>
      <c r="E522" s="11"/>
      <c r="F522" s="3" t="s">
        <v>436</v>
      </c>
      <c r="G522" s="154" t="s">
        <v>435</v>
      </c>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v>0</v>
      </c>
      <c r="BK522" s="11">
        <v>7413.2699999999995</v>
      </c>
      <c r="BL522" s="155">
        <v>0</v>
      </c>
      <c r="BM522" s="11"/>
      <c r="BN522" s="11"/>
      <c r="BO522" s="11"/>
      <c r="BP522" s="11"/>
      <c r="BQ522" s="11"/>
      <c r="BR522" s="11"/>
      <c r="BS522" s="11"/>
      <c r="BT522" s="5">
        <f>SUM(Tabela36[[#This Row],[set/21]:[dez/21]])</f>
        <v>0</v>
      </c>
      <c r="BU522" s="5">
        <f>SUM(Tabela36[[#This Row],[jan/22]:[dez/22]])</f>
        <v>0</v>
      </c>
      <c r="BV522" s="5">
        <f t="shared" si="26"/>
        <v>0</v>
      </c>
      <c r="BW522" s="5">
        <f t="shared" si="27"/>
        <v>0</v>
      </c>
      <c r="BX522" s="5">
        <f>SUM(Tabela36[[#This Row],[jan/25]:[dez/25]])</f>
        <v>0</v>
      </c>
      <c r="BY522" s="5">
        <f t="shared" si="28"/>
        <v>7413.2699999999995</v>
      </c>
      <c r="BZ522" s="5">
        <f>Tabela36[[#This Row],[Total 2025]]+Tabela36[[#This Row],[Total 2024]]+Tabela36[[#This Row],[Total 2023]]+Tabela36[[#This Row],[Total 2022]]+Tabela36[[#This Row],[Total 2021]]+Tabela36[[#This Row],[Total 2026]]</f>
        <v>7413.2699999999995</v>
      </c>
    </row>
    <row r="523" spans="1:78" ht="30" customHeight="1" x14ac:dyDescent="0.25">
      <c r="A523" s="2"/>
      <c r="B523" s="10" t="s">
        <v>2369</v>
      </c>
      <c r="C523" s="10" t="s">
        <v>286</v>
      </c>
      <c r="D523" s="3">
        <v>1598</v>
      </c>
      <c r="E523" s="11"/>
      <c r="F523" s="3" t="s">
        <v>436</v>
      </c>
      <c r="G523" s="154" t="s">
        <v>435</v>
      </c>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v>0</v>
      </c>
      <c r="BK523" s="11">
        <v>4480.7700000000004</v>
      </c>
      <c r="BL523" s="155">
        <v>0</v>
      </c>
      <c r="BM523" s="11"/>
      <c r="BN523" s="11"/>
      <c r="BO523" s="11"/>
      <c r="BP523" s="11"/>
      <c r="BQ523" s="11"/>
      <c r="BR523" s="11"/>
      <c r="BS523" s="11"/>
      <c r="BT523" s="5">
        <f>SUM(Tabela36[[#This Row],[set/21]:[dez/21]])</f>
        <v>0</v>
      </c>
      <c r="BU523" s="5">
        <f>SUM(Tabela36[[#This Row],[jan/22]:[dez/22]])</f>
        <v>0</v>
      </c>
      <c r="BV523" s="5">
        <f t="shared" si="26"/>
        <v>0</v>
      </c>
      <c r="BW523" s="5">
        <f t="shared" si="27"/>
        <v>0</v>
      </c>
      <c r="BX523" s="5">
        <f>SUM(Tabela36[[#This Row],[jan/25]:[dez/25]])</f>
        <v>0</v>
      </c>
      <c r="BY523" s="5">
        <f t="shared" si="28"/>
        <v>4480.7700000000004</v>
      </c>
      <c r="BZ523" s="5">
        <f>Tabela36[[#This Row],[Total 2025]]+Tabela36[[#This Row],[Total 2024]]+Tabela36[[#This Row],[Total 2023]]+Tabela36[[#This Row],[Total 2022]]+Tabela36[[#This Row],[Total 2021]]+Tabela36[[#This Row],[Total 2026]]</f>
        <v>4480.7700000000004</v>
      </c>
    </row>
    <row r="524" spans="1:78" ht="30" customHeight="1" x14ac:dyDescent="0.25">
      <c r="A524" s="2"/>
      <c r="B524" s="152" t="s">
        <v>2421</v>
      </c>
      <c r="C524" s="152" t="s">
        <v>293</v>
      </c>
      <c r="D524" s="150">
        <v>1599</v>
      </c>
      <c r="E524" s="151"/>
      <c r="F524" s="150" t="s">
        <v>437</v>
      </c>
      <c r="G524" s="154" t="s">
        <v>435</v>
      </c>
      <c r="H524" s="11"/>
      <c r="I524" s="11"/>
      <c r="J524" s="11"/>
      <c r="K524" s="11"/>
      <c r="L524" s="11"/>
      <c r="M524" s="11"/>
      <c r="N524" s="11"/>
      <c r="O524" s="11"/>
      <c r="P524" s="11"/>
      <c r="Q524" s="11"/>
      <c r="R524" s="11"/>
      <c r="S524" s="149"/>
      <c r="T524" s="149"/>
      <c r="U524" s="11"/>
      <c r="V524" s="11"/>
      <c r="W524" s="11"/>
      <c r="X524" s="11"/>
      <c r="Y524" s="11"/>
      <c r="Z524" s="11"/>
      <c r="AA524" s="11"/>
      <c r="AB524" s="149"/>
      <c r="AC524" s="11"/>
      <c r="AD524" s="11"/>
      <c r="AE524" s="149"/>
      <c r="AF524" s="149"/>
      <c r="AG524" s="149"/>
      <c r="AH524" s="149"/>
      <c r="AI524" s="149"/>
      <c r="AJ524" s="149"/>
      <c r="AK524" s="149"/>
      <c r="AL524" s="149"/>
      <c r="AM524" s="149"/>
      <c r="AN524" s="149"/>
      <c r="AO524" s="149"/>
      <c r="AP524" s="149"/>
      <c r="AQ524" s="149"/>
      <c r="AR524" s="149"/>
      <c r="AS524" s="149"/>
      <c r="AT524" s="149"/>
      <c r="AU524" s="149"/>
      <c r="AV524" s="149"/>
      <c r="AW524" s="149"/>
      <c r="AX524" s="149"/>
      <c r="AY524" s="149"/>
      <c r="AZ524" s="149"/>
      <c r="BA524" s="149"/>
      <c r="BB524" s="149"/>
      <c r="BC524" s="149"/>
      <c r="BD524" s="149"/>
      <c r="BE524" s="149"/>
      <c r="BF524" s="149"/>
      <c r="BG524" s="149"/>
      <c r="BH524" s="149"/>
      <c r="BI524" s="149"/>
      <c r="BJ524" s="149"/>
      <c r="BK524" s="149"/>
      <c r="BL524" s="155">
        <v>15216.7</v>
      </c>
      <c r="BM524" s="11"/>
      <c r="BN524" s="11"/>
      <c r="BO524" s="11"/>
      <c r="BP524" s="11"/>
      <c r="BQ524" s="11"/>
      <c r="BR524" s="11"/>
      <c r="BS524" s="11"/>
      <c r="BT524" s="5">
        <f>SUM(Tabela36[[#This Row],[set/21]:[dez/21]])</f>
        <v>0</v>
      </c>
      <c r="BU524" s="5">
        <f>SUM(Tabela36[[#This Row],[jan/22]:[dez/22]])</f>
        <v>0</v>
      </c>
      <c r="BV524" s="5">
        <f t="shared" si="26"/>
        <v>0</v>
      </c>
      <c r="BW524" s="5">
        <f t="shared" si="27"/>
        <v>0</v>
      </c>
      <c r="BX524" s="5">
        <f>SUM(Tabela36[[#This Row],[jan/25]:[dez/25]])</f>
        <v>0</v>
      </c>
      <c r="BY524" s="5">
        <f t="shared" si="28"/>
        <v>15216.7</v>
      </c>
      <c r="BZ524" s="5">
        <f>Tabela36[[#This Row],[Total 2025]]+Tabela36[[#This Row],[Total 2024]]+Tabela36[[#This Row],[Total 2023]]+Tabela36[[#This Row],[Total 2022]]+Tabela36[[#This Row],[Total 2021]]+Tabela36[[#This Row],[Total 2026]]</f>
        <v>15216.7</v>
      </c>
    </row>
    <row r="525" spans="1:78" ht="30" customHeight="1" x14ac:dyDescent="0.25">
      <c r="A525" s="2"/>
      <c r="B525" s="152" t="s">
        <v>2422</v>
      </c>
      <c r="C525" s="152" t="s">
        <v>280</v>
      </c>
      <c r="D525" s="150">
        <v>1600</v>
      </c>
      <c r="E525" s="151"/>
      <c r="F525" s="150" t="s">
        <v>436</v>
      </c>
      <c r="G525" s="154" t="s">
        <v>435</v>
      </c>
      <c r="H525" s="11"/>
      <c r="I525" s="11"/>
      <c r="J525" s="11"/>
      <c r="K525" s="11"/>
      <c r="L525" s="11"/>
      <c r="M525" s="11"/>
      <c r="N525" s="11"/>
      <c r="O525" s="11"/>
      <c r="P525" s="11"/>
      <c r="Q525" s="11"/>
      <c r="R525" s="11"/>
      <c r="S525" s="149"/>
      <c r="T525" s="149"/>
      <c r="U525" s="11"/>
      <c r="V525" s="11"/>
      <c r="W525" s="11"/>
      <c r="X525" s="11"/>
      <c r="Y525" s="11"/>
      <c r="Z525" s="11"/>
      <c r="AA525" s="11"/>
      <c r="AB525" s="149"/>
      <c r="AC525" s="11"/>
      <c r="AD525" s="11"/>
      <c r="AE525" s="149"/>
      <c r="AF525" s="149"/>
      <c r="AG525" s="149"/>
      <c r="AH525" s="149"/>
      <c r="AI525" s="149"/>
      <c r="AJ525" s="149"/>
      <c r="AK525" s="149"/>
      <c r="AL525" s="149"/>
      <c r="AM525" s="149"/>
      <c r="AN525" s="149"/>
      <c r="AO525" s="149"/>
      <c r="AP525" s="149"/>
      <c r="AQ525" s="149"/>
      <c r="AR525" s="149"/>
      <c r="AS525" s="149"/>
      <c r="AT525" s="149"/>
      <c r="AU525" s="149"/>
      <c r="AV525" s="149"/>
      <c r="AW525" s="149"/>
      <c r="AX525" s="149"/>
      <c r="AY525" s="149"/>
      <c r="AZ525" s="149"/>
      <c r="BA525" s="149"/>
      <c r="BB525" s="149"/>
      <c r="BC525" s="149"/>
      <c r="BD525" s="149"/>
      <c r="BE525" s="149"/>
      <c r="BF525" s="149"/>
      <c r="BG525" s="149"/>
      <c r="BH525" s="149"/>
      <c r="BI525" s="149"/>
      <c r="BJ525" s="149"/>
      <c r="BK525" s="149"/>
      <c r="BL525" s="155">
        <v>6958.67</v>
      </c>
      <c r="BM525" s="11"/>
      <c r="BN525" s="11"/>
      <c r="BO525" s="11"/>
      <c r="BP525" s="11"/>
      <c r="BQ525" s="11"/>
      <c r="BR525" s="11"/>
      <c r="BS525" s="11"/>
      <c r="BT525" s="5">
        <f>SUM(Tabela36[[#This Row],[set/21]:[dez/21]])</f>
        <v>0</v>
      </c>
      <c r="BU525" s="5">
        <f>SUM(Tabela36[[#This Row],[jan/22]:[dez/22]])</f>
        <v>0</v>
      </c>
      <c r="BV525" s="5">
        <f t="shared" si="26"/>
        <v>0</v>
      </c>
      <c r="BW525" s="5">
        <f t="shared" si="27"/>
        <v>0</v>
      </c>
      <c r="BX525" s="5">
        <f>SUM(Tabela36[[#This Row],[jan/25]:[dez/25]])</f>
        <v>0</v>
      </c>
      <c r="BY525" s="5">
        <f t="shared" si="28"/>
        <v>6958.67</v>
      </c>
      <c r="BZ525" s="5">
        <f>Tabela36[[#This Row],[Total 2025]]+Tabela36[[#This Row],[Total 2024]]+Tabela36[[#This Row],[Total 2023]]+Tabela36[[#This Row],[Total 2022]]+Tabela36[[#This Row],[Total 2021]]+Tabela36[[#This Row],[Total 2026]]</f>
        <v>6958.67</v>
      </c>
    </row>
    <row r="526" spans="1:78" ht="30" customHeight="1" x14ac:dyDescent="0.25">
      <c r="A526" s="2"/>
      <c r="B526" s="152" t="s">
        <v>2423</v>
      </c>
      <c r="C526" s="152" t="s">
        <v>295</v>
      </c>
      <c r="D526" s="150">
        <v>1601</v>
      </c>
      <c r="E526" s="151"/>
      <c r="F526" s="150" t="s">
        <v>437</v>
      </c>
      <c r="G526" s="154" t="s">
        <v>435</v>
      </c>
      <c r="H526" s="11"/>
      <c r="I526" s="11"/>
      <c r="J526" s="11"/>
      <c r="K526" s="11"/>
      <c r="L526" s="11"/>
      <c r="M526" s="11"/>
      <c r="N526" s="11"/>
      <c r="O526" s="11"/>
      <c r="P526" s="11"/>
      <c r="Q526" s="11"/>
      <c r="R526" s="11"/>
      <c r="S526" s="149"/>
      <c r="T526" s="149"/>
      <c r="U526" s="11"/>
      <c r="V526" s="11"/>
      <c r="W526" s="11"/>
      <c r="X526" s="11"/>
      <c r="Y526" s="11"/>
      <c r="Z526" s="11"/>
      <c r="AA526" s="11"/>
      <c r="AB526" s="149"/>
      <c r="AC526" s="11"/>
      <c r="AD526" s="11"/>
      <c r="AE526" s="149"/>
      <c r="AF526" s="149"/>
      <c r="AG526" s="149"/>
      <c r="AH526" s="149"/>
      <c r="AI526" s="149"/>
      <c r="AJ526" s="149"/>
      <c r="AK526" s="149"/>
      <c r="AL526" s="149"/>
      <c r="AM526" s="149"/>
      <c r="AN526" s="149"/>
      <c r="AO526" s="149"/>
      <c r="AP526" s="149"/>
      <c r="AQ526" s="149"/>
      <c r="AR526" s="149"/>
      <c r="AS526" s="149"/>
      <c r="AT526" s="149"/>
      <c r="AU526" s="149"/>
      <c r="AV526" s="149"/>
      <c r="AW526" s="149"/>
      <c r="AX526" s="149"/>
      <c r="AY526" s="149"/>
      <c r="AZ526" s="149"/>
      <c r="BA526" s="149"/>
      <c r="BB526" s="149"/>
      <c r="BC526" s="149"/>
      <c r="BD526" s="149"/>
      <c r="BE526" s="149"/>
      <c r="BF526" s="149"/>
      <c r="BG526" s="149"/>
      <c r="BH526" s="149"/>
      <c r="BI526" s="149"/>
      <c r="BJ526" s="149"/>
      <c r="BK526" s="149"/>
      <c r="BL526" s="155">
        <v>2771.34</v>
      </c>
      <c r="BM526" s="11"/>
      <c r="BN526" s="11"/>
      <c r="BO526" s="11"/>
      <c r="BP526" s="11"/>
      <c r="BQ526" s="11"/>
      <c r="BR526" s="11"/>
      <c r="BS526" s="11"/>
      <c r="BT526" s="5">
        <f>SUM(Tabela36[[#This Row],[set/21]:[dez/21]])</f>
        <v>0</v>
      </c>
      <c r="BU526" s="5">
        <f>SUM(Tabela36[[#This Row],[jan/22]:[dez/22]])</f>
        <v>0</v>
      </c>
      <c r="BV526" s="5">
        <f t="shared" si="26"/>
        <v>0</v>
      </c>
      <c r="BW526" s="5">
        <f t="shared" si="27"/>
        <v>0</v>
      </c>
      <c r="BX526" s="5">
        <f>SUM(Tabela36[[#This Row],[jan/25]:[dez/25]])</f>
        <v>0</v>
      </c>
      <c r="BY526" s="5">
        <f t="shared" si="28"/>
        <v>2771.34</v>
      </c>
      <c r="BZ526" s="5">
        <f>Tabela36[[#This Row],[Total 2025]]+Tabela36[[#This Row],[Total 2024]]+Tabela36[[#This Row],[Total 2023]]+Tabela36[[#This Row],[Total 2022]]+Tabela36[[#This Row],[Total 2021]]+Tabela36[[#This Row],[Total 2026]]</f>
        <v>2771.34</v>
      </c>
    </row>
    <row r="527" spans="1:78" ht="30" customHeight="1" x14ac:dyDescent="0.25">
      <c r="A527" s="2"/>
      <c r="B527" s="152" t="s">
        <v>2424</v>
      </c>
      <c r="C527" s="152" t="s">
        <v>280</v>
      </c>
      <c r="D527" s="150">
        <v>1602</v>
      </c>
      <c r="E527" s="151"/>
      <c r="F527" s="150" t="s">
        <v>436</v>
      </c>
      <c r="G527" s="154" t="s">
        <v>435</v>
      </c>
      <c r="H527" s="11"/>
      <c r="I527" s="11"/>
      <c r="J527" s="11"/>
      <c r="K527" s="11"/>
      <c r="L527" s="11"/>
      <c r="M527" s="11"/>
      <c r="N527" s="11"/>
      <c r="O527" s="11"/>
      <c r="P527" s="11"/>
      <c r="Q527" s="11"/>
      <c r="R527" s="11"/>
      <c r="S527" s="149"/>
      <c r="T527" s="149"/>
      <c r="U527" s="11"/>
      <c r="V527" s="11"/>
      <c r="W527" s="11"/>
      <c r="X527" s="11"/>
      <c r="Y527" s="11"/>
      <c r="Z527" s="11"/>
      <c r="AA527" s="11"/>
      <c r="AB527" s="149"/>
      <c r="AC527" s="11"/>
      <c r="AD527" s="11"/>
      <c r="AE527" s="149"/>
      <c r="AF527" s="149"/>
      <c r="AG527" s="149"/>
      <c r="AH527" s="149"/>
      <c r="AI527" s="149"/>
      <c r="AJ527" s="149"/>
      <c r="AK527" s="149"/>
      <c r="AL527" s="149"/>
      <c r="AM527" s="149"/>
      <c r="AN527" s="149"/>
      <c r="AO527" s="149"/>
      <c r="AP527" s="149"/>
      <c r="AQ527" s="149"/>
      <c r="AR527" s="149"/>
      <c r="AS527" s="149"/>
      <c r="AT527" s="149"/>
      <c r="AU527" s="149"/>
      <c r="AV527" s="149"/>
      <c r="AW527" s="149"/>
      <c r="AX527" s="149"/>
      <c r="AY527" s="149"/>
      <c r="AZ527" s="149"/>
      <c r="BA527" s="149"/>
      <c r="BB527" s="149"/>
      <c r="BC527" s="149"/>
      <c r="BD527" s="149"/>
      <c r="BE527" s="149"/>
      <c r="BF527" s="149"/>
      <c r="BG527" s="149"/>
      <c r="BH527" s="149"/>
      <c r="BI527" s="149"/>
      <c r="BJ527" s="149"/>
      <c r="BK527" s="149"/>
      <c r="BL527" s="155">
        <v>4578.62</v>
      </c>
      <c r="BM527" s="11"/>
      <c r="BN527" s="11"/>
      <c r="BO527" s="11"/>
      <c r="BP527" s="11"/>
      <c r="BQ527" s="11"/>
      <c r="BR527" s="11"/>
      <c r="BS527" s="11"/>
      <c r="BT527" s="5">
        <f>SUM(Tabela36[[#This Row],[set/21]:[dez/21]])</f>
        <v>0</v>
      </c>
      <c r="BU527" s="5">
        <f>SUM(Tabela36[[#This Row],[jan/22]:[dez/22]])</f>
        <v>0</v>
      </c>
      <c r="BV527" s="5">
        <f t="shared" si="26"/>
        <v>0</v>
      </c>
      <c r="BW527" s="5">
        <f t="shared" si="27"/>
        <v>0</v>
      </c>
      <c r="BX527" s="5">
        <f>SUM(Tabela36[[#This Row],[jan/25]:[dez/25]])</f>
        <v>0</v>
      </c>
      <c r="BY527" s="5">
        <f t="shared" si="28"/>
        <v>4578.62</v>
      </c>
      <c r="BZ527" s="5">
        <f>Tabela36[[#This Row],[Total 2025]]+Tabela36[[#This Row],[Total 2024]]+Tabela36[[#This Row],[Total 2023]]+Tabela36[[#This Row],[Total 2022]]+Tabela36[[#This Row],[Total 2021]]+Tabela36[[#This Row],[Total 2026]]</f>
        <v>4578.62</v>
      </c>
    </row>
    <row r="528" spans="1:78" ht="30" customHeight="1" x14ac:dyDescent="0.25">
      <c r="A528" s="2"/>
      <c r="B528" s="152" t="s">
        <v>2425</v>
      </c>
      <c r="C528" s="152" t="s">
        <v>2426</v>
      </c>
      <c r="D528" s="150">
        <v>1603</v>
      </c>
      <c r="E528" s="151"/>
      <c r="F528" s="150" t="s">
        <v>2046</v>
      </c>
      <c r="G528" s="154" t="s">
        <v>435</v>
      </c>
      <c r="H528" s="11"/>
      <c r="I528" s="11"/>
      <c r="J528" s="11"/>
      <c r="K528" s="11"/>
      <c r="L528" s="11"/>
      <c r="M528" s="11"/>
      <c r="N528" s="11"/>
      <c r="O528" s="11"/>
      <c r="P528" s="11"/>
      <c r="Q528" s="11"/>
      <c r="R528" s="11"/>
      <c r="S528" s="149"/>
      <c r="T528" s="149"/>
      <c r="U528" s="11"/>
      <c r="V528" s="11"/>
      <c r="W528" s="11"/>
      <c r="X528" s="11"/>
      <c r="Y528" s="11"/>
      <c r="Z528" s="11"/>
      <c r="AA528" s="11"/>
      <c r="AB528" s="149"/>
      <c r="AC528" s="11"/>
      <c r="AD528" s="11"/>
      <c r="AE528" s="149"/>
      <c r="AF528" s="149"/>
      <c r="AG528" s="149"/>
      <c r="AH528" s="149"/>
      <c r="AI528" s="149"/>
      <c r="AJ528" s="149"/>
      <c r="AK528" s="149"/>
      <c r="AL528" s="149"/>
      <c r="AM528" s="149"/>
      <c r="AN528" s="149"/>
      <c r="AO528" s="149"/>
      <c r="AP528" s="149"/>
      <c r="AQ528" s="149"/>
      <c r="AR528" s="149"/>
      <c r="AS528" s="149"/>
      <c r="AT528" s="149"/>
      <c r="AU528" s="149"/>
      <c r="AV528" s="149"/>
      <c r="AW528" s="149"/>
      <c r="AX528" s="149"/>
      <c r="AY528" s="149"/>
      <c r="AZ528" s="149"/>
      <c r="BA528" s="149"/>
      <c r="BB528" s="149"/>
      <c r="BC528" s="149"/>
      <c r="BD528" s="149"/>
      <c r="BE528" s="149"/>
      <c r="BF528" s="149"/>
      <c r="BG528" s="149"/>
      <c r="BH528" s="149"/>
      <c r="BI528" s="149"/>
      <c r="BJ528" s="149"/>
      <c r="BK528" s="149"/>
      <c r="BL528" s="155">
        <v>5094.01</v>
      </c>
      <c r="BM528" s="11"/>
      <c r="BN528" s="11"/>
      <c r="BO528" s="11"/>
      <c r="BP528" s="11"/>
      <c r="BQ528" s="11"/>
      <c r="BR528" s="11"/>
      <c r="BS528" s="11"/>
      <c r="BT528" s="5">
        <f>SUM(Tabela36[[#This Row],[set/21]:[dez/21]])</f>
        <v>0</v>
      </c>
      <c r="BU528" s="5">
        <f>SUM(Tabela36[[#This Row],[jan/22]:[dez/22]])</f>
        <v>0</v>
      </c>
      <c r="BV528" s="5">
        <f t="shared" si="26"/>
        <v>0</v>
      </c>
      <c r="BW528" s="5">
        <f t="shared" si="27"/>
        <v>0</v>
      </c>
      <c r="BX528" s="5">
        <f>SUM(Tabela36[[#This Row],[jan/25]:[dez/25]])</f>
        <v>0</v>
      </c>
      <c r="BY528" s="5">
        <f t="shared" si="28"/>
        <v>5094.01</v>
      </c>
      <c r="BZ528" s="5">
        <f>Tabela36[[#This Row],[Total 2025]]+Tabela36[[#This Row],[Total 2024]]+Tabela36[[#This Row],[Total 2023]]+Tabela36[[#This Row],[Total 2022]]+Tabela36[[#This Row],[Total 2021]]+Tabela36[[#This Row],[Total 2026]]</f>
        <v>5094.01</v>
      </c>
    </row>
    <row r="529" spans="1:78" ht="30" customHeight="1" x14ac:dyDescent="0.25">
      <c r="A529" s="2"/>
      <c r="B529" s="152" t="s">
        <v>2427</v>
      </c>
      <c r="C529" s="152" t="s">
        <v>277</v>
      </c>
      <c r="D529" s="150">
        <v>1604</v>
      </c>
      <c r="E529" s="151"/>
      <c r="F529" s="150" t="s">
        <v>436</v>
      </c>
      <c r="G529" s="154" t="s">
        <v>435</v>
      </c>
      <c r="H529" s="11"/>
      <c r="I529" s="11"/>
      <c r="J529" s="11"/>
      <c r="K529" s="11"/>
      <c r="L529" s="11"/>
      <c r="M529" s="11"/>
      <c r="N529" s="11"/>
      <c r="O529" s="11"/>
      <c r="P529" s="11"/>
      <c r="Q529" s="11"/>
      <c r="R529" s="11"/>
      <c r="S529" s="149"/>
      <c r="T529" s="149"/>
      <c r="U529" s="11"/>
      <c r="V529" s="11"/>
      <c r="W529" s="11"/>
      <c r="X529" s="11"/>
      <c r="Y529" s="11"/>
      <c r="Z529" s="11"/>
      <c r="AA529" s="11"/>
      <c r="AB529" s="149"/>
      <c r="AC529" s="11"/>
      <c r="AD529" s="11"/>
      <c r="AE529" s="149"/>
      <c r="AF529" s="149"/>
      <c r="AG529" s="149"/>
      <c r="AH529" s="149"/>
      <c r="AI529" s="149"/>
      <c r="AJ529" s="149"/>
      <c r="AK529" s="149"/>
      <c r="AL529" s="149"/>
      <c r="AM529" s="149"/>
      <c r="AN529" s="149"/>
      <c r="AO529" s="149"/>
      <c r="AP529" s="149"/>
      <c r="AQ529" s="149"/>
      <c r="AR529" s="149"/>
      <c r="AS529" s="149"/>
      <c r="AT529" s="149"/>
      <c r="AU529" s="149"/>
      <c r="AV529" s="149"/>
      <c r="AW529" s="149"/>
      <c r="AX529" s="149"/>
      <c r="AY529" s="149"/>
      <c r="AZ529" s="149"/>
      <c r="BA529" s="149"/>
      <c r="BB529" s="149"/>
      <c r="BC529" s="149"/>
      <c r="BD529" s="149"/>
      <c r="BE529" s="149"/>
      <c r="BF529" s="149"/>
      <c r="BG529" s="149"/>
      <c r="BH529" s="149"/>
      <c r="BI529" s="149"/>
      <c r="BJ529" s="149"/>
      <c r="BK529" s="149"/>
      <c r="BL529" s="155">
        <v>9707.4</v>
      </c>
      <c r="BM529" s="11"/>
      <c r="BN529" s="11"/>
      <c r="BO529" s="11"/>
      <c r="BP529" s="11"/>
      <c r="BQ529" s="11"/>
      <c r="BR529" s="11"/>
      <c r="BS529" s="11"/>
      <c r="BT529" s="5">
        <f>SUM(Tabela36[[#This Row],[set/21]:[dez/21]])</f>
        <v>0</v>
      </c>
      <c r="BU529" s="5">
        <f>SUM(Tabela36[[#This Row],[jan/22]:[dez/22]])</f>
        <v>0</v>
      </c>
      <c r="BV529" s="5">
        <f t="shared" si="26"/>
        <v>0</v>
      </c>
      <c r="BW529" s="5">
        <f t="shared" si="27"/>
        <v>0</v>
      </c>
      <c r="BX529" s="5">
        <f>SUM(Tabela36[[#This Row],[jan/25]:[dez/25]])</f>
        <v>0</v>
      </c>
      <c r="BY529" s="5">
        <f t="shared" si="28"/>
        <v>9707.4</v>
      </c>
      <c r="BZ529" s="5">
        <f>Tabela36[[#This Row],[Total 2025]]+Tabela36[[#This Row],[Total 2024]]+Tabela36[[#This Row],[Total 2023]]+Tabela36[[#This Row],[Total 2022]]+Tabela36[[#This Row],[Total 2021]]+Tabela36[[#This Row],[Total 2026]]</f>
        <v>9707.4</v>
      </c>
    </row>
    <row r="530" spans="1:78" ht="30" customHeight="1" x14ac:dyDescent="0.25">
      <c r="A530" s="2"/>
      <c r="B530" s="152" t="s">
        <v>2428</v>
      </c>
      <c r="C530" s="152" t="s">
        <v>275</v>
      </c>
      <c r="D530" s="150">
        <v>-1</v>
      </c>
      <c r="E530" s="151"/>
      <c r="F530" s="150" t="s">
        <v>2152</v>
      </c>
      <c r="G530" s="154" t="s">
        <v>435</v>
      </c>
      <c r="H530" s="11"/>
      <c r="I530" s="11"/>
      <c r="J530" s="11"/>
      <c r="K530" s="11"/>
      <c r="L530" s="11"/>
      <c r="M530" s="11"/>
      <c r="N530" s="11"/>
      <c r="O530" s="11"/>
      <c r="P530" s="11"/>
      <c r="Q530" s="11"/>
      <c r="R530" s="11"/>
      <c r="S530" s="149"/>
      <c r="T530" s="149"/>
      <c r="U530" s="11"/>
      <c r="V530" s="11"/>
      <c r="W530" s="11"/>
      <c r="X530" s="11"/>
      <c r="Y530" s="11"/>
      <c r="Z530" s="11"/>
      <c r="AA530" s="11"/>
      <c r="AB530" s="149"/>
      <c r="AC530" s="11"/>
      <c r="AD530" s="11"/>
      <c r="AE530" s="149"/>
      <c r="AF530" s="149"/>
      <c r="AG530" s="149"/>
      <c r="AH530" s="149"/>
      <c r="AI530" s="149"/>
      <c r="AJ530" s="149"/>
      <c r="AK530" s="149"/>
      <c r="AL530" s="149"/>
      <c r="AM530" s="149"/>
      <c r="AN530" s="149"/>
      <c r="AO530" s="149"/>
      <c r="AP530" s="149"/>
      <c r="AQ530" s="149"/>
      <c r="AR530" s="149"/>
      <c r="AS530" s="149"/>
      <c r="AT530" s="149"/>
      <c r="AU530" s="149"/>
      <c r="AV530" s="149"/>
      <c r="AW530" s="149"/>
      <c r="AX530" s="149"/>
      <c r="AY530" s="149"/>
      <c r="AZ530" s="149"/>
      <c r="BA530" s="149"/>
      <c r="BB530" s="149"/>
      <c r="BC530" s="149"/>
      <c r="BD530" s="149"/>
      <c r="BE530" s="149"/>
      <c r="BF530" s="149"/>
      <c r="BG530" s="149"/>
      <c r="BH530" s="149"/>
      <c r="BI530" s="149"/>
      <c r="BJ530" s="149"/>
      <c r="BK530" s="149"/>
      <c r="BL530" s="157">
        <v>84169.53</v>
      </c>
      <c r="BM530" s="11"/>
      <c r="BN530" s="11"/>
      <c r="BO530" s="11"/>
      <c r="BP530" s="11"/>
      <c r="BQ530" s="11"/>
      <c r="BR530" s="11"/>
      <c r="BS530" s="11"/>
      <c r="BT530" s="5">
        <f>SUM(Tabela36[[#This Row],[set/21]:[dez/21]])</f>
        <v>0</v>
      </c>
      <c r="BU530" s="5">
        <f>SUM(Tabela36[[#This Row],[jan/22]:[dez/22]])</f>
        <v>0</v>
      </c>
      <c r="BV530" s="5">
        <f t="shared" si="26"/>
        <v>0</v>
      </c>
      <c r="BW530" s="5">
        <f t="shared" si="27"/>
        <v>0</v>
      </c>
      <c r="BX530" s="5">
        <f>SUM(Tabela36[[#This Row],[jan/25]:[dez/25]])</f>
        <v>0</v>
      </c>
      <c r="BY530" s="5">
        <f t="shared" si="28"/>
        <v>84169.53</v>
      </c>
      <c r="BZ530" s="5">
        <f>Tabela36[[#This Row],[Total 2025]]+Tabela36[[#This Row],[Total 2024]]+Tabela36[[#This Row],[Total 2023]]+Tabela36[[#This Row],[Total 2022]]+Tabela36[[#This Row],[Total 2021]]+Tabela36[[#This Row],[Total 2026]]</f>
        <v>84169.53</v>
      </c>
    </row>
    <row r="531" spans="1:78" ht="30" customHeight="1" x14ac:dyDescent="0.25">
      <c r="A531" s="2"/>
      <c r="B531" s="10" t="s">
        <v>556</v>
      </c>
      <c r="C531" s="10" t="s">
        <v>280</v>
      </c>
      <c r="D531" s="3">
        <v>1526</v>
      </c>
      <c r="E531" s="11"/>
      <c r="F531" s="3" t="s">
        <v>436</v>
      </c>
      <c r="G531" s="154" t="s">
        <v>435</v>
      </c>
      <c r="H531" s="7"/>
      <c r="I531" s="7"/>
      <c r="J531" s="7"/>
      <c r="K531" s="7"/>
      <c r="L531" s="7"/>
      <c r="M531" s="7"/>
      <c r="N531" s="7"/>
      <c r="O531" s="7"/>
      <c r="P531" s="7"/>
      <c r="Q531" s="7"/>
      <c r="R531" s="7"/>
      <c r="S531" s="7"/>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v>4920.96</v>
      </c>
      <c r="AW531" s="7">
        <v>0</v>
      </c>
      <c r="AX531" s="11">
        <v>0</v>
      </c>
      <c r="AY531" s="11">
        <v>0</v>
      </c>
      <c r="AZ531" s="11">
        <v>0</v>
      </c>
      <c r="BA531" s="11">
        <v>0</v>
      </c>
      <c r="BB531" s="11">
        <v>0</v>
      </c>
      <c r="BC531" s="11">
        <v>0</v>
      </c>
      <c r="BD531" s="11">
        <v>0</v>
      </c>
      <c r="BE531" s="11">
        <v>0</v>
      </c>
      <c r="BF531" s="11">
        <v>0</v>
      </c>
      <c r="BG531" s="11">
        <v>0</v>
      </c>
      <c r="BH531" s="11">
        <v>0</v>
      </c>
      <c r="BI531" s="11">
        <v>0</v>
      </c>
      <c r="BJ531" s="11">
        <v>0</v>
      </c>
      <c r="BK531" s="11">
        <v>0</v>
      </c>
      <c r="BL531" s="155">
        <v>0</v>
      </c>
      <c r="BM531" s="11"/>
      <c r="BN531" s="11"/>
      <c r="BO531" s="11"/>
      <c r="BP531" s="11"/>
      <c r="BQ531" s="11"/>
      <c r="BR531" s="11"/>
      <c r="BS531" s="11"/>
      <c r="BT531" s="5">
        <f>SUM(Tabela36[[#This Row],[set/21]:[dez/21]])</f>
        <v>0</v>
      </c>
      <c r="BU531" s="5">
        <f>SUM(Tabela36[[#This Row],[jan/22]:[dez/22]])</f>
        <v>0</v>
      </c>
      <c r="BV531" s="5">
        <f t="shared" si="26"/>
        <v>0</v>
      </c>
      <c r="BW531" s="5">
        <f t="shared" si="27"/>
        <v>0</v>
      </c>
      <c r="BX531" s="5">
        <f>SUM(Tabela36[[#This Row],[jan/25]:[dez/25]])</f>
        <v>4920.96</v>
      </c>
      <c r="BY531" s="5">
        <f t="shared" si="28"/>
        <v>0</v>
      </c>
      <c r="BZ531" s="5">
        <f>Tabela36[[#This Row],[Total 2025]]+Tabela36[[#This Row],[Total 2024]]+Tabela36[[#This Row],[Total 2023]]+Tabela36[[#This Row],[Total 2022]]+Tabela36[[#This Row],[Total 2021]]+Tabela36[[#This Row],[Total 2026]]</f>
        <v>4920.96</v>
      </c>
    </row>
    <row r="532" spans="1:78" ht="30" customHeight="1" x14ac:dyDescent="0.25">
      <c r="A532" s="2"/>
      <c r="B532" s="49"/>
      <c r="C532" s="44"/>
      <c r="D532" s="3"/>
      <c r="E532" s="11"/>
      <c r="F532" s="3"/>
      <c r="G532" s="3"/>
      <c r="H532" s="7"/>
      <c r="I532" s="7"/>
      <c r="J532" s="7"/>
      <c r="K532" s="7"/>
      <c r="L532" s="7"/>
      <c r="M532" s="7"/>
      <c r="N532" s="7"/>
      <c r="O532" s="7"/>
      <c r="P532" s="7"/>
      <c r="Q532" s="7"/>
      <c r="R532" s="7"/>
      <c r="S532" s="7"/>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c r="BN532" s="11"/>
      <c r="BO532" s="11"/>
      <c r="BP532" s="11"/>
      <c r="BQ532" s="11"/>
      <c r="BR532" s="11"/>
      <c r="BS532" s="11"/>
      <c r="BT532" s="11"/>
      <c r="BU532" s="7"/>
      <c r="BV532" s="7"/>
      <c r="BW532" s="7"/>
      <c r="BX532" s="7"/>
      <c r="BY532" s="7"/>
      <c r="BZ532" s="19"/>
    </row>
    <row r="533" spans="1:78" ht="30" customHeight="1" x14ac:dyDescent="0.25">
      <c r="A533" s="2"/>
      <c r="E533" s="11"/>
      <c r="F533" s="3"/>
      <c r="G533" s="3"/>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c r="BN533" s="11"/>
      <c r="BO533" s="11"/>
      <c r="BP533" s="11"/>
      <c r="BQ533" s="11"/>
      <c r="BR533" s="11"/>
      <c r="BS533" s="11"/>
      <c r="BT533" s="11"/>
      <c r="BU533" s="11"/>
      <c r="BV533" s="11"/>
      <c r="BW533" s="11"/>
      <c r="BX533" s="11"/>
      <c r="BY533" s="11"/>
      <c r="BZ533" s="11"/>
    </row>
    <row r="534" spans="1:78" ht="30" customHeight="1" x14ac:dyDescent="0.25">
      <c r="A534" s="2"/>
      <c r="C534" s="48">
        <f>COUNTA(B3:B580)</f>
        <v>529</v>
      </c>
      <c r="H534" s="7">
        <f>SUBTOTAL(109,Tabela36[set/21])-H17</f>
        <v>506491.315168</v>
      </c>
      <c r="I534" s="7">
        <f>SUBTOTAL(109,Tabela36[out/21])-I17</f>
        <v>836122.30700000015</v>
      </c>
      <c r="J534" s="7">
        <f>SUBTOTAL(109,Tabela36[nov/21])-J17</f>
        <v>929333.40390000015</v>
      </c>
      <c r="K534" s="7">
        <f>SUBTOTAL(109,Tabela36[dez/21])-K17</f>
        <v>505802.80750000011</v>
      </c>
      <c r="L534" s="7">
        <f>SUBTOTAL(109,Tabela36[jan/22])-L17</f>
        <v>1081998.6584999997</v>
      </c>
      <c r="M534" s="7">
        <f>SUBTOTAL(109,Tabela36[fev/22])-M17</f>
        <v>830929.4450000003</v>
      </c>
      <c r="N534" s="7">
        <f>SUBTOTAL(109,Tabela36[mar/22])-N17</f>
        <v>876138.25</v>
      </c>
      <c r="O534" s="7">
        <f>SUBTOTAL(109,Tabela36[abr/22])-O17</f>
        <v>695516.39000000013</v>
      </c>
      <c r="P534" s="7">
        <f>SUBTOTAL(109,Tabela36[mai/22])-P17</f>
        <v>1157920.6308000011</v>
      </c>
      <c r="Q534" s="7">
        <f>SUBTOTAL(109,Tabela36[jun/22])-Q17</f>
        <v>875608.04</v>
      </c>
      <c r="R534" s="7">
        <f>SUBTOTAL(109,Tabela36[jul/22])-R17</f>
        <v>813907.17000000016</v>
      </c>
      <c r="S534" s="7">
        <f>SUBTOTAL(109,Tabela36[ago/22])-S17</f>
        <v>1262798.33</v>
      </c>
      <c r="T534" s="7">
        <f>SUBTOTAL(109,Tabela36[set/22])-T17</f>
        <v>1568867.8299999996</v>
      </c>
      <c r="U534" s="7">
        <f>SUBTOTAL(109,Tabela36[out/22])-U17</f>
        <v>1270421.9999999988</v>
      </c>
      <c r="V534" s="7">
        <f>SUBTOTAL(109,Tabela36[nov/22])-V17</f>
        <v>992257.0900000002</v>
      </c>
      <c r="W534" s="7">
        <f>SUBTOTAL(109,Tabela36[dez/22])-W17</f>
        <v>923935.91000000038</v>
      </c>
      <c r="X534" s="7">
        <f>SUBTOTAL(109,Tabela36[jan/23])-X17</f>
        <v>1161683.8899999992</v>
      </c>
      <c r="Y534" s="7">
        <f>SUBTOTAL(109,Tabela36[fev/23])-Y17</f>
        <v>758420.12000000023</v>
      </c>
      <c r="Z534" s="7">
        <f>SUBTOTAL(109,Tabela36[mar/23])-Z17</f>
        <v>1593945.0499999993</v>
      </c>
      <c r="AA534" s="7">
        <f>SUBTOTAL(109,Tabela36[abr/23])-AA17</f>
        <v>1085189.99</v>
      </c>
      <c r="AB534" s="7">
        <f>SUBTOTAL(109,Tabela36[mai/23])-AB17</f>
        <v>1030773.84</v>
      </c>
      <c r="AC534" s="7">
        <f>SUBTOTAL(109,Tabela36[jun/23])-AC17</f>
        <v>1144883.8699999994</v>
      </c>
      <c r="AD534" s="7">
        <f>SUBTOTAL(109,Tabela36[jul/23])-AD17</f>
        <v>1042710.8700000001</v>
      </c>
      <c r="AE534" s="7">
        <f>SUBTOTAL(109,Tabela36[ago/23])</f>
        <v>2108639.1900000009</v>
      </c>
      <c r="AF534" s="7">
        <f>SUBTOTAL(109,Tabela36[set/23])</f>
        <v>1257853.2899999998</v>
      </c>
      <c r="AG534" s="7">
        <f>SUBTOTAL(109,Tabela36[out/23])</f>
        <v>1339310.8700000003</v>
      </c>
      <c r="AH534" s="7">
        <f>SUBTOTAL(109,Tabela36[nov/23])-AH17</f>
        <v>1195188.4900000002</v>
      </c>
      <c r="AI534" s="7">
        <f>SUBTOTAL(109,Tabela36[dez/23])</f>
        <v>886046.3</v>
      </c>
      <c r="AJ534" s="7">
        <f>SUBTOTAL(109,Tabela36[jan/24])-AJ17</f>
        <v>955687.01950000029</v>
      </c>
      <c r="AK534" s="7">
        <f>SUBTOTAL(109,Tabela36[fev/24])-AK17</f>
        <v>995866.43999999983</v>
      </c>
      <c r="AL534" s="7">
        <f>SUBTOTAL(109,Tabela36[mar/24])-AL17</f>
        <v>1390804.0600000005</v>
      </c>
      <c r="AM534" s="7">
        <f>SUBTOTAL(109,Tabela36[abr/24])-AM17-AM108</f>
        <v>1184051.4500000004</v>
      </c>
      <c r="AN534" s="7">
        <f>SUBTOTAL(109,Tabela36[mai/24])-AN17-AN108</f>
        <v>1042934.7600000001</v>
      </c>
      <c r="AO534" s="7">
        <f>SUBTOTAL(109,Tabela36[jun/24])-AO17-AO108</f>
        <v>1063324.2799999996</v>
      </c>
      <c r="AP534" s="7">
        <f>SUBTOTAL(109,Tabela36[jul/24])-AP17-AP108</f>
        <v>1335694.8599999989</v>
      </c>
      <c r="AQ534" s="7">
        <f>SUBTOTAL(109,Tabela36[ago/24])-AQ17-AQ108</f>
        <v>1661580.6400000008</v>
      </c>
      <c r="AR534" s="7">
        <f>SUBTOTAL(109,Tabela36[set/24])-AR17</f>
        <v>976092.42999999993</v>
      </c>
      <c r="AS534" s="7">
        <f>SUBTOTAL(109,Tabela36[out/24])-AS17</f>
        <v>1726568.1091999989</v>
      </c>
      <c r="AT534" s="7">
        <f>SUBTOTAL(109,Tabela36[nov/24])-AT17-AT108</f>
        <v>883776.19</v>
      </c>
      <c r="AU534" s="7">
        <f>SUBTOTAL(109,Tabela36[dez/24])-AU17</f>
        <v>596281.71999999986</v>
      </c>
      <c r="AV534" s="7">
        <f>SUBTOTAL(109,Tabela36[jan/25])-AV17</f>
        <v>1493647.9200000002</v>
      </c>
      <c r="AW534" s="7">
        <f>SUBTOTAL(109,Tabela36[fev/25])-AW17</f>
        <v>1216017.0499999996</v>
      </c>
      <c r="AX534" s="7">
        <f>SUBTOTAL(109,Tabela36[mar/25])-AX17-AX11</f>
        <v>1512103.2399999995</v>
      </c>
      <c r="AY534" s="7">
        <f>SUBTOTAL(109,Tabela36[abr/25])-AY17-16752</f>
        <v>1438966.3000000005</v>
      </c>
      <c r="AZ534" s="7">
        <f>SUBTOTAL(109,Tabela36[mai/25])-AZ17</f>
        <v>1188424.4700000002</v>
      </c>
      <c r="BA534" s="7">
        <f>SUBTOTAL(109,Tabela36[jun/25])-BA17</f>
        <v>1224430.3609999991</v>
      </c>
      <c r="BB534" s="7">
        <f>SUBTOTAL(109,Tabela36[jul/25])-BB17</f>
        <v>1362695.1600000006</v>
      </c>
      <c r="BC534" s="7">
        <f>SUBTOTAL(109,Tabela36[ago/25])-BC17</f>
        <v>1892219.3399999996</v>
      </c>
      <c r="BD534" s="7">
        <f>SUBTOTAL(109,Tabela36[set/25])-BD17</f>
        <v>1402242.7000000002</v>
      </c>
      <c r="BE534" s="7">
        <f>SUBTOTAL(109,Tabela36[out/25])-BE17</f>
        <v>2055500.0400000005</v>
      </c>
      <c r="BF534" s="7">
        <f>SUBTOTAL(109,Tabela36[nov/25])-BF17</f>
        <v>955494.58000000031</v>
      </c>
      <c r="BG534" s="7">
        <f>SUBTOTAL(109,Tabela36[dez/25])-BG17</f>
        <v>1044528.91</v>
      </c>
      <c r="BH534" s="7">
        <f>SUBTOTAL(109,Tabela36[jan/26])-BH17</f>
        <v>1637433.61</v>
      </c>
      <c r="BI534" s="7">
        <f>SUBTOTAL(109,Tabela36[fev/26])-BI17</f>
        <v>1419779.9199999997</v>
      </c>
      <c r="BJ534" s="7">
        <f>SUBTOTAL(109,Tabela36[mar/26])-BJ17-BJ518</f>
        <v>1730930.7600000002</v>
      </c>
      <c r="BK534" s="7">
        <f>SUBTOTAL(109,Tabela36[abr/26])-BK17-BK518</f>
        <v>1509633.4199999997</v>
      </c>
      <c r="BL534" s="7">
        <f>SUBTOTAL(109,Tabela36[mai/26])-BL17-BL518-BL530</f>
        <v>1419601.3600000006</v>
      </c>
      <c r="BM534" s="7">
        <f>SUBTOTAL(109,Tabela36[jun/26])-BM17</f>
        <v>0</v>
      </c>
      <c r="BN534" s="7">
        <f>SUBTOTAL(109,Tabela36[jul/26])-BN17</f>
        <v>0</v>
      </c>
      <c r="BO534" s="7">
        <f>SUBTOTAL(109,Tabela36[ago/26])-BO17</f>
        <v>0</v>
      </c>
      <c r="BP534" s="7">
        <f>SUBTOTAL(109,Tabela36[set/26])-BP17</f>
        <v>0</v>
      </c>
      <c r="BQ534" s="7">
        <f>SUBTOTAL(109,Tabela36[out/26])-BQ17</f>
        <v>0</v>
      </c>
      <c r="BR534" s="7">
        <f>SUBTOTAL(109,Tabela36[nov/26])-BR17</f>
        <v>0</v>
      </c>
      <c r="BS534" s="7">
        <f>SUBTOTAL(109,Tabela36[dez/26])-BS17</f>
        <v>0</v>
      </c>
      <c r="BT534" s="42">
        <f>SUBTOTAL(109,Tabela36[Total 2021])-BT17</f>
        <v>2777749.8335679988</v>
      </c>
      <c r="BU534" s="42">
        <f>SUBTOTAL(109,Tabela36[Total 2022])-BU17</f>
        <v>12350299.744299987</v>
      </c>
      <c r="BV534" s="42">
        <f>SUBTOTAL(109,Tabela36[Total 2023])-BV17</f>
        <v>14604645.77</v>
      </c>
      <c r="BW534" s="42">
        <f>SUBTOTAL(109,Tabela36[Total 2024])-BW17</f>
        <v>13843873.318700003</v>
      </c>
      <c r="BX534" s="42">
        <f>SUBTOTAL(109,Tabela36[Total 2025])-BX17</f>
        <v>17023497.821000006</v>
      </c>
      <c r="BY534" s="42">
        <f>SUBTOTAL(109,Tabela36[Total 2026])-BY17</f>
        <v>8631562.2999999989</v>
      </c>
      <c r="BZ534" s="42">
        <f>SUBTOTAL(109,Tabela36[Total Geral])-BZ17</f>
        <v>69231628.787568077</v>
      </c>
    </row>
    <row r="541" spans="1:78" x14ac:dyDescent="0.25">
      <c r="BL541" s="6" t="e">
        <f>#REF!/#REF!-1</f>
        <v>#REF!</v>
      </c>
      <c r="BM541" s="6"/>
      <c r="BN541" s="6"/>
    </row>
  </sheetData>
  <phoneticPr fontId="6" type="noConversion"/>
  <pageMargins left="0.511811024" right="0.511811024" top="0.78740157499999996" bottom="0.78740157499999996" header="0.31496062000000002" footer="0.31496062000000002"/>
  <pageSetup orientation="portrait" r:id="rId1"/>
  <ignoredErrors>
    <ignoredError sqref="AF4:AF46 AF325:AF336 AF128:AF153 AF265:AF324 AF155:AF161 AF355:AF393 AF188:AF264 AF337:AF354 AF109:AF112 AF113:AF127 AF162:AF187 AF48:AF108" calculatedColumn="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AA90-54BB-4347-8AF5-D65B32FDF824}">
  <dimension ref="C3:BT532"/>
  <sheetViews>
    <sheetView topLeftCell="A509" workbookViewId="0">
      <selection activeCell="C541" sqref="C541"/>
    </sheetView>
  </sheetViews>
  <sheetFormatPr defaultRowHeight="15" x14ac:dyDescent="0.25"/>
  <cols>
    <col min="3" max="3" width="40" bestFit="1" customWidth="1"/>
    <col min="4" max="4" width="68.5703125" bestFit="1" customWidth="1"/>
    <col min="5" max="5" width="9" customWidth="1"/>
    <col min="6" max="6" width="11.85546875" customWidth="1"/>
    <col min="7" max="7" width="26.140625" bestFit="1" customWidth="1"/>
    <col min="8" max="8" width="13.140625" bestFit="1" customWidth="1"/>
    <col min="9" max="12" width="13.28515625" bestFit="1" customWidth="1"/>
    <col min="13" max="13" width="14.28515625" bestFit="1" customWidth="1"/>
    <col min="14" max="14" width="13.28515625" bestFit="1" customWidth="1"/>
    <col min="15" max="15" width="14.28515625" bestFit="1" customWidth="1"/>
    <col min="16" max="16" width="13.28515625" bestFit="1" customWidth="1"/>
    <col min="17" max="17" width="14.28515625" bestFit="1" customWidth="1"/>
    <col min="18" max="18" width="13.28515625" bestFit="1" customWidth="1"/>
    <col min="19" max="22" width="14.28515625" bestFit="1" customWidth="1"/>
    <col min="23" max="23" width="13.28515625" bestFit="1" customWidth="1"/>
    <col min="24" max="25" width="14.28515625" bestFit="1" customWidth="1"/>
    <col min="26" max="26" width="13.28515625" bestFit="1" customWidth="1"/>
    <col min="27" max="27" width="14.28515625" bestFit="1" customWidth="1"/>
    <col min="28" max="31" width="13.28515625" bestFit="1" customWidth="1"/>
    <col min="32" max="32" width="14.28515625" bestFit="1" customWidth="1"/>
    <col min="33" max="39" width="13.28515625" bestFit="1" customWidth="1"/>
    <col min="40" max="40" width="14.28515625" bestFit="1" customWidth="1"/>
    <col min="41" max="41" width="13.28515625" bestFit="1" customWidth="1"/>
    <col min="42" max="43" width="14.28515625" bestFit="1" customWidth="1"/>
    <col min="44" max="44" width="13.28515625" bestFit="1" customWidth="1"/>
    <col min="45" max="46" width="14.28515625" bestFit="1" customWidth="1"/>
    <col min="47" max="48" width="13.28515625" bestFit="1" customWidth="1"/>
    <col min="49" max="54" width="14.28515625" bestFit="1" customWidth="1"/>
    <col min="55" max="56" width="14" bestFit="1" customWidth="1"/>
    <col min="57" max="65" width="14.28515625" bestFit="1" customWidth="1"/>
  </cols>
  <sheetData>
    <row r="3" spans="3:72" x14ac:dyDescent="0.25">
      <c r="D3" s="32" t="s">
        <v>0</v>
      </c>
      <c r="E3" s="33" t="s">
        <v>567</v>
      </c>
      <c r="F3" s="33" t="s">
        <v>568</v>
      </c>
      <c r="G3" s="33" t="s">
        <v>1</v>
      </c>
      <c r="H3" s="33" t="s">
        <v>433</v>
      </c>
      <c r="I3" s="60" t="s">
        <v>304</v>
      </c>
      <c r="J3" s="60" t="s">
        <v>305</v>
      </c>
      <c r="K3" s="60" t="s">
        <v>306</v>
      </c>
      <c r="L3" s="60" t="s">
        <v>307</v>
      </c>
      <c r="M3" s="60" t="s">
        <v>308</v>
      </c>
      <c r="N3" s="60" t="s">
        <v>309</v>
      </c>
      <c r="O3" s="60" t="s">
        <v>310</v>
      </c>
      <c r="P3" s="60" t="s">
        <v>311</v>
      </c>
      <c r="Q3" s="60" t="s">
        <v>312</v>
      </c>
      <c r="R3" s="60" t="s">
        <v>313</v>
      </c>
      <c r="S3" s="60" t="s">
        <v>314</v>
      </c>
      <c r="T3" s="60" t="s">
        <v>315</v>
      </c>
      <c r="U3" s="60" t="s">
        <v>336</v>
      </c>
      <c r="V3" s="60" t="s">
        <v>335</v>
      </c>
      <c r="W3" s="60" t="s">
        <v>348</v>
      </c>
      <c r="X3" s="60" t="s">
        <v>349</v>
      </c>
      <c r="Y3" s="60" t="s">
        <v>371</v>
      </c>
      <c r="Z3" s="60" t="s">
        <v>372</v>
      </c>
      <c r="AA3" s="60" t="s">
        <v>373</v>
      </c>
      <c r="AB3" s="60" t="s">
        <v>374</v>
      </c>
      <c r="AC3" s="60" t="s">
        <v>375</v>
      </c>
      <c r="AD3" s="60" t="s">
        <v>376</v>
      </c>
      <c r="AE3" s="60" t="s">
        <v>377</v>
      </c>
      <c r="AF3" s="60" t="s">
        <v>378</v>
      </c>
      <c r="AG3" s="60" t="s">
        <v>379</v>
      </c>
      <c r="AH3" s="60" t="s">
        <v>380</v>
      </c>
      <c r="AI3" s="60" t="s">
        <v>346</v>
      </c>
      <c r="AJ3" s="60" t="s">
        <v>347</v>
      </c>
      <c r="AK3" s="60" t="s">
        <v>475</v>
      </c>
      <c r="AL3" s="60" t="s">
        <v>476</v>
      </c>
      <c r="AM3" s="60" t="s">
        <v>477</v>
      </c>
      <c r="AN3" s="60" t="s">
        <v>478</v>
      </c>
      <c r="AO3" s="60" t="s">
        <v>479</v>
      </c>
      <c r="AP3" s="60" t="s">
        <v>480</v>
      </c>
      <c r="AQ3" s="60" t="s">
        <v>481</v>
      </c>
      <c r="AR3" s="60" t="s">
        <v>482</v>
      </c>
      <c r="AS3" s="60" t="s">
        <v>483</v>
      </c>
      <c r="AT3" s="60" t="s">
        <v>484</v>
      </c>
      <c r="AU3" s="60" t="s">
        <v>485</v>
      </c>
      <c r="AV3" s="60" t="s">
        <v>474</v>
      </c>
      <c r="AW3" s="60" t="s">
        <v>539</v>
      </c>
      <c r="AX3" s="60" t="s">
        <v>540</v>
      </c>
      <c r="AY3" s="60" t="s">
        <v>541</v>
      </c>
      <c r="AZ3" s="60" t="s">
        <v>542</v>
      </c>
      <c r="BA3" s="50" t="s">
        <v>543</v>
      </c>
      <c r="BB3" s="50" t="s">
        <v>544</v>
      </c>
      <c r="BC3" s="50" t="s">
        <v>545</v>
      </c>
      <c r="BD3" s="50" t="s">
        <v>546</v>
      </c>
      <c r="BE3" s="50" t="s">
        <v>547</v>
      </c>
      <c r="BF3" s="50" t="s">
        <v>548</v>
      </c>
      <c r="BG3" s="50" t="s">
        <v>549</v>
      </c>
      <c r="BH3" s="50" t="s">
        <v>538</v>
      </c>
      <c r="BI3" s="120" t="s">
        <v>2130</v>
      </c>
      <c r="BJ3" s="120" t="s">
        <v>2131</v>
      </c>
      <c r="BK3" s="120" t="s">
        <v>2132</v>
      </c>
      <c r="BL3" s="120" t="s">
        <v>2133</v>
      </c>
      <c r="BM3" s="120" t="s">
        <v>2134</v>
      </c>
      <c r="BN3" s="120" t="s">
        <v>2135</v>
      </c>
      <c r="BO3" s="120" t="s">
        <v>2136</v>
      </c>
      <c r="BP3" s="120" t="s">
        <v>2137</v>
      </c>
      <c r="BQ3" s="120" t="s">
        <v>2138</v>
      </c>
      <c r="BR3" s="120" t="s">
        <v>2139</v>
      </c>
      <c r="BS3" s="120" t="s">
        <v>2140</v>
      </c>
      <c r="BT3" s="121" t="s">
        <v>2129</v>
      </c>
    </row>
    <row r="4" spans="3:72" x14ac:dyDescent="0.25">
      <c r="C4" t="str">
        <f>INDEX(Propetz!B:B,MATCH(F4,Propetz!D:D,0),1)</f>
        <v>ROBSON GENEROSO BARBOSA 25063075835</v>
      </c>
      <c r="D4" s="31" t="s">
        <v>225</v>
      </c>
      <c r="E4" s="26" t="s">
        <v>275</v>
      </c>
      <c r="F4" s="31">
        <v>1037</v>
      </c>
      <c r="G4" s="26" t="s">
        <v>529</v>
      </c>
      <c r="H4" s="26" t="s">
        <v>435</v>
      </c>
      <c r="I4" s="39">
        <v>56251.100168000004</v>
      </c>
      <c r="J4" s="39">
        <v>88751.521000000008</v>
      </c>
      <c r="K4" s="39">
        <v>49841.183799999999</v>
      </c>
      <c r="L4" s="39">
        <v>45805.228000000003</v>
      </c>
      <c r="M4" s="39">
        <v>131928.94150000002</v>
      </c>
      <c r="N4" s="39">
        <v>75018.97</v>
      </c>
      <c r="O4" s="39">
        <v>137002.77000000002</v>
      </c>
      <c r="P4" s="39">
        <v>61843.429999999993</v>
      </c>
      <c r="Q4" s="39">
        <v>165742.30600000001</v>
      </c>
      <c r="R4" s="39">
        <v>82566.599999999991</v>
      </c>
      <c r="S4" s="39">
        <v>131899.69999999998</v>
      </c>
      <c r="T4" s="39">
        <v>136051.44</v>
      </c>
      <c r="U4" s="39">
        <v>197751.59999999998</v>
      </c>
      <c r="V4" s="39">
        <v>197358.63</v>
      </c>
      <c r="W4" s="39">
        <v>81736.33</v>
      </c>
      <c r="X4" s="39">
        <v>162151.08000000002</v>
      </c>
      <c r="Y4" s="39">
        <v>198793.48</v>
      </c>
      <c r="Z4" s="39">
        <v>74713.899999999994</v>
      </c>
      <c r="AA4" s="39">
        <v>135940.63</v>
      </c>
      <c r="AB4" s="39">
        <v>89742.399999999994</v>
      </c>
      <c r="AC4" s="39">
        <v>47294.479999999996</v>
      </c>
      <c r="AD4" s="39">
        <v>88327.76999999999</v>
      </c>
      <c r="AE4" s="39">
        <v>70993.03</v>
      </c>
      <c r="AF4" s="39">
        <v>221325.09000000003</v>
      </c>
      <c r="AG4" s="39">
        <v>34324.44</v>
      </c>
      <c r="AH4" s="39">
        <v>37321.519999999997</v>
      </c>
      <c r="AI4" s="39">
        <v>9330.18</v>
      </c>
      <c r="AJ4" s="39">
        <v>60700.789999999994</v>
      </c>
      <c r="AK4" s="39">
        <f>19239.184+17078.58</f>
        <v>36317.764000000003</v>
      </c>
      <c r="AL4" s="39">
        <v>31809.68</v>
      </c>
      <c r="AM4" s="39">
        <v>69748.100000000006</v>
      </c>
      <c r="AN4" s="39">
        <v>50805.240000000005</v>
      </c>
      <c r="AO4" s="39">
        <v>37025.42</v>
      </c>
      <c r="AP4" s="39">
        <v>28013.55</v>
      </c>
      <c r="AQ4" s="39">
        <v>37017.93</v>
      </c>
      <c r="AR4" s="39">
        <v>95195.27</v>
      </c>
      <c r="AS4" s="39">
        <v>14941.560000000001</v>
      </c>
      <c r="AT4" s="39">
        <v>39521.958399999996</v>
      </c>
      <c r="AU4" s="39">
        <v>25833.61</v>
      </c>
      <c r="AV4" s="39">
        <v>44901.729999999996</v>
      </c>
      <c r="AW4" s="39">
        <v>54760.69</v>
      </c>
      <c r="AX4" s="39">
        <v>53171.68</v>
      </c>
      <c r="AY4" s="39">
        <v>41411.440000000002</v>
      </c>
      <c r="AZ4" s="39">
        <v>46018.19</v>
      </c>
      <c r="BA4" s="62">
        <v>40926.660000000003</v>
      </c>
      <c r="BB4" s="62">
        <v>29516.76</v>
      </c>
      <c r="BC4" s="62">
        <v>50542.259999999995</v>
      </c>
      <c r="BD4" s="62">
        <v>85909.209999999992</v>
      </c>
      <c r="BE4" s="62">
        <v>23297.67</v>
      </c>
      <c r="BF4" s="62">
        <v>38957.760000000002</v>
      </c>
      <c r="BG4" s="62">
        <v>37664.18</v>
      </c>
      <c r="BH4" s="62">
        <v>56596.33</v>
      </c>
      <c r="BI4" s="7">
        <v>81479.91</v>
      </c>
      <c r="BJ4" s="7">
        <v>36993.599999999999</v>
      </c>
      <c r="BK4" s="62">
        <v>57510.170000000006</v>
      </c>
      <c r="BL4" s="62">
        <v>42408.52</v>
      </c>
      <c r="BM4" s="170">
        <v>27622.559999999998</v>
      </c>
      <c r="BN4" s="62"/>
      <c r="BO4" s="62"/>
      <c r="BP4" s="62"/>
      <c r="BQ4" s="62"/>
      <c r="BR4" s="62"/>
      <c r="BS4" s="62"/>
      <c r="BT4" s="62"/>
    </row>
    <row r="5" spans="3:72" x14ac:dyDescent="0.25">
      <c r="C5" t="str">
        <f>INDEX(Propetz!B:B,MATCH(F5,Propetz!D:D,0),1)</f>
        <v>TOKAS COMERCIAL LTDA</v>
      </c>
      <c r="D5" s="31" t="s">
        <v>248</v>
      </c>
      <c r="E5" s="26" t="s">
        <v>275</v>
      </c>
      <c r="F5" s="31">
        <v>1027</v>
      </c>
      <c r="G5" s="26" t="s">
        <v>529</v>
      </c>
      <c r="H5" s="26" t="s">
        <v>435</v>
      </c>
      <c r="I5" s="39">
        <v>9023.32</v>
      </c>
      <c r="J5" s="39">
        <v>5632.55</v>
      </c>
      <c r="K5" s="39">
        <v>20463.46</v>
      </c>
      <c r="L5" s="39">
        <v>0</v>
      </c>
      <c r="M5" s="39">
        <v>4409.1400000000003</v>
      </c>
      <c r="N5" s="39">
        <v>21001.48</v>
      </c>
      <c r="O5" s="39">
        <v>12825.36</v>
      </c>
      <c r="P5" s="39">
        <v>21868.86</v>
      </c>
      <c r="Q5" s="39">
        <v>14969.69</v>
      </c>
      <c r="R5" s="39">
        <v>24711.1</v>
      </c>
      <c r="S5" s="39">
        <v>30920.47</v>
      </c>
      <c r="T5" s="39">
        <v>29103.489999999998</v>
      </c>
      <c r="U5" s="39">
        <v>24831.309999999998</v>
      </c>
      <c r="V5" s="39">
        <v>65482.93</v>
      </c>
      <c r="W5" s="39">
        <v>28810.45</v>
      </c>
      <c r="X5" s="39">
        <v>41757.800000000003</v>
      </c>
      <c r="Y5" s="39">
        <v>57350.36</v>
      </c>
      <c r="Z5" s="39">
        <v>46080.9</v>
      </c>
      <c r="AA5" s="39">
        <v>86161.79</v>
      </c>
      <c r="AB5" s="39">
        <v>27271.07</v>
      </c>
      <c r="AC5" s="39">
        <v>60454.91</v>
      </c>
      <c r="AD5" s="39">
        <v>70933.25</v>
      </c>
      <c r="AE5" s="39">
        <v>61878.61</v>
      </c>
      <c r="AF5" s="39">
        <v>46516.43</v>
      </c>
      <c r="AG5" s="39">
        <v>52248.189999999995</v>
      </c>
      <c r="AH5" s="39">
        <v>25093.089999999997</v>
      </c>
      <c r="AI5" s="39">
        <v>31384.79</v>
      </c>
      <c r="AJ5" s="39">
        <v>26788.43</v>
      </c>
      <c r="AK5" s="39">
        <v>27450.31</v>
      </c>
      <c r="AL5" s="39">
        <v>29555.899999999998</v>
      </c>
      <c r="AM5" s="39">
        <v>45856.45</v>
      </c>
      <c r="AN5" s="39">
        <v>45923.39</v>
      </c>
      <c r="AO5" s="39">
        <v>70760.2</v>
      </c>
      <c r="AP5" s="39">
        <v>122223.65000000001</v>
      </c>
      <c r="AQ5" s="39">
        <v>124144.33000000002</v>
      </c>
      <c r="AR5" s="39">
        <v>57967.889999999985</v>
      </c>
      <c r="AS5" s="39">
        <v>104781.07</v>
      </c>
      <c r="AT5" s="39">
        <v>219085.92</v>
      </c>
      <c r="AU5" s="39">
        <v>41262.369999999995</v>
      </c>
      <c r="AV5" s="39">
        <v>25062.05</v>
      </c>
      <c r="AW5" s="39">
        <v>122543.41</v>
      </c>
      <c r="AX5" s="39">
        <v>145295.78</v>
      </c>
      <c r="AY5" s="39">
        <v>131470.84</v>
      </c>
      <c r="AZ5" s="39">
        <v>210758.65</v>
      </c>
      <c r="BA5" s="62">
        <v>109984.69</v>
      </c>
      <c r="BB5" s="62">
        <v>178635.17</v>
      </c>
      <c r="BC5" s="62">
        <v>181853.21999999997</v>
      </c>
      <c r="BD5" s="62">
        <v>285610.15000000002</v>
      </c>
      <c r="BE5" s="62">
        <v>147099.82999999999</v>
      </c>
      <c r="BF5" s="62">
        <v>350440.62</v>
      </c>
      <c r="BG5" s="62">
        <v>100402.6</v>
      </c>
      <c r="BH5" s="62">
        <v>132247.83000000002</v>
      </c>
      <c r="BI5" s="7">
        <v>240452.6</v>
      </c>
      <c r="BJ5" s="7">
        <v>130811.46</v>
      </c>
      <c r="BK5" s="62">
        <v>392407.33000000007</v>
      </c>
      <c r="BL5" s="62">
        <v>80908</v>
      </c>
      <c r="BM5" s="170">
        <v>272627.34999999998</v>
      </c>
      <c r="BN5" s="62"/>
      <c r="BO5" s="62"/>
      <c r="BP5" s="62"/>
      <c r="BQ5" s="62"/>
      <c r="BR5" s="62"/>
      <c r="BS5" s="62"/>
      <c r="BT5" s="62"/>
    </row>
    <row r="6" spans="3:72" x14ac:dyDescent="0.25">
      <c r="C6" t="str">
        <f>INDEX(Propetz!B:B,MATCH(F6,Propetz!D:D,0),1)</f>
        <v>MAQLAM COM E MANUT EQUIP PARA PET SHOP LTDA-ME</v>
      </c>
      <c r="D6" s="31" t="s">
        <v>155</v>
      </c>
      <c r="E6" s="26" t="s">
        <v>276</v>
      </c>
      <c r="F6" s="31">
        <v>1091</v>
      </c>
      <c r="G6" s="26" t="s">
        <v>436</v>
      </c>
      <c r="H6" s="26" t="s">
        <v>435</v>
      </c>
      <c r="I6" s="39">
        <v>7730</v>
      </c>
      <c r="J6" s="39">
        <v>15165.84</v>
      </c>
      <c r="K6" s="39">
        <v>26725.085999999992</v>
      </c>
      <c r="L6" s="39">
        <v>19172.989999999998</v>
      </c>
      <c r="M6" s="39">
        <v>21958.491999999998</v>
      </c>
      <c r="N6" s="39">
        <v>37990.230000000003</v>
      </c>
      <c r="O6" s="39">
        <v>11880.1</v>
      </c>
      <c r="P6" s="39">
        <v>14101.93</v>
      </c>
      <c r="Q6" s="39">
        <v>21785.86</v>
      </c>
      <c r="R6" s="39">
        <v>29598.34</v>
      </c>
      <c r="S6" s="39">
        <v>0</v>
      </c>
      <c r="T6" s="39">
        <v>28229.16</v>
      </c>
      <c r="U6" s="39">
        <v>37051.910000000003</v>
      </c>
      <c r="V6" s="39">
        <v>34208.47</v>
      </c>
      <c r="W6" s="39">
        <v>29427.25</v>
      </c>
      <c r="X6" s="39">
        <v>22407.279999999999</v>
      </c>
      <c r="Y6" s="39">
        <v>31368.48</v>
      </c>
      <c r="Z6" s="39">
        <v>15379.4</v>
      </c>
      <c r="AA6" s="39">
        <v>32850.81</v>
      </c>
      <c r="AB6" s="39">
        <v>28618.75</v>
      </c>
      <c r="AC6" s="39">
        <v>21742.78</v>
      </c>
      <c r="AD6" s="39">
        <v>32455.47</v>
      </c>
      <c r="AE6" s="39">
        <v>25905.86</v>
      </c>
      <c r="AF6" s="39">
        <v>70108.08</v>
      </c>
      <c r="AG6" s="39">
        <v>16502.64</v>
      </c>
      <c r="AH6" s="39">
        <v>61396.62999999999</v>
      </c>
      <c r="AI6" s="39">
        <v>44489.689999999995</v>
      </c>
      <c r="AJ6" s="39">
        <v>0</v>
      </c>
      <c r="AK6" s="39">
        <v>7458.66</v>
      </c>
      <c r="AL6" s="39">
        <v>29187.239999999998</v>
      </c>
      <c r="AM6" s="39">
        <v>20662.62</v>
      </c>
      <c r="AN6" s="39">
        <v>114454.62000000001</v>
      </c>
      <c r="AO6" s="39">
        <v>9659.07</v>
      </c>
      <c r="AP6" s="39">
        <v>28958.5</v>
      </c>
      <c r="AQ6" s="39">
        <v>18948.93</v>
      </c>
      <c r="AR6" s="39">
        <v>31214.440000000002</v>
      </c>
      <c r="AS6" s="39">
        <v>49753.69</v>
      </c>
      <c r="AT6" s="39">
        <v>42276.89</v>
      </c>
      <c r="AU6" s="39">
        <v>3938.6099999999997</v>
      </c>
      <c r="AV6" s="39">
        <v>0</v>
      </c>
      <c r="AW6" s="39">
        <v>73136.91</v>
      </c>
      <c r="AX6" s="39">
        <v>19736.38</v>
      </c>
      <c r="AY6" s="39">
        <v>117932.04999999999</v>
      </c>
      <c r="AZ6" s="39">
        <v>37723.03</v>
      </c>
      <c r="BA6" s="62">
        <v>28123.93</v>
      </c>
      <c r="BB6" s="62">
        <v>11249.150000000001</v>
      </c>
      <c r="BC6" s="62">
        <v>66193.680000000008</v>
      </c>
      <c r="BD6" s="62">
        <v>16330.99</v>
      </c>
      <c r="BE6" s="62">
        <v>28643.84</v>
      </c>
      <c r="BF6" s="62">
        <v>90866.720000000103</v>
      </c>
      <c r="BG6" s="62">
        <v>13679.640000000001</v>
      </c>
      <c r="BH6" s="62">
        <v>0</v>
      </c>
      <c r="BI6" s="7">
        <v>71583.459999999992</v>
      </c>
      <c r="BJ6" s="7">
        <v>25484.38</v>
      </c>
      <c r="BK6" s="62">
        <v>154433.64000000001</v>
      </c>
      <c r="BL6" s="62">
        <v>44939.28</v>
      </c>
      <c r="BM6" s="170">
        <v>72485.98000000001</v>
      </c>
      <c r="BN6" s="62"/>
      <c r="BO6" s="62"/>
      <c r="BP6" s="62"/>
      <c r="BQ6" s="62"/>
      <c r="BR6" s="62"/>
      <c r="BS6" s="62"/>
      <c r="BT6" s="62"/>
    </row>
    <row r="7" spans="3:72" x14ac:dyDescent="0.25">
      <c r="C7" t="str">
        <f>INDEX(Propetz!B:B,MATCH(F7,Propetz!D:D,0),1)</f>
        <v>ANDRE LUIS MENDES 05735586980</v>
      </c>
      <c r="D7" s="31" t="s">
        <v>16</v>
      </c>
      <c r="E7" s="26" t="s">
        <v>275</v>
      </c>
      <c r="F7" s="31">
        <v>1031</v>
      </c>
      <c r="G7" s="26" t="s">
        <v>529</v>
      </c>
      <c r="H7" s="26" t="s">
        <v>435</v>
      </c>
      <c r="I7" s="39">
        <v>12277.565000000001</v>
      </c>
      <c r="J7" s="39">
        <v>17657.334999999999</v>
      </c>
      <c r="K7" s="39">
        <v>23462.338500000002</v>
      </c>
      <c r="L7" s="39">
        <v>13889.733000000002</v>
      </c>
      <c r="M7" s="39">
        <v>8260.9920000000002</v>
      </c>
      <c r="N7" s="39">
        <v>6671.67</v>
      </c>
      <c r="O7" s="39">
        <v>17049.541999999994</v>
      </c>
      <c r="P7" s="39">
        <v>17302.920000000002</v>
      </c>
      <c r="Q7" s="39">
        <v>15432.83</v>
      </c>
      <c r="R7" s="39">
        <v>20416.700000000004</v>
      </c>
      <c r="S7" s="39">
        <v>24106.920000000002</v>
      </c>
      <c r="T7" s="39">
        <v>23659.919999999998</v>
      </c>
      <c r="U7" s="39">
        <v>39051.24</v>
      </c>
      <c r="V7" s="39">
        <v>27792.32</v>
      </c>
      <c r="W7" s="39">
        <v>32815.270000000004</v>
      </c>
      <c r="X7" s="39">
        <v>24475.350000000002</v>
      </c>
      <c r="Y7" s="39">
        <v>37746.990000000005</v>
      </c>
      <c r="Z7" s="39">
        <v>44931.41</v>
      </c>
      <c r="AA7" s="39">
        <v>26503.79</v>
      </c>
      <c r="AB7" s="39">
        <v>45463.420000000006</v>
      </c>
      <c r="AC7" s="39">
        <v>41678.57</v>
      </c>
      <c r="AD7" s="39">
        <v>40784.910000000003</v>
      </c>
      <c r="AE7" s="39">
        <v>45073.39</v>
      </c>
      <c r="AF7" s="39">
        <v>75381.86</v>
      </c>
      <c r="AG7" s="39">
        <v>17939.280000000002</v>
      </c>
      <c r="AH7" s="39">
        <v>34606.550000000003</v>
      </c>
      <c r="AI7" s="39">
        <v>37936.759999999995</v>
      </c>
      <c r="AJ7" s="39">
        <v>23895.87</v>
      </c>
      <c r="AK7" s="39">
        <v>23935.08</v>
      </c>
      <c r="AL7" s="39">
        <v>26618.550000000003</v>
      </c>
      <c r="AM7" s="39">
        <v>22945.25</v>
      </c>
      <c r="AN7" s="39">
        <v>42916.58</v>
      </c>
      <c r="AO7" s="39">
        <v>17283.78</v>
      </c>
      <c r="AP7" s="39">
        <v>26889.93</v>
      </c>
      <c r="AQ7" s="39">
        <v>34169.370000000003</v>
      </c>
      <c r="AR7" s="39">
        <v>24564.93</v>
      </c>
      <c r="AS7" s="39">
        <v>28402.63</v>
      </c>
      <c r="AT7" s="39">
        <v>56062.3</v>
      </c>
      <c r="AU7" s="39">
        <v>30377.29</v>
      </c>
      <c r="AV7" s="39">
        <v>0</v>
      </c>
      <c r="AW7" s="39">
        <v>42749.51</v>
      </c>
      <c r="AX7" s="39">
        <v>43831.75</v>
      </c>
      <c r="AY7" s="39">
        <v>23907.48</v>
      </c>
      <c r="AZ7" s="39">
        <v>34203.74</v>
      </c>
      <c r="BA7" s="62">
        <v>31696.879999999997</v>
      </c>
      <c r="BB7" s="62">
        <v>38348.35</v>
      </c>
      <c r="BC7" s="62">
        <v>40436.07</v>
      </c>
      <c r="BD7" s="62">
        <v>43952.91</v>
      </c>
      <c r="BE7" s="62">
        <v>53909.81</v>
      </c>
      <c r="BF7" s="62">
        <v>64004.68</v>
      </c>
      <c r="BG7" s="62">
        <v>11189.439999999999</v>
      </c>
      <c r="BH7" s="62">
        <v>41133.279999999999</v>
      </c>
      <c r="BI7" s="7">
        <v>70161.149999999994</v>
      </c>
      <c r="BJ7" s="7">
        <v>62737.579999999994</v>
      </c>
      <c r="BK7" s="62">
        <v>14668.429999999998</v>
      </c>
      <c r="BL7" s="62">
        <v>105503.28</v>
      </c>
      <c r="BM7" s="170">
        <v>16532.650000000001</v>
      </c>
      <c r="BN7" s="62"/>
      <c r="BO7" s="62"/>
      <c r="BP7" s="62"/>
      <c r="BQ7" s="62"/>
      <c r="BR7" s="62"/>
      <c r="BS7" s="62"/>
      <c r="BT7" s="62"/>
    </row>
    <row r="8" spans="3:72" x14ac:dyDescent="0.25">
      <c r="C8" t="str">
        <f>INDEX(Propetz!B:B,MATCH(F8,Propetz!D:D,0),1)</f>
        <v>CARLOS ALBERTO DA SILVA JUNIOR 07414223957</v>
      </c>
      <c r="D8" s="31" t="s">
        <v>42</v>
      </c>
      <c r="E8" s="26" t="s">
        <v>279</v>
      </c>
      <c r="F8" s="31">
        <v>1021</v>
      </c>
      <c r="G8" s="26" t="s">
        <v>529</v>
      </c>
      <c r="H8" s="26" t="s">
        <v>435</v>
      </c>
      <c r="I8" s="39">
        <v>2800.32</v>
      </c>
      <c r="J8" s="39">
        <v>49344.7</v>
      </c>
      <c r="K8" s="39">
        <v>9709.44</v>
      </c>
      <c r="L8" s="39">
        <v>26756.2</v>
      </c>
      <c r="M8" s="39">
        <v>0</v>
      </c>
      <c r="N8" s="39">
        <v>16239.04</v>
      </c>
      <c r="O8" s="39">
        <v>26128.412</v>
      </c>
      <c r="P8" s="39">
        <v>27404.760000000002</v>
      </c>
      <c r="Q8" s="39">
        <v>26301.14</v>
      </c>
      <c r="R8" s="39">
        <v>7262.4</v>
      </c>
      <c r="S8" s="39">
        <v>8282.1</v>
      </c>
      <c r="T8" s="39">
        <v>29642.42</v>
      </c>
      <c r="U8" s="39">
        <v>11744.86</v>
      </c>
      <c r="V8" s="39">
        <v>15471.4</v>
      </c>
      <c r="W8" s="39">
        <v>5599.54</v>
      </c>
      <c r="X8" s="39">
        <v>39712.9</v>
      </c>
      <c r="Y8" s="39">
        <v>0</v>
      </c>
      <c r="Z8" s="39">
        <v>19927.439999999999</v>
      </c>
      <c r="AA8" s="39">
        <v>36934.86</v>
      </c>
      <c r="AB8" s="39">
        <v>7592.35</v>
      </c>
      <c r="AC8" s="39">
        <v>0</v>
      </c>
      <c r="AD8" s="39">
        <v>14674.06</v>
      </c>
      <c r="AE8" s="39">
        <v>30054.9</v>
      </c>
      <c r="AF8" s="39">
        <v>50906.9</v>
      </c>
      <c r="AG8" s="39">
        <v>30564.77</v>
      </c>
      <c r="AH8" s="39">
        <v>20913.57</v>
      </c>
      <c r="AI8" s="39">
        <v>49629.460000000006</v>
      </c>
      <c r="AJ8" s="39">
        <v>0</v>
      </c>
      <c r="AK8" s="39">
        <v>22495.22</v>
      </c>
      <c r="AL8" s="39">
        <v>0</v>
      </c>
      <c r="AM8" s="39">
        <v>28181.119999999999</v>
      </c>
      <c r="AN8" s="39">
        <v>11345.36</v>
      </c>
      <c r="AO8" s="39">
        <v>0</v>
      </c>
      <c r="AP8" s="39">
        <v>0</v>
      </c>
      <c r="AQ8" s="39">
        <v>27668.71</v>
      </c>
      <c r="AR8" s="39">
        <v>2584.9299999999998</v>
      </c>
      <c r="AS8" s="39">
        <v>0</v>
      </c>
      <c r="AT8" s="39">
        <v>34456.31</v>
      </c>
      <c r="AU8" s="39">
        <v>2167.88</v>
      </c>
      <c r="AV8" s="39">
        <v>0</v>
      </c>
      <c r="AW8" s="39">
        <v>21176.63</v>
      </c>
      <c r="AX8" s="39">
        <v>0</v>
      </c>
      <c r="AY8" s="39">
        <v>43898.43</v>
      </c>
      <c r="AZ8" s="39">
        <v>6974.0599999999995</v>
      </c>
      <c r="BA8" s="62">
        <v>0</v>
      </c>
      <c r="BB8" s="62">
        <v>21454.23</v>
      </c>
      <c r="BC8" s="62">
        <v>20119.259999999998</v>
      </c>
      <c r="BD8" s="62">
        <v>27967.94</v>
      </c>
      <c r="BE8" s="62">
        <v>-309.57</v>
      </c>
      <c r="BF8" s="62">
        <v>53819.54</v>
      </c>
      <c r="BG8" s="62">
        <v>47175.28</v>
      </c>
      <c r="BH8" s="62">
        <v>8194.07</v>
      </c>
      <c r="BI8" s="7">
        <v>13014.13</v>
      </c>
      <c r="BJ8" s="7">
        <v>20335.730000000003</v>
      </c>
      <c r="BK8" s="62">
        <v>13511.1</v>
      </c>
      <c r="BL8" s="62">
        <v>17413.759999999998</v>
      </c>
      <c r="BM8" s="170">
        <v>44479.4</v>
      </c>
      <c r="BN8" s="62"/>
      <c r="BO8" s="62"/>
      <c r="BP8" s="62"/>
      <c r="BQ8" s="62"/>
      <c r="BR8" s="62"/>
      <c r="BS8" s="62"/>
      <c r="BT8" s="62"/>
    </row>
    <row r="9" spans="3:72" x14ac:dyDescent="0.25">
      <c r="C9" t="str">
        <f>INDEX(Propetz!B:B,MATCH(F9,Propetz!D:D,0),1)</f>
        <v>VENTURA COM. DE AQUA. E EQUIP.</v>
      </c>
      <c r="D9" s="31" t="s">
        <v>256</v>
      </c>
      <c r="E9" s="26" t="s">
        <v>276</v>
      </c>
      <c r="F9" s="31">
        <v>1043</v>
      </c>
      <c r="G9" s="26" t="s">
        <v>437</v>
      </c>
      <c r="H9" s="26" t="s">
        <v>435</v>
      </c>
      <c r="I9" s="39">
        <v>5596.68</v>
      </c>
      <c r="J9" s="39">
        <v>10733.78</v>
      </c>
      <c r="K9" s="39">
        <v>34417</v>
      </c>
      <c r="L9" s="39">
        <v>0</v>
      </c>
      <c r="M9" s="39">
        <v>20424.099999999999</v>
      </c>
      <c r="N9" s="39">
        <v>9353.68</v>
      </c>
      <c r="O9" s="39">
        <v>44170.28</v>
      </c>
      <c r="P9" s="39">
        <v>6638.46</v>
      </c>
      <c r="Q9" s="39">
        <v>33607.879999999997</v>
      </c>
      <c r="R9" s="39">
        <v>15946.76</v>
      </c>
      <c r="S9" s="39">
        <v>24650.190000000002</v>
      </c>
      <c r="T9" s="39">
        <v>11677.27</v>
      </c>
      <c r="U9" s="39">
        <v>14766.2</v>
      </c>
      <c r="V9" s="39">
        <v>6321.64</v>
      </c>
      <c r="W9" s="39">
        <v>10449.630000000001</v>
      </c>
      <c r="X9" s="39">
        <v>0</v>
      </c>
      <c r="Y9" s="39">
        <v>17370</v>
      </c>
      <c r="Z9" s="39">
        <v>23155.31</v>
      </c>
      <c r="AA9" s="39">
        <v>12390.55</v>
      </c>
      <c r="AB9" s="39">
        <v>11404.52</v>
      </c>
      <c r="AC9" s="39">
        <v>13537.52</v>
      </c>
      <c r="AD9" s="39">
        <v>13590.8</v>
      </c>
      <c r="AE9" s="39">
        <v>5387.11</v>
      </c>
      <c r="AF9" s="39">
        <v>37585.57</v>
      </c>
      <c r="AG9" s="39">
        <v>12824.22</v>
      </c>
      <c r="AH9" s="39">
        <v>0</v>
      </c>
      <c r="AI9" s="39">
        <v>22026.309999999998</v>
      </c>
      <c r="AJ9" s="39">
        <v>10271.91</v>
      </c>
      <c r="AK9" s="39">
        <v>2713.77</v>
      </c>
      <c r="AL9" s="39">
        <v>23145.64</v>
      </c>
      <c r="AM9" s="39">
        <v>25362.639999999999</v>
      </c>
      <c r="AN9" s="39">
        <v>6499.01</v>
      </c>
      <c r="AO9" s="39">
        <v>10232.1</v>
      </c>
      <c r="AP9" s="39">
        <v>28203.79</v>
      </c>
      <c r="AQ9" s="39">
        <v>14996.380000000001</v>
      </c>
      <c r="AR9" s="39">
        <v>6969.89</v>
      </c>
      <c r="AS9" s="39">
        <v>4094.1900000000005</v>
      </c>
      <c r="AT9" s="39">
        <v>14251.16</v>
      </c>
      <c r="AU9" s="39">
        <v>30187.79</v>
      </c>
      <c r="AV9" s="39">
        <v>15481.38</v>
      </c>
      <c r="AW9" s="39">
        <v>12684.4</v>
      </c>
      <c r="AX9" s="39">
        <v>14886.130000000001</v>
      </c>
      <c r="AY9" s="39">
        <v>0</v>
      </c>
      <c r="AZ9" s="39">
        <v>24306.639999999999</v>
      </c>
      <c r="BA9" s="62">
        <v>9214.01</v>
      </c>
      <c r="BB9" s="62">
        <v>7074.0700000000006</v>
      </c>
      <c r="BC9" s="62">
        <v>8161.35</v>
      </c>
      <c r="BD9" s="62">
        <v>18096.16</v>
      </c>
      <c r="BE9" s="62">
        <v>6583.1100000000006</v>
      </c>
      <c r="BF9" s="62">
        <v>11216.64</v>
      </c>
      <c r="BG9" s="62">
        <v>16896.93</v>
      </c>
      <c r="BH9" s="62">
        <v>7570.35</v>
      </c>
      <c r="BI9" s="7">
        <v>15269.650000000001</v>
      </c>
      <c r="BJ9" s="7">
        <v>9274.14</v>
      </c>
      <c r="BK9" s="62">
        <v>9053.4600000000009</v>
      </c>
      <c r="BL9" s="62">
        <v>7953.31</v>
      </c>
      <c r="BM9" s="170">
        <v>8574.66</v>
      </c>
      <c r="BN9" s="62"/>
      <c r="BO9" s="62"/>
      <c r="BP9" s="62"/>
      <c r="BQ9" s="62"/>
      <c r="BR9" s="62"/>
      <c r="BS9" s="62"/>
      <c r="BT9" s="62"/>
    </row>
    <row r="10" spans="3:72" x14ac:dyDescent="0.25">
      <c r="C10" t="str">
        <f>INDEX(Propetz!B:B,MATCH(F10,Propetz!D:D,0),1)</f>
        <v>HUPERNIKAO INDUSTRIA E COMERCIO DE ARTIGOS PARA ANIMAIS LTDA</v>
      </c>
      <c r="D10" s="31" t="s">
        <v>114</v>
      </c>
      <c r="E10" s="26" t="s">
        <v>281</v>
      </c>
      <c r="F10" s="31">
        <v>1101</v>
      </c>
      <c r="G10" s="26" t="s">
        <v>529</v>
      </c>
      <c r="H10" s="26" t="s">
        <v>435</v>
      </c>
      <c r="I10" s="39">
        <v>0</v>
      </c>
      <c r="J10" s="39">
        <v>30331.13</v>
      </c>
      <c r="K10" s="39">
        <v>9699.74</v>
      </c>
      <c r="L10" s="39">
        <v>0</v>
      </c>
      <c r="M10" s="39">
        <v>23545.26</v>
      </c>
      <c r="N10" s="39">
        <v>5703.32</v>
      </c>
      <c r="O10" s="39">
        <v>14186.3</v>
      </c>
      <c r="P10" s="39">
        <v>0</v>
      </c>
      <c r="Q10" s="39">
        <v>20973.8</v>
      </c>
      <c r="R10" s="39">
        <v>0</v>
      </c>
      <c r="S10" s="39">
        <v>0</v>
      </c>
      <c r="T10" s="39">
        <v>37225.72</v>
      </c>
      <c r="U10" s="39">
        <v>45125.56</v>
      </c>
      <c r="V10" s="39">
        <v>37601.440000000002</v>
      </c>
      <c r="W10" s="39">
        <v>11573.98</v>
      </c>
      <c r="X10" s="39">
        <v>0</v>
      </c>
      <c r="Y10" s="39">
        <v>6815.5</v>
      </c>
      <c r="Z10" s="39">
        <v>0</v>
      </c>
      <c r="AA10" s="39">
        <v>36207.24</v>
      </c>
      <c r="AB10" s="39">
        <v>13517.86</v>
      </c>
      <c r="AC10" s="39">
        <v>46765.5</v>
      </c>
      <c r="AD10" s="39">
        <v>5216.46</v>
      </c>
      <c r="AE10" s="39">
        <v>0</v>
      </c>
      <c r="AF10" s="39">
        <v>24300.84</v>
      </c>
      <c r="AG10" s="39">
        <v>23242.080000000002</v>
      </c>
      <c r="AH10" s="39">
        <v>7866.64</v>
      </c>
      <c r="AI10" s="39">
        <v>13129.26</v>
      </c>
      <c r="AJ10" s="39">
        <v>55704.54</v>
      </c>
      <c r="AK10" s="39">
        <v>9369.89</v>
      </c>
      <c r="AL10" s="39">
        <v>10534.39</v>
      </c>
      <c r="AM10" s="39">
        <v>7545.31</v>
      </c>
      <c r="AN10" s="39">
        <v>11555.26</v>
      </c>
      <c r="AO10" s="39">
        <v>0</v>
      </c>
      <c r="AP10" s="39">
        <v>8310.08</v>
      </c>
      <c r="AQ10" s="39">
        <v>18035.900000000001</v>
      </c>
      <c r="AR10" s="39">
        <v>15629.24</v>
      </c>
      <c r="AS10" s="39">
        <v>0</v>
      </c>
      <c r="AT10" s="39">
        <v>50036.6</v>
      </c>
      <c r="AU10" s="39">
        <v>0</v>
      </c>
      <c r="AV10" s="39">
        <v>0</v>
      </c>
      <c r="AW10" s="39">
        <v>62246.2</v>
      </c>
      <c r="AX10" s="39">
        <v>3897.6</v>
      </c>
      <c r="AY10" s="39">
        <v>31741.21</v>
      </c>
      <c r="AZ10" s="39">
        <v>7710.6200000000008</v>
      </c>
      <c r="BA10" s="62">
        <v>48461.04</v>
      </c>
      <c r="BB10" s="62">
        <v>4981.3999999999996</v>
      </c>
      <c r="BC10" s="62">
        <v>0</v>
      </c>
      <c r="BD10" s="62">
        <v>34765.39</v>
      </c>
      <c r="BE10" s="62">
        <v>0</v>
      </c>
      <c r="BF10" s="62">
        <v>24445.65</v>
      </c>
      <c r="BG10" s="62">
        <v>0</v>
      </c>
      <c r="BH10" s="62">
        <v>0</v>
      </c>
      <c r="BI10" s="7">
        <v>25782.5</v>
      </c>
      <c r="BJ10" s="7">
        <v>0</v>
      </c>
      <c r="BK10" s="62">
        <v>21764.92</v>
      </c>
      <c r="BL10" s="62">
        <v>11804.52</v>
      </c>
      <c r="BM10" s="170">
        <v>20575.07</v>
      </c>
      <c r="BN10" s="62"/>
      <c r="BO10" s="62"/>
      <c r="BP10" s="62"/>
      <c r="BQ10" s="62"/>
      <c r="BR10" s="62"/>
      <c r="BS10" s="62"/>
      <c r="BT10" s="62"/>
    </row>
    <row r="11" spans="3:72" x14ac:dyDescent="0.25">
      <c r="C11" t="str">
        <f>INDEX(Propetz!B:B,MATCH(F11,Propetz!D:D,0),1)</f>
        <v>Lanca Bichos LTDA</v>
      </c>
      <c r="D11" s="31" t="s">
        <v>140</v>
      </c>
      <c r="E11" s="26" t="s">
        <v>279</v>
      </c>
      <c r="F11" s="31">
        <v>1063</v>
      </c>
      <c r="G11" s="26" t="s">
        <v>529</v>
      </c>
      <c r="H11" s="26" t="s">
        <v>435</v>
      </c>
      <c r="I11" s="39">
        <v>10600.41</v>
      </c>
      <c r="J11" s="39">
        <v>53450.310000000005</v>
      </c>
      <c r="K11" s="39">
        <v>13441.67</v>
      </c>
      <c r="L11" s="39">
        <v>0</v>
      </c>
      <c r="M11" s="39">
        <v>23820.92</v>
      </c>
      <c r="N11" s="39">
        <v>1173.33</v>
      </c>
      <c r="O11" s="39">
        <v>0</v>
      </c>
      <c r="P11" s="39">
        <v>14320.9</v>
      </c>
      <c r="Q11" s="39">
        <v>22310.710000000003</v>
      </c>
      <c r="R11" s="39">
        <v>6020.8</v>
      </c>
      <c r="S11" s="39">
        <v>7666.88</v>
      </c>
      <c r="T11" s="39">
        <v>19302.689999999999</v>
      </c>
      <c r="U11" s="39">
        <v>26236.080000000002</v>
      </c>
      <c r="V11" s="39">
        <v>19850.53</v>
      </c>
      <c r="W11" s="39">
        <v>26585.65</v>
      </c>
      <c r="X11" s="39">
        <v>19002.34</v>
      </c>
      <c r="Y11" s="39">
        <v>1496.93</v>
      </c>
      <c r="Z11" s="39">
        <v>5838.5</v>
      </c>
      <c r="AA11" s="39">
        <v>32874.94</v>
      </c>
      <c r="AB11" s="39">
        <v>14669.7</v>
      </c>
      <c r="AC11" s="39">
        <v>18962.3</v>
      </c>
      <c r="AD11" s="39">
        <v>11574.25</v>
      </c>
      <c r="AE11" s="39">
        <v>25552.080000000002</v>
      </c>
      <c r="AF11" s="39">
        <v>59395.68</v>
      </c>
      <c r="AG11" s="39">
        <v>21072.639999999999</v>
      </c>
      <c r="AH11" s="39">
        <v>29766.14</v>
      </c>
      <c r="AI11" s="39">
        <v>4119.62</v>
      </c>
      <c r="AJ11" s="39">
        <v>11628.61</v>
      </c>
      <c r="AK11" s="39">
        <v>6135.2</v>
      </c>
      <c r="AL11" s="39">
        <v>19432.39</v>
      </c>
      <c r="AM11" s="39">
        <v>0</v>
      </c>
      <c r="AN11" s="39">
        <v>18986.440000000002</v>
      </c>
      <c r="AO11" s="39">
        <v>18290.36</v>
      </c>
      <c r="AP11" s="39">
        <v>5112.84</v>
      </c>
      <c r="AQ11" s="39">
        <v>5851.15</v>
      </c>
      <c r="AR11" s="39">
        <v>8979.83</v>
      </c>
      <c r="AS11" s="39">
        <v>3583.5299999999997</v>
      </c>
      <c r="AT11" s="39">
        <v>10751.8</v>
      </c>
      <c r="AU11" s="39">
        <v>12572.96</v>
      </c>
      <c r="AV11" s="39">
        <v>7953.84</v>
      </c>
      <c r="AW11" s="39">
        <v>10684.52</v>
      </c>
      <c r="AX11" s="39">
        <v>5203.66</v>
      </c>
      <c r="AY11" s="39">
        <v>15498.01</v>
      </c>
      <c r="AZ11" s="39">
        <v>8259.52</v>
      </c>
      <c r="BA11" s="62">
        <v>10025.300000000001</v>
      </c>
      <c r="BB11" s="62">
        <v>11825.09</v>
      </c>
      <c r="BC11" s="62">
        <v>9289.36</v>
      </c>
      <c r="BD11" s="62">
        <v>7479.1</v>
      </c>
      <c r="BE11" s="62">
        <v>0</v>
      </c>
      <c r="BF11" s="62">
        <v>0</v>
      </c>
      <c r="BG11" s="62">
        <v>0</v>
      </c>
      <c r="BH11" s="62">
        <v>0</v>
      </c>
      <c r="BI11" s="7">
        <v>0</v>
      </c>
      <c r="BJ11" s="7">
        <v>0</v>
      </c>
      <c r="BK11" s="62">
        <v>0</v>
      </c>
      <c r="BL11" s="62">
        <v>0</v>
      </c>
      <c r="BM11" s="170">
        <v>0</v>
      </c>
      <c r="BN11" s="62"/>
      <c r="BO11" s="62"/>
      <c r="BP11" s="62"/>
      <c r="BQ11" s="62"/>
      <c r="BR11" s="62"/>
      <c r="BS11" s="62"/>
      <c r="BT11" s="62"/>
    </row>
    <row r="12" spans="3:72" x14ac:dyDescent="0.25">
      <c r="C12" t="str">
        <f>INDEX(Propetz!B:B,MATCH(F12,Propetz!D:D,0),1)</f>
        <v>MARTINS E DAROS COMERCIO DE EQUIPAMENTOS PARA TOSA LTDA</v>
      </c>
      <c r="D12" s="58" t="s">
        <v>162</v>
      </c>
      <c r="E12" s="26" t="s">
        <v>276</v>
      </c>
      <c r="F12" s="31">
        <v>1013</v>
      </c>
      <c r="G12" s="26" t="s">
        <v>436</v>
      </c>
      <c r="H12" s="26" t="s">
        <v>435</v>
      </c>
      <c r="I12" s="53">
        <v>18221</v>
      </c>
      <c r="J12" s="39">
        <v>12298.080000000002</v>
      </c>
      <c r="K12" s="39">
        <v>4762.3900000000003</v>
      </c>
      <c r="L12" s="39">
        <v>9112.94</v>
      </c>
      <c r="M12" s="39">
        <v>11289.66</v>
      </c>
      <c r="N12" s="39">
        <v>0</v>
      </c>
      <c r="O12" s="39">
        <v>22090.029999999995</v>
      </c>
      <c r="P12" s="39">
        <v>12007.09</v>
      </c>
      <c r="Q12" s="39">
        <v>8573.0500000000011</v>
      </c>
      <c r="R12" s="39">
        <v>21457.8</v>
      </c>
      <c r="S12" s="39">
        <v>0</v>
      </c>
      <c r="T12" s="39">
        <v>30460.82</v>
      </c>
      <c r="U12" s="39">
        <v>16951.97</v>
      </c>
      <c r="V12" s="39">
        <v>25209.739999999998</v>
      </c>
      <c r="W12" s="39">
        <v>20074.07</v>
      </c>
      <c r="X12" s="39">
        <v>0</v>
      </c>
      <c r="Y12" s="39">
        <v>13204.55</v>
      </c>
      <c r="Z12" s="39">
        <v>0</v>
      </c>
      <c r="AA12" s="39">
        <v>21763.599999999999</v>
      </c>
      <c r="AB12" s="39">
        <v>8656.93</v>
      </c>
      <c r="AC12" s="39">
        <v>14473.8</v>
      </c>
      <c r="AD12" s="39">
        <v>19602.86</v>
      </c>
      <c r="AE12" s="39">
        <v>15904.279999999999</v>
      </c>
      <c r="AF12" s="39">
        <v>23909.800000000003</v>
      </c>
      <c r="AG12" s="39">
        <v>10902.24</v>
      </c>
      <c r="AH12" s="39">
        <v>7440.2000000000007</v>
      </c>
      <c r="AI12" s="39">
        <v>5732.96</v>
      </c>
      <c r="AJ12" s="39">
        <v>21932.77</v>
      </c>
      <c r="AK12" s="39">
        <f>14352.35+6364.14</f>
        <v>20716.490000000002</v>
      </c>
      <c r="AL12" s="39">
        <v>41291.279999999999</v>
      </c>
      <c r="AM12" s="39">
        <v>15817.01</v>
      </c>
      <c r="AN12" s="39">
        <v>6118.92</v>
      </c>
      <c r="AO12" s="39">
        <v>14080.8</v>
      </c>
      <c r="AP12" s="39">
        <v>35927.58</v>
      </c>
      <c r="AQ12" s="39">
        <v>85300.67</v>
      </c>
      <c r="AR12" s="39">
        <v>19970.22</v>
      </c>
      <c r="AS12" s="39">
        <v>0</v>
      </c>
      <c r="AT12" s="39">
        <v>33625.893399999994</v>
      </c>
      <c r="AU12" s="39">
        <v>26168.339999999997</v>
      </c>
      <c r="AV12" s="39">
        <v>22852.649999999998</v>
      </c>
      <c r="AW12" s="39">
        <v>12407.8</v>
      </c>
      <c r="AX12" s="39">
        <v>4306.28</v>
      </c>
      <c r="AY12" s="54">
        <f>475.75+220000</f>
        <v>220475.75</v>
      </c>
      <c r="AZ12" s="54">
        <v>21606.5</v>
      </c>
      <c r="BA12" s="62">
        <v>46533.590000000004</v>
      </c>
      <c r="BB12" s="62">
        <v>64819.289999999994</v>
      </c>
      <c r="BC12" s="62">
        <v>30920.14</v>
      </c>
      <c r="BD12" s="62">
        <v>94178.78</v>
      </c>
      <c r="BE12" s="62">
        <v>24947.57</v>
      </c>
      <c r="BF12" s="62">
        <v>27096.82</v>
      </c>
      <c r="BG12" s="62">
        <v>17578.57</v>
      </c>
      <c r="BH12" s="62">
        <v>12417.52</v>
      </c>
      <c r="BI12" s="7">
        <v>26707.55</v>
      </c>
      <c r="BJ12" s="7">
        <v>8197.9600000000009</v>
      </c>
      <c r="BK12" s="62">
        <v>15267.400000000001</v>
      </c>
      <c r="BL12" s="62">
        <v>25238.22</v>
      </c>
      <c r="BM12" s="170">
        <v>7031.01</v>
      </c>
      <c r="BN12" s="62"/>
      <c r="BO12" s="62"/>
      <c r="BP12" s="62"/>
      <c r="BQ12" s="62"/>
      <c r="BR12" s="62"/>
      <c r="BS12" s="62"/>
      <c r="BT12" s="62"/>
    </row>
    <row r="13" spans="3:72" x14ac:dyDescent="0.25">
      <c r="C13" t="str">
        <f>INDEX(Propetz!B:B,MATCH(F13,Propetz!D:D,0),1)</f>
        <v>BIO SUL COMERCIO DE PRODUTOS AGROPET IMPORTACAO E EXPORTACAO</v>
      </c>
      <c r="D13" s="31" t="s">
        <v>35</v>
      </c>
      <c r="E13" s="26" t="s">
        <v>281</v>
      </c>
      <c r="F13" s="31">
        <v>1044</v>
      </c>
      <c r="G13" s="26" t="s">
        <v>437</v>
      </c>
      <c r="H13" s="26" t="s">
        <v>435</v>
      </c>
      <c r="I13" s="39">
        <v>3966</v>
      </c>
      <c r="J13" s="39">
        <v>19401.810000000001</v>
      </c>
      <c r="K13" s="39">
        <v>29473.46</v>
      </c>
      <c r="L13" s="39">
        <v>8869.16</v>
      </c>
      <c r="M13" s="39">
        <v>7918.92</v>
      </c>
      <c r="N13" s="39">
        <v>12919.68</v>
      </c>
      <c r="O13" s="39">
        <v>12415.6</v>
      </c>
      <c r="P13" s="39">
        <v>12567.36</v>
      </c>
      <c r="Q13" s="39">
        <v>17176.32</v>
      </c>
      <c r="R13" s="39">
        <v>8275.68</v>
      </c>
      <c r="S13" s="39">
        <v>26040.460000000003</v>
      </c>
      <c r="T13" s="39">
        <v>10258.620000000001</v>
      </c>
      <c r="U13" s="39">
        <v>16245.7</v>
      </c>
      <c r="V13" s="39">
        <v>7261.43</v>
      </c>
      <c r="W13" s="39">
        <v>13784.39</v>
      </c>
      <c r="X13" s="39">
        <v>14030.5</v>
      </c>
      <c r="Y13" s="39">
        <v>0</v>
      </c>
      <c r="Z13" s="39">
        <v>23260.76</v>
      </c>
      <c r="AA13" s="39">
        <v>34781.729999999996</v>
      </c>
      <c r="AB13" s="39">
        <v>18442.150000000001</v>
      </c>
      <c r="AC13" s="39">
        <v>20183.88</v>
      </c>
      <c r="AD13" s="39">
        <v>9202.32</v>
      </c>
      <c r="AE13" s="39">
        <v>8892.4599999999991</v>
      </c>
      <c r="AF13" s="39">
        <v>21462.98</v>
      </c>
      <c r="AG13" s="39">
        <v>24060</v>
      </c>
      <c r="AH13" s="39">
        <v>13033.83</v>
      </c>
      <c r="AI13" s="39">
        <v>32252.000000000004</v>
      </c>
      <c r="AJ13" s="39">
        <v>8338.44</v>
      </c>
      <c r="AK13" s="39">
        <v>13638.5</v>
      </c>
      <c r="AL13" s="39">
        <v>9616.26</v>
      </c>
      <c r="AM13" s="39">
        <v>19566.810000000001</v>
      </c>
      <c r="AN13" s="39">
        <v>0</v>
      </c>
      <c r="AO13" s="39">
        <v>27863.349999999995</v>
      </c>
      <c r="AP13" s="39">
        <v>22131.7</v>
      </c>
      <c r="AQ13" s="39">
        <v>9113.0400000000009</v>
      </c>
      <c r="AR13" s="39">
        <v>11723.48</v>
      </c>
      <c r="AS13" s="39">
        <v>14505.64</v>
      </c>
      <c r="AT13" s="39">
        <v>9680.65</v>
      </c>
      <c r="AU13" s="39">
        <v>12057.6</v>
      </c>
      <c r="AV13" s="39">
        <v>0</v>
      </c>
      <c r="AW13" s="39">
        <v>10286.39</v>
      </c>
      <c r="AX13" s="39">
        <v>2958.72</v>
      </c>
      <c r="AY13" s="39">
        <v>18478.080000000002</v>
      </c>
      <c r="AZ13" s="39">
        <v>28334.48</v>
      </c>
      <c r="BA13" s="62">
        <v>8686.8799999999992</v>
      </c>
      <c r="BB13" s="62">
        <v>24367.489999999998</v>
      </c>
      <c r="BC13" s="62">
        <v>14087.52</v>
      </c>
      <c r="BD13" s="62">
        <v>30714.21</v>
      </c>
      <c r="BE13" s="62">
        <v>3615.75</v>
      </c>
      <c r="BF13" s="62">
        <v>18272.43</v>
      </c>
      <c r="BG13" s="62">
        <v>0</v>
      </c>
      <c r="BH13" s="62">
        <v>16697.68</v>
      </c>
      <c r="BI13" s="7">
        <v>22666.579999999998</v>
      </c>
      <c r="BJ13" s="7">
        <v>0</v>
      </c>
      <c r="BK13" s="62">
        <v>18376.96</v>
      </c>
      <c r="BL13" s="62">
        <v>23768.32</v>
      </c>
      <c r="BM13" s="170">
        <v>28585.21</v>
      </c>
      <c r="BN13" s="62"/>
      <c r="BO13" s="62"/>
      <c r="BP13" s="62"/>
      <c r="BQ13" s="62"/>
      <c r="BR13" s="62"/>
      <c r="BS13" s="62"/>
      <c r="BT13" s="62"/>
    </row>
    <row r="14" spans="3:72" x14ac:dyDescent="0.25">
      <c r="C14" t="str">
        <f>INDEX(Propetz!B:B,MATCH(F14,Propetz!D:D,0),1)</f>
        <v>VETMIX - COMERCIO DE PRODUTOS VETERINARIOS LTDA</v>
      </c>
      <c r="D14" s="31" t="s">
        <v>258</v>
      </c>
      <c r="E14" s="26" t="s">
        <v>280</v>
      </c>
      <c r="F14" s="31">
        <v>1082</v>
      </c>
      <c r="G14" s="26" t="s">
        <v>437</v>
      </c>
      <c r="H14" s="26" t="s">
        <v>435</v>
      </c>
      <c r="I14" s="39">
        <v>0</v>
      </c>
      <c r="J14" s="39">
        <v>12884.16</v>
      </c>
      <c r="K14" s="39">
        <v>23040.579999999998</v>
      </c>
      <c r="L14" s="39">
        <v>6687.9</v>
      </c>
      <c r="M14" s="39">
        <v>0</v>
      </c>
      <c r="N14" s="39">
        <v>15128.82</v>
      </c>
      <c r="O14" s="39">
        <v>0</v>
      </c>
      <c r="P14" s="39">
        <v>9228.41</v>
      </c>
      <c r="Q14" s="39">
        <v>12718</v>
      </c>
      <c r="R14" s="39">
        <v>4432</v>
      </c>
      <c r="S14" s="39">
        <v>0</v>
      </c>
      <c r="T14" s="39">
        <v>16018.23</v>
      </c>
      <c r="U14" s="39">
        <v>47917.48</v>
      </c>
      <c r="V14" s="39">
        <v>21207.74</v>
      </c>
      <c r="W14" s="39">
        <v>4188</v>
      </c>
      <c r="X14" s="39">
        <v>6073.06</v>
      </c>
      <c r="Y14" s="39">
        <v>5448</v>
      </c>
      <c r="Z14" s="39">
        <v>8137.34</v>
      </c>
      <c r="AA14" s="39">
        <v>4514.3999999999996</v>
      </c>
      <c r="AB14" s="39">
        <v>15797.51</v>
      </c>
      <c r="AC14" s="39">
        <v>0</v>
      </c>
      <c r="AD14" s="39">
        <v>13597.09</v>
      </c>
      <c r="AE14" s="39">
        <v>0</v>
      </c>
      <c r="AF14" s="39">
        <v>25426.519999999997</v>
      </c>
      <c r="AG14" s="39">
        <v>6888</v>
      </c>
      <c r="AH14" s="39">
        <v>0</v>
      </c>
      <c r="AI14" s="39">
        <v>9519.2800000000007</v>
      </c>
      <c r="AJ14" s="39">
        <v>0</v>
      </c>
      <c r="AK14" s="39">
        <v>0</v>
      </c>
      <c r="AL14" s="39">
        <v>0</v>
      </c>
      <c r="AM14" s="39">
        <v>6296.27</v>
      </c>
      <c r="AN14" s="39">
        <v>8609.7999999999993</v>
      </c>
      <c r="AO14" s="39">
        <v>9298.84</v>
      </c>
      <c r="AP14" s="39">
        <v>6703.06</v>
      </c>
      <c r="AQ14" s="39">
        <v>4700.08</v>
      </c>
      <c r="AR14" s="39">
        <v>0</v>
      </c>
      <c r="AS14" s="39">
        <v>0</v>
      </c>
      <c r="AT14" s="39">
        <v>9778.26</v>
      </c>
      <c r="AU14" s="39">
        <v>0</v>
      </c>
      <c r="AV14" s="39">
        <v>8963.0400000000009</v>
      </c>
      <c r="AW14" s="39">
        <v>8475.15</v>
      </c>
      <c r="AX14" s="39">
        <v>0</v>
      </c>
      <c r="AY14" s="39">
        <v>0</v>
      </c>
      <c r="AZ14" s="39">
        <v>12418.32</v>
      </c>
      <c r="BA14" s="62">
        <v>0</v>
      </c>
      <c r="BB14" s="62">
        <v>10467.32</v>
      </c>
      <c r="BC14" s="62">
        <v>0</v>
      </c>
      <c r="BD14" s="62">
        <v>9419.9600000000009</v>
      </c>
      <c r="BE14" s="62">
        <v>5481.24</v>
      </c>
      <c r="BF14" s="62">
        <v>5975.72</v>
      </c>
      <c r="BG14" s="62">
        <v>6323.04</v>
      </c>
      <c r="BH14" s="62">
        <v>5925</v>
      </c>
      <c r="BI14" s="7">
        <v>3628.8</v>
      </c>
      <c r="BJ14" s="7">
        <v>0</v>
      </c>
      <c r="BK14" s="62">
        <v>0</v>
      </c>
      <c r="BL14" s="62">
        <v>0</v>
      </c>
      <c r="BM14" s="170">
        <v>0</v>
      </c>
      <c r="BN14" s="62"/>
      <c r="BO14" s="62"/>
      <c r="BP14" s="62"/>
      <c r="BQ14" s="62"/>
      <c r="BR14" s="62"/>
      <c r="BS14" s="62"/>
      <c r="BT14" s="62"/>
    </row>
    <row r="15" spans="3:72" x14ac:dyDescent="0.25">
      <c r="C15" t="str">
        <f>INDEX(Propetz!B:B,MATCH(F15,Propetz!D:D,0),1)</f>
        <v>LAKE DISTRIBUIDORA LTDA</v>
      </c>
      <c r="D15" s="31" t="s">
        <v>139</v>
      </c>
      <c r="E15" s="26" t="s">
        <v>290</v>
      </c>
      <c r="F15" s="31">
        <v>1141</v>
      </c>
      <c r="G15" s="26" t="s">
        <v>437</v>
      </c>
      <c r="H15" s="26" t="s">
        <v>435</v>
      </c>
      <c r="I15" s="39">
        <v>0</v>
      </c>
      <c r="J15" s="39">
        <v>0</v>
      </c>
      <c r="K15" s="39">
        <v>21169.68</v>
      </c>
      <c r="L15" s="39">
        <v>3971.5</v>
      </c>
      <c r="M15" s="39">
        <v>2179.8000000000002</v>
      </c>
      <c r="N15" s="39">
        <v>11865.16</v>
      </c>
      <c r="O15" s="39">
        <v>27773.84</v>
      </c>
      <c r="P15" s="39">
        <v>0</v>
      </c>
      <c r="Q15" s="39">
        <v>6231.16</v>
      </c>
      <c r="R15" s="39">
        <v>9444.1200000000008</v>
      </c>
      <c r="S15" s="39">
        <v>0</v>
      </c>
      <c r="T15" s="39">
        <v>31219.599999999999</v>
      </c>
      <c r="U15" s="39">
        <v>29039.360000000001</v>
      </c>
      <c r="V15" s="39">
        <v>0</v>
      </c>
      <c r="W15" s="39">
        <v>12382.6</v>
      </c>
      <c r="X15" s="39">
        <v>2943.36</v>
      </c>
      <c r="Y15" s="39">
        <v>0</v>
      </c>
      <c r="Z15" s="39">
        <v>12300.46</v>
      </c>
      <c r="AA15" s="39">
        <v>30938.230000000003</v>
      </c>
      <c r="AB15" s="39">
        <v>0</v>
      </c>
      <c r="AC15" s="39">
        <v>0</v>
      </c>
      <c r="AD15" s="39">
        <v>0</v>
      </c>
      <c r="AE15" s="39">
        <v>18881.080000000002</v>
      </c>
      <c r="AF15" s="39">
        <v>7354.24</v>
      </c>
      <c r="AG15" s="39">
        <v>0</v>
      </c>
      <c r="AH15" s="39">
        <v>0</v>
      </c>
      <c r="AI15" s="39">
        <v>0</v>
      </c>
      <c r="AJ15" s="39">
        <v>0</v>
      </c>
      <c r="AK15" s="39">
        <v>0</v>
      </c>
      <c r="AL15" s="39">
        <v>0</v>
      </c>
      <c r="AM15" s="39">
        <v>2777.13</v>
      </c>
      <c r="AN15" s="39">
        <v>0</v>
      </c>
      <c r="AO15" s="39">
        <v>0</v>
      </c>
      <c r="AP15" s="39">
        <v>0</v>
      </c>
      <c r="AQ15" s="39">
        <v>0</v>
      </c>
      <c r="AR15" s="39">
        <v>0</v>
      </c>
      <c r="AS15" s="39">
        <v>0</v>
      </c>
      <c r="AT15" s="39">
        <v>0</v>
      </c>
      <c r="AU15" s="39">
        <v>0</v>
      </c>
      <c r="AV15" s="39">
        <v>0</v>
      </c>
      <c r="AW15" s="39">
        <v>0</v>
      </c>
      <c r="AX15" s="39">
        <v>0</v>
      </c>
      <c r="AY15" s="39">
        <v>0</v>
      </c>
      <c r="AZ15" s="39">
        <v>0</v>
      </c>
      <c r="BA15" s="62">
        <v>1004.15</v>
      </c>
      <c r="BB15" s="62">
        <v>0</v>
      </c>
      <c r="BC15" s="62">
        <v>0</v>
      </c>
      <c r="BD15" s="62">
        <v>0</v>
      </c>
      <c r="BE15" s="62">
        <v>0</v>
      </c>
      <c r="BF15" s="62">
        <v>0</v>
      </c>
      <c r="BG15" s="62">
        <v>0</v>
      </c>
      <c r="BH15" s="62">
        <v>0</v>
      </c>
      <c r="BI15" s="7">
        <v>0</v>
      </c>
      <c r="BJ15" s="7">
        <v>0</v>
      </c>
      <c r="BK15" s="62">
        <v>0</v>
      </c>
      <c r="BL15" s="62">
        <v>0</v>
      </c>
      <c r="BM15" s="170">
        <v>0</v>
      </c>
      <c r="BN15" s="62"/>
      <c r="BO15" s="62"/>
      <c r="BP15" s="62"/>
      <c r="BQ15" s="62"/>
      <c r="BR15" s="62"/>
      <c r="BS15" s="62"/>
      <c r="BT15" s="62"/>
    </row>
    <row r="16" spans="3:72" x14ac:dyDescent="0.25">
      <c r="C16" t="str">
        <f>INDEX(Propetz!B:B,MATCH(F16,Propetz!D:D,0),1)</f>
        <v>CIBELE WEBER SANTOS 49129472881</v>
      </c>
      <c r="D16" s="31" t="s">
        <v>50</v>
      </c>
      <c r="E16" s="26" t="s">
        <v>276</v>
      </c>
      <c r="F16" s="31">
        <v>1169</v>
      </c>
      <c r="G16" s="26" t="s">
        <v>436</v>
      </c>
      <c r="H16" s="26" t="s">
        <v>435</v>
      </c>
      <c r="I16" s="39">
        <v>0</v>
      </c>
      <c r="J16" s="39">
        <v>0</v>
      </c>
      <c r="K16" s="39">
        <v>0</v>
      </c>
      <c r="L16" s="39">
        <v>0</v>
      </c>
      <c r="M16" s="39">
        <v>26708.68</v>
      </c>
      <c r="N16" s="39">
        <v>16642.18</v>
      </c>
      <c r="O16" s="39">
        <v>8442.1299999999992</v>
      </c>
      <c r="P16" s="39">
        <v>3424.6800000000003</v>
      </c>
      <c r="Q16" s="39">
        <v>10255.299999999999</v>
      </c>
      <c r="R16" s="39">
        <v>3430.16</v>
      </c>
      <c r="S16" s="39">
        <v>0</v>
      </c>
      <c r="T16" s="39">
        <v>6304.32</v>
      </c>
      <c r="U16" s="39">
        <v>31445.52</v>
      </c>
      <c r="V16" s="39">
        <v>3645.62</v>
      </c>
      <c r="W16" s="39">
        <v>8076.75</v>
      </c>
      <c r="X16" s="39">
        <v>10140.699999999999</v>
      </c>
      <c r="Y16" s="39">
        <v>0</v>
      </c>
      <c r="Z16" s="39">
        <v>10233.460000000001</v>
      </c>
      <c r="AA16" s="39">
        <v>10793.18</v>
      </c>
      <c r="AB16" s="39">
        <v>12530.08</v>
      </c>
      <c r="AC16" s="39">
        <v>0</v>
      </c>
      <c r="AD16" s="39">
        <v>11638.400000000001</v>
      </c>
      <c r="AE16" s="39">
        <v>11786.560000000001</v>
      </c>
      <c r="AF16" s="39">
        <v>21838.179999999997</v>
      </c>
      <c r="AG16" s="39">
        <v>11297.44</v>
      </c>
      <c r="AH16" s="39">
        <v>8270.61</v>
      </c>
      <c r="AI16" s="39">
        <v>0</v>
      </c>
      <c r="AJ16" s="39">
        <v>6689.42</v>
      </c>
      <c r="AK16" s="39">
        <v>2372.48</v>
      </c>
      <c r="AL16" s="39">
        <v>3181.84</v>
      </c>
      <c r="AM16" s="39">
        <v>5269.44</v>
      </c>
      <c r="AN16" s="39">
        <v>0</v>
      </c>
      <c r="AO16" s="39">
        <v>4392.4799999999996</v>
      </c>
      <c r="AP16" s="39">
        <v>2818.05</v>
      </c>
      <c r="AQ16" s="39">
        <v>5379.68</v>
      </c>
      <c r="AR16" s="39">
        <v>7054.68</v>
      </c>
      <c r="AS16" s="39">
        <v>3485.8</v>
      </c>
      <c r="AT16" s="39">
        <v>6299.9060000000009</v>
      </c>
      <c r="AU16" s="39">
        <v>8245.6</v>
      </c>
      <c r="AV16" s="39">
        <v>11868.74</v>
      </c>
      <c r="AW16" s="39">
        <v>0</v>
      </c>
      <c r="AX16" s="39">
        <v>0</v>
      </c>
      <c r="AY16" s="39">
        <v>15641.35</v>
      </c>
      <c r="AZ16" s="39">
        <v>4173.05</v>
      </c>
      <c r="BA16" s="62">
        <v>6185.7199999999993</v>
      </c>
      <c r="BB16" s="62">
        <v>0</v>
      </c>
      <c r="BC16" s="62">
        <v>5401.91</v>
      </c>
      <c r="BD16" s="62">
        <v>0</v>
      </c>
      <c r="BE16" s="62">
        <v>0</v>
      </c>
      <c r="BF16" s="62">
        <v>6646.58</v>
      </c>
      <c r="BG16" s="62">
        <v>2662.59</v>
      </c>
      <c r="BH16" s="62">
        <v>0</v>
      </c>
      <c r="BI16" s="7">
        <v>5084.76</v>
      </c>
      <c r="BJ16" s="7">
        <v>10712.880000000001</v>
      </c>
      <c r="BK16" s="62">
        <v>0</v>
      </c>
      <c r="BL16" s="62">
        <v>5614.76</v>
      </c>
      <c r="BM16" s="170">
        <v>0</v>
      </c>
      <c r="BN16" s="62"/>
      <c r="BO16" s="62"/>
      <c r="BP16" s="62"/>
      <c r="BQ16" s="62"/>
      <c r="BR16" s="62"/>
      <c r="BS16" s="62"/>
      <c r="BT16" s="62"/>
    </row>
    <row r="17" spans="3:72" x14ac:dyDescent="0.25">
      <c r="C17" t="str">
        <f>INDEX(Propetz!B:B,MATCH(F17,Propetz!D:D,0),1)</f>
        <v>VENDA NOVA PETS DISTRIBUIDORA LTDA</v>
      </c>
      <c r="D17" s="31" t="s">
        <v>255</v>
      </c>
      <c r="E17" s="26" t="s">
        <v>276</v>
      </c>
      <c r="F17" s="31">
        <v>1160</v>
      </c>
      <c r="G17" s="26" t="s">
        <v>436</v>
      </c>
      <c r="H17" s="26" t="s">
        <v>435</v>
      </c>
      <c r="I17" s="39">
        <v>0</v>
      </c>
      <c r="J17" s="39">
        <v>0</v>
      </c>
      <c r="K17" s="39">
        <v>0</v>
      </c>
      <c r="L17" s="39">
        <v>6136.02</v>
      </c>
      <c r="M17" s="39">
        <v>11913.55</v>
      </c>
      <c r="N17" s="39">
        <v>12158.14</v>
      </c>
      <c r="O17" s="39">
        <v>20298.5</v>
      </c>
      <c r="P17" s="39">
        <v>7245.36</v>
      </c>
      <c r="Q17" s="39">
        <v>0</v>
      </c>
      <c r="R17" s="39">
        <v>8876.18</v>
      </c>
      <c r="S17" s="39">
        <v>19377.88</v>
      </c>
      <c r="T17" s="39">
        <v>11798.080000000002</v>
      </c>
      <c r="U17" s="39">
        <v>20319.079999999998</v>
      </c>
      <c r="V17" s="39">
        <v>6736.92</v>
      </c>
      <c r="W17" s="39">
        <v>8904.16</v>
      </c>
      <c r="X17" s="39">
        <v>0</v>
      </c>
      <c r="Y17" s="39">
        <v>17018.439999999999</v>
      </c>
      <c r="Z17" s="39">
        <v>0</v>
      </c>
      <c r="AA17" s="39">
        <v>15686.72</v>
      </c>
      <c r="AB17" s="39">
        <v>20979.03</v>
      </c>
      <c r="AC17" s="39">
        <v>6868.42</v>
      </c>
      <c r="AD17" s="39">
        <v>13936.49</v>
      </c>
      <c r="AE17" s="39">
        <v>12337.94</v>
      </c>
      <c r="AF17" s="39">
        <v>30551.46</v>
      </c>
      <c r="AG17" s="39">
        <v>18295.080000000002</v>
      </c>
      <c r="AH17" s="39">
        <v>11011.58</v>
      </c>
      <c r="AI17" s="39">
        <v>13782.240000000002</v>
      </c>
      <c r="AJ17" s="39">
        <v>19137.96</v>
      </c>
      <c r="AK17" s="39">
        <v>5296.28</v>
      </c>
      <c r="AL17" s="39">
        <v>12687.61</v>
      </c>
      <c r="AM17" s="39">
        <v>11339.720000000001</v>
      </c>
      <c r="AN17" s="39">
        <v>21468.68</v>
      </c>
      <c r="AO17" s="39">
        <v>15588.439999999999</v>
      </c>
      <c r="AP17" s="39">
        <v>10060.34</v>
      </c>
      <c r="AQ17" s="39">
        <v>27138.11</v>
      </c>
      <c r="AR17" s="39">
        <v>10131.849999999999</v>
      </c>
      <c r="AS17" s="39">
        <v>18545.41</v>
      </c>
      <c r="AT17" s="39">
        <v>15401.09</v>
      </c>
      <c r="AU17" s="39">
        <v>4778.5600000000004</v>
      </c>
      <c r="AV17" s="39">
        <v>0</v>
      </c>
      <c r="AW17" s="39">
        <v>19331.22</v>
      </c>
      <c r="AX17" s="39">
        <v>30332.54</v>
      </c>
      <c r="AY17" s="39">
        <v>3930.66</v>
      </c>
      <c r="AZ17" s="39">
        <v>9365.25</v>
      </c>
      <c r="BA17" s="62">
        <v>11239.36</v>
      </c>
      <c r="BB17" s="62">
        <v>11259.130000000001</v>
      </c>
      <c r="BC17" s="62">
        <v>5328.29</v>
      </c>
      <c r="BD17" s="62">
        <v>6279.26</v>
      </c>
      <c r="BE17" s="62">
        <v>10329.92</v>
      </c>
      <c r="BF17" s="62">
        <v>9413.48</v>
      </c>
      <c r="BG17" s="62">
        <v>14345.82</v>
      </c>
      <c r="BH17" s="62">
        <v>11666.05</v>
      </c>
      <c r="BI17" s="7">
        <v>9882.76</v>
      </c>
      <c r="BJ17" s="7">
        <v>3329.76</v>
      </c>
      <c r="BK17" s="62">
        <v>12322.4</v>
      </c>
      <c r="BL17" s="62">
        <v>15920.5</v>
      </c>
      <c r="BM17" s="170">
        <v>13752.4</v>
      </c>
      <c r="BN17" s="62"/>
      <c r="BO17" s="62"/>
      <c r="BP17" s="62"/>
      <c r="BQ17" s="62"/>
      <c r="BR17" s="62"/>
      <c r="BS17" s="62"/>
      <c r="BT17" s="62"/>
    </row>
    <row r="18" spans="3:72" x14ac:dyDescent="0.25">
      <c r="C18" t="str">
        <f>INDEX(Propetz!B:B,MATCH(F18,Propetz!D:D,0),1)</f>
        <v>PLENITUDE MANUTENCAO DE MAQUINAS LTDA</v>
      </c>
      <c r="D18" s="31" t="s">
        <v>203</v>
      </c>
      <c r="E18" s="27" t="s">
        <v>276</v>
      </c>
      <c r="F18" s="55">
        <v>1416</v>
      </c>
      <c r="G18" s="27" t="s">
        <v>436</v>
      </c>
      <c r="H18" s="26" t="s">
        <v>439</v>
      </c>
      <c r="I18" s="54">
        <v>33843.69</v>
      </c>
      <c r="J18" s="54">
        <v>52565.57</v>
      </c>
      <c r="K18" s="54">
        <v>73791.95</v>
      </c>
      <c r="L18" s="54">
        <v>52015</v>
      </c>
      <c r="M18" s="54">
        <v>0</v>
      </c>
      <c r="N18" s="54">
        <v>0</v>
      </c>
      <c r="O18" s="54">
        <v>55792.4</v>
      </c>
      <c r="P18" s="54">
        <v>9203.68</v>
      </c>
      <c r="Q18" s="54">
        <v>0</v>
      </c>
      <c r="R18" s="54">
        <v>0</v>
      </c>
      <c r="S18" s="54">
        <v>11086.11</v>
      </c>
      <c r="T18" s="54">
        <v>19933.080000000002</v>
      </c>
      <c r="U18" s="54">
        <v>7381.5</v>
      </c>
      <c r="V18" s="54">
        <v>23899.5</v>
      </c>
      <c r="W18" s="54">
        <v>0</v>
      </c>
      <c r="X18" s="54">
        <v>0</v>
      </c>
      <c r="Y18" s="54">
        <v>32640.35</v>
      </c>
      <c r="Z18" s="54">
        <v>0</v>
      </c>
      <c r="AA18" s="54">
        <v>11487.78</v>
      </c>
      <c r="AB18" s="54">
        <v>46002.76</v>
      </c>
      <c r="AC18" s="54">
        <v>19321.080000000002</v>
      </c>
      <c r="AD18" s="54">
        <v>70986.36</v>
      </c>
      <c r="AE18" s="54">
        <v>0</v>
      </c>
      <c r="AF18" s="54">
        <v>0</v>
      </c>
      <c r="AG18" s="54">
        <v>0</v>
      </c>
      <c r="AH18" s="54">
        <v>0</v>
      </c>
      <c r="AI18" s="54">
        <v>33642.120000000003</v>
      </c>
      <c r="AJ18" s="54">
        <v>0</v>
      </c>
      <c r="AK18" s="54">
        <v>33309.480000000003</v>
      </c>
      <c r="AL18" s="54">
        <v>0</v>
      </c>
      <c r="AM18" s="54">
        <v>35461.199999999997</v>
      </c>
      <c r="AN18" s="54">
        <v>0</v>
      </c>
      <c r="AO18" s="54">
        <v>30324.799999999999</v>
      </c>
      <c r="AP18" s="54">
        <v>15888.46</v>
      </c>
      <c r="AQ18" s="54">
        <v>20971.64</v>
      </c>
      <c r="AR18" s="54">
        <v>0</v>
      </c>
      <c r="AS18" s="54">
        <v>0</v>
      </c>
      <c r="AT18" s="54">
        <v>118832.34</v>
      </c>
      <c r="AU18" s="54">
        <v>0</v>
      </c>
      <c r="AV18" s="54">
        <v>18759.72</v>
      </c>
      <c r="AW18" s="54">
        <v>0</v>
      </c>
      <c r="AX18" s="54">
        <v>58825.279999999999</v>
      </c>
      <c r="AY18" s="54">
        <v>7000</v>
      </c>
      <c r="AZ18" s="54">
        <v>43320.14</v>
      </c>
      <c r="BA18" s="77">
        <v>9405.42</v>
      </c>
      <c r="BB18" s="62">
        <v>0</v>
      </c>
      <c r="BC18" s="62">
        <v>0</v>
      </c>
      <c r="BD18" s="62">
        <v>64137.22</v>
      </c>
      <c r="BE18" s="62">
        <v>0</v>
      </c>
      <c r="BF18" s="62">
        <v>0</v>
      </c>
      <c r="BG18" s="62">
        <v>0</v>
      </c>
      <c r="BH18" s="62">
        <v>0</v>
      </c>
      <c r="BI18" s="24">
        <v>0</v>
      </c>
      <c r="BJ18" s="24">
        <v>0</v>
      </c>
      <c r="BK18" s="62">
        <v>0</v>
      </c>
      <c r="BL18" s="62">
        <v>0</v>
      </c>
      <c r="BM18" s="171">
        <v>0</v>
      </c>
      <c r="BN18" s="62"/>
      <c r="BO18" s="62"/>
      <c r="BP18" s="62"/>
      <c r="BQ18" s="62"/>
      <c r="BR18" s="62"/>
      <c r="BS18" s="62"/>
      <c r="BT18" s="62"/>
    </row>
    <row r="19" spans="3:72" x14ac:dyDescent="0.25">
      <c r="C19" t="str">
        <f>INDEX(Propetz!B:B,MATCH(F19,Propetz!D:D,0),1)</f>
        <v>MEGG COMERCIAL LTDA</v>
      </c>
      <c r="D19" s="31" t="s">
        <v>169</v>
      </c>
      <c r="E19" s="26" t="s">
        <v>276</v>
      </c>
      <c r="F19" s="31">
        <v>1237</v>
      </c>
      <c r="G19" s="26" t="s">
        <v>436</v>
      </c>
      <c r="H19" s="26" t="s">
        <v>435</v>
      </c>
      <c r="I19" s="39">
        <v>0</v>
      </c>
      <c r="J19" s="39">
        <v>0</v>
      </c>
      <c r="K19" s="39">
        <v>0</v>
      </c>
      <c r="L19" s="39">
        <v>0</v>
      </c>
      <c r="M19" s="39">
        <v>0</v>
      </c>
      <c r="N19" s="39">
        <v>0</v>
      </c>
      <c r="O19" s="39">
        <v>7029.27</v>
      </c>
      <c r="P19" s="39">
        <v>0</v>
      </c>
      <c r="Q19" s="39">
        <v>0</v>
      </c>
      <c r="R19" s="39">
        <v>0</v>
      </c>
      <c r="S19" s="39">
        <v>0</v>
      </c>
      <c r="T19" s="39">
        <v>13937.880000000001</v>
      </c>
      <c r="U19" s="39">
        <v>10552.2</v>
      </c>
      <c r="V19" s="39">
        <v>24926.629999999997</v>
      </c>
      <c r="W19" s="39">
        <v>54473.21</v>
      </c>
      <c r="X19" s="39">
        <v>14078.45</v>
      </c>
      <c r="Y19" s="39">
        <v>0</v>
      </c>
      <c r="Z19" s="39">
        <v>0</v>
      </c>
      <c r="AA19" s="39">
        <v>37438.46</v>
      </c>
      <c r="AB19" s="39">
        <v>0</v>
      </c>
      <c r="AC19" s="39">
        <v>0</v>
      </c>
      <c r="AD19" s="39">
        <v>38760</v>
      </c>
      <c r="AE19" s="39">
        <v>0</v>
      </c>
      <c r="AF19" s="39">
        <v>96231.290000000008</v>
      </c>
      <c r="AG19" s="39">
        <v>0</v>
      </c>
      <c r="AH19" s="39">
        <v>0</v>
      </c>
      <c r="AI19" s="39">
        <v>68608.56</v>
      </c>
      <c r="AJ19" s="39">
        <v>39561.14</v>
      </c>
      <c r="AK19" s="39">
        <v>0</v>
      </c>
      <c r="AL19" s="39">
        <v>0</v>
      </c>
      <c r="AM19" s="39">
        <v>58292.459999999992</v>
      </c>
      <c r="AN19" s="39">
        <v>0</v>
      </c>
      <c r="AO19" s="39">
        <v>39307.620000000003</v>
      </c>
      <c r="AP19" s="39">
        <v>27050.66</v>
      </c>
      <c r="AQ19" s="39">
        <v>0</v>
      </c>
      <c r="AR19" s="39">
        <v>96340.770000000019</v>
      </c>
      <c r="AS19" s="39">
        <v>0</v>
      </c>
      <c r="AT19" s="39">
        <v>143962.59240000002</v>
      </c>
      <c r="AU19" s="39">
        <v>0</v>
      </c>
      <c r="AV19" s="39">
        <v>49400.82</v>
      </c>
      <c r="AW19" s="39">
        <v>77244.990000000005</v>
      </c>
      <c r="AX19" s="39">
        <v>49755.49</v>
      </c>
      <c r="AY19" s="39">
        <v>76966.97</v>
      </c>
      <c r="AZ19" s="39">
        <v>91194.05</v>
      </c>
      <c r="BA19" s="62">
        <v>63647.319999999992</v>
      </c>
      <c r="BB19" s="62">
        <v>96972.28</v>
      </c>
      <c r="BC19" s="62">
        <v>102844.53</v>
      </c>
      <c r="BD19" s="62">
        <v>221228.1</v>
      </c>
      <c r="BE19" s="62">
        <v>121534.38</v>
      </c>
      <c r="BF19" s="62">
        <v>244167.29</v>
      </c>
      <c r="BG19" s="62">
        <v>92822.98000000001</v>
      </c>
      <c r="BH19" s="62">
        <v>51130.21</v>
      </c>
      <c r="BI19" s="7">
        <v>74945.649999999994</v>
      </c>
      <c r="BJ19" s="7">
        <v>323242.87000000005</v>
      </c>
      <c r="BK19" s="62">
        <v>0</v>
      </c>
      <c r="BL19" s="62">
        <v>0</v>
      </c>
      <c r="BM19" s="170">
        <v>63918.66</v>
      </c>
      <c r="BN19" s="62"/>
      <c r="BO19" s="62"/>
      <c r="BP19" s="62"/>
      <c r="BQ19" s="62"/>
      <c r="BR19" s="62"/>
      <c r="BS19" s="62"/>
      <c r="BT19" s="62"/>
    </row>
    <row r="20" spans="3:72" x14ac:dyDescent="0.25">
      <c r="C20" t="str">
        <f>INDEX(Propetz!B:B,MATCH(F20,Propetz!D:D,0),1)</f>
        <v>PET PARTNER DISTRIBUIDORA E GESTAO VETERINARIA LTDA</v>
      </c>
      <c r="D20" s="31" t="s">
        <v>193</v>
      </c>
      <c r="E20" s="26" t="s">
        <v>281</v>
      </c>
      <c r="F20" s="31">
        <v>1028</v>
      </c>
      <c r="G20" s="26" t="s">
        <v>529</v>
      </c>
      <c r="H20" s="26" t="s">
        <v>435</v>
      </c>
      <c r="I20" s="39">
        <v>1104.3599999999999</v>
      </c>
      <c r="J20" s="39">
        <v>16848.207000000002</v>
      </c>
      <c r="K20" s="39">
        <v>1942.83</v>
      </c>
      <c r="L20" s="39">
        <v>18979.875</v>
      </c>
      <c r="M20" s="39">
        <v>10699.916999999999</v>
      </c>
      <c r="N20" s="39">
        <v>16309.439999999999</v>
      </c>
      <c r="O20" s="39">
        <v>0</v>
      </c>
      <c r="P20" s="39">
        <v>12700.36</v>
      </c>
      <c r="Q20" s="39">
        <v>29547.66</v>
      </c>
      <c r="R20" s="39">
        <v>2713.2</v>
      </c>
      <c r="S20" s="39">
        <v>3766.4799999999996</v>
      </c>
      <c r="T20" s="39">
        <v>10905.220000000001</v>
      </c>
      <c r="U20" s="39">
        <v>15586.630000000001</v>
      </c>
      <c r="V20" s="39">
        <v>11640.57</v>
      </c>
      <c r="W20" s="39">
        <v>0</v>
      </c>
      <c r="X20" s="39">
        <v>9614.5600000000013</v>
      </c>
      <c r="Y20" s="39">
        <v>19988</v>
      </c>
      <c r="Z20" s="39">
        <v>20390.04</v>
      </c>
      <c r="AA20" s="39">
        <v>16331.150000000001</v>
      </c>
      <c r="AB20" s="39">
        <v>17646.47</v>
      </c>
      <c r="AC20" s="39">
        <v>21040.47</v>
      </c>
      <c r="AD20" s="39">
        <v>17575.05</v>
      </c>
      <c r="AE20" s="39">
        <v>6967.58</v>
      </c>
      <c r="AF20" s="39">
        <v>18402.559999999998</v>
      </c>
      <c r="AG20" s="39">
        <v>4837.3999999999996</v>
      </c>
      <c r="AH20" s="39">
        <v>0</v>
      </c>
      <c r="AI20" s="39">
        <v>8877.630000000001</v>
      </c>
      <c r="AJ20" s="39">
        <v>2472.2600000000002</v>
      </c>
      <c r="AK20" s="39">
        <v>1969.31</v>
      </c>
      <c r="AL20" s="39">
        <v>0</v>
      </c>
      <c r="AM20" s="39">
        <v>10305.11</v>
      </c>
      <c r="AN20" s="39">
        <v>15809.32</v>
      </c>
      <c r="AO20" s="39">
        <v>6386.86</v>
      </c>
      <c r="AP20" s="39">
        <v>23930.080000000002</v>
      </c>
      <c r="AQ20" s="39">
        <v>13834.55</v>
      </c>
      <c r="AR20" s="39">
        <v>17243.66</v>
      </c>
      <c r="AS20" s="39">
        <v>8130.26</v>
      </c>
      <c r="AT20" s="39">
        <v>0</v>
      </c>
      <c r="AU20" s="39">
        <v>18667.7</v>
      </c>
      <c r="AV20" s="39">
        <v>23215.279999999999</v>
      </c>
      <c r="AW20" s="39">
        <v>20135.48</v>
      </c>
      <c r="AX20" s="39">
        <v>8540.56</v>
      </c>
      <c r="AY20" s="39">
        <v>9259.84</v>
      </c>
      <c r="AZ20" s="39">
        <v>5465.34</v>
      </c>
      <c r="BA20" s="62">
        <v>0</v>
      </c>
      <c r="BB20" s="62">
        <v>10153.299999999999</v>
      </c>
      <c r="BC20" s="62">
        <v>19772.349999999999</v>
      </c>
      <c r="BD20" s="62">
        <v>0</v>
      </c>
      <c r="BE20" s="62">
        <v>11538.36</v>
      </c>
      <c r="BF20" s="62">
        <v>472.79</v>
      </c>
      <c r="BG20" s="62">
        <v>0</v>
      </c>
      <c r="BH20" s="62">
        <v>0</v>
      </c>
      <c r="BI20" s="7">
        <v>14404.32</v>
      </c>
      <c r="BJ20" s="7">
        <v>13730.24</v>
      </c>
      <c r="BK20" s="62">
        <v>5645.99</v>
      </c>
      <c r="BL20" s="62">
        <v>0</v>
      </c>
      <c r="BM20" s="170">
        <v>14997.94</v>
      </c>
      <c r="BN20" s="62"/>
      <c r="BO20" s="62"/>
      <c r="BP20" s="62"/>
      <c r="BQ20" s="62"/>
      <c r="BR20" s="62"/>
      <c r="BS20" s="62"/>
      <c r="BT20" s="62"/>
    </row>
    <row r="21" spans="3:72" x14ac:dyDescent="0.25">
      <c r="C21" t="str">
        <f>INDEX(Propetz!B:B,MATCH(F21,Propetz!D:D,0),1)</f>
        <v>PETSTOK DISTRIBUIDORA DE PRODUTOS PARA ANIMAIS EIRELI</v>
      </c>
      <c r="D21" s="31" t="s">
        <v>201</v>
      </c>
      <c r="E21" s="26" t="s">
        <v>281</v>
      </c>
      <c r="F21" s="31">
        <v>1096</v>
      </c>
      <c r="G21" s="26" t="s">
        <v>437</v>
      </c>
      <c r="H21" s="26" t="s">
        <v>440</v>
      </c>
      <c r="I21" s="39">
        <v>0</v>
      </c>
      <c r="J21" s="39">
        <v>32294.32</v>
      </c>
      <c r="K21" s="39">
        <v>17902.150000000001</v>
      </c>
      <c r="L21" s="39">
        <v>17614.599999999999</v>
      </c>
      <c r="M21" s="39">
        <v>12950.28</v>
      </c>
      <c r="N21" s="39">
        <v>8774.4</v>
      </c>
      <c r="O21" s="39">
        <v>11757.79</v>
      </c>
      <c r="P21" s="39">
        <v>20966.61</v>
      </c>
      <c r="Q21" s="39">
        <v>17478.599999999999</v>
      </c>
      <c r="R21" s="39">
        <v>9350.32</v>
      </c>
      <c r="S21" s="39">
        <v>39233.759999999995</v>
      </c>
      <c r="T21" s="39">
        <v>0</v>
      </c>
      <c r="U21" s="39">
        <v>0</v>
      </c>
      <c r="V21" s="39">
        <v>0</v>
      </c>
      <c r="W21" s="39">
        <v>0</v>
      </c>
      <c r="X21" s="39">
        <v>0</v>
      </c>
      <c r="Y21" s="39">
        <v>0</v>
      </c>
      <c r="Z21" s="39">
        <v>0</v>
      </c>
      <c r="AA21" s="39">
        <v>0</v>
      </c>
      <c r="AB21" s="39">
        <v>0</v>
      </c>
      <c r="AC21" s="39">
        <v>0</v>
      </c>
      <c r="AD21" s="39">
        <v>0</v>
      </c>
      <c r="AE21" s="39">
        <v>0</v>
      </c>
      <c r="AF21" s="39">
        <v>0</v>
      </c>
      <c r="AG21" s="39">
        <v>0</v>
      </c>
      <c r="AH21" s="39">
        <v>0</v>
      </c>
      <c r="AI21" s="39">
        <v>0</v>
      </c>
      <c r="AJ21" s="39">
        <v>0</v>
      </c>
      <c r="AK21" s="39">
        <v>0</v>
      </c>
      <c r="AL21" s="39">
        <v>0</v>
      </c>
      <c r="AM21" s="39">
        <v>0</v>
      </c>
      <c r="AN21" s="39">
        <v>0</v>
      </c>
      <c r="AO21" s="39">
        <v>0</v>
      </c>
      <c r="AP21" s="39">
        <v>0</v>
      </c>
      <c r="AQ21" s="39">
        <v>0</v>
      </c>
      <c r="AR21" s="39">
        <v>0</v>
      </c>
      <c r="AS21" s="39">
        <v>0</v>
      </c>
      <c r="AT21" s="39">
        <v>0</v>
      </c>
      <c r="AU21" s="39">
        <v>0</v>
      </c>
      <c r="AV21" s="39">
        <v>0</v>
      </c>
      <c r="AW21" s="39">
        <v>0</v>
      </c>
      <c r="AX21" s="39">
        <v>0</v>
      </c>
      <c r="AY21" s="39">
        <v>0</v>
      </c>
      <c r="AZ21" s="39">
        <v>0</v>
      </c>
      <c r="BA21" s="62">
        <v>0</v>
      </c>
      <c r="BB21" s="62">
        <v>0</v>
      </c>
      <c r="BC21" s="62">
        <v>0</v>
      </c>
      <c r="BD21" s="62">
        <v>0</v>
      </c>
      <c r="BE21" s="62">
        <v>0</v>
      </c>
      <c r="BF21" s="62">
        <v>0</v>
      </c>
      <c r="BG21" s="62">
        <v>0</v>
      </c>
      <c r="BH21" s="62">
        <v>0</v>
      </c>
      <c r="BI21" s="7">
        <v>0</v>
      </c>
      <c r="BJ21" s="7">
        <v>0</v>
      </c>
      <c r="BK21" s="62">
        <v>0</v>
      </c>
      <c r="BL21" s="62">
        <v>0</v>
      </c>
      <c r="BM21" s="170">
        <v>0</v>
      </c>
      <c r="BN21" s="62"/>
      <c r="BO21" s="62"/>
      <c r="BP21" s="62"/>
      <c r="BQ21" s="62"/>
      <c r="BR21" s="62"/>
      <c r="BS21" s="62"/>
      <c r="BT21" s="62"/>
    </row>
    <row r="22" spans="3:72" x14ac:dyDescent="0.25">
      <c r="C22" t="str">
        <f>INDEX(Propetz!B:B,MATCH(F22,Propetz!D:D,0),1)</f>
        <v>NVT COMERCIO DE PRODUTOS VETERINARIOS LTDA</v>
      </c>
      <c r="D22" s="31" t="s">
        <v>176</v>
      </c>
      <c r="E22" s="26" t="s">
        <v>297</v>
      </c>
      <c r="F22" s="31">
        <v>1191</v>
      </c>
      <c r="G22" s="26" t="s">
        <v>437</v>
      </c>
      <c r="H22" s="26" t="s">
        <v>435</v>
      </c>
      <c r="I22" s="39">
        <v>0</v>
      </c>
      <c r="J22" s="39">
        <v>0</v>
      </c>
      <c r="K22" s="39">
        <v>0</v>
      </c>
      <c r="L22" s="39">
        <v>0</v>
      </c>
      <c r="M22" s="39">
        <v>13912</v>
      </c>
      <c r="N22" s="39">
        <v>0</v>
      </c>
      <c r="O22" s="39">
        <v>7592.6</v>
      </c>
      <c r="P22" s="39">
        <v>0</v>
      </c>
      <c r="Q22" s="39">
        <v>12950.16</v>
      </c>
      <c r="R22" s="39">
        <v>0</v>
      </c>
      <c r="S22" s="39">
        <v>5393.46</v>
      </c>
      <c r="T22" s="39">
        <v>6074.72</v>
      </c>
      <c r="U22" s="39">
        <v>5000.5200000000004</v>
      </c>
      <c r="V22" s="39">
        <v>40161.78</v>
      </c>
      <c r="W22" s="39">
        <v>0</v>
      </c>
      <c r="X22" s="39">
        <v>23416.240000000002</v>
      </c>
      <c r="Y22" s="39">
        <v>0</v>
      </c>
      <c r="Z22" s="39">
        <v>0</v>
      </c>
      <c r="AA22" s="39">
        <v>0</v>
      </c>
      <c r="AB22" s="39">
        <v>0</v>
      </c>
      <c r="AC22" s="39">
        <v>8606.44</v>
      </c>
      <c r="AD22" s="39">
        <v>0</v>
      </c>
      <c r="AE22" s="39">
        <v>0</v>
      </c>
      <c r="AF22" s="39">
        <v>15742.900000000001</v>
      </c>
      <c r="AG22" s="39">
        <v>5228</v>
      </c>
      <c r="AH22" s="39">
        <v>10464.219999999999</v>
      </c>
      <c r="AI22" s="39">
        <v>18166.84</v>
      </c>
      <c r="AJ22" s="39">
        <v>0</v>
      </c>
      <c r="AK22" s="39">
        <v>10049.32</v>
      </c>
      <c r="AL22" s="39">
        <v>3448.96</v>
      </c>
      <c r="AM22" s="39">
        <v>-1724.48</v>
      </c>
      <c r="AN22" s="39">
        <v>0</v>
      </c>
      <c r="AO22" s="39">
        <v>9259.52</v>
      </c>
      <c r="AP22" s="39">
        <v>0</v>
      </c>
      <c r="AQ22" s="39">
        <v>4790.88</v>
      </c>
      <c r="AR22" s="39">
        <v>0</v>
      </c>
      <c r="AS22" s="39">
        <v>5912.2699999999995</v>
      </c>
      <c r="AT22" s="39">
        <v>8743.15</v>
      </c>
      <c r="AU22" s="39">
        <v>1752.89</v>
      </c>
      <c r="AV22" s="39">
        <v>2439.7399999999998</v>
      </c>
      <c r="AW22" s="39">
        <v>0</v>
      </c>
      <c r="AX22" s="39">
        <v>0</v>
      </c>
      <c r="AY22" s="39">
        <v>5570.84</v>
      </c>
      <c r="AZ22" s="39">
        <v>0</v>
      </c>
      <c r="BA22" s="62">
        <v>10034.189999999999</v>
      </c>
      <c r="BB22" s="62">
        <v>0</v>
      </c>
      <c r="BC22" s="62">
        <v>9452.66</v>
      </c>
      <c r="BD22" s="62">
        <v>2618.6799999999998</v>
      </c>
      <c r="BE22" s="62">
        <v>0</v>
      </c>
      <c r="BF22" s="62">
        <v>11756.66</v>
      </c>
      <c r="BG22" s="62">
        <v>0</v>
      </c>
      <c r="BH22" s="62">
        <v>8508.880000000001</v>
      </c>
      <c r="BI22" s="7">
        <v>0</v>
      </c>
      <c r="BJ22" s="7">
        <v>0</v>
      </c>
      <c r="BK22" s="62">
        <v>0</v>
      </c>
      <c r="BL22" s="62">
        <v>3697.52</v>
      </c>
      <c r="BM22" s="170">
        <v>6363.6</v>
      </c>
      <c r="BN22" s="62"/>
      <c r="BO22" s="62"/>
      <c r="BP22" s="62"/>
      <c r="BQ22" s="62"/>
      <c r="BR22" s="62"/>
      <c r="BS22" s="62"/>
      <c r="BT22" s="62"/>
    </row>
    <row r="23" spans="3:72" x14ac:dyDescent="0.25">
      <c r="C23" t="str">
        <f>INDEX(Propetz!B:B,MATCH(F23,Propetz!D:D,0),1)</f>
        <v>MAJU COMERCIO DE PRODUTOS PETS LTDA</v>
      </c>
      <c r="D23" s="31" t="s">
        <v>153</v>
      </c>
      <c r="E23" s="26" t="s">
        <v>275</v>
      </c>
      <c r="F23" s="31">
        <v>1039</v>
      </c>
      <c r="G23" s="26" t="s">
        <v>529</v>
      </c>
      <c r="H23" s="26" t="s">
        <v>435</v>
      </c>
      <c r="I23" s="39">
        <v>7092.18</v>
      </c>
      <c r="J23" s="39">
        <v>3222.86</v>
      </c>
      <c r="K23" s="39">
        <v>8400.4600000000009</v>
      </c>
      <c r="L23" s="39">
        <v>4363.8999999999996</v>
      </c>
      <c r="M23" s="39">
        <v>14242.460000000001</v>
      </c>
      <c r="N23" s="39">
        <v>7709.0400000000009</v>
      </c>
      <c r="O23" s="39">
        <v>10124.94</v>
      </c>
      <c r="P23" s="39">
        <v>9594</v>
      </c>
      <c r="Q23" s="39">
        <v>6025.52</v>
      </c>
      <c r="R23" s="39">
        <v>5701.28</v>
      </c>
      <c r="S23" s="39">
        <v>11651.52</v>
      </c>
      <c r="T23" s="39">
        <v>6899.25</v>
      </c>
      <c r="U23" s="39">
        <v>11134.74</v>
      </c>
      <c r="V23" s="39">
        <v>9858.76</v>
      </c>
      <c r="W23" s="39">
        <v>6424.6</v>
      </c>
      <c r="X23" s="39">
        <v>12754.27</v>
      </c>
      <c r="Y23" s="39">
        <v>5803.5</v>
      </c>
      <c r="Z23" s="39">
        <v>2107.4299999999998</v>
      </c>
      <c r="AA23" s="39">
        <v>3528.68</v>
      </c>
      <c r="AB23" s="39">
        <v>7124.43</v>
      </c>
      <c r="AC23" s="39">
        <v>6627.1</v>
      </c>
      <c r="AD23" s="39">
        <v>6566.0300000000007</v>
      </c>
      <c r="AE23" s="39">
        <v>2477.02</v>
      </c>
      <c r="AF23" s="39">
        <v>2984.16</v>
      </c>
      <c r="AG23" s="39">
        <v>10878.36</v>
      </c>
      <c r="AH23" s="39">
        <v>9088.61</v>
      </c>
      <c r="AI23" s="39">
        <v>6636.28</v>
      </c>
      <c r="AJ23" s="39">
        <v>7115.24</v>
      </c>
      <c r="AK23" s="39">
        <f>9961.41-2070</f>
        <v>7891.41</v>
      </c>
      <c r="AL23" s="39">
        <v>1758.46</v>
      </c>
      <c r="AM23" s="39">
        <v>1314.77</v>
      </c>
      <c r="AN23" s="39">
        <v>3259.76</v>
      </c>
      <c r="AO23" s="39">
        <v>6383.72</v>
      </c>
      <c r="AP23" s="39">
        <v>3561.24</v>
      </c>
      <c r="AQ23" s="39">
        <v>5425.87</v>
      </c>
      <c r="AR23" s="39">
        <v>7557.53</v>
      </c>
      <c r="AS23" s="39">
        <v>1224.6999999999998</v>
      </c>
      <c r="AT23" s="39">
        <v>2948.6</v>
      </c>
      <c r="AU23" s="39">
        <v>8015.1</v>
      </c>
      <c r="AV23" s="39">
        <v>5329.5</v>
      </c>
      <c r="AW23" s="39">
        <v>2466.89</v>
      </c>
      <c r="AX23" s="39">
        <v>1733.32</v>
      </c>
      <c r="AY23" s="39">
        <v>6248.7000000000007</v>
      </c>
      <c r="AZ23" s="39">
        <v>0</v>
      </c>
      <c r="BA23" s="62">
        <v>0</v>
      </c>
      <c r="BB23" s="62">
        <v>5462.16</v>
      </c>
      <c r="BC23" s="62">
        <v>9466.68</v>
      </c>
      <c r="BD23" s="62">
        <v>5293.08</v>
      </c>
      <c r="BE23" s="62">
        <v>3493.32</v>
      </c>
      <c r="BF23" s="62">
        <v>2790.56</v>
      </c>
      <c r="BG23" s="62">
        <v>11757.62</v>
      </c>
      <c r="BH23" s="62">
        <v>1503.3</v>
      </c>
      <c r="BI23" s="7">
        <v>5886.6</v>
      </c>
      <c r="BJ23" s="7">
        <v>4212.6099999999997</v>
      </c>
      <c r="BK23" s="62">
        <v>5265.47</v>
      </c>
      <c r="BL23" s="62">
        <v>6697.1</v>
      </c>
      <c r="BM23" s="170">
        <v>9496.3799999999992</v>
      </c>
      <c r="BN23" s="62"/>
      <c r="BO23" s="62"/>
      <c r="BP23" s="62"/>
      <c r="BQ23" s="62"/>
      <c r="BR23" s="62"/>
      <c r="BS23" s="62"/>
      <c r="BT23" s="62"/>
    </row>
    <row r="24" spans="3:72" x14ac:dyDescent="0.25">
      <c r="C24" t="str">
        <f>INDEX(Propetz!B:B,MATCH(F24,Propetz!D:D,0),1)</f>
        <v>LUANA GONCALVES MARTINEZ LTDA</v>
      </c>
      <c r="D24" s="31" t="s">
        <v>353</v>
      </c>
      <c r="E24" s="26" t="s">
        <v>281</v>
      </c>
      <c r="F24" s="31">
        <v>1344</v>
      </c>
      <c r="G24" s="26" t="s">
        <v>437</v>
      </c>
      <c r="H24" s="26" t="s">
        <v>464</v>
      </c>
      <c r="I24" s="39">
        <v>0</v>
      </c>
      <c r="J24" s="39">
        <v>0</v>
      </c>
      <c r="K24" s="39">
        <v>0</v>
      </c>
      <c r="L24" s="39">
        <v>0</v>
      </c>
      <c r="M24" s="39">
        <v>0</v>
      </c>
      <c r="N24" s="39">
        <v>0</v>
      </c>
      <c r="O24" s="39">
        <v>0</v>
      </c>
      <c r="P24" s="39">
        <v>0</v>
      </c>
      <c r="Q24" s="39">
        <v>0</v>
      </c>
      <c r="R24" s="39">
        <v>0</v>
      </c>
      <c r="S24" s="39">
        <v>0</v>
      </c>
      <c r="T24" s="39">
        <v>0</v>
      </c>
      <c r="U24" s="39">
        <v>36836.04</v>
      </c>
      <c r="V24" s="39">
        <v>21586.32</v>
      </c>
      <c r="W24" s="39">
        <v>48053.86</v>
      </c>
      <c r="X24" s="39">
        <v>34549.68</v>
      </c>
      <c r="Y24" s="39">
        <v>12357.96</v>
      </c>
      <c r="Z24" s="39">
        <v>8262.9</v>
      </c>
      <c r="AA24" s="39">
        <v>24859.599999999999</v>
      </c>
      <c r="AB24" s="39">
        <v>0</v>
      </c>
      <c r="AC24" s="39">
        <v>25510.29</v>
      </c>
      <c r="AD24" s="39">
        <v>11925.03</v>
      </c>
      <c r="AE24" s="39">
        <v>0</v>
      </c>
      <c r="AF24" s="39">
        <v>0</v>
      </c>
      <c r="AG24" s="39">
        <v>0</v>
      </c>
      <c r="AH24" s="39">
        <v>9758.4</v>
      </c>
      <c r="AI24" s="39">
        <v>0</v>
      </c>
      <c r="AJ24" s="39">
        <v>0</v>
      </c>
      <c r="AK24" s="39">
        <v>6086.88</v>
      </c>
      <c r="AL24" s="39">
        <v>9234.89</v>
      </c>
      <c r="AM24" s="39">
        <v>0</v>
      </c>
      <c r="AN24" s="39">
        <v>0</v>
      </c>
      <c r="AO24" s="39">
        <v>0</v>
      </c>
      <c r="AP24" s="39">
        <v>0</v>
      </c>
      <c r="AQ24" s="39">
        <v>0</v>
      </c>
      <c r="AR24" s="39">
        <v>0</v>
      </c>
      <c r="AS24" s="39">
        <v>0</v>
      </c>
      <c r="AT24" s="39">
        <v>0</v>
      </c>
      <c r="AU24" s="39">
        <v>0</v>
      </c>
      <c r="AV24" s="39">
        <v>0</v>
      </c>
      <c r="AW24" s="39">
        <v>0</v>
      </c>
      <c r="AX24" s="39">
        <v>0</v>
      </c>
      <c r="AY24" s="39">
        <v>0</v>
      </c>
      <c r="AZ24" s="39">
        <v>0</v>
      </c>
      <c r="BA24" s="62">
        <v>0</v>
      </c>
      <c r="BB24" s="62">
        <v>0</v>
      </c>
      <c r="BC24" s="62">
        <v>0</v>
      </c>
      <c r="BD24" s="62">
        <v>0</v>
      </c>
      <c r="BE24" s="62">
        <v>0</v>
      </c>
      <c r="BF24" s="62">
        <v>0</v>
      </c>
      <c r="BG24" s="62">
        <v>0</v>
      </c>
      <c r="BH24" s="62">
        <v>0</v>
      </c>
      <c r="BI24" s="7">
        <v>0</v>
      </c>
      <c r="BJ24" s="7">
        <v>0</v>
      </c>
      <c r="BK24" s="62">
        <v>0</v>
      </c>
      <c r="BL24" s="62">
        <v>0</v>
      </c>
      <c r="BM24" s="170">
        <v>0</v>
      </c>
      <c r="BN24" s="62"/>
      <c r="BO24" s="62"/>
      <c r="BP24" s="62"/>
      <c r="BQ24" s="62"/>
      <c r="BR24" s="62"/>
      <c r="BS24" s="62"/>
      <c r="BT24" s="62"/>
    </row>
    <row r="25" spans="3:72" x14ac:dyDescent="0.25">
      <c r="C25" t="str">
        <f>INDEX(Propetz!B:B,MATCH(F25,Propetz!D:D,0),1)</f>
        <v>PATRÍCIA ANDRADE SANTOS MARTINELI EIRELI</v>
      </c>
      <c r="D25" s="31" t="s">
        <v>183</v>
      </c>
      <c r="E25" s="26" t="s">
        <v>280</v>
      </c>
      <c r="F25" s="31">
        <v>1251</v>
      </c>
      <c r="G25" s="26" t="s">
        <v>436</v>
      </c>
      <c r="H25" s="26" t="s">
        <v>435</v>
      </c>
      <c r="I25" s="39">
        <v>0</v>
      </c>
      <c r="J25" s="39">
        <v>0</v>
      </c>
      <c r="K25" s="39">
        <v>0</v>
      </c>
      <c r="L25" s="39">
        <v>0</v>
      </c>
      <c r="M25" s="39">
        <v>0</v>
      </c>
      <c r="N25" s="39">
        <v>0</v>
      </c>
      <c r="O25" s="39">
        <v>0</v>
      </c>
      <c r="P25" s="39">
        <v>0</v>
      </c>
      <c r="Q25" s="39">
        <v>15674.130000000001</v>
      </c>
      <c r="R25" s="39">
        <v>2260.37</v>
      </c>
      <c r="S25" s="39">
        <v>15492.05</v>
      </c>
      <c r="T25" s="39">
        <v>7379.84</v>
      </c>
      <c r="U25" s="39">
        <v>27820.370000000003</v>
      </c>
      <c r="V25" s="39">
        <v>0</v>
      </c>
      <c r="W25" s="39">
        <v>9313.99</v>
      </c>
      <c r="X25" s="39">
        <v>21171.84</v>
      </c>
      <c r="Y25" s="39">
        <v>0</v>
      </c>
      <c r="Z25" s="39">
        <v>14737.06</v>
      </c>
      <c r="AA25" s="39">
        <v>16771.060000000001</v>
      </c>
      <c r="AB25" s="39">
        <v>12784.83</v>
      </c>
      <c r="AC25" s="39">
        <v>2700.67</v>
      </c>
      <c r="AD25" s="39">
        <v>3886.18</v>
      </c>
      <c r="AE25" s="39">
        <v>0</v>
      </c>
      <c r="AF25" s="39">
        <v>22178.48</v>
      </c>
      <c r="AG25" s="39">
        <v>0</v>
      </c>
      <c r="AH25" s="39">
        <v>15337.919999999998</v>
      </c>
      <c r="AI25" s="39">
        <v>15747</v>
      </c>
      <c r="AJ25" s="39">
        <v>0</v>
      </c>
      <c r="AK25" s="39">
        <v>0</v>
      </c>
      <c r="AL25" s="39">
        <v>23165.48</v>
      </c>
      <c r="AM25" s="39">
        <v>28353.769999999997</v>
      </c>
      <c r="AN25" s="39">
        <v>14476.41</v>
      </c>
      <c r="AO25" s="39">
        <v>0</v>
      </c>
      <c r="AP25" s="39">
        <v>0</v>
      </c>
      <c r="AQ25" s="39">
        <v>17682.68</v>
      </c>
      <c r="AR25" s="39">
        <v>0</v>
      </c>
      <c r="AS25" s="39">
        <v>5207.34</v>
      </c>
      <c r="AT25" s="39">
        <v>23451.08</v>
      </c>
      <c r="AU25" s="39">
        <v>0</v>
      </c>
      <c r="AV25" s="39">
        <v>0</v>
      </c>
      <c r="AW25" s="39">
        <v>0</v>
      </c>
      <c r="AX25" s="39">
        <v>18412.689999999999</v>
      </c>
      <c r="AY25" s="39">
        <v>0</v>
      </c>
      <c r="AZ25" s="39">
        <v>27320.67</v>
      </c>
      <c r="BA25" s="62">
        <v>17822.169999999998</v>
      </c>
      <c r="BB25" s="62">
        <v>0</v>
      </c>
      <c r="BC25" s="62">
        <v>0</v>
      </c>
      <c r="BD25" s="62">
        <v>13930.77</v>
      </c>
      <c r="BE25" s="62">
        <v>0</v>
      </c>
      <c r="BF25" s="62">
        <v>16516.28</v>
      </c>
      <c r="BG25" s="62">
        <v>15808.16</v>
      </c>
      <c r="BH25" s="62">
        <v>0</v>
      </c>
      <c r="BI25" s="7">
        <v>10499</v>
      </c>
      <c r="BJ25" s="7">
        <v>14986.08</v>
      </c>
      <c r="BK25" s="62">
        <v>15978.779999999999</v>
      </c>
      <c r="BL25" s="62">
        <v>0</v>
      </c>
      <c r="BM25" s="170">
        <v>17541.8</v>
      </c>
      <c r="BN25" s="62"/>
      <c r="BO25" s="62"/>
      <c r="BP25" s="62"/>
      <c r="BQ25" s="62"/>
      <c r="BR25" s="62"/>
      <c r="BS25" s="62"/>
      <c r="BT25" s="62"/>
    </row>
    <row r="26" spans="3:72" x14ac:dyDescent="0.25">
      <c r="C26" t="str">
        <f>INDEX(Propetz!B:B,MATCH(F26,Propetz!D:D,0),1)</f>
        <v>KAUAN MENDES DA COSTA MORIYAMA 45368969880</v>
      </c>
      <c r="D26" s="31" t="s">
        <v>132</v>
      </c>
      <c r="E26" s="26" t="s">
        <v>276</v>
      </c>
      <c r="F26" s="31">
        <v>1098</v>
      </c>
      <c r="G26" s="26" t="s">
        <v>436</v>
      </c>
      <c r="H26" s="26" t="s">
        <v>435</v>
      </c>
      <c r="I26" s="39">
        <v>0</v>
      </c>
      <c r="J26" s="39">
        <v>3096.01</v>
      </c>
      <c r="K26" s="39">
        <v>10571.4</v>
      </c>
      <c r="L26" s="39">
        <v>9484</v>
      </c>
      <c r="M26" s="39">
        <v>10725.04</v>
      </c>
      <c r="N26" s="39">
        <v>0</v>
      </c>
      <c r="O26" s="39">
        <v>12439.71</v>
      </c>
      <c r="P26" s="39">
        <v>0</v>
      </c>
      <c r="Q26" s="39">
        <v>15944.64</v>
      </c>
      <c r="R26" s="39">
        <v>0</v>
      </c>
      <c r="S26" s="39">
        <v>17501.650000000001</v>
      </c>
      <c r="T26" s="39">
        <v>14632.96</v>
      </c>
      <c r="U26" s="39">
        <v>15883.080000000002</v>
      </c>
      <c r="V26" s="39">
        <v>5386.5</v>
      </c>
      <c r="W26" s="39">
        <v>6236.05</v>
      </c>
      <c r="X26" s="39">
        <v>0</v>
      </c>
      <c r="Y26" s="39">
        <v>0</v>
      </c>
      <c r="Z26" s="39">
        <v>9436.26</v>
      </c>
      <c r="AA26" s="39">
        <v>16954.22</v>
      </c>
      <c r="AB26" s="39">
        <v>0</v>
      </c>
      <c r="AC26" s="39">
        <v>0</v>
      </c>
      <c r="AD26" s="39">
        <v>0</v>
      </c>
      <c r="AE26" s="39">
        <v>0</v>
      </c>
      <c r="AF26" s="39">
        <v>3171.26</v>
      </c>
      <c r="AG26" s="39">
        <v>22883.760000000002</v>
      </c>
      <c r="AH26" s="39">
        <v>0</v>
      </c>
      <c r="AI26" s="39">
        <v>0</v>
      </c>
      <c r="AJ26" s="39">
        <v>13773.22</v>
      </c>
      <c r="AK26" s="39">
        <v>0</v>
      </c>
      <c r="AL26" s="39">
        <v>150.44</v>
      </c>
      <c r="AM26" s="39">
        <v>0</v>
      </c>
      <c r="AN26" s="39">
        <v>0</v>
      </c>
      <c r="AO26" s="39">
        <v>0</v>
      </c>
      <c r="AP26" s="39">
        <v>0</v>
      </c>
      <c r="AQ26" s="39">
        <v>0</v>
      </c>
      <c r="AR26" s="39">
        <v>0</v>
      </c>
      <c r="AS26" s="39">
        <v>0</v>
      </c>
      <c r="AT26" s="39">
        <v>0</v>
      </c>
      <c r="AU26" s="39">
        <v>0</v>
      </c>
      <c r="AV26" s="39">
        <v>0</v>
      </c>
      <c r="AW26" s="39">
        <v>0</v>
      </c>
      <c r="AX26" s="39">
        <v>0</v>
      </c>
      <c r="AY26" s="39">
        <v>0</v>
      </c>
      <c r="AZ26" s="39">
        <v>0</v>
      </c>
      <c r="BA26" s="62">
        <v>0</v>
      </c>
      <c r="BB26" s="62">
        <v>0</v>
      </c>
      <c r="BC26" s="62">
        <v>0</v>
      </c>
      <c r="BD26" s="62">
        <v>0</v>
      </c>
      <c r="BE26" s="62">
        <v>0</v>
      </c>
      <c r="BF26" s="62">
        <v>9009</v>
      </c>
      <c r="BG26" s="62">
        <v>0</v>
      </c>
      <c r="BH26" s="62">
        <v>0</v>
      </c>
      <c r="BI26" s="7">
        <v>0</v>
      </c>
      <c r="BJ26" s="7">
        <v>0</v>
      </c>
      <c r="BK26" s="62">
        <v>0</v>
      </c>
      <c r="BL26" s="62">
        <v>9691.6200000000008</v>
      </c>
      <c r="BM26" s="170">
        <v>0</v>
      </c>
      <c r="BN26" s="62"/>
      <c r="BO26" s="62"/>
      <c r="BP26" s="62"/>
      <c r="BQ26" s="62"/>
      <c r="BR26" s="62"/>
      <c r="BS26" s="62"/>
      <c r="BT26" s="62"/>
    </row>
    <row r="27" spans="3:72" x14ac:dyDescent="0.25">
      <c r="C27" t="str">
        <f>INDEX(Propetz!B:B,MATCH(F27,Propetz!D:D,0),1)</f>
        <v>LEO AFIACOES EIRELI</v>
      </c>
      <c r="D27" s="31" t="s">
        <v>141</v>
      </c>
      <c r="E27" s="26" t="s">
        <v>292</v>
      </c>
      <c r="F27" s="31">
        <v>1015</v>
      </c>
      <c r="G27" s="26" t="s">
        <v>529</v>
      </c>
      <c r="H27" s="26" t="s">
        <v>435</v>
      </c>
      <c r="I27" s="39">
        <v>6858.81</v>
      </c>
      <c r="J27" s="39">
        <v>5404.28</v>
      </c>
      <c r="K27" s="39">
        <v>0</v>
      </c>
      <c r="L27" s="39">
        <v>11680.24</v>
      </c>
      <c r="M27" s="39">
        <v>4462.4399999999996</v>
      </c>
      <c r="N27" s="39">
        <v>0</v>
      </c>
      <c r="O27" s="39">
        <v>14629.16</v>
      </c>
      <c r="P27" s="39">
        <v>7221.22</v>
      </c>
      <c r="Q27" s="39">
        <v>0</v>
      </c>
      <c r="R27" s="39">
        <v>11917.44</v>
      </c>
      <c r="S27" s="39">
        <v>4446.26</v>
      </c>
      <c r="T27" s="39">
        <v>9860.92</v>
      </c>
      <c r="U27" s="39">
        <v>19911.660000000003</v>
      </c>
      <c r="V27" s="39">
        <v>8429.99</v>
      </c>
      <c r="W27" s="39">
        <v>4711.13</v>
      </c>
      <c r="X27" s="39">
        <v>12498.82</v>
      </c>
      <c r="Y27" s="39">
        <v>0</v>
      </c>
      <c r="Z27" s="39">
        <v>0</v>
      </c>
      <c r="AA27" s="39">
        <v>5903.08</v>
      </c>
      <c r="AB27" s="39">
        <v>23520.67</v>
      </c>
      <c r="AC27" s="39">
        <v>0</v>
      </c>
      <c r="AD27" s="39">
        <v>3603.67</v>
      </c>
      <c r="AE27" s="39">
        <v>0</v>
      </c>
      <c r="AF27" s="39">
        <v>6690.72</v>
      </c>
      <c r="AG27" s="39">
        <v>10571.66</v>
      </c>
      <c r="AH27" s="39">
        <v>0</v>
      </c>
      <c r="AI27" s="39">
        <v>0</v>
      </c>
      <c r="AJ27" s="39">
        <v>6822.68</v>
      </c>
      <c r="AK27" s="39">
        <v>0</v>
      </c>
      <c r="AL27" s="39">
        <v>7006.3</v>
      </c>
      <c r="AM27" s="39">
        <v>16450.84</v>
      </c>
      <c r="AN27" s="39">
        <v>3859.68</v>
      </c>
      <c r="AO27" s="39">
        <v>0</v>
      </c>
      <c r="AP27" s="39">
        <v>2150.88</v>
      </c>
      <c r="AQ27" s="39">
        <v>0</v>
      </c>
      <c r="AR27" s="39">
        <v>0</v>
      </c>
      <c r="AS27" s="39">
        <v>0</v>
      </c>
      <c r="AT27" s="39">
        <v>0</v>
      </c>
      <c r="AU27" s="39">
        <v>0</v>
      </c>
      <c r="AV27" s="39">
        <v>0</v>
      </c>
      <c r="AW27" s="39">
        <v>0</v>
      </c>
      <c r="AX27" s="39">
        <v>0</v>
      </c>
      <c r="AY27" s="39">
        <v>0</v>
      </c>
      <c r="AZ27" s="39">
        <v>0</v>
      </c>
      <c r="BA27" s="62">
        <v>0</v>
      </c>
      <c r="BB27" s="62">
        <v>0</v>
      </c>
      <c r="BC27" s="62">
        <v>0</v>
      </c>
      <c r="BD27" s="62">
        <v>0</v>
      </c>
      <c r="BE27" s="62">
        <v>0</v>
      </c>
      <c r="BF27" s="62">
        <v>0</v>
      </c>
      <c r="BG27" s="62">
        <v>6164.21</v>
      </c>
      <c r="BH27" s="62">
        <v>0</v>
      </c>
      <c r="BI27" s="7">
        <v>5567.36</v>
      </c>
      <c r="BJ27" s="7">
        <v>0</v>
      </c>
      <c r="BK27" s="62">
        <v>3585.38</v>
      </c>
      <c r="BL27" s="62">
        <v>3240.83</v>
      </c>
      <c r="BM27" s="170">
        <v>0</v>
      </c>
      <c r="BN27" s="62"/>
      <c r="BO27" s="62"/>
      <c r="BP27" s="62"/>
      <c r="BQ27" s="62"/>
      <c r="BR27" s="62"/>
      <c r="BS27" s="62"/>
      <c r="BT27" s="62"/>
    </row>
    <row r="28" spans="3:72" x14ac:dyDescent="0.25">
      <c r="C28" t="str">
        <f>INDEX(Propetz!B:B,MATCH(F28,Propetz!D:D,0),1)</f>
        <v>PEDRO LUIZ JUNKES NETO</v>
      </c>
      <c r="D28" s="31" t="s">
        <v>187</v>
      </c>
      <c r="E28" s="26" t="s">
        <v>275</v>
      </c>
      <c r="F28" s="31">
        <v>1089</v>
      </c>
      <c r="G28" s="26" t="s">
        <v>529</v>
      </c>
      <c r="H28" s="26" t="s">
        <v>435</v>
      </c>
      <c r="I28" s="39">
        <v>0</v>
      </c>
      <c r="J28" s="39">
        <v>22392.949999999997</v>
      </c>
      <c r="K28" s="39">
        <v>8182.79</v>
      </c>
      <c r="L28" s="39">
        <v>0</v>
      </c>
      <c r="M28" s="39">
        <v>8236.8499999999985</v>
      </c>
      <c r="N28" s="39">
        <v>9883.82</v>
      </c>
      <c r="O28" s="39">
        <v>0</v>
      </c>
      <c r="P28" s="39">
        <v>9416.51</v>
      </c>
      <c r="Q28" s="39">
        <v>13454.7</v>
      </c>
      <c r="R28" s="39">
        <v>1293.5999999999999</v>
      </c>
      <c r="S28" s="39">
        <v>13858.2</v>
      </c>
      <c r="T28" s="39">
        <v>8230.36</v>
      </c>
      <c r="U28" s="39">
        <v>14823.55</v>
      </c>
      <c r="V28" s="39">
        <v>7331.92</v>
      </c>
      <c r="W28" s="39">
        <v>9338.7000000000007</v>
      </c>
      <c r="X28" s="39">
        <v>0</v>
      </c>
      <c r="Y28" s="39">
        <v>13359.939999999999</v>
      </c>
      <c r="Z28" s="39">
        <v>11830.060000000001</v>
      </c>
      <c r="AA28" s="39">
        <v>5482.8</v>
      </c>
      <c r="AB28" s="39">
        <v>6939.15</v>
      </c>
      <c r="AC28" s="39">
        <v>7404.4</v>
      </c>
      <c r="AD28" s="39">
        <v>9504.08</v>
      </c>
      <c r="AE28" s="39">
        <v>17211.419999999998</v>
      </c>
      <c r="AF28" s="39">
        <v>7404.24</v>
      </c>
      <c r="AG28" s="39">
        <v>18553.300000000003</v>
      </c>
      <c r="AH28" s="39">
        <v>11989.550000000001</v>
      </c>
      <c r="AI28" s="39">
        <v>6976</v>
      </c>
      <c r="AJ28" s="39">
        <v>6161.56</v>
      </c>
      <c r="AK28" s="39">
        <v>12364.6</v>
      </c>
      <c r="AL28" s="39">
        <v>9662.09</v>
      </c>
      <c r="AM28" s="39">
        <v>0</v>
      </c>
      <c r="AN28" s="39">
        <v>8596.58</v>
      </c>
      <c r="AO28" s="39">
        <v>3980.48</v>
      </c>
      <c r="AP28" s="39">
        <v>19427.32</v>
      </c>
      <c r="AQ28" s="39">
        <v>0</v>
      </c>
      <c r="AR28" s="39">
        <v>7414.05</v>
      </c>
      <c r="AS28" s="39">
        <v>4054.56</v>
      </c>
      <c r="AT28" s="39">
        <v>11564.99</v>
      </c>
      <c r="AU28" s="39">
        <v>0</v>
      </c>
      <c r="AV28" s="39">
        <v>7665.9</v>
      </c>
      <c r="AW28" s="39">
        <v>10534.62</v>
      </c>
      <c r="AX28" s="39">
        <v>11038.36</v>
      </c>
      <c r="AY28" s="39">
        <v>11074.78</v>
      </c>
      <c r="AZ28" s="39">
        <v>0</v>
      </c>
      <c r="BA28" s="62">
        <v>21009.87</v>
      </c>
      <c r="BB28" s="62">
        <v>6684.2</v>
      </c>
      <c r="BC28" s="62">
        <v>5973.62</v>
      </c>
      <c r="BD28" s="62">
        <v>0</v>
      </c>
      <c r="BE28" s="62">
        <v>39548.229999999996</v>
      </c>
      <c r="BF28" s="62">
        <v>9868.15</v>
      </c>
      <c r="BG28" s="62">
        <v>4385.3999999999996</v>
      </c>
      <c r="BH28" s="62">
        <v>0</v>
      </c>
      <c r="BI28" s="7">
        <v>15836.439999999999</v>
      </c>
      <c r="BJ28" s="7">
        <v>0</v>
      </c>
      <c r="BK28" s="62">
        <v>11619.900000000001</v>
      </c>
      <c r="BL28" s="62">
        <v>33808.22</v>
      </c>
      <c r="BM28" s="170">
        <v>0</v>
      </c>
      <c r="BN28" s="62"/>
      <c r="BO28" s="62"/>
      <c r="BP28" s="62"/>
      <c r="BQ28" s="62"/>
      <c r="BR28" s="62"/>
      <c r="BS28" s="62"/>
      <c r="BT28" s="62"/>
    </row>
    <row r="29" spans="3:72" x14ac:dyDescent="0.25">
      <c r="C29" t="str">
        <f>INDEX(Propetz!B:B,MATCH(F29,Propetz!D:D,0),1)</f>
        <v>L R B GOUVEIA &amp; CIA LTDA</v>
      </c>
      <c r="D29" s="31" t="s">
        <v>136</v>
      </c>
      <c r="E29" s="26" t="s">
        <v>279</v>
      </c>
      <c r="F29" s="31">
        <v>1002</v>
      </c>
      <c r="G29" s="26" t="s">
        <v>529</v>
      </c>
      <c r="H29" s="26" t="s">
        <v>435</v>
      </c>
      <c r="I29" s="39">
        <v>3358.86</v>
      </c>
      <c r="J29" s="39">
        <v>5959.06</v>
      </c>
      <c r="K29" s="39">
        <v>5756.82</v>
      </c>
      <c r="L29" s="39">
        <v>0</v>
      </c>
      <c r="M29" s="39">
        <v>13979.8</v>
      </c>
      <c r="N29" s="39">
        <v>4666.96</v>
      </c>
      <c r="O29" s="39">
        <v>8241.59</v>
      </c>
      <c r="P29" s="39">
        <v>9588.7199999999993</v>
      </c>
      <c r="Q29" s="39">
        <v>14593.05</v>
      </c>
      <c r="R29" s="39">
        <v>0</v>
      </c>
      <c r="S29" s="39">
        <v>4244.28</v>
      </c>
      <c r="T29" s="39">
        <v>6437.4</v>
      </c>
      <c r="U29" s="39">
        <v>7763.68</v>
      </c>
      <c r="V29" s="39">
        <v>6033.56</v>
      </c>
      <c r="W29" s="39">
        <v>0</v>
      </c>
      <c r="X29" s="39">
        <v>16151.04</v>
      </c>
      <c r="Y29" s="39">
        <v>5366.38</v>
      </c>
      <c r="Z29" s="39">
        <v>0</v>
      </c>
      <c r="AA29" s="39">
        <v>26067.059999999998</v>
      </c>
      <c r="AB29" s="39">
        <v>10558.6</v>
      </c>
      <c r="AC29" s="39">
        <v>0</v>
      </c>
      <c r="AD29" s="39">
        <v>12104.88</v>
      </c>
      <c r="AE29" s="39">
        <v>14477.35</v>
      </c>
      <c r="AF29" s="39">
        <v>12285.16</v>
      </c>
      <c r="AG29" s="39">
        <v>6650.72</v>
      </c>
      <c r="AH29" s="39">
        <v>5400</v>
      </c>
      <c r="AI29" s="39">
        <v>0</v>
      </c>
      <c r="AJ29" s="39">
        <v>9901.7199999999993</v>
      </c>
      <c r="AK29" s="39">
        <v>10471.540000000001</v>
      </c>
      <c r="AL29" s="39">
        <v>0</v>
      </c>
      <c r="AM29" s="39">
        <v>10372.379999999999</v>
      </c>
      <c r="AN29" s="39">
        <v>0</v>
      </c>
      <c r="AO29" s="39">
        <v>7436.72</v>
      </c>
      <c r="AP29" s="39">
        <v>7746.9</v>
      </c>
      <c r="AQ29" s="39">
        <v>7947.5</v>
      </c>
      <c r="AR29" s="39">
        <v>10645.6</v>
      </c>
      <c r="AS29" s="39">
        <v>5555.68</v>
      </c>
      <c r="AT29" s="39">
        <v>7699.92</v>
      </c>
      <c r="AU29" s="39">
        <v>12289.7</v>
      </c>
      <c r="AV29" s="39">
        <v>0</v>
      </c>
      <c r="AW29" s="39">
        <v>1483.44</v>
      </c>
      <c r="AX29" s="39">
        <v>8866.6</v>
      </c>
      <c r="AY29" s="39">
        <v>18039.900000000001</v>
      </c>
      <c r="AZ29" s="39">
        <v>34.799999999999997</v>
      </c>
      <c r="BA29" s="62">
        <v>6212.6200000000008</v>
      </c>
      <c r="BB29" s="62">
        <v>0</v>
      </c>
      <c r="BC29" s="62">
        <v>0</v>
      </c>
      <c r="BD29" s="62">
        <v>6839.6</v>
      </c>
      <c r="BE29" s="62">
        <v>0</v>
      </c>
      <c r="BF29" s="62">
        <v>3448.68</v>
      </c>
      <c r="BG29" s="62">
        <v>0</v>
      </c>
      <c r="BH29" s="62">
        <v>0</v>
      </c>
      <c r="BI29" s="7">
        <v>0</v>
      </c>
      <c r="BJ29" s="7">
        <v>13424.14</v>
      </c>
      <c r="BK29" s="62">
        <v>0</v>
      </c>
      <c r="BL29" s="62">
        <v>0</v>
      </c>
      <c r="BM29" s="170">
        <v>0</v>
      </c>
      <c r="BN29" s="62"/>
      <c r="BO29" s="62"/>
      <c r="BP29" s="62"/>
      <c r="BQ29" s="62"/>
      <c r="BR29" s="62"/>
      <c r="BS29" s="62"/>
      <c r="BT29" s="62"/>
    </row>
    <row r="30" spans="3:72" x14ac:dyDescent="0.25">
      <c r="C30" t="str">
        <f>INDEX(Propetz!B:B,MATCH(F30,Propetz!D:D,0),1)</f>
        <v>CENTER CAMPINAS - DISTRIBUICAO DE PRODUTOS AGROPECUARIOS LTD</v>
      </c>
      <c r="D30" s="31" t="s">
        <v>47</v>
      </c>
      <c r="E30" s="26" t="s">
        <v>276</v>
      </c>
      <c r="F30" s="31">
        <v>1110</v>
      </c>
      <c r="G30" s="26" t="s">
        <v>437</v>
      </c>
      <c r="H30" s="26" t="s">
        <v>435</v>
      </c>
      <c r="I30" s="39">
        <v>0</v>
      </c>
      <c r="J30" s="39">
        <v>5397.08</v>
      </c>
      <c r="K30" s="39">
        <v>6125.64</v>
      </c>
      <c r="L30" s="39">
        <v>0</v>
      </c>
      <c r="M30" s="39">
        <v>3232.44</v>
      </c>
      <c r="N30" s="39">
        <v>16765.849999999999</v>
      </c>
      <c r="O30" s="39">
        <v>0</v>
      </c>
      <c r="P30" s="39">
        <v>16774.72</v>
      </c>
      <c r="Q30" s="39">
        <v>8756.64</v>
      </c>
      <c r="R30" s="39">
        <v>0</v>
      </c>
      <c r="S30" s="39">
        <v>0</v>
      </c>
      <c r="T30" s="39">
        <v>20413.37</v>
      </c>
      <c r="U30" s="39">
        <v>0</v>
      </c>
      <c r="V30" s="39">
        <v>9252.2999999999993</v>
      </c>
      <c r="W30" s="39">
        <v>13216.68</v>
      </c>
      <c r="X30" s="39">
        <v>0</v>
      </c>
      <c r="Y30" s="39">
        <v>5357.2</v>
      </c>
      <c r="Z30" s="39">
        <v>19405.259999999998</v>
      </c>
      <c r="AA30" s="39">
        <v>6030.98</v>
      </c>
      <c r="AB30" s="39">
        <v>23419.25</v>
      </c>
      <c r="AC30" s="39">
        <v>11592</v>
      </c>
      <c r="AD30" s="39">
        <v>8097.1</v>
      </c>
      <c r="AE30" s="39">
        <v>4557.84</v>
      </c>
      <c r="AF30" s="39">
        <v>0</v>
      </c>
      <c r="AG30" s="39">
        <v>0</v>
      </c>
      <c r="AH30" s="39">
        <v>5176.0400000000009</v>
      </c>
      <c r="AI30" s="39">
        <v>6968.56</v>
      </c>
      <c r="AJ30" s="39">
        <v>0</v>
      </c>
      <c r="AK30" s="39">
        <v>0</v>
      </c>
      <c r="AL30" s="39">
        <v>25966.19</v>
      </c>
      <c r="AM30" s="39">
        <v>0</v>
      </c>
      <c r="AN30" s="39">
        <v>0</v>
      </c>
      <c r="AO30" s="39">
        <v>8601.4599999999991</v>
      </c>
      <c r="AP30" s="39">
        <v>5014.3599999999997</v>
      </c>
      <c r="AQ30" s="39">
        <v>0</v>
      </c>
      <c r="AR30" s="39">
        <v>5217.24</v>
      </c>
      <c r="AS30" s="39">
        <v>21195.38</v>
      </c>
      <c r="AT30" s="39">
        <v>0</v>
      </c>
      <c r="AU30" s="39">
        <v>19174.259999999998</v>
      </c>
      <c r="AV30" s="39">
        <v>11636.62</v>
      </c>
      <c r="AW30" s="39">
        <v>0</v>
      </c>
      <c r="AX30" s="39">
        <v>1356.36</v>
      </c>
      <c r="AY30" s="39">
        <v>17256.419999999998</v>
      </c>
      <c r="AZ30" s="39">
        <v>0</v>
      </c>
      <c r="BA30" s="62">
        <v>14753.92</v>
      </c>
      <c r="BB30" s="62">
        <v>0</v>
      </c>
      <c r="BC30" s="62">
        <v>14398.2</v>
      </c>
      <c r="BD30" s="62">
        <v>0</v>
      </c>
      <c r="BE30" s="62">
        <v>32360.76</v>
      </c>
      <c r="BF30" s="62">
        <v>18586.810000000001</v>
      </c>
      <c r="BG30" s="62">
        <v>0</v>
      </c>
      <c r="BH30" s="62">
        <v>16001.86</v>
      </c>
      <c r="BI30" s="7">
        <v>16068.9</v>
      </c>
      <c r="BJ30" s="7">
        <v>0</v>
      </c>
      <c r="BK30" s="62">
        <v>0</v>
      </c>
      <c r="BL30" s="62">
        <v>0</v>
      </c>
      <c r="BM30" s="170">
        <v>15291.960000000001</v>
      </c>
      <c r="BN30" s="62"/>
      <c r="BO30" s="62"/>
      <c r="BP30" s="62"/>
      <c r="BQ30" s="62"/>
      <c r="BR30" s="62"/>
      <c r="BS30" s="62"/>
      <c r="BT30" s="62"/>
    </row>
    <row r="31" spans="3:72" x14ac:dyDescent="0.25">
      <c r="C31" t="str">
        <f>INDEX(Propetz!B:B,MATCH(F31,Propetz!D:D,0),1)</f>
        <v>RAFAELA ZANCHET DA SILVA</v>
      </c>
      <c r="D31" s="31" t="s">
        <v>212</v>
      </c>
      <c r="E31" s="26" t="s">
        <v>279</v>
      </c>
      <c r="F31" s="31">
        <v>1126</v>
      </c>
      <c r="G31" s="26" t="s">
        <v>529</v>
      </c>
      <c r="H31" s="26" t="s">
        <v>435</v>
      </c>
      <c r="I31" s="39">
        <v>0</v>
      </c>
      <c r="J31" s="39">
        <v>0</v>
      </c>
      <c r="K31" s="39">
        <v>9453.2999999999993</v>
      </c>
      <c r="L31" s="39">
        <v>0</v>
      </c>
      <c r="M31" s="39">
        <v>18160.18</v>
      </c>
      <c r="N31" s="39">
        <v>0</v>
      </c>
      <c r="O31" s="39">
        <v>7361.57</v>
      </c>
      <c r="P31" s="39">
        <v>0</v>
      </c>
      <c r="Q31" s="39">
        <v>19635.88</v>
      </c>
      <c r="R31" s="39">
        <v>3841.72</v>
      </c>
      <c r="S31" s="39">
        <v>7468.74</v>
      </c>
      <c r="T31" s="39">
        <v>3226.82</v>
      </c>
      <c r="U31" s="39">
        <v>15983.82</v>
      </c>
      <c r="V31" s="39">
        <v>12286.62</v>
      </c>
      <c r="W31" s="39">
        <v>0</v>
      </c>
      <c r="X31" s="39">
        <v>0</v>
      </c>
      <c r="Y31" s="39">
        <v>0</v>
      </c>
      <c r="Z31" s="39">
        <v>0</v>
      </c>
      <c r="AA31" s="39">
        <v>17386.72</v>
      </c>
      <c r="AB31" s="39">
        <v>0</v>
      </c>
      <c r="AC31" s="39">
        <v>0</v>
      </c>
      <c r="AD31" s="39">
        <v>0</v>
      </c>
      <c r="AE31" s="39">
        <v>6865.82</v>
      </c>
      <c r="AF31" s="39">
        <v>17471.760000000002</v>
      </c>
      <c r="AG31" s="39">
        <v>8413.0600000000013</v>
      </c>
      <c r="AH31" s="39">
        <v>0</v>
      </c>
      <c r="AI31" s="39">
        <v>10321.84</v>
      </c>
      <c r="AJ31" s="39">
        <v>679.78</v>
      </c>
      <c r="AK31" s="39">
        <v>0</v>
      </c>
      <c r="AL31" s="39">
        <v>4908.7299999999996</v>
      </c>
      <c r="AM31" s="39">
        <v>0</v>
      </c>
      <c r="AN31" s="39">
        <v>18336.62</v>
      </c>
      <c r="AO31" s="39">
        <v>1942.88</v>
      </c>
      <c r="AP31" s="39">
        <v>0</v>
      </c>
      <c r="AQ31" s="39">
        <v>0</v>
      </c>
      <c r="AR31" s="39">
        <v>11124.93</v>
      </c>
      <c r="AS31" s="39">
        <v>0</v>
      </c>
      <c r="AT31" s="39">
        <v>4356.4799999999996</v>
      </c>
      <c r="AU31" s="39">
        <v>11752.98</v>
      </c>
      <c r="AV31" s="39">
        <v>3944.16</v>
      </c>
      <c r="AW31" s="39">
        <v>0</v>
      </c>
      <c r="AX31" s="39">
        <v>14461.74</v>
      </c>
      <c r="AY31" s="39">
        <v>7605.47</v>
      </c>
      <c r="AZ31" s="39">
        <v>0</v>
      </c>
      <c r="BA31" s="62">
        <v>0</v>
      </c>
      <c r="BB31" s="62">
        <v>0</v>
      </c>
      <c r="BC31" s="62">
        <v>14798.439999999999</v>
      </c>
      <c r="BD31" s="62">
        <v>0</v>
      </c>
      <c r="BE31" s="62">
        <v>7465.98</v>
      </c>
      <c r="BF31" s="62">
        <v>17583.96</v>
      </c>
      <c r="BG31" s="62">
        <v>522</v>
      </c>
      <c r="BH31" s="62">
        <v>0</v>
      </c>
      <c r="BI31" s="7">
        <v>0</v>
      </c>
      <c r="BJ31" s="7">
        <v>5560</v>
      </c>
      <c r="BK31" s="62">
        <v>0</v>
      </c>
      <c r="BL31" s="62">
        <v>13807.66</v>
      </c>
      <c r="BM31" s="170">
        <v>0</v>
      </c>
      <c r="BN31" s="62"/>
      <c r="BO31" s="62"/>
      <c r="BP31" s="62"/>
      <c r="BQ31" s="62"/>
      <c r="BR31" s="62"/>
      <c r="BS31" s="62"/>
      <c r="BT31" s="62"/>
    </row>
    <row r="32" spans="3:72" x14ac:dyDescent="0.25">
      <c r="C32" t="str">
        <f>INDEX(Propetz!B:B,MATCH(F32,Propetz!D:D,0),1)</f>
        <v>MAURICIO JOSE VENANCIO DE CARVALHO 17875659809</v>
      </c>
      <c r="D32" s="31" t="s">
        <v>164</v>
      </c>
      <c r="E32" s="26" t="s">
        <v>276</v>
      </c>
      <c r="F32" s="31">
        <v>1186</v>
      </c>
      <c r="G32" s="26" t="s">
        <v>436</v>
      </c>
      <c r="H32" s="26" t="s">
        <v>435</v>
      </c>
      <c r="I32" s="39">
        <v>0</v>
      </c>
      <c r="J32" s="39">
        <v>0</v>
      </c>
      <c r="K32" s="39">
        <v>0</v>
      </c>
      <c r="L32" s="39">
        <v>0</v>
      </c>
      <c r="M32" s="39">
        <v>6519.9500000000007</v>
      </c>
      <c r="N32" s="39">
        <v>3494.48</v>
      </c>
      <c r="O32" s="39">
        <v>4693.2</v>
      </c>
      <c r="P32" s="39">
        <v>0</v>
      </c>
      <c r="Q32" s="39">
        <v>4303.5200000000004</v>
      </c>
      <c r="R32" s="39">
        <v>14641.880000000001</v>
      </c>
      <c r="S32" s="39">
        <v>0</v>
      </c>
      <c r="T32" s="39">
        <v>8610.8799999999992</v>
      </c>
      <c r="U32" s="39">
        <v>6510.34</v>
      </c>
      <c r="V32" s="39">
        <v>10990.75</v>
      </c>
      <c r="W32" s="39">
        <v>15875.61</v>
      </c>
      <c r="X32" s="39">
        <v>12087.34</v>
      </c>
      <c r="Y32" s="39">
        <v>9154.82</v>
      </c>
      <c r="Z32" s="39">
        <v>4088.88</v>
      </c>
      <c r="AA32" s="39">
        <v>2040.8</v>
      </c>
      <c r="AB32" s="39">
        <v>5188.03</v>
      </c>
      <c r="AC32" s="39">
        <v>5018.45</v>
      </c>
      <c r="AD32" s="39">
        <v>5106.6000000000004</v>
      </c>
      <c r="AE32" s="39">
        <v>7922.26</v>
      </c>
      <c r="AF32" s="39">
        <v>7671.4900000000007</v>
      </c>
      <c r="AG32" s="39">
        <v>913.45</v>
      </c>
      <c r="AH32" s="39">
        <v>4679.3200000000006</v>
      </c>
      <c r="AI32" s="39">
        <v>1328.37</v>
      </c>
      <c r="AJ32" s="39">
        <v>0</v>
      </c>
      <c r="AK32" s="39">
        <v>0</v>
      </c>
      <c r="AL32" s="39">
        <v>17331.050000000003</v>
      </c>
      <c r="AM32" s="39">
        <v>3486</v>
      </c>
      <c r="AN32" s="39">
        <v>13340.13</v>
      </c>
      <c r="AO32" s="39">
        <v>18196.28</v>
      </c>
      <c r="AP32" s="39">
        <v>3592.58</v>
      </c>
      <c r="AQ32" s="39">
        <v>24912.25</v>
      </c>
      <c r="AR32" s="39">
        <v>11872.7</v>
      </c>
      <c r="AS32" s="39">
        <v>15989.95</v>
      </c>
      <c r="AT32" s="39">
        <v>0</v>
      </c>
      <c r="AU32" s="39">
        <v>17703.63</v>
      </c>
      <c r="AV32" s="39">
        <v>12132.58</v>
      </c>
      <c r="AW32" s="39">
        <v>12759.38</v>
      </c>
      <c r="AX32" s="39">
        <v>0</v>
      </c>
      <c r="AY32" s="39">
        <v>8085.0499999999993</v>
      </c>
      <c r="AZ32" s="39">
        <v>16092.77</v>
      </c>
      <c r="BA32" s="62">
        <v>4509.57</v>
      </c>
      <c r="BB32" s="62">
        <v>11532.900000000001</v>
      </c>
      <c r="BC32" s="62">
        <v>1142.49</v>
      </c>
      <c r="BD32" s="62">
        <v>0</v>
      </c>
      <c r="BE32" s="62">
        <v>21372.799999999999</v>
      </c>
      <c r="BF32" s="62">
        <v>0</v>
      </c>
      <c r="BG32" s="62">
        <v>0</v>
      </c>
      <c r="BH32" s="62">
        <v>11733.36</v>
      </c>
      <c r="BI32" s="7">
        <v>3817.41</v>
      </c>
      <c r="BJ32" s="7">
        <v>13420.24</v>
      </c>
      <c r="BK32" s="62">
        <v>0</v>
      </c>
      <c r="BL32" s="62">
        <v>4515.2</v>
      </c>
      <c r="BM32" s="170">
        <v>8420.6</v>
      </c>
      <c r="BN32" s="62"/>
      <c r="BO32" s="62"/>
      <c r="BP32" s="62"/>
      <c r="BQ32" s="62"/>
      <c r="BR32" s="62"/>
      <c r="BS32" s="62"/>
      <c r="BT32" s="62"/>
    </row>
    <row r="33" spans="3:72" x14ac:dyDescent="0.25">
      <c r="C33" t="str">
        <f>INDEX(Propetz!B:B,MATCH(F33,Propetz!D:D,0),1)</f>
        <v>SAMUEL ANTONIO ISIDORON FEITOSA COSTA 03916196243</v>
      </c>
      <c r="D33" s="31" t="s">
        <v>229</v>
      </c>
      <c r="E33" s="26" t="s">
        <v>287</v>
      </c>
      <c r="F33" s="31">
        <v>1019</v>
      </c>
      <c r="G33" s="26" t="s">
        <v>529</v>
      </c>
      <c r="H33" s="26" t="s">
        <v>464</v>
      </c>
      <c r="I33" s="39">
        <v>1815.29</v>
      </c>
      <c r="J33" s="39">
        <v>0</v>
      </c>
      <c r="K33" s="39">
        <v>0</v>
      </c>
      <c r="L33" s="39">
        <v>0</v>
      </c>
      <c r="M33" s="39">
        <v>0</v>
      </c>
      <c r="N33" s="39">
        <v>5942.78</v>
      </c>
      <c r="O33" s="39">
        <v>2172.5300000000002</v>
      </c>
      <c r="P33" s="39">
        <v>1069.6400000000001</v>
      </c>
      <c r="Q33" s="39">
        <v>5266.24</v>
      </c>
      <c r="R33" s="39">
        <v>0</v>
      </c>
      <c r="S33" s="39">
        <v>5481.34</v>
      </c>
      <c r="T33" s="39">
        <v>9443.4900000000016</v>
      </c>
      <c r="U33" s="39">
        <v>5315.15</v>
      </c>
      <c r="V33" s="39">
        <v>15478.72</v>
      </c>
      <c r="W33" s="39">
        <v>11942.6</v>
      </c>
      <c r="X33" s="39">
        <v>25565.059999999998</v>
      </c>
      <c r="Y33" s="39">
        <v>34200.400000000001</v>
      </c>
      <c r="Z33" s="39">
        <v>0</v>
      </c>
      <c r="AA33" s="39">
        <v>17578.66</v>
      </c>
      <c r="AB33" s="39">
        <v>0</v>
      </c>
      <c r="AC33" s="39">
        <v>0</v>
      </c>
      <c r="AD33" s="39">
        <v>0</v>
      </c>
      <c r="AE33" s="39">
        <v>1219.04</v>
      </c>
      <c r="AF33" s="39">
        <v>3257.4900000000002</v>
      </c>
      <c r="AG33" s="39">
        <v>0</v>
      </c>
      <c r="AH33" s="39">
        <v>6238.62</v>
      </c>
      <c r="AI33" s="39">
        <v>8007.6200000000008</v>
      </c>
      <c r="AJ33" s="39">
        <v>0</v>
      </c>
      <c r="AK33" s="39">
        <v>0</v>
      </c>
      <c r="AL33" s="39">
        <v>2559.48</v>
      </c>
      <c r="AM33" s="39">
        <v>0</v>
      </c>
      <c r="AN33" s="39">
        <v>0</v>
      </c>
      <c r="AO33" s="39">
        <v>974.83999999999992</v>
      </c>
      <c r="AP33" s="39">
        <v>0</v>
      </c>
      <c r="AQ33" s="39">
        <v>1602.2199999999998</v>
      </c>
      <c r="AR33" s="39">
        <v>3022.7</v>
      </c>
      <c r="AS33" s="39">
        <v>0</v>
      </c>
      <c r="AT33" s="39">
        <v>0</v>
      </c>
      <c r="AU33" s="39">
        <v>1618.14</v>
      </c>
      <c r="AV33" s="39">
        <v>0</v>
      </c>
      <c r="AW33" s="39">
        <v>1955.3600000000001</v>
      </c>
      <c r="AX33" s="39">
        <v>0</v>
      </c>
      <c r="AY33" s="39">
        <v>0</v>
      </c>
      <c r="AZ33" s="39">
        <v>1129.27</v>
      </c>
      <c r="BA33" s="62">
        <v>0</v>
      </c>
      <c r="BB33" s="62">
        <v>1399.79</v>
      </c>
      <c r="BC33" s="62">
        <v>0</v>
      </c>
      <c r="BD33" s="62">
        <v>0</v>
      </c>
      <c r="BE33" s="62">
        <v>0</v>
      </c>
      <c r="BF33" s="62">
        <v>0</v>
      </c>
      <c r="BG33" s="62">
        <v>0</v>
      </c>
      <c r="BH33" s="62">
        <v>0</v>
      </c>
      <c r="BI33" s="7">
        <v>0</v>
      </c>
      <c r="BJ33" s="7">
        <v>0</v>
      </c>
      <c r="BK33" s="62">
        <v>0</v>
      </c>
      <c r="BL33" s="62">
        <v>0</v>
      </c>
      <c r="BM33" s="170">
        <v>0</v>
      </c>
      <c r="BN33" s="62"/>
      <c r="BO33" s="62"/>
      <c r="BP33" s="62"/>
      <c r="BQ33" s="62"/>
      <c r="BR33" s="62"/>
      <c r="BS33" s="62"/>
      <c r="BT33" s="62"/>
    </row>
    <row r="34" spans="3:72" x14ac:dyDescent="0.25">
      <c r="C34" t="str">
        <f>INDEX(Propetz!B:B,MATCH(F34,Propetz!D:D,0),1)</f>
        <v>GR PET COMERCIAL LTDA</v>
      </c>
      <c r="D34" s="31" t="s">
        <v>103</v>
      </c>
      <c r="E34" s="26" t="s">
        <v>275</v>
      </c>
      <c r="F34" s="31">
        <v>1001</v>
      </c>
      <c r="G34" s="26" t="s">
        <v>529</v>
      </c>
      <c r="H34" s="26" t="s">
        <v>435</v>
      </c>
      <c r="I34" s="39">
        <v>3972.9</v>
      </c>
      <c r="J34" s="39">
        <v>14549.93</v>
      </c>
      <c r="K34" s="39">
        <v>3805.49</v>
      </c>
      <c r="L34" s="39">
        <v>5133.5600000000004</v>
      </c>
      <c r="M34" s="39">
        <v>3836.81</v>
      </c>
      <c r="N34" s="39">
        <v>3842.6900000000005</v>
      </c>
      <c r="O34" s="39">
        <v>7436.22</v>
      </c>
      <c r="P34" s="39">
        <v>2486.5</v>
      </c>
      <c r="Q34" s="39">
        <v>7306.5599999999995</v>
      </c>
      <c r="R34" s="39">
        <v>8861.36</v>
      </c>
      <c r="S34" s="39">
        <v>14028.01</v>
      </c>
      <c r="T34" s="39">
        <v>5627.7</v>
      </c>
      <c r="U34" s="39">
        <v>14327.73</v>
      </c>
      <c r="V34" s="39">
        <v>10622.470000000001</v>
      </c>
      <c r="W34" s="39">
        <v>8766.7200000000012</v>
      </c>
      <c r="X34" s="39">
        <v>0</v>
      </c>
      <c r="Y34" s="39">
        <v>16587.8</v>
      </c>
      <c r="Z34" s="39">
        <v>9935.4500000000007</v>
      </c>
      <c r="AA34" s="39">
        <v>14715.05</v>
      </c>
      <c r="AB34" s="39">
        <v>8295.0300000000007</v>
      </c>
      <c r="AC34" s="39">
        <v>6976.27</v>
      </c>
      <c r="AD34" s="39">
        <v>7889.66</v>
      </c>
      <c r="AE34" s="39">
        <v>8574.0499999999993</v>
      </c>
      <c r="AF34" s="39">
        <v>2252.41</v>
      </c>
      <c r="AG34" s="39">
        <v>13242.16</v>
      </c>
      <c r="AH34" s="39">
        <v>7666.72</v>
      </c>
      <c r="AI34" s="39">
        <v>13549.58</v>
      </c>
      <c r="AJ34" s="39">
        <v>14717.33</v>
      </c>
      <c r="AK34" s="39">
        <v>17978.650000000001</v>
      </c>
      <c r="AL34" s="39">
        <v>13909.990000000002</v>
      </c>
      <c r="AM34" s="39">
        <v>34869.440000000002</v>
      </c>
      <c r="AN34" s="39">
        <v>24865.940000000002</v>
      </c>
      <c r="AO34" s="39">
        <v>39040.300000000003</v>
      </c>
      <c r="AP34" s="39">
        <v>2247.5100000000002</v>
      </c>
      <c r="AQ34" s="39">
        <v>52286.7</v>
      </c>
      <c r="AR34" s="39">
        <v>59384.119999999995</v>
      </c>
      <c r="AS34" s="39">
        <v>58033.880000000005</v>
      </c>
      <c r="AT34" s="39">
        <v>66192.579999999987</v>
      </c>
      <c r="AU34" s="39">
        <v>25573.26</v>
      </c>
      <c r="AV34" s="39">
        <v>22565.98</v>
      </c>
      <c r="AW34" s="39">
        <v>26711.190000000002</v>
      </c>
      <c r="AX34" s="39">
        <v>0</v>
      </c>
      <c r="AY34" s="39">
        <v>17098.47</v>
      </c>
      <c r="AZ34" s="39">
        <v>22759.86</v>
      </c>
      <c r="BA34" s="62">
        <v>21571.129999999997</v>
      </c>
      <c r="BB34" s="62">
        <v>27709.91</v>
      </c>
      <c r="BC34" s="62">
        <v>37836.839999999997</v>
      </c>
      <c r="BD34" s="62">
        <v>50722.5</v>
      </c>
      <c r="BE34" s="62">
        <v>33405.99</v>
      </c>
      <c r="BF34" s="62">
        <v>39672.759999999995</v>
      </c>
      <c r="BG34" s="62">
        <v>27076.080000000002</v>
      </c>
      <c r="BH34" s="62">
        <v>30691.440000000002</v>
      </c>
      <c r="BI34" s="7">
        <v>56454.559999999998</v>
      </c>
      <c r="BJ34" s="7">
        <v>38488.730000000003</v>
      </c>
      <c r="BK34" s="62">
        <v>58472.4</v>
      </c>
      <c r="BL34" s="62">
        <v>47104.25</v>
      </c>
      <c r="BM34" s="170">
        <v>48654.040000000008</v>
      </c>
      <c r="BN34" s="62"/>
      <c r="BO34" s="62"/>
      <c r="BP34" s="62"/>
      <c r="BQ34" s="62"/>
      <c r="BR34" s="62"/>
      <c r="BS34" s="62"/>
      <c r="BT34" s="62"/>
    </row>
    <row r="35" spans="3:72" x14ac:dyDescent="0.25">
      <c r="C35" t="str">
        <f>INDEX(Propetz!B:B,MATCH(F35,Propetz!D:D,0),1)</f>
        <v>FOCUSVET COMERCIO DE PRODUTOS VETERINARIOS LTDA</v>
      </c>
      <c r="D35" s="31" t="s">
        <v>90</v>
      </c>
      <c r="E35" s="26" t="s">
        <v>292</v>
      </c>
      <c r="F35" s="31">
        <v>1259</v>
      </c>
      <c r="G35" s="26" t="s">
        <v>437</v>
      </c>
      <c r="H35" s="26" t="s">
        <v>435</v>
      </c>
      <c r="I35" s="39">
        <v>0</v>
      </c>
      <c r="J35" s="39">
        <v>0</v>
      </c>
      <c r="K35" s="39">
        <v>0</v>
      </c>
      <c r="L35" s="39">
        <v>0</v>
      </c>
      <c r="M35" s="39">
        <v>0</v>
      </c>
      <c r="N35" s="39">
        <v>0</v>
      </c>
      <c r="O35" s="39">
        <v>0</v>
      </c>
      <c r="P35" s="39">
        <v>0</v>
      </c>
      <c r="Q35" s="39">
        <v>25601.24</v>
      </c>
      <c r="R35" s="39">
        <v>9527.9</v>
      </c>
      <c r="S35" s="39">
        <v>0</v>
      </c>
      <c r="T35" s="39">
        <v>0</v>
      </c>
      <c r="U35" s="39">
        <v>13963.02</v>
      </c>
      <c r="V35" s="39">
        <v>11063.42</v>
      </c>
      <c r="W35" s="39">
        <v>7853.5</v>
      </c>
      <c r="X35" s="39">
        <v>17058.18</v>
      </c>
      <c r="Y35" s="39">
        <v>21566.78</v>
      </c>
      <c r="Z35" s="39">
        <v>0</v>
      </c>
      <c r="AA35" s="39">
        <v>17502.78</v>
      </c>
      <c r="AB35" s="39">
        <v>0</v>
      </c>
      <c r="AC35" s="39">
        <v>37490.239999999998</v>
      </c>
      <c r="AD35" s="39">
        <v>38745.599999999999</v>
      </c>
      <c r="AE35" s="39">
        <v>0</v>
      </c>
      <c r="AF35" s="39">
        <v>49642.74</v>
      </c>
      <c r="AG35" s="39">
        <v>37304</v>
      </c>
      <c r="AH35" s="39">
        <v>73301.930000000008</v>
      </c>
      <c r="AI35" s="39">
        <v>8298.0200000000041</v>
      </c>
      <c r="AJ35" s="39">
        <v>0</v>
      </c>
      <c r="AK35" s="39">
        <v>64302.359999999993</v>
      </c>
      <c r="AL35" s="39">
        <v>39629.770000000004</v>
      </c>
      <c r="AM35" s="39">
        <v>47607.18</v>
      </c>
      <c r="AN35" s="39">
        <v>32796.080000000002</v>
      </c>
      <c r="AO35" s="39">
        <v>16683.900000000001</v>
      </c>
      <c r="AP35" s="39">
        <v>56973.62</v>
      </c>
      <c r="AQ35" s="39">
        <v>26890.050000000003</v>
      </c>
      <c r="AR35" s="39">
        <v>49330.020000000004</v>
      </c>
      <c r="AS35" s="39">
        <v>37630.67</v>
      </c>
      <c r="AT35" s="39">
        <v>0</v>
      </c>
      <c r="AU35" s="39">
        <v>46241.919999999998</v>
      </c>
      <c r="AV35" s="39">
        <v>49280.49</v>
      </c>
      <c r="AW35" s="39">
        <v>43311.020000000004</v>
      </c>
      <c r="AX35" s="39">
        <v>48985.84</v>
      </c>
      <c r="AY35" s="39">
        <v>55322.33</v>
      </c>
      <c r="AZ35" s="39">
        <v>27948.879999999997</v>
      </c>
      <c r="BA35" s="62">
        <v>0</v>
      </c>
      <c r="BB35" s="62">
        <v>0</v>
      </c>
      <c r="BC35" s="62">
        <v>0</v>
      </c>
      <c r="BD35" s="62">
        <v>0</v>
      </c>
      <c r="BE35" s="62">
        <v>0</v>
      </c>
      <c r="BF35" s="62">
        <v>0</v>
      </c>
      <c r="BG35" s="62">
        <v>0</v>
      </c>
      <c r="BH35" s="62">
        <v>0</v>
      </c>
      <c r="BI35" s="7">
        <v>6355.12</v>
      </c>
      <c r="BJ35" s="7">
        <v>0</v>
      </c>
      <c r="BK35" s="62">
        <v>6667.4400000000005</v>
      </c>
      <c r="BL35" s="62">
        <v>0</v>
      </c>
      <c r="BM35" s="170">
        <v>10078.31</v>
      </c>
      <c r="BN35" s="62"/>
      <c r="BO35" s="62"/>
      <c r="BP35" s="62"/>
      <c r="BQ35" s="62"/>
      <c r="BR35" s="62"/>
      <c r="BS35" s="62"/>
      <c r="BT35" s="62"/>
    </row>
    <row r="36" spans="3:72" x14ac:dyDescent="0.25">
      <c r="C36" t="str">
        <f>INDEX(Propetz!B:B,MATCH(F36,Propetz!D:D,0),1)</f>
        <v>VETSAM DISTRIBUIDORA DE PRODUTOS EIRELI</v>
      </c>
      <c r="D36" s="31" t="s">
        <v>259</v>
      </c>
      <c r="E36" s="26" t="s">
        <v>294</v>
      </c>
      <c r="F36" s="31">
        <v>1163</v>
      </c>
      <c r="G36" s="26" t="s">
        <v>436</v>
      </c>
      <c r="H36" s="26" t="s">
        <v>435</v>
      </c>
      <c r="I36" s="39">
        <v>0</v>
      </c>
      <c r="J36" s="39">
        <v>0</v>
      </c>
      <c r="K36" s="39">
        <v>0</v>
      </c>
      <c r="L36" s="39">
        <v>13800.78</v>
      </c>
      <c r="M36" s="39">
        <v>0</v>
      </c>
      <c r="N36" s="39">
        <v>0</v>
      </c>
      <c r="O36" s="39">
        <v>0</v>
      </c>
      <c r="P36" s="39">
        <v>0</v>
      </c>
      <c r="Q36" s="39">
        <v>0</v>
      </c>
      <c r="R36" s="39">
        <v>0</v>
      </c>
      <c r="S36" s="39">
        <v>0</v>
      </c>
      <c r="T36" s="39">
        <v>65193.11</v>
      </c>
      <c r="U36" s="39">
        <v>0</v>
      </c>
      <c r="V36" s="39">
        <v>0</v>
      </c>
      <c r="W36" s="39">
        <v>18995.689999999999</v>
      </c>
      <c r="X36" s="39">
        <v>0</v>
      </c>
      <c r="Y36" s="39">
        <v>25190.720000000001</v>
      </c>
      <c r="Z36" s="39">
        <v>0</v>
      </c>
      <c r="AA36" s="39">
        <v>0</v>
      </c>
      <c r="AB36" s="39">
        <v>41696.480000000003</v>
      </c>
      <c r="AC36" s="39">
        <v>0</v>
      </c>
      <c r="AD36" s="39">
        <v>0</v>
      </c>
      <c r="AE36" s="39">
        <v>0</v>
      </c>
      <c r="AF36" s="39">
        <v>22251.040000000001</v>
      </c>
      <c r="AG36" s="39">
        <v>0</v>
      </c>
      <c r="AH36" s="39">
        <v>36570.33</v>
      </c>
      <c r="AI36" s="39">
        <v>0</v>
      </c>
      <c r="AJ36" s="39">
        <v>0</v>
      </c>
      <c r="AK36" s="39">
        <v>0</v>
      </c>
      <c r="AL36" s="39">
        <v>0</v>
      </c>
      <c r="AM36" s="39">
        <v>47016.72</v>
      </c>
      <c r="AN36" s="39">
        <v>0</v>
      </c>
      <c r="AO36" s="39">
        <v>31432.080000000002</v>
      </c>
      <c r="AP36" s="39">
        <v>0</v>
      </c>
      <c r="AQ36" s="39">
        <v>37128.269999999997</v>
      </c>
      <c r="AR36" s="39">
        <v>0</v>
      </c>
      <c r="AS36" s="39">
        <v>46523.86</v>
      </c>
      <c r="AT36" s="39">
        <v>51925.37</v>
      </c>
      <c r="AU36" s="39">
        <v>0</v>
      </c>
      <c r="AV36" s="39">
        <v>0</v>
      </c>
      <c r="AW36" s="39">
        <v>32118.2</v>
      </c>
      <c r="AX36" s="39">
        <v>0</v>
      </c>
      <c r="AY36" s="39">
        <v>65269.51</v>
      </c>
      <c r="AZ36" s="39">
        <v>42701.340000000004</v>
      </c>
      <c r="BA36" s="62">
        <v>0</v>
      </c>
      <c r="BB36" s="62">
        <v>0</v>
      </c>
      <c r="BC36" s="62">
        <v>57729.850000000006</v>
      </c>
      <c r="BD36" s="62">
        <v>35700.559999999998</v>
      </c>
      <c r="BE36" s="62">
        <v>0</v>
      </c>
      <c r="BF36" s="62">
        <v>39792.630000000005</v>
      </c>
      <c r="BG36" s="62">
        <v>38933.4</v>
      </c>
      <c r="BH36" s="62">
        <v>0</v>
      </c>
      <c r="BI36" s="7">
        <v>42004.46</v>
      </c>
      <c r="BJ36" s="7">
        <v>0</v>
      </c>
      <c r="BK36" s="62">
        <v>58946.630000000005</v>
      </c>
      <c r="BL36" s="62">
        <v>40890.11</v>
      </c>
      <c r="BM36" s="170">
        <v>0</v>
      </c>
      <c r="BN36" s="62"/>
      <c r="BO36" s="62"/>
      <c r="BP36" s="62"/>
      <c r="BQ36" s="62"/>
      <c r="BR36" s="62"/>
      <c r="BS36" s="62"/>
      <c r="BT36" s="62"/>
    </row>
    <row r="37" spans="3:72" x14ac:dyDescent="0.25">
      <c r="C37" t="str">
        <f>INDEX(Propetz!B:B,MATCH(F37,Propetz!D:D,0),1)</f>
        <v>PET SHOP BELO HORIZONTE LTDA</v>
      </c>
      <c r="D37" s="31" t="s">
        <v>195</v>
      </c>
      <c r="E37" s="26" t="s">
        <v>280</v>
      </c>
      <c r="F37" s="31">
        <v>1011</v>
      </c>
      <c r="G37" s="26" t="s">
        <v>436</v>
      </c>
      <c r="H37" s="26" t="s">
        <v>435</v>
      </c>
      <c r="I37" s="39">
        <v>10892</v>
      </c>
      <c r="J37" s="39">
        <v>4475.7800000000007</v>
      </c>
      <c r="K37" s="39">
        <v>3596.06</v>
      </c>
      <c r="L37" s="39">
        <v>6439.24</v>
      </c>
      <c r="M37" s="39">
        <v>9062.49</v>
      </c>
      <c r="N37" s="39">
        <v>2633.12</v>
      </c>
      <c r="O37" s="39">
        <v>5243.16</v>
      </c>
      <c r="P37" s="39">
        <v>5559.82</v>
      </c>
      <c r="Q37" s="39">
        <v>1695.7199999999998</v>
      </c>
      <c r="R37" s="39">
        <v>7543.44</v>
      </c>
      <c r="S37" s="39">
        <v>8737.15</v>
      </c>
      <c r="T37" s="39">
        <v>3233.3599999999997</v>
      </c>
      <c r="U37" s="39">
        <v>13095.960000000001</v>
      </c>
      <c r="V37" s="39">
        <v>16552.04</v>
      </c>
      <c r="W37" s="39">
        <v>4718.8100000000004</v>
      </c>
      <c r="X37" s="39">
        <v>4264.16</v>
      </c>
      <c r="Y37" s="39">
        <v>6694.5</v>
      </c>
      <c r="Z37" s="39">
        <v>2709</v>
      </c>
      <c r="AA37" s="39">
        <v>11262.970000000001</v>
      </c>
      <c r="AB37" s="39">
        <v>9685.57</v>
      </c>
      <c r="AC37" s="39">
        <v>2952.18</v>
      </c>
      <c r="AD37" s="39">
        <v>4758.05</v>
      </c>
      <c r="AE37" s="39">
        <v>8461.9599999999991</v>
      </c>
      <c r="AF37" s="39">
        <v>6615.9000000000005</v>
      </c>
      <c r="AG37" s="39">
        <v>3621.88</v>
      </c>
      <c r="AH37" s="39">
        <v>14865.45</v>
      </c>
      <c r="AI37" s="39">
        <v>3974.24</v>
      </c>
      <c r="AJ37" s="39">
        <v>5911.58</v>
      </c>
      <c r="AK37" s="39">
        <v>6774.8399999999992</v>
      </c>
      <c r="AL37" s="39">
        <v>8403.86</v>
      </c>
      <c r="AM37" s="39">
        <v>3497.5199999999995</v>
      </c>
      <c r="AN37" s="39">
        <v>2257.06</v>
      </c>
      <c r="AO37" s="39">
        <v>9485.9599999999991</v>
      </c>
      <c r="AP37" s="39">
        <v>2710.82</v>
      </c>
      <c r="AQ37" s="39">
        <v>5662.02</v>
      </c>
      <c r="AR37" s="39">
        <v>7290.24</v>
      </c>
      <c r="AS37" s="39">
        <v>5074.92</v>
      </c>
      <c r="AT37" s="39">
        <v>4978.16</v>
      </c>
      <c r="AU37" s="39">
        <v>2024.46</v>
      </c>
      <c r="AV37" s="39">
        <v>2408.96</v>
      </c>
      <c r="AW37" s="39">
        <v>6854.41</v>
      </c>
      <c r="AX37" s="39">
        <v>3234.96</v>
      </c>
      <c r="AY37" s="39">
        <v>8962.52</v>
      </c>
      <c r="AZ37" s="39">
        <v>4310.22</v>
      </c>
      <c r="BA37" s="62">
        <v>3120.9300000000003</v>
      </c>
      <c r="BB37" s="62">
        <v>5210.58</v>
      </c>
      <c r="BC37" s="62">
        <v>10492</v>
      </c>
      <c r="BD37" s="62">
        <v>7183.47</v>
      </c>
      <c r="BE37" s="62">
        <v>12963.72</v>
      </c>
      <c r="BF37" s="62">
        <v>7168.62</v>
      </c>
      <c r="BG37" s="62">
        <v>6558.58</v>
      </c>
      <c r="BH37" s="62">
        <v>10751.75</v>
      </c>
      <c r="BI37" s="7">
        <v>10956.22</v>
      </c>
      <c r="BJ37" s="7">
        <v>7294.2</v>
      </c>
      <c r="BK37" s="62">
        <v>9077.6200000000008</v>
      </c>
      <c r="BL37" s="62">
        <v>16676.920000000002</v>
      </c>
      <c r="BM37" s="170">
        <v>12687.56</v>
      </c>
      <c r="BN37" s="62"/>
      <c r="BO37" s="62"/>
      <c r="BP37" s="62"/>
      <c r="BQ37" s="62"/>
      <c r="BR37" s="62"/>
      <c r="BS37" s="62"/>
      <c r="BT37" s="62"/>
    </row>
    <row r="38" spans="3:72" x14ac:dyDescent="0.25">
      <c r="C38" t="str">
        <f>INDEX(Propetz!B:B,MATCH(F38,Propetz!D:D,0),1)</f>
        <v>UNIVERSO PET COMERCIO DE PRODUTOS E SERVICOS VETERINARIOS S/</v>
      </c>
      <c r="D38" s="31" t="s">
        <v>251</v>
      </c>
      <c r="E38" s="26" t="s">
        <v>283</v>
      </c>
      <c r="F38" s="31">
        <v>1055</v>
      </c>
      <c r="G38" s="26" t="s">
        <v>436</v>
      </c>
      <c r="H38" s="26" t="s">
        <v>440</v>
      </c>
      <c r="I38" s="39">
        <v>13314.01</v>
      </c>
      <c r="J38" s="39">
        <v>0</v>
      </c>
      <c r="K38" s="39">
        <v>87208.12</v>
      </c>
      <c r="L38" s="39">
        <v>0</v>
      </c>
      <c r="M38" s="39">
        <v>0</v>
      </c>
      <c r="N38" s="39">
        <v>18197.28</v>
      </c>
      <c r="O38" s="39">
        <v>14741.2</v>
      </c>
      <c r="P38" s="39">
        <v>0</v>
      </c>
      <c r="Q38" s="39">
        <v>5818.42</v>
      </c>
      <c r="R38" s="39">
        <v>0</v>
      </c>
      <c r="S38" s="39">
        <v>0</v>
      </c>
      <c r="T38" s="39">
        <v>18601.620000000003</v>
      </c>
      <c r="U38" s="39">
        <v>7305.48</v>
      </c>
      <c r="V38" s="39">
        <v>0</v>
      </c>
      <c r="W38" s="39">
        <v>9191.0299999999988</v>
      </c>
      <c r="X38" s="39">
        <v>7022.0599999999995</v>
      </c>
      <c r="Y38" s="39">
        <v>4548.72</v>
      </c>
      <c r="Z38" s="39">
        <v>3928.6</v>
      </c>
      <c r="AA38" s="39">
        <v>0</v>
      </c>
      <c r="AB38" s="39">
        <v>0</v>
      </c>
      <c r="AC38" s="39">
        <v>0</v>
      </c>
      <c r="AD38" s="39">
        <v>0</v>
      </c>
      <c r="AE38" s="39">
        <v>0</v>
      </c>
      <c r="AF38" s="39">
        <v>0</v>
      </c>
      <c r="AG38" s="39">
        <v>0</v>
      </c>
      <c r="AH38" s="39">
        <v>0</v>
      </c>
      <c r="AI38" s="39">
        <v>0</v>
      </c>
      <c r="AJ38" s="39">
        <v>0</v>
      </c>
      <c r="AK38" s="39">
        <v>0</v>
      </c>
      <c r="AL38" s="39">
        <v>0</v>
      </c>
      <c r="AM38" s="39">
        <v>0</v>
      </c>
      <c r="AN38" s="39">
        <v>0</v>
      </c>
      <c r="AO38" s="39">
        <v>0</v>
      </c>
      <c r="AP38" s="39">
        <v>0</v>
      </c>
      <c r="AQ38" s="39">
        <v>0</v>
      </c>
      <c r="AR38" s="39">
        <v>0</v>
      </c>
      <c r="AS38" s="39">
        <v>0</v>
      </c>
      <c r="AT38" s="39">
        <v>0</v>
      </c>
      <c r="AU38" s="39">
        <v>0</v>
      </c>
      <c r="AV38" s="39">
        <v>0</v>
      </c>
      <c r="AW38" s="39">
        <v>0</v>
      </c>
      <c r="AX38" s="39">
        <v>0</v>
      </c>
      <c r="AY38" s="39">
        <v>0</v>
      </c>
      <c r="AZ38" s="39">
        <v>0</v>
      </c>
      <c r="BA38" s="62">
        <v>0</v>
      </c>
      <c r="BB38" s="62">
        <v>0</v>
      </c>
      <c r="BC38" s="62">
        <v>0</v>
      </c>
      <c r="BD38" s="62">
        <v>0</v>
      </c>
      <c r="BE38" s="62">
        <v>0</v>
      </c>
      <c r="BF38" s="62">
        <v>0</v>
      </c>
      <c r="BG38" s="62">
        <v>0</v>
      </c>
      <c r="BH38" s="62">
        <v>0</v>
      </c>
      <c r="BI38" s="7">
        <v>0</v>
      </c>
      <c r="BJ38" s="7">
        <v>0</v>
      </c>
      <c r="BK38" s="62">
        <v>0</v>
      </c>
      <c r="BL38" s="62">
        <v>0</v>
      </c>
      <c r="BM38" s="170">
        <v>0</v>
      </c>
      <c r="BN38" s="62"/>
      <c r="BO38" s="62"/>
      <c r="BP38" s="62"/>
      <c r="BQ38" s="62"/>
      <c r="BR38" s="62"/>
      <c r="BS38" s="62"/>
      <c r="BT38" s="62"/>
    </row>
    <row r="39" spans="3:72" x14ac:dyDescent="0.25">
      <c r="C39" t="str">
        <f>INDEX(Propetz!B:B,MATCH(F39,Propetz!D:D,0),1)</f>
        <v>LUCIANO DA COSTA NUNES</v>
      </c>
      <c r="D39" s="31" t="s">
        <v>145</v>
      </c>
      <c r="E39" s="26" t="s">
        <v>281</v>
      </c>
      <c r="F39" s="31">
        <v>1212</v>
      </c>
      <c r="G39" s="26" t="s">
        <v>529</v>
      </c>
      <c r="H39" s="26" t="s">
        <v>435</v>
      </c>
      <c r="I39" s="39">
        <v>0</v>
      </c>
      <c r="J39" s="39">
        <v>0</v>
      </c>
      <c r="K39" s="39">
        <v>0</v>
      </c>
      <c r="L39" s="39">
        <v>0</v>
      </c>
      <c r="M39" s="39">
        <v>0</v>
      </c>
      <c r="N39" s="39">
        <v>3977.04</v>
      </c>
      <c r="O39" s="39">
        <v>8510.76</v>
      </c>
      <c r="P39" s="39">
        <v>0</v>
      </c>
      <c r="Q39" s="39">
        <v>8820.24</v>
      </c>
      <c r="R39" s="39">
        <v>7154.54</v>
      </c>
      <c r="S39" s="39">
        <v>6053.62</v>
      </c>
      <c r="T39" s="39">
        <v>5041.97</v>
      </c>
      <c r="U39" s="39">
        <v>6107.4</v>
      </c>
      <c r="V39" s="39">
        <v>2818.01</v>
      </c>
      <c r="W39" s="39">
        <v>0</v>
      </c>
      <c r="X39" s="39">
        <v>29001.31</v>
      </c>
      <c r="Y39" s="39">
        <v>5920.26</v>
      </c>
      <c r="Z39" s="39">
        <v>0</v>
      </c>
      <c r="AA39" s="39">
        <v>16268.77</v>
      </c>
      <c r="AB39" s="39">
        <v>0</v>
      </c>
      <c r="AC39" s="39">
        <v>6014.02</v>
      </c>
      <c r="AD39" s="39">
        <v>0</v>
      </c>
      <c r="AE39" s="39">
        <v>0</v>
      </c>
      <c r="AF39" s="39">
        <v>6024.46</v>
      </c>
      <c r="AG39" s="39">
        <v>10610.25</v>
      </c>
      <c r="AH39" s="39">
        <v>5972.4</v>
      </c>
      <c r="AI39" s="39">
        <v>4705.55</v>
      </c>
      <c r="AJ39" s="39">
        <v>0</v>
      </c>
      <c r="AK39" s="39">
        <v>3416.69</v>
      </c>
      <c r="AL39" s="39">
        <v>0</v>
      </c>
      <c r="AM39" s="39">
        <v>6953.32</v>
      </c>
      <c r="AN39" s="39">
        <v>12470.699999999999</v>
      </c>
      <c r="AO39" s="39">
        <v>0</v>
      </c>
      <c r="AP39" s="39">
        <v>0</v>
      </c>
      <c r="AQ39" s="39">
        <v>3988.62</v>
      </c>
      <c r="AR39" s="39">
        <v>9401.6</v>
      </c>
      <c r="AS39" s="39">
        <v>0</v>
      </c>
      <c r="AT39" s="39">
        <v>13354.34</v>
      </c>
      <c r="AU39" s="39">
        <v>0</v>
      </c>
      <c r="AV39" s="39">
        <v>5823.6900000000005</v>
      </c>
      <c r="AW39" s="39">
        <v>0</v>
      </c>
      <c r="AX39" s="39">
        <v>7028.96</v>
      </c>
      <c r="AY39" s="39">
        <v>16601.45</v>
      </c>
      <c r="AZ39" s="39">
        <v>0</v>
      </c>
      <c r="BA39" s="62">
        <v>0</v>
      </c>
      <c r="BB39" s="62">
        <v>10033.65</v>
      </c>
      <c r="BC39" s="62">
        <v>0</v>
      </c>
      <c r="BD39" s="62">
        <v>0</v>
      </c>
      <c r="BE39" s="62">
        <v>5183.2800000000007</v>
      </c>
      <c r="BF39" s="62">
        <v>9342.92</v>
      </c>
      <c r="BG39" s="62">
        <v>0</v>
      </c>
      <c r="BH39" s="62">
        <v>8102.02</v>
      </c>
      <c r="BI39" s="7">
        <v>8954.7000000000007</v>
      </c>
      <c r="BJ39" s="7">
        <v>4685.74</v>
      </c>
      <c r="BK39" s="62">
        <v>0</v>
      </c>
      <c r="BL39" s="62">
        <v>5240.6899999999996</v>
      </c>
      <c r="BM39" s="170">
        <v>6068.6</v>
      </c>
      <c r="BN39" s="62"/>
      <c r="BO39" s="62"/>
      <c r="BP39" s="62"/>
      <c r="BQ39" s="62"/>
      <c r="BR39" s="62"/>
      <c r="BS39" s="62"/>
      <c r="BT39" s="62"/>
    </row>
    <row r="40" spans="3:72" x14ac:dyDescent="0.25">
      <c r="C40" t="str">
        <f>INDEX(Propetz!B:B,MATCH(F40,Propetz!D:D,0),1)</f>
        <v>ANDERSON CERQUEIRA ANDRIETTA 22158467800</v>
      </c>
      <c r="D40" s="31" t="s">
        <v>13</v>
      </c>
      <c r="E40" s="26" t="s">
        <v>276</v>
      </c>
      <c r="F40" s="31">
        <v>1035</v>
      </c>
      <c r="G40" s="26" t="s">
        <v>436</v>
      </c>
      <c r="H40" s="26" t="s">
        <v>435</v>
      </c>
      <c r="I40" s="39">
        <v>4486.3</v>
      </c>
      <c r="J40" s="39">
        <v>6806.28</v>
      </c>
      <c r="K40" s="39">
        <v>6094.04</v>
      </c>
      <c r="L40" s="39">
        <v>0</v>
      </c>
      <c r="M40" s="39">
        <v>18707.419999999998</v>
      </c>
      <c r="N40" s="39">
        <v>4465.8</v>
      </c>
      <c r="O40" s="39">
        <v>3630.4</v>
      </c>
      <c r="P40" s="39">
        <v>0</v>
      </c>
      <c r="Q40" s="39">
        <v>9372.58</v>
      </c>
      <c r="R40" s="39">
        <v>5369.02</v>
      </c>
      <c r="S40" s="39">
        <v>0</v>
      </c>
      <c r="T40" s="39">
        <v>6548.38</v>
      </c>
      <c r="U40" s="39">
        <v>10231.16</v>
      </c>
      <c r="V40" s="39">
        <v>4923.8099999999995</v>
      </c>
      <c r="W40" s="39">
        <v>8906.84</v>
      </c>
      <c r="X40" s="39">
        <v>5073.3500000000004</v>
      </c>
      <c r="Y40" s="39">
        <v>10025.14</v>
      </c>
      <c r="Z40" s="39">
        <v>0</v>
      </c>
      <c r="AA40" s="39">
        <v>14049.46</v>
      </c>
      <c r="AB40" s="39">
        <v>0</v>
      </c>
      <c r="AC40" s="39">
        <v>6342.48</v>
      </c>
      <c r="AD40" s="39">
        <v>6434.58</v>
      </c>
      <c r="AE40" s="39">
        <v>0</v>
      </c>
      <c r="AF40" s="39">
        <v>6137.96</v>
      </c>
      <c r="AG40" s="39">
        <v>23436.09</v>
      </c>
      <c r="AH40" s="39">
        <v>10358.91</v>
      </c>
      <c r="AI40" s="39">
        <v>6136.85</v>
      </c>
      <c r="AJ40" s="39">
        <v>0</v>
      </c>
      <c r="AK40" s="39">
        <v>8008.8989999999985</v>
      </c>
      <c r="AL40" s="39">
        <v>15957.179999999998</v>
      </c>
      <c r="AM40" s="39">
        <v>0</v>
      </c>
      <c r="AN40" s="39">
        <v>14945.89</v>
      </c>
      <c r="AO40" s="39">
        <v>6043.41</v>
      </c>
      <c r="AP40" s="39">
        <v>0</v>
      </c>
      <c r="AQ40" s="39">
        <v>11639.62</v>
      </c>
      <c r="AR40" s="39">
        <v>7824.43</v>
      </c>
      <c r="AS40" s="39">
        <v>8826.31</v>
      </c>
      <c r="AT40" s="39">
        <v>5885.82</v>
      </c>
      <c r="AU40" s="39">
        <v>9040.24</v>
      </c>
      <c r="AV40" s="39">
        <v>4051.49</v>
      </c>
      <c r="AW40" s="39">
        <v>0</v>
      </c>
      <c r="AX40" s="39">
        <v>0</v>
      </c>
      <c r="AY40" s="39">
        <v>0</v>
      </c>
      <c r="AZ40" s="39">
        <v>113.64</v>
      </c>
      <c r="BA40" s="62">
        <v>0</v>
      </c>
      <c r="BB40" s="62">
        <v>0</v>
      </c>
      <c r="BC40" s="62">
        <v>0</v>
      </c>
      <c r="BD40" s="62">
        <v>0</v>
      </c>
      <c r="BE40" s="62">
        <v>0</v>
      </c>
      <c r="BF40" s="62">
        <v>0</v>
      </c>
      <c r="BG40" s="62">
        <v>0</v>
      </c>
      <c r="BH40" s="62">
        <v>0</v>
      </c>
      <c r="BI40" s="7">
        <v>0</v>
      </c>
      <c r="BJ40" s="7">
        <v>0</v>
      </c>
      <c r="BK40" s="62">
        <v>0</v>
      </c>
      <c r="BL40" s="62">
        <v>0</v>
      </c>
      <c r="BM40" s="170">
        <v>0</v>
      </c>
      <c r="BN40" s="62"/>
      <c r="BO40" s="62"/>
      <c r="BP40" s="62"/>
      <c r="BQ40" s="62"/>
      <c r="BR40" s="62"/>
      <c r="BS40" s="62"/>
      <c r="BT40" s="62"/>
    </row>
    <row r="41" spans="3:72" x14ac:dyDescent="0.25">
      <c r="C41" t="str">
        <f>INDEX(Propetz!B:B,MATCH(F41,Propetz!D:D,0),1)</f>
        <v>SWIFT STTALLYON COMERCIO LTDA</v>
      </c>
      <c r="D41" s="31" t="s">
        <v>242</v>
      </c>
      <c r="E41" s="26" t="s">
        <v>294</v>
      </c>
      <c r="F41" s="31">
        <v>1047</v>
      </c>
      <c r="G41" s="26" t="s">
        <v>436</v>
      </c>
      <c r="H41" s="26" t="s">
        <v>435</v>
      </c>
      <c r="I41" s="39">
        <v>4579.57</v>
      </c>
      <c r="J41" s="39">
        <v>0</v>
      </c>
      <c r="K41" s="39">
        <v>1923.81</v>
      </c>
      <c r="L41" s="39">
        <v>0</v>
      </c>
      <c r="M41" s="39">
        <v>9016.2900000000009</v>
      </c>
      <c r="N41" s="39">
        <v>1721.72</v>
      </c>
      <c r="O41" s="39">
        <v>2473.2800000000002</v>
      </c>
      <c r="P41" s="39">
        <v>8946.8799999999992</v>
      </c>
      <c r="Q41" s="39">
        <v>5247.68</v>
      </c>
      <c r="R41" s="39">
        <v>6349</v>
      </c>
      <c r="S41" s="39">
        <v>10382.879999999999</v>
      </c>
      <c r="T41" s="39">
        <v>0</v>
      </c>
      <c r="U41" s="39">
        <v>12533.3</v>
      </c>
      <c r="V41" s="39">
        <v>8067.64</v>
      </c>
      <c r="W41" s="39">
        <v>2810.67</v>
      </c>
      <c r="X41" s="39">
        <v>9335.2000000000007</v>
      </c>
      <c r="Y41" s="39">
        <v>0</v>
      </c>
      <c r="Z41" s="39">
        <v>0</v>
      </c>
      <c r="AA41" s="39">
        <v>12302.76</v>
      </c>
      <c r="AB41" s="39">
        <v>0</v>
      </c>
      <c r="AC41" s="39">
        <v>7135.05</v>
      </c>
      <c r="AD41" s="39">
        <v>0</v>
      </c>
      <c r="AE41" s="39">
        <v>4727.2</v>
      </c>
      <c r="AF41" s="39">
        <v>11186.56</v>
      </c>
      <c r="AG41" s="39">
        <v>0</v>
      </c>
      <c r="AH41" s="39">
        <v>4513</v>
      </c>
      <c r="AI41" s="39">
        <v>4420.84</v>
      </c>
      <c r="AJ41" s="39">
        <v>0</v>
      </c>
      <c r="AK41" s="39">
        <v>3432.31</v>
      </c>
      <c r="AL41" s="39">
        <v>2760</v>
      </c>
      <c r="AM41" s="39">
        <v>6052.12</v>
      </c>
      <c r="AN41" s="39">
        <v>0</v>
      </c>
      <c r="AO41" s="39">
        <v>0</v>
      </c>
      <c r="AP41" s="39">
        <v>3953.1</v>
      </c>
      <c r="AQ41" s="39">
        <v>0</v>
      </c>
      <c r="AR41" s="39">
        <v>0</v>
      </c>
      <c r="AS41" s="39">
        <v>3294.8399999999997</v>
      </c>
      <c r="AT41" s="39">
        <v>4781.58</v>
      </c>
      <c r="AU41" s="39">
        <v>0</v>
      </c>
      <c r="AV41" s="39">
        <v>0</v>
      </c>
      <c r="AW41" s="39">
        <v>0</v>
      </c>
      <c r="AX41" s="39">
        <v>0</v>
      </c>
      <c r="AY41" s="39">
        <v>0</v>
      </c>
      <c r="AZ41" s="39">
        <v>2465.21</v>
      </c>
      <c r="BA41" s="62">
        <v>2342.6799999999998</v>
      </c>
      <c r="BB41" s="62">
        <v>4952.1499999999996</v>
      </c>
      <c r="BC41" s="62">
        <v>0</v>
      </c>
      <c r="BD41" s="62">
        <v>0</v>
      </c>
      <c r="BE41" s="62">
        <v>3308.76</v>
      </c>
      <c r="BF41" s="62">
        <v>827.19</v>
      </c>
      <c r="BG41" s="62">
        <v>1110.74</v>
      </c>
      <c r="BH41" s="62">
        <v>0</v>
      </c>
      <c r="BI41" s="7">
        <v>0</v>
      </c>
      <c r="BJ41" s="7">
        <v>0</v>
      </c>
      <c r="BK41" s="62">
        <v>5795.6</v>
      </c>
      <c r="BL41" s="62">
        <v>958.6</v>
      </c>
      <c r="BM41" s="170">
        <v>0</v>
      </c>
      <c r="BN41" s="62"/>
      <c r="BO41" s="62"/>
      <c r="BP41" s="62"/>
      <c r="BQ41" s="62"/>
      <c r="BR41" s="62"/>
      <c r="BS41" s="62"/>
      <c r="BT41" s="62"/>
    </row>
    <row r="42" spans="3:72" x14ac:dyDescent="0.25">
      <c r="C42" t="str">
        <f>INDEX(Propetz!B:B,MATCH(F42,Propetz!D:D,0),1)</f>
        <v>DISTRIBUIDORA ZANELLA LTDA</v>
      </c>
      <c r="D42" s="31" t="s">
        <v>69</v>
      </c>
      <c r="E42" s="26" t="s">
        <v>281</v>
      </c>
      <c r="F42" s="31">
        <v>1078</v>
      </c>
      <c r="G42" s="26" t="s">
        <v>437</v>
      </c>
      <c r="H42" s="26" t="s">
        <v>435</v>
      </c>
      <c r="I42" s="39">
        <v>42310</v>
      </c>
      <c r="J42" s="39">
        <v>8896.5400000000009</v>
      </c>
      <c r="K42" s="39">
        <v>11421.76</v>
      </c>
      <c r="L42" s="39">
        <v>0</v>
      </c>
      <c r="M42" s="39">
        <v>3521.24</v>
      </c>
      <c r="N42" s="39">
        <v>0</v>
      </c>
      <c r="O42" s="39">
        <v>4352.88</v>
      </c>
      <c r="P42" s="39">
        <v>5638.3</v>
      </c>
      <c r="Q42" s="39">
        <v>9276.2800000000007</v>
      </c>
      <c r="R42" s="39">
        <v>5890.84</v>
      </c>
      <c r="S42" s="39">
        <v>6629.28</v>
      </c>
      <c r="T42" s="39">
        <v>0</v>
      </c>
      <c r="U42" s="39">
        <v>17756.03</v>
      </c>
      <c r="V42" s="39">
        <v>13117.12</v>
      </c>
      <c r="W42" s="39">
        <v>0</v>
      </c>
      <c r="X42" s="39">
        <v>7502.62</v>
      </c>
      <c r="Y42" s="39">
        <v>0</v>
      </c>
      <c r="Z42" s="39">
        <v>15974.1</v>
      </c>
      <c r="AA42" s="39">
        <v>12926.12</v>
      </c>
      <c r="AB42" s="39">
        <v>13903.49</v>
      </c>
      <c r="AC42" s="39">
        <v>0</v>
      </c>
      <c r="AD42" s="39">
        <v>10965.48</v>
      </c>
      <c r="AE42" s="39">
        <v>5200.42</v>
      </c>
      <c r="AF42" s="39">
        <v>13523.82</v>
      </c>
      <c r="AG42" s="39">
        <v>0</v>
      </c>
      <c r="AH42" s="39">
        <v>9138.61</v>
      </c>
      <c r="AI42" s="39">
        <v>0</v>
      </c>
      <c r="AJ42" s="39">
        <v>19170.7</v>
      </c>
      <c r="AK42" s="39">
        <v>0</v>
      </c>
      <c r="AL42" s="39">
        <v>0</v>
      </c>
      <c r="AM42" s="39">
        <v>13808.36</v>
      </c>
      <c r="AN42" s="39">
        <v>4367.88</v>
      </c>
      <c r="AO42" s="39">
        <v>6311.52</v>
      </c>
      <c r="AP42" s="39">
        <v>9453.5400000000009</v>
      </c>
      <c r="AQ42" s="39">
        <v>0</v>
      </c>
      <c r="AR42" s="39">
        <v>16017.58</v>
      </c>
      <c r="AS42" s="39">
        <v>9264.5700000000015</v>
      </c>
      <c r="AT42" s="39">
        <v>17335.310000000001</v>
      </c>
      <c r="AU42" s="39">
        <v>0</v>
      </c>
      <c r="AV42" s="39">
        <v>4133.6399999999994</v>
      </c>
      <c r="AW42" s="39">
        <v>0</v>
      </c>
      <c r="AX42" s="39">
        <v>18731.919999999998</v>
      </c>
      <c r="AY42" s="39">
        <v>7340.76</v>
      </c>
      <c r="AZ42" s="39">
        <v>14939.52</v>
      </c>
      <c r="BA42" s="62">
        <v>4140.62</v>
      </c>
      <c r="BB42" s="62">
        <v>4724.46</v>
      </c>
      <c r="BC42" s="62">
        <v>8689.5299999999988</v>
      </c>
      <c r="BD42" s="62">
        <v>0</v>
      </c>
      <c r="BE42" s="62">
        <v>9579.34</v>
      </c>
      <c r="BF42" s="62">
        <v>0</v>
      </c>
      <c r="BG42" s="62">
        <v>4414.08</v>
      </c>
      <c r="BH42" s="62">
        <v>8530.36</v>
      </c>
      <c r="BI42" s="7">
        <v>4823.3999999999996</v>
      </c>
      <c r="BJ42" s="7">
        <v>0</v>
      </c>
      <c r="BK42" s="62">
        <v>6581.68</v>
      </c>
      <c r="BL42" s="62">
        <v>6689.62</v>
      </c>
      <c r="BM42" s="170">
        <v>3496.92</v>
      </c>
      <c r="BN42" s="62"/>
      <c r="BO42" s="62"/>
      <c r="BP42" s="62"/>
      <c r="BQ42" s="62"/>
      <c r="BR42" s="62"/>
      <c r="BS42" s="62"/>
      <c r="BT42" s="62"/>
    </row>
    <row r="43" spans="3:72" x14ac:dyDescent="0.25">
      <c r="C43" t="str">
        <f>INDEX(Propetz!B:B,MATCH(F43,Propetz!D:D,0),1)</f>
        <v>PET &amp; GARDEN PRODUTOS AGROPECUARIOS LTDA</v>
      </c>
      <c r="D43" s="31" t="s">
        <v>189</v>
      </c>
      <c r="E43" s="26" t="s">
        <v>295</v>
      </c>
      <c r="F43" s="31">
        <v>1059</v>
      </c>
      <c r="G43" s="26" t="s">
        <v>529</v>
      </c>
      <c r="H43" s="26" t="s">
        <v>464</v>
      </c>
      <c r="I43" s="39">
        <v>8744.32</v>
      </c>
      <c r="J43" s="39">
        <v>3088.96</v>
      </c>
      <c r="K43" s="39">
        <v>14738.140000000001</v>
      </c>
      <c r="L43" s="39">
        <v>0</v>
      </c>
      <c r="M43" s="39">
        <v>5654.16</v>
      </c>
      <c r="N43" s="39">
        <v>4622.6400000000003</v>
      </c>
      <c r="O43" s="39">
        <v>0</v>
      </c>
      <c r="P43" s="39">
        <v>0</v>
      </c>
      <c r="Q43" s="39">
        <v>18565.28</v>
      </c>
      <c r="R43" s="39">
        <v>13474.76</v>
      </c>
      <c r="S43" s="39">
        <v>0</v>
      </c>
      <c r="T43" s="39">
        <v>9421.08</v>
      </c>
      <c r="U43" s="39">
        <v>6930.44</v>
      </c>
      <c r="V43" s="39">
        <v>13864</v>
      </c>
      <c r="W43" s="39">
        <v>0</v>
      </c>
      <c r="X43" s="39">
        <v>1117.22</v>
      </c>
      <c r="Y43" s="39">
        <v>2927.6</v>
      </c>
      <c r="Z43" s="39">
        <v>0</v>
      </c>
      <c r="AA43" s="39">
        <v>11023.44</v>
      </c>
      <c r="AB43" s="39">
        <v>0</v>
      </c>
      <c r="AC43" s="39">
        <v>0</v>
      </c>
      <c r="AD43" s="39">
        <v>0</v>
      </c>
      <c r="AE43" s="39">
        <v>0</v>
      </c>
      <c r="AF43" s="39">
        <v>0</v>
      </c>
      <c r="AG43" s="39">
        <v>0</v>
      </c>
      <c r="AH43" s="39">
        <v>0</v>
      </c>
      <c r="AI43" s="39">
        <v>0</v>
      </c>
      <c r="AJ43" s="39">
        <v>0</v>
      </c>
      <c r="AK43" s="39">
        <v>0</v>
      </c>
      <c r="AL43" s="39">
        <v>0</v>
      </c>
      <c r="AM43" s="39">
        <v>0</v>
      </c>
      <c r="AN43" s="39">
        <v>0</v>
      </c>
      <c r="AO43" s="39">
        <v>0</v>
      </c>
      <c r="AP43" s="39">
        <v>0</v>
      </c>
      <c r="AQ43" s="39">
        <v>0</v>
      </c>
      <c r="AR43" s="39">
        <v>0</v>
      </c>
      <c r="AS43" s="39">
        <v>0</v>
      </c>
      <c r="AT43" s="39">
        <v>0</v>
      </c>
      <c r="AU43" s="39">
        <v>0</v>
      </c>
      <c r="AV43" s="39">
        <v>0</v>
      </c>
      <c r="AW43" s="39">
        <v>0</v>
      </c>
      <c r="AX43" s="39">
        <v>0</v>
      </c>
      <c r="AY43" s="39">
        <v>0</v>
      </c>
      <c r="AZ43" s="39">
        <v>0</v>
      </c>
      <c r="BA43" s="62">
        <v>0</v>
      </c>
      <c r="BB43" s="62">
        <v>0</v>
      </c>
      <c r="BC43" s="62">
        <v>0</v>
      </c>
      <c r="BD43" s="62">
        <v>0</v>
      </c>
      <c r="BE43" s="62">
        <v>0</v>
      </c>
      <c r="BF43" s="62">
        <v>0</v>
      </c>
      <c r="BG43" s="62">
        <v>0</v>
      </c>
      <c r="BH43" s="62">
        <v>0</v>
      </c>
      <c r="BI43" s="7">
        <v>0</v>
      </c>
      <c r="BJ43" s="7">
        <v>0</v>
      </c>
      <c r="BK43" s="62">
        <v>0</v>
      </c>
      <c r="BL43" s="62">
        <v>0</v>
      </c>
      <c r="BM43" s="170">
        <v>0</v>
      </c>
      <c r="BN43" s="62"/>
      <c r="BO43" s="62"/>
      <c r="BP43" s="62"/>
      <c r="BQ43" s="62"/>
      <c r="BR43" s="62"/>
      <c r="BS43" s="62"/>
      <c r="BT43" s="62"/>
    </row>
    <row r="44" spans="3:72" x14ac:dyDescent="0.25">
      <c r="C44" t="str">
        <f>INDEX(Propetz!B:B,MATCH(F44,Propetz!D:D,0),1)</f>
        <v>MARCOS CESAR CHMILUK - ALIMENTOS</v>
      </c>
      <c r="D44" s="31" t="s">
        <v>159</v>
      </c>
      <c r="E44" s="26" t="s">
        <v>279</v>
      </c>
      <c r="F44" s="31">
        <v>1154</v>
      </c>
      <c r="G44" s="26" t="s">
        <v>529</v>
      </c>
      <c r="H44" s="26" t="s">
        <v>464</v>
      </c>
      <c r="I44" s="39">
        <v>0</v>
      </c>
      <c r="J44" s="39">
        <v>0</v>
      </c>
      <c r="K44" s="39">
        <v>0</v>
      </c>
      <c r="L44" s="39">
        <v>4476.2</v>
      </c>
      <c r="M44" s="39">
        <v>7973.22</v>
      </c>
      <c r="N44" s="39">
        <v>233.02</v>
      </c>
      <c r="O44" s="39">
        <v>2338.14</v>
      </c>
      <c r="P44" s="39">
        <v>3462.24</v>
      </c>
      <c r="Q44" s="39">
        <v>13956.48</v>
      </c>
      <c r="R44" s="39">
        <v>3618.84</v>
      </c>
      <c r="S44" s="39">
        <v>4384.4799999999996</v>
      </c>
      <c r="T44" s="39">
        <v>1429.03</v>
      </c>
      <c r="U44" s="39">
        <v>16681.02</v>
      </c>
      <c r="V44" s="39">
        <v>12640.6</v>
      </c>
      <c r="W44" s="39">
        <v>2535.81</v>
      </c>
      <c r="X44" s="39">
        <v>4327.4399999999996</v>
      </c>
      <c r="Y44" s="39">
        <v>7571.2</v>
      </c>
      <c r="Z44" s="39">
        <v>0</v>
      </c>
      <c r="AA44" s="39">
        <v>0</v>
      </c>
      <c r="AB44" s="39">
        <v>2871.3</v>
      </c>
      <c r="AC44" s="39">
        <v>3444.34</v>
      </c>
      <c r="AD44" s="39">
        <v>8290.6200000000008</v>
      </c>
      <c r="AE44" s="39">
        <v>1181.52</v>
      </c>
      <c r="AF44" s="39">
        <v>5825.87</v>
      </c>
      <c r="AG44" s="39">
        <v>0</v>
      </c>
      <c r="AH44" s="39">
        <v>8696.4900000000016</v>
      </c>
      <c r="AI44" s="39">
        <v>8382.66</v>
      </c>
      <c r="AJ44" s="39">
        <v>0</v>
      </c>
      <c r="AK44" s="39">
        <v>0</v>
      </c>
      <c r="AL44" s="39">
        <v>0</v>
      </c>
      <c r="AM44" s="39">
        <v>0</v>
      </c>
      <c r="AN44" s="39">
        <v>5190.04</v>
      </c>
      <c r="AO44" s="39">
        <v>2581.12</v>
      </c>
      <c r="AP44" s="39">
        <v>0</v>
      </c>
      <c r="AQ44" s="39">
        <v>2551.64</v>
      </c>
      <c r="AR44" s="39">
        <v>7969.98</v>
      </c>
      <c r="AS44" s="39">
        <v>0</v>
      </c>
      <c r="AT44" s="39">
        <v>0</v>
      </c>
      <c r="AU44" s="39">
        <v>7881.98</v>
      </c>
      <c r="AV44" s="39">
        <v>0</v>
      </c>
      <c r="AW44" s="39">
        <v>0</v>
      </c>
      <c r="AX44" s="39">
        <v>0</v>
      </c>
      <c r="AY44" s="39">
        <v>0</v>
      </c>
      <c r="AZ44" s="39">
        <v>0</v>
      </c>
      <c r="BA44" s="62">
        <v>5490.62</v>
      </c>
      <c r="BB44" s="62">
        <v>0</v>
      </c>
      <c r="BC44" s="62">
        <v>0</v>
      </c>
      <c r="BD44" s="62">
        <v>0</v>
      </c>
      <c r="BE44" s="62">
        <v>0</v>
      </c>
      <c r="BF44" s="62">
        <v>0</v>
      </c>
      <c r="BG44" s="62">
        <v>0</v>
      </c>
      <c r="BH44" s="62">
        <v>0</v>
      </c>
      <c r="BI44" s="7">
        <v>0</v>
      </c>
      <c r="BJ44" s="7">
        <v>0</v>
      </c>
      <c r="BK44" s="62">
        <v>0</v>
      </c>
      <c r="BL44" s="62">
        <v>0</v>
      </c>
      <c r="BM44" s="170">
        <v>0</v>
      </c>
      <c r="BN44" s="62"/>
      <c r="BO44" s="62"/>
      <c r="BP44" s="62"/>
      <c r="BQ44" s="62"/>
      <c r="BR44" s="62"/>
      <c r="BS44" s="62"/>
      <c r="BT44" s="62"/>
    </row>
    <row r="45" spans="3:72" x14ac:dyDescent="0.25">
      <c r="C45" t="str">
        <f>INDEX(Propetz!B:B,MATCH(F45,Propetz!D:D,0),1)</f>
        <v>STYLO PET DISTRIBUIDORA LTDA</v>
      </c>
      <c r="D45" s="31" t="s">
        <v>240</v>
      </c>
      <c r="E45" s="26" t="s">
        <v>275</v>
      </c>
      <c r="F45" s="31">
        <v>1029</v>
      </c>
      <c r="G45" s="26" t="s">
        <v>437</v>
      </c>
      <c r="H45" s="26" t="s">
        <v>435</v>
      </c>
      <c r="I45" s="39">
        <v>1994.4</v>
      </c>
      <c r="J45" s="39">
        <v>3701.92</v>
      </c>
      <c r="K45" s="39">
        <v>9200.09</v>
      </c>
      <c r="L45" s="39">
        <v>0</v>
      </c>
      <c r="M45" s="39">
        <v>7137.28</v>
      </c>
      <c r="N45" s="39">
        <v>10041.58</v>
      </c>
      <c r="O45" s="39">
        <v>0</v>
      </c>
      <c r="P45" s="39">
        <v>6495.48</v>
      </c>
      <c r="Q45" s="39">
        <v>4068.92</v>
      </c>
      <c r="R45" s="39">
        <v>0</v>
      </c>
      <c r="S45" s="39">
        <v>12721.98</v>
      </c>
      <c r="T45" s="39">
        <v>2699.64</v>
      </c>
      <c r="U45" s="39">
        <v>10618.34</v>
      </c>
      <c r="V45" s="39">
        <v>3466.08</v>
      </c>
      <c r="W45" s="39">
        <v>13598.68</v>
      </c>
      <c r="X45" s="39">
        <v>0</v>
      </c>
      <c r="Y45" s="39">
        <v>11571.9</v>
      </c>
      <c r="Z45" s="39">
        <v>9260.7000000000007</v>
      </c>
      <c r="AA45" s="39">
        <v>4787.4399999999996</v>
      </c>
      <c r="AB45" s="39">
        <v>2259.44</v>
      </c>
      <c r="AC45" s="39">
        <v>2395.12</v>
      </c>
      <c r="AD45" s="39">
        <v>5466.76</v>
      </c>
      <c r="AE45" s="39">
        <v>0</v>
      </c>
      <c r="AF45" s="39">
        <v>11255.66</v>
      </c>
      <c r="AG45" s="39">
        <v>10286.719999999999</v>
      </c>
      <c r="AH45" s="39">
        <v>9163.42</v>
      </c>
      <c r="AI45" s="39">
        <v>16442.8</v>
      </c>
      <c r="AJ45" s="39">
        <v>0</v>
      </c>
      <c r="AK45" s="39">
        <v>13823.720000000001</v>
      </c>
      <c r="AL45" s="39">
        <v>2966.52</v>
      </c>
      <c r="AM45" s="39">
        <v>3890.36</v>
      </c>
      <c r="AN45" s="39">
        <v>7573.84</v>
      </c>
      <c r="AO45" s="39">
        <v>3632.44</v>
      </c>
      <c r="AP45" s="39">
        <v>4367.84</v>
      </c>
      <c r="AQ45" s="39">
        <v>2009.45</v>
      </c>
      <c r="AR45" s="39">
        <v>7441.46</v>
      </c>
      <c r="AS45" s="39">
        <v>0</v>
      </c>
      <c r="AT45" s="39">
        <v>11987.97</v>
      </c>
      <c r="AU45" s="39">
        <v>4686.04</v>
      </c>
      <c r="AV45" s="39">
        <v>2743</v>
      </c>
      <c r="AW45" s="39">
        <v>20236.900000000001</v>
      </c>
      <c r="AX45" s="39">
        <v>3359.94</v>
      </c>
      <c r="AY45" s="39">
        <v>12934.17</v>
      </c>
      <c r="AZ45" s="39">
        <v>0</v>
      </c>
      <c r="BA45" s="62">
        <v>6268.49</v>
      </c>
      <c r="BB45" s="62">
        <v>2560.08</v>
      </c>
      <c r="BC45" s="62">
        <v>1772.6699999999998</v>
      </c>
      <c r="BD45" s="62">
        <v>8440.06</v>
      </c>
      <c r="BE45" s="62">
        <v>6080.5300000000007</v>
      </c>
      <c r="BF45" s="62">
        <v>13264.94</v>
      </c>
      <c r="BG45" s="62">
        <v>4898.47</v>
      </c>
      <c r="BH45" s="62">
        <v>0</v>
      </c>
      <c r="BI45" s="7">
        <v>18259.52</v>
      </c>
      <c r="BJ45" s="7">
        <v>0</v>
      </c>
      <c r="BK45" s="62">
        <v>12925.34</v>
      </c>
      <c r="BL45" s="62">
        <v>12668.4</v>
      </c>
      <c r="BM45" s="170">
        <v>0</v>
      </c>
      <c r="BN45" s="62"/>
      <c r="BO45" s="62"/>
      <c r="BP45" s="62"/>
      <c r="BQ45" s="62"/>
      <c r="BR45" s="62"/>
      <c r="BS45" s="62"/>
      <c r="BT45" s="62"/>
    </row>
    <row r="46" spans="3:72" x14ac:dyDescent="0.25">
      <c r="C46" t="str">
        <f>INDEX(Propetz!B:B,MATCH(F46,Propetz!D:D,0),1)</f>
        <v>ADRIANO BERNARDES MATE</v>
      </c>
      <c r="D46" s="31" t="s">
        <v>4</v>
      </c>
      <c r="E46" s="26" t="s">
        <v>276</v>
      </c>
      <c r="F46" s="31">
        <v>1012</v>
      </c>
      <c r="G46" s="26" t="s">
        <v>436</v>
      </c>
      <c r="H46" s="26" t="s">
        <v>464</v>
      </c>
      <c r="I46" s="39">
        <v>823.16</v>
      </c>
      <c r="J46" s="39">
        <v>17723.75</v>
      </c>
      <c r="K46" s="39">
        <v>12238.52</v>
      </c>
      <c r="L46" s="39">
        <v>4892.5</v>
      </c>
      <c r="M46" s="39">
        <v>21757.159999999996</v>
      </c>
      <c r="N46" s="39">
        <v>0</v>
      </c>
      <c r="O46" s="39">
        <v>0</v>
      </c>
      <c r="P46" s="39">
        <v>11578.52</v>
      </c>
      <c r="Q46" s="39">
        <v>4456.4799999999996</v>
      </c>
      <c r="R46" s="39">
        <v>8605.4700000000012</v>
      </c>
      <c r="S46" s="39">
        <v>0</v>
      </c>
      <c r="T46" s="39">
        <v>1864.58</v>
      </c>
      <c r="U46" s="39">
        <v>12503.42</v>
      </c>
      <c r="V46" s="39">
        <v>9879.7199999999993</v>
      </c>
      <c r="W46" s="39">
        <v>0</v>
      </c>
      <c r="X46" s="39">
        <v>0</v>
      </c>
      <c r="Y46" s="39">
        <v>0</v>
      </c>
      <c r="Z46" s="39">
        <v>0</v>
      </c>
      <c r="AA46" s="39">
        <v>7444.3200000000006</v>
      </c>
      <c r="AB46" s="39">
        <v>0</v>
      </c>
      <c r="AC46" s="56">
        <v>4221.28</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62">
        <v>0</v>
      </c>
      <c r="BB46" s="62">
        <v>0</v>
      </c>
      <c r="BC46" s="62">
        <v>0</v>
      </c>
      <c r="BD46" s="62">
        <v>0</v>
      </c>
      <c r="BE46" s="62">
        <v>0</v>
      </c>
      <c r="BF46" s="62">
        <v>0</v>
      </c>
      <c r="BG46" s="62">
        <v>0</v>
      </c>
      <c r="BH46" s="62">
        <v>0</v>
      </c>
      <c r="BI46" s="7">
        <v>0</v>
      </c>
      <c r="BJ46" s="7">
        <v>0</v>
      </c>
      <c r="BK46" s="62">
        <v>0</v>
      </c>
      <c r="BL46" s="62">
        <v>0</v>
      </c>
      <c r="BM46" s="170">
        <v>0</v>
      </c>
      <c r="BN46" s="62"/>
      <c r="BO46" s="62"/>
      <c r="BP46" s="62"/>
      <c r="BQ46" s="62"/>
      <c r="BR46" s="62"/>
      <c r="BS46" s="62"/>
      <c r="BT46" s="62"/>
    </row>
    <row r="47" spans="3:72" x14ac:dyDescent="0.25">
      <c r="C47" t="str">
        <f>INDEX(Propetz!B:B,MATCH(F47,Propetz!D:D,0),1)</f>
        <v>SOROPET SOROCABA COMERCIO DE EQUIPAMENTOS PARA BANHO E TOSA</v>
      </c>
      <c r="D47" s="31" t="s">
        <v>237</v>
      </c>
      <c r="E47" s="26" t="s">
        <v>276</v>
      </c>
      <c r="F47" s="31">
        <v>1070</v>
      </c>
      <c r="G47" s="26" t="s">
        <v>436</v>
      </c>
      <c r="H47" s="26" t="s">
        <v>435</v>
      </c>
      <c r="I47" s="39">
        <v>10397.91</v>
      </c>
      <c r="J47" s="39">
        <v>0</v>
      </c>
      <c r="K47" s="39">
        <v>19610.759999999998</v>
      </c>
      <c r="L47" s="39">
        <v>0</v>
      </c>
      <c r="M47" s="39">
        <v>12831.95</v>
      </c>
      <c r="N47" s="39">
        <v>12151.48</v>
      </c>
      <c r="O47" s="39">
        <v>5337.36</v>
      </c>
      <c r="P47" s="39">
        <v>0</v>
      </c>
      <c r="Q47" s="39">
        <v>0</v>
      </c>
      <c r="R47" s="39">
        <v>6970.88</v>
      </c>
      <c r="S47" s="39">
        <v>7056.51</v>
      </c>
      <c r="T47" s="39">
        <v>4392.58</v>
      </c>
      <c r="U47" s="39">
        <v>6323.88</v>
      </c>
      <c r="V47" s="39">
        <v>4740.08</v>
      </c>
      <c r="W47" s="39">
        <v>8333.2800000000007</v>
      </c>
      <c r="X47" s="39">
        <v>0</v>
      </c>
      <c r="Y47" s="39">
        <v>2575.34</v>
      </c>
      <c r="Z47" s="39">
        <v>0</v>
      </c>
      <c r="AA47" s="39">
        <v>10676.22</v>
      </c>
      <c r="AB47" s="39">
        <v>0</v>
      </c>
      <c r="AC47" s="39">
        <v>7721.48</v>
      </c>
      <c r="AD47" s="39">
        <v>6801.61</v>
      </c>
      <c r="AE47" s="39">
        <v>5803.62</v>
      </c>
      <c r="AF47" s="39">
        <v>5756.58</v>
      </c>
      <c r="AG47" s="39">
        <v>0</v>
      </c>
      <c r="AH47" s="39">
        <v>5972.09</v>
      </c>
      <c r="AI47" s="39">
        <v>8374.2000000000007</v>
      </c>
      <c r="AJ47" s="39">
        <v>2312.6</v>
      </c>
      <c r="AK47" s="39">
        <v>6167.87</v>
      </c>
      <c r="AL47" s="39">
        <v>0</v>
      </c>
      <c r="AM47" s="39">
        <v>5713.14</v>
      </c>
      <c r="AN47" s="39">
        <v>11103.38</v>
      </c>
      <c r="AO47" s="39">
        <v>170</v>
      </c>
      <c r="AP47" s="39">
        <v>0</v>
      </c>
      <c r="AQ47" s="39">
        <v>8563.4</v>
      </c>
      <c r="AR47" s="39">
        <v>0</v>
      </c>
      <c r="AS47" s="39">
        <v>4882.26</v>
      </c>
      <c r="AT47" s="39">
        <v>10925.119999999999</v>
      </c>
      <c r="AU47" s="39">
        <v>0</v>
      </c>
      <c r="AV47" s="39">
        <v>0</v>
      </c>
      <c r="AW47" s="39">
        <v>12262.76</v>
      </c>
      <c r="AX47" s="39">
        <v>8327.92</v>
      </c>
      <c r="AY47" s="39">
        <v>13639.38</v>
      </c>
      <c r="AZ47" s="39">
        <v>2580</v>
      </c>
      <c r="BA47" s="62">
        <v>5433.06</v>
      </c>
      <c r="BB47" s="62">
        <v>4778.54</v>
      </c>
      <c r="BC47" s="62">
        <v>6461.98</v>
      </c>
      <c r="BD47" s="62">
        <v>6614.84</v>
      </c>
      <c r="BE47" s="62">
        <v>0</v>
      </c>
      <c r="BF47" s="62">
        <v>5721.76</v>
      </c>
      <c r="BG47" s="62">
        <v>0</v>
      </c>
      <c r="BH47" s="62">
        <v>0</v>
      </c>
      <c r="BI47" s="7">
        <v>11501.199999999999</v>
      </c>
      <c r="BJ47" s="7">
        <v>4901.6900000000005</v>
      </c>
      <c r="BK47" s="62">
        <v>6926.89</v>
      </c>
      <c r="BL47" s="62">
        <v>0</v>
      </c>
      <c r="BM47" s="170">
        <v>5922.71</v>
      </c>
      <c r="BN47" s="62"/>
      <c r="BO47" s="62"/>
      <c r="BP47" s="62"/>
      <c r="BQ47" s="62"/>
      <c r="BR47" s="62"/>
      <c r="BS47" s="62"/>
      <c r="BT47" s="62"/>
    </row>
    <row r="48" spans="3:72" x14ac:dyDescent="0.25">
      <c r="C48" t="str">
        <f>INDEX(Propetz!B:B,MATCH(F48,Propetz!D:D,0),1)</f>
        <v>PETMAIS DISTRIBUIDORA E SERVICOS VETERINARIOS LTDA</v>
      </c>
      <c r="D48" s="31" t="s">
        <v>199</v>
      </c>
      <c r="E48" s="26" t="s">
        <v>278</v>
      </c>
      <c r="F48" s="31">
        <v>1102</v>
      </c>
      <c r="G48" s="26" t="s">
        <v>436</v>
      </c>
      <c r="H48" s="26" t="s">
        <v>435</v>
      </c>
      <c r="I48" s="39">
        <v>0</v>
      </c>
      <c r="J48" s="39">
        <v>7247.54</v>
      </c>
      <c r="K48" s="39">
        <v>12946.3</v>
      </c>
      <c r="L48" s="39">
        <v>0</v>
      </c>
      <c r="M48" s="39">
        <v>3850.68</v>
      </c>
      <c r="N48" s="39">
        <v>3488.94</v>
      </c>
      <c r="O48" s="39">
        <v>3808.62</v>
      </c>
      <c r="P48" s="39">
        <v>6257.28</v>
      </c>
      <c r="Q48" s="39">
        <v>11187.49</v>
      </c>
      <c r="R48" s="39">
        <v>7870</v>
      </c>
      <c r="S48" s="39">
        <v>3896.4</v>
      </c>
      <c r="T48" s="39">
        <v>4359</v>
      </c>
      <c r="U48" s="39">
        <v>11888.12</v>
      </c>
      <c r="V48" s="39">
        <v>6735.06</v>
      </c>
      <c r="W48" s="39">
        <v>0</v>
      </c>
      <c r="X48" s="39">
        <v>4667.68</v>
      </c>
      <c r="Y48" s="39">
        <v>16668.78</v>
      </c>
      <c r="Z48" s="39">
        <v>0</v>
      </c>
      <c r="AA48" s="39">
        <v>13596.66</v>
      </c>
      <c r="AB48" s="39">
        <v>11398.32</v>
      </c>
      <c r="AC48" s="39">
        <v>7920.51</v>
      </c>
      <c r="AD48" s="39">
        <v>0</v>
      </c>
      <c r="AE48" s="39">
        <v>7215.72</v>
      </c>
      <c r="AF48" s="39">
        <v>11134.86</v>
      </c>
      <c r="AG48" s="39" t="s">
        <v>458</v>
      </c>
      <c r="AH48" s="39">
        <v>11726.4</v>
      </c>
      <c r="AI48" s="39">
        <v>0</v>
      </c>
      <c r="AJ48" s="39">
        <v>4946.3</v>
      </c>
      <c r="AK48" s="39">
        <v>9618.34</v>
      </c>
      <c r="AL48" s="39">
        <v>0</v>
      </c>
      <c r="AM48" s="39">
        <v>6442.68</v>
      </c>
      <c r="AN48" s="39">
        <v>0</v>
      </c>
      <c r="AO48" s="39">
        <v>9830.2200000000012</v>
      </c>
      <c r="AP48" s="39">
        <v>6191.42</v>
      </c>
      <c r="AQ48" s="39">
        <v>11809.7</v>
      </c>
      <c r="AR48" s="39">
        <v>4775.96</v>
      </c>
      <c r="AS48" s="39">
        <v>0</v>
      </c>
      <c r="AT48" s="39">
        <v>18135.62</v>
      </c>
      <c r="AU48" s="39">
        <v>3931.06</v>
      </c>
      <c r="AV48" s="39">
        <v>1942.86</v>
      </c>
      <c r="AW48" s="39">
        <v>6955.34</v>
      </c>
      <c r="AX48" s="39">
        <v>9646.9000000000015</v>
      </c>
      <c r="AY48" s="39">
        <v>3539.84</v>
      </c>
      <c r="AZ48" s="39">
        <v>2177.12</v>
      </c>
      <c r="BA48" s="62">
        <v>7715.7199999999993</v>
      </c>
      <c r="BB48" s="62">
        <v>5232.75</v>
      </c>
      <c r="BC48" s="62">
        <v>5296.74</v>
      </c>
      <c r="BD48" s="62">
        <v>0</v>
      </c>
      <c r="BE48" s="62">
        <v>6782.46</v>
      </c>
      <c r="BF48" s="62">
        <v>5203.1200000000008</v>
      </c>
      <c r="BG48" s="62">
        <v>0</v>
      </c>
      <c r="BH48" s="62">
        <v>4779.84</v>
      </c>
      <c r="BI48" s="7">
        <v>3781.56</v>
      </c>
      <c r="BJ48" s="7">
        <v>5340.8</v>
      </c>
      <c r="BK48" s="62">
        <v>4993.7199999999993</v>
      </c>
      <c r="BL48" s="62">
        <v>4176.6000000000004</v>
      </c>
      <c r="BM48" s="170">
        <v>0</v>
      </c>
      <c r="BN48" s="62"/>
      <c r="BO48" s="62"/>
      <c r="BP48" s="62"/>
      <c r="BQ48" s="62"/>
      <c r="BR48" s="62"/>
      <c r="BS48" s="62"/>
      <c r="BT48" s="62"/>
    </row>
    <row r="49" spans="3:72" x14ac:dyDescent="0.25">
      <c r="C49" t="str">
        <f>INDEX(Propetz!B:B,MATCH(F49,Propetz!D:D,0),1)</f>
        <v>L TAFFAREL AGROPET ME</v>
      </c>
      <c r="D49" s="31" t="s">
        <v>137</v>
      </c>
      <c r="E49" s="26" t="s">
        <v>281</v>
      </c>
      <c r="F49" s="31">
        <v>1003</v>
      </c>
      <c r="G49" s="26" t="s">
        <v>437</v>
      </c>
      <c r="H49" s="26" t="s">
        <v>435</v>
      </c>
      <c r="I49" s="39">
        <v>3792.88</v>
      </c>
      <c r="J49" s="39">
        <v>14730.259999999998</v>
      </c>
      <c r="K49" s="39">
        <v>514.03</v>
      </c>
      <c r="L49" s="39">
        <v>0</v>
      </c>
      <c r="M49" s="39">
        <v>23826.400000000001</v>
      </c>
      <c r="N49" s="39">
        <v>3896.88</v>
      </c>
      <c r="O49" s="39">
        <v>5984.12</v>
      </c>
      <c r="P49" s="39">
        <v>0</v>
      </c>
      <c r="Q49" s="39">
        <v>3693.28</v>
      </c>
      <c r="R49" s="39">
        <v>0</v>
      </c>
      <c r="S49" s="39">
        <v>0</v>
      </c>
      <c r="T49" s="39">
        <v>0</v>
      </c>
      <c r="U49" s="39">
        <v>14280.46</v>
      </c>
      <c r="V49" s="39">
        <v>2118.3200000000002</v>
      </c>
      <c r="W49" s="39">
        <v>0</v>
      </c>
      <c r="X49" s="39">
        <v>14184.1</v>
      </c>
      <c r="Y49" s="39">
        <v>2109.54</v>
      </c>
      <c r="Z49" s="39">
        <v>0</v>
      </c>
      <c r="AA49" s="39">
        <v>15374.89</v>
      </c>
      <c r="AB49" s="39">
        <v>10073.200000000001</v>
      </c>
      <c r="AC49" s="39">
        <v>949.92</v>
      </c>
      <c r="AD49" s="39">
        <v>14707.51</v>
      </c>
      <c r="AE49" s="39">
        <v>8540.5</v>
      </c>
      <c r="AF49" s="39">
        <v>13374.42</v>
      </c>
      <c r="AG49" s="39">
        <v>13593.94</v>
      </c>
      <c r="AH49" s="39">
        <v>23943.08</v>
      </c>
      <c r="AI49" s="39">
        <v>20992.2</v>
      </c>
      <c r="AJ49" s="39">
        <v>15653</v>
      </c>
      <c r="AK49" s="39">
        <v>19696.100000000002</v>
      </c>
      <c r="AL49" s="39">
        <v>14317.14</v>
      </c>
      <c r="AM49" s="39">
        <v>14181.07</v>
      </c>
      <c r="AN49" s="39">
        <v>10049.26</v>
      </c>
      <c r="AO49" s="39">
        <v>13122.64</v>
      </c>
      <c r="AP49" s="39">
        <v>17756.239999999998</v>
      </c>
      <c r="AQ49" s="39">
        <v>16437.23</v>
      </c>
      <c r="AR49" s="39">
        <v>15793.07</v>
      </c>
      <c r="AS49" s="39">
        <v>16765.48</v>
      </c>
      <c r="AT49" s="39">
        <v>16065.16</v>
      </c>
      <c r="AU49" s="39">
        <v>17439.62</v>
      </c>
      <c r="AV49" s="39">
        <v>17784.82</v>
      </c>
      <c r="AW49" s="39">
        <v>17113.580000000002</v>
      </c>
      <c r="AX49" s="39">
        <v>12299.52</v>
      </c>
      <c r="AY49" s="39">
        <v>23716.2</v>
      </c>
      <c r="AZ49" s="39">
        <v>33071.43</v>
      </c>
      <c r="BA49" s="62">
        <v>25602.57</v>
      </c>
      <c r="BB49" s="62">
        <v>28004.77</v>
      </c>
      <c r="BC49" s="62">
        <v>23479.489999999998</v>
      </c>
      <c r="BD49" s="62">
        <v>11830.62</v>
      </c>
      <c r="BE49" s="62">
        <v>31935.760000000002</v>
      </c>
      <c r="BF49" s="62">
        <v>39101.380000000005</v>
      </c>
      <c r="BG49" s="62">
        <v>18864.32</v>
      </c>
      <c r="BH49" s="62">
        <v>6900.4400000000005</v>
      </c>
      <c r="BI49" s="7">
        <v>20096.239999999998</v>
      </c>
      <c r="BJ49" s="7">
        <v>37645.5</v>
      </c>
      <c r="BK49" s="62">
        <v>38108.080000000002</v>
      </c>
      <c r="BL49" s="62">
        <v>14759</v>
      </c>
      <c r="BM49" s="170">
        <v>27271.62</v>
      </c>
      <c r="BN49" s="62"/>
      <c r="BO49" s="62"/>
      <c r="BP49" s="62"/>
      <c r="BQ49" s="62"/>
      <c r="BR49" s="62"/>
      <c r="BS49" s="62"/>
      <c r="BT49" s="62"/>
    </row>
    <row r="50" spans="3:72" x14ac:dyDescent="0.25">
      <c r="C50" t="str">
        <f>INDEX(Propetz!B:B,MATCH(F50,Propetz!D:D,0),1)</f>
        <v>GOLDEN DOG LTDA</v>
      </c>
      <c r="D50" s="31" t="s">
        <v>102</v>
      </c>
      <c r="E50" s="26" t="s">
        <v>279</v>
      </c>
      <c r="F50" s="31">
        <v>1054</v>
      </c>
      <c r="G50" s="26" t="s">
        <v>529</v>
      </c>
      <c r="H50" s="26" t="s">
        <v>435</v>
      </c>
      <c r="I50" s="39">
        <v>950</v>
      </c>
      <c r="J50" s="39">
        <v>0</v>
      </c>
      <c r="K50" s="39">
        <v>12899.48</v>
      </c>
      <c r="L50" s="39">
        <v>0</v>
      </c>
      <c r="M50" s="39">
        <v>11498.2</v>
      </c>
      <c r="N50" s="39">
        <v>5584.44</v>
      </c>
      <c r="O50" s="39">
        <v>5689.92</v>
      </c>
      <c r="P50" s="39">
        <v>6317.88</v>
      </c>
      <c r="Q50" s="39">
        <v>3240.3</v>
      </c>
      <c r="R50" s="39">
        <v>0</v>
      </c>
      <c r="S50" s="39">
        <v>8532.2200000000012</v>
      </c>
      <c r="T50" s="39">
        <v>11364.6</v>
      </c>
      <c r="U50" s="39">
        <v>3840.6</v>
      </c>
      <c r="V50" s="39">
        <v>6380.8799999999992</v>
      </c>
      <c r="W50" s="39">
        <v>3027.96</v>
      </c>
      <c r="X50" s="39">
        <v>2120.48</v>
      </c>
      <c r="Y50" s="39">
        <v>3146.64</v>
      </c>
      <c r="Z50" s="39">
        <v>7433.2000000000007</v>
      </c>
      <c r="AA50" s="39">
        <v>4415.9399999999996</v>
      </c>
      <c r="AB50" s="39">
        <v>10890.31</v>
      </c>
      <c r="AC50" s="39">
        <v>0</v>
      </c>
      <c r="AD50" s="39">
        <v>0</v>
      </c>
      <c r="AE50" s="39">
        <v>7223.4599999999991</v>
      </c>
      <c r="AF50" s="39">
        <v>4403.3999999999996</v>
      </c>
      <c r="AG50" s="39">
        <v>9227.9599999999991</v>
      </c>
      <c r="AH50" s="39">
        <v>4426.09</v>
      </c>
      <c r="AI50" s="39">
        <v>2032.16</v>
      </c>
      <c r="AJ50" s="39">
        <v>0</v>
      </c>
      <c r="AK50" s="39">
        <v>0</v>
      </c>
      <c r="AL50" s="39">
        <v>0</v>
      </c>
      <c r="AM50" s="39">
        <v>0</v>
      </c>
      <c r="AN50" s="39">
        <v>4121.4799999999996</v>
      </c>
      <c r="AO50" s="39">
        <v>2166.96</v>
      </c>
      <c r="AP50" s="39">
        <v>1386.44</v>
      </c>
      <c r="AQ50" s="39">
        <v>0</v>
      </c>
      <c r="AR50" s="39">
        <v>0</v>
      </c>
      <c r="AS50" s="39">
        <v>5887.34</v>
      </c>
      <c r="AT50" s="39">
        <v>10881.89</v>
      </c>
      <c r="AU50" s="39">
        <v>0</v>
      </c>
      <c r="AV50" s="39">
        <v>0</v>
      </c>
      <c r="AW50" s="39">
        <v>3191.64</v>
      </c>
      <c r="AX50" s="39">
        <v>0</v>
      </c>
      <c r="AY50" s="39">
        <v>8966.91</v>
      </c>
      <c r="AZ50" s="39">
        <v>6348.3200000000006</v>
      </c>
      <c r="BA50" s="62">
        <v>3412.92</v>
      </c>
      <c r="BB50" s="62">
        <v>1061.3</v>
      </c>
      <c r="BC50" s="62">
        <v>8164.5</v>
      </c>
      <c r="BD50" s="62">
        <v>0</v>
      </c>
      <c r="BE50" s="62">
        <v>3207.46</v>
      </c>
      <c r="BF50" s="62">
        <v>645</v>
      </c>
      <c r="BG50" s="62">
        <v>0</v>
      </c>
      <c r="BH50" s="62">
        <v>0</v>
      </c>
      <c r="BI50" s="7">
        <v>6817.3</v>
      </c>
      <c r="BJ50" s="7">
        <v>6552.2</v>
      </c>
      <c r="BK50" s="62">
        <v>4688.88</v>
      </c>
      <c r="BL50" s="62">
        <v>5855.7</v>
      </c>
      <c r="BM50" s="170">
        <v>0</v>
      </c>
      <c r="BN50" s="62"/>
      <c r="BO50" s="62"/>
      <c r="BP50" s="62"/>
      <c r="BQ50" s="62"/>
      <c r="BR50" s="62"/>
      <c r="BS50" s="62"/>
      <c r="BT50" s="62"/>
    </row>
    <row r="51" spans="3:72" x14ac:dyDescent="0.25">
      <c r="C51" t="str">
        <f>INDEX(Propetz!B:B,MATCH(F51,Propetz!D:D,0),1)</f>
        <v>ANA LIGIA ZICK</v>
      </c>
      <c r="D51" s="31" t="s">
        <v>12</v>
      </c>
      <c r="E51" s="26" t="s">
        <v>275</v>
      </c>
      <c r="F51" s="31">
        <v>1209</v>
      </c>
      <c r="G51" s="26" t="s">
        <v>529</v>
      </c>
      <c r="H51" s="26" t="s">
        <v>435</v>
      </c>
      <c r="I51" s="39">
        <v>0</v>
      </c>
      <c r="J51" s="39">
        <v>0</v>
      </c>
      <c r="K51" s="39">
        <v>0</v>
      </c>
      <c r="L51" s="39">
        <v>0</v>
      </c>
      <c r="M51" s="39">
        <v>0</v>
      </c>
      <c r="N51" s="39">
        <v>9523.64</v>
      </c>
      <c r="O51" s="39">
        <v>5855.16</v>
      </c>
      <c r="P51" s="39">
        <v>5258.76</v>
      </c>
      <c r="Q51" s="39">
        <v>3534</v>
      </c>
      <c r="R51" s="39">
        <v>14739.38</v>
      </c>
      <c r="S51" s="39">
        <v>6289.44</v>
      </c>
      <c r="T51" s="39">
        <v>6001.6</v>
      </c>
      <c r="U51" s="39">
        <v>615.08000000000004</v>
      </c>
      <c r="V51" s="39">
        <v>12496.080000000002</v>
      </c>
      <c r="W51" s="39">
        <v>1235.32</v>
      </c>
      <c r="X51" s="39">
        <v>0</v>
      </c>
      <c r="Y51" s="39">
        <v>4260.3</v>
      </c>
      <c r="Z51" s="39">
        <v>2710.96</v>
      </c>
      <c r="AA51" s="39">
        <v>6985.88</v>
      </c>
      <c r="AB51" s="39">
        <v>15911.31</v>
      </c>
      <c r="AC51" s="39">
        <v>0</v>
      </c>
      <c r="AD51" s="39">
        <v>0</v>
      </c>
      <c r="AE51" s="39">
        <v>9523.1200000000008</v>
      </c>
      <c r="AF51" s="39">
        <v>6548.82</v>
      </c>
      <c r="AG51" s="39">
        <v>14878.119999999999</v>
      </c>
      <c r="AH51" s="39">
        <v>5936.62</v>
      </c>
      <c r="AI51" s="39">
        <v>7914.84</v>
      </c>
      <c r="AJ51" s="39">
        <v>0</v>
      </c>
      <c r="AK51" s="39">
        <v>0</v>
      </c>
      <c r="AL51" s="39">
        <v>0</v>
      </c>
      <c r="AM51" s="39">
        <v>19467.400000000001</v>
      </c>
      <c r="AN51" s="39">
        <v>9492.43</v>
      </c>
      <c r="AO51" s="39">
        <v>3444.32</v>
      </c>
      <c r="AP51" s="39">
        <v>0</v>
      </c>
      <c r="AQ51" s="39">
        <v>15062.42</v>
      </c>
      <c r="AR51" s="39">
        <v>7103.84</v>
      </c>
      <c r="AS51" s="39">
        <v>0</v>
      </c>
      <c r="AT51" s="39">
        <v>13620.01</v>
      </c>
      <c r="AU51" s="39">
        <v>22698.579999999998</v>
      </c>
      <c r="AV51" s="39">
        <v>0</v>
      </c>
      <c r="AW51" s="39">
        <v>8145.7000000000007</v>
      </c>
      <c r="AX51" s="39">
        <v>5544.02</v>
      </c>
      <c r="AY51" s="39">
        <v>13895.23</v>
      </c>
      <c r="AZ51" s="39">
        <v>14694.119999999999</v>
      </c>
      <c r="BA51" s="62">
        <v>0</v>
      </c>
      <c r="BB51" s="62">
        <v>16830.48</v>
      </c>
      <c r="BC51" s="62">
        <v>7581.3099999999995</v>
      </c>
      <c r="BD51" s="62">
        <v>7504.84</v>
      </c>
      <c r="BE51" s="62">
        <v>0</v>
      </c>
      <c r="BF51" s="62">
        <v>31072.309999999998</v>
      </c>
      <c r="BG51" s="62">
        <v>2867.2799999999997</v>
      </c>
      <c r="BH51" s="62">
        <v>0</v>
      </c>
      <c r="BI51" s="7">
        <v>2625</v>
      </c>
      <c r="BJ51" s="7">
        <v>15331.9</v>
      </c>
      <c r="BK51" s="62">
        <v>6080.8</v>
      </c>
      <c r="BL51" s="62">
        <v>13335.2</v>
      </c>
      <c r="BM51" s="170">
        <v>23895.46</v>
      </c>
      <c r="BN51" s="62"/>
      <c r="BO51" s="62"/>
      <c r="BP51" s="62"/>
      <c r="BQ51" s="62"/>
      <c r="BR51" s="62"/>
      <c r="BS51" s="62"/>
      <c r="BT51" s="62"/>
    </row>
    <row r="52" spans="3:72" x14ac:dyDescent="0.25">
      <c r="C52" t="str">
        <f>INDEX(Propetz!B:B,MATCH(F52,Propetz!D:D,0),1)</f>
        <v>RACA DISTRIBUIDORA DE PRODUTOS VETERINARIOS LTDA</v>
      </c>
      <c r="D52" s="31" t="s">
        <v>210</v>
      </c>
      <c r="E52" s="26" t="s">
        <v>278</v>
      </c>
      <c r="F52" s="31">
        <v>1138</v>
      </c>
      <c r="G52" s="26" t="s">
        <v>437</v>
      </c>
      <c r="H52" s="26" t="s">
        <v>435</v>
      </c>
      <c r="I52" s="39">
        <v>0</v>
      </c>
      <c r="J52" s="39">
        <v>0</v>
      </c>
      <c r="K52" s="39">
        <v>4896.6000000000004</v>
      </c>
      <c r="L52" s="39">
        <v>0</v>
      </c>
      <c r="M52" s="39">
        <v>11108.31</v>
      </c>
      <c r="N52" s="39">
        <v>9692.08</v>
      </c>
      <c r="O52" s="39">
        <v>10187.48</v>
      </c>
      <c r="P52" s="39">
        <v>0</v>
      </c>
      <c r="Q52" s="39">
        <v>8502.84</v>
      </c>
      <c r="R52" s="39">
        <v>3632.04</v>
      </c>
      <c r="S52" s="39">
        <v>0</v>
      </c>
      <c r="T52" s="39">
        <v>0</v>
      </c>
      <c r="U52" s="39">
        <v>3945.19</v>
      </c>
      <c r="V52" s="39">
        <v>0</v>
      </c>
      <c r="W52" s="39">
        <v>11629.08</v>
      </c>
      <c r="X52" s="39">
        <v>5414.77</v>
      </c>
      <c r="Y52" s="39">
        <v>0</v>
      </c>
      <c r="Z52" s="39">
        <v>0</v>
      </c>
      <c r="AA52" s="39">
        <v>0</v>
      </c>
      <c r="AB52" s="39">
        <v>15169.41</v>
      </c>
      <c r="AC52" s="39">
        <v>0</v>
      </c>
      <c r="AD52" s="39">
        <v>0</v>
      </c>
      <c r="AE52" s="39">
        <v>2700</v>
      </c>
      <c r="AF52" s="39">
        <v>0</v>
      </c>
      <c r="AG52" s="39">
        <v>0</v>
      </c>
      <c r="AH52" s="39">
        <v>6439.5400000000009</v>
      </c>
      <c r="AI52" s="39">
        <v>0</v>
      </c>
      <c r="AJ52" s="39">
        <v>6920.37</v>
      </c>
      <c r="AK52" s="39">
        <v>0</v>
      </c>
      <c r="AL52" s="39">
        <v>4148.45</v>
      </c>
      <c r="AM52" s="39">
        <v>0</v>
      </c>
      <c r="AN52" s="39">
        <v>0</v>
      </c>
      <c r="AO52" s="39">
        <v>0</v>
      </c>
      <c r="AP52" s="39">
        <v>0</v>
      </c>
      <c r="AQ52" s="39">
        <v>0</v>
      </c>
      <c r="AR52" s="39">
        <v>0</v>
      </c>
      <c r="AS52" s="39">
        <v>0</v>
      </c>
      <c r="AT52" s="39">
        <v>0</v>
      </c>
      <c r="AU52" s="39">
        <v>0</v>
      </c>
      <c r="AV52" s="39">
        <v>0</v>
      </c>
      <c r="AW52" s="39">
        <v>0</v>
      </c>
      <c r="AX52" s="39">
        <v>0</v>
      </c>
      <c r="AY52" s="39">
        <v>0</v>
      </c>
      <c r="AZ52" s="39">
        <v>0</v>
      </c>
      <c r="BA52" s="62">
        <v>0</v>
      </c>
      <c r="BB52" s="62">
        <v>0</v>
      </c>
      <c r="BC52" s="62">
        <v>0</v>
      </c>
      <c r="BD52" s="62">
        <v>0</v>
      </c>
      <c r="BE52" s="62">
        <v>0</v>
      </c>
      <c r="BF52" s="62">
        <v>0</v>
      </c>
      <c r="BG52" s="62">
        <v>0</v>
      </c>
      <c r="BH52" s="62">
        <v>0</v>
      </c>
      <c r="BI52" s="7">
        <v>0</v>
      </c>
      <c r="BJ52" s="7">
        <v>0</v>
      </c>
      <c r="BK52" s="62">
        <v>0</v>
      </c>
      <c r="BL52" s="62">
        <v>0</v>
      </c>
      <c r="BM52" s="170">
        <v>0</v>
      </c>
      <c r="BN52" s="62"/>
      <c r="BO52" s="62"/>
      <c r="BP52" s="62"/>
      <c r="BQ52" s="62"/>
      <c r="BR52" s="62"/>
      <c r="BS52" s="62"/>
      <c r="BT52" s="62"/>
    </row>
    <row r="53" spans="3:72" x14ac:dyDescent="0.25">
      <c r="C53" t="str">
        <f>INDEX(Propetz!B:B,MATCH(F53,Propetz!D:D,0),1)</f>
        <v>BRG COMERCIO DE PRODUTOS AGROPECUARIO LTDA</v>
      </c>
      <c r="D53" s="31" t="s">
        <v>38</v>
      </c>
      <c r="E53" s="26" t="s">
        <v>275</v>
      </c>
      <c r="F53" s="31">
        <v>1064</v>
      </c>
      <c r="G53" s="26" t="s">
        <v>437</v>
      </c>
      <c r="H53" s="26" t="s">
        <v>435</v>
      </c>
      <c r="I53" s="39">
        <v>6298.72</v>
      </c>
      <c r="J53" s="39">
        <v>0</v>
      </c>
      <c r="K53" s="39">
        <v>4655.2</v>
      </c>
      <c r="L53" s="39">
        <v>0</v>
      </c>
      <c r="M53" s="39">
        <v>15843.48</v>
      </c>
      <c r="N53" s="39">
        <v>0</v>
      </c>
      <c r="O53" s="39">
        <v>0</v>
      </c>
      <c r="P53" s="39">
        <v>7750.68</v>
      </c>
      <c r="Q53" s="39">
        <v>7819.48</v>
      </c>
      <c r="R53" s="39">
        <v>0</v>
      </c>
      <c r="S53" s="39">
        <v>4062.08</v>
      </c>
      <c r="T53" s="39">
        <v>0</v>
      </c>
      <c r="U53" s="39">
        <v>9973.98</v>
      </c>
      <c r="V53" s="39">
        <v>0</v>
      </c>
      <c r="W53" s="39">
        <v>10681.27</v>
      </c>
      <c r="X53" s="39">
        <v>7013.24</v>
      </c>
      <c r="Y53" s="39">
        <v>0</v>
      </c>
      <c r="Z53" s="39">
        <v>4759.68</v>
      </c>
      <c r="AA53" s="39">
        <v>1709.84</v>
      </c>
      <c r="AB53" s="39">
        <v>3234.59</v>
      </c>
      <c r="AC53" s="39">
        <v>0</v>
      </c>
      <c r="AD53" s="39">
        <v>5651.73</v>
      </c>
      <c r="AE53" s="39">
        <v>0</v>
      </c>
      <c r="AF53" s="39">
        <v>5391.56</v>
      </c>
      <c r="AG53" s="39">
        <v>11492.4</v>
      </c>
      <c r="AH53" s="39">
        <v>0</v>
      </c>
      <c r="AI53" s="39">
        <v>0</v>
      </c>
      <c r="AJ53" s="39">
        <v>6145.56</v>
      </c>
      <c r="AK53" s="39">
        <v>13.170000000000002</v>
      </c>
      <c r="AL53" s="39">
        <v>4873.12</v>
      </c>
      <c r="AM53" s="39">
        <v>120.68</v>
      </c>
      <c r="AN53" s="39">
        <v>9372.5</v>
      </c>
      <c r="AO53" s="39">
        <v>0</v>
      </c>
      <c r="AP53" s="39">
        <v>0</v>
      </c>
      <c r="AQ53" s="39">
        <v>7999.02</v>
      </c>
      <c r="AR53" s="39">
        <v>3249.4</v>
      </c>
      <c r="AS53" s="39">
        <v>0</v>
      </c>
      <c r="AT53" s="39">
        <v>22266.95</v>
      </c>
      <c r="AU53" s="39">
        <v>0</v>
      </c>
      <c r="AV53" s="39">
        <v>5778.9</v>
      </c>
      <c r="AW53" s="39">
        <v>10848.16</v>
      </c>
      <c r="AX53" s="39">
        <v>15410.720000000001</v>
      </c>
      <c r="AY53" s="39">
        <v>0</v>
      </c>
      <c r="AZ53" s="39">
        <v>13190.57</v>
      </c>
      <c r="BA53" s="62">
        <v>0</v>
      </c>
      <c r="BB53" s="62">
        <v>0</v>
      </c>
      <c r="BC53" s="62">
        <v>8010.0400000000009</v>
      </c>
      <c r="BD53" s="62">
        <v>0</v>
      </c>
      <c r="BE53" s="62">
        <v>5331.12</v>
      </c>
      <c r="BF53" s="62">
        <v>5196.6400000000003</v>
      </c>
      <c r="BG53" s="62">
        <v>0</v>
      </c>
      <c r="BH53" s="62">
        <v>6319.84</v>
      </c>
      <c r="BI53" s="7">
        <v>0</v>
      </c>
      <c r="BJ53" s="7">
        <v>6602.52</v>
      </c>
      <c r="BK53" s="62">
        <v>13255.36</v>
      </c>
      <c r="BL53" s="62">
        <v>0</v>
      </c>
      <c r="BM53" s="170">
        <v>0</v>
      </c>
      <c r="BN53" s="62"/>
      <c r="BO53" s="62"/>
      <c r="BP53" s="62"/>
      <c r="BQ53" s="62"/>
      <c r="BR53" s="62"/>
      <c r="BS53" s="62"/>
      <c r="BT53" s="62"/>
    </row>
    <row r="54" spans="3:72" x14ac:dyDescent="0.25">
      <c r="C54" t="str">
        <f>INDEX(Propetz!B:B,MATCH(F54,Propetz!D:D,0),1)</f>
        <v>MARIA LIZ INDUSTRIA E COMERCIO DE VESTUARIO E BIJUTERIAS EIR</v>
      </c>
      <c r="D54" s="31" t="s">
        <v>161</v>
      </c>
      <c r="E54" s="26" t="s">
        <v>275</v>
      </c>
      <c r="F54" s="31">
        <v>1145</v>
      </c>
      <c r="G54" s="26" t="s">
        <v>529</v>
      </c>
      <c r="H54" s="26" t="s">
        <v>435</v>
      </c>
      <c r="I54" s="39">
        <v>0</v>
      </c>
      <c r="J54" s="39">
        <v>0</v>
      </c>
      <c r="K54" s="39">
        <v>5328.4</v>
      </c>
      <c r="L54" s="39">
        <v>0</v>
      </c>
      <c r="M54" s="39">
        <v>11307.42</v>
      </c>
      <c r="N54" s="39">
        <v>0</v>
      </c>
      <c r="O54" s="39">
        <v>5298.6299999999992</v>
      </c>
      <c r="P54" s="39">
        <v>0</v>
      </c>
      <c r="Q54" s="39">
        <v>6808.8</v>
      </c>
      <c r="R54" s="39">
        <v>5671.88</v>
      </c>
      <c r="S54" s="39">
        <v>0</v>
      </c>
      <c r="T54" s="39">
        <v>6573.53</v>
      </c>
      <c r="U54" s="39">
        <v>15566.62</v>
      </c>
      <c r="V54" s="39">
        <v>7860.28</v>
      </c>
      <c r="W54" s="39">
        <v>3629.78</v>
      </c>
      <c r="X54" s="39">
        <v>0</v>
      </c>
      <c r="Y54" s="39">
        <v>0</v>
      </c>
      <c r="Z54" s="39">
        <v>0</v>
      </c>
      <c r="AA54" s="39">
        <v>18713.120000000003</v>
      </c>
      <c r="AB54" s="39">
        <v>0</v>
      </c>
      <c r="AC54" s="39">
        <v>10556.42</v>
      </c>
      <c r="AD54" s="39">
        <v>0</v>
      </c>
      <c r="AE54" s="39">
        <v>0</v>
      </c>
      <c r="AF54" s="39">
        <v>18090.68</v>
      </c>
      <c r="AG54" s="39">
        <v>5566.09</v>
      </c>
      <c r="AH54" s="39">
        <v>5280.82</v>
      </c>
      <c r="AI54" s="39">
        <v>7416.5</v>
      </c>
      <c r="AJ54" s="39">
        <v>9455.77</v>
      </c>
      <c r="AK54" s="39">
        <v>0</v>
      </c>
      <c r="AL54" s="39">
        <v>7707.17</v>
      </c>
      <c r="AM54" s="39">
        <v>0</v>
      </c>
      <c r="AN54" s="39">
        <v>6681.14</v>
      </c>
      <c r="AO54" s="39">
        <v>0</v>
      </c>
      <c r="AP54" s="39">
        <v>16728.48</v>
      </c>
      <c r="AQ54" s="39">
        <v>9011.52</v>
      </c>
      <c r="AR54" s="39">
        <v>16611.12</v>
      </c>
      <c r="AS54" s="39">
        <v>10823.300000000001</v>
      </c>
      <c r="AT54" s="39">
        <v>0</v>
      </c>
      <c r="AU54" s="39">
        <v>6894.64</v>
      </c>
      <c r="AV54" s="39">
        <v>0</v>
      </c>
      <c r="AW54" s="39">
        <v>380.05</v>
      </c>
      <c r="AX54" s="39">
        <v>11253.08</v>
      </c>
      <c r="AY54" s="39">
        <v>0</v>
      </c>
      <c r="AZ54" s="39">
        <v>0</v>
      </c>
      <c r="BA54" s="62">
        <v>7332.15</v>
      </c>
      <c r="BB54" s="62">
        <v>0</v>
      </c>
      <c r="BC54" s="62">
        <v>9854.98</v>
      </c>
      <c r="BD54" s="62">
        <v>0</v>
      </c>
      <c r="BE54" s="62">
        <v>14227.33</v>
      </c>
      <c r="BF54" s="62">
        <v>0</v>
      </c>
      <c r="BG54" s="62">
        <v>12733.16</v>
      </c>
      <c r="BH54" s="62">
        <v>5749.34</v>
      </c>
      <c r="BI54" s="7">
        <v>0</v>
      </c>
      <c r="BJ54" s="7">
        <v>0</v>
      </c>
      <c r="BK54" s="62">
        <v>7575.92</v>
      </c>
      <c r="BL54" s="62">
        <v>2515</v>
      </c>
      <c r="BM54" s="170">
        <v>7532.32</v>
      </c>
      <c r="BN54" s="62"/>
      <c r="BO54" s="62"/>
      <c r="BP54" s="62"/>
      <c r="BQ54" s="62"/>
      <c r="BR54" s="62"/>
      <c r="BS54" s="62"/>
      <c r="BT54" s="62"/>
    </row>
    <row r="55" spans="3:72" x14ac:dyDescent="0.25">
      <c r="C55" t="str">
        <f>INDEX(Propetz!B:B,MATCH(F55,Propetz!D:D,0),1)</f>
        <v>PET NOBRE COMERCIO DE PRODUTOS ALIMENTICIOS E VETERINARIOS L</v>
      </c>
      <c r="D55" s="31" t="s">
        <v>192</v>
      </c>
      <c r="E55" s="26" t="s">
        <v>288</v>
      </c>
      <c r="F55" s="31">
        <v>1262</v>
      </c>
      <c r="G55" s="26" t="s">
        <v>436</v>
      </c>
      <c r="H55" s="26" t="s">
        <v>435</v>
      </c>
      <c r="I55" s="39">
        <v>0</v>
      </c>
      <c r="J55" s="39">
        <v>0</v>
      </c>
      <c r="K55" s="39">
        <v>0</v>
      </c>
      <c r="L55" s="39">
        <v>0</v>
      </c>
      <c r="M55" s="39">
        <v>0</v>
      </c>
      <c r="N55" s="39">
        <v>0</v>
      </c>
      <c r="O55" s="39">
        <v>0</v>
      </c>
      <c r="P55" s="39">
        <v>0</v>
      </c>
      <c r="Q55" s="39">
        <v>9114.52</v>
      </c>
      <c r="R55" s="39">
        <v>0</v>
      </c>
      <c r="S55" s="39">
        <v>9296.6</v>
      </c>
      <c r="T55" s="39">
        <v>9792.630000000001</v>
      </c>
      <c r="U55" s="39">
        <v>12387.8</v>
      </c>
      <c r="V55" s="39">
        <v>17614.8</v>
      </c>
      <c r="W55" s="39">
        <v>0</v>
      </c>
      <c r="X55" s="39">
        <v>3890.03</v>
      </c>
      <c r="Y55" s="39">
        <v>3723.24</v>
      </c>
      <c r="Z55" s="39">
        <v>0</v>
      </c>
      <c r="AA55" s="39">
        <v>10414.5</v>
      </c>
      <c r="AB55" s="39">
        <v>3759.65</v>
      </c>
      <c r="AC55" s="39">
        <v>0</v>
      </c>
      <c r="AD55" s="39">
        <v>9757.58</v>
      </c>
      <c r="AE55" s="39">
        <v>8216.7000000000007</v>
      </c>
      <c r="AF55" s="39">
        <v>12126.08</v>
      </c>
      <c r="AG55" s="39">
        <v>14555.8</v>
      </c>
      <c r="AH55" s="39">
        <v>0</v>
      </c>
      <c r="AI55" s="39">
        <v>7073.88</v>
      </c>
      <c r="AJ55" s="39">
        <v>0</v>
      </c>
      <c r="AK55" s="39">
        <v>0</v>
      </c>
      <c r="AL55" s="39">
        <v>0</v>
      </c>
      <c r="AM55" s="39">
        <v>0</v>
      </c>
      <c r="AN55" s="39">
        <v>9064.18</v>
      </c>
      <c r="AO55" s="39">
        <v>0</v>
      </c>
      <c r="AP55" s="39">
        <v>7841.52</v>
      </c>
      <c r="AQ55" s="39">
        <v>0</v>
      </c>
      <c r="AR55" s="39">
        <v>1886.75</v>
      </c>
      <c r="AS55" s="39">
        <v>0</v>
      </c>
      <c r="AT55" s="39">
        <v>3521.18</v>
      </c>
      <c r="AU55" s="39">
        <v>4265.84</v>
      </c>
      <c r="AV55" s="39">
        <v>0</v>
      </c>
      <c r="AW55" s="39">
        <v>0</v>
      </c>
      <c r="AX55" s="39">
        <v>13467.13</v>
      </c>
      <c r="AY55" s="39">
        <v>0</v>
      </c>
      <c r="AZ55" s="39">
        <v>8684.83</v>
      </c>
      <c r="BA55" s="62">
        <v>0</v>
      </c>
      <c r="BB55" s="62">
        <v>4850.37</v>
      </c>
      <c r="BC55" s="62">
        <v>2827.4799999999996</v>
      </c>
      <c r="BD55" s="62">
        <v>0</v>
      </c>
      <c r="BE55" s="62">
        <v>2014.8600000000001</v>
      </c>
      <c r="BF55" s="62">
        <v>0</v>
      </c>
      <c r="BG55" s="62">
        <v>3458.56</v>
      </c>
      <c r="BH55" s="62">
        <v>0</v>
      </c>
      <c r="BI55" s="7">
        <v>0</v>
      </c>
      <c r="BJ55" s="7">
        <v>6215.6</v>
      </c>
      <c r="BK55" s="62">
        <v>5502.48</v>
      </c>
      <c r="BL55" s="62">
        <v>0</v>
      </c>
      <c r="BM55" s="170">
        <v>6097.24</v>
      </c>
      <c r="BN55" s="62"/>
      <c r="BO55" s="62"/>
      <c r="BP55" s="62"/>
      <c r="BQ55" s="62"/>
      <c r="BR55" s="62"/>
      <c r="BS55" s="62"/>
      <c r="BT55" s="62"/>
    </row>
    <row r="56" spans="3:72" x14ac:dyDescent="0.25">
      <c r="C56" t="str">
        <f>INDEX(Propetz!B:B,MATCH(F56,Propetz!D:D,0),1)</f>
        <v>RODRIGO LIMA DE FREITAS 39244314851</v>
      </c>
      <c r="D56" s="31" t="s">
        <v>226</v>
      </c>
      <c r="E56" s="26" t="s">
        <v>276</v>
      </c>
      <c r="F56" s="31">
        <v>1130</v>
      </c>
      <c r="G56" s="26" t="s">
        <v>436</v>
      </c>
      <c r="H56" s="26" t="s">
        <v>435</v>
      </c>
      <c r="I56" s="39">
        <v>0</v>
      </c>
      <c r="J56" s="39">
        <v>0</v>
      </c>
      <c r="K56" s="39">
        <v>6939.12</v>
      </c>
      <c r="L56" s="39">
        <v>6408.26</v>
      </c>
      <c r="M56" s="39">
        <v>0</v>
      </c>
      <c r="N56" s="39">
        <v>0</v>
      </c>
      <c r="O56" s="39">
        <v>5512.4</v>
      </c>
      <c r="P56" s="39">
        <v>0</v>
      </c>
      <c r="Q56" s="39">
        <v>5711.76</v>
      </c>
      <c r="R56" s="39">
        <f>4275.24+7454.66</f>
        <v>11729.9</v>
      </c>
      <c r="S56" s="39">
        <v>8257.9700000000012</v>
      </c>
      <c r="T56" s="39">
        <v>10896.119999999999</v>
      </c>
      <c r="U56" s="39">
        <f>3671.5</f>
        <v>3671.5</v>
      </c>
      <c r="V56" s="39">
        <f>15262.06+2294.57</f>
        <v>17556.63</v>
      </c>
      <c r="W56" s="39">
        <v>8740.2900000000009</v>
      </c>
      <c r="X56" s="39">
        <v>0</v>
      </c>
      <c r="Y56" s="39">
        <v>7121.71</v>
      </c>
      <c r="Z56" s="39">
        <v>4751.58</v>
      </c>
      <c r="AA56" s="39">
        <v>4920.12</v>
      </c>
      <c r="AB56" s="39">
        <v>0</v>
      </c>
      <c r="AC56" s="39">
        <f>4534.79+2203.49</f>
        <v>6738.28</v>
      </c>
      <c r="AD56" s="39">
        <v>5750.82</v>
      </c>
      <c r="AE56" s="39">
        <v>4612.67</v>
      </c>
      <c r="AF56" s="39">
        <f>6672.4+3143.97</f>
        <v>9816.369999999999</v>
      </c>
      <c r="AG56" s="39">
        <v>10566.16</v>
      </c>
      <c r="AH56" s="39">
        <f>5637.32+2481.52</f>
        <v>8118.84</v>
      </c>
      <c r="AI56" s="39">
        <f>8245.96+1962.78</f>
        <v>10208.74</v>
      </c>
      <c r="AJ56" s="39">
        <f>11323.75</f>
        <v>11323.75</v>
      </c>
      <c r="AK56" s="39">
        <v>0</v>
      </c>
      <c r="AL56" s="39">
        <f>4851.36+8933.14</f>
        <v>13784.5</v>
      </c>
      <c r="AM56" s="39">
        <f>5872.44+1974</f>
        <v>7846.44</v>
      </c>
      <c r="AN56" s="39">
        <f>6720.28+2766.61</f>
        <v>9486.89</v>
      </c>
      <c r="AO56" s="39">
        <f>14418.38+1306.21</f>
        <v>15724.59</v>
      </c>
      <c r="AP56" s="39">
        <f>5302.54+1373.38</f>
        <v>6675.92</v>
      </c>
      <c r="AQ56" s="39">
        <f>6009.75+1689.82</f>
        <v>7699.57</v>
      </c>
      <c r="AR56" s="39">
        <v>9607.27</v>
      </c>
      <c r="AS56" s="39">
        <v>0</v>
      </c>
      <c r="AT56" s="39">
        <v>14276.32</v>
      </c>
      <c r="AU56" s="39">
        <v>7375.4299999999994</v>
      </c>
      <c r="AV56" s="39">
        <v>0</v>
      </c>
      <c r="AW56" s="39">
        <v>0</v>
      </c>
      <c r="AX56" s="39">
        <v>0</v>
      </c>
      <c r="AY56" s="39">
        <v>0</v>
      </c>
      <c r="AZ56" s="39">
        <v>0</v>
      </c>
      <c r="BA56" s="62">
        <v>0</v>
      </c>
      <c r="BB56" s="62">
        <v>0</v>
      </c>
      <c r="BC56" s="62">
        <v>0</v>
      </c>
      <c r="BD56" s="62">
        <v>0</v>
      </c>
      <c r="BE56" s="62">
        <v>0</v>
      </c>
      <c r="BF56" s="62">
        <v>0</v>
      </c>
      <c r="BG56" s="62">
        <v>0</v>
      </c>
      <c r="BH56" s="62">
        <v>0</v>
      </c>
      <c r="BI56" s="7">
        <v>0</v>
      </c>
      <c r="BJ56" s="7">
        <v>0</v>
      </c>
      <c r="BK56" s="62">
        <v>0</v>
      </c>
      <c r="BL56" s="62">
        <v>0</v>
      </c>
      <c r="BM56" s="170">
        <v>0</v>
      </c>
      <c r="BN56" s="62"/>
      <c r="BO56" s="62"/>
      <c r="BP56" s="62"/>
      <c r="BQ56" s="62"/>
      <c r="BR56" s="62"/>
      <c r="BS56" s="62"/>
      <c r="BT56" s="62"/>
    </row>
    <row r="57" spans="3:72" x14ac:dyDescent="0.25">
      <c r="C57" t="str">
        <f>INDEX(Propetz!B:B,MATCH(F57,Propetz!D:D,0),1)</f>
        <v>SMART PET COMERCIO DE PRODUTOS PARA PEQUENOS ANIMAIS LTDA</v>
      </c>
      <c r="D57" s="31" t="s">
        <v>234</v>
      </c>
      <c r="E57" s="26" t="s">
        <v>296</v>
      </c>
      <c r="F57" s="31">
        <v>1081</v>
      </c>
      <c r="G57" s="26" t="s">
        <v>529</v>
      </c>
      <c r="H57" s="26" t="s">
        <v>435</v>
      </c>
      <c r="I57" s="39">
        <v>0</v>
      </c>
      <c r="J57" s="39">
        <v>3691.94</v>
      </c>
      <c r="K57" s="39">
        <v>628.94000000000005</v>
      </c>
      <c r="L57" s="39">
        <v>0</v>
      </c>
      <c r="M57" s="39">
        <v>7283.1799999999994</v>
      </c>
      <c r="N57" s="39">
        <v>2394.52</v>
      </c>
      <c r="O57" s="39">
        <v>9399.4599999999991</v>
      </c>
      <c r="P57" s="39">
        <v>0</v>
      </c>
      <c r="Q57" s="39">
        <v>6342.5599999999995</v>
      </c>
      <c r="R57" s="39">
        <v>3740.24</v>
      </c>
      <c r="S57" s="39">
        <v>2269.2800000000002</v>
      </c>
      <c r="T57" s="39">
        <v>5230.92</v>
      </c>
      <c r="U57" s="39">
        <v>11421.48</v>
      </c>
      <c r="V57" s="39">
        <v>3454.62</v>
      </c>
      <c r="W57" s="39">
        <v>0</v>
      </c>
      <c r="X57" s="39">
        <v>6329.18</v>
      </c>
      <c r="Y57" s="39">
        <v>6058.34</v>
      </c>
      <c r="Z57" s="39">
        <v>3744.38</v>
      </c>
      <c r="AA57" s="39">
        <v>14301.8</v>
      </c>
      <c r="AB57" s="39">
        <v>7318.9599999999991</v>
      </c>
      <c r="AC57" s="39">
        <v>9653.89</v>
      </c>
      <c r="AD57" s="39">
        <v>8051.17</v>
      </c>
      <c r="AE57" s="39">
        <v>3938.98</v>
      </c>
      <c r="AF57" s="39">
        <v>18681.079999999998</v>
      </c>
      <c r="AG57" s="39">
        <v>12211.27</v>
      </c>
      <c r="AH57" s="39">
        <v>6025.8499999999995</v>
      </c>
      <c r="AI57" s="39">
        <v>8973.1</v>
      </c>
      <c r="AJ57" s="39">
        <v>1201.8</v>
      </c>
      <c r="AK57" s="39">
        <v>8835.75</v>
      </c>
      <c r="AL57" s="39">
        <v>6426.1299999999992</v>
      </c>
      <c r="AM57" s="39">
        <v>4268.33</v>
      </c>
      <c r="AN57" s="39">
        <v>13630.16</v>
      </c>
      <c r="AO57" s="39">
        <v>5941.6399999999994</v>
      </c>
      <c r="AP57" s="39">
        <v>3415.21</v>
      </c>
      <c r="AQ57" s="39">
        <v>10926.7</v>
      </c>
      <c r="AR57" s="39">
        <v>10241.529999999999</v>
      </c>
      <c r="AS57" s="39">
        <v>2098.35</v>
      </c>
      <c r="AT57" s="39">
        <v>4426.28</v>
      </c>
      <c r="AU57" s="39">
        <v>3365.17</v>
      </c>
      <c r="AV57" s="39">
        <v>6586.3</v>
      </c>
      <c r="AW57" s="39">
        <v>8971.1</v>
      </c>
      <c r="AX57" s="39">
        <v>2946.1</v>
      </c>
      <c r="AY57" s="39">
        <v>11892.82</v>
      </c>
      <c r="AZ57" s="39">
        <v>2545.65</v>
      </c>
      <c r="BA57" s="62">
        <v>7349.85</v>
      </c>
      <c r="BB57" s="62">
        <v>7348.4299999999994</v>
      </c>
      <c r="BC57" s="62">
        <v>4598.5600000000004</v>
      </c>
      <c r="BD57" s="62">
        <v>10297.58</v>
      </c>
      <c r="BE57" s="62">
        <v>7977.14</v>
      </c>
      <c r="BF57" s="62">
        <v>4565.04</v>
      </c>
      <c r="BG57" s="62">
        <v>3439.87</v>
      </c>
      <c r="BH57" s="62">
        <v>7512.01</v>
      </c>
      <c r="BI57" s="7">
        <v>6482.32</v>
      </c>
      <c r="BJ57" s="7">
        <v>0</v>
      </c>
      <c r="BK57" s="62">
        <v>11799.44</v>
      </c>
      <c r="BL57" s="62">
        <v>7483.19</v>
      </c>
      <c r="BM57" s="170">
        <v>2824.92</v>
      </c>
      <c r="BN57" s="62"/>
      <c r="BO57" s="62"/>
      <c r="BP57" s="62"/>
      <c r="BQ57" s="62"/>
      <c r="BR57" s="62"/>
      <c r="BS57" s="62"/>
      <c r="BT57" s="62"/>
    </row>
    <row r="58" spans="3:72" x14ac:dyDescent="0.25">
      <c r="C58" t="str">
        <f>INDEX(Propetz!B:B,MATCH(F58,Propetz!D:D,0),1)</f>
        <v>GUSTAVO FILIPE MARTINS DE ANDRADE 08436331400</v>
      </c>
      <c r="D58" s="58" t="s">
        <v>108</v>
      </c>
      <c r="E58" s="26" t="s">
        <v>277</v>
      </c>
      <c r="F58" s="31">
        <v>1103</v>
      </c>
      <c r="G58" s="26" t="s">
        <v>436</v>
      </c>
      <c r="H58" s="26" t="s">
        <v>435</v>
      </c>
      <c r="I58" s="39">
        <v>0</v>
      </c>
      <c r="J58" s="39">
        <v>8106.7019999999993</v>
      </c>
      <c r="K58" s="39">
        <v>12587.062000000002</v>
      </c>
      <c r="L58" s="39">
        <v>9059.5114999999987</v>
      </c>
      <c r="M58" s="39">
        <v>0</v>
      </c>
      <c r="N58" s="39">
        <v>23816.845000000001</v>
      </c>
      <c r="O58" s="39">
        <v>5253.4000000000005</v>
      </c>
      <c r="P58" s="39">
        <v>4425.3099999999995</v>
      </c>
      <c r="Q58" s="39">
        <v>10023</v>
      </c>
      <c r="R58" s="39">
        <v>4351.28</v>
      </c>
      <c r="S58" s="39">
        <v>0</v>
      </c>
      <c r="T58" s="39">
        <v>0</v>
      </c>
      <c r="U58" s="39">
        <v>3927.18</v>
      </c>
      <c r="V58" s="39">
        <v>0</v>
      </c>
      <c r="W58" s="39">
        <v>0</v>
      </c>
      <c r="X58" s="39">
        <v>5814.57</v>
      </c>
      <c r="Y58" s="39">
        <v>0</v>
      </c>
      <c r="Z58" s="39">
        <v>0</v>
      </c>
      <c r="AA58" s="39">
        <v>0</v>
      </c>
      <c r="AB58" s="39">
        <v>3510.71</v>
      </c>
      <c r="AC58" s="39">
        <v>17919.53</v>
      </c>
      <c r="AD58" s="39">
        <v>0</v>
      </c>
      <c r="AE58" s="39">
        <v>7890.63</v>
      </c>
      <c r="AF58" s="39">
        <v>10336.049999999999</v>
      </c>
      <c r="AG58" s="39">
        <v>8294.64</v>
      </c>
      <c r="AH58" s="39">
        <v>8914.57</v>
      </c>
      <c r="AI58" s="39">
        <v>0</v>
      </c>
      <c r="AJ58" s="39">
        <v>0</v>
      </c>
      <c r="AK58" s="39">
        <v>0</v>
      </c>
      <c r="AL58" s="39">
        <v>0</v>
      </c>
      <c r="AM58" s="39">
        <v>5496.82</v>
      </c>
      <c r="AN58" s="39">
        <v>0</v>
      </c>
      <c r="AO58" s="39">
        <v>5945.15</v>
      </c>
      <c r="AP58" s="39">
        <v>0</v>
      </c>
      <c r="AQ58" s="39">
        <v>0</v>
      </c>
      <c r="AR58" s="39">
        <v>0</v>
      </c>
      <c r="AS58" s="39">
        <v>0</v>
      </c>
      <c r="AT58" s="39">
        <v>6379.098</v>
      </c>
      <c r="AU58" s="39">
        <v>2361.5100000000002</v>
      </c>
      <c r="AV58" s="39">
        <v>0</v>
      </c>
      <c r="AW58" s="39">
        <v>0</v>
      </c>
      <c r="AX58" s="39">
        <v>0</v>
      </c>
      <c r="AY58" s="39">
        <v>0</v>
      </c>
      <c r="AZ58" s="39">
        <v>6777.68</v>
      </c>
      <c r="BA58" s="62">
        <v>0</v>
      </c>
      <c r="BB58" s="62">
        <v>0</v>
      </c>
      <c r="BC58" s="62">
        <v>4728.49</v>
      </c>
      <c r="BD58" s="62">
        <v>0</v>
      </c>
      <c r="BE58" s="62">
        <v>0</v>
      </c>
      <c r="BF58" s="62">
        <v>0</v>
      </c>
      <c r="BG58" s="62">
        <v>0</v>
      </c>
      <c r="BH58" s="62">
        <v>0</v>
      </c>
      <c r="BI58" s="7">
        <v>0</v>
      </c>
      <c r="BJ58" s="7">
        <v>0</v>
      </c>
      <c r="BK58" s="62">
        <v>0</v>
      </c>
      <c r="BL58" s="62">
        <v>0</v>
      </c>
      <c r="BM58" s="170">
        <v>0</v>
      </c>
      <c r="BN58" s="62"/>
      <c r="BO58" s="62"/>
      <c r="BP58" s="62"/>
      <c r="BQ58" s="62"/>
      <c r="BR58" s="62"/>
      <c r="BS58" s="62"/>
      <c r="BT58" s="62"/>
    </row>
    <row r="59" spans="3:72" x14ac:dyDescent="0.25">
      <c r="C59" t="str">
        <f>INDEX(Propetz!B:B,MATCH(F59,Propetz!D:D,0),1)</f>
        <v>LULO LACOS INDUSTRIA E COMERCIO LTDA</v>
      </c>
      <c r="D59" s="31" t="s">
        <v>147</v>
      </c>
      <c r="E59" s="26" t="s">
        <v>275</v>
      </c>
      <c r="F59" s="31">
        <v>1014</v>
      </c>
      <c r="G59" s="26" t="s">
        <v>529</v>
      </c>
      <c r="H59" s="26" t="s">
        <v>435</v>
      </c>
      <c r="I59" s="39">
        <v>2521.1</v>
      </c>
      <c r="J59" s="39">
        <v>2820.54</v>
      </c>
      <c r="K59" s="39">
        <v>4533.95</v>
      </c>
      <c r="L59" s="39">
        <v>4569.28</v>
      </c>
      <c r="M59" s="39">
        <v>6258.59</v>
      </c>
      <c r="N59" s="39">
        <v>4061.52</v>
      </c>
      <c r="O59" s="39">
        <v>0</v>
      </c>
      <c r="P59" s="39">
        <v>9548.9000000000015</v>
      </c>
      <c r="Q59" s="39">
        <v>4852.3999999999996</v>
      </c>
      <c r="R59" s="39">
        <v>4729.4399999999996</v>
      </c>
      <c r="S59" s="39">
        <v>4549.9799999999996</v>
      </c>
      <c r="T59" s="39">
        <v>3229.44</v>
      </c>
      <c r="U59" s="39">
        <v>0</v>
      </c>
      <c r="V59" s="39">
        <v>6120.66</v>
      </c>
      <c r="W59" s="39">
        <v>14105.5</v>
      </c>
      <c r="X59" s="39">
        <v>0</v>
      </c>
      <c r="Y59" s="39">
        <v>6975.58</v>
      </c>
      <c r="Z59" s="39">
        <v>0</v>
      </c>
      <c r="AA59" s="39">
        <v>9639.76</v>
      </c>
      <c r="AB59" s="39">
        <v>0</v>
      </c>
      <c r="AC59" s="39">
        <v>6550.34</v>
      </c>
      <c r="AD59" s="39">
        <v>9925.9500000000007</v>
      </c>
      <c r="AE59" s="39">
        <v>6981.58</v>
      </c>
      <c r="AF59" s="39">
        <v>7756.14</v>
      </c>
      <c r="AG59" s="39">
        <v>7844.6</v>
      </c>
      <c r="AH59" s="39">
        <v>7706.78</v>
      </c>
      <c r="AI59" s="39">
        <v>3639.17</v>
      </c>
      <c r="AJ59" s="39">
        <v>2951.48</v>
      </c>
      <c r="AK59" s="39">
        <v>4026.72</v>
      </c>
      <c r="AL59" s="39">
        <v>13710.5</v>
      </c>
      <c r="AM59" s="39">
        <v>14990.599999999999</v>
      </c>
      <c r="AN59" s="39">
        <v>4166.1400000000003</v>
      </c>
      <c r="AO59" s="39">
        <v>988.52</v>
      </c>
      <c r="AP59" s="39">
        <v>1741.86</v>
      </c>
      <c r="AQ59" s="39">
        <v>4768.51</v>
      </c>
      <c r="AR59" s="39">
        <v>10629.43</v>
      </c>
      <c r="AS59" s="39">
        <v>0</v>
      </c>
      <c r="AT59" s="39">
        <v>4192.8599999999997</v>
      </c>
      <c r="AU59" s="39">
        <v>0</v>
      </c>
      <c r="AV59" s="39">
        <v>1890.2</v>
      </c>
      <c r="AW59" s="39">
        <v>7560.84</v>
      </c>
      <c r="AX59" s="39">
        <v>2631.76</v>
      </c>
      <c r="AY59" s="39">
        <v>13213.05</v>
      </c>
      <c r="AZ59" s="39">
        <v>331.72</v>
      </c>
      <c r="BA59" s="62">
        <v>5302.42</v>
      </c>
      <c r="BB59" s="62">
        <v>0</v>
      </c>
      <c r="BC59" s="62">
        <v>0</v>
      </c>
      <c r="BD59" s="62">
        <v>11876.24</v>
      </c>
      <c r="BE59" s="62">
        <v>7601.56</v>
      </c>
      <c r="BF59" s="62">
        <v>5830.14</v>
      </c>
      <c r="BG59" s="62">
        <v>2162.2399999999998</v>
      </c>
      <c r="BH59" s="62">
        <v>1167.1199999999999</v>
      </c>
      <c r="BI59" s="7">
        <v>3986.95</v>
      </c>
      <c r="BJ59" s="7">
        <v>2171</v>
      </c>
      <c r="BK59" s="62">
        <v>0</v>
      </c>
      <c r="BL59" s="62">
        <v>0</v>
      </c>
      <c r="BM59" s="170">
        <v>7872.06</v>
      </c>
      <c r="BN59" s="62"/>
      <c r="BO59" s="62"/>
      <c r="BP59" s="62"/>
      <c r="BQ59" s="62"/>
      <c r="BR59" s="62"/>
      <c r="BS59" s="62"/>
      <c r="BT59" s="62"/>
    </row>
    <row r="60" spans="3:72" x14ac:dyDescent="0.25">
      <c r="C60" t="str">
        <f>INDEX(Propetz!B:B,MATCH(F60,Propetz!D:D,0),1)</f>
        <v>W A COMERCIO E DISTRIBUICAO LTDA</v>
      </c>
      <c r="D60" s="31" t="s">
        <v>262</v>
      </c>
      <c r="E60" s="26" t="s">
        <v>280</v>
      </c>
      <c r="F60" s="31">
        <v>1195</v>
      </c>
      <c r="G60" s="26" t="s">
        <v>436</v>
      </c>
      <c r="H60" s="26" t="s">
        <v>435</v>
      </c>
      <c r="I60" s="39">
        <v>0</v>
      </c>
      <c r="J60" s="39">
        <v>0</v>
      </c>
      <c r="K60" s="39">
        <v>0</v>
      </c>
      <c r="L60" s="39">
        <v>0</v>
      </c>
      <c r="M60" s="39">
        <v>13642.07</v>
      </c>
      <c r="N60" s="39">
        <v>0</v>
      </c>
      <c r="O60" s="39">
        <v>0</v>
      </c>
      <c r="P60" s="39">
        <v>0</v>
      </c>
      <c r="Q60" s="39">
        <v>0</v>
      </c>
      <c r="R60" s="39">
        <v>8746.68</v>
      </c>
      <c r="S60" s="39">
        <v>0</v>
      </c>
      <c r="T60" s="39">
        <v>12391.65</v>
      </c>
      <c r="U60" s="39">
        <v>0</v>
      </c>
      <c r="V60" s="39">
        <v>10498.57</v>
      </c>
      <c r="W60" s="39">
        <v>11326.18</v>
      </c>
      <c r="X60" s="39">
        <v>0</v>
      </c>
      <c r="Y60" s="39">
        <v>0</v>
      </c>
      <c r="Z60" s="39">
        <v>20098.419999999998</v>
      </c>
      <c r="AA60" s="39">
        <v>1198.2</v>
      </c>
      <c r="AB60" s="39">
        <v>15026.78</v>
      </c>
      <c r="AC60" s="39">
        <v>0</v>
      </c>
      <c r="AD60" s="39">
        <v>13748.68</v>
      </c>
      <c r="AE60" s="39">
        <v>0</v>
      </c>
      <c r="AF60" s="39">
        <v>6144.77</v>
      </c>
      <c r="AG60" s="39">
        <v>0</v>
      </c>
      <c r="AH60" s="39">
        <v>4888.24</v>
      </c>
      <c r="AI60" s="39">
        <v>0</v>
      </c>
      <c r="AJ60" s="39">
        <v>7288.2</v>
      </c>
      <c r="AK60" s="39">
        <v>0</v>
      </c>
      <c r="AL60" s="39">
        <v>6717.78</v>
      </c>
      <c r="AM60" s="39">
        <v>13696.439999999999</v>
      </c>
      <c r="AN60" s="39">
        <v>0</v>
      </c>
      <c r="AO60" s="39">
        <v>4462.32</v>
      </c>
      <c r="AP60" s="39">
        <v>6069.08</v>
      </c>
      <c r="AQ60" s="39">
        <v>1966.8</v>
      </c>
      <c r="AR60" s="39">
        <v>13735.2</v>
      </c>
      <c r="AS60" s="39">
        <v>4444.5499999999993</v>
      </c>
      <c r="AT60" s="39">
        <v>0</v>
      </c>
      <c r="AU60" s="39">
        <v>9566.76</v>
      </c>
      <c r="AV60" s="39">
        <v>5961.06</v>
      </c>
      <c r="AW60" s="39">
        <v>6463.92</v>
      </c>
      <c r="AX60" s="39">
        <v>0</v>
      </c>
      <c r="AY60" s="39">
        <v>10208.16</v>
      </c>
      <c r="AZ60" s="39">
        <v>0</v>
      </c>
      <c r="BA60" s="62">
        <v>6033.58</v>
      </c>
      <c r="BB60" s="62">
        <v>5690.21</v>
      </c>
      <c r="BC60" s="62">
        <v>11998.99</v>
      </c>
      <c r="BD60" s="62">
        <v>0</v>
      </c>
      <c r="BE60" s="62">
        <v>7716.82</v>
      </c>
      <c r="BF60" s="62">
        <v>5429.28</v>
      </c>
      <c r="BG60" s="62">
        <v>0</v>
      </c>
      <c r="BH60" s="62">
        <v>4378.8</v>
      </c>
      <c r="BI60" s="7">
        <v>0</v>
      </c>
      <c r="BJ60" s="7">
        <v>0</v>
      </c>
      <c r="BK60" s="62">
        <v>7042.84</v>
      </c>
      <c r="BL60" s="62">
        <v>6983.1200000000008</v>
      </c>
      <c r="BM60" s="170">
        <v>4301.3999999999996</v>
      </c>
      <c r="BN60" s="62"/>
      <c r="BO60" s="62"/>
      <c r="BP60" s="62"/>
      <c r="BQ60" s="62"/>
      <c r="BR60" s="62"/>
      <c r="BS60" s="62"/>
      <c r="BT60" s="62"/>
    </row>
    <row r="61" spans="3:72" x14ac:dyDescent="0.25">
      <c r="C61" t="str">
        <f>INDEX(Propetz!B:B,MATCH(F61,Propetz!D:D,0),1)</f>
        <v>ROBERTO ALBERONI FILHO 21634419898</v>
      </c>
      <c r="D61" s="31" t="s">
        <v>223</v>
      </c>
      <c r="E61" s="26" t="s">
        <v>276</v>
      </c>
      <c r="F61" s="31">
        <v>1127</v>
      </c>
      <c r="G61" s="26" t="s">
        <v>436</v>
      </c>
      <c r="H61" s="26" t="s">
        <v>435</v>
      </c>
      <c r="I61" s="39">
        <v>0</v>
      </c>
      <c r="J61" s="39">
        <v>0</v>
      </c>
      <c r="K61" s="39">
        <v>5075.0609999999997</v>
      </c>
      <c r="L61" s="39">
        <v>3451.5599999999995</v>
      </c>
      <c r="M61" s="39">
        <v>0</v>
      </c>
      <c r="N61" s="39">
        <v>2298.08</v>
      </c>
      <c r="O61" s="39">
        <v>0</v>
      </c>
      <c r="P61" s="39">
        <v>3764.2</v>
      </c>
      <c r="Q61" s="39">
        <v>7973.89</v>
      </c>
      <c r="R61" s="39">
        <v>7883.3499999999995</v>
      </c>
      <c r="S61" s="39">
        <v>3966.45</v>
      </c>
      <c r="T61" s="39">
        <v>9995.7999999999993</v>
      </c>
      <c r="U61" s="39">
        <v>9874.39</v>
      </c>
      <c r="V61" s="39">
        <v>10202.1</v>
      </c>
      <c r="W61" s="39">
        <v>0</v>
      </c>
      <c r="X61" s="39">
        <v>0</v>
      </c>
      <c r="Y61" s="39">
        <v>0</v>
      </c>
      <c r="Z61" s="39">
        <v>4482.84</v>
      </c>
      <c r="AA61" s="39">
        <v>0</v>
      </c>
      <c r="AB61" s="39">
        <v>4130.4400000000005</v>
      </c>
      <c r="AC61" s="39">
        <v>0</v>
      </c>
      <c r="AD61" s="39">
        <v>2474.08</v>
      </c>
      <c r="AE61" s="39">
        <v>11836.07</v>
      </c>
      <c r="AF61" s="39">
        <v>9367.2100000000009</v>
      </c>
      <c r="AG61" s="39">
        <v>9538.68</v>
      </c>
      <c r="AH61" s="39">
        <v>0</v>
      </c>
      <c r="AI61" s="39">
        <v>0</v>
      </c>
      <c r="AJ61" s="39">
        <v>1043.05</v>
      </c>
      <c r="AK61" s="39">
        <v>3854.6099999999992</v>
      </c>
      <c r="AL61" s="39">
        <v>0</v>
      </c>
      <c r="AM61" s="39">
        <v>2789.12</v>
      </c>
      <c r="AN61" s="39">
        <v>2754.72</v>
      </c>
      <c r="AO61" s="39">
        <v>1506.17</v>
      </c>
      <c r="AP61" s="39">
        <v>5531.45</v>
      </c>
      <c r="AQ61" s="39">
        <v>2421.4399999999996</v>
      </c>
      <c r="AR61" s="39">
        <v>8322.11</v>
      </c>
      <c r="AS61" s="39">
        <v>0</v>
      </c>
      <c r="AT61" s="39">
        <v>0</v>
      </c>
      <c r="AU61" s="39">
        <v>5946.58</v>
      </c>
      <c r="AV61" s="39">
        <v>0</v>
      </c>
      <c r="AW61" s="39">
        <v>0</v>
      </c>
      <c r="AX61" s="39">
        <v>2047.44</v>
      </c>
      <c r="AY61" s="39">
        <v>6222.3</v>
      </c>
      <c r="AZ61" s="39">
        <v>0</v>
      </c>
      <c r="BA61" s="62">
        <v>7631.4800000000005</v>
      </c>
      <c r="BB61" s="62">
        <v>5683.7</v>
      </c>
      <c r="BC61" s="62">
        <v>0</v>
      </c>
      <c r="BD61" s="62">
        <v>0</v>
      </c>
      <c r="BE61" s="62">
        <v>6038.64</v>
      </c>
      <c r="BF61" s="62">
        <v>3432.56</v>
      </c>
      <c r="BG61" s="62">
        <v>0</v>
      </c>
      <c r="BH61" s="62">
        <v>0</v>
      </c>
      <c r="BI61" s="7">
        <v>0</v>
      </c>
      <c r="BJ61" s="7">
        <v>0</v>
      </c>
      <c r="BK61" s="62">
        <v>4622.8900000000003</v>
      </c>
      <c r="BL61" s="62">
        <v>0</v>
      </c>
      <c r="BM61" s="170">
        <v>0</v>
      </c>
      <c r="BN61" s="62"/>
      <c r="BO61" s="62"/>
      <c r="BP61" s="62"/>
      <c r="BQ61" s="62"/>
      <c r="BR61" s="62"/>
      <c r="BS61" s="62"/>
      <c r="BT61" s="62"/>
    </row>
    <row r="62" spans="3:72" x14ac:dyDescent="0.25">
      <c r="C62" t="str">
        <f>INDEX(Propetz!B:B,MATCH(F62,Propetz!D:D,0),1)</f>
        <v>PET365 DISTRIBUIDORA DE PRODUTOS PARA ANIMAIS EIRELI</v>
      </c>
      <c r="D62" s="31" t="s">
        <v>198</v>
      </c>
      <c r="E62" s="26" t="s">
        <v>276</v>
      </c>
      <c r="F62" s="31">
        <v>1034</v>
      </c>
      <c r="G62" s="26" t="s">
        <v>437</v>
      </c>
      <c r="H62" s="26" t="s">
        <v>435</v>
      </c>
      <c r="I62" s="39">
        <v>11962.28</v>
      </c>
      <c r="J62" s="39">
        <v>0</v>
      </c>
      <c r="K62" s="39">
        <v>17999.669999999998</v>
      </c>
      <c r="L62" s="39">
        <v>0</v>
      </c>
      <c r="M62" s="39">
        <v>6559.7</v>
      </c>
      <c r="N62" s="39">
        <v>8842.36</v>
      </c>
      <c r="O62" s="39">
        <v>8788.36</v>
      </c>
      <c r="P62" s="39">
        <v>9377.84</v>
      </c>
      <c r="Q62" s="39">
        <v>10805.56</v>
      </c>
      <c r="R62" s="39">
        <v>10009</v>
      </c>
      <c r="S62" s="39">
        <v>0</v>
      </c>
      <c r="T62" s="39">
        <v>0</v>
      </c>
      <c r="U62" s="39">
        <v>0</v>
      </c>
      <c r="V62" s="39">
        <v>0</v>
      </c>
      <c r="W62" s="39">
        <v>0</v>
      </c>
      <c r="X62" s="39">
        <v>0</v>
      </c>
      <c r="Y62" s="39">
        <v>0</v>
      </c>
      <c r="Z62" s="39">
        <v>15341.22</v>
      </c>
      <c r="AA62" s="39">
        <v>0</v>
      </c>
      <c r="AB62" s="39">
        <v>0</v>
      </c>
      <c r="AC62" s="39">
        <v>0</v>
      </c>
      <c r="AD62" s="39">
        <v>15027.94</v>
      </c>
      <c r="AE62" s="39">
        <v>0</v>
      </c>
      <c r="AF62" s="39">
        <v>23840.86</v>
      </c>
      <c r="AG62" s="39">
        <v>14958.72</v>
      </c>
      <c r="AH62" s="39">
        <v>5430.45</v>
      </c>
      <c r="AI62" s="39">
        <v>10880</v>
      </c>
      <c r="AJ62" s="39">
        <v>13759.2</v>
      </c>
      <c r="AK62" s="39">
        <v>0</v>
      </c>
      <c r="AL62" s="39">
        <v>10402.81</v>
      </c>
      <c r="AM62" s="39">
        <v>32909.269999999997</v>
      </c>
      <c r="AN62" s="39">
        <v>12381</v>
      </c>
      <c r="AO62" s="39">
        <v>18528.59</v>
      </c>
      <c r="AP62" s="39">
        <v>6898.0300000000007</v>
      </c>
      <c r="AQ62" s="39">
        <v>8746.16</v>
      </c>
      <c r="AR62" s="39">
        <v>16382.14</v>
      </c>
      <c r="AS62" s="39">
        <v>12549.62</v>
      </c>
      <c r="AT62" s="39">
        <v>10913.39</v>
      </c>
      <c r="AU62" s="39">
        <v>9654.86</v>
      </c>
      <c r="AV62" s="39">
        <v>0</v>
      </c>
      <c r="AW62" s="39">
        <v>0</v>
      </c>
      <c r="AX62" s="39">
        <v>7585.87</v>
      </c>
      <c r="AY62" s="39">
        <v>3903.56</v>
      </c>
      <c r="AZ62" s="39">
        <v>0</v>
      </c>
      <c r="BA62" s="62">
        <v>0</v>
      </c>
      <c r="BB62" s="62">
        <v>0</v>
      </c>
      <c r="BC62" s="62">
        <v>0</v>
      </c>
      <c r="BD62" s="62">
        <v>0</v>
      </c>
      <c r="BE62" s="62">
        <v>0</v>
      </c>
      <c r="BF62" s="62">
        <v>0</v>
      </c>
      <c r="BG62" s="62">
        <v>0</v>
      </c>
      <c r="BH62" s="62">
        <v>0</v>
      </c>
      <c r="BI62" s="7">
        <v>0</v>
      </c>
      <c r="BJ62" s="7">
        <v>0</v>
      </c>
      <c r="BK62" s="62">
        <v>0</v>
      </c>
      <c r="BL62" s="62">
        <v>0</v>
      </c>
      <c r="BM62" s="170">
        <v>0</v>
      </c>
      <c r="BN62" s="62"/>
      <c r="BO62" s="62"/>
      <c r="BP62" s="62"/>
      <c r="BQ62" s="62"/>
      <c r="BR62" s="62"/>
      <c r="BS62" s="62"/>
      <c r="BT62" s="62"/>
    </row>
    <row r="63" spans="3:72" x14ac:dyDescent="0.25">
      <c r="C63" t="str">
        <f>INDEX(Propetz!B:B,MATCH(F63,Propetz!D:D,0),1)</f>
        <v>RAYFF HUGO CORREIA LIMA LEITE 04941989406</v>
      </c>
      <c r="D63" s="31" t="s">
        <v>215</v>
      </c>
      <c r="E63" s="26" t="s">
        <v>277</v>
      </c>
      <c r="F63" s="31">
        <v>1092</v>
      </c>
      <c r="G63" s="26" t="s">
        <v>436</v>
      </c>
      <c r="H63" s="26" t="s">
        <v>464</v>
      </c>
      <c r="I63" s="39">
        <v>0</v>
      </c>
      <c r="J63" s="39">
        <v>13345.04</v>
      </c>
      <c r="K63" s="39">
        <v>25070</v>
      </c>
      <c r="L63" s="39">
        <v>0</v>
      </c>
      <c r="M63" s="39">
        <v>8146.58</v>
      </c>
      <c r="N63" s="39">
        <v>0</v>
      </c>
      <c r="O63" s="39">
        <v>7496.05</v>
      </c>
      <c r="P63" s="39">
        <v>10421.200000000001</v>
      </c>
      <c r="Q63" s="39">
        <v>0</v>
      </c>
      <c r="R63" s="39">
        <v>8451.34</v>
      </c>
      <c r="S63" s="39">
        <v>0</v>
      </c>
      <c r="T63" s="39">
        <v>5431.08</v>
      </c>
      <c r="U63" s="39">
        <v>8149.64</v>
      </c>
      <c r="V63" s="39">
        <v>0</v>
      </c>
      <c r="W63" s="39">
        <v>0</v>
      </c>
      <c r="X63" s="39">
        <v>5524.32</v>
      </c>
      <c r="Y63" s="39">
        <v>6738.74</v>
      </c>
      <c r="Z63" s="39">
        <v>0</v>
      </c>
      <c r="AA63" s="39">
        <v>11735.8</v>
      </c>
      <c r="AB63" s="39">
        <v>0</v>
      </c>
      <c r="AC63" s="39">
        <v>11051.03</v>
      </c>
      <c r="AD63" s="39">
        <v>0</v>
      </c>
      <c r="AE63" s="39">
        <v>0</v>
      </c>
      <c r="AF63" s="39">
        <v>0</v>
      </c>
      <c r="AG63" s="39">
        <v>0</v>
      </c>
      <c r="AH63" s="39">
        <v>0</v>
      </c>
      <c r="AI63" s="39">
        <v>0</v>
      </c>
      <c r="AJ63" s="39">
        <v>0</v>
      </c>
      <c r="AK63" s="39">
        <v>0</v>
      </c>
      <c r="AL63" s="39">
        <v>0</v>
      </c>
      <c r="AM63" s="39">
        <v>0</v>
      </c>
      <c r="AN63" s="39">
        <v>0</v>
      </c>
      <c r="AO63" s="39">
        <v>0</v>
      </c>
      <c r="AP63" s="39">
        <v>0</v>
      </c>
      <c r="AQ63" s="39">
        <v>0</v>
      </c>
      <c r="AR63" s="39">
        <v>0</v>
      </c>
      <c r="AS63" s="39">
        <v>0</v>
      </c>
      <c r="AT63" s="39">
        <v>0</v>
      </c>
      <c r="AU63" s="39">
        <v>0</v>
      </c>
      <c r="AV63" s="39">
        <v>0</v>
      </c>
      <c r="AW63" s="39">
        <v>0</v>
      </c>
      <c r="AX63" s="39">
        <v>0</v>
      </c>
      <c r="AY63" s="39">
        <v>0</v>
      </c>
      <c r="AZ63" s="39">
        <v>0</v>
      </c>
      <c r="BA63" s="62">
        <v>0</v>
      </c>
      <c r="BB63" s="62">
        <v>0</v>
      </c>
      <c r="BC63" s="62">
        <v>0</v>
      </c>
      <c r="BD63" s="62">
        <v>0</v>
      </c>
      <c r="BE63" s="62">
        <v>0</v>
      </c>
      <c r="BF63" s="62">
        <v>0</v>
      </c>
      <c r="BG63" s="62">
        <v>0</v>
      </c>
      <c r="BH63" s="62">
        <v>0</v>
      </c>
      <c r="BI63" s="7">
        <v>0</v>
      </c>
      <c r="BJ63" s="7">
        <v>0</v>
      </c>
      <c r="BK63" s="62">
        <v>0</v>
      </c>
      <c r="BL63" s="62">
        <v>0</v>
      </c>
      <c r="BM63" s="170">
        <v>0</v>
      </c>
      <c r="BN63" s="62"/>
      <c r="BO63" s="62"/>
      <c r="BP63" s="62"/>
      <c r="BQ63" s="62"/>
      <c r="BR63" s="62"/>
      <c r="BS63" s="62"/>
      <c r="BT63" s="62"/>
    </row>
    <row r="64" spans="3:72" x14ac:dyDescent="0.25">
      <c r="C64" t="str">
        <f>INDEX(Propetz!B:B,MATCH(F64,Propetz!D:D,0),1)</f>
        <v>CONPET DISTRIBUIDORA EIRELI</v>
      </c>
      <c r="D64" s="31" t="s">
        <v>55</v>
      </c>
      <c r="E64" s="26" t="s">
        <v>280</v>
      </c>
      <c r="F64" s="31">
        <v>1211</v>
      </c>
      <c r="G64" s="26" t="s">
        <v>436</v>
      </c>
      <c r="H64" s="26" t="s">
        <v>435</v>
      </c>
      <c r="I64" s="39">
        <v>0</v>
      </c>
      <c r="J64" s="39">
        <v>0</v>
      </c>
      <c r="K64" s="39">
        <v>0</v>
      </c>
      <c r="L64" s="39">
        <v>0</v>
      </c>
      <c r="M64" s="39">
        <v>0</v>
      </c>
      <c r="N64" s="39">
        <v>10355.799999999999</v>
      </c>
      <c r="O64" s="39">
        <v>0</v>
      </c>
      <c r="P64" s="39">
        <v>8003.04</v>
      </c>
      <c r="Q64" s="39">
        <v>4914.72</v>
      </c>
      <c r="R64" s="39">
        <v>0</v>
      </c>
      <c r="S64" s="39">
        <v>0</v>
      </c>
      <c r="T64" s="39">
        <v>12353.63</v>
      </c>
      <c r="U64" s="39">
        <v>0</v>
      </c>
      <c r="V64" s="39">
        <v>17647.61</v>
      </c>
      <c r="W64" s="39">
        <v>0</v>
      </c>
      <c r="X64" s="39">
        <v>0</v>
      </c>
      <c r="Y64" s="39">
        <v>0</v>
      </c>
      <c r="Z64" s="39">
        <v>6120.81</v>
      </c>
      <c r="AA64" s="39">
        <v>0</v>
      </c>
      <c r="AB64" s="39">
        <v>0</v>
      </c>
      <c r="AC64" s="39">
        <v>14157.57</v>
      </c>
      <c r="AD64" s="39">
        <v>0</v>
      </c>
      <c r="AE64" s="39">
        <v>0</v>
      </c>
      <c r="AF64" s="39">
        <v>7757.12</v>
      </c>
      <c r="AG64" s="39">
        <v>0</v>
      </c>
      <c r="AH64" s="39">
        <v>17286.8</v>
      </c>
      <c r="AI64" s="39">
        <v>0</v>
      </c>
      <c r="AJ64" s="39">
        <v>0</v>
      </c>
      <c r="AK64" s="39">
        <v>0</v>
      </c>
      <c r="AL64" s="39">
        <v>0</v>
      </c>
      <c r="AM64" s="39">
        <v>11030.05</v>
      </c>
      <c r="AN64" s="39">
        <v>6391.130000000001</v>
      </c>
      <c r="AO64" s="39">
        <v>-1720.56</v>
      </c>
      <c r="AP64" s="39">
        <v>0</v>
      </c>
      <c r="AQ64" s="39">
        <v>9416.8799999999992</v>
      </c>
      <c r="AR64" s="39">
        <v>8532.3799999999992</v>
      </c>
      <c r="AS64" s="39">
        <v>0</v>
      </c>
      <c r="AT64" s="39">
        <v>10625.58</v>
      </c>
      <c r="AU64" s="39">
        <v>0</v>
      </c>
      <c r="AV64" s="39">
        <v>0</v>
      </c>
      <c r="AW64" s="39">
        <v>0</v>
      </c>
      <c r="AX64" s="39">
        <v>0</v>
      </c>
      <c r="AY64" s="39">
        <v>0</v>
      </c>
      <c r="AZ64" s="39">
        <v>0</v>
      </c>
      <c r="BA64" s="62">
        <v>0</v>
      </c>
      <c r="BB64" s="62">
        <v>17361.43</v>
      </c>
      <c r="BC64" s="62">
        <v>8480.77</v>
      </c>
      <c r="BD64" s="62">
        <v>421.25</v>
      </c>
      <c r="BE64" s="62">
        <v>0</v>
      </c>
      <c r="BF64" s="62">
        <v>13903.2</v>
      </c>
      <c r="BG64" s="62">
        <v>0</v>
      </c>
      <c r="BH64" s="62">
        <v>0</v>
      </c>
      <c r="BI64" s="7">
        <v>14142.82</v>
      </c>
      <c r="BJ64" s="7">
        <v>0</v>
      </c>
      <c r="BK64" s="62">
        <v>0</v>
      </c>
      <c r="BL64" s="62">
        <v>9260.4</v>
      </c>
      <c r="BM64" s="170">
        <v>18268.400000000001</v>
      </c>
      <c r="BN64" s="62"/>
      <c r="BO64" s="62"/>
      <c r="BP64" s="62"/>
      <c r="BQ64" s="62"/>
      <c r="BR64" s="62"/>
      <c r="BS64" s="62"/>
      <c r="BT64" s="62"/>
    </row>
    <row r="65" spans="3:72" x14ac:dyDescent="0.25">
      <c r="C65" t="str">
        <f>INDEX(Propetz!B:B,MATCH(F65,Propetz!D:D,0),1)</f>
        <v>ANGELICA MORGUETE MARTINS 17113026869</v>
      </c>
      <c r="D65" s="31" t="s">
        <v>20</v>
      </c>
      <c r="E65" s="26" t="s">
        <v>276</v>
      </c>
      <c r="F65" s="31">
        <v>1213</v>
      </c>
      <c r="G65" s="26" t="s">
        <v>436</v>
      </c>
      <c r="H65" s="26" t="s">
        <v>435</v>
      </c>
      <c r="I65" s="39">
        <v>0</v>
      </c>
      <c r="J65" s="39">
        <v>0</v>
      </c>
      <c r="K65" s="39">
        <v>0</v>
      </c>
      <c r="L65" s="39">
        <v>0</v>
      </c>
      <c r="M65" s="39">
        <v>0</v>
      </c>
      <c r="N65" s="39">
        <v>3362.52</v>
      </c>
      <c r="O65" s="39">
        <v>0</v>
      </c>
      <c r="P65" s="39">
        <v>4654.12</v>
      </c>
      <c r="Q65" s="39">
        <v>7265.8799999999992</v>
      </c>
      <c r="R65" s="39">
        <v>10920.210000000001</v>
      </c>
      <c r="S65" s="39">
        <v>5105.9500000000007</v>
      </c>
      <c r="T65" s="39">
        <v>5256.8099999999995</v>
      </c>
      <c r="U65" s="39">
        <v>6773.08</v>
      </c>
      <c r="V65" s="39">
        <v>7798.59</v>
      </c>
      <c r="W65" s="39">
        <v>0</v>
      </c>
      <c r="X65" s="39">
        <v>1949.74</v>
      </c>
      <c r="Y65" s="39">
        <v>13131.81</v>
      </c>
      <c r="Z65" s="39">
        <v>0</v>
      </c>
      <c r="AA65" s="39">
        <v>3748.41</v>
      </c>
      <c r="AB65" s="39">
        <v>8333.4</v>
      </c>
      <c r="AC65" s="39">
        <v>4655.59</v>
      </c>
      <c r="AD65" s="39">
        <v>5755.98</v>
      </c>
      <c r="AE65" s="39">
        <v>2075.14</v>
      </c>
      <c r="AF65" s="39">
        <v>7870.24</v>
      </c>
      <c r="AG65" s="39">
        <v>6051.16</v>
      </c>
      <c r="AH65" s="39">
        <v>8743.65</v>
      </c>
      <c r="AI65" s="39">
        <v>1922.43</v>
      </c>
      <c r="AJ65" s="39">
        <v>916.26</v>
      </c>
      <c r="AK65" s="39">
        <v>1151.8599999999999</v>
      </c>
      <c r="AL65" s="39">
        <v>8950.2099999999991</v>
      </c>
      <c r="AM65" s="39">
        <v>6914.84</v>
      </c>
      <c r="AN65" s="39">
        <v>7371.03</v>
      </c>
      <c r="AO65" s="39">
        <v>6105.26</v>
      </c>
      <c r="AP65" s="39">
        <v>5428.33</v>
      </c>
      <c r="AQ65" s="39">
        <v>7371.4599999999991</v>
      </c>
      <c r="AR65" s="39">
        <v>12849.39</v>
      </c>
      <c r="AS65" s="39">
        <v>4874.8</v>
      </c>
      <c r="AT65" s="39">
        <v>3713.33</v>
      </c>
      <c r="AU65" s="39">
        <v>6687.6</v>
      </c>
      <c r="AV65" s="39">
        <v>2988.77</v>
      </c>
      <c r="AW65" s="39">
        <v>6496.84</v>
      </c>
      <c r="AX65" s="39">
        <v>9039.9500000000007</v>
      </c>
      <c r="AY65" s="39">
        <v>7711.23</v>
      </c>
      <c r="AZ65" s="39">
        <v>2449.38</v>
      </c>
      <c r="BA65" s="62">
        <v>11219.02</v>
      </c>
      <c r="BB65" s="62">
        <v>8515.56</v>
      </c>
      <c r="BC65" s="62">
        <v>4465.12</v>
      </c>
      <c r="BD65" s="62">
        <v>10743.650000000001</v>
      </c>
      <c r="BE65" s="62">
        <v>4098.16</v>
      </c>
      <c r="BF65" s="62">
        <v>10657.189999999999</v>
      </c>
      <c r="BG65" s="62">
        <v>1215.68</v>
      </c>
      <c r="BH65" s="62">
        <v>3903.66</v>
      </c>
      <c r="BI65" s="7">
        <v>19296.43</v>
      </c>
      <c r="BJ65" s="7">
        <v>6218.2</v>
      </c>
      <c r="BK65" s="62">
        <v>4289.76</v>
      </c>
      <c r="BL65" s="62">
        <v>12516.69</v>
      </c>
      <c r="BM65" s="170">
        <v>0</v>
      </c>
      <c r="BN65" s="62"/>
      <c r="BO65" s="62"/>
      <c r="BP65" s="62"/>
      <c r="BQ65" s="62"/>
      <c r="BR65" s="62"/>
      <c r="BS65" s="62"/>
      <c r="BT65" s="62"/>
    </row>
    <row r="66" spans="3:72" x14ac:dyDescent="0.25">
      <c r="C66" t="str">
        <f>INDEX(Propetz!B:B,MATCH(F66,Propetz!D:D,0),1)</f>
        <v>BRASVET BRASPET NORDESTE COMERCIO E REP (SCHUEDA)</v>
      </c>
      <c r="D66" s="31" t="s">
        <v>493</v>
      </c>
      <c r="E66" s="26" t="s">
        <v>297</v>
      </c>
      <c r="F66" s="31">
        <v>1095</v>
      </c>
      <c r="G66" s="26" t="s">
        <v>436</v>
      </c>
      <c r="H66" s="26" t="s">
        <v>464</v>
      </c>
      <c r="I66" s="39">
        <v>0</v>
      </c>
      <c r="J66" s="39">
        <v>12227</v>
      </c>
      <c r="K66" s="39">
        <v>0</v>
      </c>
      <c r="L66" s="39">
        <v>5857.56</v>
      </c>
      <c r="M66" s="39">
        <v>11510.72</v>
      </c>
      <c r="N66" s="39">
        <v>3511.72</v>
      </c>
      <c r="O66" s="39">
        <v>0</v>
      </c>
      <c r="P66" s="39">
        <v>9049.08</v>
      </c>
      <c r="Q66" s="39">
        <v>0</v>
      </c>
      <c r="R66" s="39">
        <v>0</v>
      </c>
      <c r="S66" s="39">
        <v>16875.099999999999</v>
      </c>
      <c r="T66" s="39">
        <v>0</v>
      </c>
      <c r="U66" s="39">
        <v>0</v>
      </c>
      <c r="V66" s="39">
        <v>0</v>
      </c>
      <c r="W66" s="39">
        <v>11139.68</v>
      </c>
      <c r="X66" s="39">
        <v>0</v>
      </c>
      <c r="Y66" s="39">
        <v>10312</v>
      </c>
      <c r="Z66" s="39">
        <v>0</v>
      </c>
      <c r="AA66" s="39">
        <v>12685.38</v>
      </c>
      <c r="AB66" s="39">
        <v>0</v>
      </c>
      <c r="AC66" s="39">
        <v>0</v>
      </c>
      <c r="AD66" s="39">
        <v>0</v>
      </c>
      <c r="AE66" s="39">
        <v>3464.52</v>
      </c>
      <c r="AF66" s="39">
        <v>0</v>
      </c>
      <c r="AG66" s="39">
        <v>0</v>
      </c>
      <c r="AH66" s="39">
        <v>0</v>
      </c>
      <c r="AI66" s="39">
        <v>0</v>
      </c>
      <c r="AJ66" s="39">
        <v>0</v>
      </c>
      <c r="AK66" s="39">
        <v>7202.22</v>
      </c>
      <c r="AL66" s="39">
        <v>0</v>
      </c>
      <c r="AM66" s="39">
        <v>0</v>
      </c>
      <c r="AN66" s="39">
        <v>0</v>
      </c>
      <c r="AO66" s="39">
        <v>0</v>
      </c>
      <c r="AP66" s="39">
        <v>5765.98</v>
      </c>
      <c r="AQ66" s="39">
        <v>0</v>
      </c>
      <c r="AR66" s="39">
        <v>0</v>
      </c>
      <c r="AS66" s="39">
        <v>0</v>
      </c>
      <c r="AT66" s="39">
        <v>3488.79</v>
      </c>
      <c r="AU66" s="39">
        <v>0</v>
      </c>
      <c r="AV66" s="39">
        <v>0</v>
      </c>
      <c r="AW66" s="39">
        <v>0</v>
      </c>
      <c r="AX66" s="39">
        <v>0</v>
      </c>
      <c r="AY66" s="39">
        <v>0</v>
      </c>
      <c r="AZ66" s="39">
        <v>10354.59</v>
      </c>
      <c r="BA66" s="62">
        <v>0</v>
      </c>
      <c r="BB66" s="62">
        <v>0</v>
      </c>
      <c r="BC66" s="62">
        <v>0</v>
      </c>
      <c r="BD66" s="62">
        <v>0</v>
      </c>
      <c r="BE66" s="62">
        <v>0</v>
      </c>
      <c r="BF66" s="62">
        <v>0</v>
      </c>
      <c r="BG66" s="62">
        <v>0</v>
      </c>
      <c r="BH66" s="62">
        <v>0</v>
      </c>
      <c r="BI66" s="7">
        <v>0</v>
      </c>
      <c r="BJ66" s="7">
        <v>0</v>
      </c>
      <c r="BK66" s="62">
        <v>0</v>
      </c>
      <c r="BL66" s="62">
        <v>0</v>
      </c>
      <c r="BM66" s="170">
        <v>0</v>
      </c>
      <c r="BN66" s="62"/>
      <c r="BO66" s="62"/>
      <c r="BP66" s="62"/>
      <c r="BQ66" s="62"/>
      <c r="BR66" s="62"/>
      <c r="BS66" s="62"/>
      <c r="BT66" s="62"/>
    </row>
    <row r="67" spans="3:72" x14ac:dyDescent="0.25">
      <c r="C67" t="str">
        <f>INDEX(Propetz!B:B,MATCH(F67,Propetz!D:D,0),1)</f>
        <v>SOLUVET COMERCIO DE PRODUTOS AGROVETERINARIOS LTDA</v>
      </c>
      <c r="D67" s="31" t="s">
        <v>235</v>
      </c>
      <c r="E67" s="26" t="s">
        <v>281</v>
      </c>
      <c r="F67" s="31">
        <v>1069</v>
      </c>
      <c r="G67" s="26" t="s">
        <v>529</v>
      </c>
      <c r="H67" s="26" t="s">
        <v>435</v>
      </c>
      <c r="I67" s="39">
        <v>11793.69</v>
      </c>
      <c r="J67" s="39">
        <v>0</v>
      </c>
      <c r="K67" s="39">
        <v>0</v>
      </c>
      <c r="L67" s="39">
        <v>0</v>
      </c>
      <c r="M67" s="39">
        <v>10779.65</v>
      </c>
      <c r="N67" s="39">
        <v>12995.31</v>
      </c>
      <c r="O67" s="39">
        <v>9795.1</v>
      </c>
      <c r="P67" s="39">
        <v>0</v>
      </c>
      <c r="Q67" s="39">
        <v>0</v>
      </c>
      <c r="R67" s="39">
        <v>1476</v>
      </c>
      <c r="S67" s="39">
        <v>0</v>
      </c>
      <c r="T67" s="39">
        <v>0</v>
      </c>
      <c r="U67" s="39">
        <v>4694.67</v>
      </c>
      <c r="V67" s="39">
        <v>4526.9799999999996</v>
      </c>
      <c r="W67" s="39">
        <v>7341.45</v>
      </c>
      <c r="X67" s="39">
        <v>0</v>
      </c>
      <c r="Y67" s="39">
        <v>17486.61</v>
      </c>
      <c r="Z67" s="39">
        <v>0</v>
      </c>
      <c r="AA67" s="39">
        <v>5722</v>
      </c>
      <c r="AB67" s="39">
        <v>10582.57</v>
      </c>
      <c r="AC67" s="39">
        <v>0</v>
      </c>
      <c r="AD67" s="39">
        <v>0</v>
      </c>
      <c r="AE67" s="39">
        <v>7880.84</v>
      </c>
      <c r="AF67" s="39">
        <v>0</v>
      </c>
      <c r="AG67" s="39">
        <v>0</v>
      </c>
      <c r="AH67" s="39">
        <v>0</v>
      </c>
      <c r="AI67" s="39">
        <v>11544.11</v>
      </c>
      <c r="AJ67" s="39">
        <v>6557.29</v>
      </c>
      <c r="AK67" s="39">
        <v>0</v>
      </c>
      <c r="AL67" s="39">
        <v>14780.009999999998</v>
      </c>
      <c r="AM67" s="39">
        <v>10367.32</v>
      </c>
      <c r="AN67" s="39">
        <v>0</v>
      </c>
      <c r="AO67" s="39">
        <v>4100</v>
      </c>
      <c r="AP67" s="39">
        <v>1443.62</v>
      </c>
      <c r="AQ67" s="39">
        <v>0</v>
      </c>
      <c r="AR67" s="39">
        <v>11529.04</v>
      </c>
      <c r="AS67" s="39">
        <v>4307.05</v>
      </c>
      <c r="AT67" s="39">
        <v>13597.34</v>
      </c>
      <c r="AU67" s="39">
        <v>2437.5300000000002</v>
      </c>
      <c r="AV67" s="39">
        <v>0</v>
      </c>
      <c r="AW67" s="39">
        <v>11744.93</v>
      </c>
      <c r="AX67" s="39">
        <v>6598.4</v>
      </c>
      <c r="AY67" s="39">
        <v>4067.82</v>
      </c>
      <c r="AZ67" s="39">
        <v>8172.39</v>
      </c>
      <c r="BA67" s="62">
        <v>11784.71</v>
      </c>
      <c r="BB67" s="62">
        <v>6262.01</v>
      </c>
      <c r="BC67" s="62">
        <v>3667.1499999999996</v>
      </c>
      <c r="BD67" s="62">
        <v>5341.2999999999993</v>
      </c>
      <c r="BE67" s="62">
        <v>4290.0300000000007</v>
      </c>
      <c r="BF67" s="62">
        <v>6604.33</v>
      </c>
      <c r="BG67" s="62">
        <v>4876.8999999999996</v>
      </c>
      <c r="BH67" s="62">
        <v>1958.97</v>
      </c>
      <c r="BI67" s="7">
        <v>6778.77</v>
      </c>
      <c r="BJ67" s="7">
        <v>9954.92</v>
      </c>
      <c r="BK67" s="62">
        <v>4092.03</v>
      </c>
      <c r="BL67" s="62">
        <v>5378.33</v>
      </c>
      <c r="BM67" s="170">
        <v>0</v>
      </c>
      <c r="BN67" s="62"/>
      <c r="BO67" s="62"/>
      <c r="BP67" s="62"/>
      <c r="BQ67" s="62"/>
      <c r="BR67" s="62"/>
      <c r="BS67" s="62"/>
      <c r="BT67" s="62"/>
    </row>
    <row r="68" spans="3:72" x14ac:dyDescent="0.25">
      <c r="C68" t="str">
        <f>INDEX(Propetz!B:B,MATCH(F68,Propetz!D:D,0),1)</f>
        <v>ELLUC- AGRO NEGOCIOS LTDA</v>
      </c>
      <c r="D68" s="31" t="s">
        <v>79</v>
      </c>
      <c r="E68" s="26" t="s">
        <v>281</v>
      </c>
      <c r="F68" s="31">
        <v>1094</v>
      </c>
      <c r="G68" s="26" t="s">
        <v>437</v>
      </c>
      <c r="H68" s="26" t="s">
        <v>435</v>
      </c>
      <c r="I68" s="39">
        <v>0</v>
      </c>
      <c r="J68" s="39">
        <v>15216.76</v>
      </c>
      <c r="K68" s="39">
        <v>5428.04</v>
      </c>
      <c r="L68" s="39">
        <v>7289.6</v>
      </c>
      <c r="M68" s="39">
        <v>0</v>
      </c>
      <c r="N68" s="39">
        <v>9668.8799999999992</v>
      </c>
      <c r="O68" s="39">
        <v>7048.56</v>
      </c>
      <c r="P68" s="39">
        <v>10200.799999999999</v>
      </c>
      <c r="Q68" s="39">
        <v>4298.88</v>
      </c>
      <c r="R68" s="39">
        <v>0</v>
      </c>
      <c r="S68" s="39">
        <v>0</v>
      </c>
      <c r="T68" s="39">
        <v>8612.92</v>
      </c>
      <c r="U68" s="39">
        <v>5603.04</v>
      </c>
      <c r="V68" s="39">
        <v>0</v>
      </c>
      <c r="W68" s="39">
        <v>6077.04</v>
      </c>
      <c r="X68" s="39">
        <v>0</v>
      </c>
      <c r="Y68" s="39">
        <v>0</v>
      </c>
      <c r="Z68" s="39">
        <v>0</v>
      </c>
      <c r="AA68" s="39">
        <v>0</v>
      </c>
      <c r="AB68" s="39">
        <v>5343.04</v>
      </c>
      <c r="AC68" s="39">
        <v>5780.6</v>
      </c>
      <c r="AD68" s="39">
        <v>0</v>
      </c>
      <c r="AE68" s="39">
        <v>5493.22</v>
      </c>
      <c r="AF68" s="39">
        <v>0</v>
      </c>
      <c r="AG68" s="39">
        <v>9590</v>
      </c>
      <c r="AH68" s="39">
        <v>1248.6099999999999</v>
      </c>
      <c r="AI68" s="39">
        <v>6217.92</v>
      </c>
      <c r="AJ68" s="39">
        <v>0</v>
      </c>
      <c r="AK68" s="39">
        <v>3055.12</v>
      </c>
      <c r="AL68" s="39">
        <v>0</v>
      </c>
      <c r="AM68" s="39">
        <v>0</v>
      </c>
      <c r="AN68" s="39">
        <v>3294.6</v>
      </c>
      <c r="AO68" s="39">
        <v>4568.08</v>
      </c>
      <c r="AP68" s="39">
        <v>0</v>
      </c>
      <c r="AQ68" s="39">
        <v>4372.29</v>
      </c>
      <c r="AR68" s="39">
        <v>0</v>
      </c>
      <c r="AS68" s="39">
        <v>0</v>
      </c>
      <c r="AT68" s="39">
        <v>0</v>
      </c>
      <c r="AU68" s="39">
        <v>4857.42</v>
      </c>
      <c r="AV68" s="39">
        <v>0</v>
      </c>
      <c r="AW68" s="39">
        <v>2808.12</v>
      </c>
      <c r="AX68" s="39">
        <v>0</v>
      </c>
      <c r="AY68" s="39">
        <v>5085.37</v>
      </c>
      <c r="AZ68" s="39">
        <v>0</v>
      </c>
      <c r="BA68" s="62">
        <v>0</v>
      </c>
      <c r="BB68" s="62">
        <v>3609.86</v>
      </c>
      <c r="BC68" s="62">
        <v>0</v>
      </c>
      <c r="BD68" s="62">
        <v>0</v>
      </c>
      <c r="BE68" s="62">
        <v>0</v>
      </c>
      <c r="BF68" s="62">
        <v>0</v>
      </c>
      <c r="BG68" s="62">
        <v>0</v>
      </c>
      <c r="BH68" s="62">
        <v>0</v>
      </c>
      <c r="BI68" s="7">
        <v>0</v>
      </c>
      <c r="BJ68" s="7">
        <v>4521.32</v>
      </c>
      <c r="BK68" s="62">
        <v>0</v>
      </c>
      <c r="BL68" s="62">
        <v>0</v>
      </c>
      <c r="BM68" s="170">
        <v>0</v>
      </c>
      <c r="BN68" s="62"/>
      <c r="BO68" s="62"/>
      <c r="BP68" s="62"/>
      <c r="BQ68" s="62"/>
      <c r="BR68" s="62"/>
      <c r="BS68" s="62"/>
      <c r="BT68" s="62"/>
    </row>
    <row r="69" spans="3:72" x14ac:dyDescent="0.25">
      <c r="C69" t="str">
        <f>INDEX(Propetz!B:B,MATCH(F69,Propetz!D:D,0),1)</f>
        <v>DANIELLI SANTOS DA SILVA 30512966869</v>
      </c>
      <c r="D69" s="31" t="s">
        <v>60</v>
      </c>
      <c r="E69" s="26" t="s">
        <v>276</v>
      </c>
      <c r="F69" s="31">
        <v>1117</v>
      </c>
      <c r="G69" s="26" t="s">
        <v>436</v>
      </c>
      <c r="H69" s="26" t="s">
        <v>435</v>
      </c>
      <c r="I69" s="39">
        <v>0</v>
      </c>
      <c r="J69" s="39">
        <v>5177.7299999999996</v>
      </c>
      <c r="K69" s="39">
        <v>0</v>
      </c>
      <c r="L69" s="39">
        <v>6898.27</v>
      </c>
      <c r="M69" s="39">
        <v>0</v>
      </c>
      <c r="N69" s="39">
        <v>10569.16</v>
      </c>
      <c r="O69" s="39">
        <v>0</v>
      </c>
      <c r="P69" s="39">
        <v>2971</v>
      </c>
      <c r="Q69" s="39">
        <v>5568.64</v>
      </c>
      <c r="R69" s="39">
        <v>0</v>
      </c>
      <c r="S69" s="39">
        <v>8633.7400000000016</v>
      </c>
      <c r="T69" s="39">
        <v>2083.42</v>
      </c>
      <c r="U69" s="39">
        <v>8809.9</v>
      </c>
      <c r="V69" s="39">
        <v>0</v>
      </c>
      <c r="W69" s="39">
        <v>9049.89</v>
      </c>
      <c r="X69" s="39">
        <v>3211.76</v>
      </c>
      <c r="Y69" s="39">
        <v>10149.6</v>
      </c>
      <c r="Z69" s="39">
        <v>12841.880000000001</v>
      </c>
      <c r="AA69" s="39">
        <v>9372.02</v>
      </c>
      <c r="AB69" s="39">
        <v>8628.4</v>
      </c>
      <c r="AC69" s="39">
        <v>5465.74</v>
      </c>
      <c r="AD69" s="39">
        <v>0</v>
      </c>
      <c r="AE69" s="39">
        <v>8689.3799999999992</v>
      </c>
      <c r="AF69" s="39">
        <v>11712.24</v>
      </c>
      <c r="AG69" s="39">
        <v>10988.34</v>
      </c>
      <c r="AH69" s="39">
        <v>0</v>
      </c>
      <c r="AI69" s="39">
        <v>10722.82</v>
      </c>
      <c r="AJ69" s="39">
        <v>0</v>
      </c>
      <c r="AK69" s="39">
        <v>4720.32</v>
      </c>
      <c r="AL69" s="39">
        <v>0</v>
      </c>
      <c r="AM69" s="39">
        <v>5839.28</v>
      </c>
      <c r="AN69" s="39">
        <v>0</v>
      </c>
      <c r="AO69" s="39">
        <v>0</v>
      </c>
      <c r="AP69" s="39">
        <v>9457.06</v>
      </c>
      <c r="AQ69" s="39">
        <v>6367.62</v>
      </c>
      <c r="AR69" s="39">
        <v>6109.8</v>
      </c>
      <c r="AS69" s="39">
        <v>0</v>
      </c>
      <c r="AT69" s="39">
        <v>10506.57</v>
      </c>
      <c r="AU69" s="39">
        <v>7944.12</v>
      </c>
      <c r="AV69" s="39">
        <v>0</v>
      </c>
      <c r="AW69" s="39">
        <v>10206.040000000001</v>
      </c>
      <c r="AX69" s="39">
        <v>0</v>
      </c>
      <c r="AY69" s="39">
        <v>21400.3</v>
      </c>
      <c r="AZ69" s="39">
        <v>0</v>
      </c>
      <c r="BA69" s="62">
        <v>10418.650000000001</v>
      </c>
      <c r="BB69" s="62">
        <v>0</v>
      </c>
      <c r="BC69" s="62">
        <v>0</v>
      </c>
      <c r="BD69" s="62">
        <v>20159.28</v>
      </c>
      <c r="BE69" s="62">
        <v>0</v>
      </c>
      <c r="BF69" s="62">
        <v>9219.6799999999985</v>
      </c>
      <c r="BG69" s="62">
        <v>0</v>
      </c>
      <c r="BH69" s="62">
        <v>15912.75</v>
      </c>
      <c r="BI69" s="7">
        <v>15237.2</v>
      </c>
      <c r="BJ69" s="7">
        <v>3583.6</v>
      </c>
      <c r="BK69" s="62">
        <v>15503.02</v>
      </c>
      <c r="BL69" s="62">
        <v>18104.98</v>
      </c>
      <c r="BM69" s="170">
        <v>16234.5</v>
      </c>
      <c r="BN69" s="62"/>
      <c r="BO69" s="62"/>
      <c r="BP69" s="62"/>
      <c r="BQ69" s="62"/>
      <c r="BR69" s="62"/>
      <c r="BS69" s="62"/>
      <c r="BT69" s="62"/>
    </row>
    <row r="70" spans="3:72" x14ac:dyDescent="0.25">
      <c r="C70" t="str">
        <f>INDEX(Propetz!B:B,MATCH(F70,Propetz!D:D,0),1)</f>
        <v>CRISTIAN ANDRE DUTRA - DISTRIB</v>
      </c>
      <c r="D70" s="31" t="s">
        <v>57</v>
      </c>
      <c r="E70" s="26" t="s">
        <v>281</v>
      </c>
      <c r="F70" s="31">
        <v>1020</v>
      </c>
      <c r="G70" s="26" t="s">
        <v>529</v>
      </c>
      <c r="H70" s="26" t="s">
        <v>435</v>
      </c>
      <c r="I70" s="39">
        <v>10261.31</v>
      </c>
      <c r="J70" s="39">
        <v>0</v>
      </c>
      <c r="K70" s="39">
        <v>2983.23</v>
      </c>
      <c r="L70" s="39">
        <v>0</v>
      </c>
      <c r="M70" s="39">
        <v>9274.6200000000008</v>
      </c>
      <c r="N70" s="39">
        <v>0</v>
      </c>
      <c r="O70" s="39">
        <v>3544.64</v>
      </c>
      <c r="P70" s="39">
        <v>0</v>
      </c>
      <c r="Q70" s="39">
        <v>8113.08</v>
      </c>
      <c r="R70" s="39">
        <v>5178.17</v>
      </c>
      <c r="S70" s="39">
        <v>2903.39</v>
      </c>
      <c r="T70" s="39">
        <v>7742.2000000000007</v>
      </c>
      <c r="U70" s="39">
        <v>4322.18</v>
      </c>
      <c r="V70" s="39">
        <v>5498.82</v>
      </c>
      <c r="W70" s="39">
        <v>0</v>
      </c>
      <c r="X70" s="39">
        <v>3297.91</v>
      </c>
      <c r="Y70" s="39">
        <v>0</v>
      </c>
      <c r="Z70" s="39">
        <v>0</v>
      </c>
      <c r="AA70" s="39">
        <v>7067.47</v>
      </c>
      <c r="AB70" s="39">
        <v>0</v>
      </c>
      <c r="AC70" s="39">
        <v>3084.35</v>
      </c>
      <c r="AD70" s="39">
        <v>0</v>
      </c>
      <c r="AE70" s="39">
        <v>0</v>
      </c>
      <c r="AF70" s="39">
        <v>2099.54</v>
      </c>
      <c r="AG70" s="39">
        <v>4235.18</v>
      </c>
      <c r="AH70" s="39">
        <v>4233.7999999999993</v>
      </c>
      <c r="AI70" s="39">
        <v>356.25</v>
      </c>
      <c r="AJ70" s="39">
        <v>2067.1999999999998</v>
      </c>
      <c r="AK70" s="39">
        <v>10105.99</v>
      </c>
      <c r="AL70" s="39">
        <v>4768.92</v>
      </c>
      <c r="AM70" s="39">
        <v>7489.01</v>
      </c>
      <c r="AN70" s="39">
        <v>1593.66</v>
      </c>
      <c r="AO70" s="39">
        <v>2718.79</v>
      </c>
      <c r="AP70" s="39">
        <v>0</v>
      </c>
      <c r="AQ70" s="39">
        <v>8593.5099999999984</v>
      </c>
      <c r="AR70" s="39">
        <v>5355.12</v>
      </c>
      <c r="AS70" s="39">
        <v>4867.62</v>
      </c>
      <c r="AT70" s="39">
        <v>2840.84</v>
      </c>
      <c r="AU70" s="39">
        <v>846.68</v>
      </c>
      <c r="AV70" s="39">
        <v>0</v>
      </c>
      <c r="AW70" s="39">
        <v>0</v>
      </c>
      <c r="AX70" s="39">
        <v>10218.84</v>
      </c>
      <c r="AY70" s="39">
        <v>5641.86</v>
      </c>
      <c r="AZ70" s="39">
        <v>2705.24</v>
      </c>
      <c r="BA70" s="62">
        <v>0</v>
      </c>
      <c r="BB70" s="62">
        <v>5561.26</v>
      </c>
      <c r="BC70" s="62">
        <v>0</v>
      </c>
      <c r="BD70" s="62">
        <v>0</v>
      </c>
      <c r="BE70" s="62">
        <v>2554.1999999999998</v>
      </c>
      <c r="BF70" s="62">
        <v>7902.37</v>
      </c>
      <c r="BG70" s="62">
        <v>7364.19</v>
      </c>
      <c r="BH70" s="62">
        <v>0</v>
      </c>
      <c r="BI70" s="7">
        <v>5166.08</v>
      </c>
      <c r="BJ70" s="7">
        <v>11272.46</v>
      </c>
      <c r="BK70" s="62">
        <v>3375.1600000000003</v>
      </c>
      <c r="BL70" s="62">
        <v>4248.3999999999996</v>
      </c>
      <c r="BM70" s="170">
        <v>4293.24</v>
      </c>
      <c r="BN70" s="62"/>
      <c r="BO70" s="62"/>
      <c r="BP70" s="62"/>
      <c r="BQ70" s="62"/>
      <c r="BR70" s="62"/>
      <c r="BS70" s="62"/>
      <c r="BT70" s="62"/>
    </row>
    <row r="71" spans="3:72" x14ac:dyDescent="0.25">
      <c r="C71" t="str">
        <f>INDEX(Propetz!B:B,MATCH(F71,Propetz!D:D,0),1)</f>
        <v>FERNANDO JOSE NEVES</v>
      </c>
      <c r="D71" s="31" t="s">
        <v>88</v>
      </c>
      <c r="E71" s="26" t="s">
        <v>279</v>
      </c>
      <c r="F71" s="31">
        <v>1023</v>
      </c>
      <c r="G71" s="26" t="s">
        <v>529</v>
      </c>
      <c r="H71" s="26" t="s">
        <v>435</v>
      </c>
      <c r="I71" s="39">
        <v>3728.6</v>
      </c>
      <c r="J71" s="39">
        <v>4901.01</v>
      </c>
      <c r="K71" s="39">
        <v>8819.31</v>
      </c>
      <c r="L71" s="39">
        <v>0</v>
      </c>
      <c r="M71" s="39">
        <v>9581.09</v>
      </c>
      <c r="N71" s="39">
        <v>0</v>
      </c>
      <c r="O71" s="39">
        <v>2040.24</v>
      </c>
      <c r="P71" s="39">
        <v>0</v>
      </c>
      <c r="Q71" s="39">
        <v>6769.4</v>
      </c>
      <c r="R71" s="39">
        <v>5307.88</v>
      </c>
      <c r="S71" s="39">
        <v>0</v>
      </c>
      <c r="T71" s="39">
        <v>4267.12</v>
      </c>
      <c r="U71" s="39">
        <v>6281.6</v>
      </c>
      <c r="V71" s="39">
        <v>8843.69</v>
      </c>
      <c r="W71" s="39">
        <v>6241.02</v>
      </c>
      <c r="X71" s="39">
        <v>0</v>
      </c>
      <c r="Y71" s="39">
        <v>0</v>
      </c>
      <c r="Z71" s="39">
        <v>7265.1</v>
      </c>
      <c r="AA71" s="39">
        <v>5300.0300000000007</v>
      </c>
      <c r="AB71" s="39">
        <v>1500.1</v>
      </c>
      <c r="AC71" s="39">
        <v>0</v>
      </c>
      <c r="AD71" s="39">
        <v>8893.09</v>
      </c>
      <c r="AE71" s="39">
        <v>2132.31</v>
      </c>
      <c r="AF71" s="39">
        <v>3143.21</v>
      </c>
      <c r="AG71" s="39">
        <v>8001.68</v>
      </c>
      <c r="AH71" s="39">
        <v>0</v>
      </c>
      <c r="AI71" s="39">
        <v>11490.11</v>
      </c>
      <c r="AJ71" s="39">
        <v>6736.21</v>
      </c>
      <c r="AK71" s="39">
        <v>8545.4</v>
      </c>
      <c r="AL71" s="39">
        <v>0</v>
      </c>
      <c r="AM71" s="39">
        <v>8028.68</v>
      </c>
      <c r="AN71" s="39">
        <v>1906.82</v>
      </c>
      <c r="AO71" s="39">
        <v>0</v>
      </c>
      <c r="AP71" s="39">
        <v>125</v>
      </c>
      <c r="AQ71" s="39">
        <v>6652.26</v>
      </c>
      <c r="AR71" s="39">
        <v>867.25</v>
      </c>
      <c r="AS71" s="39">
        <v>7129.24</v>
      </c>
      <c r="AT71" s="39">
        <v>10019.52</v>
      </c>
      <c r="AU71" s="39">
        <v>0</v>
      </c>
      <c r="AV71" s="39">
        <v>2797.41</v>
      </c>
      <c r="AW71" s="39">
        <v>8340.1200000000008</v>
      </c>
      <c r="AX71" s="39">
        <v>11148.7</v>
      </c>
      <c r="AY71" s="39">
        <v>3838.23</v>
      </c>
      <c r="AZ71" s="39">
        <v>6311.7300000000005</v>
      </c>
      <c r="BA71" s="62">
        <v>0</v>
      </c>
      <c r="BB71" s="62">
        <v>9894.18</v>
      </c>
      <c r="BC71" s="62">
        <v>14081.380000000001</v>
      </c>
      <c r="BD71" s="62">
        <v>0</v>
      </c>
      <c r="BE71" s="62">
        <v>9525.02</v>
      </c>
      <c r="BF71" s="62">
        <v>17973.53</v>
      </c>
      <c r="BG71" s="62">
        <v>5366.0599999999995</v>
      </c>
      <c r="BH71" s="62">
        <v>2133.37</v>
      </c>
      <c r="BI71" s="7">
        <v>9852.2099999999991</v>
      </c>
      <c r="BJ71" s="7">
        <v>9778.44</v>
      </c>
      <c r="BK71" s="62">
        <v>3301.16</v>
      </c>
      <c r="BL71" s="62">
        <v>4240.1000000000004</v>
      </c>
      <c r="BM71" s="170">
        <v>7454.3700000000008</v>
      </c>
      <c r="BN71" s="62"/>
      <c r="BO71" s="62"/>
      <c r="BP71" s="62"/>
      <c r="BQ71" s="62"/>
      <c r="BR71" s="62"/>
      <c r="BS71" s="62"/>
      <c r="BT71" s="62"/>
    </row>
    <row r="72" spans="3:72" x14ac:dyDescent="0.25">
      <c r="C72" t="str">
        <f>INDEX(Propetz!B:B,MATCH(F72,Propetz!D:D,0),1)</f>
        <v>OSVALDECIR ANDRIOLI 08306081846</v>
      </c>
      <c r="D72" s="31" t="s">
        <v>178</v>
      </c>
      <c r="E72" s="26" t="s">
        <v>276</v>
      </c>
      <c r="F72" s="31">
        <v>1033</v>
      </c>
      <c r="G72" s="26" t="s">
        <v>436</v>
      </c>
      <c r="H72" s="26" t="s">
        <v>435</v>
      </c>
      <c r="I72" s="39">
        <v>5669.95</v>
      </c>
      <c r="J72" s="39">
        <v>6148.5399999999991</v>
      </c>
      <c r="K72" s="39">
        <v>0</v>
      </c>
      <c r="L72" s="39">
        <v>12504.7</v>
      </c>
      <c r="M72" s="39">
        <v>1847.84</v>
      </c>
      <c r="N72" s="39">
        <v>5020.5600000000004</v>
      </c>
      <c r="O72" s="39">
        <v>5148.08</v>
      </c>
      <c r="P72" s="39">
        <v>1082.1600000000001</v>
      </c>
      <c r="Q72" s="39">
        <v>4028.56</v>
      </c>
      <c r="R72" s="39">
        <v>5644.46</v>
      </c>
      <c r="S72" s="39">
        <v>1554</v>
      </c>
      <c r="T72" s="39">
        <v>7498.42</v>
      </c>
      <c r="U72" s="39">
        <v>7863.26</v>
      </c>
      <c r="V72" s="39">
        <v>0</v>
      </c>
      <c r="W72" s="39">
        <v>8183.53</v>
      </c>
      <c r="X72" s="39">
        <v>1110.21</v>
      </c>
      <c r="Y72" s="39">
        <v>0</v>
      </c>
      <c r="Z72" s="39">
        <v>11003.48</v>
      </c>
      <c r="AA72" s="39">
        <v>3180.32</v>
      </c>
      <c r="AB72" s="39">
        <v>6360.64</v>
      </c>
      <c r="AC72" s="39">
        <v>0</v>
      </c>
      <c r="AD72" s="39">
        <v>0</v>
      </c>
      <c r="AE72" s="39">
        <v>16618.349999999999</v>
      </c>
      <c r="AF72" s="39">
        <v>0</v>
      </c>
      <c r="AG72" s="39">
        <v>0</v>
      </c>
      <c r="AH72" s="39">
        <v>0</v>
      </c>
      <c r="AI72" s="39">
        <v>944</v>
      </c>
      <c r="AJ72" s="39">
        <v>0</v>
      </c>
      <c r="AK72" s="39">
        <v>0</v>
      </c>
      <c r="AL72" s="39">
        <v>0</v>
      </c>
      <c r="AM72" s="39">
        <v>0</v>
      </c>
      <c r="AN72" s="39">
        <v>0</v>
      </c>
      <c r="AO72" s="39">
        <v>0</v>
      </c>
      <c r="AP72" s="39">
        <v>0</v>
      </c>
      <c r="AQ72" s="39">
        <v>0</v>
      </c>
      <c r="AR72" s="39">
        <v>113.64</v>
      </c>
      <c r="AS72" s="39">
        <v>0</v>
      </c>
      <c r="AT72" s="39">
        <v>0</v>
      </c>
      <c r="AU72" s="39">
        <v>0</v>
      </c>
      <c r="AV72" s="39">
        <v>0</v>
      </c>
      <c r="AW72" s="39">
        <v>0</v>
      </c>
      <c r="AX72" s="39">
        <v>0</v>
      </c>
      <c r="AY72" s="39">
        <v>0</v>
      </c>
      <c r="AZ72" s="39">
        <v>0</v>
      </c>
      <c r="BA72" s="62">
        <v>0</v>
      </c>
      <c r="BB72" s="62">
        <v>0</v>
      </c>
      <c r="BC72" s="62">
        <v>0</v>
      </c>
      <c r="BD72" s="62">
        <v>0</v>
      </c>
      <c r="BE72" s="62">
        <v>0</v>
      </c>
      <c r="BF72" s="62">
        <v>0</v>
      </c>
      <c r="BG72" s="62">
        <v>0</v>
      </c>
      <c r="BH72" s="62">
        <v>0</v>
      </c>
      <c r="BI72" s="7">
        <v>0</v>
      </c>
      <c r="BJ72" s="7">
        <v>0</v>
      </c>
      <c r="BK72" s="62">
        <v>0</v>
      </c>
      <c r="BL72" s="62">
        <v>0</v>
      </c>
      <c r="BM72" s="170">
        <v>0</v>
      </c>
      <c r="BN72" s="62"/>
      <c r="BO72" s="62"/>
      <c r="BP72" s="62"/>
      <c r="BQ72" s="62"/>
      <c r="BR72" s="62"/>
      <c r="BS72" s="62"/>
      <c r="BT72" s="62"/>
    </row>
    <row r="73" spans="3:72" x14ac:dyDescent="0.25">
      <c r="C73" t="str">
        <f>INDEX(Propetz!B:B,MATCH(F73,Propetz!D:D,0),1)</f>
        <v>KUFFAL DISTRIBUIDORA LTDA</v>
      </c>
      <c r="D73" s="31" t="s">
        <v>134</v>
      </c>
      <c r="E73" s="26" t="s">
        <v>281</v>
      </c>
      <c r="F73" s="31">
        <v>1185</v>
      </c>
      <c r="G73" s="26" t="s">
        <v>529</v>
      </c>
      <c r="H73" s="26" t="s">
        <v>435</v>
      </c>
      <c r="I73" s="39">
        <v>0</v>
      </c>
      <c r="J73" s="39">
        <v>0</v>
      </c>
      <c r="K73" s="39">
        <v>0</v>
      </c>
      <c r="L73" s="39">
        <v>0</v>
      </c>
      <c r="M73" s="39">
        <v>6057.24</v>
      </c>
      <c r="N73" s="39">
        <v>6758.76</v>
      </c>
      <c r="O73" s="39">
        <v>0</v>
      </c>
      <c r="P73" s="39">
        <v>2251.3200000000002</v>
      </c>
      <c r="Q73" s="39">
        <v>0</v>
      </c>
      <c r="R73" s="39">
        <v>10086.279999999999</v>
      </c>
      <c r="S73" s="39">
        <v>0</v>
      </c>
      <c r="T73" s="39">
        <v>6405.08</v>
      </c>
      <c r="U73" s="39">
        <v>9227.81</v>
      </c>
      <c r="V73" s="39">
        <v>0</v>
      </c>
      <c r="W73" s="39">
        <v>0</v>
      </c>
      <c r="X73" s="39">
        <v>7603.08</v>
      </c>
      <c r="Y73" s="39">
        <v>0</v>
      </c>
      <c r="Z73" s="39">
        <v>0</v>
      </c>
      <c r="AA73" s="39">
        <v>10652.96</v>
      </c>
      <c r="AB73" s="39">
        <v>0</v>
      </c>
      <c r="AC73" s="39">
        <v>0</v>
      </c>
      <c r="AD73" s="39">
        <v>8769.39</v>
      </c>
      <c r="AE73" s="39">
        <v>0</v>
      </c>
      <c r="AF73" s="39">
        <v>0</v>
      </c>
      <c r="AG73" s="39">
        <v>9978</v>
      </c>
      <c r="AH73" s="39">
        <v>6117.29</v>
      </c>
      <c r="AI73" s="39">
        <v>10838.72</v>
      </c>
      <c r="AJ73" s="39">
        <v>7276.98</v>
      </c>
      <c r="AK73" s="39">
        <v>7097.18</v>
      </c>
      <c r="AL73" s="39">
        <v>0</v>
      </c>
      <c r="AM73" s="39">
        <v>4849.4799999999996</v>
      </c>
      <c r="AN73" s="39">
        <v>10515.89</v>
      </c>
      <c r="AO73" s="39">
        <v>8557.66</v>
      </c>
      <c r="AP73" s="39">
        <v>0</v>
      </c>
      <c r="AQ73" s="39">
        <v>8242.23</v>
      </c>
      <c r="AR73" s="39">
        <v>12309.71</v>
      </c>
      <c r="AS73" s="39">
        <v>38.07</v>
      </c>
      <c r="AT73" s="39">
        <v>10953.75</v>
      </c>
      <c r="AU73" s="39">
        <v>8711.32</v>
      </c>
      <c r="AV73" s="39">
        <v>0</v>
      </c>
      <c r="AW73" s="39">
        <v>0</v>
      </c>
      <c r="AX73" s="39">
        <v>8270</v>
      </c>
      <c r="AY73" s="39">
        <v>9852.23</v>
      </c>
      <c r="AZ73" s="39">
        <v>4846.82</v>
      </c>
      <c r="BA73" s="62">
        <v>10710.630000000001</v>
      </c>
      <c r="BB73" s="62">
        <v>5747.1</v>
      </c>
      <c r="BC73" s="62">
        <v>0</v>
      </c>
      <c r="BD73" s="62">
        <v>11342.72</v>
      </c>
      <c r="BE73" s="62">
        <v>3559.36</v>
      </c>
      <c r="BF73" s="62">
        <v>6098.5</v>
      </c>
      <c r="BG73" s="62">
        <v>0</v>
      </c>
      <c r="BH73" s="62">
        <v>8293.380000000001</v>
      </c>
      <c r="BI73" s="7">
        <v>11682.32</v>
      </c>
      <c r="BJ73" s="7">
        <v>0</v>
      </c>
      <c r="BK73" s="62">
        <v>0</v>
      </c>
      <c r="BL73" s="62">
        <v>25342.5</v>
      </c>
      <c r="BM73" s="170">
        <v>11916</v>
      </c>
      <c r="BN73" s="62"/>
      <c r="BO73" s="62"/>
      <c r="BP73" s="62"/>
      <c r="BQ73" s="62"/>
      <c r="BR73" s="62"/>
      <c r="BS73" s="62"/>
      <c r="BT73" s="62"/>
    </row>
    <row r="74" spans="3:72" x14ac:dyDescent="0.25">
      <c r="C74" t="str">
        <f>INDEX(Propetz!B:B,MATCH(F74,Propetz!D:D,0),1)</f>
        <v>JOSE CARLOS NUNES DE QUEIROZ JUNIOR 05577553520 / JAIRA FORTUNATO</v>
      </c>
      <c r="D74" s="31" t="s">
        <v>495</v>
      </c>
      <c r="E74" s="26" t="s">
        <v>283</v>
      </c>
      <c r="F74" s="31">
        <v>1168</v>
      </c>
      <c r="G74" s="26" t="s">
        <v>436</v>
      </c>
      <c r="H74" s="26" t="s">
        <v>435</v>
      </c>
      <c r="I74" s="39">
        <v>0</v>
      </c>
      <c r="J74" s="39">
        <v>0</v>
      </c>
      <c r="K74" s="39">
        <v>0</v>
      </c>
      <c r="L74" s="39">
        <v>3486.42</v>
      </c>
      <c r="M74" s="39">
        <v>6450.95</v>
      </c>
      <c r="N74" s="39">
        <v>3763</v>
      </c>
      <c r="O74" s="39">
        <v>0</v>
      </c>
      <c r="P74" s="39">
        <v>6600.4</v>
      </c>
      <c r="Q74" s="39">
        <v>8320</v>
      </c>
      <c r="R74" s="39">
        <v>0</v>
      </c>
      <c r="S74" s="39">
        <v>2111.64</v>
      </c>
      <c r="T74" s="39">
        <v>14854.92</v>
      </c>
      <c r="U74" s="39">
        <v>6216</v>
      </c>
      <c r="V74" s="39">
        <v>9680.76</v>
      </c>
      <c r="W74" s="39">
        <v>1522.25</v>
      </c>
      <c r="X74" s="39">
        <v>7984.24</v>
      </c>
      <c r="Y74" s="39">
        <v>0</v>
      </c>
      <c r="Z74" s="39">
        <v>7495.9</v>
      </c>
      <c r="AA74" s="39">
        <v>0</v>
      </c>
      <c r="AB74" s="39">
        <v>1370.66</v>
      </c>
      <c r="AC74" s="39">
        <v>0</v>
      </c>
      <c r="AD74" s="39">
        <v>8067.62</v>
      </c>
      <c r="AE74" s="39">
        <v>2246.79</v>
      </c>
      <c r="AF74" s="39">
        <v>8341.24</v>
      </c>
      <c r="AG74" s="39">
        <v>0</v>
      </c>
      <c r="AH74" s="39">
        <v>11364.45</v>
      </c>
      <c r="AI74" s="39">
        <v>0</v>
      </c>
      <c r="AJ74" s="39">
        <v>0</v>
      </c>
      <c r="AK74" s="39">
        <v>16146.24</v>
      </c>
      <c r="AL74" s="39">
        <v>0</v>
      </c>
      <c r="AM74" s="39">
        <v>3170.28</v>
      </c>
      <c r="AN74" s="39">
        <v>0</v>
      </c>
      <c r="AO74" s="39">
        <v>0</v>
      </c>
      <c r="AP74" s="39">
        <v>4935.82</v>
      </c>
      <c r="AQ74" s="39">
        <v>0</v>
      </c>
      <c r="AR74" s="39">
        <v>11895.04</v>
      </c>
      <c r="AS74" s="39">
        <v>1473.47</v>
      </c>
      <c r="AT74" s="39">
        <v>5048.6400000000003</v>
      </c>
      <c r="AU74" s="39">
        <v>0</v>
      </c>
      <c r="AV74" s="39">
        <v>3938.14</v>
      </c>
      <c r="AW74" s="39">
        <v>0</v>
      </c>
      <c r="AX74" s="39">
        <v>6496.66</v>
      </c>
      <c r="AY74" s="39">
        <v>0</v>
      </c>
      <c r="AZ74" s="39">
        <v>8297.44</v>
      </c>
      <c r="BA74" s="62">
        <v>0</v>
      </c>
      <c r="BB74" s="62">
        <v>3747.2</v>
      </c>
      <c r="BC74" s="62">
        <v>0</v>
      </c>
      <c r="BD74" s="62">
        <v>0</v>
      </c>
      <c r="BE74" s="62">
        <v>13160.36</v>
      </c>
      <c r="BF74" s="62">
        <v>0</v>
      </c>
      <c r="BG74" s="62">
        <v>0</v>
      </c>
      <c r="BH74" s="62">
        <v>7886.4400000000005</v>
      </c>
      <c r="BI74" s="7">
        <v>4617.6000000000004</v>
      </c>
      <c r="BJ74" s="7">
        <v>3853.2</v>
      </c>
      <c r="BK74" s="62">
        <v>13489.2</v>
      </c>
      <c r="BL74" s="62">
        <v>8876</v>
      </c>
      <c r="BM74" s="170">
        <v>6356</v>
      </c>
      <c r="BN74" s="62"/>
      <c r="BO74" s="62"/>
      <c r="BP74" s="62"/>
      <c r="BQ74" s="62"/>
      <c r="BR74" s="62"/>
      <c r="BS74" s="62"/>
      <c r="BT74" s="62"/>
    </row>
    <row r="75" spans="3:72" x14ac:dyDescent="0.25">
      <c r="C75" t="str">
        <f>INDEX(Propetz!B:B,MATCH(F75,Propetz!D:D,0),1)</f>
        <v>YUP DOG CENTER PET LTDA</v>
      </c>
      <c r="D75" s="31" t="s">
        <v>273</v>
      </c>
      <c r="E75" s="26" t="s">
        <v>276</v>
      </c>
      <c r="F75" s="31">
        <v>1271</v>
      </c>
      <c r="G75" s="26" t="s">
        <v>436</v>
      </c>
      <c r="H75" s="26" t="s">
        <v>440</v>
      </c>
      <c r="I75" s="39">
        <v>0</v>
      </c>
      <c r="J75" s="39">
        <v>0</v>
      </c>
      <c r="K75" s="39">
        <v>0</v>
      </c>
      <c r="L75" s="39">
        <v>0</v>
      </c>
      <c r="M75" s="39">
        <v>0</v>
      </c>
      <c r="N75" s="39">
        <v>0</v>
      </c>
      <c r="O75" s="39">
        <v>0</v>
      </c>
      <c r="P75" s="39">
        <v>0</v>
      </c>
      <c r="Q75" s="39">
        <v>8970.56</v>
      </c>
      <c r="R75" s="39">
        <v>14152.520000000004</v>
      </c>
      <c r="S75" s="39">
        <v>0</v>
      </c>
      <c r="T75" s="39">
        <v>0</v>
      </c>
      <c r="U75" s="39">
        <v>16978.41</v>
      </c>
      <c r="V75" s="39">
        <v>0</v>
      </c>
      <c r="W75" s="39">
        <v>8121.25</v>
      </c>
      <c r="X75" s="39">
        <v>0</v>
      </c>
      <c r="Y75" s="39">
        <v>0</v>
      </c>
      <c r="Z75" s="39">
        <v>0</v>
      </c>
      <c r="AA75" s="39">
        <v>0</v>
      </c>
      <c r="AB75" s="39">
        <v>0</v>
      </c>
      <c r="AC75" s="39">
        <v>0</v>
      </c>
      <c r="AD75" s="39">
        <v>0</v>
      </c>
      <c r="AE75" s="39">
        <v>0</v>
      </c>
      <c r="AF75" s="39">
        <v>0</v>
      </c>
      <c r="AG75" s="39">
        <v>0</v>
      </c>
      <c r="AH75" s="39">
        <v>0</v>
      </c>
      <c r="AI75" s="39">
        <v>0</v>
      </c>
      <c r="AJ75" s="39">
        <v>0</v>
      </c>
      <c r="AK75" s="39">
        <v>0</v>
      </c>
      <c r="AL75" s="39">
        <v>0</v>
      </c>
      <c r="AM75" s="39">
        <v>0</v>
      </c>
      <c r="AN75" s="39">
        <v>0</v>
      </c>
      <c r="AO75" s="39">
        <v>0</v>
      </c>
      <c r="AP75" s="39">
        <v>0</v>
      </c>
      <c r="AQ75" s="39">
        <v>0</v>
      </c>
      <c r="AR75" s="39">
        <v>0</v>
      </c>
      <c r="AS75" s="39">
        <v>0</v>
      </c>
      <c r="AT75" s="39">
        <v>0</v>
      </c>
      <c r="AU75" s="39">
        <v>0</v>
      </c>
      <c r="AV75" s="39">
        <v>0</v>
      </c>
      <c r="AW75" s="39">
        <v>0</v>
      </c>
      <c r="AX75" s="39">
        <v>0</v>
      </c>
      <c r="AY75" s="39">
        <v>0</v>
      </c>
      <c r="AZ75" s="39">
        <v>0</v>
      </c>
      <c r="BA75" s="62">
        <v>0</v>
      </c>
      <c r="BB75" s="62">
        <v>0</v>
      </c>
      <c r="BC75" s="62">
        <v>0</v>
      </c>
      <c r="BD75" s="62">
        <v>0</v>
      </c>
      <c r="BE75" s="62">
        <v>0</v>
      </c>
      <c r="BF75" s="62">
        <v>0</v>
      </c>
      <c r="BG75" s="62">
        <v>0</v>
      </c>
      <c r="BH75" s="62">
        <v>0</v>
      </c>
      <c r="BI75" s="7">
        <v>0</v>
      </c>
      <c r="BJ75" s="7">
        <v>0</v>
      </c>
      <c r="BK75" s="62">
        <v>0</v>
      </c>
      <c r="BL75" s="62">
        <v>0</v>
      </c>
      <c r="BM75" s="170">
        <v>0</v>
      </c>
      <c r="BN75" s="62"/>
      <c r="BO75" s="62"/>
      <c r="BP75" s="62"/>
      <c r="BQ75" s="62"/>
      <c r="BR75" s="62"/>
      <c r="BS75" s="62"/>
      <c r="BT75" s="62"/>
    </row>
    <row r="76" spans="3:72" x14ac:dyDescent="0.25">
      <c r="C76" t="str">
        <f>INDEX(Propetz!B:B,MATCH(F76,Propetz!D:D,0),1)</f>
        <v>FZ PET DISTRIBUIDORA LTDA</v>
      </c>
      <c r="D76" s="31" t="s">
        <v>92</v>
      </c>
      <c r="E76" s="26" t="s">
        <v>280</v>
      </c>
      <c r="F76" s="31">
        <v>1105</v>
      </c>
      <c r="G76" s="26" t="s">
        <v>436</v>
      </c>
      <c r="H76" s="26" t="s">
        <v>435</v>
      </c>
      <c r="I76" s="39">
        <v>0</v>
      </c>
      <c r="J76" s="39">
        <v>19014.439999999999</v>
      </c>
      <c r="K76" s="39">
        <v>0</v>
      </c>
      <c r="L76" s="39">
        <v>0</v>
      </c>
      <c r="M76" s="39">
        <v>11386.62</v>
      </c>
      <c r="N76" s="39">
        <v>0</v>
      </c>
      <c r="O76" s="39">
        <v>0</v>
      </c>
      <c r="P76" s="39">
        <v>0</v>
      </c>
      <c r="Q76" s="39">
        <v>0</v>
      </c>
      <c r="R76" s="39">
        <v>0</v>
      </c>
      <c r="S76" s="39">
        <v>20035.759999999998</v>
      </c>
      <c r="T76" s="39">
        <v>0</v>
      </c>
      <c r="U76" s="39">
        <v>0</v>
      </c>
      <c r="V76" s="39">
        <v>5895.72</v>
      </c>
      <c r="W76" s="39">
        <v>0</v>
      </c>
      <c r="X76" s="39">
        <v>10489.52</v>
      </c>
      <c r="Y76" s="39">
        <v>0</v>
      </c>
      <c r="Z76" s="39">
        <v>0</v>
      </c>
      <c r="AA76" s="39">
        <v>2804.82</v>
      </c>
      <c r="AB76" s="39">
        <v>0</v>
      </c>
      <c r="AC76" s="39">
        <v>0</v>
      </c>
      <c r="AD76" s="39">
        <v>0</v>
      </c>
      <c r="AE76" s="39">
        <v>0</v>
      </c>
      <c r="AF76" s="39">
        <v>11640.18</v>
      </c>
      <c r="AG76" s="39">
        <v>0</v>
      </c>
      <c r="AH76" s="39">
        <v>0</v>
      </c>
      <c r="AI76" s="39">
        <v>0</v>
      </c>
      <c r="AJ76" s="39">
        <v>0</v>
      </c>
      <c r="AK76" s="39">
        <v>0</v>
      </c>
      <c r="AL76" s="39">
        <v>0</v>
      </c>
      <c r="AM76" s="39">
        <v>0</v>
      </c>
      <c r="AN76" s="39">
        <v>0</v>
      </c>
      <c r="AO76" s="39">
        <v>0</v>
      </c>
      <c r="AP76" s="39">
        <v>0</v>
      </c>
      <c r="AQ76" s="39">
        <v>0</v>
      </c>
      <c r="AR76" s="39">
        <v>0</v>
      </c>
      <c r="AS76" s="39">
        <v>0</v>
      </c>
      <c r="AT76" s="39">
        <v>0</v>
      </c>
      <c r="AU76" s="39">
        <v>0</v>
      </c>
      <c r="AV76" s="39">
        <v>0</v>
      </c>
      <c r="AW76" s="39">
        <v>0</v>
      </c>
      <c r="AX76" s="39">
        <v>0</v>
      </c>
      <c r="AY76" s="39">
        <v>0</v>
      </c>
      <c r="AZ76" s="39">
        <v>0</v>
      </c>
      <c r="BA76" s="62">
        <v>0</v>
      </c>
      <c r="BB76" s="62">
        <v>0</v>
      </c>
      <c r="BC76" s="62">
        <v>0</v>
      </c>
      <c r="BD76" s="62">
        <v>0</v>
      </c>
      <c r="BE76" s="62">
        <v>0</v>
      </c>
      <c r="BF76" s="62">
        <v>0</v>
      </c>
      <c r="BG76" s="62">
        <v>0</v>
      </c>
      <c r="BH76" s="62">
        <v>0</v>
      </c>
      <c r="BI76" s="7">
        <v>0</v>
      </c>
      <c r="BJ76" s="7">
        <v>0</v>
      </c>
      <c r="BK76" s="62">
        <v>0</v>
      </c>
      <c r="BL76" s="62">
        <v>0</v>
      </c>
      <c r="BM76" s="170">
        <v>606.55999999999995</v>
      </c>
      <c r="BN76" s="62"/>
      <c r="BO76" s="62"/>
      <c r="BP76" s="62"/>
      <c r="BQ76" s="62"/>
      <c r="BR76" s="62"/>
      <c r="BS76" s="62"/>
      <c r="BT76" s="62"/>
    </row>
    <row r="77" spans="3:72" x14ac:dyDescent="0.25">
      <c r="C77" t="str">
        <f>INDEX(Propetz!B:B,MATCH(F77,Propetz!D:D,0),1)</f>
        <v>FERNANDA CAROLINI DE ALMEIDA SILVA 40174424809</v>
      </c>
      <c r="D77" s="31" t="s">
        <v>87</v>
      </c>
      <c r="E77" s="26" t="s">
        <v>276</v>
      </c>
      <c r="F77" s="31">
        <v>1223</v>
      </c>
      <c r="G77" s="26" t="s">
        <v>436</v>
      </c>
      <c r="H77" s="26" t="s">
        <v>435</v>
      </c>
      <c r="I77" s="39">
        <v>0</v>
      </c>
      <c r="J77" s="39">
        <v>0</v>
      </c>
      <c r="K77" s="39">
        <v>0</v>
      </c>
      <c r="L77" s="39">
        <v>0</v>
      </c>
      <c r="M77" s="39">
        <v>0</v>
      </c>
      <c r="N77" s="39">
        <v>0</v>
      </c>
      <c r="O77" s="39">
        <v>8825.2199999999993</v>
      </c>
      <c r="P77" s="39">
        <v>0</v>
      </c>
      <c r="Q77" s="39">
        <v>0</v>
      </c>
      <c r="R77" s="39">
        <v>7269.66</v>
      </c>
      <c r="S77" s="39">
        <v>8012.78</v>
      </c>
      <c r="T77" s="39">
        <v>0</v>
      </c>
      <c r="U77" s="39">
        <v>4663.92</v>
      </c>
      <c r="V77" s="39">
        <v>5342.09</v>
      </c>
      <c r="W77" s="39">
        <v>13353.21</v>
      </c>
      <c r="X77" s="39">
        <v>0</v>
      </c>
      <c r="Y77" s="39">
        <v>10431.57</v>
      </c>
      <c r="Z77" s="39">
        <v>5656.2</v>
      </c>
      <c r="AA77" s="39">
        <v>5193.08</v>
      </c>
      <c r="AB77" s="39">
        <v>0</v>
      </c>
      <c r="AC77" s="39">
        <v>17814.099999999999</v>
      </c>
      <c r="AD77" s="39">
        <v>7640.81</v>
      </c>
      <c r="AE77" s="39">
        <v>8830.86</v>
      </c>
      <c r="AF77" s="39">
        <v>20715.099999999999</v>
      </c>
      <c r="AG77" s="39">
        <v>10001.200000000001</v>
      </c>
      <c r="AH77" s="39">
        <v>11916.349999999999</v>
      </c>
      <c r="AI77" s="39">
        <v>0</v>
      </c>
      <c r="AJ77" s="39">
        <v>0</v>
      </c>
      <c r="AK77" s="39">
        <v>23003.439999999999</v>
      </c>
      <c r="AL77" s="39">
        <v>0</v>
      </c>
      <c r="AM77" s="39">
        <v>4963.43</v>
      </c>
      <c r="AN77" s="39">
        <v>11092.2</v>
      </c>
      <c r="AO77" s="39">
        <v>12744.24</v>
      </c>
      <c r="AP77" s="39">
        <v>16106.419999999998</v>
      </c>
      <c r="AQ77" s="39">
        <v>0</v>
      </c>
      <c r="AR77" s="39">
        <v>22451.200000000001</v>
      </c>
      <c r="AS77" s="39">
        <v>62.5</v>
      </c>
      <c r="AT77" s="39">
        <v>152.02000000000001</v>
      </c>
      <c r="AU77" s="39">
        <v>0</v>
      </c>
      <c r="AV77" s="39">
        <v>0</v>
      </c>
      <c r="AW77" s="39">
        <v>11599.04</v>
      </c>
      <c r="AX77" s="39">
        <v>4354</v>
      </c>
      <c r="AY77" s="39">
        <v>0</v>
      </c>
      <c r="AZ77" s="39">
        <v>0</v>
      </c>
      <c r="BA77" s="62">
        <v>6305.16</v>
      </c>
      <c r="BB77" s="62">
        <v>3309.95</v>
      </c>
      <c r="BC77" s="62">
        <v>4360.68</v>
      </c>
      <c r="BD77" s="62">
        <v>8444.14</v>
      </c>
      <c r="BE77" s="62">
        <v>1903</v>
      </c>
      <c r="BF77" s="62">
        <v>5386.36</v>
      </c>
      <c r="BG77" s="62">
        <v>11104.58</v>
      </c>
      <c r="BH77" s="62">
        <v>10369.06</v>
      </c>
      <c r="BI77" s="7">
        <v>0</v>
      </c>
      <c r="BJ77" s="7">
        <v>16489.68</v>
      </c>
      <c r="BK77" s="62">
        <v>0</v>
      </c>
      <c r="BL77" s="62">
        <v>0</v>
      </c>
      <c r="BM77" s="170">
        <v>10215.59</v>
      </c>
      <c r="BN77" s="62"/>
      <c r="BO77" s="62"/>
      <c r="BP77" s="62"/>
      <c r="BQ77" s="62"/>
      <c r="BR77" s="62"/>
      <c r="BS77" s="62"/>
      <c r="BT77" s="62"/>
    </row>
    <row r="78" spans="3:72" x14ac:dyDescent="0.25">
      <c r="C78" t="str">
        <f>INDEX(Propetz!B:B,MATCH(F78,Propetz!D:D,0),1)</f>
        <v>GLAUCIA MARQUES GOMES</v>
      </c>
      <c r="D78" s="31" t="s">
        <v>100</v>
      </c>
      <c r="E78" s="26" t="s">
        <v>291</v>
      </c>
      <c r="F78" s="31">
        <v>1065</v>
      </c>
      <c r="G78" s="26" t="s">
        <v>529</v>
      </c>
      <c r="H78" s="27" t="s">
        <v>471</v>
      </c>
      <c r="I78" s="39">
        <v>15805.560000000001</v>
      </c>
      <c r="J78" s="39">
        <v>6603.5</v>
      </c>
      <c r="K78" s="39">
        <v>8027.64</v>
      </c>
      <c r="L78" s="39">
        <v>0</v>
      </c>
      <c r="M78" s="39">
        <v>14247</v>
      </c>
      <c r="N78" s="39">
        <v>0</v>
      </c>
      <c r="O78" s="39">
        <v>0</v>
      </c>
      <c r="P78" s="39">
        <v>0</v>
      </c>
      <c r="Q78" s="39">
        <v>15162.96</v>
      </c>
      <c r="R78" s="39">
        <v>0</v>
      </c>
      <c r="S78" s="39">
        <v>0</v>
      </c>
      <c r="T78" s="39">
        <v>10638.09</v>
      </c>
      <c r="U78" s="39">
        <v>7357.1</v>
      </c>
      <c r="V78" s="39">
        <v>0</v>
      </c>
      <c r="W78" s="39">
        <v>0</v>
      </c>
      <c r="X78" s="39">
        <v>0</v>
      </c>
      <c r="Y78" s="39">
        <v>17635.260000000002</v>
      </c>
      <c r="Z78" s="39">
        <v>0</v>
      </c>
      <c r="AA78" s="39">
        <v>7829.36</v>
      </c>
      <c r="AB78" s="39">
        <v>0</v>
      </c>
      <c r="AC78" s="39">
        <v>0</v>
      </c>
      <c r="AD78" s="39">
        <v>2404.38</v>
      </c>
      <c r="AE78" s="39">
        <v>3732.08</v>
      </c>
      <c r="AF78" s="39">
        <v>0</v>
      </c>
      <c r="AG78" s="39">
        <v>0</v>
      </c>
      <c r="AH78" s="39">
        <v>6009.51</v>
      </c>
      <c r="AI78" s="39">
        <v>0</v>
      </c>
      <c r="AJ78" s="39">
        <v>0</v>
      </c>
      <c r="AK78" s="39">
        <v>0</v>
      </c>
      <c r="AL78" s="39">
        <v>0</v>
      </c>
      <c r="AM78" s="39">
        <v>0</v>
      </c>
      <c r="AN78" s="39">
        <v>0</v>
      </c>
      <c r="AO78" s="39">
        <v>1516.43</v>
      </c>
      <c r="AP78" s="39">
        <v>983.16</v>
      </c>
      <c r="AQ78" s="39">
        <v>0</v>
      </c>
      <c r="AR78" s="39">
        <v>0</v>
      </c>
      <c r="AS78" s="39">
        <v>0</v>
      </c>
      <c r="AT78" s="39">
        <v>0</v>
      </c>
      <c r="AU78" s="39">
        <v>0</v>
      </c>
      <c r="AV78" s="39">
        <v>0</v>
      </c>
      <c r="AW78" s="39">
        <v>0</v>
      </c>
      <c r="AX78" s="39">
        <v>0</v>
      </c>
      <c r="AY78" s="39">
        <v>0</v>
      </c>
      <c r="AZ78" s="39">
        <v>0</v>
      </c>
      <c r="BA78" s="62">
        <v>0</v>
      </c>
      <c r="BB78" s="62">
        <v>0</v>
      </c>
      <c r="BC78" s="62">
        <v>0</v>
      </c>
      <c r="BD78" s="62">
        <v>0</v>
      </c>
      <c r="BE78" s="62">
        <v>0</v>
      </c>
      <c r="BF78" s="62">
        <v>0</v>
      </c>
      <c r="BG78" s="62">
        <v>0</v>
      </c>
      <c r="BH78" s="62">
        <v>0</v>
      </c>
      <c r="BI78" s="7">
        <v>0</v>
      </c>
      <c r="BJ78" s="7">
        <v>0</v>
      </c>
      <c r="BK78" s="62">
        <v>0</v>
      </c>
      <c r="BL78" s="62">
        <v>0</v>
      </c>
      <c r="BM78" s="170">
        <v>0</v>
      </c>
      <c r="BN78" s="62"/>
      <c r="BO78" s="62"/>
      <c r="BP78" s="62"/>
      <c r="BQ78" s="62"/>
      <c r="BR78" s="62"/>
      <c r="BS78" s="62"/>
      <c r="BT78" s="62"/>
    </row>
    <row r="79" spans="3:72" x14ac:dyDescent="0.25">
      <c r="C79" t="str">
        <f>INDEX(Propetz!B:B,MATCH(F79,Propetz!D:D,0),1)</f>
        <v>ALEX BANHO E TOSA LTDA</v>
      </c>
      <c r="D79" s="31" t="s">
        <v>7</v>
      </c>
      <c r="E79" s="26" t="s">
        <v>276</v>
      </c>
      <c r="F79" s="31">
        <v>1162</v>
      </c>
      <c r="G79" s="26" t="s">
        <v>436</v>
      </c>
      <c r="H79" s="26" t="s">
        <v>471</v>
      </c>
      <c r="I79" s="39">
        <v>0</v>
      </c>
      <c r="J79" s="39">
        <v>0</v>
      </c>
      <c r="K79" s="39">
        <v>0</v>
      </c>
      <c r="L79" s="39">
        <v>7629.55</v>
      </c>
      <c r="M79" s="39">
        <v>6974</v>
      </c>
      <c r="N79" s="39">
        <v>2839.08</v>
      </c>
      <c r="O79" s="39">
        <v>0</v>
      </c>
      <c r="P79" s="39">
        <v>1364.62</v>
      </c>
      <c r="Q79" s="39">
        <v>3312.98</v>
      </c>
      <c r="R79" s="39">
        <v>6504.4400000000005</v>
      </c>
      <c r="S79" s="39">
        <v>1913.88</v>
      </c>
      <c r="T79" s="39">
        <v>3903.88</v>
      </c>
      <c r="U79" s="39">
        <v>4213.6499999999996</v>
      </c>
      <c r="V79" s="39">
        <v>7087.82</v>
      </c>
      <c r="W79" s="39">
        <v>0</v>
      </c>
      <c r="X79" s="39">
        <v>9210.9</v>
      </c>
      <c r="Y79" s="39">
        <v>0</v>
      </c>
      <c r="Z79" s="39">
        <v>0</v>
      </c>
      <c r="AA79" s="39">
        <v>0</v>
      </c>
      <c r="AB79" s="39">
        <v>0</v>
      </c>
      <c r="AC79" s="39">
        <v>0</v>
      </c>
      <c r="AD79" s="39">
        <v>0</v>
      </c>
      <c r="AE79" s="39">
        <v>0</v>
      </c>
      <c r="AF79" s="39">
        <v>0</v>
      </c>
      <c r="AG79" s="39">
        <v>14151.25</v>
      </c>
      <c r="AH79" s="39">
        <v>13660.32</v>
      </c>
      <c r="AI79" s="39">
        <v>19450.559999999998</v>
      </c>
      <c r="AJ79" s="39">
        <v>0</v>
      </c>
      <c r="AK79" s="39">
        <v>0</v>
      </c>
      <c r="AL79" s="39">
        <v>4605.32</v>
      </c>
      <c r="AM79" s="39">
        <v>0</v>
      </c>
      <c r="AN79" s="39">
        <v>0</v>
      </c>
      <c r="AO79" s="39">
        <v>0</v>
      </c>
      <c r="AP79" s="39">
        <v>0</v>
      </c>
      <c r="AQ79" s="39">
        <v>0</v>
      </c>
      <c r="AR79" s="39">
        <v>0</v>
      </c>
      <c r="AS79" s="39">
        <v>0</v>
      </c>
      <c r="AT79" s="39">
        <v>0</v>
      </c>
      <c r="AU79" s="39">
        <v>0</v>
      </c>
      <c r="AV79" s="39">
        <v>0</v>
      </c>
      <c r="AW79" s="39">
        <v>0</v>
      </c>
      <c r="AX79" s="39">
        <v>0</v>
      </c>
      <c r="AY79" s="39">
        <v>0</v>
      </c>
      <c r="AZ79" s="39">
        <v>0</v>
      </c>
      <c r="BA79" s="62">
        <v>0</v>
      </c>
      <c r="BB79" s="62">
        <v>0</v>
      </c>
      <c r="BC79" s="62">
        <v>0</v>
      </c>
      <c r="BD79" s="62">
        <v>0</v>
      </c>
      <c r="BE79" s="62">
        <v>0</v>
      </c>
      <c r="BF79" s="62">
        <v>0</v>
      </c>
      <c r="BG79" s="62">
        <v>0</v>
      </c>
      <c r="BH79" s="62">
        <v>0</v>
      </c>
      <c r="BI79" s="7">
        <v>0</v>
      </c>
      <c r="BJ79" s="7">
        <v>0</v>
      </c>
      <c r="BK79" s="62">
        <v>0</v>
      </c>
      <c r="BL79" s="62">
        <v>0</v>
      </c>
      <c r="BM79" s="170">
        <v>0</v>
      </c>
      <c r="BN79" s="62"/>
      <c r="BO79" s="62"/>
      <c r="BP79" s="62"/>
      <c r="BQ79" s="62"/>
      <c r="BR79" s="62"/>
      <c r="BS79" s="62"/>
      <c r="BT79" s="62"/>
    </row>
    <row r="80" spans="3:72" x14ac:dyDescent="0.25">
      <c r="C80" t="str">
        <f>INDEX(Propetz!B:B,MATCH(F80,Propetz!D:D,0),1)</f>
        <v>WHITE PET ARTIGOS DE ANIMAIS LTDA</v>
      </c>
      <c r="D80" s="31" t="s">
        <v>271</v>
      </c>
      <c r="E80" s="26" t="s">
        <v>291</v>
      </c>
      <c r="F80" s="31">
        <v>1219</v>
      </c>
      <c r="G80" s="26" t="s">
        <v>529</v>
      </c>
      <c r="H80" s="26" t="s">
        <v>435</v>
      </c>
      <c r="I80" s="39">
        <v>0</v>
      </c>
      <c r="J80" s="39">
        <v>3187.36</v>
      </c>
      <c r="K80" s="39">
        <v>0</v>
      </c>
      <c r="L80" s="39">
        <v>0</v>
      </c>
      <c r="M80" s="39">
        <v>3120.28</v>
      </c>
      <c r="N80" s="39">
        <v>8937.7199999999993</v>
      </c>
      <c r="O80" s="39">
        <v>7831.44</v>
      </c>
      <c r="P80" s="39">
        <v>0</v>
      </c>
      <c r="Q80" s="39">
        <v>2246.14</v>
      </c>
      <c r="R80" s="39">
        <v>7062.42</v>
      </c>
      <c r="S80" s="39">
        <v>0</v>
      </c>
      <c r="T80" s="39">
        <v>7700.4</v>
      </c>
      <c r="U80" s="39">
        <v>0</v>
      </c>
      <c r="V80" s="39">
        <v>8431.9599999999991</v>
      </c>
      <c r="W80" s="39">
        <v>4649.6400000000003</v>
      </c>
      <c r="X80" s="39">
        <v>8097.38</v>
      </c>
      <c r="Y80" s="39">
        <v>0</v>
      </c>
      <c r="Z80" s="39">
        <v>0</v>
      </c>
      <c r="AA80" s="39">
        <v>5391.04</v>
      </c>
      <c r="AB80" s="39">
        <v>0</v>
      </c>
      <c r="AC80" s="39">
        <v>0</v>
      </c>
      <c r="AD80" s="39">
        <v>0</v>
      </c>
      <c r="AE80" s="39">
        <v>9968.16</v>
      </c>
      <c r="AF80" s="39">
        <v>0</v>
      </c>
      <c r="AG80" s="39">
        <v>3344.76</v>
      </c>
      <c r="AH80" s="39">
        <v>0</v>
      </c>
      <c r="AI80" s="39">
        <v>5161.3999999999996</v>
      </c>
      <c r="AJ80" s="39">
        <v>0</v>
      </c>
      <c r="AK80" s="39">
        <v>2104.16</v>
      </c>
      <c r="AL80" s="39">
        <v>0</v>
      </c>
      <c r="AM80" s="39">
        <v>4798.84</v>
      </c>
      <c r="AN80" s="39">
        <v>0</v>
      </c>
      <c r="AO80" s="39">
        <v>3991.12</v>
      </c>
      <c r="AP80" s="39">
        <v>0</v>
      </c>
      <c r="AQ80" s="39">
        <v>6758.81</v>
      </c>
      <c r="AR80" s="39">
        <v>0</v>
      </c>
      <c r="AS80" s="39">
        <v>5852.64</v>
      </c>
      <c r="AT80" s="39">
        <v>0</v>
      </c>
      <c r="AU80" s="39">
        <v>2099.7600000000002</v>
      </c>
      <c r="AV80" s="39">
        <v>0</v>
      </c>
      <c r="AW80" s="39">
        <v>0</v>
      </c>
      <c r="AX80" s="39">
        <v>12186.300000000001</v>
      </c>
      <c r="AY80" s="39">
        <v>0</v>
      </c>
      <c r="AZ80" s="39">
        <v>0</v>
      </c>
      <c r="BA80" s="62">
        <v>4747.54</v>
      </c>
      <c r="BB80" s="62">
        <v>0</v>
      </c>
      <c r="BC80" s="62">
        <v>0</v>
      </c>
      <c r="BD80" s="62">
        <v>0</v>
      </c>
      <c r="BE80" s="62">
        <v>6057.4</v>
      </c>
      <c r="BF80" s="62">
        <v>0</v>
      </c>
      <c r="BG80" s="62">
        <v>0</v>
      </c>
      <c r="BH80" s="62">
        <v>5256.2400000000007</v>
      </c>
      <c r="BI80" s="7">
        <v>3688</v>
      </c>
      <c r="BJ80" s="7">
        <v>0</v>
      </c>
      <c r="BK80" s="62">
        <v>4394.5200000000004</v>
      </c>
      <c r="BL80" s="62">
        <v>0</v>
      </c>
      <c r="BM80" s="170">
        <v>4749.2</v>
      </c>
      <c r="BN80" s="62"/>
      <c r="BO80" s="62"/>
      <c r="BP80" s="62"/>
      <c r="BQ80" s="62"/>
      <c r="BR80" s="62"/>
      <c r="BS80" s="62"/>
      <c r="BT80" s="62"/>
    </row>
    <row r="81" spans="3:72" x14ac:dyDescent="0.25">
      <c r="C81" t="str">
        <f>INDEX(Propetz!B:B,MATCH(F81,Propetz!D:D,0),1)</f>
        <v>Wesley Lopes de Oliveira 93517300187</v>
      </c>
      <c r="D81" s="31" t="s">
        <v>268</v>
      </c>
      <c r="E81" s="26" t="s">
        <v>291</v>
      </c>
      <c r="F81" s="31">
        <v>1109</v>
      </c>
      <c r="G81" s="26" t="s">
        <v>529</v>
      </c>
      <c r="H81" s="26" t="s">
        <v>435</v>
      </c>
      <c r="I81" s="39">
        <v>0</v>
      </c>
      <c r="J81" s="39">
        <v>2938.8</v>
      </c>
      <c r="K81" s="39">
        <v>0</v>
      </c>
      <c r="L81" s="39">
        <v>2594.88</v>
      </c>
      <c r="M81" s="39">
        <v>0</v>
      </c>
      <c r="N81" s="39">
        <v>0</v>
      </c>
      <c r="O81" s="39">
        <v>0</v>
      </c>
      <c r="P81" s="39">
        <v>0</v>
      </c>
      <c r="Q81" s="39">
        <v>13018.92</v>
      </c>
      <c r="R81" s="39">
        <v>9481.92</v>
      </c>
      <c r="S81" s="39">
        <v>0</v>
      </c>
      <c r="T81" s="39">
        <v>11243.64</v>
      </c>
      <c r="U81" s="39">
        <v>0</v>
      </c>
      <c r="V81" s="39">
        <v>0</v>
      </c>
      <c r="W81" s="39">
        <v>13141.68</v>
      </c>
      <c r="X81" s="39">
        <v>0</v>
      </c>
      <c r="Y81" s="39">
        <v>15507.32</v>
      </c>
      <c r="Z81" s="39">
        <v>0</v>
      </c>
      <c r="AA81" s="39">
        <v>14544.66</v>
      </c>
      <c r="AB81" s="39">
        <v>0</v>
      </c>
      <c r="AC81" s="39">
        <v>0</v>
      </c>
      <c r="AD81" s="39">
        <v>13505.05</v>
      </c>
      <c r="AE81" s="39">
        <v>9156.84</v>
      </c>
      <c r="AF81" s="39">
        <v>19311.3</v>
      </c>
      <c r="AG81" s="39">
        <v>10939.32</v>
      </c>
      <c r="AH81" s="39">
        <v>0</v>
      </c>
      <c r="AI81" s="39">
        <v>0</v>
      </c>
      <c r="AJ81" s="39">
        <v>0</v>
      </c>
      <c r="AK81" s="39">
        <v>0</v>
      </c>
      <c r="AL81" s="39">
        <v>11686.74</v>
      </c>
      <c r="AM81" s="39">
        <v>0</v>
      </c>
      <c r="AN81" s="39">
        <v>0</v>
      </c>
      <c r="AO81" s="39">
        <v>0</v>
      </c>
      <c r="AP81" s="39">
        <v>0</v>
      </c>
      <c r="AQ81" s="39">
        <v>1955.02</v>
      </c>
      <c r="AR81" s="39">
        <v>11887.9</v>
      </c>
      <c r="AS81" s="39">
        <v>0</v>
      </c>
      <c r="AT81" s="39">
        <v>0</v>
      </c>
      <c r="AU81" s="39">
        <v>9912.42</v>
      </c>
      <c r="AV81" s="39">
        <v>0</v>
      </c>
      <c r="AW81" s="39">
        <v>0</v>
      </c>
      <c r="AX81" s="39">
        <v>0</v>
      </c>
      <c r="AY81" s="39">
        <v>0</v>
      </c>
      <c r="AZ81" s="39">
        <v>0</v>
      </c>
      <c r="BA81" s="62">
        <v>13519.85</v>
      </c>
      <c r="BB81" s="62">
        <v>900.98</v>
      </c>
      <c r="BC81" s="62">
        <v>0</v>
      </c>
      <c r="BD81" s="62">
        <v>0</v>
      </c>
      <c r="BE81" s="62">
        <v>9215.08</v>
      </c>
      <c r="BF81" s="62">
        <v>144.9</v>
      </c>
      <c r="BG81" s="62">
        <v>0</v>
      </c>
      <c r="BH81" s="62">
        <v>0</v>
      </c>
      <c r="BI81" s="7">
        <v>0</v>
      </c>
      <c r="BJ81" s="7">
        <v>0</v>
      </c>
      <c r="BK81" s="62">
        <v>0</v>
      </c>
      <c r="BL81" s="62">
        <v>0</v>
      </c>
      <c r="BM81" s="170">
        <v>0</v>
      </c>
      <c r="BN81" s="62"/>
      <c r="BO81" s="62"/>
      <c r="BP81" s="62"/>
      <c r="BQ81" s="62"/>
      <c r="BR81" s="62"/>
      <c r="BS81" s="62"/>
      <c r="BT81" s="62"/>
    </row>
    <row r="82" spans="3:72" x14ac:dyDescent="0.25">
      <c r="C82" t="str">
        <f>INDEX(Propetz!B:B,MATCH(F82,Propetz!D:D,0),1)</f>
        <v>CASA VET DISTRIBUIDORA LTDA</v>
      </c>
      <c r="D82" s="31" t="s">
        <v>46</v>
      </c>
      <c r="E82" s="26" t="s">
        <v>280</v>
      </c>
      <c r="F82" s="31">
        <v>1056</v>
      </c>
      <c r="G82" s="26" t="s">
        <v>437</v>
      </c>
      <c r="H82" s="26" t="s">
        <v>435</v>
      </c>
      <c r="I82" s="39">
        <v>8597.35</v>
      </c>
      <c r="J82" s="39">
        <v>0</v>
      </c>
      <c r="K82" s="39">
        <v>4757.8</v>
      </c>
      <c r="L82" s="39">
        <v>0</v>
      </c>
      <c r="M82" s="39">
        <v>4271.8100000000004</v>
      </c>
      <c r="N82" s="39">
        <v>12786.47</v>
      </c>
      <c r="O82" s="39">
        <v>0</v>
      </c>
      <c r="P82" s="39">
        <v>6358.68</v>
      </c>
      <c r="Q82" s="39">
        <v>0</v>
      </c>
      <c r="R82" s="39">
        <v>0</v>
      </c>
      <c r="S82" s="39">
        <v>1752.98</v>
      </c>
      <c r="T82" s="39">
        <v>3531.46</v>
      </c>
      <c r="U82" s="39">
        <v>3364.81</v>
      </c>
      <c r="V82" s="39">
        <v>0</v>
      </c>
      <c r="W82" s="39">
        <v>4368.2700000000004</v>
      </c>
      <c r="X82" s="39">
        <v>10411.620000000001</v>
      </c>
      <c r="Y82" s="39">
        <v>0</v>
      </c>
      <c r="Z82" s="39">
        <v>0</v>
      </c>
      <c r="AA82" s="39">
        <v>6870.54</v>
      </c>
      <c r="AB82" s="39">
        <v>0</v>
      </c>
      <c r="AC82" s="39">
        <v>0</v>
      </c>
      <c r="AD82" s="39">
        <v>3583.01</v>
      </c>
      <c r="AE82" s="39">
        <v>2486.83</v>
      </c>
      <c r="AF82" s="39">
        <v>3336.5</v>
      </c>
      <c r="AG82" s="39">
        <v>4511.74</v>
      </c>
      <c r="AH82" s="39">
        <v>20920.239999999998</v>
      </c>
      <c r="AI82" s="39">
        <v>0</v>
      </c>
      <c r="AJ82" s="39">
        <v>13890.44</v>
      </c>
      <c r="AK82" s="39">
        <v>0</v>
      </c>
      <c r="AL82" s="39">
        <v>0</v>
      </c>
      <c r="AM82" s="39">
        <v>0</v>
      </c>
      <c r="AN82" s="39">
        <v>0</v>
      </c>
      <c r="AO82" s="39">
        <v>0</v>
      </c>
      <c r="AP82" s="39">
        <v>0</v>
      </c>
      <c r="AQ82" s="39">
        <v>3400</v>
      </c>
      <c r="AR82" s="39">
        <v>3776.48</v>
      </c>
      <c r="AS82" s="39">
        <v>0</v>
      </c>
      <c r="AT82" s="39">
        <v>10580.18</v>
      </c>
      <c r="AU82" s="39">
        <v>0</v>
      </c>
      <c r="AV82" s="39">
        <v>0</v>
      </c>
      <c r="AW82" s="39">
        <v>6239.01</v>
      </c>
      <c r="AX82" s="39">
        <v>5172.6399999999994</v>
      </c>
      <c r="AY82" s="39">
        <v>0</v>
      </c>
      <c r="AZ82" s="39">
        <v>0</v>
      </c>
      <c r="BA82" s="62">
        <v>0</v>
      </c>
      <c r="BB82" s="62">
        <v>0</v>
      </c>
      <c r="BC82" s="62">
        <v>0</v>
      </c>
      <c r="BD82" s="62">
        <v>0</v>
      </c>
      <c r="BE82" s="62">
        <v>0</v>
      </c>
      <c r="BF82" s="62">
        <v>0</v>
      </c>
      <c r="BG82" s="62">
        <v>0</v>
      </c>
      <c r="BH82" s="62">
        <v>0</v>
      </c>
      <c r="BI82" s="7">
        <v>0</v>
      </c>
      <c r="BJ82" s="7">
        <v>0</v>
      </c>
      <c r="BK82" s="62">
        <v>0</v>
      </c>
      <c r="BL82" s="62">
        <v>0</v>
      </c>
      <c r="BM82" s="170">
        <v>0</v>
      </c>
      <c r="BN82" s="62"/>
      <c r="BO82" s="62"/>
      <c r="BP82" s="62"/>
      <c r="BQ82" s="62"/>
      <c r="BR82" s="62"/>
      <c r="BS82" s="62"/>
      <c r="BT82" s="62"/>
    </row>
    <row r="83" spans="3:72" x14ac:dyDescent="0.25">
      <c r="C83" t="str">
        <f>INDEX(Propetz!B:B,MATCH(F83,Propetz!D:D,0),1)</f>
        <v>VIDA DISTRIBUIDORA DE MEDICAMENTOS VETERINARIOS LTDA</v>
      </c>
      <c r="D83" s="31" t="s">
        <v>260</v>
      </c>
      <c r="E83" s="26" t="s">
        <v>302</v>
      </c>
      <c r="F83" s="31">
        <v>1194</v>
      </c>
      <c r="G83" s="26" t="s">
        <v>437</v>
      </c>
      <c r="H83" s="26" t="s">
        <v>435</v>
      </c>
      <c r="I83" s="39">
        <v>0</v>
      </c>
      <c r="J83" s="39">
        <v>0</v>
      </c>
      <c r="K83" s="39">
        <v>0</v>
      </c>
      <c r="L83" s="39">
        <v>0</v>
      </c>
      <c r="M83" s="39">
        <v>18718.689999999999</v>
      </c>
      <c r="N83" s="39">
        <v>0</v>
      </c>
      <c r="O83" s="39">
        <v>0</v>
      </c>
      <c r="P83" s="39">
        <v>16177.24</v>
      </c>
      <c r="Q83" s="39">
        <v>0</v>
      </c>
      <c r="R83" s="39">
        <v>0</v>
      </c>
      <c r="S83" s="39">
        <v>0</v>
      </c>
      <c r="T83" s="39">
        <v>0</v>
      </c>
      <c r="U83" s="39">
        <v>11635.06</v>
      </c>
      <c r="V83" s="39">
        <v>0</v>
      </c>
      <c r="W83" s="39">
        <v>0</v>
      </c>
      <c r="X83" s="39">
        <v>0</v>
      </c>
      <c r="Y83" s="39">
        <v>0</v>
      </c>
      <c r="Z83" s="39">
        <v>0</v>
      </c>
      <c r="AA83" s="39">
        <v>10833.91</v>
      </c>
      <c r="AB83" s="39">
        <v>0</v>
      </c>
      <c r="AC83" s="39">
        <v>0</v>
      </c>
      <c r="AD83" s="39">
        <v>0</v>
      </c>
      <c r="AE83" s="39">
        <v>0</v>
      </c>
      <c r="AF83" s="39">
        <v>13114.14</v>
      </c>
      <c r="AG83" s="39">
        <v>0</v>
      </c>
      <c r="AH83" s="39">
        <v>0</v>
      </c>
      <c r="AI83" s="39">
        <v>0</v>
      </c>
      <c r="AJ83" s="39">
        <v>14187.759999999998</v>
      </c>
      <c r="AK83" s="39">
        <v>0</v>
      </c>
      <c r="AL83" s="39">
        <v>11824.7</v>
      </c>
      <c r="AM83" s="39">
        <v>0</v>
      </c>
      <c r="AN83" s="39">
        <v>0</v>
      </c>
      <c r="AO83" s="39">
        <v>0</v>
      </c>
      <c r="AP83" s="39">
        <v>0</v>
      </c>
      <c r="AQ83" s="39">
        <v>0</v>
      </c>
      <c r="AR83" s="39">
        <v>8749.5400000000009</v>
      </c>
      <c r="AS83" s="39">
        <v>3431.91</v>
      </c>
      <c r="AT83" s="39">
        <v>0</v>
      </c>
      <c r="AU83" s="39">
        <v>0</v>
      </c>
      <c r="AV83" s="39">
        <v>0</v>
      </c>
      <c r="AW83" s="39">
        <v>0</v>
      </c>
      <c r="AX83" s="39">
        <v>14406.099999999999</v>
      </c>
      <c r="AY83" s="39">
        <v>0</v>
      </c>
      <c r="AZ83" s="39">
        <v>0</v>
      </c>
      <c r="BA83" s="62">
        <v>0</v>
      </c>
      <c r="BB83" s="62">
        <v>18062.690000000002</v>
      </c>
      <c r="BC83" s="62">
        <v>0</v>
      </c>
      <c r="BD83" s="62">
        <v>0</v>
      </c>
      <c r="BE83" s="62">
        <v>0</v>
      </c>
      <c r="BF83" s="62">
        <v>19096.61</v>
      </c>
      <c r="BG83" s="62">
        <v>0</v>
      </c>
      <c r="BH83" s="62">
        <v>0</v>
      </c>
      <c r="BI83" s="7">
        <v>10211.5</v>
      </c>
      <c r="BJ83" s="7">
        <v>0</v>
      </c>
      <c r="BK83" s="62">
        <v>0</v>
      </c>
      <c r="BL83" s="62">
        <v>13630.830000000002</v>
      </c>
      <c r="BM83" s="170">
        <v>0</v>
      </c>
      <c r="BN83" s="62"/>
      <c r="BO83" s="62"/>
      <c r="BP83" s="62"/>
      <c r="BQ83" s="62"/>
      <c r="BR83" s="62"/>
      <c r="BS83" s="62"/>
      <c r="BT83" s="62"/>
    </row>
    <row r="84" spans="3:72" x14ac:dyDescent="0.25">
      <c r="C84" t="str">
        <f>INDEX(Propetz!B:B,MATCH(F84,Propetz!D:D,0),1)</f>
        <v>VIP PET SHOP COMERCIO ATACADISTA E VAREJISTA DE ARTIGOS PARA</v>
      </c>
      <c r="D84" s="31" t="s">
        <v>331</v>
      </c>
      <c r="E84" s="26" t="s">
        <v>294</v>
      </c>
      <c r="F84" s="31">
        <v>1338</v>
      </c>
      <c r="G84" s="26" t="s">
        <v>437</v>
      </c>
      <c r="H84" s="26" t="s">
        <v>435</v>
      </c>
      <c r="I84" s="39">
        <v>0</v>
      </c>
      <c r="J84" s="39">
        <v>0</v>
      </c>
      <c r="K84" s="39">
        <v>0</v>
      </c>
      <c r="L84" s="39">
        <v>0</v>
      </c>
      <c r="M84" s="39">
        <v>0</v>
      </c>
      <c r="N84" s="39">
        <v>0</v>
      </c>
      <c r="O84" s="39">
        <v>0</v>
      </c>
      <c r="P84" s="39">
        <v>0</v>
      </c>
      <c r="Q84" s="39">
        <v>0</v>
      </c>
      <c r="R84" s="39">
        <v>0</v>
      </c>
      <c r="S84" s="39">
        <v>0</v>
      </c>
      <c r="T84" s="39">
        <v>30000.299999999996</v>
      </c>
      <c r="U84" s="39">
        <v>0</v>
      </c>
      <c r="V84" s="39">
        <v>1554</v>
      </c>
      <c r="W84" s="39">
        <v>14765.87</v>
      </c>
      <c r="X84" s="39">
        <v>0</v>
      </c>
      <c r="Y84" s="39">
        <v>0</v>
      </c>
      <c r="Z84" s="39">
        <v>0</v>
      </c>
      <c r="AA84" s="39">
        <v>0</v>
      </c>
      <c r="AB84" s="39">
        <v>0</v>
      </c>
      <c r="AC84" s="39">
        <v>0</v>
      </c>
      <c r="AD84" s="39">
        <v>0</v>
      </c>
      <c r="AE84" s="39">
        <v>0</v>
      </c>
      <c r="AF84" s="39">
        <v>0</v>
      </c>
      <c r="AG84" s="39">
        <v>0</v>
      </c>
      <c r="AH84" s="39">
        <v>0</v>
      </c>
      <c r="AI84" s="39">
        <v>0</v>
      </c>
      <c r="AJ84" s="39">
        <v>0</v>
      </c>
      <c r="AK84" s="39">
        <v>0</v>
      </c>
      <c r="AL84" s="39">
        <v>0</v>
      </c>
      <c r="AM84" s="39">
        <v>0</v>
      </c>
      <c r="AN84" s="39">
        <v>0</v>
      </c>
      <c r="AO84" s="39">
        <v>0</v>
      </c>
      <c r="AP84" s="39">
        <v>0</v>
      </c>
      <c r="AQ84" s="39">
        <v>0</v>
      </c>
      <c r="AR84" s="39">
        <v>0</v>
      </c>
      <c r="AS84" s="39">
        <v>0</v>
      </c>
      <c r="AT84" s="39">
        <v>0</v>
      </c>
      <c r="AU84" s="39">
        <v>0</v>
      </c>
      <c r="AV84" s="39">
        <v>0</v>
      </c>
      <c r="AW84" s="39">
        <v>0</v>
      </c>
      <c r="AX84" s="39">
        <v>0</v>
      </c>
      <c r="AY84" s="39">
        <v>0</v>
      </c>
      <c r="AZ84" s="39">
        <v>0</v>
      </c>
      <c r="BA84" s="62">
        <v>0</v>
      </c>
      <c r="BB84" s="62">
        <v>0</v>
      </c>
      <c r="BC84" s="62">
        <v>0</v>
      </c>
      <c r="BD84" s="62">
        <v>0</v>
      </c>
      <c r="BE84" s="62">
        <v>0</v>
      </c>
      <c r="BF84" s="62">
        <v>0</v>
      </c>
      <c r="BG84" s="62">
        <v>0</v>
      </c>
      <c r="BH84" s="62">
        <v>0</v>
      </c>
      <c r="BI84" s="7">
        <v>0</v>
      </c>
      <c r="BJ84" s="7">
        <v>0</v>
      </c>
      <c r="BK84" s="62">
        <v>0</v>
      </c>
      <c r="BL84" s="62">
        <v>0</v>
      </c>
      <c r="BM84" s="170">
        <v>0</v>
      </c>
      <c r="BN84" s="62"/>
      <c r="BO84" s="62"/>
      <c r="BP84" s="62"/>
      <c r="BQ84" s="62"/>
      <c r="BR84" s="62"/>
      <c r="BS84" s="62"/>
      <c r="BT84" s="62"/>
    </row>
    <row r="85" spans="3:72" x14ac:dyDescent="0.25">
      <c r="C85" t="str">
        <f>INDEX(Propetz!B:B,MATCH(F85,Propetz!D:D,0),1)</f>
        <v>BELAS PATAS ESCOLA DE SERVICOS PET LTDA</v>
      </c>
      <c r="D85" s="31" t="s">
        <v>32</v>
      </c>
      <c r="E85" s="26" t="s">
        <v>276</v>
      </c>
      <c r="F85" s="31">
        <v>1253</v>
      </c>
      <c r="G85" s="26" t="s">
        <v>436</v>
      </c>
      <c r="H85" s="26" t="s">
        <v>435</v>
      </c>
      <c r="I85" s="39">
        <v>0</v>
      </c>
      <c r="J85" s="39">
        <v>0</v>
      </c>
      <c r="K85" s="39">
        <v>0</v>
      </c>
      <c r="L85" s="39">
        <v>0</v>
      </c>
      <c r="M85" s="39">
        <v>0</v>
      </c>
      <c r="N85" s="39">
        <v>0</v>
      </c>
      <c r="O85" s="39">
        <v>0</v>
      </c>
      <c r="P85" s="39">
        <v>0</v>
      </c>
      <c r="Q85" s="39">
        <v>25134.3</v>
      </c>
      <c r="R85" s="39">
        <v>0</v>
      </c>
      <c r="S85" s="39">
        <v>0</v>
      </c>
      <c r="T85" s="39">
        <v>0</v>
      </c>
      <c r="U85" s="39">
        <v>0</v>
      </c>
      <c r="V85" s="39">
        <v>0</v>
      </c>
      <c r="W85" s="39">
        <v>20059.59</v>
      </c>
      <c r="X85" s="39">
        <v>0</v>
      </c>
      <c r="Y85" s="39">
        <v>0</v>
      </c>
      <c r="Z85" s="39">
        <v>0</v>
      </c>
      <c r="AA85" s="39">
        <v>0</v>
      </c>
      <c r="AB85" s="39">
        <v>0</v>
      </c>
      <c r="AC85" s="39">
        <v>0</v>
      </c>
      <c r="AD85" s="39">
        <v>0</v>
      </c>
      <c r="AE85" s="39">
        <v>0</v>
      </c>
      <c r="AF85" s="39">
        <v>9260.39</v>
      </c>
      <c r="AG85" s="39">
        <v>4671.04</v>
      </c>
      <c r="AH85" s="39">
        <v>0</v>
      </c>
      <c r="AI85" s="39">
        <v>13982.369999999999</v>
      </c>
      <c r="AJ85" s="39">
        <v>0</v>
      </c>
      <c r="AK85" s="39">
        <v>7842.84</v>
      </c>
      <c r="AL85" s="39">
        <v>0</v>
      </c>
      <c r="AM85" s="39">
        <v>17353.02</v>
      </c>
      <c r="AN85" s="39">
        <v>0</v>
      </c>
      <c r="AO85" s="39">
        <v>8680.7999999999993</v>
      </c>
      <c r="AP85" s="39">
        <v>8825.7999999999993</v>
      </c>
      <c r="AQ85" s="39">
        <v>12848.789999999999</v>
      </c>
      <c r="AR85" s="39">
        <v>0</v>
      </c>
      <c r="AS85" s="39">
        <v>7343.64</v>
      </c>
      <c r="AT85" s="39">
        <v>0</v>
      </c>
      <c r="AU85" s="39">
        <v>7418.27</v>
      </c>
      <c r="AV85" s="39">
        <v>0</v>
      </c>
      <c r="AW85" s="39">
        <v>0</v>
      </c>
      <c r="AX85" s="39">
        <v>5171.22</v>
      </c>
      <c r="AY85" s="39">
        <v>9177.5400000000009</v>
      </c>
      <c r="AZ85" s="39">
        <v>10473.59</v>
      </c>
      <c r="BA85" s="62">
        <v>0</v>
      </c>
      <c r="BB85" s="62">
        <v>20171.600000000002</v>
      </c>
      <c r="BC85" s="62">
        <v>8205.08</v>
      </c>
      <c r="BD85" s="62">
        <v>10254.689999999999</v>
      </c>
      <c r="BE85" s="62">
        <v>0</v>
      </c>
      <c r="BF85" s="62">
        <v>8372.01</v>
      </c>
      <c r="BG85" s="62">
        <v>3165.76</v>
      </c>
      <c r="BH85" s="62">
        <v>0</v>
      </c>
      <c r="BI85" s="7">
        <v>0</v>
      </c>
      <c r="BJ85" s="7">
        <v>5629.49</v>
      </c>
      <c r="BK85" s="62">
        <v>6194.04</v>
      </c>
      <c r="BL85" s="62">
        <v>0</v>
      </c>
      <c r="BM85" s="170">
        <v>14048.04</v>
      </c>
      <c r="BN85" s="62"/>
      <c r="BO85" s="62"/>
      <c r="BP85" s="62"/>
      <c r="BQ85" s="62"/>
      <c r="BR85" s="62"/>
      <c r="BS85" s="62"/>
      <c r="BT85" s="62"/>
    </row>
    <row r="86" spans="3:72" x14ac:dyDescent="0.25">
      <c r="C86" t="str">
        <f>INDEX(Propetz!B:B,MATCH(F86,Propetz!D:D,0),1)</f>
        <v>RESOLV PET MOVEIS E EQUIPAMENTOS PARA PET SHOP LTDA</v>
      </c>
      <c r="D86" s="31" t="s">
        <v>220</v>
      </c>
      <c r="E86" s="26" t="s">
        <v>279</v>
      </c>
      <c r="F86" s="31">
        <v>1100</v>
      </c>
      <c r="G86" s="26" t="s">
        <v>529</v>
      </c>
      <c r="H86" s="26" t="s">
        <v>464</v>
      </c>
      <c r="I86" s="39">
        <v>0</v>
      </c>
      <c r="J86" s="39">
        <v>8822.8799999999992</v>
      </c>
      <c r="K86" s="39">
        <v>0</v>
      </c>
      <c r="L86" s="39">
        <v>0</v>
      </c>
      <c r="M86" s="39">
        <v>7878.84</v>
      </c>
      <c r="N86" s="39">
        <v>0</v>
      </c>
      <c r="O86" s="39">
        <v>7418.56</v>
      </c>
      <c r="P86" s="39">
        <v>0</v>
      </c>
      <c r="Q86" s="39">
        <v>2870.88</v>
      </c>
      <c r="R86" s="39">
        <v>4920.66</v>
      </c>
      <c r="S86" s="39">
        <v>7399.88</v>
      </c>
      <c r="T86" s="39">
        <v>0</v>
      </c>
      <c r="U86" s="39">
        <v>14222.44</v>
      </c>
      <c r="V86" s="39">
        <v>0</v>
      </c>
      <c r="W86" s="39">
        <v>0</v>
      </c>
      <c r="X86" s="39">
        <v>0</v>
      </c>
      <c r="Y86" s="39">
        <v>10895.98</v>
      </c>
      <c r="Z86" s="39">
        <v>0</v>
      </c>
      <c r="AA86" s="39">
        <v>16819.41</v>
      </c>
      <c r="AB86" s="39">
        <v>9735.33</v>
      </c>
      <c r="AC86" s="39">
        <v>0</v>
      </c>
      <c r="AD86" s="39">
        <v>6734.77</v>
      </c>
      <c r="AE86" s="39">
        <v>4639.76</v>
      </c>
      <c r="AF86" s="39">
        <v>7760.66</v>
      </c>
      <c r="AG86" s="39">
        <v>19675.78</v>
      </c>
      <c r="AH86" s="39">
        <v>5802.47</v>
      </c>
      <c r="AI86" s="39">
        <v>6494.6</v>
      </c>
      <c r="AJ86" s="39">
        <v>11181.16</v>
      </c>
      <c r="AK86" s="39">
        <v>0</v>
      </c>
      <c r="AL86" s="39">
        <v>9042.48</v>
      </c>
      <c r="AM86" s="39">
        <v>11234.92</v>
      </c>
      <c r="AN86" s="39">
        <v>11857.9</v>
      </c>
      <c r="AO86" s="39">
        <v>8101.68</v>
      </c>
      <c r="AP86" s="39">
        <v>0</v>
      </c>
      <c r="AQ86" s="39">
        <v>5085.59</v>
      </c>
      <c r="AR86" s="39">
        <v>3251.24</v>
      </c>
      <c r="AS86" s="39">
        <v>9893.68</v>
      </c>
      <c r="AT86" s="39">
        <v>6755.66</v>
      </c>
      <c r="AU86" s="39">
        <v>0</v>
      </c>
      <c r="AV86" s="39">
        <v>8807.16</v>
      </c>
      <c r="AW86" s="39">
        <v>7839.26</v>
      </c>
      <c r="AX86" s="39">
        <v>5540.59</v>
      </c>
      <c r="AY86" s="39">
        <v>8045.4</v>
      </c>
      <c r="AZ86" s="39">
        <v>9484.89</v>
      </c>
      <c r="BA86" s="62">
        <v>179.4</v>
      </c>
      <c r="BB86" s="62">
        <v>9633.15</v>
      </c>
      <c r="BC86" s="62">
        <v>9169.94</v>
      </c>
      <c r="BD86" s="62">
        <v>3011.6</v>
      </c>
      <c r="BE86" s="62">
        <v>6497.2</v>
      </c>
      <c r="BF86" s="62">
        <v>0</v>
      </c>
      <c r="BG86" s="62">
        <v>4160.96</v>
      </c>
      <c r="BH86" s="62">
        <v>0</v>
      </c>
      <c r="BI86" s="7">
        <v>6453.25</v>
      </c>
      <c r="BJ86" s="7">
        <v>8380.9</v>
      </c>
      <c r="BK86" s="62">
        <v>8771.34</v>
      </c>
      <c r="BL86" s="62">
        <v>7832.08</v>
      </c>
      <c r="BM86" s="170">
        <v>0</v>
      </c>
      <c r="BN86" s="62"/>
      <c r="BO86" s="62"/>
      <c r="BP86" s="62"/>
      <c r="BQ86" s="62"/>
      <c r="BR86" s="62"/>
      <c r="BS86" s="62"/>
      <c r="BT86" s="62"/>
    </row>
    <row r="87" spans="3:72" x14ac:dyDescent="0.25">
      <c r="C87" t="str">
        <f>INDEX(Propetz!B:B,MATCH(F87,Propetz!D:D,0),1)</f>
        <v>DANILO LEITE ALMEIDA 06664181525</v>
      </c>
      <c r="D87" s="31" t="s">
        <v>61</v>
      </c>
      <c r="E87" s="26" t="s">
        <v>283</v>
      </c>
      <c r="F87" s="31">
        <v>1104</v>
      </c>
      <c r="G87" s="26" t="s">
        <v>436</v>
      </c>
      <c r="H87" s="26" t="s">
        <v>435</v>
      </c>
      <c r="I87" s="39">
        <v>0</v>
      </c>
      <c r="J87" s="39">
        <v>18440.989999999998</v>
      </c>
      <c r="K87" s="39">
        <v>3628.14</v>
      </c>
      <c r="L87" s="39">
        <v>0</v>
      </c>
      <c r="M87" s="39">
        <v>1438</v>
      </c>
      <c r="N87" s="39">
        <v>0</v>
      </c>
      <c r="O87" s="39">
        <v>4543</v>
      </c>
      <c r="P87" s="39">
        <v>8843.98</v>
      </c>
      <c r="Q87" s="39">
        <v>6506.0400000000009</v>
      </c>
      <c r="R87" s="39">
        <v>0</v>
      </c>
      <c r="S87" s="39">
        <v>0</v>
      </c>
      <c r="T87" s="39">
        <v>3088.48</v>
      </c>
      <c r="U87" s="39">
        <v>7390.0099999999993</v>
      </c>
      <c r="V87" s="39">
        <v>0</v>
      </c>
      <c r="W87" s="39">
        <v>0</v>
      </c>
      <c r="X87" s="39">
        <v>12667.4</v>
      </c>
      <c r="Y87" s="39">
        <v>2583.37</v>
      </c>
      <c r="Z87" s="39">
        <v>4121.5200000000004</v>
      </c>
      <c r="AA87" s="39">
        <v>8743.49</v>
      </c>
      <c r="AB87" s="39">
        <v>7600.93</v>
      </c>
      <c r="AC87" s="39">
        <v>0</v>
      </c>
      <c r="AD87" s="39">
        <v>3812.2799999999997</v>
      </c>
      <c r="AE87" s="39">
        <v>3347.44</v>
      </c>
      <c r="AF87" s="39">
        <v>9930.7899999999991</v>
      </c>
      <c r="AG87" s="39">
        <v>3951.7</v>
      </c>
      <c r="AH87" s="39">
        <v>3186.89</v>
      </c>
      <c r="AI87" s="39">
        <v>0</v>
      </c>
      <c r="AJ87" s="39">
        <v>0</v>
      </c>
      <c r="AK87" s="39">
        <v>0</v>
      </c>
      <c r="AL87" s="39">
        <v>0</v>
      </c>
      <c r="AM87" s="39">
        <v>2935.08</v>
      </c>
      <c r="AN87" s="39">
        <v>3200.2799999999997</v>
      </c>
      <c r="AO87" s="39">
        <v>3196</v>
      </c>
      <c r="AP87" s="39">
        <v>0</v>
      </c>
      <c r="AQ87" s="39">
        <v>3271.63</v>
      </c>
      <c r="AR87" s="39">
        <v>2441.1799999999998</v>
      </c>
      <c r="AS87" s="39">
        <v>0</v>
      </c>
      <c r="AT87" s="39">
        <v>3545.7639999999997</v>
      </c>
      <c r="AU87" s="39">
        <v>0</v>
      </c>
      <c r="AV87" s="39">
        <v>0</v>
      </c>
      <c r="AW87" s="39">
        <v>0</v>
      </c>
      <c r="AX87" s="39">
        <v>3935.74</v>
      </c>
      <c r="AY87" s="39">
        <v>0</v>
      </c>
      <c r="AZ87" s="39">
        <v>5006.67</v>
      </c>
      <c r="BA87" s="62">
        <v>3400.24</v>
      </c>
      <c r="BB87" s="62">
        <v>0</v>
      </c>
      <c r="BC87" s="62">
        <v>0</v>
      </c>
      <c r="BD87" s="62">
        <v>0</v>
      </c>
      <c r="BE87" s="62">
        <v>0</v>
      </c>
      <c r="BF87" s="62">
        <v>0</v>
      </c>
      <c r="BG87" s="62">
        <v>0</v>
      </c>
      <c r="BH87" s="62">
        <v>0</v>
      </c>
      <c r="BI87" s="7">
        <v>0</v>
      </c>
      <c r="BJ87" s="7">
        <v>0</v>
      </c>
      <c r="BK87" s="62">
        <v>0</v>
      </c>
      <c r="BL87" s="62">
        <v>0</v>
      </c>
      <c r="BM87" s="170">
        <v>0</v>
      </c>
      <c r="BN87" s="62"/>
      <c r="BO87" s="62"/>
      <c r="BP87" s="62"/>
      <c r="BQ87" s="62"/>
      <c r="BR87" s="62"/>
      <c r="BS87" s="62"/>
      <c r="BT87" s="62"/>
    </row>
    <row r="88" spans="3:72" x14ac:dyDescent="0.25">
      <c r="C88" t="str">
        <f>INDEX(Propetz!B:B,MATCH(F88,Propetz!D:D,0),1)</f>
        <v>CAROLINE TARRA MUNIZ 40884603830</v>
      </c>
      <c r="D88" s="31" t="s">
        <v>43</v>
      </c>
      <c r="E88" s="26" t="s">
        <v>276</v>
      </c>
      <c r="F88" s="31">
        <v>1045</v>
      </c>
      <c r="G88" s="26" t="s">
        <v>436</v>
      </c>
      <c r="H88" s="26" t="s">
        <v>464</v>
      </c>
      <c r="I88" s="39">
        <v>2416.8000000000002</v>
      </c>
      <c r="J88" s="39">
        <v>2211.92</v>
      </c>
      <c r="K88" s="39">
        <v>3050.68</v>
      </c>
      <c r="L88" s="39">
        <v>0</v>
      </c>
      <c r="M88" s="39">
        <v>3035.87</v>
      </c>
      <c r="N88" s="39">
        <v>2655.96</v>
      </c>
      <c r="O88" s="39">
        <v>7416.01</v>
      </c>
      <c r="P88" s="39">
        <v>0</v>
      </c>
      <c r="Q88" s="39">
        <v>5269.44</v>
      </c>
      <c r="R88" s="39">
        <v>1956.72</v>
      </c>
      <c r="S88" s="39">
        <v>4266.5200000000004</v>
      </c>
      <c r="T88" s="39">
        <v>5145</v>
      </c>
      <c r="U88" s="39">
        <v>2907.18</v>
      </c>
      <c r="V88" s="39">
        <v>2952.16</v>
      </c>
      <c r="W88" s="39">
        <v>6307.02</v>
      </c>
      <c r="X88" s="39">
        <v>2485.16</v>
      </c>
      <c r="Y88" s="39">
        <v>13278.439999999999</v>
      </c>
      <c r="Z88" s="39">
        <v>13309.74</v>
      </c>
      <c r="AA88" s="39">
        <v>23996.959999999999</v>
      </c>
      <c r="AB88" s="39">
        <v>15391.14</v>
      </c>
      <c r="AC88" s="39">
        <v>21835.68</v>
      </c>
      <c r="AD88" s="39">
        <v>12224.720000000001</v>
      </c>
      <c r="AE88" s="39">
        <v>14939.98</v>
      </c>
      <c r="AF88" s="39">
        <v>31358.62</v>
      </c>
      <c r="AG88" s="39">
        <v>35554.339999999997</v>
      </c>
      <c r="AH88" s="39">
        <v>11506.95</v>
      </c>
      <c r="AI88" s="39">
        <v>20910.759999999998</v>
      </c>
      <c r="AJ88" s="39">
        <v>16201.779999999999</v>
      </c>
      <c r="AK88" s="39">
        <v>23871.239999999998</v>
      </c>
      <c r="AL88" s="39">
        <v>17921.919999999998</v>
      </c>
      <c r="AM88" s="39">
        <v>25931.86</v>
      </c>
      <c r="AN88" s="39">
        <v>36357.26</v>
      </c>
      <c r="AO88" s="39">
        <v>51053.93</v>
      </c>
      <c r="AP88" s="39">
        <v>30115.510000000002</v>
      </c>
      <c r="AQ88" s="39">
        <v>30205.53</v>
      </c>
      <c r="AR88" s="39">
        <v>54593.320000000007</v>
      </c>
      <c r="AS88" s="39">
        <v>23317.19</v>
      </c>
      <c r="AT88" s="39">
        <v>30931.82</v>
      </c>
      <c r="AU88" s="39">
        <v>0</v>
      </c>
      <c r="AV88" s="39">
        <v>0</v>
      </c>
      <c r="AW88" s="39">
        <v>0</v>
      </c>
      <c r="AX88" s="39">
        <v>0</v>
      </c>
      <c r="AY88" s="39">
        <v>0</v>
      </c>
      <c r="AZ88" s="39">
        <v>0</v>
      </c>
      <c r="BA88" s="62">
        <v>0</v>
      </c>
      <c r="BB88" s="62">
        <v>9685.33</v>
      </c>
      <c r="BC88" s="62">
        <v>6271.32</v>
      </c>
      <c r="BD88" s="62">
        <v>2140.2000000000003</v>
      </c>
      <c r="BE88" s="62">
        <v>6264.48</v>
      </c>
      <c r="BF88" s="62">
        <v>10524.84</v>
      </c>
      <c r="BG88" s="62">
        <v>4682.4000000000005</v>
      </c>
      <c r="BH88" s="62">
        <v>3949.08</v>
      </c>
      <c r="BI88" s="7">
        <v>11401.439999999999</v>
      </c>
      <c r="BJ88" s="7">
        <v>0</v>
      </c>
      <c r="BK88" s="62">
        <v>0</v>
      </c>
      <c r="BL88" s="62">
        <v>4804.8</v>
      </c>
      <c r="BM88" s="170">
        <v>0</v>
      </c>
      <c r="BN88" s="62"/>
      <c r="BO88" s="62"/>
      <c r="BP88" s="62"/>
      <c r="BQ88" s="62"/>
      <c r="BR88" s="62"/>
      <c r="BS88" s="62"/>
      <c r="BT88" s="62"/>
    </row>
    <row r="89" spans="3:72" x14ac:dyDescent="0.25">
      <c r="C89" t="str">
        <f>INDEX(Propetz!B:B,MATCH(F89,Propetz!D:D,0),1)</f>
        <v>PATRICK MOREIRA ROQUE DOLHER 35898288899</v>
      </c>
      <c r="D89" s="31" t="s">
        <v>184</v>
      </c>
      <c r="E89" s="26" t="s">
        <v>276</v>
      </c>
      <c r="F89" s="31">
        <v>1024</v>
      </c>
      <c r="G89" s="26" t="s">
        <v>436</v>
      </c>
      <c r="H89" s="26" t="s">
        <v>464</v>
      </c>
      <c r="I89" s="39">
        <v>5330.24</v>
      </c>
      <c r="J89" s="39">
        <v>4645.46</v>
      </c>
      <c r="K89" s="39">
        <v>0</v>
      </c>
      <c r="L89" s="39">
        <v>0</v>
      </c>
      <c r="M89" s="39">
        <v>7910.88</v>
      </c>
      <c r="N89" s="39">
        <v>0</v>
      </c>
      <c r="O89" s="39">
        <v>0</v>
      </c>
      <c r="P89" s="39">
        <v>3343.02</v>
      </c>
      <c r="Q89" s="39">
        <v>4977.96</v>
      </c>
      <c r="R89" s="39">
        <v>0</v>
      </c>
      <c r="S89" s="39">
        <v>8278.8700000000008</v>
      </c>
      <c r="T89" s="39">
        <v>0</v>
      </c>
      <c r="U89" s="39">
        <v>7271.12</v>
      </c>
      <c r="V89" s="39">
        <v>0</v>
      </c>
      <c r="W89" s="39">
        <v>11715.15</v>
      </c>
      <c r="X89" s="39">
        <v>0</v>
      </c>
      <c r="Y89" s="39">
        <v>10406.790000000001</v>
      </c>
      <c r="Z89" s="39">
        <v>10565.32</v>
      </c>
      <c r="AA89" s="39">
        <v>10995.28</v>
      </c>
      <c r="AB89" s="39">
        <v>0</v>
      </c>
      <c r="AC89" s="39">
        <v>31969.449999999997</v>
      </c>
      <c r="AD89" s="39">
        <v>9630.16</v>
      </c>
      <c r="AE89" s="39">
        <v>0</v>
      </c>
      <c r="AF89" s="39">
        <v>11022</v>
      </c>
      <c r="AG89" s="39">
        <v>31728.92</v>
      </c>
      <c r="AH89" s="39">
        <v>0</v>
      </c>
      <c r="AI89" s="39">
        <v>0</v>
      </c>
      <c r="AJ89" s="39">
        <v>15364.88</v>
      </c>
      <c r="AK89" s="39">
        <v>0</v>
      </c>
      <c r="AL89" s="39">
        <v>0</v>
      </c>
      <c r="AM89" s="39">
        <v>0</v>
      </c>
      <c r="AN89" s="39">
        <v>3153.51</v>
      </c>
      <c r="AO89" s="39">
        <v>0</v>
      </c>
      <c r="AP89" s="39">
        <v>6244.77</v>
      </c>
      <c r="AQ89" s="39">
        <v>6387.09</v>
      </c>
      <c r="AR89" s="39">
        <v>12628.91</v>
      </c>
      <c r="AS89" s="39">
        <v>3457.16</v>
      </c>
      <c r="AT89" s="39">
        <v>0</v>
      </c>
      <c r="AU89" s="39">
        <v>4703.34</v>
      </c>
      <c r="AV89" s="39">
        <v>0</v>
      </c>
      <c r="AW89" s="39">
        <v>0</v>
      </c>
      <c r="AX89" s="39">
        <v>0</v>
      </c>
      <c r="AY89" s="39">
        <v>0</v>
      </c>
      <c r="AZ89" s="39">
        <v>0</v>
      </c>
      <c r="BA89" s="62">
        <v>0</v>
      </c>
      <c r="BB89" s="62">
        <v>0</v>
      </c>
      <c r="BC89" s="62">
        <v>0</v>
      </c>
      <c r="BD89" s="62">
        <v>0</v>
      </c>
      <c r="BE89" s="62">
        <v>0</v>
      </c>
      <c r="BF89" s="62">
        <v>0</v>
      </c>
      <c r="BG89" s="62">
        <v>0</v>
      </c>
      <c r="BH89" s="62">
        <v>0</v>
      </c>
      <c r="BI89" s="7">
        <v>0</v>
      </c>
      <c r="BJ89" s="7">
        <v>0</v>
      </c>
      <c r="BK89" s="62">
        <v>0</v>
      </c>
      <c r="BL89" s="62">
        <v>0</v>
      </c>
      <c r="BM89" s="170">
        <v>0</v>
      </c>
      <c r="BN89" s="62"/>
      <c r="BO89" s="62"/>
      <c r="BP89" s="62"/>
      <c r="BQ89" s="62"/>
      <c r="BR89" s="62"/>
      <c r="BS89" s="62"/>
      <c r="BT89" s="62"/>
    </row>
    <row r="90" spans="3:72" x14ac:dyDescent="0.25">
      <c r="C90" t="str">
        <f>INDEX(Propetz!B:B,MATCH(F90,Propetz!D:D,0),1)</f>
        <v>SOROPET SP COMERCIO DE EQUIPAMENTOS PARA BANHO E TOSA LTDA</v>
      </c>
      <c r="D90" s="31" t="s">
        <v>328</v>
      </c>
      <c r="E90" s="26" t="s">
        <v>276</v>
      </c>
      <c r="F90" s="31">
        <v>1293</v>
      </c>
      <c r="G90" s="26" t="s">
        <v>436</v>
      </c>
      <c r="H90" s="26" t="s">
        <v>435</v>
      </c>
      <c r="I90" s="39">
        <v>0</v>
      </c>
      <c r="J90" s="39">
        <v>0</v>
      </c>
      <c r="K90" s="39">
        <v>0</v>
      </c>
      <c r="L90" s="39">
        <v>0</v>
      </c>
      <c r="M90" s="39">
        <v>0</v>
      </c>
      <c r="N90" s="39">
        <v>0</v>
      </c>
      <c r="O90" s="39">
        <v>0</v>
      </c>
      <c r="P90" s="39">
        <v>0</v>
      </c>
      <c r="Q90" s="39">
        <v>0</v>
      </c>
      <c r="R90" s="39">
        <v>0</v>
      </c>
      <c r="S90" s="39">
        <v>10210.86</v>
      </c>
      <c r="T90" s="39">
        <v>12442.48</v>
      </c>
      <c r="U90" s="39">
        <v>10651.199999999999</v>
      </c>
      <c r="V90" s="39">
        <v>7348.84</v>
      </c>
      <c r="W90" s="39">
        <v>2269.5</v>
      </c>
      <c r="X90" s="39">
        <v>0</v>
      </c>
      <c r="Y90" s="39">
        <v>0</v>
      </c>
      <c r="Z90" s="39">
        <v>5449.14</v>
      </c>
      <c r="AA90" s="39">
        <v>5191.66</v>
      </c>
      <c r="AB90" s="39">
        <v>0</v>
      </c>
      <c r="AC90" s="39">
        <v>0</v>
      </c>
      <c r="AD90" s="39">
        <v>0</v>
      </c>
      <c r="AE90" s="39">
        <v>0</v>
      </c>
      <c r="AF90" s="39">
        <v>8040.1</v>
      </c>
      <c r="AG90" s="39">
        <v>0</v>
      </c>
      <c r="AH90" s="39">
        <v>0</v>
      </c>
      <c r="AI90" s="39">
        <v>0</v>
      </c>
      <c r="AJ90" s="39">
        <v>0</v>
      </c>
      <c r="AK90" s="39">
        <v>0</v>
      </c>
      <c r="AL90" s="39">
        <v>0</v>
      </c>
      <c r="AM90" s="39">
        <v>0</v>
      </c>
      <c r="AN90" s="39">
        <v>5564.18</v>
      </c>
      <c r="AO90" s="39">
        <v>0</v>
      </c>
      <c r="AP90" s="39">
        <v>2788.32</v>
      </c>
      <c r="AQ90" s="39">
        <v>0</v>
      </c>
      <c r="AR90" s="39">
        <v>5865.12</v>
      </c>
      <c r="AS90" s="39">
        <v>0</v>
      </c>
      <c r="AT90" s="39">
        <v>3190.72</v>
      </c>
      <c r="AU90" s="39">
        <v>3573.9800000000005</v>
      </c>
      <c r="AV90" s="39">
        <v>0</v>
      </c>
      <c r="AW90" s="39">
        <v>6143.6</v>
      </c>
      <c r="AX90" s="39">
        <v>29.9</v>
      </c>
      <c r="AY90" s="39">
        <v>0</v>
      </c>
      <c r="AZ90" s="39">
        <v>0</v>
      </c>
      <c r="BA90" s="62">
        <v>1622.44</v>
      </c>
      <c r="BB90" s="62">
        <v>0</v>
      </c>
      <c r="BC90" s="62">
        <v>0</v>
      </c>
      <c r="BD90" s="62">
        <v>0</v>
      </c>
      <c r="BE90" s="62">
        <v>0</v>
      </c>
      <c r="BF90" s="62">
        <v>0</v>
      </c>
      <c r="BG90" s="62">
        <v>0</v>
      </c>
      <c r="BH90" s="62">
        <v>0</v>
      </c>
      <c r="BI90" s="7">
        <v>0</v>
      </c>
      <c r="BJ90" s="7">
        <v>0</v>
      </c>
      <c r="BK90" s="62">
        <v>0</v>
      </c>
      <c r="BL90" s="62">
        <v>0</v>
      </c>
      <c r="BM90" s="170">
        <v>0</v>
      </c>
      <c r="BN90" s="62"/>
      <c r="BO90" s="62"/>
      <c r="BP90" s="62"/>
      <c r="BQ90" s="62"/>
      <c r="BR90" s="62"/>
      <c r="BS90" s="62"/>
      <c r="BT90" s="62"/>
    </row>
    <row r="91" spans="3:72" x14ac:dyDescent="0.25">
      <c r="C91" t="str">
        <f>INDEX(Propetz!B:B,MATCH(F91,Propetz!D:D,0),1)</f>
        <v>ENZO TOYOKAWA</v>
      </c>
      <c r="D91" s="31" t="s">
        <v>80</v>
      </c>
      <c r="E91" s="26" t="s">
        <v>279</v>
      </c>
      <c r="F91" s="31">
        <v>1018</v>
      </c>
      <c r="G91" s="26" t="s">
        <v>529</v>
      </c>
      <c r="H91" s="26" t="s">
        <v>435</v>
      </c>
      <c r="I91" s="39">
        <v>954.6</v>
      </c>
      <c r="J91" s="39">
        <v>0</v>
      </c>
      <c r="K91" s="39">
        <v>1357.2</v>
      </c>
      <c r="L91" s="39">
        <v>0</v>
      </c>
      <c r="M91" s="39">
        <v>5750.8</v>
      </c>
      <c r="N91" s="39">
        <v>0</v>
      </c>
      <c r="O91" s="39">
        <v>7953.4</v>
      </c>
      <c r="P91" s="39">
        <v>0</v>
      </c>
      <c r="Q91" s="39">
        <v>3737</v>
      </c>
      <c r="R91" s="39">
        <v>5258.94</v>
      </c>
      <c r="S91" s="39">
        <v>5878.76</v>
      </c>
      <c r="T91" s="39">
        <v>5096.3999999999996</v>
      </c>
      <c r="U91" s="39">
        <v>0</v>
      </c>
      <c r="V91" s="39">
        <v>0</v>
      </c>
      <c r="W91" s="39">
        <v>2432.3000000000002</v>
      </c>
      <c r="X91" s="39">
        <v>6707.94</v>
      </c>
      <c r="Y91" s="39">
        <v>0</v>
      </c>
      <c r="Z91" s="39">
        <v>2078.42</v>
      </c>
      <c r="AA91" s="39">
        <v>4056.58</v>
      </c>
      <c r="AB91" s="39">
        <v>5562.96</v>
      </c>
      <c r="AC91" s="39">
        <v>7641.45</v>
      </c>
      <c r="AD91" s="39">
        <v>0</v>
      </c>
      <c r="AE91" s="39">
        <v>2060.52</v>
      </c>
      <c r="AF91" s="39">
        <v>2140.08</v>
      </c>
      <c r="AG91" s="39">
        <v>0</v>
      </c>
      <c r="AH91" s="39">
        <v>5951.96</v>
      </c>
      <c r="AI91" s="39">
        <v>2656.26</v>
      </c>
      <c r="AJ91" s="39">
        <v>6887.12</v>
      </c>
      <c r="AK91" s="39">
        <v>0</v>
      </c>
      <c r="AL91" s="39">
        <v>0</v>
      </c>
      <c r="AM91" s="39">
        <v>4045.16</v>
      </c>
      <c r="AN91" s="39">
        <v>0</v>
      </c>
      <c r="AO91" s="39">
        <v>6528.36</v>
      </c>
      <c r="AP91" s="39">
        <v>4744.84</v>
      </c>
      <c r="AQ91" s="39">
        <v>3700.41</v>
      </c>
      <c r="AR91" s="39">
        <v>5061.28</v>
      </c>
      <c r="AS91" s="39">
        <v>0</v>
      </c>
      <c r="AT91" s="39">
        <v>2645.01</v>
      </c>
      <c r="AU91" s="39">
        <v>6208.98</v>
      </c>
      <c r="AV91" s="39">
        <v>0</v>
      </c>
      <c r="AW91" s="39">
        <v>0</v>
      </c>
      <c r="AX91" s="39">
        <v>2519.2600000000002</v>
      </c>
      <c r="AY91" s="39">
        <v>6854.28</v>
      </c>
      <c r="AZ91" s="39">
        <v>11212.21</v>
      </c>
      <c r="BA91" s="62">
        <v>0</v>
      </c>
      <c r="BB91" s="62">
        <v>0</v>
      </c>
      <c r="BC91" s="62">
        <v>6392.2899999999991</v>
      </c>
      <c r="BD91" s="62">
        <v>5050.76</v>
      </c>
      <c r="BE91" s="62">
        <v>4288.5</v>
      </c>
      <c r="BF91" s="62">
        <v>4494.68</v>
      </c>
      <c r="BG91" s="62">
        <v>1847.75</v>
      </c>
      <c r="BH91" s="62">
        <v>2590.52</v>
      </c>
      <c r="BI91" s="7">
        <v>0</v>
      </c>
      <c r="BJ91" s="7">
        <v>7865.1799999999994</v>
      </c>
      <c r="BK91" s="62">
        <v>3964.8100000000004</v>
      </c>
      <c r="BL91" s="62">
        <v>1190.3499999999999</v>
      </c>
      <c r="BM91" s="170">
        <v>0</v>
      </c>
      <c r="BN91" s="62"/>
      <c r="BO91" s="62"/>
      <c r="BP91" s="62"/>
      <c r="BQ91" s="62"/>
      <c r="BR91" s="62"/>
      <c r="BS91" s="62"/>
      <c r="BT91" s="62"/>
    </row>
    <row r="92" spans="3:72" x14ac:dyDescent="0.25">
      <c r="C92" t="str">
        <f>INDEX(Propetz!B:B,MATCH(F92,Propetz!D:D,0),1)</f>
        <v>JAQUELINE MOTA MARQUES 04708006152</v>
      </c>
      <c r="D92" s="31" t="s">
        <v>123</v>
      </c>
      <c r="E92" s="26" t="s">
        <v>295</v>
      </c>
      <c r="F92" s="31">
        <v>1111</v>
      </c>
      <c r="G92" s="26" t="s">
        <v>437</v>
      </c>
      <c r="H92" s="26" t="s">
        <v>435</v>
      </c>
      <c r="I92" s="39">
        <v>0</v>
      </c>
      <c r="J92" s="39">
        <v>2928.4</v>
      </c>
      <c r="K92" s="39">
        <v>4285.1400000000003</v>
      </c>
      <c r="L92" s="39">
        <v>3534.66</v>
      </c>
      <c r="M92" s="39">
        <v>0</v>
      </c>
      <c r="N92" s="39">
        <v>9353.1200000000008</v>
      </c>
      <c r="O92" s="39">
        <v>0</v>
      </c>
      <c r="P92" s="39">
        <v>0</v>
      </c>
      <c r="Q92" s="39">
        <v>0</v>
      </c>
      <c r="R92" s="39">
        <v>4835.6000000000004</v>
      </c>
      <c r="S92" s="39">
        <v>3029.25</v>
      </c>
      <c r="T92" s="39">
        <v>3982.67</v>
      </c>
      <c r="U92" s="39">
        <v>5722.7</v>
      </c>
      <c r="V92" s="39">
        <v>7042.84</v>
      </c>
      <c r="W92" s="39">
        <v>8510.4599999999991</v>
      </c>
      <c r="X92" s="39">
        <v>0</v>
      </c>
      <c r="Y92" s="39">
        <v>0</v>
      </c>
      <c r="Z92" s="39">
        <v>0</v>
      </c>
      <c r="AA92" s="39">
        <v>0</v>
      </c>
      <c r="AB92" s="39">
        <v>0</v>
      </c>
      <c r="AC92" s="39">
        <v>0</v>
      </c>
      <c r="AD92" s="39">
        <v>0</v>
      </c>
      <c r="AE92" s="39">
        <v>0</v>
      </c>
      <c r="AF92" s="39">
        <v>4112.28</v>
      </c>
      <c r="AG92" s="39">
        <v>5688.16</v>
      </c>
      <c r="AH92" s="39">
        <v>0</v>
      </c>
      <c r="AI92" s="39">
        <v>0</v>
      </c>
      <c r="AJ92" s="39">
        <v>0</v>
      </c>
      <c r="AK92" s="39">
        <v>3210.38</v>
      </c>
      <c r="AL92" s="39">
        <v>2789.9</v>
      </c>
      <c r="AM92" s="39">
        <v>0</v>
      </c>
      <c r="AN92" s="39">
        <v>0</v>
      </c>
      <c r="AO92" s="39">
        <v>0</v>
      </c>
      <c r="AP92" s="39">
        <v>0</v>
      </c>
      <c r="AQ92" s="39">
        <v>2182.0700000000002</v>
      </c>
      <c r="AR92" s="39">
        <v>0</v>
      </c>
      <c r="AS92" s="39">
        <v>0</v>
      </c>
      <c r="AT92" s="39">
        <v>3703.4799999999996</v>
      </c>
      <c r="AU92" s="39">
        <v>1578.79</v>
      </c>
      <c r="AV92" s="39">
        <v>0</v>
      </c>
      <c r="AW92" s="39">
        <v>0</v>
      </c>
      <c r="AX92" s="39">
        <v>1386</v>
      </c>
      <c r="AY92" s="39">
        <v>0</v>
      </c>
      <c r="AZ92" s="39">
        <v>1535.29</v>
      </c>
      <c r="BA92" s="62">
        <v>0</v>
      </c>
      <c r="BB92" s="62">
        <v>0</v>
      </c>
      <c r="BC92" s="62">
        <v>1446.21</v>
      </c>
      <c r="BD92" s="62">
        <v>0</v>
      </c>
      <c r="BE92" s="62">
        <v>0</v>
      </c>
      <c r="BF92" s="62">
        <v>0</v>
      </c>
      <c r="BG92" s="62">
        <v>0</v>
      </c>
      <c r="BH92" s="62">
        <v>0</v>
      </c>
      <c r="BI92" s="7">
        <v>0</v>
      </c>
      <c r="BJ92" s="7">
        <v>0</v>
      </c>
      <c r="BK92" s="62">
        <v>0</v>
      </c>
      <c r="BL92" s="62">
        <v>0</v>
      </c>
      <c r="BM92" s="170">
        <v>0</v>
      </c>
      <c r="BN92" s="62"/>
      <c r="BO92" s="62"/>
      <c r="BP92" s="62"/>
      <c r="BQ92" s="62"/>
      <c r="BR92" s="62"/>
      <c r="BS92" s="62"/>
      <c r="BT92" s="62"/>
    </row>
    <row r="93" spans="3:72" x14ac:dyDescent="0.25">
      <c r="C93" t="str">
        <f>INDEX(Propetz!B:B,MATCH(F93,Propetz!D:D,0),1)</f>
        <v>ANDRE ROBERTO DE AZEVEDO</v>
      </c>
      <c r="D93" s="58" t="s">
        <v>17</v>
      </c>
      <c r="E93" s="26" t="s">
        <v>287</v>
      </c>
      <c r="F93" s="31">
        <v>1283</v>
      </c>
      <c r="G93" s="26" t="s">
        <v>529</v>
      </c>
      <c r="H93" s="26" t="s">
        <v>435</v>
      </c>
      <c r="I93" s="39">
        <v>0</v>
      </c>
      <c r="J93" s="39">
        <v>0</v>
      </c>
      <c r="K93" s="39">
        <v>0</v>
      </c>
      <c r="L93" s="39">
        <v>0</v>
      </c>
      <c r="M93" s="39">
        <v>0</v>
      </c>
      <c r="N93" s="39">
        <v>0</v>
      </c>
      <c r="O93" s="39">
        <v>0</v>
      </c>
      <c r="P93" s="39">
        <v>0</v>
      </c>
      <c r="Q93" s="39">
        <v>0</v>
      </c>
      <c r="R93" s="39">
        <v>5826.56</v>
      </c>
      <c r="S93" s="39">
        <v>5084.33</v>
      </c>
      <c r="T93" s="39">
        <v>4070.62</v>
      </c>
      <c r="U93" s="39">
        <v>8832.09</v>
      </c>
      <c r="V93" s="39">
        <v>17591.53</v>
      </c>
      <c r="W93" s="39">
        <v>842.07</v>
      </c>
      <c r="X93" s="39">
        <v>0</v>
      </c>
      <c r="Y93" s="39">
        <v>0</v>
      </c>
      <c r="Z93" s="39">
        <v>0</v>
      </c>
      <c r="AA93" s="39">
        <v>0</v>
      </c>
      <c r="AB93" s="39">
        <v>0</v>
      </c>
      <c r="AC93" s="39">
        <v>5896.94</v>
      </c>
      <c r="AD93" s="39">
        <v>4445.46</v>
      </c>
      <c r="AE93" s="39">
        <v>9648.83</v>
      </c>
      <c r="AF93" s="39">
        <v>11072.65</v>
      </c>
      <c r="AG93" s="39">
        <v>0</v>
      </c>
      <c r="AH93" s="39">
        <v>6751.65</v>
      </c>
      <c r="AI93" s="39">
        <v>5001.37</v>
      </c>
      <c r="AJ93" s="39">
        <v>0</v>
      </c>
      <c r="AK93" s="39">
        <v>4089.4080000000004</v>
      </c>
      <c r="AL93" s="39">
        <v>0</v>
      </c>
      <c r="AM93" s="39">
        <v>3438.88</v>
      </c>
      <c r="AN93" s="39">
        <v>6048.73</v>
      </c>
      <c r="AO93" s="39">
        <v>5793.15</v>
      </c>
      <c r="AP93" s="39">
        <v>8731.24</v>
      </c>
      <c r="AQ93" s="39">
        <v>0</v>
      </c>
      <c r="AR93" s="39">
        <v>6851.08</v>
      </c>
      <c r="AS93" s="39">
        <v>0</v>
      </c>
      <c r="AT93" s="39">
        <v>0</v>
      </c>
      <c r="AU93" s="39">
        <v>7912.1</v>
      </c>
      <c r="AV93" s="39">
        <v>0</v>
      </c>
      <c r="AW93" s="39">
        <v>6607.74</v>
      </c>
      <c r="AX93" s="39">
        <v>0</v>
      </c>
      <c r="AY93" s="39">
        <v>0</v>
      </c>
      <c r="AZ93" s="39">
        <v>4941.5600000000004</v>
      </c>
      <c r="BA93" s="62">
        <v>0</v>
      </c>
      <c r="BB93" s="62">
        <v>8152.22</v>
      </c>
      <c r="BC93" s="62">
        <v>2813.8</v>
      </c>
      <c r="BD93" s="62">
        <v>3012.42</v>
      </c>
      <c r="BE93" s="62">
        <v>-83.76</v>
      </c>
      <c r="BF93" s="62">
        <v>5102.9799999999996</v>
      </c>
      <c r="BG93" s="62">
        <v>0</v>
      </c>
      <c r="BH93" s="62">
        <v>9786.16</v>
      </c>
      <c r="BI93" s="7">
        <v>0</v>
      </c>
      <c r="BJ93" s="7">
        <v>22085.5</v>
      </c>
      <c r="BK93" s="62">
        <v>0</v>
      </c>
      <c r="BL93" s="62">
        <v>0</v>
      </c>
      <c r="BM93" s="170">
        <v>0</v>
      </c>
      <c r="BN93" s="62"/>
      <c r="BO93" s="62"/>
      <c r="BP93" s="62"/>
      <c r="BQ93" s="62"/>
      <c r="BR93" s="62"/>
      <c r="BS93" s="62"/>
      <c r="BT93" s="62"/>
    </row>
    <row r="94" spans="3:72" x14ac:dyDescent="0.25">
      <c r="C94" t="str">
        <f>INDEX(Propetz!B:B,MATCH(F94,Propetz!D:D,0),1)</f>
        <v>WARLEI RODRIGUES TELES RACOES</v>
      </c>
      <c r="D94" s="31" t="s">
        <v>264</v>
      </c>
      <c r="E94" s="26" t="s">
        <v>276</v>
      </c>
      <c r="F94" s="31">
        <v>1060</v>
      </c>
      <c r="G94" s="26" t="s">
        <v>436</v>
      </c>
      <c r="H94" s="26" t="s">
        <v>435</v>
      </c>
      <c r="I94" s="39">
        <v>3148.04</v>
      </c>
      <c r="J94" s="39">
        <v>0</v>
      </c>
      <c r="K94" s="39">
        <v>5086.2</v>
      </c>
      <c r="L94" s="39">
        <v>0</v>
      </c>
      <c r="M94" s="39">
        <v>5209.2</v>
      </c>
      <c r="N94" s="39">
        <v>7296.4</v>
      </c>
      <c r="O94" s="39">
        <v>0</v>
      </c>
      <c r="P94" s="39">
        <v>3013</v>
      </c>
      <c r="Q94" s="39">
        <v>3145.2</v>
      </c>
      <c r="R94" s="39">
        <v>4969.32</v>
      </c>
      <c r="S94" s="39">
        <v>5349.48</v>
      </c>
      <c r="T94" s="39">
        <v>1430.14</v>
      </c>
      <c r="U94" s="39">
        <v>8372.75</v>
      </c>
      <c r="V94" s="39">
        <v>0</v>
      </c>
      <c r="W94" s="39">
        <v>3329.4</v>
      </c>
      <c r="X94" s="39">
        <v>0</v>
      </c>
      <c r="Y94" s="39">
        <v>7256.98</v>
      </c>
      <c r="Z94" s="39">
        <v>0</v>
      </c>
      <c r="AA94" s="39">
        <v>5567.66</v>
      </c>
      <c r="AB94" s="39">
        <v>11218.699999999999</v>
      </c>
      <c r="AC94" s="39">
        <v>4161.83</v>
      </c>
      <c r="AD94" s="39">
        <v>0</v>
      </c>
      <c r="AE94" s="39">
        <v>18113.96</v>
      </c>
      <c r="AF94" s="39">
        <v>4021.64</v>
      </c>
      <c r="AG94" s="39">
        <v>7316.74</v>
      </c>
      <c r="AH94" s="39">
        <v>5190.49</v>
      </c>
      <c r="AI94" s="39">
        <v>3025</v>
      </c>
      <c r="AJ94" s="39">
        <v>4963.96</v>
      </c>
      <c r="AK94" s="39">
        <v>9405.36</v>
      </c>
      <c r="AL94" s="39">
        <v>4666.16</v>
      </c>
      <c r="AM94" s="39">
        <v>11083.48</v>
      </c>
      <c r="AN94" s="39">
        <v>4169.92</v>
      </c>
      <c r="AO94" s="39">
        <v>0</v>
      </c>
      <c r="AP94" s="39">
        <v>7074.56</v>
      </c>
      <c r="AQ94" s="39">
        <v>5195.13</v>
      </c>
      <c r="AR94" s="39">
        <v>11049.74</v>
      </c>
      <c r="AS94" s="39">
        <v>4462.87</v>
      </c>
      <c r="AT94" s="39">
        <v>0</v>
      </c>
      <c r="AU94" s="39">
        <v>7619.92</v>
      </c>
      <c r="AV94" s="39">
        <v>0</v>
      </c>
      <c r="AW94" s="39">
        <v>11040.04</v>
      </c>
      <c r="AX94" s="39">
        <v>0</v>
      </c>
      <c r="AY94" s="39">
        <v>2972.74</v>
      </c>
      <c r="AZ94" s="39">
        <v>5400.87</v>
      </c>
      <c r="BA94" s="62">
        <v>0</v>
      </c>
      <c r="BB94" s="62">
        <v>4728.3</v>
      </c>
      <c r="BC94" s="62">
        <v>4325.76</v>
      </c>
      <c r="BD94" s="62">
        <v>3395.44</v>
      </c>
      <c r="BE94" s="62">
        <v>4675.6000000000004</v>
      </c>
      <c r="BF94" s="62">
        <v>10587.8</v>
      </c>
      <c r="BG94" s="62">
        <v>0</v>
      </c>
      <c r="BH94" s="62">
        <v>3928.48</v>
      </c>
      <c r="BI94" s="7">
        <v>5871.6</v>
      </c>
      <c r="BJ94" s="7">
        <v>2698.8</v>
      </c>
      <c r="BK94" s="62">
        <v>0</v>
      </c>
      <c r="BL94" s="62">
        <v>4924.12</v>
      </c>
      <c r="BM94" s="170">
        <v>4187.2</v>
      </c>
      <c r="BN94" s="62"/>
      <c r="BO94" s="62"/>
      <c r="BP94" s="62"/>
      <c r="BQ94" s="62"/>
      <c r="BR94" s="62"/>
      <c r="BS94" s="62"/>
      <c r="BT94" s="62"/>
    </row>
    <row r="95" spans="3:72" x14ac:dyDescent="0.25">
      <c r="C95" t="str">
        <f>INDEX(Propetz!B:B,MATCH(F95,Propetz!D:D,0),1)</f>
        <v>DAVID DE ANDRADE PESSOA 01273896440</v>
      </c>
      <c r="D95" s="58" t="s">
        <v>63</v>
      </c>
      <c r="E95" s="26" t="s">
        <v>278</v>
      </c>
      <c r="F95" s="31">
        <v>1085</v>
      </c>
      <c r="G95" s="26" t="s">
        <v>436</v>
      </c>
      <c r="H95" s="26" t="s">
        <v>435</v>
      </c>
      <c r="I95" s="39">
        <v>0</v>
      </c>
      <c r="J95" s="39">
        <v>3038.1019999999999</v>
      </c>
      <c r="K95" s="39">
        <v>1939.9126000000001</v>
      </c>
      <c r="L95" s="39">
        <v>6627.3899999999994</v>
      </c>
      <c r="M95" s="39">
        <v>3269.56</v>
      </c>
      <c r="N95" s="39">
        <v>5847.68</v>
      </c>
      <c r="O95" s="39">
        <v>10091.095999999998</v>
      </c>
      <c r="P95" s="39">
        <v>0</v>
      </c>
      <c r="Q95" s="39">
        <v>8438.2099999999991</v>
      </c>
      <c r="R95" s="39">
        <v>2876.4599999999996</v>
      </c>
      <c r="S95" s="39">
        <v>0</v>
      </c>
      <c r="T95" s="39">
        <v>0</v>
      </c>
      <c r="U95" s="39">
        <v>6344.42</v>
      </c>
      <c r="V95" s="39">
        <v>0</v>
      </c>
      <c r="W95" s="39">
        <v>5022.67</v>
      </c>
      <c r="X95" s="39">
        <v>0</v>
      </c>
      <c r="Y95" s="39">
        <v>1267.74</v>
      </c>
      <c r="Z95" s="39">
        <v>0</v>
      </c>
      <c r="AA95" s="39">
        <v>842.06</v>
      </c>
      <c r="AB95" s="39">
        <v>2676.55</v>
      </c>
      <c r="AC95" s="39">
        <v>2490.14</v>
      </c>
      <c r="AD95" s="39">
        <v>0</v>
      </c>
      <c r="AE95" s="39">
        <v>2178.0300000000002</v>
      </c>
      <c r="AF95" s="39">
        <v>4300.3900000000003</v>
      </c>
      <c r="AG95" s="39">
        <v>0</v>
      </c>
      <c r="AH95" s="39">
        <v>0</v>
      </c>
      <c r="AI95" s="39">
        <v>0</v>
      </c>
      <c r="AJ95" s="39">
        <v>0</v>
      </c>
      <c r="AK95" s="39">
        <v>0</v>
      </c>
      <c r="AL95" s="39">
        <v>0</v>
      </c>
      <c r="AM95" s="39">
        <v>0</v>
      </c>
      <c r="AN95" s="39">
        <v>0</v>
      </c>
      <c r="AO95" s="39">
        <v>0</v>
      </c>
      <c r="AP95" s="39">
        <v>0</v>
      </c>
      <c r="AQ95" s="39">
        <v>0</v>
      </c>
      <c r="AR95" s="39">
        <v>0</v>
      </c>
      <c r="AS95" s="39">
        <v>0</v>
      </c>
      <c r="AT95" s="39">
        <v>0</v>
      </c>
      <c r="AU95" s="39">
        <v>0</v>
      </c>
      <c r="AV95" s="39">
        <v>0</v>
      </c>
      <c r="AW95" s="39">
        <v>0</v>
      </c>
      <c r="AX95" s="39">
        <v>0</v>
      </c>
      <c r="AY95" s="39">
        <v>0</v>
      </c>
      <c r="AZ95" s="39">
        <v>0</v>
      </c>
      <c r="BA95" s="62">
        <v>0</v>
      </c>
      <c r="BB95" s="62">
        <v>0</v>
      </c>
      <c r="BC95" s="62">
        <v>0</v>
      </c>
      <c r="BD95" s="62">
        <v>0</v>
      </c>
      <c r="BE95" s="62">
        <v>0</v>
      </c>
      <c r="BF95" s="62">
        <v>0</v>
      </c>
      <c r="BG95" s="62">
        <v>0</v>
      </c>
      <c r="BH95" s="62">
        <v>0</v>
      </c>
      <c r="BI95" s="7">
        <v>0</v>
      </c>
      <c r="BJ95" s="7">
        <v>0</v>
      </c>
      <c r="BK95" s="62">
        <v>0</v>
      </c>
      <c r="BL95" s="62">
        <v>0</v>
      </c>
      <c r="BM95" s="170">
        <v>0</v>
      </c>
      <c r="BN95" s="62"/>
      <c r="BO95" s="62"/>
      <c r="BP95" s="62"/>
      <c r="BQ95" s="62"/>
      <c r="BR95" s="62"/>
      <c r="BS95" s="62"/>
      <c r="BT95" s="62"/>
    </row>
    <row r="96" spans="3:72" x14ac:dyDescent="0.25">
      <c r="C96" t="str">
        <f>INDEX(Propetz!B:B,MATCH(F96,Propetz!D:D,0),1)</f>
        <v>ATACADAO PET DISTRIBUIDORA DE PRODUTOS PET EIRELI</v>
      </c>
      <c r="D96" s="31" t="s">
        <v>28</v>
      </c>
      <c r="E96" s="26" t="s">
        <v>279</v>
      </c>
      <c r="F96" s="31">
        <v>1180</v>
      </c>
      <c r="G96" s="26" t="s">
        <v>437</v>
      </c>
      <c r="H96" s="26" t="s">
        <v>435</v>
      </c>
      <c r="I96" s="39">
        <v>0</v>
      </c>
      <c r="J96" s="39">
        <v>0</v>
      </c>
      <c r="K96" s="39">
        <v>0</v>
      </c>
      <c r="L96" s="39">
        <v>0</v>
      </c>
      <c r="M96" s="39">
        <v>17777.3</v>
      </c>
      <c r="N96" s="39">
        <v>0</v>
      </c>
      <c r="O96" s="39">
        <v>0</v>
      </c>
      <c r="P96" s="39">
        <v>8305.08</v>
      </c>
      <c r="Q96" s="39">
        <v>0</v>
      </c>
      <c r="R96" s="39">
        <v>0</v>
      </c>
      <c r="S96" s="39">
        <v>0</v>
      </c>
      <c r="T96" s="39">
        <v>0</v>
      </c>
      <c r="U96" s="39">
        <v>6162.24</v>
      </c>
      <c r="V96" s="39">
        <v>0</v>
      </c>
      <c r="W96" s="39">
        <v>9467.32</v>
      </c>
      <c r="X96" s="39">
        <v>0</v>
      </c>
      <c r="Y96" s="39">
        <v>0</v>
      </c>
      <c r="Z96" s="39">
        <v>2718.44</v>
      </c>
      <c r="AA96" s="39">
        <v>0</v>
      </c>
      <c r="AB96" s="39">
        <v>0</v>
      </c>
      <c r="AC96" s="39">
        <v>0</v>
      </c>
      <c r="AD96" s="39">
        <v>3190.28</v>
      </c>
      <c r="AE96" s="39">
        <v>0</v>
      </c>
      <c r="AF96" s="39">
        <v>0</v>
      </c>
      <c r="AG96" s="39">
        <v>0</v>
      </c>
      <c r="AH96" s="39">
        <v>1824.14</v>
      </c>
      <c r="AI96" s="39">
        <v>1946.8</v>
      </c>
      <c r="AJ96" s="39">
        <v>0</v>
      </c>
      <c r="AK96" s="39">
        <v>3642.24</v>
      </c>
      <c r="AL96" s="39">
        <v>0</v>
      </c>
      <c r="AM96" s="39">
        <v>1239</v>
      </c>
      <c r="AN96" s="39">
        <v>0</v>
      </c>
      <c r="AO96" s="39">
        <v>0</v>
      </c>
      <c r="AP96" s="39">
        <v>0</v>
      </c>
      <c r="AQ96" s="39">
        <v>0</v>
      </c>
      <c r="AR96" s="39">
        <v>2842.86</v>
      </c>
      <c r="AS96" s="39">
        <v>0</v>
      </c>
      <c r="AT96" s="39">
        <v>3342.72</v>
      </c>
      <c r="AU96" s="39">
        <v>0</v>
      </c>
      <c r="AV96" s="39">
        <v>0</v>
      </c>
      <c r="AW96" s="39">
        <v>0</v>
      </c>
      <c r="AX96" s="39">
        <v>0</v>
      </c>
      <c r="AY96" s="39">
        <v>0</v>
      </c>
      <c r="AZ96" s="39">
        <v>3500.15</v>
      </c>
      <c r="BA96" s="62">
        <v>8373.6200000000008</v>
      </c>
      <c r="BB96" s="62">
        <v>0</v>
      </c>
      <c r="BC96" s="62">
        <v>0</v>
      </c>
      <c r="BD96" s="62">
        <v>8795.2000000000007</v>
      </c>
      <c r="BE96" s="62">
        <v>0</v>
      </c>
      <c r="BF96" s="62">
        <v>6097.9400000000005</v>
      </c>
      <c r="BG96" s="62">
        <v>5075.0200000000004</v>
      </c>
      <c r="BH96" s="62">
        <v>0</v>
      </c>
      <c r="BI96" s="7">
        <v>0</v>
      </c>
      <c r="BJ96" s="7">
        <v>0</v>
      </c>
      <c r="BK96" s="62">
        <v>3168.78</v>
      </c>
      <c r="BL96" s="62">
        <v>0</v>
      </c>
      <c r="BM96" s="170">
        <v>3262.9</v>
      </c>
      <c r="BN96" s="62"/>
      <c r="BO96" s="62"/>
      <c r="BP96" s="62"/>
      <c r="BQ96" s="62"/>
      <c r="BR96" s="62"/>
      <c r="BS96" s="62"/>
      <c r="BT96" s="62"/>
    </row>
    <row r="97" spans="3:72" x14ac:dyDescent="0.25">
      <c r="C97" t="str">
        <f>INDEX(Propetz!B:B,MATCH(F97,Propetz!D:D,0),1)</f>
        <v>PRADI PET DISTRIBUIDORA LTDA</v>
      </c>
      <c r="D97" s="31" t="s">
        <v>206</v>
      </c>
      <c r="E97" s="26" t="s">
        <v>279</v>
      </c>
      <c r="F97" s="31">
        <v>1181</v>
      </c>
      <c r="G97" s="26" t="s">
        <v>529</v>
      </c>
      <c r="H97" s="26" t="s">
        <v>435</v>
      </c>
      <c r="I97" s="39">
        <v>0</v>
      </c>
      <c r="J97" s="39">
        <v>0</v>
      </c>
      <c r="K97" s="39">
        <v>0</v>
      </c>
      <c r="L97" s="39">
        <v>0</v>
      </c>
      <c r="M97" s="39">
        <v>4039.24</v>
      </c>
      <c r="N97" s="39">
        <v>0</v>
      </c>
      <c r="O97" s="39">
        <v>3089.73</v>
      </c>
      <c r="P97" s="39">
        <v>2759.68</v>
      </c>
      <c r="Q97" s="39">
        <v>5031.76</v>
      </c>
      <c r="R97" s="39">
        <v>4062.2400000000002</v>
      </c>
      <c r="S97" s="39">
        <v>4246.93</v>
      </c>
      <c r="T97" s="39">
        <v>0</v>
      </c>
      <c r="U97" s="39">
        <v>11449</v>
      </c>
      <c r="V97" s="39">
        <v>0</v>
      </c>
      <c r="W97" s="39">
        <v>6613.59</v>
      </c>
      <c r="X97" s="39">
        <v>0</v>
      </c>
      <c r="Y97" s="39">
        <v>3172.88</v>
      </c>
      <c r="Z97" s="39">
        <v>2122.2600000000002</v>
      </c>
      <c r="AA97" s="39">
        <v>6780.9400000000005</v>
      </c>
      <c r="AB97" s="39">
        <v>1990.97</v>
      </c>
      <c r="AC97" s="39">
        <v>0</v>
      </c>
      <c r="AD97" s="39">
        <v>11480.27</v>
      </c>
      <c r="AE97" s="39">
        <v>9401.48</v>
      </c>
      <c r="AF97" s="39">
        <v>11517.080000000002</v>
      </c>
      <c r="AG97" s="39">
        <v>6720.76</v>
      </c>
      <c r="AH97" s="39">
        <v>9580.880000000001</v>
      </c>
      <c r="AI97" s="39">
        <v>4240</v>
      </c>
      <c r="AJ97" s="39">
        <v>0</v>
      </c>
      <c r="AK97" s="39">
        <v>4210.38</v>
      </c>
      <c r="AL97" s="39">
        <v>1898.99</v>
      </c>
      <c r="AM97" s="39">
        <v>6672.65</v>
      </c>
      <c r="AN97" s="39">
        <v>0</v>
      </c>
      <c r="AO97" s="39">
        <v>2981.59</v>
      </c>
      <c r="AP97" s="39">
        <v>4903.3999999999996</v>
      </c>
      <c r="AQ97" s="39">
        <v>2882.97</v>
      </c>
      <c r="AR97" s="39">
        <v>0</v>
      </c>
      <c r="AS97" s="39">
        <v>4539.5200000000004</v>
      </c>
      <c r="AT97" s="39">
        <v>0</v>
      </c>
      <c r="AU97" s="39">
        <v>4369.5200000000004</v>
      </c>
      <c r="AV97" s="39">
        <v>0</v>
      </c>
      <c r="AW97" s="39">
        <v>3488.9399999999996</v>
      </c>
      <c r="AX97" s="39">
        <v>4428.37</v>
      </c>
      <c r="AY97" s="39">
        <v>950.46</v>
      </c>
      <c r="AZ97" s="39">
        <v>0</v>
      </c>
      <c r="BA97" s="62">
        <v>1376.22</v>
      </c>
      <c r="BB97" s="62">
        <v>0</v>
      </c>
      <c r="BC97" s="62">
        <v>5737.6399999999994</v>
      </c>
      <c r="BD97" s="62">
        <v>0</v>
      </c>
      <c r="BE97" s="62">
        <v>2081.64</v>
      </c>
      <c r="BF97" s="62">
        <v>7516.61</v>
      </c>
      <c r="BG97" s="62">
        <v>0</v>
      </c>
      <c r="BH97" s="62">
        <v>1037.04</v>
      </c>
      <c r="BI97" s="7">
        <v>10048.219999999999</v>
      </c>
      <c r="BJ97" s="7">
        <v>0</v>
      </c>
      <c r="BK97" s="62">
        <v>2849.4</v>
      </c>
      <c r="BL97" s="62">
        <v>5641.53</v>
      </c>
      <c r="BM97" s="170">
        <v>0</v>
      </c>
      <c r="BN97" s="62"/>
      <c r="BO97" s="62"/>
      <c r="BP97" s="62"/>
      <c r="BQ97" s="62"/>
      <c r="BR97" s="62"/>
      <c r="BS97" s="62"/>
      <c r="BT97" s="62"/>
    </row>
    <row r="98" spans="3:72" x14ac:dyDescent="0.25">
      <c r="C98" t="str">
        <f>INDEX(Propetz!B:B,MATCH(F98,Propetz!D:D,0),1)</f>
        <v>CPEA DISTRIBUIDORA PET LTDA</v>
      </c>
      <c r="D98" s="31" t="s">
        <v>56</v>
      </c>
      <c r="E98" s="26" t="s">
        <v>281</v>
      </c>
      <c r="F98" s="31">
        <v>1004</v>
      </c>
      <c r="G98" s="26" t="s">
        <v>437</v>
      </c>
      <c r="H98" s="26" t="s">
        <v>435</v>
      </c>
      <c r="I98" s="39">
        <v>1930.62</v>
      </c>
      <c r="J98" s="39">
        <v>14426.64</v>
      </c>
      <c r="K98" s="39">
        <v>15248.66</v>
      </c>
      <c r="L98" s="39">
        <v>0</v>
      </c>
      <c r="M98" s="39">
        <v>2063.52</v>
      </c>
      <c r="N98" s="39">
        <v>0</v>
      </c>
      <c r="O98" s="39">
        <v>3523.32</v>
      </c>
      <c r="P98" s="39">
        <v>1076.48</v>
      </c>
      <c r="Q98" s="39">
        <v>7795.44</v>
      </c>
      <c r="R98" s="39">
        <v>4179.42</v>
      </c>
      <c r="S98" s="39">
        <v>0</v>
      </c>
      <c r="T98" s="39">
        <v>4164.4799999999996</v>
      </c>
      <c r="U98" s="39">
        <v>8820.44</v>
      </c>
      <c r="V98" s="39">
        <v>0</v>
      </c>
      <c r="W98" s="39">
        <v>3869.46</v>
      </c>
      <c r="X98" s="39">
        <v>5345.84</v>
      </c>
      <c r="Y98" s="39">
        <v>0</v>
      </c>
      <c r="Z98" s="39">
        <v>4319.8</v>
      </c>
      <c r="AA98" s="39">
        <v>4267.46</v>
      </c>
      <c r="AB98" s="39">
        <v>1134.2</v>
      </c>
      <c r="AC98" s="39">
        <v>3296.72</v>
      </c>
      <c r="AD98" s="39">
        <v>2586.29</v>
      </c>
      <c r="AE98" s="39">
        <v>0</v>
      </c>
      <c r="AF98" s="39">
        <v>1501.08</v>
      </c>
      <c r="AG98" s="39">
        <v>3848</v>
      </c>
      <c r="AH98" s="39">
        <v>2263.5499999999997</v>
      </c>
      <c r="AI98" s="39">
        <v>8147.76</v>
      </c>
      <c r="AJ98" s="39">
        <v>5716.36</v>
      </c>
      <c r="AK98" s="39">
        <v>0</v>
      </c>
      <c r="AL98" s="39">
        <v>3095.34</v>
      </c>
      <c r="AM98" s="39">
        <v>1283.2</v>
      </c>
      <c r="AN98" s="39">
        <v>6330.64</v>
      </c>
      <c r="AO98" s="39">
        <v>2045.9899999999998</v>
      </c>
      <c r="AP98" s="39">
        <v>0</v>
      </c>
      <c r="AQ98" s="39">
        <v>7435.87</v>
      </c>
      <c r="AR98" s="39">
        <v>2198.08</v>
      </c>
      <c r="AS98" s="39">
        <v>4959.51</v>
      </c>
      <c r="AT98" s="39">
        <v>2285.3200000000002</v>
      </c>
      <c r="AU98" s="39">
        <v>6461.96</v>
      </c>
      <c r="AV98" s="39">
        <v>0</v>
      </c>
      <c r="AW98" s="39">
        <v>0</v>
      </c>
      <c r="AX98" s="39">
        <v>3588.38</v>
      </c>
      <c r="AY98" s="39">
        <v>973.28</v>
      </c>
      <c r="AZ98" s="39">
        <v>6123</v>
      </c>
      <c r="BA98" s="62">
        <v>3939.8999999999996</v>
      </c>
      <c r="BB98" s="62">
        <v>0</v>
      </c>
      <c r="BC98" s="62">
        <v>1159.5999999999999</v>
      </c>
      <c r="BD98" s="62">
        <v>0</v>
      </c>
      <c r="BE98" s="62">
        <v>7868.5</v>
      </c>
      <c r="BF98" s="62">
        <v>6538.92</v>
      </c>
      <c r="BG98" s="62">
        <v>0</v>
      </c>
      <c r="BH98" s="62">
        <v>3094.68</v>
      </c>
      <c r="BI98" s="7">
        <v>0</v>
      </c>
      <c r="BJ98" s="7">
        <v>0</v>
      </c>
      <c r="BK98" s="62">
        <v>6085.64</v>
      </c>
      <c r="BL98" s="62">
        <v>3463.2</v>
      </c>
      <c r="BM98" s="170">
        <v>2995.52</v>
      </c>
      <c r="BN98" s="62"/>
      <c r="BO98" s="62"/>
      <c r="BP98" s="62"/>
      <c r="BQ98" s="62"/>
      <c r="BR98" s="62"/>
      <c r="BS98" s="62"/>
      <c r="BT98" s="62"/>
    </row>
    <row r="99" spans="3:72" x14ac:dyDescent="0.25">
      <c r="C99" t="str">
        <f>INDEX(Propetz!B:B,MATCH(F99,Propetz!D:D,0),1)</f>
        <v>APARECIDA DOS SANTOS RODRIGUES 98977229391</v>
      </c>
      <c r="D99" s="31" t="s">
        <v>24</v>
      </c>
      <c r="E99" s="26" t="s">
        <v>286</v>
      </c>
      <c r="F99" s="31">
        <v>1265</v>
      </c>
      <c r="G99" s="26" t="s">
        <v>436</v>
      </c>
      <c r="H99" s="26" t="s">
        <v>435</v>
      </c>
      <c r="I99" s="39">
        <v>0</v>
      </c>
      <c r="J99" s="39">
        <v>0</v>
      </c>
      <c r="K99" s="39">
        <v>0</v>
      </c>
      <c r="L99" s="39">
        <v>0</v>
      </c>
      <c r="M99" s="39">
        <v>0</v>
      </c>
      <c r="N99" s="39">
        <v>0</v>
      </c>
      <c r="O99" s="39">
        <v>0</v>
      </c>
      <c r="P99" s="39">
        <v>0</v>
      </c>
      <c r="Q99" s="39">
        <v>10563.75</v>
      </c>
      <c r="R99" s="39">
        <v>2955.24</v>
      </c>
      <c r="S99" s="39">
        <v>4155.16</v>
      </c>
      <c r="T99" s="39">
        <v>2258.7600000000002</v>
      </c>
      <c r="U99" s="39">
        <v>3523.6</v>
      </c>
      <c r="V99" s="39">
        <v>8202.24</v>
      </c>
      <c r="W99" s="39">
        <v>2948.11</v>
      </c>
      <c r="X99" s="39">
        <v>6007.06</v>
      </c>
      <c r="Y99" s="39">
        <v>0</v>
      </c>
      <c r="Z99" s="39">
        <v>0</v>
      </c>
      <c r="AA99" s="39">
        <v>15654</v>
      </c>
      <c r="AB99" s="39">
        <v>0</v>
      </c>
      <c r="AC99" s="39">
        <v>0</v>
      </c>
      <c r="AD99" s="39">
        <v>0</v>
      </c>
      <c r="AE99" s="39">
        <v>0</v>
      </c>
      <c r="AF99" s="39">
        <v>0</v>
      </c>
      <c r="AG99" s="39">
        <v>0</v>
      </c>
      <c r="AH99" s="39">
        <v>0</v>
      </c>
      <c r="AI99" s="39">
        <v>0</v>
      </c>
      <c r="AJ99" s="39">
        <v>0</v>
      </c>
      <c r="AK99" s="39">
        <v>0</v>
      </c>
      <c r="AL99" s="39">
        <v>0</v>
      </c>
      <c r="AM99" s="39">
        <v>0</v>
      </c>
      <c r="AN99" s="39">
        <v>0</v>
      </c>
      <c r="AO99" s="39">
        <v>0</v>
      </c>
      <c r="AP99" s="39">
        <v>0</v>
      </c>
      <c r="AQ99" s="39">
        <v>0</v>
      </c>
      <c r="AR99" s="39">
        <v>0</v>
      </c>
      <c r="AS99" s="39">
        <v>0</v>
      </c>
      <c r="AT99" s="39">
        <v>0</v>
      </c>
      <c r="AU99" s="39">
        <v>0</v>
      </c>
      <c r="AV99" s="39">
        <v>0</v>
      </c>
      <c r="AW99" s="39">
        <v>0</v>
      </c>
      <c r="AX99" s="39">
        <v>0</v>
      </c>
      <c r="AY99" s="39">
        <v>0</v>
      </c>
      <c r="AZ99" s="39">
        <v>0</v>
      </c>
      <c r="BA99" s="62">
        <v>0</v>
      </c>
      <c r="BB99" s="62">
        <v>0</v>
      </c>
      <c r="BC99" s="62">
        <v>0</v>
      </c>
      <c r="BD99" s="62">
        <v>0</v>
      </c>
      <c r="BE99" s="62">
        <v>0</v>
      </c>
      <c r="BF99" s="62">
        <v>0</v>
      </c>
      <c r="BG99" s="62">
        <v>0</v>
      </c>
      <c r="BH99" s="62">
        <v>0</v>
      </c>
      <c r="BI99" s="7">
        <v>0</v>
      </c>
      <c r="BJ99" s="7">
        <v>0</v>
      </c>
      <c r="BK99" s="62">
        <v>0</v>
      </c>
      <c r="BL99" s="62">
        <v>0</v>
      </c>
      <c r="BM99" s="170">
        <v>0</v>
      </c>
      <c r="BN99" s="62"/>
      <c r="BO99" s="62"/>
      <c r="BP99" s="62"/>
      <c r="BQ99" s="62"/>
      <c r="BR99" s="62"/>
      <c r="BS99" s="62"/>
      <c r="BT99" s="62"/>
    </row>
    <row r="100" spans="3:72" x14ac:dyDescent="0.25">
      <c r="C100" t="str">
        <f>INDEX(Propetz!B:B,MATCH(F100,Propetz!D:D,0),1)</f>
        <v>IMPORTADORA BAGÉ S/A</v>
      </c>
      <c r="D100" s="31" t="s">
        <v>118</v>
      </c>
      <c r="E100" s="26" t="s">
        <v>281</v>
      </c>
      <c r="F100" s="31">
        <v>1097</v>
      </c>
      <c r="G100" s="26" t="s">
        <v>437</v>
      </c>
      <c r="H100" s="26" t="s">
        <v>435</v>
      </c>
      <c r="I100" s="39">
        <v>0</v>
      </c>
      <c r="J100" s="39">
        <v>4124.12</v>
      </c>
      <c r="K100" s="39">
        <v>0</v>
      </c>
      <c r="L100" s="39">
        <v>0</v>
      </c>
      <c r="M100" s="39">
        <v>3776.4</v>
      </c>
      <c r="N100" s="39">
        <v>0</v>
      </c>
      <c r="O100" s="39">
        <v>0</v>
      </c>
      <c r="P100" s="39">
        <v>2294.88</v>
      </c>
      <c r="Q100" s="39">
        <v>5450.4</v>
      </c>
      <c r="R100" s="39">
        <v>0</v>
      </c>
      <c r="S100" s="39">
        <v>0</v>
      </c>
      <c r="T100" s="39">
        <v>6558.77</v>
      </c>
      <c r="U100" s="39">
        <v>0</v>
      </c>
      <c r="V100" s="39">
        <v>6845.7</v>
      </c>
      <c r="W100" s="39">
        <v>6628.5</v>
      </c>
      <c r="X100" s="39">
        <v>8320.02</v>
      </c>
      <c r="Y100" s="39">
        <v>9328.44</v>
      </c>
      <c r="Z100" s="39">
        <v>8688.98</v>
      </c>
      <c r="AA100" s="39">
        <v>14820.98</v>
      </c>
      <c r="AB100" s="39">
        <v>11512.4</v>
      </c>
      <c r="AC100" s="39">
        <v>11904.76</v>
      </c>
      <c r="AD100" s="39">
        <v>5230.68</v>
      </c>
      <c r="AE100" s="39">
        <v>13415.3</v>
      </c>
      <c r="AF100" s="39">
        <v>13056.18</v>
      </c>
      <c r="AG100" s="39">
        <v>8160.56</v>
      </c>
      <c r="AH100" s="39">
        <v>14549.88</v>
      </c>
      <c r="AI100" s="39">
        <v>4214.16</v>
      </c>
      <c r="AJ100" s="39">
        <v>15651.24</v>
      </c>
      <c r="AK100" s="39">
        <v>5865.3</v>
      </c>
      <c r="AL100" s="39">
        <v>0</v>
      </c>
      <c r="AM100" s="39">
        <v>3485.9999999999995</v>
      </c>
      <c r="AN100" s="39">
        <v>8660.2000000000007</v>
      </c>
      <c r="AO100" s="39">
        <v>0</v>
      </c>
      <c r="AP100" s="39">
        <v>5440.8</v>
      </c>
      <c r="AQ100" s="39">
        <v>18893.68</v>
      </c>
      <c r="AR100" s="39">
        <v>1527.08</v>
      </c>
      <c r="AS100" s="39">
        <v>25151.010000000002</v>
      </c>
      <c r="AT100" s="39">
        <v>19479.7</v>
      </c>
      <c r="AU100" s="39">
        <v>6406.76</v>
      </c>
      <c r="AV100" s="39">
        <v>9643.9</v>
      </c>
      <c r="AW100" s="39">
        <v>7913.74</v>
      </c>
      <c r="AX100" s="39">
        <v>10655.08</v>
      </c>
      <c r="AY100" s="39">
        <v>15910.68</v>
      </c>
      <c r="AZ100" s="39">
        <v>14161.08</v>
      </c>
      <c r="BA100" s="62">
        <v>7770.1900000000005</v>
      </c>
      <c r="BB100" s="62">
        <v>11148.47</v>
      </c>
      <c r="BC100" s="62">
        <v>15939.98</v>
      </c>
      <c r="BD100" s="62">
        <v>11160.8</v>
      </c>
      <c r="BE100" s="62">
        <v>3304.1400000000003</v>
      </c>
      <c r="BF100" s="62">
        <v>9071.1999999999989</v>
      </c>
      <c r="BG100" s="62">
        <v>14323.66</v>
      </c>
      <c r="BH100" s="62">
        <v>8598.06</v>
      </c>
      <c r="BI100" s="7">
        <v>37540</v>
      </c>
      <c r="BJ100" s="7">
        <v>10450</v>
      </c>
      <c r="BK100" s="62">
        <v>53224.44</v>
      </c>
      <c r="BL100" s="62">
        <v>28685.919999999998</v>
      </c>
      <c r="BM100" s="170">
        <v>3891.2000000000003</v>
      </c>
      <c r="BN100" s="62"/>
      <c r="BO100" s="62"/>
      <c r="BP100" s="62"/>
      <c r="BQ100" s="62"/>
      <c r="BR100" s="62"/>
      <c r="BS100" s="62"/>
      <c r="BT100" s="62"/>
    </row>
    <row r="101" spans="3:72" x14ac:dyDescent="0.25">
      <c r="C101" t="str">
        <f>INDEX(Propetz!B:B,MATCH(F101,Propetz!D:D,0),1)</f>
        <v>ANDRE SHATOSHI HARA</v>
      </c>
      <c r="D101" s="31" t="s">
        <v>18</v>
      </c>
      <c r="E101" s="26" t="s">
        <v>276</v>
      </c>
      <c r="F101" s="31">
        <v>1240</v>
      </c>
      <c r="G101" s="26" t="s">
        <v>436</v>
      </c>
      <c r="H101" s="26" t="s">
        <v>435</v>
      </c>
      <c r="I101" s="39">
        <v>0</v>
      </c>
      <c r="J101" s="39">
        <v>0</v>
      </c>
      <c r="K101" s="39">
        <v>0</v>
      </c>
      <c r="L101" s="39">
        <v>0</v>
      </c>
      <c r="M101" s="39">
        <v>0</v>
      </c>
      <c r="N101" s="39">
        <v>0</v>
      </c>
      <c r="O101" s="39">
        <v>0</v>
      </c>
      <c r="P101" s="39">
        <v>6968.52</v>
      </c>
      <c r="Q101" s="39">
        <v>0</v>
      </c>
      <c r="R101" s="39">
        <v>3141.24</v>
      </c>
      <c r="S101" s="39">
        <v>7392.6</v>
      </c>
      <c r="T101" s="39">
        <v>1936.44</v>
      </c>
      <c r="U101" s="39">
        <v>10025.64</v>
      </c>
      <c r="V101" s="39">
        <v>9724.9699999999993</v>
      </c>
      <c r="W101" s="39">
        <v>0</v>
      </c>
      <c r="X101" s="39">
        <v>0</v>
      </c>
      <c r="Y101" s="39">
        <v>9244.7999999999993</v>
      </c>
      <c r="Z101" s="39">
        <v>0</v>
      </c>
      <c r="AA101" s="39">
        <v>11759.4</v>
      </c>
      <c r="AB101" s="39">
        <v>15101.85</v>
      </c>
      <c r="AC101" s="39">
        <v>0</v>
      </c>
      <c r="AD101" s="39">
        <v>0</v>
      </c>
      <c r="AE101" s="39">
        <v>0</v>
      </c>
      <c r="AF101" s="39">
        <v>14263.92</v>
      </c>
      <c r="AG101" s="39">
        <v>0</v>
      </c>
      <c r="AH101" s="39">
        <v>0</v>
      </c>
      <c r="AI101" s="39">
        <v>6646.1</v>
      </c>
      <c r="AJ101" s="39">
        <v>0</v>
      </c>
      <c r="AK101" s="39">
        <v>0</v>
      </c>
      <c r="AL101" s="39">
        <v>9825.4500000000007</v>
      </c>
      <c r="AM101" s="39">
        <v>0</v>
      </c>
      <c r="AN101" s="39">
        <v>15841.420000000002</v>
      </c>
      <c r="AO101" s="39">
        <v>3265.5</v>
      </c>
      <c r="AP101" s="39">
        <v>0</v>
      </c>
      <c r="AQ101" s="39">
        <v>8245.19</v>
      </c>
      <c r="AR101" s="39">
        <v>0</v>
      </c>
      <c r="AS101" s="39">
        <v>5748.16</v>
      </c>
      <c r="AT101" s="39">
        <v>10015.950000000001</v>
      </c>
      <c r="AU101" s="39">
        <v>5005.1000000000004</v>
      </c>
      <c r="AV101" s="39">
        <v>0</v>
      </c>
      <c r="AW101" s="39">
        <v>10846.7</v>
      </c>
      <c r="AX101" s="39">
        <v>13346.99</v>
      </c>
      <c r="AY101" s="39">
        <v>6200.82</v>
      </c>
      <c r="AZ101" s="39">
        <v>15671.61</v>
      </c>
      <c r="BA101" s="62">
        <v>0</v>
      </c>
      <c r="BB101" s="62">
        <v>8860.85</v>
      </c>
      <c r="BC101" s="62">
        <v>10626.69</v>
      </c>
      <c r="BD101" s="62">
        <v>15950.71</v>
      </c>
      <c r="BE101" s="62">
        <v>12022.61</v>
      </c>
      <c r="BF101" s="62">
        <v>7598.0999999999995</v>
      </c>
      <c r="BG101" s="62">
        <v>7366.67</v>
      </c>
      <c r="BH101" s="62">
        <v>8367.06</v>
      </c>
      <c r="BI101" s="7">
        <v>10805.32</v>
      </c>
      <c r="BJ101" s="7">
        <v>3484.2</v>
      </c>
      <c r="BK101" s="62">
        <v>9554.4</v>
      </c>
      <c r="BL101" s="62">
        <v>13996.56</v>
      </c>
      <c r="BM101" s="170">
        <v>7389.6</v>
      </c>
      <c r="BN101" s="62"/>
      <c r="BO101" s="62"/>
      <c r="BP101" s="62"/>
      <c r="BQ101" s="62"/>
      <c r="BR101" s="62"/>
      <c r="BS101" s="62"/>
      <c r="BT101" s="62"/>
    </row>
    <row r="102" spans="3:72" x14ac:dyDescent="0.25">
      <c r="C102" t="str">
        <f>INDEX(Propetz!B:B,MATCH(F102,Propetz!D:D,0),1)</f>
        <v>Guilherme Jose Tavares Botta EIRELI</v>
      </c>
      <c r="D102" s="31" t="s">
        <v>106</v>
      </c>
      <c r="E102" s="26" t="s">
        <v>276</v>
      </c>
      <c r="F102" s="31">
        <v>1122</v>
      </c>
      <c r="G102" s="26" t="s">
        <v>437</v>
      </c>
      <c r="H102" s="26" t="s">
        <v>435</v>
      </c>
      <c r="I102" s="39">
        <v>0</v>
      </c>
      <c r="J102" s="39">
        <v>0</v>
      </c>
      <c r="K102" s="39">
        <v>2740.8900000000003</v>
      </c>
      <c r="L102" s="39">
        <v>0</v>
      </c>
      <c r="M102" s="39">
        <v>0</v>
      </c>
      <c r="N102" s="39">
        <v>0</v>
      </c>
      <c r="O102" s="39">
        <v>15517.2</v>
      </c>
      <c r="P102" s="39">
        <v>0</v>
      </c>
      <c r="Q102" s="39">
        <v>4096.92</v>
      </c>
      <c r="R102" s="39">
        <v>6934.68</v>
      </c>
      <c r="S102" s="39">
        <v>5338.76</v>
      </c>
      <c r="T102" s="39">
        <v>6723.36</v>
      </c>
      <c r="U102" s="39">
        <v>0</v>
      </c>
      <c r="V102" s="39">
        <v>0</v>
      </c>
      <c r="W102" s="39">
        <v>0</v>
      </c>
      <c r="X102" s="39">
        <v>0</v>
      </c>
      <c r="Y102" s="39">
        <v>0</v>
      </c>
      <c r="Z102" s="39">
        <v>4556.84</v>
      </c>
      <c r="AA102" s="39">
        <v>0</v>
      </c>
      <c r="AB102" s="39">
        <v>0</v>
      </c>
      <c r="AC102" s="39">
        <v>0</v>
      </c>
      <c r="AD102" s="39">
        <v>0</v>
      </c>
      <c r="AE102" s="39">
        <v>0</v>
      </c>
      <c r="AF102" s="39">
        <v>0</v>
      </c>
      <c r="AG102" s="39">
        <v>0</v>
      </c>
      <c r="AH102" s="39">
        <v>0</v>
      </c>
      <c r="AI102" s="39">
        <v>0</v>
      </c>
      <c r="AJ102" s="39">
        <v>0</v>
      </c>
      <c r="AK102" s="39">
        <v>0</v>
      </c>
      <c r="AL102" s="39">
        <v>0</v>
      </c>
      <c r="AM102" s="39">
        <v>0</v>
      </c>
      <c r="AN102" s="39">
        <v>0</v>
      </c>
      <c r="AO102" s="39">
        <v>0</v>
      </c>
      <c r="AP102" s="39">
        <v>0</v>
      </c>
      <c r="AQ102" s="39">
        <v>0</v>
      </c>
      <c r="AR102" s="39">
        <v>0</v>
      </c>
      <c r="AS102" s="39">
        <v>0</v>
      </c>
      <c r="AT102" s="39">
        <v>0</v>
      </c>
      <c r="AU102" s="39">
        <v>0</v>
      </c>
      <c r="AV102" s="39">
        <v>0</v>
      </c>
      <c r="AW102" s="39">
        <v>0</v>
      </c>
      <c r="AX102" s="39">
        <v>0</v>
      </c>
      <c r="AY102" s="39">
        <v>0</v>
      </c>
      <c r="AZ102" s="39">
        <v>0</v>
      </c>
      <c r="BA102" s="62">
        <v>0</v>
      </c>
      <c r="BB102" s="62">
        <v>0</v>
      </c>
      <c r="BC102" s="62">
        <v>0</v>
      </c>
      <c r="BD102" s="62">
        <v>0</v>
      </c>
      <c r="BE102" s="62">
        <v>0</v>
      </c>
      <c r="BF102" s="62">
        <v>0</v>
      </c>
      <c r="BG102" s="62">
        <v>0</v>
      </c>
      <c r="BH102" s="62">
        <v>0</v>
      </c>
      <c r="BI102" s="7">
        <v>0</v>
      </c>
      <c r="BJ102" s="7">
        <v>0</v>
      </c>
      <c r="BK102" s="62">
        <v>0</v>
      </c>
      <c r="BL102" s="62">
        <v>0</v>
      </c>
      <c r="BM102" s="170">
        <v>0</v>
      </c>
      <c r="BN102" s="62"/>
      <c r="BO102" s="62"/>
      <c r="BP102" s="62"/>
      <c r="BQ102" s="62"/>
      <c r="BR102" s="62"/>
      <c r="BS102" s="62"/>
      <c r="BT102" s="62"/>
    </row>
    <row r="103" spans="3:72" x14ac:dyDescent="0.25">
      <c r="C103" t="str">
        <f>INDEX(Propetz!B:B,MATCH(F103,Propetz!D:D,0),1)</f>
        <v>L DA COSTA BEJA</v>
      </c>
      <c r="D103" s="31" t="s">
        <v>135</v>
      </c>
      <c r="E103" s="26" t="s">
        <v>294</v>
      </c>
      <c r="F103" s="31">
        <v>1116</v>
      </c>
      <c r="G103" s="26" t="s">
        <v>436</v>
      </c>
      <c r="H103" s="26" t="s">
        <v>435</v>
      </c>
      <c r="I103" s="39">
        <v>0</v>
      </c>
      <c r="J103" s="39">
        <v>2383.85</v>
      </c>
      <c r="K103" s="39">
        <v>3308.64</v>
      </c>
      <c r="L103" s="39">
        <v>2696.29</v>
      </c>
      <c r="M103" s="39">
        <v>6200.59</v>
      </c>
      <c r="N103" s="39">
        <v>2636.1</v>
      </c>
      <c r="O103" s="39">
        <v>2760.16</v>
      </c>
      <c r="P103" s="39">
        <v>0</v>
      </c>
      <c r="Q103" s="39">
        <v>9103.76</v>
      </c>
      <c r="R103" s="39">
        <v>0</v>
      </c>
      <c r="S103" s="39">
        <v>4173.8500000000004</v>
      </c>
      <c r="T103" s="39">
        <v>0</v>
      </c>
      <c r="U103" s="39">
        <v>0</v>
      </c>
      <c r="V103" s="39">
        <v>6751.37</v>
      </c>
      <c r="W103" s="39">
        <v>5887.58</v>
      </c>
      <c r="X103" s="39">
        <v>0</v>
      </c>
      <c r="Y103" s="39">
        <v>10303.84</v>
      </c>
      <c r="Z103" s="39">
        <v>3229.6</v>
      </c>
      <c r="AA103" s="39">
        <v>4377.13</v>
      </c>
      <c r="AB103" s="39">
        <v>10482.77</v>
      </c>
      <c r="AC103" s="39">
        <v>0</v>
      </c>
      <c r="AD103" s="39">
        <v>9584.02</v>
      </c>
      <c r="AE103" s="39">
        <v>9096.64</v>
      </c>
      <c r="AF103" s="39">
        <v>5134.0199999999995</v>
      </c>
      <c r="AG103" s="39">
        <v>8501.9599999999991</v>
      </c>
      <c r="AH103" s="39">
        <v>12138.36</v>
      </c>
      <c r="AI103" s="39">
        <v>8072.58</v>
      </c>
      <c r="AJ103" s="39">
        <v>0</v>
      </c>
      <c r="AK103" s="39">
        <v>0</v>
      </c>
      <c r="AL103" s="39">
        <v>14037.900000000001</v>
      </c>
      <c r="AM103" s="39">
        <v>5399.6</v>
      </c>
      <c r="AN103" s="39">
        <v>0</v>
      </c>
      <c r="AO103" s="39">
        <v>4610.87</v>
      </c>
      <c r="AP103" s="39">
        <v>0</v>
      </c>
      <c r="AQ103" s="39">
        <v>7476.08</v>
      </c>
      <c r="AR103" s="39">
        <v>17370.88</v>
      </c>
      <c r="AS103" s="39">
        <v>0</v>
      </c>
      <c r="AT103" s="39">
        <v>10124.94</v>
      </c>
      <c r="AU103" s="39">
        <v>0</v>
      </c>
      <c r="AV103" s="39">
        <v>0</v>
      </c>
      <c r="AW103" s="39">
        <v>0</v>
      </c>
      <c r="AX103" s="39">
        <v>0</v>
      </c>
      <c r="AY103" s="39">
        <v>0</v>
      </c>
      <c r="AZ103" s="39">
        <v>0</v>
      </c>
      <c r="BA103" s="62">
        <v>0</v>
      </c>
      <c r="BB103" s="62">
        <v>0</v>
      </c>
      <c r="BC103" s="62">
        <v>0</v>
      </c>
      <c r="BD103" s="62">
        <v>0</v>
      </c>
      <c r="BE103" s="62">
        <v>12590.54</v>
      </c>
      <c r="BF103" s="62">
        <v>0</v>
      </c>
      <c r="BG103" s="62">
        <v>0</v>
      </c>
      <c r="BH103" s="62">
        <v>12713.78</v>
      </c>
      <c r="BI103" s="7">
        <v>0</v>
      </c>
      <c r="BJ103" s="7">
        <v>16660.12</v>
      </c>
      <c r="BK103" s="62">
        <v>0</v>
      </c>
      <c r="BL103" s="62">
        <v>18511</v>
      </c>
      <c r="BM103" s="170">
        <v>0</v>
      </c>
      <c r="BN103" s="62"/>
      <c r="BO103" s="62"/>
      <c r="BP103" s="62"/>
      <c r="BQ103" s="62"/>
      <c r="BR103" s="62"/>
      <c r="BS103" s="62"/>
      <c r="BT103" s="62"/>
    </row>
    <row r="104" spans="3:72" x14ac:dyDescent="0.25">
      <c r="C104" t="str">
        <f>INDEX(Propetz!B:B,MATCH(F104,Propetz!D:D,0),1)</f>
        <v>RANDAL JULIANO SANTOS 28118302865</v>
      </c>
      <c r="D104" s="31" t="s">
        <v>214</v>
      </c>
      <c r="E104" s="26" t="s">
        <v>276</v>
      </c>
      <c r="F104" s="31">
        <v>1250</v>
      </c>
      <c r="G104" s="26" t="s">
        <v>436</v>
      </c>
      <c r="H104" s="26" t="s">
        <v>435</v>
      </c>
      <c r="I104" s="39">
        <v>0</v>
      </c>
      <c r="J104" s="39">
        <v>0</v>
      </c>
      <c r="K104" s="39">
        <v>0</v>
      </c>
      <c r="L104" s="39">
        <v>0</v>
      </c>
      <c r="M104" s="39">
        <v>0</v>
      </c>
      <c r="N104" s="39">
        <v>0</v>
      </c>
      <c r="O104" s="39">
        <v>0</v>
      </c>
      <c r="P104" s="39">
        <v>3312.8</v>
      </c>
      <c r="Q104" s="39">
        <v>0</v>
      </c>
      <c r="R104" s="39">
        <v>0</v>
      </c>
      <c r="S104" s="39">
        <v>0</v>
      </c>
      <c r="T104" s="39">
        <v>9415.44</v>
      </c>
      <c r="U104" s="39">
        <v>14646.240000000002</v>
      </c>
      <c r="V104" s="39">
        <v>4707.72</v>
      </c>
      <c r="W104" s="39">
        <v>3762.48</v>
      </c>
      <c r="X104" s="39">
        <v>1656.42</v>
      </c>
      <c r="Y104" s="39">
        <v>8282.1</v>
      </c>
      <c r="Z104" s="39">
        <v>0</v>
      </c>
      <c r="AA104" s="39">
        <v>0</v>
      </c>
      <c r="AB104" s="39">
        <v>0</v>
      </c>
      <c r="AC104" s="39">
        <v>0</v>
      </c>
      <c r="AD104" s="39">
        <v>0</v>
      </c>
      <c r="AE104" s="39">
        <v>0</v>
      </c>
      <c r="AF104" s="39">
        <v>0</v>
      </c>
      <c r="AG104" s="39">
        <v>0</v>
      </c>
      <c r="AH104" s="39">
        <v>0</v>
      </c>
      <c r="AI104" s="39">
        <v>0</v>
      </c>
      <c r="AJ104" s="39">
        <v>0</v>
      </c>
      <c r="AK104" s="39">
        <v>0</v>
      </c>
      <c r="AL104" s="39">
        <v>0</v>
      </c>
      <c r="AM104" s="39">
        <v>0</v>
      </c>
      <c r="AN104" s="39">
        <v>0</v>
      </c>
      <c r="AO104" s="39">
        <v>0</v>
      </c>
      <c r="AP104" s="39">
        <v>0</v>
      </c>
      <c r="AQ104" s="39">
        <v>0</v>
      </c>
      <c r="AR104" s="39">
        <v>0</v>
      </c>
      <c r="AS104" s="39">
        <v>0</v>
      </c>
      <c r="AT104" s="39">
        <v>0</v>
      </c>
      <c r="AU104" s="39">
        <v>0</v>
      </c>
      <c r="AV104" s="39">
        <v>0</v>
      </c>
      <c r="AW104" s="39">
        <v>0</v>
      </c>
      <c r="AX104" s="39">
        <v>0</v>
      </c>
      <c r="AY104" s="39">
        <v>0</v>
      </c>
      <c r="AZ104" s="39">
        <v>0</v>
      </c>
      <c r="BA104" s="62">
        <v>0</v>
      </c>
      <c r="BB104" s="62">
        <v>0</v>
      </c>
      <c r="BC104" s="62">
        <v>0</v>
      </c>
      <c r="BD104" s="62">
        <v>0</v>
      </c>
      <c r="BE104" s="62">
        <v>0</v>
      </c>
      <c r="BF104" s="62">
        <v>0</v>
      </c>
      <c r="BG104" s="62">
        <v>0</v>
      </c>
      <c r="BH104" s="62">
        <v>0</v>
      </c>
      <c r="BI104" s="7">
        <v>0</v>
      </c>
      <c r="BJ104" s="7">
        <v>0</v>
      </c>
      <c r="BK104" s="62">
        <v>0</v>
      </c>
      <c r="BL104" s="62">
        <v>0</v>
      </c>
      <c r="BM104" s="170">
        <v>0</v>
      </c>
      <c r="BN104" s="62"/>
      <c r="BO104" s="62"/>
      <c r="BP104" s="62"/>
      <c r="BQ104" s="62"/>
      <c r="BR104" s="62"/>
      <c r="BS104" s="62"/>
      <c r="BT104" s="62"/>
    </row>
    <row r="105" spans="3:72" x14ac:dyDescent="0.25">
      <c r="C105" t="str">
        <f>INDEX(Propetz!B:B,MATCH(F105,Propetz!D:D,0),1)</f>
        <v>EPET COMERCIO DE PRODUTOS ANIMAIS EIRELI</v>
      </c>
      <c r="D105" s="58" t="s">
        <v>81</v>
      </c>
      <c r="E105" s="26" t="s">
        <v>279</v>
      </c>
      <c r="F105" s="31">
        <v>1115</v>
      </c>
      <c r="G105" s="26" t="s">
        <v>529</v>
      </c>
      <c r="H105" s="26" t="s">
        <v>435</v>
      </c>
      <c r="I105" s="39">
        <v>0</v>
      </c>
      <c r="J105" s="39">
        <v>0</v>
      </c>
      <c r="K105" s="39">
        <v>0</v>
      </c>
      <c r="L105" s="39">
        <v>0</v>
      </c>
      <c r="M105" s="39">
        <v>7657.8159999999998</v>
      </c>
      <c r="N105" s="39">
        <v>5378.4000000000005</v>
      </c>
      <c r="O105" s="39">
        <v>0</v>
      </c>
      <c r="P105" s="39">
        <v>0</v>
      </c>
      <c r="Q105" s="39">
        <v>13002.2</v>
      </c>
      <c r="R105" s="39">
        <v>0</v>
      </c>
      <c r="S105" s="39">
        <v>621.29999999999995</v>
      </c>
      <c r="T105" s="39">
        <v>0</v>
      </c>
      <c r="U105" s="39">
        <v>5559.5599999999995</v>
      </c>
      <c r="V105" s="39">
        <v>1824.3</v>
      </c>
      <c r="W105" s="39">
        <v>0</v>
      </c>
      <c r="X105" s="39">
        <v>3002.08</v>
      </c>
      <c r="Y105" s="39">
        <v>0</v>
      </c>
      <c r="Z105" s="39">
        <v>5388.4400000000005</v>
      </c>
      <c r="AA105" s="39">
        <v>8080.43</v>
      </c>
      <c r="AB105" s="39">
        <v>2123.41</v>
      </c>
      <c r="AC105" s="39">
        <v>1940.64</v>
      </c>
      <c r="AD105" s="39">
        <v>0</v>
      </c>
      <c r="AE105" s="39">
        <v>3478.75</v>
      </c>
      <c r="AF105" s="39">
        <v>22036.690000000002</v>
      </c>
      <c r="AG105" s="39">
        <v>2254.79</v>
      </c>
      <c r="AH105" s="39">
        <v>0</v>
      </c>
      <c r="AI105" s="39">
        <v>5477.22</v>
      </c>
      <c r="AJ105" s="39">
        <v>0</v>
      </c>
      <c r="AK105" s="39">
        <v>6741.1524999999992</v>
      </c>
      <c r="AL105" s="39">
        <v>0</v>
      </c>
      <c r="AM105" s="39">
        <v>7423.76</v>
      </c>
      <c r="AN105" s="39">
        <v>0</v>
      </c>
      <c r="AO105" s="39">
        <v>4314</v>
      </c>
      <c r="AP105" s="39">
        <v>2612.46</v>
      </c>
      <c r="AQ105" s="39">
        <v>189.20999999999998</v>
      </c>
      <c r="AR105" s="39">
        <v>6058.99</v>
      </c>
      <c r="AS105" s="39">
        <v>4391.37</v>
      </c>
      <c r="AT105" s="39">
        <v>0</v>
      </c>
      <c r="AU105" s="39">
        <v>5777.44</v>
      </c>
      <c r="AV105" s="39">
        <v>0</v>
      </c>
      <c r="AW105" s="39">
        <v>0</v>
      </c>
      <c r="AX105" s="39">
        <v>0</v>
      </c>
      <c r="AY105" s="39">
        <v>6189.62</v>
      </c>
      <c r="AZ105" s="39">
        <v>0</v>
      </c>
      <c r="BA105" s="62">
        <v>0</v>
      </c>
      <c r="BB105" s="62">
        <v>0</v>
      </c>
      <c r="BC105" s="62">
        <v>6322.51</v>
      </c>
      <c r="BD105" s="62">
        <v>1728.24</v>
      </c>
      <c r="BE105" s="62">
        <v>0</v>
      </c>
      <c r="BF105" s="62">
        <v>0</v>
      </c>
      <c r="BG105" s="62">
        <v>11535.769999999999</v>
      </c>
      <c r="BH105" s="62">
        <v>0</v>
      </c>
      <c r="BI105" s="7">
        <v>4550.88</v>
      </c>
      <c r="BJ105" s="7">
        <v>0</v>
      </c>
      <c r="BK105" s="62">
        <v>0</v>
      </c>
      <c r="BL105" s="62">
        <v>0</v>
      </c>
      <c r="BM105" s="170">
        <v>0</v>
      </c>
      <c r="BN105" s="62"/>
      <c r="BO105" s="62"/>
      <c r="BP105" s="62"/>
      <c r="BQ105" s="62"/>
      <c r="BR105" s="62"/>
      <c r="BS105" s="62"/>
      <c r="BT105" s="62"/>
    </row>
    <row r="106" spans="3:72" x14ac:dyDescent="0.25">
      <c r="C106" t="str">
        <f>INDEX(Propetz!B:B,MATCH(F106,Propetz!D:D,0),1)</f>
        <v>DARUANY AMARAL MARTINS 09842575608</v>
      </c>
      <c r="D106" s="31" t="s">
        <v>62</v>
      </c>
      <c r="E106" s="26" t="s">
        <v>280</v>
      </c>
      <c r="F106" s="31">
        <v>1132</v>
      </c>
      <c r="G106" s="26" t="s">
        <v>436</v>
      </c>
      <c r="H106" s="26" t="s">
        <v>464</v>
      </c>
      <c r="I106" s="39">
        <v>0</v>
      </c>
      <c r="J106" s="39">
        <v>0</v>
      </c>
      <c r="K106" s="39">
        <v>6509.23</v>
      </c>
      <c r="L106" s="39">
        <v>9839.36</v>
      </c>
      <c r="M106" s="39">
        <v>0</v>
      </c>
      <c r="N106" s="39">
        <v>11329.12</v>
      </c>
      <c r="O106" s="39">
        <v>0</v>
      </c>
      <c r="P106" s="39">
        <v>4502.1400000000003</v>
      </c>
      <c r="Q106" s="39">
        <v>0</v>
      </c>
      <c r="R106" s="39">
        <v>21204.799999999999</v>
      </c>
      <c r="S106" s="39">
        <v>0</v>
      </c>
      <c r="T106" s="39">
        <v>0</v>
      </c>
      <c r="U106" s="39">
        <v>0</v>
      </c>
      <c r="V106" s="39">
        <v>0</v>
      </c>
      <c r="W106" s="39">
        <v>0</v>
      </c>
      <c r="X106" s="39">
        <v>0</v>
      </c>
      <c r="Y106" s="39">
        <v>0</v>
      </c>
      <c r="Z106" s="39">
        <v>0</v>
      </c>
      <c r="AA106" s="39">
        <v>0</v>
      </c>
      <c r="AB106" s="39">
        <v>0</v>
      </c>
      <c r="AC106" s="39">
        <v>0</v>
      </c>
      <c r="AD106" s="39">
        <v>0</v>
      </c>
      <c r="AE106" s="39">
        <v>0</v>
      </c>
      <c r="AF106" s="39">
        <v>0</v>
      </c>
      <c r="AG106" s="39">
        <v>0</v>
      </c>
      <c r="AH106" s="39">
        <v>0</v>
      </c>
      <c r="AI106" s="39">
        <v>0</v>
      </c>
      <c r="AJ106" s="39">
        <v>0</v>
      </c>
      <c r="AK106" s="39">
        <v>0</v>
      </c>
      <c r="AL106" s="39">
        <v>0</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62">
        <v>0</v>
      </c>
      <c r="BB106" s="62">
        <v>0</v>
      </c>
      <c r="BC106" s="62">
        <v>0</v>
      </c>
      <c r="BD106" s="62">
        <v>0</v>
      </c>
      <c r="BE106" s="62">
        <v>0</v>
      </c>
      <c r="BF106" s="62">
        <v>0</v>
      </c>
      <c r="BG106" s="62">
        <v>0</v>
      </c>
      <c r="BH106" s="62">
        <v>0</v>
      </c>
      <c r="BI106" s="7">
        <v>0</v>
      </c>
      <c r="BJ106" s="7">
        <v>0</v>
      </c>
      <c r="BK106" s="62">
        <v>0</v>
      </c>
      <c r="BL106" s="62">
        <v>0</v>
      </c>
      <c r="BM106" s="170">
        <v>0</v>
      </c>
      <c r="BN106" s="62"/>
      <c r="BO106" s="62"/>
      <c r="BP106" s="62"/>
      <c r="BQ106" s="62"/>
      <c r="BR106" s="62"/>
      <c r="BS106" s="62"/>
      <c r="BT106" s="62"/>
    </row>
    <row r="107" spans="3:72" x14ac:dyDescent="0.25">
      <c r="C107" t="str">
        <f>INDEX(Propetz!B:B,MATCH(F107,Propetz!D:D,0),1)</f>
        <v>SOROPET CAMPINAS COMERCIO DE EQUIPAMENTOS PARA BANHO E TOSA</v>
      </c>
      <c r="D107" s="31" t="s">
        <v>236</v>
      </c>
      <c r="E107" s="26" t="s">
        <v>276</v>
      </c>
      <c r="F107" s="31">
        <v>1036</v>
      </c>
      <c r="G107" s="26" t="s">
        <v>436</v>
      </c>
      <c r="H107" s="26" t="s">
        <v>435</v>
      </c>
      <c r="I107" s="39">
        <v>7068.12</v>
      </c>
      <c r="J107" s="39">
        <v>13412.38</v>
      </c>
      <c r="K107" s="39">
        <v>0</v>
      </c>
      <c r="L107" s="39">
        <v>2745.3</v>
      </c>
      <c r="M107" s="39">
        <v>16530.239999999998</v>
      </c>
      <c r="N107" s="39">
        <v>3284.28</v>
      </c>
      <c r="O107" s="39">
        <v>0</v>
      </c>
      <c r="P107" s="39">
        <v>2872.44</v>
      </c>
      <c r="Q107" s="39">
        <v>1554</v>
      </c>
      <c r="R107" s="39">
        <v>0</v>
      </c>
      <c r="S107" s="39">
        <v>8211.24</v>
      </c>
      <c r="T107" s="39">
        <v>509.4</v>
      </c>
      <c r="U107" s="39">
        <v>3861.42</v>
      </c>
      <c r="V107" s="39">
        <v>0</v>
      </c>
      <c r="W107" s="39">
        <v>0</v>
      </c>
      <c r="X107" s="39">
        <v>0</v>
      </c>
      <c r="Y107" s="39">
        <v>9697.7099999999991</v>
      </c>
      <c r="Z107" s="39">
        <v>2871.3</v>
      </c>
      <c r="AA107" s="39">
        <v>7896.58</v>
      </c>
      <c r="AB107" s="39">
        <v>4392.0200000000004</v>
      </c>
      <c r="AC107" s="39">
        <v>0</v>
      </c>
      <c r="AD107" s="39">
        <v>2816.94</v>
      </c>
      <c r="AE107" s="39">
        <v>0</v>
      </c>
      <c r="AF107" s="39">
        <v>3483.24</v>
      </c>
      <c r="AG107" s="39">
        <v>1099.94</v>
      </c>
      <c r="AH107" s="39">
        <v>3404.41</v>
      </c>
      <c r="AI107" s="39">
        <v>0</v>
      </c>
      <c r="AJ107" s="39">
        <v>2733.66</v>
      </c>
      <c r="AK107" s="39">
        <v>3032.64</v>
      </c>
      <c r="AL107" s="39">
        <v>0</v>
      </c>
      <c r="AM107" s="39">
        <v>5726.8</v>
      </c>
      <c r="AN107" s="39">
        <v>2165.6</v>
      </c>
      <c r="AO107" s="39">
        <v>0</v>
      </c>
      <c r="AP107" s="39">
        <v>5242.76</v>
      </c>
      <c r="AQ107" s="39">
        <v>0</v>
      </c>
      <c r="AR107" s="39">
        <v>2050.9</v>
      </c>
      <c r="AS107" s="39">
        <v>0</v>
      </c>
      <c r="AT107" s="39">
        <v>4778.88</v>
      </c>
      <c r="AU107" s="39">
        <v>0</v>
      </c>
      <c r="AV107" s="39">
        <v>0</v>
      </c>
      <c r="AW107" s="39">
        <v>2892.44</v>
      </c>
      <c r="AX107" s="39">
        <v>4392.54</v>
      </c>
      <c r="AY107" s="39">
        <v>6594.52</v>
      </c>
      <c r="AZ107" s="39">
        <v>0</v>
      </c>
      <c r="BA107" s="62">
        <v>3162.5</v>
      </c>
      <c r="BB107" s="62">
        <v>5721.77</v>
      </c>
      <c r="BC107" s="62">
        <v>8013.56</v>
      </c>
      <c r="BD107" s="62">
        <v>0</v>
      </c>
      <c r="BE107" s="62">
        <v>0</v>
      </c>
      <c r="BF107" s="62">
        <v>0</v>
      </c>
      <c r="BG107" s="62">
        <v>951.5</v>
      </c>
      <c r="BH107" s="62">
        <v>0</v>
      </c>
      <c r="BI107" s="7">
        <v>0</v>
      </c>
      <c r="BJ107" s="7">
        <v>0</v>
      </c>
      <c r="BK107" s="62">
        <v>0</v>
      </c>
      <c r="BL107" s="62">
        <v>0</v>
      </c>
      <c r="BM107" s="170">
        <v>0</v>
      </c>
      <c r="BN107" s="62"/>
      <c r="BO107" s="62"/>
      <c r="BP107" s="62"/>
      <c r="BQ107" s="62"/>
      <c r="BR107" s="62"/>
      <c r="BS107" s="62"/>
      <c r="BT107" s="62"/>
    </row>
    <row r="108" spans="3:72" x14ac:dyDescent="0.25">
      <c r="C108" t="str">
        <f>INDEX(Propetz!B:B,MATCH(F108,Propetz!D:D,0),1)</f>
        <v>PET TRON PRODUTOS COSMETICOS PARA ANIMAIS EIRELI</v>
      </c>
      <c r="D108" s="31" t="s">
        <v>325</v>
      </c>
      <c r="E108" s="26" t="s">
        <v>276</v>
      </c>
      <c r="F108" s="31">
        <v>1307</v>
      </c>
      <c r="G108" s="26" t="s">
        <v>436</v>
      </c>
      <c r="H108" s="26" t="s">
        <v>435</v>
      </c>
      <c r="I108" s="39">
        <v>0</v>
      </c>
      <c r="J108" s="39">
        <v>0</v>
      </c>
      <c r="K108" s="39">
        <v>0</v>
      </c>
      <c r="L108" s="39">
        <v>0</v>
      </c>
      <c r="M108" s="39">
        <v>0</v>
      </c>
      <c r="N108" s="39">
        <v>0</v>
      </c>
      <c r="O108" s="39">
        <v>0</v>
      </c>
      <c r="P108" s="39">
        <v>0</v>
      </c>
      <c r="Q108" s="39">
        <v>0</v>
      </c>
      <c r="R108" s="39">
        <v>0</v>
      </c>
      <c r="S108" s="39">
        <v>0</v>
      </c>
      <c r="T108" s="39">
        <v>13375.800000000001</v>
      </c>
      <c r="U108" s="39">
        <v>10993.32</v>
      </c>
      <c r="V108" s="39">
        <v>0</v>
      </c>
      <c r="W108" s="39">
        <v>2334.88</v>
      </c>
      <c r="X108" s="39">
        <v>9406.2900000000009</v>
      </c>
      <c r="Y108" s="39">
        <v>0</v>
      </c>
      <c r="Z108" s="39">
        <v>3460.7</v>
      </c>
      <c r="AA108" s="39">
        <v>4628.57</v>
      </c>
      <c r="AB108" s="39">
        <v>7952.51</v>
      </c>
      <c r="AC108" s="39">
        <v>5615.32</v>
      </c>
      <c r="AD108" s="39">
        <v>4900.22</v>
      </c>
      <c r="AE108" s="39">
        <v>0</v>
      </c>
      <c r="AF108" s="39">
        <v>1516.2</v>
      </c>
      <c r="AG108" s="39">
        <v>0</v>
      </c>
      <c r="AH108" s="39">
        <v>0</v>
      </c>
      <c r="AI108" s="39">
        <v>0</v>
      </c>
      <c r="AJ108" s="39">
        <v>6264.18</v>
      </c>
      <c r="AK108" s="39">
        <v>2195.0700000000002</v>
      </c>
      <c r="AL108" s="39">
        <v>2971.11</v>
      </c>
      <c r="AM108" s="39">
        <v>3312.88</v>
      </c>
      <c r="AN108" s="39">
        <v>1069.78</v>
      </c>
      <c r="AO108" s="39">
        <v>8544.8799999999992</v>
      </c>
      <c r="AP108" s="39">
        <v>9122.5</v>
      </c>
      <c r="AQ108" s="39">
        <v>0</v>
      </c>
      <c r="AR108" s="39">
        <v>5134.33</v>
      </c>
      <c r="AS108" s="39">
        <v>6199.14</v>
      </c>
      <c r="AT108" s="39">
        <v>8979.7000000000007</v>
      </c>
      <c r="AU108" s="39">
        <v>0</v>
      </c>
      <c r="AV108" s="39">
        <v>0</v>
      </c>
      <c r="AW108" s="39">
        <v>6292.76</v>
      </c>
      <c r="AX108" s="39">
        <v>0</v>
      </c>
      <c r="AY108" s="39">
        <v>2882.96</v>
      </c>
      <c r="AZ108" s="39">
        <v>0</v>
      </c>
      <c r="BA108" s="62">
        <v>3410.59</v>
      </c>
      <c r="BB108" s="62">
        <v>0</v>
      </c>
      <c r="BC108" s="62">
        <v>11983.32</v>
      </c>
      <c r="BD108" s="62">
        <v>0</v>
      </c>
      <c r="BE108" s="62">
        <v>4622.87</v>
      </c>
      <c r="BF108" s="62">
        <v>2798.08</v>
      </c>
      <c r="BG108" s="62">
        <v>0</v>
      </c>
      <c r="BH108" s="62">
        <v>10776.58</v>
      </c>
      <c r="BI108" s="7">
        <v>5114.8</v>
      </c>
      <c r="BJ108" s="7">
        <v>0</v>
      </c>
      <c r="BK108" s="62">
        <v>3677.83</v>
      </c>
      <c r="BL108" s="62">
        <v>0</v>
      </c>
      <c r="BM108" s="170">
        <v>0</v>
      </c>
      <c r="BN108" s="62"/>
      <c r="BO108" s="62"/>
      <c r="BP108" s="62"/>
      <c r="BQ108" s="62"/>
      <c r="BR108" s="62"/>
      <c r="BS108" s="62"/>
      <c r="BT108" s="62"/>
    </row>
    <row r="109" spans="3:72" x14ac:dyDescent="0.25">
      <c r="C109" t="str">
        <f>INDEX(Propetz!B:B,MATCH(F109,Propetz!D:D,0),1)</f>
        <v>SUPROVET SUMINISTRO DE PRODUCTOS VETERINARIOS S.A.C</v>
      </c>
      <c r="D109" s="31" t="s">
        <v>241</v>
      </c>
      <c r="E109" s="26" t="s">
        <v>282</v>
      </c>
      <c r="F109" s="31">
        <v>1166</v>
      </c>
      <c r="G109" s="26" t="s">
        <v>438</v>
      </c>
      <c r="H109" s="26" t="s">
        <v>435</v>
      </c>
      <c r="I109" s="39">
        <v>0</v>
      </c>
      <c r="J109" s="39">
        <v>0</v>
      </c>
      <c r="K109" s="39">
        <v>0</v>
      </c>
      <c r="L109" s="39">
        <v>22685.11</v>
      </c>
      <c r="M109" s="39">
        <v>0</v>
      </c>
      <c r="N109" s="39">
        <v>0</v>
      </c>
      <c r="O109" s="39">
        <v>0</v>
      </c>
      <c r="P109" s="39">
        <v>11791.39</v>
      </c>
      <c r="Q109" s="39">
        <v>0</v>
      </c>
      <c r="R109" s="39">
        <v>0</v>
      </c>
      <c r="S109" s="39">
        <v>0</v>
      </c>
      <c r="T109" s="39">
        <v>0</v>
      </c>
      <c r="U109" s="39">
        <v>23578.2</v>
      </c>
      <c r="V109" s="39">
        <v>0</v>
      </c>
      <c r="W109" s="39">
        <v>0</v>
      </c>
      <c r="X109" s="39">
        <v>0</v>
      </c>
      <c r="Y109" s="39">
        <v>0</v>
      </c>
      <c r="Z109" s="39">
        <v>0</v>
      </c>
      <c r="AA109" s="39">
        <v>0</v>
      </c>
      <c r="AB109" s="39">
        <v>0</v>
      </c>
      <c r="AC109" s="39">
        <v>0</v>
      </c>
      <c r="AD109" s="39">
        <v>16202.68</v>
      </c>
      <c r="AE109" s="39">
        <v>0</v>
      </c>
      <c r="AF109" s="39">
        <v>0</v>
      </c>
      <c r="AG109" s="39">
        <v>0</v>
      </c>
      <c r="AH109" s="39">
        <v>0</v>
      </c>
      <c r="AI109" s="39">
        <v>0</v>
      </c>
      <c r="AJ109" s="39">
        <v>0</v>
      </c>
      <c r="AK109" s="39">
        <v>0</v>
      </c>
      <c r="AL109" s="39">
        <v>0</v>
      </c>
      <c r="AM109" s="39">
        <v>0</v>
      </c>
      <c r="AN109" s="39">
        <v>5341.85</v>
      </c>
      <c r="AO109" s="54">
        <v>1375.92</v>
      </c>
      <c r="AP109" s="54">
        <v>0</v>
      </c>
      <c r="AQ109" s="54">
        <v>0</v>
      </c>
      <c r="AR109" s="54">
        <v>0</v>
      </c>
      <c r="AS109" s="54">
        <v>0</v>
      </c>
      <c r="AT109" s="54">
        <v>0</v>
      </c>
      <c r="AU109" s="54">
        <v>24493.59</v>
      </c>
      <c r="AV109" s="39">
        <v>0</v>
      </c>
      <c r="AW109" s="39">
        <v>0</v>
      </c>
      <c r="AX109" s="39">
        <v>0</v>
      </c>
      <c r="AY109" s="39">
        <v>0</v>
      </c>
      <c r="AZ109" s="39">
        <v>0</v>
      </c>
      <c r="BA109" s="62">
        <v>0</v>
      </c>
      <c r="BB109" s="62">
        <v>0</v>
      </c>
      <c r="BC109" s="62">
        <v>0</v>
      </c>
      <c r="BD109" s="62">
        <v>0</v>
      </c>
      <c r="BE109" s="62">
        <v>0</v>
      </c>
      <c r="BF109" s="62">
        <v>0</v>
      </c>
      <c r="BG109" s="62">
        <v>0</v>
      </c>
      <c r="BH109" s="62">
        <v>0</v>
      </c>
      <c r="BI109" s="7">
        <v>0</v>
      </c>
      <c r="BJ109" s="7">
        <v>0</v>
      </c>
      <c r="BK109" s="62">
        <v>0</v>
      </c>
      <c r="BL109" s="62">
        <v>0</v>
      </c>
      <c r="BM109" s="170">
        <v>0</v>
      </c>
      <c r="BN109" s="62"/>
      <c r="BO109" s="62"/>
      <c r="BP109" s="62"/>
      <c r="BQ109" s="62"/>
      <c r="BR109" s="62"/>
      <c r="BS109" s="62"/>
      <c r="BT109" s="62"/>
    </row>
    <row r="110" spans="3:72" x14ac:dyDescent="0.25">
      <c r="C110" t="str">
        <f>INDEX(Propetz!B:B,MATCH(F110,Propetz!D:D,0),1)</f>
        <v>ERICK ARAUJO E SILVA COMERCIO VAREJISTA DE OUTROS ARTIGOS E</v>
      </c>
      <c r="D110" s="31" t="s">
        <v>82</v>
      </c>
      <c r="E110" s="26" t="s">
        <v>295</v>
      </c>
      <c r="F110" s="31">
        <v>1146</v>
      </c>
      <c r="G110" s="26" t="s">
        <v>529</v>
      </c>
      <c r="H110" s="26" t="s">
        <v>435</v>
      </c>
      <c r="I110" s="39">
        <v>0</v>
      </c>
      <c r="J110" s="39">
        <v>0</v>
      </c>
      <c r="K110" s="39">
        <v>3218.76</v>
      </c>
      <c r="L110" s="39">
        <v>0</v>
      </c>
      <c r="M110" s="39">
        <v>0</v>
      </c>
      <c r="N110" s="39">
        <v>5358.58</v>
      </c>
      <c r="O110" s="39">
        <v>4271.3999999999996</v>
      </c>
      <c r="P110" s="39">
        <v>0</v>
      </c>
      <c r="Q110" s="39">
        <v>0</v>
      </c>
      <c r="R110" s="39">
        <v>3897.44</v>
      </c>
      <c r="S110" s="39">
        <v>3688.81</v>
      </c>
      <c r="T110" s="39">
        <v>2741.15</v>
      </c>
      <c r="U110" s="39">
        <v>10112.76</v>
      </c>
      <c r="V110" s="39">
        <v>0</v>
      </c>
      <c r="W110" s="39">
        <v>4882.03</v>
      </c>
      <c r="X110" s="39">
        <v>0</v>
      </c>
      <c r="Y110" s="39">
        <v>0</v>
      </c>
      <c r="Z110" s="39">
        <v>0</v>
      </c>
      <c r="AA110" s="39">
        <v>4348.9799999999996</v>
      </c>
      <c r="AB110" s="39">
        <v>8515.3700000000008</v>
      </c>
      <c r="AC110" s="39">
        <v>0</v>
      </c>
      <c r="AD110" s="39">
        <v>6013.08</v>
      </c>
      <c r="AE110" s="39">
        <v>0</v>
      </c>
      <c r="AF110" s="39">
        <v>5879.95</v>
      </c>
      <c r="AG110" s="39">
        <v>0</v>
      </c>
      <c r="AH110" s="39">
        <v>0</v>
      </c>
      <c r="AI110" s="39">
        <v>3260.74</v>
      </c>
      <c r="AJ110" s="39">
        <v>0</v>
      </c>
      <c r="AK110" s="39">
        <v>3382.46</v>
      </c>
      <c r="AL110" s="39">
        <v>0</v>
      </c>
      <c r="AM110" s="39">
        <v>0</v>
      </c>
      <c r="AN110" s="39">
        <v>2733.81</v>
      </c>
      <c r="AO110" s="39">
        <v>0</v>
      </c>
      <c r="AP110" s="39">
        <v>1772.32</v>
      </c>
      <c r="AQ110" s="39">
        <v>0</v>
      </c>
      <c r="AR110" s="39">
        <v>5661.85</v>
      </c>
      <c r="AS110" s="39">
        <v>8965.7199999999993</v>
      </c>
      <c r="AT110" s="39">
        <v>0</v>
      </c>
      <c r="AU110" s="39">
        <v>0</v>
      </c>
      <c r="AV110" s="39">
        <v>0</v>
      </c>
      <c r="AW110" s="39">
        <v>10533.55</v>
      </c>
      <c r="AX110" s="39">
        <v>0</v>
      </c>
      <c r="AY110" s="39">
        <v>0</v>
      </c>
      <c r="AZ110" s="39">
        <v>12795.260000000002</v>
      </c>
      <c r="BA110" s="62">
        <v>0</v>
      </c>
      <c r="BB110" s="62">
        <v>3290.76</v>
      </c>
      <c r="BC110" s="62">
        <v>0</v>
      </c>
      <c r="BD110" s="62">
        <v>6477.58</v>
      </c>
      <c r="BE110" s="62">
        <v>4836.68</v>
      </c>
      <c r="BF110" s="62">
        <v>258</v>
      </c>
      <c r="BG110" s="62">
        <v>5058.42</v>
      </c>
      <c r="BH110" s="62">
        <v>0</v>
      </c>
      <c r="BI110" s="7">
        <v>0</v>
      </c>
      <c r="BJ110" s="7">
        <v>2184.4</v>
      </c>
      <c r="BK110" s="62">
        <v>0</v>
      </c>
      <c r="BL110" s="62">
        <v>3458.4</v>
      </c>
      <c r="BM110" s="170">
        <v>0</v>
      </c>
      <c r="BN110" s="62"/>
      <c r="BO110" s="62"/>
      <c r="BP110" s="62"/>
      <c r="BQ110" s="62"/>
      <c r="BR110" s="62"/>
      <c r="BS110" s="62"/>
      <c r="BT110" s="62"/>
    </row>
    <row r="111" spans="3:72" x14ac:dyDescent="0.25">
      <c r="C111" t="str">
        <f>INDEX(Propetz!B:B,MATCH(F111,Propetz!D:D,0),1)</f>
        <v>DEOCLIDES GOMES 25388637832</v>
      </c>
      <c r="D111" s="31" t="s">
        <v>66</v>
      </c>
      <c r="E111" s="26" t="s">
        <v>276</v>
      </c>
      <c r="F111" s="31">
        <v>1038</v>
      </c>
      <c r="G111" s="26" t="s">
        <v>436</v>
      </c>
      <c r="H111" s="26" t="s">
        <v>464</v>
      </c>
      <c r="I111" s="39">
        <v>6869.84</v>
      </c>
      <c r="J111" s="39">
        <v>1400.2</v>
      </c>
      <c r="K111" s="39">
        <v>0</v>
      </c>
      <c r="L111" s="39">
        <v>0</v>
      </c>
      <c r="M111" s="39">
        <v>5837.4</v>
      </c>
      <c r="N111" s="39">
        <v>3997.28</v>
      </c>
      <c r="O111" s="39">
        <v>3264.95</v>
      </c>
      <c r="P111" s="39">
        <v>8770.7200000000012</v>
      </c>
      <c r="Q111" s="39">
        <v>0</v>
      </c>
      <c r="R111" s="39">
        <v>5308.44</v>
      </c>
      <c r="S111" s="39">
        <v>0</v>
      </c>
      <c r="T111" s="39">
        <v>0</v>
      </c>
      <c r="U111" s="39">
        <v>0</v>
      </c>
      <c r="V111" s="39">
        <v>7135.12</v>
      </c>
      <c r="W111" s="39">
        <v>0</v>
      </c>
      <c r="X111" s="39">
        <v>0</v>
      </c>
      <c r="Y111" s="39">
        <v>7013.44</v>
      </c>
      <c r="Z111" s="39">
        <v>0</v>
      </c>
      <c r="AA111" s="39">
        <v>0</v>
      </c>
      <c r="AB111" s="39">
        <v>0</v>
      </c>
      <c r="AC111" s="39">
        <v>0</v>
      </c>
      <c r="AD111" s="39">
        <v>0</v>
      </c>
      <c r="AE111" s="39">
        <v>0</v>
      </c>
      <c r="AF111" s="39">
        <v>1558.84</v>
      </c>
      <c r="AG111" s="39">
        <v>0</v>
      </c>
      <c r="AH111" s="39">
        <v>0</v>
      </c>
      <c r="AI111" s="39">
        <v>0</v>
      </c>
      <c r="AJ111" s="39">
        <v>0</v>
      </c>
      <c r="AK111" s="39">
        <v>0</v>
      </c>
      <c r="AL111" s="39">
        <v>0</v>
      </c>
      <c r="AM111" s="39">
        <v>0</v>
      </c>
      <c r="AN111" s="39">
        <v>0</v>
      </c>
      <c r="AO111" s="39">
        <v>0</v>
      </c>
      <c r="AP111" s="39">
        <v>0</v>
      </c>
      <c r="AQ111" s="39">
        <v>0</v>
      </c>
      <c r="AR111" s="39">
        <v>0</v>
      </c>
      <c r="AS111" s="39">
        <v>0</v>
      </c>
      <c r="AT111" s="39">
        <v>0</v>
      </c>
      <c r="AU111" s="39">
        <v>0</v>
      </c>
      <c r="AV111" s="39">
        <v>0</v>
      </c>
      <c r="AW111" s="39">
        <v>0</v>
      </c>
      <c r="AX111" s="39">
        <v>0</v>
      </c>
      <c r="AY111" s="39">
        <v>0</v>
      </c>
      <c r="AZ111" s="39">
        <v>0</v>
      </c>
      <c r="BA111" s="62">
        <v>0</v>
      </c>
      <c r="BB111" s="62">
        <v>0</v>
      </c>
      <c r="BC111" s="62">
        <v>0</v>
      </c>
      <c r="BD111" s="62">
        <v>0</v>
      </c>
      <c r="BE111" s="62">
        <v>0</v>
      </c>
      <c r="BF111" s="62">
        <v>0</v>
      </c>
      <c r="BG111" s="62">
        <v>0</v>
      </c>
      <c r="BH111" s="62">
        <v>0</v>
      </c>
      <c r="BI111" s="7">
        <v>0</v>
      </c>
      <c r="BJ111" s="7">
        <v>0</v>
      </c>
      <c r="BK111" s="62">
        <v>0</v>
      </c>
      <c r="BL111" s="62">
        <v>0</v>
      </c>
      <c r="BM111" s="170">
        <v>0</v>
      </c>
      <c r="BN111" s="62"/>
      <c r="BO111" s="62"/>
      <c r="BP111" s="62"/>
      <c r="BQ111" s="62"/>
      <c r="BR111" s="62"/>
      <c r="BS111" s="62"/>
      <c r="BT111" s="62"/>
    </row>
    <row r="112" spans="3:72" x14ac:dyDescent="0.25">
      <c r="C112" t="str">
        <f>INDEX(Propetz!B:B,MATCH(F112,Propetz!D:D,0),1)</f>
        <v>RUDINEI BARBOZA REZENDE</v>
      </c>
      <c r="D112" s="31" t="s">
        <v>228</v>
      </c>
      <c r="E112" s="26" t="s">
        <v>281</v>
      </c>
      <c r="F112" s="31">
        <v>1136</v>
      </c>
      <c r="G112" s="26" t="s">
        <v>529</v>
      </c>
      <c r="H112" s="26" t="s">
        <v>435</v>
      </c>
      <c r="I112" s="39">
        <v>0</v>
      </c>
      <c r="J112" s="39">
        <v>0</v>
      </c>
      <c r="K112" s="39">
        <v>1905.05</v>
      </c>
      <c r="L112" s="39">
        <v>0</v>
      </c>
      <c r="M112" s="39">
        <v>5488.34</v>
      </c>
      <c r="N112" s="39">
        <v>2894.94</v>
      </c>
      <c r="O112" s="39">
        <v>5790.44</v>
      </c>
      <c r="P112" s="39">
        <v>0</v>
      </c>
      <c r="Q112" s="39">
        <v>2430.58</v>
      </c>
      <c r="R112" s="39">
        <v>2385.1999999999998</v>
      </c>
      <c r="S112" s="39">
        <v>0</v>
      </c>
      <c r="T112" s="39">
        <v>0</v>
      </c>
      <c r="U112" s="39">
        <v>11551.06</v>
      </c>
      <c r="V112" s="39">
        <v>3624.91</v>
      </c>
      <c r="W112" s="39">
        <v>0</v>
      </c>
      <c r="X112" s="39">
        <v>0</v>
      </c>
      <c r="Y112" s="39">
        <v>0</v>
      </c>
      <c r="Z112" s="39">
        <v>0</v>
      </c>
      <c r="AA112" s="39">
        <v>3803.31</v>
      </c>
      <c r="AB112" s="39">
        <v>2602.67</v>
      </c>
      <c r="AC112" s="39">
        <v>3325.04</v>
      </c>
      <c r="AD112" s="39">
        <v>4288.1499999999996</v>
      </c>
      <c r="AE112" s="39">
        <v>0</v>
      </c>
      <c r="AF112" s="39">
        <v>0</v>
      </c>
      <c r="AG112" s="39">
        <v>3798.66</v>
      </c>
      <c r="AH112" s="39">
        <v>0</v>
      </c>
      <c r="AI112" s="39">
        <v>2179.3000000000002</v>
      </c>
      <c r="AJ112" s="39">
        <v>3102.32</v>
      </c>
      <c r="AK112" s="39">
        <v>2359.77</v>
      </c>
      <c r="AL112" s="39">
        <v>0</v>
      </c>
      <c r="AM112" s="39">
        <v>0</v>
      </c>
      <c r="AN112" s="39">
        <v>0</v>
      </c>
      <c r="AO112" s="39">
        <v>2109.04</v>
      </c>
      <c r="AP112" s="39">
        <v>2667.9399999999996</v>
      </c>
      <c r="AQ112" s="39">
        <v>0</v>
      </c>
      <c r="AR112" s="39">
        <v>1451.52</v>
      </c>
      <c r="AS112" s="39">
        <v>0</v>
      </c>
      <c r="AT112" s="39">
        <v>3309.99</v>
      </c>
      <c r="AU112" s="39">
        <v>0</v>
      </c>
      <c r="AV112" s="39">
        <v>0</v>
      </c>
      <c r="AW112" s="39">
        <v>1865.24</v>
      </c>
      <c r="AX112" s="39">
        <v>3946.92</v>
      </c>
      <c r="AY112" s="39">
        <v>0</v>
      </c>
      <c r="AZ112" s="39">
        <v>0</v>
      </c>
      <c r="BA112" s="62">
        <v>0</v>
      </c>
      <c r="BB112" s="62">
        <v>0</v>
      </c>
      <c r="BC112" s="62">
        <v>0</v>
      </c>
      <c r="BD112" s="62">
        <v>0</v>
      </c>
      <c r="BE112" s="62">
        <v>0</v>
      </c>
      <c r="BF112" s="62">
        <v>0</v>
      </c>
      <c r="BG112" s="62">
        <v>0</v>
      </c>
      <c r="BH112" s="62">
        <v>0</v>
      </c>
      <c r="BI112" s="7">
        <v>0</v>
      </c>
      <c r="BJ112" s="7">
        <v>0</v>
      </c>
      <c r="BK112" s="62">
        <v>0</v>
      </c>
      <c r="BL112" s="62">
        <v>0</v>
      </c>
      <c r="BM112" s="170">
        <v>0</v>
      </c>
      <c r="BN112" s="62"/>
      <c r="BO112" s="62"/>
      <c r="BP112" s="62"/>
      <c r="BQ112" s="62"/>
      <c r="BR112" s="62"/>
      <c r="BS112" s="62"/>
      <c r="BT112" s="62"/>
    </row>
    <row r="113" spans="3:72" x14ac:dyDescent="0.25">
      <c r="C113" t="str">
        <f>INDEX(Propetz!B:B,MATCH(F113,Propetz!D:D,0),1)</f>
        <v>TATIANE THOME ZANIN 94077460034</v>
      </c>
      <c r="D113" s="31" t="s">
        <v>351</v>
      </c>
      <c r="E113" s="26" t="s">
        <v>295</v>
      </c>
      <c r="F113" s="31">
        <v>1342</v>
      </c>
      <c r="G113" s="26" t="s">
        <v>529</v>
      </c>
      <c r="H113" s="26" t="s">
        <v>435</v>
      </c>
      <c r="I113" s="39">
        <v>0</v>
      </c>
      <c r="J113" s="39">
        <v>0</v>
      </c>
      <c r="K113" s="39">
        <v>0</v>
      </c>
      <c r="L113" s="39">
        <v>0</v>
      </c>
      <c r="M113" s="39">
        <v>0</v>
      </c>
      <c r="N113" s="39">
        <v>0</v>
      </c>
      <c r="O113" s="39">
        <v>0</v>
      </c>
      <c r="P113" s="39">
        <v>0</v>
      </c>
      <c r="Q113" s="39">
        <v>0</v>
      </c>
      <c r="R113" s="39">
        <v>0</v>
      </c>
      <c r="S113" s="39">
        <v>0</v>
      </c>
      <c r="T113" s="39">
        <v>0</v>
      </c>
      <c r="U113" s="39">
        <v>0</v>
      </c>
      <c r="V113" s="39">
        <v>13088.289999999999</v>
      </c>
      <c r="W113" s="39">
        <v>4415.12</v>
      </c>
      <c r="X113" s="39">
        <v>15255.310000000001</v>
      </c>
      <c r="Y113" s="39">
        <v>7551.68</v>
      </c>
      <c r="Z113" s="39">
        <v>0</v>
      </c>
      <c r="AA113" s="39">
        <v>0</v>
      </c>
      <c r="AB113" s="39">
        <v>0</v>
      </c>
      <c r="AC113" s="39">
        <v>5953.1</v>
      </c>
      <c r="AD113" s="39">
        <v>2995.1</v>
      </c>
      <c r="AE113" s="39">
        <v>7701.56</v>
      </c>
      <c r="AF113" s="39">
        <v>21419.710000000003</v>
      </c>
      <c r="AG113" s="39">
        <v>4061.25</v>
      </c>
      <c r="AH113" s="39">
        <v>41598.71</v>
      </c>
      <c r="AI113" s="39">
        <v>9385.1299999999992</v>
      </c>
      <c r="AJ113" s="39">
        <v>3797.32</v>
      </c>
      <c r="AK113" s="39">
        <v>18262.93</v>
      </c>
      <c r="AL113" s="39">
        <v>20200.28</v>
      </c>
      <c r="AM113" s="39">
        <v>18628.849999999999</v>
      </c>
      <c r="AN113" s="39">
        <v>13726.2</v>
      </c>
      <c r="AO113" s="39">
        <v>12614.470000000001</v>
      </c>
      <c r="AP113" s="39">
        <v>19270.439999999999</v>
      </c>
      <c r="AQ113" s="39">
        <v>8958.6299999999992</v>
      </c>
      <c r="AR113" s="39">
        <v>6759.6399999999994</v>
      </c>
      <c r="AS113" s="39">
        <v>9843.49</v>
      </c>
      <c r="AT113" s="39">
        <v>10964.24</v>
      </c>
      <c r="AU113" s="39">
        <v>4196.3999999999996</v>
      </c>
      <c r="AV113" s="39">
        <v>0</v>
      </c>
      <c r="AW113" s="39">
        <v>0</v>
      </c>
      <c r="AX113" s="39">
        <v>0</v>
      </c>
      <c r="AY113" s="39">
        <v>0</v>
      </c>
      <c r="AZ113" s="39">
        <v>0</v>
      </c>
      <c r="BA113" s="62">
        <v>0</v>
      </c>
      <c r="BB113" s="62">
        <v>0</v>
      </c>
      <c r="BC113" s="62">
        <v>0</v>
      </c>
      <c r="BD113" s="62">
        <v>0</v>
      </c>
      <c r="BE113" s="62">
        <v>0</v>
      </c>
      <c r="BF113" s="62">
        <v>0</v>
      </c>
      <c r="BG113" s="62">
        <v>0</v>
      </c>
      <c r="BH113" s="62">
        <v>0</v>
      </c>
      <c r="BI113" s="7">
        <v>0</v>
      </c>
      <c r="BJ113" s="7">
        <v>0</v>
      </c>
      <c r="BK113" s="62">
        <v>0</v>
      </c>
      <c r="BL113" s="62">
        <v>0</v>
      </c>
      <c r="BM113" s="170">
        <v>0</v>
      </c>
      <c r="BN113" s="62"/>
      <c r="BO113" s="62"/>
      <c r="BP113" s="62"/>
      <c r="BQ113" s="62"/>
      <c r="BR113" s="62"/>
      <c r="BS113" s="62"/>
      <c r="BT113" s="62"/>
    </row>
    <row r="114" spans="3:72" x14ac:dyDescent="0.25">
      <c r="C114" t="str">
        <f>INDEX(Propetz!B:B,MATCH(F114,Propetz!D:D,0),1)</f>
        <v>GRIFO DISTRIBUIDORA DE PRODUTOS PET LTDA</v>
      </c>
      <c r="D114" s="31" t="s">
        <v>104</v>
      </c>
      <c r="E114" s="26" t="s">
        <v>279</v>
      </c>
      <c r="F114" s="31">
        <v>1157</v>
      </c>
      <c r="G114" s="26" t="s">
        <v>529</v>
      </c>
      <c r="H114" s="26" t="s">
        <v>464</v>
      </c>
      <c r="I114" s="39">
        <v>0</v>
      </c>
      <c r="J114" s="39">
        <v>0</v>
      </c>
      <c r="K114" s="39">
        <v>0</v>
      </c>
      <c r="L114" s="39">
        <v>19081.05</v>
      </c>
      <c r="M114" s="39">
        <v>722.48</v>
      </c>
      <c r="N114" s="39">
        <v>15806.39</v>
      </c>
      <c r="O114" s="39">
        <v>0</v>
      </c>
      <c r="P114" s="39">
        <v>0</v>
      </c>
      <c r="Q114" s="39">
        <v>8361.4399999999987</v>
      </c>
      <c r="R114" s="39">
        <v>6918.56</v>
      </c>
      <c r="S114" s="39">
        <v>0</v>
      </c>
      <c r="T114" s="39">
        <v>0</v>
      </c>
      <c r="U114" s="39">
        <v>0</v>
      </c>
      <c r="V114" s="39">
        <v>0</v>
      </c>
      <c r="W114" s="39">
        <v>0</v>
      </c>
      <c r="X114" s="39">
        <v>0</v>
      </c>
      <c r="Y114" s="39">
        <v>0</v>
      </c>
      <c r="Z114" s="39">
        <v>0</v>
      </c>
      <c r="AA114" s="39">
        <v>0</v>
      </c>
      <c r="AB114" s="39">
        <v>0</v>
      </c>
      <c r="AC114" s="39">
        <v>0</v>
      </c>
      <c r="AD114" s="39">
        <v>0</v>
      </c>
      <c r="AE114" s="39">
        <v>0</v>
      </c>
      <c r="AF114" s="39">
        <v>0</v>
      </c>
      <c r="AG114" s="39">
        <v>0</v>
      </c>
      <c r="AH114" s="39">
        <v>0</v>
      </c>
      <c r="AI114" s="39">
        <v>0</v>
      </c>
      <c r="AJ114" s="39">
        <v>0</v>
      </c>
      <c r="AK114" s="39">
        <v>0</v>
      </c>
      <c r="AL114" s="39">
        <v>0</v>
      </c>
      <c r="AM114" s="39">
        <v>0</v>
      </c>
      <c r="AN114" s="39">
        <v>0</v>
      </c>
      <c r="AO114" s="39">
        <v>0</v>
      </c>
      <c r="AP114" s="39">
        <v>0</v>
      </c>
      <c r="AQ114" s="39">
        <v>0</v>
      </c>
      <c r="AR114" s="39">
        <v>0</v>
      </c>
      <c r="AS114" s="39">
        <v>0</v>
      </c>
      <c r="AT114" s="39">
        <v>0</v>
      </c>
      <c r="AU114" s="39">
        <v>0</v>
      </c>
      <c r="AV114" s="39">
        <v>0</v>
      </c>
      <c r="AW114" s="39">
        <v>0</v>
      </c>
      <c r="AX114" s="39">
        <v>0</v>
      </c>
      <c r="AY114" s="39">
        <v>0</v>
      </c>
      <c r="AZ114" s="39">
        <v>0</v>
      </c>
      <c r="BA114" s="62">
        <v>0</v>
      </c>
      <c r="BB114" s="62">
        <v>0</v>
      </c>
      <c r="BC114" s="62">
        <v>0</v>
      </c>
      <c r="BD114" s="62">
        <v>0</v>
      </c>
      <c r="BE114" s="62">
        <v>0</v>
      </c>
      <c r="BF114" s="62">
        <v>0</v>
      </c>
      <c r="BG114" s="62">
        <v>0</v>
      </c>
      <c r="BH114" s="62">
        <v>0</v>
      </c>
      <c r="BI114" s="7">
        <v>0</v>
      </c>
      <c r="BJ114" s="7">
        <v>0</v>
      </c>
      <c r="BK114" s="62">
        <v>0</v>
      </c>
      <c r="BL114" s="62">
        <v>0</v>
      </c>
      <c r="BM114" s="170">
        <v>0</v>
      </c>
      <c r="BN114" s="62"/>
      <c r="BO114" s="62"/>
      <c r="BP114" s="62"/>
      <c r="BQ114" s="62"/>
      <c r="BR114" s="62"/>
      <c r="BS114" s="62"/>
      <c r="BT114" s="62"/>
    </row>
    <row r="115" spans="3:72" x14ac:dyDescent="0.25">
      <c r="C115" t="str">
        <f>INDEX(Propetz!B:B,MATCH(F115,Propetz!D:D,0),1)</f>
        <v>TOK FINAL PRODUTOS PARA EMBELEZAMENTO ANIMAL LTDA</v>
      </c>
      <c r="D115" s="31" t="s">
        <v>247</v>
      </c>
      <c r="E115" s="26" t="s">
        <v>275</v>
      </c>
      <c r="F115" s="31">
        <v>1010</v>
      </c>
      <c r="G115" s="26" t="s">
        <v>529</v>
      </c>
      <c r="H115" s="26" t="s">
        <v>471</v>
      </c>
      <c r="I115" s="39">
        <v>12094.710000000001</v>
      </c>
      <c r="J115" s="39">
        <v>7651.34</v>
      </c>
      <c r="K115" s="39">
        <v>0</v>
      </c>
      <c r="L115" s="39">
        <v>8101.7</v>
      </c>
      <c r="M115" s="39">
        <v>4257.18</v>
      </c>
      <c r="N115" s="39">
        <v>3593.74</v>
      </c>
      <c r="O115" s="39">
        <v>4348.7</v>
      </c>
      <c r="P115" s="39">
        <v>0</v>
      </c>
      <c r="Q115" s="39">
        <v>6495.68</v>
      </c>
      <c r="R115" s="39">
        <v>0</v>
      </c>
      <c r="S115" s="39">
        <v>0</v>
      </c>
      <c r="T115" s="39">
        <v>3910.3</v>
      </c>
      <c r="U115" s="39">
        <v>4899.8</v>
      </c>
      <c r="V115" s="39">
        <v>0</v>
      </c>
      <c r="W115" s="39">
        <v>4016.04</v>
      </c>
      <c r="X115" s="39">
        <v>0</v>
      </c>
      <c r="Y115" s="39">
        <v>0</v>
      </c>
      <c r="Z115" s="39">
        <v>0</v>
      </c>
      <c r="AA115" s="39">
        <v>7176.47</v>
      </c>
      <c r="AB115" s="39">
        <v>0</v>
      </c>
      <c r="AC115" s="39">
        <v>0</v>
      </c>
      <c r="AD115" s="39">
        <v>0</v>
      </c>
      <c r="AE115" s="39">
        <v>0</v>
      </c>
      <c r="AF115" s="39">
        <v>14610.16</v>
      </c>
      <c r="AG115" s="39">
        <v>2599.5500000000002</v>
      </c>
      <c r="AH115" s="39">
        <v>0</v>
      </c>
      <c r="AI115" s="39">
        <v>0</v>
      </c>
      <c r="AJ115" s="39">
        <v>0</v>
      </c>
      <c r="AK115" s="39">
        <v>0</v>
      </c>
      <c r="AL115" s="39">
        <v>1468.86</v>
      </c>
      <c r="AM115" s="39">
        <v>2370.92</v>
      </c>
      <c r="AN115" s="39">
        <v>0</v>
      </c>
      <c r="AO115" s="39">
        <v>0</v>
      </c>
      <c r="AP115" s="39">
        <v>0</v>
      </c>
      <c r="AQ115" s="39">
        <v>3151.31</v>
      </c>
      <c r="AR115" s="39">
        <v>0</v>
      </c>
      <c r="AS115" s="39">
        <v>0</v>
      </c>
      <c r="AT115" s="39">
        <v>5387.94</v>
      </c>
      <c r="AU115" s="39">
        <v>0</v>
      </c>
      <c r="AV115" s="39">
        <v>0</v>
      </c>
      <c r="AW115" s="39">
        <v>0</v>
      </c>
      <c r="AX115" s="39">
        <v>0</v>
      </c>
      <c r="AY115" s="39">
        <v>0</v>
      </c>
      <c r="AZ115" s="39">
        <v>0</v>
      </c>
      <c r="BA115" s="62">
        <v>0</v>
      </c>
      <c r="BB115" s="62">
        <v>0</v>
      </c>
      <c r="BC115" s="62">
        <v>0</v>
      </c>
      <c r="BD115" s="62">
        <v>5923.92</v>
      </c>
      <c r="BE115" s="62">
        <v>0</v>
      </c>
      <c r="BF115" s="62">
        <v>0</v>
      </c>
      <c r="BG115" s="62">
        <v>0</v>
      </c>
      <c r="BH115" s="62">
        <v>0</v>
      </c>
      <c r="BI115" s="7">
        <v>0</v>
      </c>
      <c r="BJ115" s="7">
        <v>0</v>
      </c>
      <c r="BK115" s="62">
        <v>0</v>
      </c>
      <c r="BL115" s="62">
        <v>0</v>
      </c>
      <c r="BM115" s="170">
        <v>0</v>
      </c>
      <c r="BN115" s="62"/>
      <c r="BO115" s="62"/>
      <c r="BP115" s="62"/>
      <c r="BQ115" s="62"/>
      <c r="BR115" s="62"/>
      <c r="BS115" s="62"/>
      <c r="BT115" s="62"/>
    </row>
    <row r="116" spans="3:72" x14ac:dyDescent="0.25">
      <c r="C116" t="str">
        <f>INDEX(Propetz!B:B,MATCH(F116,Propetz!D:D,0),1)</f>
        <v>RAMOS JORDAO COMERCIO DE PRODUTOS E ARTIGOS PARA ANIMAIS LTD</v>
      </c>
      <c r="D116" s="31" t="s">
        <v>213</v>
      </c>
      <c r="E116" s="26" t="s">
        <v>294</v>
      </c>
      <c r="F116" s="31">
        <v>1225</v>
      </c>
      <c r="G116" s="26" t="s">
        <v>436</v>
      </c>
      <c r="H116" s="26" t="s">
        <v>435</v>
      </c>
      <c r="I116" s="39">
        <v>0</v>
      </c>
      <c r="J116" s="39">
        <v>0</v>
      </c>
      <c r="K116" s="39">
        <v>0</v>
      </c>
      <c r="L116" s="39">
        <v>0</v>
      </c>
      <c r="M116" s="39">
        <v>0</v>
      </c>
      <c r="N116" s="39">
        <v>0</v>
      </c>
      <c r="O116" s="39">
        <v>3255.29</v>
      </c>
      <c r="P116" s="39">
        <v>2971.8</v>
      </c>
      <c r="Q116" s="39">
        <v>6936.8399999999992</v>
      </c>
      <c r="R116" s="39">
        <v>0</v>
      </c>
      <c r="S116" s="39">
        <v>3485.55</v>
      </c>
      <c r="T116" s="39">
        <v>0</v>
      </c>
      <c r="U116" s="39">
        <v>3702.9300000000003</v>
      </c>
      <c r="V116" s="39">
        <v>4401.84</v>
      </c>
      <c r="W116" s="39">
        <v>6560.45</v>
      </c>
      <c r="X116" s="39">
        <v>0</v>
      </c>
      <c r="Y116" s="39">
        <v>4039.4</v>
      </c>
      <c r="Z116" s="39">
        <v>0</v>
      </c>
      <c r="AA116" s="39">
        <v>4929.28</v>
      </c>
      <c r="AB116" s="39">
        <v>0</v>
      </c>
      <c r="AC116" s="39">
        <v>1398.28</v>
      </c>
      <c r="AD116" s="39">
        <v>3855.44</v>
      </c>
      <c r="AE116" s="39">
        <v>3791.74</v>
      </c>
      <c r="AF116" s="39">
        <v>5777.72</v>
      </c>
      <c r="AG116" s="39">
        <v>5508</v>
      </c>
      <c r="AH116" s="39">
        <v>2040.56</v>
      </c>
      <c r="AI116" s="39">
        <v>1960.28</v>
      </c>
      <c r="AJ116" s="39">
        <v>0</v>
      </c>
      <c r="AK116" s="39">
        <v>1777.84</v>
      </c>
      <c r="AL116" s="39">
        <v>0</v>
      </c>
      <c r="AM116" s="39">
        <v>0</v>
      </c>
      <c r="AN116" s="39">
        <v>3202.18</v>
      </c>
      <c r="AO116" s="39">
        <v>7989.38</v>
      </c>
      <c r="AP116" s="39">
        <v>4963.0600000000004</v>
      </c>
      <c r="AQ116" s="39">
        <v>5849.35</v>
      </c>
      <c r="AR116" s="39">
        <v>2957.14</v>
      </c>
      <c r="AS116" s="39">
        <v>2054.94</v>
      </c>
      <c r="AT116" s="39">
        <v>0</v>
      </c>
      <c r="AU116" s="39">
        <v>0</v>
      </c>
      <c r="AV116" s="39">
        <v>0</v>
      </c>
      <c r="AW116" s="39">
        <v>0</v>
      </c>
      <c r="AX116" s="39">
        <v>3549.24</v>
      </c>
      <c r="AY116" s="39">
        <v>0</v>
      </c>
      <c r="AZ116" s="39">
        <v>0</v>
      </c>
      <c r="BA116" s="62">
        <v>0</v>
      </c>
      <c r="BB116" s="62">
        <v>0</v>
      </c>
      <c r="BC116" s="62">
        <v>0</v>
      </c>
      <c r="BD116" s="62">
        <v>0</v>
      </c>
      <c r="BE116" s="62">
        <v>5031.6000000000004</v>
      </c>
      <c r="BF116" s="62">
        <v>0</v>
      </c>
      <c r="BG116" s="62">
        <v>0</v>
      </c>
      <c r="BH116" s="62">
        <v>0</v>
      </c>
      <c r="BI116" s="7">
        <v>0</v>
      </c>
      <c r="BJ116" s="7">
        <v>0</v>
      </c>
      <c r="BK116" s="62">
        <v>0</v>
      </c>
      <c r="BL116" s="62">
        <v>0</v>
      </c>
      <c r="BM116" s="170">
        <v>0</v>
      </c>
      <c r="BN116" s="62"/>
      <c r="BO116" s="62"/>
      <c r="BP116" s="62"/>
      <c r="BQ116" s="62"/>
      <c r="BR116" s="62"/>
      <c r="BS116" s="62"/>
      <c r="BT116" s="62"/>
    </row>
    <row r="117" spans="3:72" x14ac:dyDescent="0.25">
      <c r="C117" t="str">
        <f>INDEX(Propetz!B:B,MATCH(F117,Propetz!D:D,0),1)</f>
        <v>SC VAN DOG LTDA ME</v>
      </c>
      <c r="D117" s="31" t="s">
        <v>230</v>
      </c>
      <c r="E117" s="26" t="s">
        <v>275</v>
      </c>
      <c r="F117" s="31">
        <v>1086</v>
      </c>
      <c r="G117" s="26" t="s">
        <v>529</v>
      </c>
      <c r="H117" s="26" t="s">
        <v>435</v>
      </c>
      <c r="I117" s="39">
        <v>0</v>
      </c>
      <c r="J117" s="39">
        <v>3791.66</v>
      </c>
      <c r="K117" s="39">
        <v>0</v>
      </c>
      <c r="L117" s="39">
        <v>2447.58</v>
      </c>
      <c r="M117" s="39">
        <v>7993.57</v>
      </c>
      <c r="N117" s="39">
        <v>0</v>
      </c>
      <c r="O117" s="39">
        <v>0</v>
      </c>
      <c r="P117" s="39">
        <v>0</v>
      </c>
      <c r="Q117" s="39">
        <v>5165.04</v>
      </c>
      <c r="R117" s="39">
        <v>2743.44</v>
      </c>
      <c r="S117" s="39">
        <v>0</v>
      </c>
      <c r="T117" s="39">
        <v>3054.53</v>
      </c>
      <c r="U117" s="39">
        <v>3858.58</v>
      </c>
      <c r="V117" s="39">
        <v>0</v>
      </c>
      <c r="W117" s="39">
        <v>3054.48</v>
      </c>
      <c r="X117" s="39">
        <v>4985.9399999999996</v>
      </c>
      <c r="Y117" s="39">
        <v>3525.85</v>
      </c>
      <c r="Z117" s="39">
        <v>0</v>
      </c>
      <c r="AA117" s="39">
        <v>3821.62</v>
      </c>
      <c r="AB117" s="39">
        <v>0</v>
      </c>
      <c r="AC117" s="39">
        <v>4942.76</v>
      </c>
      <c r="AD117" s="39">
        <v>0</v>
      </c>
      <c r="AE117" s="39">
        <v>0</v>
      </c>
      <c r="AF117" s="39">
        <v>4172.42</v>
      </c>
      <c r="AG117" s="39">
        <v>7233.61</v>
      </c>
      <c r="AH117" s="39">
        <v>0</v>
      </c>
      <c r="AI117" s="39">
        <v>0</v>
      </c>
      <c r="AJ117" s="39">
        <v>5966.04</v>
      </c>
      <c r="AK117" s="39">
        <v>0</v>
      </c>
      <c r="AL117" s="39">
        <v>0</v>
      </c>
      <c r="AM117" s="39">
        <v>5958.24</v>
      </c>
      <c r="AN117" s="39">
        <v>0</v>
      </c>
      <c r="AO117" s="39">
        <v>9343.6899999999987</v>
      </c>
      <c r="AP117" s="39">
        <v>2820.36</v>
      </c>
      <c r="AQ117" s="39">
        <v>0</v>
      </c>
      <c r="AR117" s="39">
        <v>2530.06</v>
      </c>
      <c r="AS117" s="39">
        <v>0</v>
      </c>
      <c r="AT117" s="39">
        <v>6252.24</v>
      </c>
      <c r="AU117" s="39">
        <v>3006.52</v>
      </c>
      <c r="AV117" s="39">
        <v>0</v>
      </c>
      <c r="AW117" s="39">
        <v>3194.58</v>
      </c>
      <c r="AX117" s="39">
        <v>0</v>
      </c>
      <c r="AY117" s="39">
        <v>0</v>
      </c>
      <c r="AZ117" s="39">
        <v>0</v>
      </c>
      <c r="BA117" s="62">
        <v>5032.2</v>
      </c>
      <c r="BB117" s="62">
        <v>0</v>
      </c>
      <c r="BC117" s="62">
        <v>0</v>
      </c>
      <c r="BD117" s="62">
        <v>4291.0199999999995</v>
      </c>
      <c r="BE117" s="62">
        <v>0</v>
      </c>
      <c r="BF117" s="62">
        <v>0</v>
      </c>
      <c r="BG117" s="62">
        <v>3816.33</v>
      </c>
      <c r="BH117" s="62">
        <v>0</v>
      </c>
      <c r="BI117" s="7">
        <v>0</v>
      </c>
      <c r="BJ117" s="7">
        <v>2262.9</v>
      </c>
      <c r="BK117" s="62">
        <v>0</v>
      </c>
      <c r="BL117" s="62">
        <v>0</v>
      </c>
      <c r="BM117" s="170">
        <v>0</v>
      </c>
      <c r="BN117" s="62"/>
      <c r="BO117" s="62"/>
      <c r="BP117" s="62"/>
      <c r="BQ117" s="62"/>
      <c r="BR117" s="62"/>
      <c r="BS117" s="62"/>
      <c r="BT117" s="62"/>
    </row>
    <row r="118" spans="3:72" x14ac:dyDescent="0.25">
      <c r="C118" t="str">
        <f>INDEX(Propetz!B:B,MATCH(F118,Propetz!D:D,0),1)</f>
        <v>DISTRIBUIDORA PROFISSIONAU PET LTDA</v>
      </c>
      <c r="D118" s="31" t="s">
        <v>68</v>
      </c>
      <c r="E118" s="26" t="s">
        <v>291</v>
      </c>
      <c r="F118" s="31">
        <v>1123</v>
      </c>
      <c r="G118" s="26" t="s">
        <v>529</v>
      </c>
      <c r="H118" s="26" t="s">
        <v>435</v>
      </c>
      <c r="I118" s="39">
        <v>0</v>
      </c>
      <c r="J118" s="39">
        <v>0</v>
      </c>
      <c r="K118" s="39">
        <v>5241.2299999999996</v>
      </c>
      <c r="L118" s="39">
        <v>0</v>
      </c>
      <c r="M118" s="39">
        <v>5782.42</v>
      </c>
      <c r="N118" s="39">
        <v>7167.16</v>
      </c>
      <c r="O118" s="39">
        <v>0</v>
      </c>
      <c r="P118" s="39">
        <v>8014.64</v>
      </c>
      <c r="Q118" s="39">
        <v>0</v>
      </c>
      <c r="R118" s="39">
        <v>0</v>
      </c>
      <c r="S118" s="39">
        <v>0</v>
      </c>
      <c r="T118" s="39">
        <v>9604.26</v>
      </c>
      <c r="U118" s="39">
        <v>0</v>
      </c>
      <c r="V118" s="39">
        <v>0</v>
      </c>
      <c r="W118" s="39">
        <v>0</v>
      </c>
      <c r="X118" s="39">
        <v>0</v>
      </c>
      <c r="Y118" s="39">
        <v>14962.46</v>
      </c>
      <c r="Z118" s="39">
        <v>0</v>
      </c>
      <c r="AA118" s="39">
        <v>0</v>
      </c>
      <c r="AB118" s="39">
        <v>7103.08</v>
      </c>
      <c r="AC118" s="39">
        <v>0</v>
      </c>
      <c r="AD118" s="39">
        <v>3368.34</v>
      </c>
      <c r="AE118" s="39">
        <v>0</v>
      </c>
      <c r="AF118" s="39">
        <v>0</v>
      </c>
      <c r="AG118" s="39">
        <v>10123.44</v>
      </c>
      <c r="AH118" s="39">
        <v>0</v>
      </c>
      <c r="AI118" s="39">
        <v>0</v>
      </c>
      <c r="AJ118" s="39">
        <v>3807.32</v>
      </c>
      <c r="AK118" s="39">
        <v>1616.36</v>
      </c>
      <c r="AL118" s="39">
        <v>0</v>
      </c>
      <c r="AM118" s="39">
        <v>2673.68</v>
      </c>
      <c r="AN118" s="39">
        <v>0</v>
      </c>
      <c r="AO118" s="39">
        <v>8589.34</v>
      </c>
      <c r="AP118" s="39">
        <v>5445.9</v>
      </c>
      <c r="AQ118" s="39">
        <v>1779.98</v>
      </c>
      <c r="AR118" s="39">
        <v>10919.4</v>
      </c>
      <c r="AS118" s="39">
        <v>3647.56</v>
      </c>
      <c r="AT118" s="39">
        <v>12747.91</v>
      </c>
      <c r="AU118" s="39">
        <v>0</v>
      </c>
      <c r="AV118" s="39">
        <v>3456.92</v>
      </c>
      <c r="AW118" s="39">
        <v>4364.42</v>
      </c>
      <c r="AX118" s="39">
        <v>0</v>
      </c>
      <c r="AY118" s="39">
        <v>5171.82</v>
      </c>
      <c r="AZ118" s="39">
        <v>16662.95</v>
      </c>
      <c r="BA118" s="62">
        <v>6451.7199999999993</v>
      </c>
      <c r="BB118" s="62">
        <v>6874.1</v>
      </c>
      <c r="BC118" s="62">
        <v>8518.2999999999993</v>
      </c>
      <c r="BD118" s="62">
        <v>11600.62</v>
      </c>
      <c r="BE118" s="62">
        <v>10398.700000000001</v>
      </c>
      <c r="BF118" s="62">
        <v>7111.75</v>
      </c>
      <c r="BG118" s="62">
        <v>0</v>
      </c>
      <c r="BH118" s="62">
        <v>5764.19</v>
      </c>
      <c r="BI118" s="7">
        <v>5612</v>
      </c>
      <c r="BJ118" s="7">
        <v>0</v>
      </c>
      <c r="BK118" s="62">
        <v>12368.24</v>
      </c>
      <c r="BL118" s="62">
        <v>5551.2</v>
      </c>
      <c r="BM118" s="170">
        <v>0</v>
      </c>
      <c r="BN118" s="62"/>
      <c r="BO118" s="62"/>
      <c r="BP118" s="62"/>
      <c r="BQ118" s="62"/>
      <c r="BR118" s="62"/>
      <c r="BS118" s="62"/>
      <c r="BT118" s="62"/>
    </row>
    <row r="119" spans="3:72" x14ac:dyDescent="0.25">
      <c r="C119" t="str">
        <f>INDEX(Propetz!B:B,MATCH(F119,Propetz!D:D,0),1)</f>
        <v>LYNKZ DISTRIBUIDORA S.A.</v>
      </c>
      <c r="D119" s="31" t="s">
        <v>148</v>
      </c>
      <c r="E119" s="26" t="s">
        <v>293</v>
      </c>
      <c r="F119" s="31">
        <v>1255</v>
      </c>
      <c r="G119" s="26" t="s">
        <v>436</v>
      </c>
      <c r="H119" s="26" t="s">
        <v>440</v>
      </c>
      <c r="I119" s="39">
        <v>0</v>
      </c>
      <c r="J119" s="39">
        <v>0</v>
      </c>
      <c r="K119" s="39">
        <v>0</v>
      </c>
      <c r="L119" s="39">
        <v>0</v>
      </c>
      <c r="M119" s="39">
        <v>0</v>
      </c>
      <c r="N119" s="39">
        <v>0</v>
      </c>
      <c r="O119" s="39">
        <v>0</v>
      </c>
      <c r="P119" s="39">
        <v>0</v>
      </c>
      <c r="Q119" s="39">
        <v>15406.2</v>
      </c>
      <c r="R119" s="39">
        <v>0</v>
      </c>
      <c r="S119" s="39">
        <v>0</v>
      </c>
      <c r="T119" s="39">
        <v>0</v>
      </c>
      <c r="U119" s="39">
        <v>0</v>
      </c>
      <c r="V119" s="39">
        <v>15030.98</v>
      </c>
      <c r="W119" s="39">
        <v>0</v>
      </c>
      <c r="X119" s="39">
        <v>0</v>
      </c>
      <c r="Y119" s="39">
        <v>0</v>
      </c>
      <c r="Z119" s="39">
        <v>0</v>
      </c>
      <c r="AA119" s="39">
        <v>0</v>
      </c>
      <c r="AB119" s="39">
        <v>0</v>
      </c>
      <c r="AC119" s="39">
        <v>0</v>
      </c>
      <c r="AD119" s="39">
        <v>0</v>
      </c>
      <c r="AE119" s="39">
        <v>0</v>
      </c>
      <c r="AF119" s="39">
        <v>0</v>
      </c>
      <c r="AG119" s="39">
        <v>0</v>
      </c>
      <c r="AH119" s="39">
        <v>0</v>
      </c>
      <c r="AI119" s="39">
        <v>0</v>
      </c>
      <c r="AJ119" s="39">
        <v>0</v>
      </c>
      <c r="AK119" s="39">
        <v>0</v>
      </c>
      <c r="AL119" s="39">
        <v>0</v>
      </c>
      <c r="AM119" s="39">
        <v>0</v>
      </c>
      <c r="AN119" s="39">
        <v>0</v>
      </c>
      <c r="AO119" s="39">
        <v>0</v>
      </c>
      <c r="AP119" s="39">
        <v>0</v>
      </c>
      <c r="AQ119" s="39">
        <v>0</v>
      </c>
      <c r="AR119" s="39">
        <v>0</v>
      </c>
      <c r="AS119" s="39">
        <v>0</v>
      </c>
      <c r="AT119" s="39">
        <v>0</v>
      </c>
      <c r="AU119" s="39">
        <v>0</v>
      </c>
      <c r="AV119" s="39">
        <v>0</v>
      </c>
      <c r="AW119" s="39">
        <v>0</v>
      </c>
      <c r="AX119" s="39">
        <v>0</v>
      </c>
      <c r="AY119" s="39">
        <v>0</v>
      </c>
      <c r="AZ119" s="39">
        <v>0</v>
      </c>
      <c r="BA119" s="62">
        <v>0</v>
      </c>
      <c r="BB119" s="62">
        <v>0</v>
      </c>
      <c r="BC119" s="62">
        <v>0</v>
      </c>
      <c r="BD119" s="62">
        <v>0</v>
      </c>
      <c r="BE119" s="62">
        <v>0</v>
      </c>
      <c r="BF119" s="62">
        <v>0</v>
      </c>
      <c r="BG119" s="62">
        <v>0</v>
      </c>
      <c r="BH119" s="62">
        <v>0</v>
      </c>
      <c r="BI119" s="7">
        <v>0</v>
      </c>
      <c r="BJ119" s="7">
        <v>0</v>
      </c>
      <c r="BK119" s="62">
        <v>0</v>
      </c>
      <c r="BL119" s="62">
        <v>0</v>
      </c>
      <c r="BM119" s="170">
        <v>0</v>
      </c>
      <c r="BN119" s="62"/>
      <c r="BO119" s="62"/>
      <c r="BP119" s="62"/>
      <c r="BQ119" s="62"/>
      <c r="BR119" s="62"/>
      <c r="BS119" s="62"/>
      <c r="BT119" s="62"/>
    </row>
    <row r="120" spans="3:72" x14ac:dyDescent="0.25">
      <c r="C120" t="str">
        <f>INDEX(Propetz!B:B,MATCH(F120,Propetz!D:D,0),1)</f>
        <v>ESTETICA PET LILIAN LTDA</v>
      </c>
      <c r="D120" s="31" t="s">
        <v>83</v>
      </c>
      <c r="E120" s="26" t="s">
        <v>276</v>
      </c>
      <c r="F120" s="31">
        <v>1176</v>
      </c>
      <c r="G120" s="26" t="s">
        <v>436</v>
      </c>
      <c r="H120" s="26" t="s">
        <v>464</v>
      </c>
      <c r="I120" s="39">
        <v>0</v>
      </c>
      <c r="J120" s="39">
        <v>0</v>
      </c>
      <c r="K120" s="39">
        <v>0</v>
      </c>
      <c r="L120" s="39">
        <v>0</v>
      </c>
      <c r="M120" s="39">
        <v>7789.76</v>
      </c>
      <c r="N120" s="39">
        <v>0</v>
      </c>
      <c r="O120" s="39">
        <v>0</v>
      </c>
      <c r="P120" s="39">
        <v>3917.92</v>
      </c>
      <c r="Q120" s="39">
        <v>0</v>
      </c>
      <c r="R120" s="39">
        <v>7617.28</v>
      </c>
      <c r="S120" s="39">
        <v>0</v>
      </c>
      <c r="T120" s="39">
        <v>5515.52</v>
      </c>
      <c r="U120" s="39">
        <v>0</v>
      </c>
      <c r="V120" s="39">
        <v>0</v>
      </c>
      <c r="W120" s="39">
        <v>0</v>
      </c>
      <c r="X120" s="39">
        <v>4547.4799999999996</v>
      </c>
      <c r="Y120" s="39">
        <v>0</v>
      </c>
      <c r="Z120" s="39">
        <v>0</v>
      </c>
      <c r="AA120" s="39">
        <v>0</v>
      </c>
      <c r="AB120" s="39">
        <v>0</v>
      </c>
      <c r="AC120" s="39">
        <v>0</v>
      </c>
      <c r="AD120" s="39">
        <v>0</v>
      </c>
      <c r="AE120" s="39">
        <v>5146.9799999999996</v>
      </c>
      <c r="AF120" s="39">
        <v>0</v>
      </c>
      <c r="AG120" s="39">
        <v>0</v>
      </c>
      <c r="AH120" s="39">
        <v>0</v>
      </c>
      <c r="AI120" s="39">
        <v>0</v>
      </c>
      <c r="AJ120" s="39">
        <v>0</v>
      </c>
      <c r="AK120" s="39">
        <v>0</v>
      </c>
      <c r="AL120" s="39">
        <v>0</v>
      </c>
      <c r="AM120" s="39">
        <v>0</v>
      </c>
      <c r="AN120" s="39">
        <v>7180.16</v>
      </c>
      <c r="AO120" s="39">
        <v>0</v>
      </c>
      <c r="AP120" s="39">
        <v>0</v>
      </c>
      <c r="AQ120" s="39">
        <v>0</v>
      </c>
      <c r="AR120" s="39">
        <v>0</v>
      </c>
      <c r="AS120" s="39">
        <v>0</v>
      </c>
      <c r="AT120" s="39">
        <v>0</v>
      </c>
      <c r="AU120" s="39">
        <v>0</v>
      </c>
      <c r="AV120" s="39">
        <v>0</v>
      </c>
      <c r="AW120" s="39">
        <v>0</v>
      </c>
      <c r="AX120" s="39">
        <v>0</v>
      </c>
      <c r="AY120" s="39">
        <v>0</v>
      </c>
      <c r="AZ120" s="39">
        <v>0</v>
      </c>
      <c r="BA120" s="62">
        <v>0</v>
      </c>
      <c r="BB120" s="62">
        <v>0</v>
      </c>
      <c r="BC120" s="62">
        <v>0</v>
      </c>
      <c r="BD120" s="62">
        <v>0</v>
      </c>
      <c r="BE120" s="62">
        <v>0</v>
      </c>
      <c r="BF120" s="62">
        <v>0</v>
      </c>
      <c r="BG120" s="62">
        <v>0</v>
      </c>
      <c r="BH120" s="62">
        <v>0</v>
      </c>
      <c r="BI120" s="7">
        <v>0</v>
      </c>
      <c r="BJ120" s="7">
        <v>0</v>
      </c>
      <c r="BK120" s="62">
        <v>0</v>
      </c>
      <c r="BL120" s="62">
        <v>0</v>
      </c>
      <c r="BM120" s="170">
        <v>0</v>
      </c>
      <c r="BN120" s="62"/>
      <c r="BO120" s="62"/>
      <c r="BP120" s="62"/>
      <c r="BQ120" s="62"/>
      <c r="BR120" s="62"/>
      <c r="BS120" s="62"/>
      <c r="BT120" s="62"/>
    </row>
    <row r="121" spans="3:72" x14ac:dyDescent="0.25">
      <c r="C121" t="str">
        <f>INDEX(Propetz!B:B,MATCH(F121,Propetz!D:D,0),1)</f>
        <v>ANDERSON FERNANDES DA COSTA</v>
      </c>
      <c r="D121" s="31" t="s">
        <v>14</v>
      </c>
      <c r="E121" s="26" t="s">
        <v>295</v>
      </c>
      <c r="F121" s="31">
        <v>1057</v>
      </c>
      <c r="G121" s="26" t="s">
        <v>529</v>
      </c>
      <c r="H121" s="26" t="s">
        <v>435</v>
      </c>
      <c r="I121" s="39">
        <v>2035.01</v>
      </c>
      <c r="J121" s="39">
        <v>0</v>
      </c>
      <c r="K121" s="39">
        <v>3999.72</v>
      </c>
      <c r="L121" s="39">
        <v>0</v>
      </c>
      <c r="M121" s="39">
        <v>0</v>
      </c>
      <c r="N121" s="39">
        <v>6615.24</v>
      </c>
      <c r="O121" s="39">
        <v>0</v>
      </c>
      <c r="P121" s="39">
        <v>0</v>
      </c>
      <c r="Q121" s="39">
        <v>0</v>
      </c>
      <c r="R121" s="39">
        <v>0</v>
      </c>
      <c r="S121" s="39">
        <v>0</v>
      </c>
      <c r="T121" s="39">
        <v>0</v>
      </c>
      <c r="U121" s="39">
        <v>22718.959999999999</v>
      </c>
      <c r="V121" s="39">
        <v>0</v>
      </c>
      <c r="W121" s="39">
        <v>0</v>
      </c>
      <c r="X121" s="39">
        <v>0</v>
      </c>
      <c r="Y121" s="39">
        <v>0</v>
      </c>
      <c r="Z121" s="39">
        <v>0</v>
      </c>
      <c r="AA121" s="39">
        <v>0</v>
      </c>
      <c r="AB121" s="39">
        <v>7105.73</v>
      </c>
      <c r="AC121" s="39">
        <v>0</v>
      </c>
      <c r="AD121" s="39">
        <v>0</v>
      </c>
      <c r="AE121" s="39">
        <v>0</v>
      </c>
      <c r="AF121" s="39">
        <v>0</v>
      </c>
      <c r="AG121" s="39">
        <v>0</v>
      </c>
      <c r="AH121" s="39">
        <v>0</v>
      </c>
      <c r="AI121" s="39">
        <v>0</v>
      </c>
      <c r="AJ121" s="39">
        <v>0</v>
      </c>
      <c r="AK121" s="39">
        <v>0</v>
      </c>
      <c r="AL121" s="39">
        <v>0</v>
      </c>
      <c r="AM121" s="39">
        <v>0</v>
      </c>
      <c r="AN121" s="39">
        <v>0</v>
      </c>
      <c r="AO121" s="39">
        <v>0</v>
      </c>
      <c r="AP121" s="39">
        <v>0</v>
      </c>
      <c r="AQ121" s="39">
        <v>0</v>
      </c>
      <c r="AR121" s="39">
        <v>0</v>
      </c>
      <c r="AS121" s="39">
        <v>0</v>
      </c>
      <c r="AT121" s="39">
        <v>0</v>
      </c>
      <c r="AU121" s="39">
        <v>0</v>
      </c>
      <c r="AV121" s="39">
        <v>0</v>
      </c>
      <c r="AW121" s="39">
        <v>0</v>
      </c>
      <c r="AX121" s="39">
        <v>0</v>
      </c>
      <c r="AY121" s="39">
        <v>0</v>
      </c>
      <c r="AZ121" s="39">
        <v>0</v>
      </c>
      <c r="BA121" s="62">
        <v>0</v>
      </c>
      <c r="BB121" s="62">
        <v>0</v>
      </c>
      <c r="BC121" s="62">
        <v>0</v>
      </c>
      <c r="BD121" s="62">
        <v>0</v>
      </c>
      <c r="BE121" s="62">
        <v>0</v>
      </c>
      <c r="BF121" s="62">
        <v>0</v>
      </c>
      <c r="BG121" s="62">
        <v>0</v>
      </c>
      <c r="BH121" s="62">
        <v>0</v>
      </c>
      <c r="BI121" s="7">
        <v>0</v>
      </c>
      <c r="BJ121" s="7">
        <v>0</v>
      </c>
      <c r="BK121" s="62">
        <v>0</v>
      </c>
      <c r="BL121" s="62">
        <v>0</v>
      </c>
      <c r="BM121" s="170">
        <v>0</v>
      </c>
      <c r="BN121" s="62"/>
      <c r="BO121" s="62"/>
      <c r="BP121" s="62"/>
      <c r="BQ121" s="62"/>
      <c r="BR121" s="62"/>
      <c r="BS121" s="62"/>
      <c r="BT121" s="62"/>
    </row>
    <row r="122" spans="3:72" x14ac:dyDescent="0.25">
      <c r="C122" t="str">
        <f>INDEX(Propetz!B:B,MATCH(F122,Propetz!D:D,0),1)</f>
        <v>HANSEN EQUIPAMENTOS PARA BANHO E TOSA LTDA</v>
      </c>
      <c r="D122" s="31" t="s">
        <v>110</v>
      </c>
      <c r="E122" s="26" t="s">
        <v>279</v>
      </c>
      <c r="F122" s="31">
        <v>1139</v>
      </c>
      <c r="G122" s="26" t="s">
        <v>437</v>
      </c>
      <c r="H122" s="26" t="s">
        <v>435</v>
      </c>
      <c r="I122" s="39">
        <v>0</v>
      </c>
      <c r="J122" s="39">
        <v>0</v>
      </c>
      <c r="K122" s="39">
        <v>15034.08</v>
      </c>
      <c r="L122" s="39">
        <v>0</v>
      </c>
      <c r="M122" s="39">
        <v>0</v>
      </c>
      <c r="N122" s="39">
        <v>0</v>
      </c>
      <c r="O122" s="39">
        <v>0</v>
      </c>
      <c r="P122" s="39">
        <v>5896.66</v>
      </c>
      <c r="Q122" s="39">
        <v>6792.76</v>
      </c>
      <c r="R122" s="39">
        <v>0</v>
      </c>
      <c r="S122" s="39">
        <v>0</v>
      </c>
      <c r="T122" s="39">
        <v>0</v>
      </c>
      <c r="U122" s="39">
        <v>13750.18</v>
      </c>
      <c r="V122" s="39">
        <v>2529.4699999999998</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2136</v>
      </c>
      <c r="AP122" s="39">
        <v>0</v>
      </c>
      <c r="AQ122" s="39">
        <v>0</v>
      </c>
      <c r="AR122" s="39">
        <v>0</v>
      </c>
      <c r="AS122" s="39">
        <v>0</v>
      </c>
      <c r="AT122" s="39">
        <v>0</v>
      </c>
      <c r="AU122" s="39">
        <v>0</v>
      </c>
      <c r="AV122" s="39">
        <v>0</v>
      </c>
      <c r="AW122" s="39">
        <v>0</v>
      </c>
      <c r="AX122" s="39">
        <v>0</v>
      </c>
      <c r="AY122" s="39">
        <v>0</v>
      </c>
      <c r="AZ122" s="39">
        <v>0</v>
      </c>
      <c r="BA122" s="62">
        <v>0</v>
      </c>
      <c r="BB122" s="62">
        <v>0</v>
      </c>
      <c r="BC122" s="62">
        <v>0</v>
      </c>
      <c r="BD122" s="62">
        <v>0</v>
      </c>
      <c r="BE122" s="62">
        <v>0</v>
      </c>
      <c r="BF122" s="62">
        <v>0</v>
      </c>
      <c r="BG122" s="62">
        <v>0</v>
      </c>
      <c r="BH122" s="62">
        <v>0</v>
      </c>
      <c r="BI122" s="7">
        <v>0</v>
      </c>
      <c r="BJ122" s="7">
        <v>4969.46</v>
      </c>
      <c r="BK122" s="62">
        <v>0</v>
      </c>
      <c r="BL122" s="62">
        <v>2354</v>
      </c>
      <c r="BM122" s="170">
        <v>0</v>
      </c>
      <c r="BN122" s="62"/>
      <c r="BO122" s="62"/>
      <c r="BP122" s="62"/>
      <c r="BQ122" s="62"/>
      <c r="BR122" s="62"/>
      <c r="BS122" s="62"/>
      <c r="BT122" s="62"/>
    </row>
    <row r="123" spans="3:72" x14ac:dyDescent="0.25">
      <c r="C123" t="str">
        <f>INDEX(Propetz!B:B,MATCH(F123,Propetz!D:D,0),1)</f>
        <v>REDEMAX PRODUTOS VETERINARIOS LTDA</v>
      </c>
      <c r="D123" s="31" t="s">
        <v>216</v>
      </c>
      <c r="E123" s="26" t="s">
        <v>291</v>
      </c>
      <c r="F123" s="31">
        <v>1006</v>
      </c>
      <c r="G123" s="26" t="s">
        <v>529</v>
      </c>
      <c r="H123" s="26" t="s">
        <v>435</v>
      </c>
      <c r="I123" s="39">
        <v>4161</v>
      </c>
      <c r="J123" s="39">
        <v>0</v>
      </c>
      <c r="K123" s="39">
        <v>0</v>
      </c>
      <c r="L123" s="39">
        <v>0</v>
      </c>
      <c r="M123" s="39">
        <v>6018.4500000000007</v>
      </c>
      <c r="N123" s="39">
        <v>3448.44</v>
      </c>
      <c r="O123" s="39">
        <v>0</v>
      </c>
      <c r="P123" s="39">
        <v>5745.48</v>
      </c>
      <c r="Q123" s="39">
        <v>0</v>
      </c>
      <c r="R123" s="39">
        <v>0</v>
      </c>
      <c r="S123" s="39">
        <v>0</v>
      </c>
      <c r="T123" s="39">
        <v>6622.92</v>
      </c>
      <c r="U123" s="39">
        <v>2184.48</v>
      </c>
      <c r="V123" s="39">
        <v>0</v>
      </c>
      <c r="W123" s="39">
        <v>0</v>
      </c>
      <c r="X123" s="39">
        <v>4941</v>
      </c>
      <c r="Y123" s="39">
        <v>417.72</v>
      </c>
      <c r="Z123" s="39">
        <v>0</v>
      </c>
      <c r="AA123" s="39">
        <v>0</v>
      </c>
      <c r="AB123" s="39">
        <v>7992.33</v>
      </c>
      <c r="AC123" s="39">
        <v>0</v>
      </c>
      <c r="AD123" s="39">
        <v>0</v>
      </c>
      <c r="AE123" s="39">
        <v>0</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62">
        <v>0</v>
      </c>
      <c r="BB123" s="62">
        <v>0</v>
      </c>
      <c r="BC123" s="62">
        <v>0</v>
      </c>
      <c r="BD123" s="62">
        <v>0</v>
      </c>
      <c r="BE123" s="62">
        <v>0</v>
      </c>
      <c r="BF123" s="62">
        <v>0</v>
      </c>
      <c r="BG123" s="62">
        <v>0</v>
      </c>
      <c r="BH123" s="62">
        <v>0</v>
      </c>
      <c r="BI123" s="7">
        <v>0</v>
      </c>
      <c r="BJ123" s="7">
        <v>0</v>
      </c>
      <c r="BK123" s="62">
        <v>0</v>
      </c>
      <c r="BL123" s="62">
        <v>0</v>
      </c>
      <c r="BM123" s="170">
        <v>0</v>
      </c>
      <c r="BN123" s="62"/>
      <c r="BO123" s="62"/>
      <c r="BP123" s="62"/>
      <c r="BQ123" s="62"/>
      <c r="BR123" s="62"/>
      <c r="BS123" s="62"/>
      <c r="BT123" s="62"/>
    </row>
    <row r="124" spans="3:72" x14ac:dyDescent="0.25">
      <c r="C124" t="str">
        <f>INDEX(Propetz!B:B,MATCH(F124,Propetz!D:D,0),1)</f>
        <v>J. J. O. SANTOS DE CASTRO - ME</v>
      </c>
      <c r="D124" s="31" t="s">
        <v>121</v>
      </c>
      <c r="E124" s="26" t="s">
        <v>286</v>
      </c>
      <c r="F124" s="31">
        <v>1249</v>
      </c>
      <c r="G124" s="26" t="s">
        <v>436</v>
      </c>
      <c r="H124" s="26" t="s">
        <v>464</v>
      </c>
      <c r="I124" s="39">
        <v>0</v>
      </c>
      <c r="J124" s="39">
        <v>0</v>
      </c>
      <c r="K124" s="39">
        <v>0</v>
      </c>
      <c r="L124" s="39">
        <v>0</v>
      </c>
      <c r="M124" s="39">
        <v>0</v>
      </c>
      <c r="N124" s="39">
        <v>0</v>
      </c>
      <c r="O124" s="39">
        <v>0</v>
      </c>
      <c r="P124" s="39">
        <v>3091.36</v>
      </c>
      <c r="Q124" s="39">
        <v>0</v>
      </c>
      <c r="R124" s="39">
        <v>2046.68</v>
      </c>
      <c r="S124" s="39">
        <v>0</v>
      </c>
      <c r="T124" s="39">
        <v>13345.32</v>
      </c>
      <c r="U124" s="39">
        <v>6408.82</v>
      </c>
      <c r="V124" s="39">
        <v>3899.48</v>
      </c>
      <c r="W124" s="39">
        <v>0</v>
      </c>
      <c r="X124" s="39">
        <v>0</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62">
        <v>0</v>
      </c>
      <c r="BB124" s="62">
        <v>0</v>
      </c>
      <c r="BC124" s="62">
        <v>0</v>
      </c>
      <c r="BD124" s="62">
        <v>0</v>
      </c>
      <c r="BE124" s="62">
        <v>0</v>
      </c>
      <c r="BF124" s="62">
        <v>0</v>
      </c>
      <c r="BG124" s="62">
        <v>0</v>
      </c>
      <c r="BH124" s="62">
        <v>0</v>
      </c>
      <c r="BI124" s="7">
        <v>0</v>
      </c>
      <c r="BJ124" s="7">
        <v>0</v>
      </c>
      <c r="BK124" s="62">
        <v>0</v>
      </c>
      <c r="BL124" s="62">
        <v>0</v>
      </c>
      <c r="BM124" s="170">
        <v>0</v>
      </c>
      <c r="BN124" s="62"/>
      <c r="BO124" s="62"/>
      <c r="BP124" s="62"/>
      <c r="BQ124" s="62"/>
      <c r="BR124" s="62"/>
      <c r="BS124" s="62"/>
      <c r="BT124" s="62"/>
    </row>
    <row r="125" spans="3:72" x14ac:dyDescent="0.25">
      <c r="C125" t="str">
        <f>INDEX(Propetz!B:B,MATCH(F125,Propetz!D:D,0),1)</f>
        <v>VITAVET DISTRIBUIDORA LIMITADA</v>
      </c>
      <c r="D125" s="31" t="s">
        <v>345</v>
      </c>
      <c r="E125" s="26" t="s">
        <v>294</v>
      </c>
      <c r="F125" s="31">
        <v>1292</v>
      </c>
      <c r="G125" s="26" t="s">
        <v>436</v>
      </c>
      <c r="H125" s="26" t="s">
        <v>435</v>
      </c>
      <c r="I125" s="39">
        <v>0</v>
      </c>
      <c r="J125" s="39">
        <v>0</v>
      </c>
      <c r="K125" s="39">
        <v>0</v>
      </c>
      <c r="L125" s="39">
        <v>0</v>
      </c>
      <c r="M125" s="39">
        <v>0</v>
      </c>
      <c r="N125" s="39">
        <v>0</v>
      </c>
      <c r="O125" s="39">
        <v>0</v>
      </c>
      <c r="P125" s="39">
        <v>0</v>
      </c>
      <c r="Q125" s="39">
        <v>0</v>
      </c>
      <c r="R125" s="39">
        <v>0</v>
      </c>
      <c r="S125" s="39">
        <v>0</v>
      </c>
      <c r="T125" s="39">
        <v>0</v>
      </c>
      <c r="U125" s="39">
        <v>7195.6200000000008</v>
      </c>
      <c r="V125" s="39">
        <v>7265.09</v>
      </c>
      <c r="W125" s="39">
        <v>9599.24</v>
      </c>
      <c r="X125" s="39">
        <v>4297.04</v>
      </c>
      <c r="Y125" s="39">
        <v>13149.019999999999</v>
      </c>
      <c r="Z125" s="39">
        <v>3832.42</v>
      </c>
      <c r="AA125" s="39">
        <v>6848.12</v>
      </c>
      <c r="AB125" s="39">
        <v>1371.19</v>
      </c>
      <c r="AC125" s="39">
        <v>0</v>
      </c>
      <c r="AD125" s="39">
        <v>4664.8599999999997</v>
      </c>
      <c r="AE125" s="39">
        <v>0</v>
      </c>
      <c r="AF125" s="39">
        <v>7506.43</v>
      </c>
      <c r="AG125" s="39">
        <v>0</v>
      </c>
      <c r="AH125" s="39">
        <v>0</v>
      </c>
      <c r="AI125" s="39">
        <v>0</v>
      </c>
      <c r="AJ125" s="39">
        <v>0</v>
      </c>
      <c r="AK125" s="39">
        <v>0</v>
      </c>
      <c r="AL125" s="39">
        <v>0</v>
      </c>
      <c r="AM125" s="39">
        <v>0</v>
      </c>
      <c r="AN125" s="39">
        <v>0</v>
      </c>
      <c r="AO125" s="39">
        <v>0</v>
      </c>
      <c r="AP125" s="39">
        <v>0</v>
      </c>
      <c r="AQ125" s="39">
        <v>0</v>
      </c>
      <c r="AR125" s="39">
        <v>0</v>
      </c>
      <c r="AS125" s="39">
        <v>0</v>
      </c>
      <c r="AT125" s="39">
        <v>0</v>
      </c>
      <c r="AU125" s="39">
        <v>0</v>
      </c>
      <c r="AV125" s="39">
        <v>0</v>
      </c>
      <c r="AW125" s="39">
        <v>4569.12</v>
      </c>
      <c r="AX125" s="39">
        <v>0</v>
      </c>
      <c r="AY125" s="39">
        <v>0</v>
      </c>
      <c r="AZ125" s="39">
        <v>0</v>
      </c>
      <c r="BA125" s="62">
        <v>0</v>
      </c>
      <c r="BB125" s="62">
        <v>0</v>
      </c>
      <c r="BC125" s="62">
        <v>0</v>
      </c>
      <c r="BD125" s="62">
        <v>0</v>
      </c>
      <c r="BE125" s="62">
        <v>0</v>
      </c>
      <c r="BF125" s="62">
        <v>0</v>
      </c>
      <c r="BG125" s="62">
        <v>0</v>
      </c>
      <c r="BH125" s="62">
        <v>0</v>
      </c>
      <c r="BI125" s="7">
        <v>0</v>
      </c>
      <c r="BJ125" s="7">
        <v>0</v>
      </c>
      <c r="BK125" s="62">
        <v>0</v>
      </c>
      <c r="BL125" s="62">
        <v>0</v>
      </c>
      <c r="BM125" s="170">
        <v>0</v>
      </c>
      <c r="BN125" s="62"/>
      <c r="BO125" s="62"/>
      <c r="BP125" s="62"/>
      <c r="BQ125" s="62"/>
      <c r="BR125" s="62"/>
      <c r="BS125" s="62"/>
      <c r="BT125" s="62"/>
    </row>
    <row r="126" spans="3:72" x14ac:dyDescent="0.25">
      <c r="C126" t="str">
        <f>INDEX(Propetz!B:B,MATCH(F126,Propetz!D:D,0),1)</f>
        <v>PET VET EQUIPAMENTOS LTDA</v>
      </c>
      <c r="D126" s="31" t="s">
        <v>197</v>
      </c>
      <c r="E126" s="26" t="s">
        <v>295</v>
      </c>
      <c r="F126" s="31">
        <v>1202</v>
      </c>
      <c r="G126" s="26" t="s">
        <v>529</v>
      </c>
      <c r="H126" s="26" t="s">
        <v>440</v>
      </c>
      <c r="I126" s="39">
        <v>0</v>
      </c>
      <c r="J126" s="39">
        <v>0</v>
      </c>
      <c r="K126" s="39">
        <v>0</v>
      </c>
      <c r="L126" s="39">
        <v>0</v>
      </c>
      <c r="M126" s="39">
        <v>3127.86</v>
      </c>
      <c r="N126" s="39">
        <v>1656.4</v>
      </c>
      <c r="O126" s="39">
        <v>1016.08</v>
      </c>
      <c r="P126" s="39">
        <v>10761.18</v>
      </c>
      <c r="Q126" s="39">
        <v>2241.92</v>
      </c>
      <c r="R126" s="39">
        <v>0</v>
      </c>
      <c r="S126" s="39">
        <v>5789.08</v>
      </c>
      <c r="T126" s="39">
        <v>3588.84</v>
      </c>
      <c r="U126" s="39">
        <v>0</v>
      </c>
      <c r="V126" s="39">
        <v>0</v>
      </c>
      <c r="W126" s="39">
        <v>0</v>
      </c>
      <c r="X126" s="39">
        <v>0</v>
      </c>
      <c r="Y126" s="39">
        <v>0</v>
      </c>
      <c r="Z126" s="39">
        <v>0</v>
      </c>
      <c r="AA126" s="39">
        <v>0</v>
      </c>
      <c r="AB126" s="39">
        <v>0</v>
      </c>
      <c r="AC126" s="39">
        <v>0</v>
      </c>
      <c r="AD126" s="39">
        <v>0</v>
      </c>
      <c r="AE126" s="39">
        <v>0</v>
      </c>
      <c r="AF126" s="39">
        <v>0</v>
      </c>
      <c r="AG126" s="39">
        <v>0</v>
      </c>
      <c r="AH126" s="39">
        <v>0</v>
      </c>
      <c r="AI126" s="39">
        <v>0</v>
      </c>
      <c r="AJ126" s="39">
        <v>0</v>
      </c>
      <c r="AK126" s="39">
        <v>0</v>
      </c>
      <c r="AL126" s="39">
        <v>0</v>
      </c>
      <c r="AM126" s="39">
        <v>0</v>
      </c>
      <c r="AN126" s="39">
        <v>0</v>
      </c>
      <c r="AO126" s="39">
        <v>0</v>
      </c>
      <c r="AP126" s="39">
        <v>0</v>
      </c>
      <c r="AQ126" s="39">
        <v>0</v>
      </c>
      <c r="AR126" s="39">
        <v>0</v>
      </c>
      <c r="AS126" s="39">
        <v>0</v>
      </c>
      <c r="AT126" s="39">
        <v>0</v>
      </c>
      <c r="AU126" s="39">
        <v>0</v>
      </c>
      <c r="AV126" s="39">
        <v>0</v>
      </c>
      <c r="AW126" s="39">
        <v>0</v>
      </c>
      <c r="AX126" s="39">
        <v>0</v>
      </c>
      <c r="AY126" s="39">
        <v>0</v>
      </c>
      <c r="AZ126" s="39">
        <v>0</v>
      </c>
      <c r="BA126" s="62">
        <v>0</v>
      </c>
      <c r="BB126" s="62">
        <v>0</v>
      </c>
      <c r="BC126" s="62">
        <v>0</v>
      </c>
      <c r="BD126" s="62">
        <v>0</v>
      </c>
      <c r="BE126" s="62">
        <v>0</v>
      </c>
      <c r="BF126" s="62">
        <v>0</v>
      </c>
      <c r="BG126" s="62">
        <v>0</v>
      </c>
      <c r="BH126" s="62">
        <v>0</v>
      </c>
      <c r="BI126" s="7">
        <v>0</v>
      </c>
      <c r="BJ126" s="7">
        <v>0</v>
      </c>
      <c r="BK126" s="62">
        <v>0</v>
      </c>
      <c r="BL126" s="62">
        <v>0</v>
      </c>
      <c r="BM126" s="170">
        <v>0</v>
      </c>
      <c r="BN126" s="62"/>
      <c r="BO126" s="62"/>
      <c r="BP126" s="62"/>
      <c r="BQ126" s="62"/>
      <c r="BR126" s="62"/>
      <c r="BS126" s="62"/>
      <c r="BT126" s="62"/>
    </row>
    <row r="127" spans="3:72" x14ac:dyDescent="0.25">
      <c r="C127" t="str">
        <f>INDEX(Propetz!B:B,MATCH(F127,Propetz!D:D,0),1)</f>
        <v>DEBORA DE MORAES BRASSIOLI 21890748862</v>
      </c>
      <c r="D127" s="31" t="s">
        <v>65</v>
      </c>
      <c r="E127" s="26" t="s">
        <v>276</v>
      </c>
      <c r="F127" s="31">
        <v>1008</v>
      </c>
      <c r="G127" s="26" t="s">
        <v>436</v>
      </c>
      <c r="H127" s="26" t="s">
        <v>440</v>
      </c>
      <c r="I127" s="39">
        <v>1992.8</v>
      </c>
      <c r="J127" s="39">
        <v>3014.12</v>
      </c>
      <c r="K127" s="39">
        <v>10701.060000000001</v>
      </c>
      <c r="L127" s="39">
        <v>3648.6099999999997</v>
      </c>
      <c r="M127" s="39">
        <v>9868.9599999999991</v>
      </c>
      <c r="N127" s="39">
        <v>4808.45</v>
      </c>
      <c r="O127" s="39">
        <v>3536.32</v>
      </c>
      <c r="P127" s="39">
        <v>0</v>
      </c>
      <c r="Q127" s="39">
        <v>4527.66</v>
      </c>
      <c r="R127" s="39">
        <v>5190.84</v>
      </c>
      <c r="S127" s="39">
        <v>0</v>
      </c>
      <c r="T127" s="39">
        <v>0</v>
      </c>
      <c r="U127" s="39">
        <v>0</v>
      </c>
      <c r="V127" s="39">
        <v>0</v>
      </c>
      <c r="W127" s="39">
        <v>0</v>
      </c>
      <c r="X127" s="39">
        <v>0</v>
      </c>
      <c r="Y127" s="39">
        <v>0</v>
      </c>
      <c r="Z127" s="39">
        <v>0</v>
      </c>
      <c r="AA127" s="39">
        <v>0</v>
      </c>
      <c r="AB127" s="39">
        <v>0</v>
      </c>
      <c r="AC127" s="39">
        <v>0</v>
      </c>
      <c r="AD127" s="39">
        <v>0</v>
      </c>
      <c r="AE127" s="39">
        <v>0</v>
      </c>
      <c r="AF127" s="39">
        <v>0</v>
      </c>
      <c r="AG127" s="39">
        <v>0</v>
      </c>
      <c r="AH127" s="39">
        <v>0</v>
      </c>
      <c r="AI127" s="39">
        <v>0</v>
      </c>
      <c r="AJ127" s="39">
        <v>0</v>
      </c>
      <c r="AK127" s="39">
        <v>0</v>
      </c>
      <c r="AL127" s="39">
        <v>0</v>
      </c>
      <c r="AM127" s="39">
        <v>0</v>
      </c>
      <c r="AN127" s="39">
        <v>0</v>
      </c>
      <c r="AO127" s="39">
        <v>0</v>
      </c>
      <c r="AP127" s="39">
        <v>0</v>
      </c>
      <c r="AQ127" s="39">
        <v>0</v>
      </c>
      <c r="AR127" s="39">
        <v>0</v>
      </c>
      <c r="AS127" s="39">
        <v>0</v>
      </c>
      <c r="AT127" s="39">
        <v>0</v>
      </c>
      <c r="AU127" s="39">
        <v>0</v>
      </c>
      <c r="AV127" s="39">
        <v>0</v>
      </c>
      <c r="AW127" s="39">
        <v>0</v>
      </c>
      <c r="AX127" s="39">
        <v>0</v>
      </c>
      <c r="AY127" s="39">
        <v>0</v>
      </c>
      <c r="AZ127" s="39">
        <v>0</v>
      </c>
      <c r="BA127" s="62">
        <v>0</v>
      </c>
      <c r="BB127" s="62">
        <v>0</v>
      </c>
      <c r="BC127" s="62">
        <v>0</v>
      </c>
      <c r="BD127" s="62">
        <v>0</v>
      </c>
      <c r="BE127" s="62">
        <v>0</v>
      </c>
      <c r="BF127" s="62">
        <v>0</v>
      </c>
      <c r="BG127" s="62">
        <v>0</v>
      </c>
      <c r="BH127" s="62">
        <v>0</v>
      </c>
      <c r="BI127" s="7">
        <v>0</v>
      </c>
      <c r="BJ127" s="7">
        <v>0</v>
      </c>
      <c r="BK127" s="62">
        <v>0</v>
      </c>
      <c r="BL127" s="62">
        <v>0</v>
      </c>
      <c r="BM127" s="170">
        <v>0</v>
      </c>
      <c r="BN127" s="62"/>
      <c r="BO127" s="62"/>
      <c r="BP127" s="62"/>
      <c r="BQ127" s="62"/>
      <c r="BR127" s="62"/>
      <c r="BS127" s="62"/>
      <c r="BT127" s="62"/>
    </row>
    <row r="128" spans="3:72" x14ac:dyDescent="0.25">
      <c r="C128" t="str">
        <f>INDEX(Propetz!B:B,MATCH(F128,Propetz!D:D,0),1)</f>
        <v>ELISABETE APARECIDA LAVARIAS FERNANDES 32542402191</v>
      </c>
      <c r="D128" s="31" t="s">
        <v>78</v>
      </c>
      <c r="E128" s="26" t="s">
        <v>296</v>
      </c>
      <c r="F128" s="31">
        <v>1125</v>
      </c>
      <c r="G128" s="26" t="s">
        <v>529</v>
      </c>
      <c r="H128" s="26" t="s">
        <v>435</v>
      </c>
      <c r="I128" s="39">
        <v>0</v>
      </c>
      <c r="J128" s="39">
        <v>0</v>
      </c>
      <c r="K128" s="39">
        <v>2707</v>
      </c>
      <c r="L128" s="39">
        <v>0</v>
      </c>
      <c r="M128" s="39">
        <v>3838.66</v>
      </c>
      <c r="N128" s="39">
        <v>0</v>
      </c>
      <c r="O128" s="39">
        <v>0</v>
      </c>
      <c r="P128" s="39">
        <v>4223.54</v>
      </c>
      <c r="Q128" s="39">
        <v>0</v>
      </c>
      <c r="R128" s="39">
        <v>0</v>
      </c>
      <c r="S128" s="39">
        <v>2947.44</v>
      </c>
      <c r="T128" s="39">
        <v>1881.72</v>
      </c>
      <c r="U128" s="39">
        <v>1107.1400000000001</v>
      </c>
      <c r="V128" s="39">
        <v>3837.44</v>
      </c>
      <c r="W128" s="39">
        <v>4021.23</v>
      </c>
      <c r="X128" s="39">
        <v>5794.66</v>
      </c>
      <c r="Y128" s="39">
        <v>2104.44</v>
      </c>
      <c r="Z128" s="39">
        <v>0</v>
      </c>
      <c r="AA128" s="39">
        <v>6083.02</v>
      </c>
      <c r="AB128" s="39">
        <v>0</v>
      </c>
      <c r="AC128" s="39">
        <v>4702.54</v>
      </c>
      <c r="AD128" s="39">
        <v>2803.54</v>
      </c>
      <c r="AE128" s="39">
        <v>1322</v>
      </c>
      <c r="AF128" s="39">
        <v>2329.5300000000002</v>
      </c>
      <c r="AG128" s="39">
        <v>0</v>
      </c>
      <c r="AH128" s="39">
        <v>4116.3100000000004</v>
      </c>
      <c r="AI128" s="39">
        <v>0</v>
      </c>
      <c r="AJ128" s="39">
        <v>0</v>
      </c>
      <c r="AK128" s="39">
        <v>4542.7</v>
      </c>
      <c r="AL128" s="39">
        <v>0</v>
      </c>
      <c r="AM128" s="39">
        <v>0</v>
      </c>
      <c r="AN128" s="39">
        <v>0</v>
      </c>
      <c r="AO128" s="39">
        <v>0</v>
      </c>
      <c r="AP128" s="39">
        <v>0</v>
      </c>
      <c r="AQ128" s="39">
        <v>3323.1</v>
      </c>
      <c r="AR128" s="39">
        <v>0</v>
      </c>
      <c r="AS128" s="39">
        <v>1329.35</v>
      </c>
      <c r="AT128" s="39">
        <v>0</v>
      </c>
      <c r="AU128" s="39">
        <v>0</v>
      </c>
      <c r="AV128" s="39">
        <v>1952.48</v>
      </c>
      <c r="AW128" s="39">
        <v>5282.73</v>
      </c>
      <c r="AX128" s="39">
        <v>0</v>
      </c>
      <c r="AY128" s="39">
        <v>1805.68</v>
      </c>
      <c r="AZ128" s="39">
        <v>0</v>
      </c>
      <c r="BA128" s="62">
        <v>0</v>
      </c>
      <c r="BB128" s="62">
        <v>4244.83</v>
      </c>
      <c r="BC128" s="62">
        <v>0</v>
      </c>
      <c r="BD128" s="62">
        <v>3290.73</v>
      </c>
      <c r="BE128" s="62">
        <v>0</v>
      </c>
      <c r="BF128" s="62">
        <v>2903.6800000000003</v>
      </c>
      <c r="BG128" s="62">
        <v>0</v>
      </c>
      <c r="BH128" s="62">
        <v>0</v>
      </c>
      <c r="BI128" s="7">
        <v>0</v>
      </c>
      <c r="BJ128" s="7">
        <v>0</v>
      </c>
      <c r="BK128" s="62">
        <v>1550.4</v>
      </c>
      <c r="BL128" s="62">
        <v>0</v>
      </c>
      <c r="BM128" s="170">
        <v>5220.0600000000004</v>
      </c>
      <c r="BN128" s="62"/>
      <c r="BO128" s="62"/>
      <c r="BP128" s="62"/>
      <c r="BQ128" s="62"/>
      <c r="BR128" s="62"/>
      <c r="BS128" s="62"/>
      <c r="BT128" s="62"/>
    </row>
    <row r="129" spans="3:72" x14ac:dyDescent="0.25">
      <c r="C129" t="str">
        <f>INDEX(Propetz!B:B,MATCH(F129,Propetz!D:D,0),1)</f>
        <v>PURIPLAN COMERCIO DE RACAO E PRODUTOS VETERINARIOS LTDA</v>
      </c>
      <c r="D129" s="31" t="s">
        <v>208</v>
      </c>
      <c r="E129" s="26" t="s">
        <v>276</v>
      </c>
      <c r="F129" s="31">
        <v>1114</v>
      </c>
      <c r="G129" s="26" t="s">
        <v>437</v>
      </c>
      <c r="H129" s="26" t="s">
        <v>435</v>
      </c>
      <c r="I129" s="39">
        <v>0</v>
      </c>
      <c r="J129" s="39">
        <v>2385.12</v>
      </c>
      <c r="K129" s="39">
        <v>0</v>
      </c>
      <c r="L129" s="39">
        <v>0</v>
      </c>
      <c r="M129" s="39">
        <v>0</v>
      </c>
      <c r="N129" s="39">
        <v>0</v>
      </c>
      <c r="O129" s="39">
        <v>0</v>
      </c>
      <c r="P129" s="39">
        <v>0</v>
      </c>
      <c r="Q129" s="39">
        <v>0</v>
      </c>
      <c r="R129" s="39">
        <v>10565.94</v>
      </c>
      <c r="S129" s="39">
        <v>0</v>
      </c>
      <c r="T129" s="39">
        <v>0</v>
      </c>
      <c r="U129" s="39">
        <v>16474.34</v>
      </c>
      <c r="V129" s="39">
        <v>0</v>
      </c>
      <c r="W129" s="39">
        <v>0</v>
      </c>
      <c r="X129" s="39">
        <v>0</v>
      </c>
      <c r="Y129" s="39">
        <v>0</v>
      </c>
      <c r="Z129" s="39">
        <v>0</v>
      </c>
      <c r="AA129" s="39">
        <v>0</v>
      </c>
      <c r="AB129" s="39">
        <v>0</v>
      </c>
      <c r="AC129" s="39">
        <v>0</v>
      </c>
      <c r="AD129" s="39">
        <v>0</v>
      </c>
      <c r="AE129" s="39">
        <v>0</v>
      </c>
      <c r="AF129" s="39">
        <v>0</v>
      </c>
      <c r="AG129" s="39">
        <v>0</v>
      </c>
      <c r="AH129" s="39">
        <v>0</v>
      </c>
      <c r="AI129" s="39">
        <v>0</v>
      </c>
      <c r="AJ129" s="39">
        <v>0</v>
      </c>
      <c r="AK129" s="39">
        <v>0</v>
      </c>
      <c r="AL129" s="39">
        <v>0</v>
      </c>
      <c r="AM129" s="39">
        <v>0</v>
      </c>
      <c r="AN129" s="39">
        <v>0</v>
      </c>
      <c r="AO129" s="39">
        <v>0</v>
      </c>
      <c r="AP129" s="39">
        <v>0</v>
      </c>
      <c r="AQ129" s="39">
        <v>0</v>
      </c>
      <c r="AR129" s="39">
        <v>0</v>
      </c>
      <c r="AS129" s="39">
        <v>0</v>
      </c>
      <c r="AT129" s="39">
        <v>0</v>
      </c>
      <c r="AU129" s="39">
        <v>0</v>
      </c>
      <c r="AV129" s="39">
        <v>0</v>
      </c>
      <c r="AW129" s="39">
        <v>0</v>
      </c>
      <c r="AX129" s="39">
        <v>0</v>
      </c>
      <c r="AY129" s="39">
        <v>0</v>
      </c>
      <c r="AZ129" s="39">
        <v>0</v>
      </c>
      <c r="BA129" s="62">
        <v>0</v>
      </c>
      <c r="BB129" s="62">
        <v>0</v>
      </c>
      <c r="BC129" s="62">
        <v>0</v>
      </c>
      <c r="BD129" s="62">
        <v>0</v>
      </c>
      <c r="BE129" s="62">
        <v>0</v>
      </c>
      <c r="BF129" s="62">
        <v>0</v>
      </c>
      <c r="BG129" s="62">
        <v>0</v>
      </c>
      <c r="BH129" s="62">
        <v>0</v>
      </c>
      <c r="BI129" s="7">
        <v>0</v>
      </c>
      <c r="BJ129" s="7">
        <v>0</v>
      </c>
      <c r="BK129" s="62">
        <v>0</v>
      </c>
      <c r="BL129" s="62">
        <v>0</v>
      </c>
      <c r="BM129" s="170">
        <v>0</v>
      </c>
      <c r="BN129" s="62"/>
      <c r="BO129" s="62"/>
      <c r="BP129" s="62"/>
      <c r="BQ129" s="62"/>
      <c r="BR129" s="62"/>
      <c r="BS129" s="62"/>
      <c r="BT129" s="62"/>
    </row>
    <row r="130" spans="3:72" x14ac:dyDescent="0.25">
      <c r="C130" t="str">
        <f>INDEX(Propetz!B:B,MATCH(F130,Propetz!D:D,0),1)</f>
        <v>WG TOSAS LTDA</v>
      </c>
      <c r="D130" s="31" t="s">
        <v>270</v>
      </c>
      <c r="E130" s="26" t="s">
        <v>285</v>
      </c>
      <c r="F130" s="31">
        <v>1182</v>
      </c>
      <c r="G130" s="26" t="s">
        <v>436</v>
      </c>
      <c r="H130" s="26" t="s">
        <v>440</v>
      </c>
      <c r="I130" s="39">
        <v>0</v>
      </c>
      <c r="J130" s="39">
        <v>0</v>
      </c>
      <c r="K130" s="39">
        <v>0</v>
      </c>
      <c r="L130" s="39">
        <v>0</v>
      </c>
      <c r="M130" s="39">
        <v>8059.54</v>
      </c>
      <c r="N130" s="39">
        <v>0</v>
      </c>
      <c r="O130" s="39">
        <v>0</v>
      </c>
      <c r="P130" s="39">
        <v>0</v>
      </c>
      <c r="Q130" s="39">
        <v>1586.87</v>
      </c>
      <c r="R130" s="39">
        <v>6470.52</v>
      </c>
      <c r="S130" s="39">
        <v>3419.88</v>
      </c>
      <c r="T130" s="39">
        <v>0</v>
      </c>
      <c r="U130" s="39">
        <v>7432.6999999999989</v>
      </c>
      <c r="V130" s="39">
        <v>0</v>
      </c>
      <c r="W130" s="39">
        <v>0</v>
      </c>
      <c r="X130" s="39">
        <v>0</v>
      </c>
      <c r="Y130" s="39">
        <v>7142.3</v>
      </c>
      <c r="Z130" s="39">
        <v>0</v>
      </c>
      <c r="AA130" s="39">
        <v>0</v>
      </c>
      <c r="AB130" s="39">
        <v>0</v>
      </c>
      <c r="AC130" s="39">
        <v>0</v>
      </c>
      <c r="AD130" s="39">
        <v>0</v>
      </c>
      <c r="AE130" s="39">
        <v>0</v>
      </c>
      <c r="AF130" s="39">
        <v>0</v>
      </c>
      <c r="AG130" s="39">
        <v>0</v>
      </c>
      <c r="AH130" s="39">
        <v>0</v>
      </c>
      <c r="AI130" s="39">
        <v>0</v>
      </c>
      <c r="AJ130" s="39">
        <v>0</v>
      </c>
      <c r="AK130" s="39">
        <v>0</v>
      </c>
      <c r="AL130" s="39">
        <v>0</v>
      </c>
      <c r="AM130" s="39">
        <v>0</v>
      </c>
      <c r="AN130" s="39">
        <v>0</v>
      </c>
      <c r="AO130" s="39">
        <v>0</v>
      </c>
      <c r="AP130" s="39">
        <v>0</v>
      </c>
      <c r="AQ130" s="39">
        <v>0</v>
      </c>
      <c r="AR130" s="39">
        <v>0</v>
      </c>
      <c r="AS130" s="39">
        <v>0</v>
      </c>
      <c r="AT130" s="39">
        <v>0</v>
      </c>
      <c r="AU130" s="39">
        <v>0</v>
      </c>
      <c r="AV130" s="39">
        <v>0</v>
      </c>
      <c r="AW130" s="39">
        <v>0</v>
      </c>
      <c r="AX130" s="39">
        <v>0</v>
      </c>
      <c r="AY130" s="39">
        <v>0</v>
      </c>
      <c r="AZ130" s="39">
        <v>0</v>
      </c>
      <c r="BA130" s="62">
        <v>0</v>
      </c>
      <c r="BB130" s="62">
        <v>0</v>
      </c>
      <c r="BC130" s="62">
        <v>0</v>
      </c>
      <c r="BD130" s="62">
        <v>0</v>
      </c>
      <c r="BE130" s="62">
        <v>0</v>
      </c>
      <c r="BF130" s="62">
        <v>0</v>
      </c>
      <c r="BG130" s="62">
        <v>0</v>
      </c>
      <c r="BH130" s="62">
        <v>0</v>
      </c>
      <c r="BI130" s="7">
        <v>0</v>
      </c>
      <c r="BJ130" s="7">
        <v>0</v>
      </c>
      <c r="BK130" s="62">
        <v>0</v>
      </c>
      <c r="BL130" s="62">
        <v>0</v>
      </c>
      <c r="BM130" s="170">
        <v>0</v>
      </c>
      <c r="BN130" s="62"/>
      <c r="BO130" s="62"/>
      <c r="BP130" s="62"/>
      <c r="BQ130" s="62"/>
      <c r="BR130" s="62"/>
      <c r="BS130" s="62"/>
      <c r="BT130" s="62"/>
    </row>
    <row r="131" spans="3:72" x14ac:dyDescent="0.25">
      <c r="C131" t="str">
        <f>INDEX(Propetz!B:B,MATCH(F131,Propetz!D:D,0),1)</f>
        <v>JOSIELY DO NASCIMENTO XAVIER 05830865947</v>
      </c>
      <c r="D131" s="31" t="s">
        <v>129</v>
      </c>
      <c r="E131" s="26" t="s">
        <v>279</v>
      </c>
      <c r="F131" s="31">
        <v>1077</v>
      </c>
      <c r="G131" s="26" t="s">
        <v>529</v>
      </c>
      <c r="H131" s="26" t="s">
        <v>464</v>
      </c>
      <c r="I131" s="39">
        <v>3450.36</v>
      </c>
      <c r="J131" s="39">
        <v>8734.6200000000008</v>
      </c>
      <c r="K131" s="39">
        <v>1388.52</v>
      </c>
      <c r="L131" s="39">
        <v>0</v>
      </c>
      <c r="M131" s="39">
        <v>5674.12</v>
      </c>
      <c r="N131" s="39">
        <v>0</v>
      </c>
      <c r="O131" s="39">
        <v>0</v>
      </c>
      <c r="P131" s="39">
        <v>2336.14</v>
      </c>
      <c r="Q131" s="39">
        <v>8285.84</v>
      </c>
      <c r="R131" s="39">
        <v>0</v>
      </c>
      <c r="S131" s="39">
        <v>0</v>
      </c>
      <c r="T131" s="39">
        <v>3409.32</v>
      </c>
      <c r="U131" s="39">
        <v>6502.14</v>
      </c>
      <c r="V131" s="39">
        <v>0</v>
      </c>
      <c r="W131" s="39">
        <v>0</v>
      </c>
      <c r="X131" s="39">
        <v>0</v>
      </c>
      <c r="Y131" s="39">
        <v>6194.56</v>
      </c>
      <c r="Z131" s="39">
        <v>0</v>
      </c>
      <c r="AA131" s="39">
        <v>0</v>
      </c>
      <c r="AB131" s="39">
        <v>0</v>
      </c>
      <c r="AC131" s="39">
        <v>0</v>
      </c>
      <c r="AD131" s="39">
        <v>921.6</v>
      </c>
      <c r="AE131" s="39">
        <v>0</v>
      </c>
      <c r="AF131" s="39">
        <v>0</v>
      </c>
      <c r="AG131" s="39">
        <v>5765.5199999999995</v>
      </c>
      <c r="AH131" s="39">
        <v>0</v>
      </c>
      <c r="AI131" s="39">
        <v>9118.119999999999</v>
      </c>
      <c r="AJ131" s="39">
        <v>0</v>
      </c>
      <c r="AK131" s="39">
        <v>0</v>
      </c>
      <c r="AL131" s="39">
        <v>4014.28</v>
      </c>
      <c r="AM131" s="39">
        <v>0</v>
      </c>
      <c r="AN131" s="39">
        <v>0</v>
      </c>
      <c r="AO131" s="39">
        <v>6463.43</v>
      </c>
      <c r="AP131" s="39">
        <v>0</v>
      </c>
      <c r="AQ131" s="39">
        <v>0</v>
      </c>
      <c r="AR131" s="39">
        <v>0</v>
      </c>
      <c r="AS131" s="39">
        <v>140</v>
      </c>
      <c r="AT131" s="39">
        <v>0</v>
      </c>
      <c r="AU131" s="39">
        <v>0</v>
      </c>
      <c r="AV131" s="39">
        <v>0</v>
      </c>
      <c r="AW131" s="39">
        <v>0</v>
      </c>
      <c r="AX131" s="39">
        <v>0</v>
      </c>
      <c r="AY131" s="39">
        <v>0</v>
      </c>
      <c r="AZ131" s="39">
        <v>0</v>
      </c>
      <c r="BA131" s="62">
        <v>0</v>
      </c>
      <c r="BB131" s="62">
        <v>0</v>
      </c>
      <c r="BC131" s="62">
        <v>0</v>
      </c>
      <c r="BD131" s="62">
        <v>0</v>
      </c>
      <c r="BE131" s="62">
        <v>0</v>
      </c>
      <c r="BF131" s="62">
        <v>0</v>
      </c>
      <c r="BG131" s="62">
        <v>0</v>
      </c>
      <c r="BH131" s="62">
        <v>0</v>
      </c>
      <c r="BI131" s="7">
        <v>0</v>
      </c>
      <c r="BJ131" s="7">
        <v>0</v>
      </c>
      <c r="BK131" s="62">
        <v>0</v>
      </c>
      <c r="BL131" s="62">
        <v>0</v>
      </c>
      <c r="BM131" s="170">
        <v>0</v>
      </c>
      <c r="BN131" s="62"/>
      <c r="BO131" s="62"/>
      <c r="BP131" s="62"/>
      <c r="BQ131" s="62"/>
      <c r="BR131" s="62"/>
      <c r="BS131" s="62"/>
      <c r="BT131" s="62"/>
    </row>
    <row r="132" spans="3:72" x14ac:dyDescent="0.25">
      <c r="C132" t="str">
        <f>INDEX(Propetz!B:B,MATCH(F132,Propetz!D:D,0),1)</f>
        <v>EUROPET DISTRIBUIDORA EIRELI</v>
      </c>
      <c r="D132" s="31" t="s">
        <v>352</v>
      </c>
      <c r="E132" s="26" t="s">
        <v>276</v>
      </c>
      <c r="F132" s="31">
        <v>1351</v>
      </c>
      <c r="G132" s="26" t="s">
        <v>437</v>
      </c>
      <c r="H132" s="26" t="s">
        <v>435</v>
      </c>
      <c r="I132" s="39">
        <v>0</v>
      </c>
      <c r="J132" s="39">
        <v>0</v>
      </c>
      <c r="K132" s="39">
        <v>0</v>
      </c>
      <c r="L132" s="39">
        <v>0</v>
      </c>
      <c r="M132" s="39">
        <v>0</v>
      </c>
      <c r="N132" s="39">
        <v>0</v>
      </c>
      <c r="O132" s="39">
        <v>0</v>
      </c>
      <c r="P132" s="39">
        <v>0</v>
      </c>
      <c r="Q132" s="39">
        <v>0</v>
      </c>
      <c r="R132" s="39">
        <v>0</v>
      </c>
      <c r="S132" s="39">
        <v>0</v>
      </c>
      <c r="T132" s="39">
        <v>0</v>
      </c>
      <c r="U132" s="39">
        <v>0</v>
      </c>
      <c r="V132" s="39">
        <v>19879.919999999998</v>
      </c>
      <c r="W132" s="39">
        <v>0</v>
      </c>
      <c r="X132" s="39">
        <v>6128.76</v>
      </c>
      <c r="Y132" s="39">
        <v>13034.7</v>
      </c>
      <c r="Z132" s="39">
        <v>5486.14</v>
      </c>
      <c r="AA132" s="39">
        <v>14294.539999999999</v>
      </c>
      <c r="AB132" s="39">
        <v>16771.940000000002</v>
      </c>
      <c r="AC132" s="39">
        <v>13954.79</v>
      </c>
      <c r="AD132" s="39">
        <v>0</v>
      </c>
      <c r="AE132" s="39">
        <v>12639.26</v>
      </c>
      <c r="AF132" s="39">
        <v>15721.12</v>
      </c>
      <c r="AG132" s="39">
        <v>1525.92</v>
      </c>
      <c r="AH132" s="39">
        <v>13227.8</v>
      </c>
      <c r="AI132" s="39">
        <v>4580.96</v>
      </c>
      <c r="AJ132" s="39">
        <v>5111.7</v>
      </c>
      <c r="AK132" s="39">
        <v>6085.08</v>
      </c>
      <c r="AL132" s="39">
        <v>12748.02</v>
      </c>
      <c r="AM132" s="39">
        <v>0</v>
      </c>
      <c r="AN132" s="39">
        <v>5603.42</v>
      </c>
      <c r="AO132" s="39">
        <v>3283.2</v>
      </c>
      <c r="AP132" s="39">
        <v>2456.7199999999998</v>
      </c>
      <c r="AQ132" s="39">
        <v>2749.07</v>
      </c>
      <c r="AR132" s="39">
        <v>8534.48</v>
      </c>
      <c r="AS132" s="39">
        <v>0</v>
      </c>
      <c r="AT132" s="39">
        <v>11725.12</v>
      </c>
      <c r="AU132" s="39">
        <v>8524.8000000000011</v>
      </c>
      <c r="AV132" s="39">
        <v>0</v>
      </c>
      <c r="AW132" s="39">
        <v>4574.72</v>
      </c>
      <c r="AX132" s="39">
        <v>2819.4</v>
      </c>
      <c r="AY132" s="39">
        <v>0</v>
      </c>
      <c r="AZ132" s="39">
        <v>7641.1200000000008</v>
      </c>
      <c r="BA132" s="62">
        <v>18148.68</v>
      </c>
      <c r="BB132" s="62">
        <v>11318.39</v>
      </c>
      <c r="BC132" s="62">
        <v>19770.04</v>
      </c>
      <c r="BD132" s="62">
        <v>5872.5</v>
      </c>
      <c r="BE132" s="62">
        <v>12183.720000000001</v>
      </c>
      <c r="BF132" s="62">
        <v>0</v>
      </c>
      <c r="BG132" s="62">
        <v>11455.55</v>
      </c>
      <c r="BH132" s="62">
        <v>0</v>
      </c>
      <c r="BI132" s="7">
        <v>14964.48</v>
      </c>
      <c r="BJ132" s="7">
        <v>2906.3</v>
      </c>
      <c r="BK132" s="62">
        <v>12139.98</v>
      </c>
      <c r="BL132" s="62">
        <v>0</v>
      </c>
      <c r="BM132" s="170">
        <v>7879.78</v>
      </c>
      <c r="BN132" s="62"/>
      <c r="BO132" s="62"/>
      <c r="BP132" s="62"/>
      <c r="BQ132" s="62"/>
      <c r="BR132" s="62"/>
      <c r="BS132" s="62"/>
      <c r="BT132" s="62"/>
    </row>
    <row r="133" spans="3:72" x14ac:dyDescent="0.25">
      <c r="C133" t="str">
        <f>INDEX(Propetz!B:B,MATCH(F133,Propetz!D:D,0),1)</f>
        <v>HTM Manutencao e Comercio LTDA</v>
      </c>
      <c r="D133" s="31" t="s">
        <v>113</v>
      </c>
      <c r="E133" s="26" t="s">
        <v>288</v>
      </c>
      <c r="F133" s="31">
        <v>1274</v>
      </c>
      <c r="G133" s="26" t="s">
        <v>436</v>
      </c>
      <c r="H133" s="26" t="s">
        <v>435</v>
      </c>
      <c r="I133" s="39">
        <v>0</v>
      </c>
      <c r="J133" s="39">
        <v>0</v>
      </c>
      <c r="K133" s="39">
        <v>0</v>
      </c>
      <c r="L133" s="39">
        <v>0</v>
      </c>
      <c r="M133" s="39">
        <v>0</v>
      </c>
      <c r="N133" s="39">
        <v>0</v>
      </c>
      <c r="O133" s="39">
        <v>0</v>
      </c>
      <c r="P133" s="39">
        <v>0</v>
      </c>
      <c r="Q133" s="39">
        <v>0</v>
      </c>
      <c r="R133" s="39">
        <v>3921.08</v>
      </c>
      <c r="S133" s="39">
        <v>8992.7999999999993</v>
      </c>
      <c r="T133" s="39">
        <v>0</v>
      </c>
      <c r="U133" s="39">
        <v>0</v>
      </c>
      <c r="V133" s="39">
        <v>4982.58</v>
      </c>
      <c r="W133" s="39">
        <v>0</v>
      </c>
      <c r="X133" s="39">
        <v>7546.31</v>
      </c>
      <c r="Y133" s="39">
        <v>0</v>
      </c>
      <c r="Z133" s="39">
        <v>0</v>
      </c>
      <c r="AA133" s="39">
        <v>15199.76</v>
      </c>
      <c r="AB133" s="39">
        <v>0</v>
      </c>
      <c r="AC133" s="39">
        <v>18138.240000000002</v>
      </c>
      <c r="AD133" s="39">
        <v>0</v>
      </c>
      <c r="AE133" s="39">
        <v>5801.44</v>
      </c>
      <c r="AF133" s="39">
        <v>7412.24</v>
      </c>
      <c r="AG133" s="39">
        <v>10510.8</v>
      </c>
      <c r="AH133" s="39">
        <v>13340.63</v>
      </c>
      <c r="AI133" s="39">
        <v>0</v>
      </c>
      <c r="AJ133" s="39">
        <v>0</v>
      </c>
      <c r="AK133" s="39">
        <v>0</v>
      </c>
      <c r="AL133" s="39">
        <v>10400.51</v>
      </c>
      <c r="AM133" s="39">
        <v>0</v>
      </c>
      <c r="AN133" s="39">
        <v>6553</v>
      </c>
      <c r="AO133" s="39">
        <v>6544.26</v>
      </c>
      <c r="AP133" s="39">
        <v>1649.94</v>
      </c>
      <c r="AQ133" s="39">
        <v>0</v>
      </c>
      <c r="AR133" s="39">
        <v>6977.76</v>
      </c>
      <c r="AS133" s="39">
        <v>4620.38</v>
      </c>
      <c r="AT133" s="39">
        <v>4719.6000000000004</v>
      </c>
      <c r="AU133" s="39">
        <v>1850.1</v>
      </c>
      <c r="AV133" s="39">
        <v>0</v>
      </c>
      <c r="AW133" s="39">
        <v>9297.4599999999991</v>
      </c>
      <c r="AX133" s="39">
        <v>6509.59</v>
      </c>
      <c r="AY133" s="39">
        <v>0</v>
      </c>
      <c r="AZ133" s="39">
        <v>3232.48</v>
      </c>
      <c r="BA133" s="62">
        <v>9072.9599999999991</v>
      </c>
      <c r="BB133" s="62">
        <v>4642.51</v>
      </c>
      <c r="BC133" s="62">
        <v>0</v>
      </c>
      <c r="BD133" s="62">
        <v>5124.0200000000004</v>
      </c>
      <c r="BE133" s="62">
        <v>0</v>
      </c>
      <c r="BF133" s="62">
        <v>3146.72</v>
      </c>
      <c r="BG133" s="62">
        <v>0</v>
      </c>
      <c r="BH133" s="62">
        <v>5073.1400000000003</v>
      </c>
      <c r="BI133" s="7">
        <v>2995.6</v>
      </c>
      <c r="BJ133" s="7">
        <v>10645.88</v>
      </c>
      <c r="BK133" s="62">
        <v>2982</v>
      </c>
      <c r="BL133" s="62">
        <v>8654.92</v>
      </c>
      <c r="BM133" s="170">
        <v>0</v>
      </c>
      <c r="BN133" s="62"/>
      <c r="BO133" s="62"/>
      <c r="BP133" s="62"/>
      <c r="BQ133" s="62"/>
      <c r="BR133" s="62"/>
      <c r="BS133" s="62"/>
      <c r="BT133" s="62"/>
    </row>
    <row r="134" spans="3:72" x14ac:dyDescent="0.25">
      <c r="C134" t="str">
        <f>INDEX(Propetz!B:B,MATCH(F134,Propetz!D:D,0),1)</f>
        <v>VERTEILER DISTRIBUIDORA DE COSMETICOS EM GERAL LTDA - EPP</v>
      </c>
      <c r="D134" s="31" t="s">
        <v>257</v>
      </c>
      <c r="E134" s="26" t="s">
        <v>280</v>
      </c>
      <c r="F134" s="31">
        <v>1137</v>
      </c>
      <c r="G134" s="26" t="s">
        <v>436</v>
      </c>
      <c r="H134" s="26" t="s">
        <v>435</v>
      </c>
      <c r="I134" s="39">
        <v>0</v>
      </c>
      <c r="J134" s="39">
        <v>0</v>
      </c>
      <c r="K134" s="39">
        <v>8489.34</v>
      </c>
      <c r="L134" s="39">
        <v>0</v>
      </c>
      <c r="M134" s="39">
        <v>0</v>
      </c>
      <c r="N134" s="39">
        <v>4682.2800000000007</v>
      </c>
      <c r="O134" s="39">
        <v>0</v>
      </c>
      <c r="P134" s="39">
        <v>8149.96</v>
      </c>
      <c r="Q134" s="39">
        <v>0</v>
      </c>
      <c r="R134" s="39">
        <v>0</v>
      </c>
      <c r="S134" s="39">
        <v>0</v>
      </c>
      <c r="T134" s="39">
        <v>5505.12</v>
      </c>
      <c r="U134" s="39">
        <v>0</v>
      </c>
      <c r="V134" s="39">
        <v>6893.7</v>
      </c>
      <c r="W134" s="39">
        <v>0</v>
      </c>
      <c r="X134" s="39">
        <v>0</v>
      </c>
      <c r="Y134" s="39">
        <v>7669.68</v>
      </c>
      <c r="Z134" s="39">
        <v>0</v>
      </c>
      <c r="AA134" s="39">
        <v>0</v>
      </c>
      <c r="AB134" s="39">
        <v>6690.24</v>
      </c>
      <c r="AC134" s="39">
        <v>0</v>
      </c>
      <c r="AD134" s="39">
        <v>0</v>
      </c>
      <c r="AE134" s="39">
        <v>4323.04</v>
      </c>
      <c r="AF134" s="39">
        <v>0</v>
      </c>
      <c r="AG134" s="39">
        <v>9186.24</v>
      </c>
      <c r="AH134" s="39">
        <v>8424.2199999999993</v>
      </c>
      <c r="AI134" s="39">
        <v>0</v>
      </c>
      <c r="AJ134" s="39">
        <v>0</v>
      </c>
      <c r="AK134" s="39">
        <v>0</v>
      </c>
      <c r="AL134" s="39">
        <v>0</v>
      </c>
      <c r="AM134" s="39">
        <v>6817.72</v>
      </c>
      <c r="AN134" s="39">
        <v>0</v>
      </c>
      <c r="AO134" s="39">
        <v>0</v>
      </c>
      <c r="AP134" s="39">
        <v>2857.24</v>
      </c>
      <c r="AQ134" s="39">
        <v>0</v>
      </c>
      <c r="AR134" s="39">
        <v>5093.26</v>
      </c>
      <c r="AS134" s="39">
        <v>0</v>
      </c>
      <c r="AT134" s="39">
        <v>0</v>
      </c>
      <c r="AU134" s="39">
        <v>0</v>
      </c>
      <c r="AV134" s="39">
        <v>3860.64</v>
      </c>
      <c r="AW134" s="39">
        <v>0</v>
      </c>
      <c r="AX134" s="39">
        <v>5678.96</v>
      </c>
      <c r="AY134" s="39">
        <v>0</v>
      </c>
      <c r="AZ134" s="39">
        <v>0</v>
      </c>
      <c r="BA134" s="62">
        <v>5222.83</v>
      </c>
      <c r="BB134" s="62">
        <v>0</v>
      </c>
      <c r="BC134" s="62">
        <v>3536.6600000000003</v>
      </c>
      <c r="BD134" s="62">
        <v>6165.98</v>
      </c>
      <c r="BE134" s="62">
        <v>0</v>
      </c>
      <c r="BF134" s="62">
        <v>7357.9</v>
      </c>
      <c r="BG134" s="62">
        <v>2959.44</v>
      </c>
      <c r="BH134" s="62">
        <v>0</v>
      </c>
      <c r="BI134" s="7">
        <v>6927.5999999999995</v>
      </c>
      <c r="BJ134" s="7">
        <v>10146.06</v>
      </c>
      <c r="BK134" s="62">
        <v>3149.39</v>
      </c>
      <c r="BL134" s="62">
        <v>14616.68</v>
      </c>
      <c r="BM134" s="170">
        <v>2583.6</v>
      </c>
      <c r="BN134" s="62"/>
      <c r="BO134" s="62"/>
      <c r="BP134" s="62"/>
      <c r="BQ134" s="62"/>
      <c r="BR134" s="62"/>
      <c r="BS134" s="62"/>
      <c r="BT134" s="62"/>
    </row>
    <row r="135" spans="3:72" x14ac:dyDescent="0.25">
      <c r="C135" t="str">
        <f>INDEX(Propetz!B:B,MATCH(F135,Propetz!D:D,0),1)</f>
        <v>RICARDO DA SILVA VIEGAS 02143945817</v>
      </c>
      <c r="D135" s="31" t="s">
        <v>221</v>
      </c>
      <c r="E135" s="26" t="s">
        <v>291</v>
      </c>
      <c r="F135" s="31">
        <v>1172</v>
      </c>
      <c r="G135" s="26" t="s">
        <v>529</v>
      </c>
      <c r="H135" s="26" t="s">
        <v>435</v>
      </c>
      <c r="I135" s="39">
        <v>0</v>
      </c>
      <c r="J135" s="39">
        <v>0</v>
      </c>
      <c r="K135" s="39">
        <v>0</v>
      </c>
      <c r="L135" s="39">
        <v>0</v>
      </c>
      <c r="M135" s="39">
        <v>6242.8</v>
      </c>
      <c r="N135" s="39">
        <v>0</v>
      </c>
      <c r="O135" s="39">
        <v>7216.04</v>
      </c>
      <c r="P135" s="39">
        <v>0</v>
      </c>
      <c r="Q135" s="39">
        <v>0</v>
      </c>
      <c r="R135" s="39">
        <v>5378.6</v>
      </c>
      <c r="S135" s="39">
        <v>0</v>
      </c>
      <c r="T135" s="39">
        <v>0</v>
      </c>
      <c r="U135" s="39">
        <v>6215.24</v>
      </c>
      <c r="V135" s="39">
        <v>0</v>
      </c>
      <c r="W135" s="39">
        <v>0</v>
      </c>
      <c r="X135" s="39">
        <v>0</v>
      </c>
      <c r="Y135" s="39">
        <v>6698.16</v>
      </c>
      <c r="Z135" s="39">
        <v>2179.56</v>
      </c>
      <c r="AA135" s="39">
        <v>0</v>
      </c>
      <c r="AB135" s="39">
        <v>6925.16</v>
      </c>
      <c r="AC135" s="39">
        <v>0</v>
      </c>
      <c r="AD135" s="39">
        <v>0</v>
      </c>
      <c r="AE135" s="39">
        <v>4978.24</v>
      </c>
      <c r="AF135" s="39">
        <v>4458.3599999999997</v>
      </c>
      <c r="AG135" s="39">
        <v>3061.64</v>
      </c>
      <c r="AH135" s="39">
        <v>0</v>
      </c>
      <c r="AI135" s="39">
        <v>5934.96</v>
      </c>
      <c r="AJ135" s="39">
        <v>4960.4799999999996</v>
      </c>
      <c r="AK135" s="39">
        <v>0</v>
      </c>
      <c r="AL135" s="39">
        <v>7211.56</v>
      </c>
      <c r="AM135" s="39">
        <v>2354.1999999999998</v>
      </c>
      <c r="AN135" s="39">
        <v>5039.92</v>
      </c>
      <c r="AO135" s="39">
        <v>0</v>
      </c>
      <c r="AP135" s="39">
        <v>0</v>
      </c>
      <c r="AQ135" s="39">
        <v>7368.21</v>
      </c>
      <c r="AR135" s="39">
        <v>4824.59</v>
      </c>
      <c r="AS135" s="39">
        <v>0</v>
      </c>
      <c r="AT135" s="39">
        <v>2411.7800000000002</v>
      </c>
      <c r="AU135" s="39">
        <v>1400.5</v>
      </c>
      <c r="AV135" s="39">
        <v>0</v>
      </c>
      <c r="AW135" s="39">
        <v>12051.26</v>
      </c>
      <c r="AX135" s="39">
        <v>0</v>
      </c>
      <c r="AY135" s="39">
        <v>3728</v>
      </c>
      <c r="AZ135" s="39">
        <v>0</v>
      </c>
      <c r="BA135" s="62">
        <v>4635.32</v>
      </c>
      <c r="BB135" s="62">
        <v>255.57</v>
      </c>
      <c r="BC135" s="62">
        <v>0</v>
      </c>
      <c r="BD135" s="62">
        <v>7029.21</v>
      </c>
      <c r="BE135" s="62">
        <v>4025.08</v>
      </c>
      <c r="BF135" s="62">
        <v>0</v>
      </c>
      <c r="BG135" s="62">
        <v>5738.33</v>
      </c>
      <c r="BH135" s="62">
        <v>5789.86</v>
      </c>
      <c r="BI135" s="7">
        <v>3404</v>
      </c>
      <c r="BJ135" s="7">
        <v>6308.73</v>
      </c>
      <c r="BK135" s="62">
        <v>0</v>
      </c>
      <c r="BL135" s="62">
        <v>6078</v>
      </c>
      <c r="BM135" s="170">
        <v>0</v>
      </c>
      <c r="BN135" s="62"/>
      <c r="BO135" s="62"/>
      <c r="BP135" s="62"/>
      <c r="BQ135" s="62"/>
      <c r="BR135" s="62"/>
      <c r="BS135" s="62"/>
      <c r="BT135" s="62"/>
    </row>
    <row r="136" spans="3:72" x14ac:dyDescent="0.25">
      <c r="C136" t="str">
        <f>INDEX(Propetz!B:B,MATCH(F136,Propetz!D:D,0),1)</f>
        <v>BRASMED RIO DE JANEIRO LTDA</v>
      </c>
      <c r="D136" s="31" t="s">
        <v>36</v>
      </c>
      <c r="E136" s="26" t="s">
        <v>294</v>
      </c>
      <c r="F136" s="31">
        <v>1189</v>
      </c>
      <c r="G136" s="26" t="s">
        <v>436</v>
      </c>
      <c r="H136" s="26" t="s">
        <v>435</v>
      </c>
      <c r="I136" s="39">
        <v>0</v>
      </c>
      <c r="J136" s="39">
        <v>0</v>
      </c>
      <c r="K136" s="39">
        <v>0</v>
      </c>
      <c r="L136" s="39">
        <v>0</v>
      </c>
      <c r="M136" s="39">
        <v>11377.08</v>
      </c>
      <c r="N136" s="39">
        <v>0</v>
      </c>
      <c r="O136" s="39">
        <v>0</v>
      </c>
      <c r="P136" s="39">
        <v>0</v>
      </c>
      <c r="Q136" s="39">
        <v>0</v>
      </c>
      <c r="R136" s="39">
        <v>0</v>
      </c>
      <c r="S136" s="39">
        <v>0</v>
      </c>
      <c r="T136" s="39">
        <v>0</v>
      </c>
      <c r="U136" s="39">
        <v>0</v>
      </c>
      <c r="V136" s="39">
        <v>13623.22</v>
      </c>
      <c r="W136" s="39">
        <v>0</v>
      </c>
      <c r="X136" s="39">
        <v>0</v>
      </c>
      <c r="Y136" s="39">
        <v>31555.17</v>
      </c>
      <c r="Z136" s="39">
        <v>0</v>
      </c>
      <c r="AA136" s="39">
        <v>0</v>
      </c>
      <c r="AB136" s="39">
        <v>35518.83</v>
      </c>
      <c r="AC136" s="39">
        <v>0</v>
      </c>
      <c r="AD136" s="39">
        <v>0</v>
      </c>
      <c r="AE136" s="39">
        <v>0</v>
      </c>
      <c r="AF136" s="39">
        <v>0</v>
      </c>
      <c r="AG136" s="39">
        <v>0</v>
      </c>
      <c r="AH136" s="39">
        <v>13585.49</v>
      </c>
      <c r="AI136" s="39">
        <v>0</v>
      </c>
      <c r="AJ136" s="39">
        <v>0</v>
      </c>
      <c r="AK136" s="39">
        <v>0</v>
      </c>
      <c r="AL136" s="39">
        <v>0</v>
      </c>
      <c r="AM136" s="39">
        <v>0</v>
      </c>
      <c r="AN136" s="39">
        <v>0</v>
      </c>
      <c r="AO136" s="39">
        <v>0</v>
      </c>
      <c r="AP136" s="39">
        <v>6904.2</v>
      </c>
      <c r="AQ136" s="39">
        <v>2067.6</v>
      </c>
      <c r="AR136" s="39">
        <v>7562</v>
      </c>
      <c r="AS136" s="39">
        <v>0</v>
      </c>
      <c r="AT136" s="39">
        <v>1031.8900000000001</v>
      </c>
      <c r="AU136" s="39">
        <v>5398.82</v>
      </c>
      <c r="AV136" s="39">
        <v>0</v>
      </c>
      <c r="AW136" s="39">
        <v>0</v>
      </c>
      <c r="AX136" s="39">
        <v>0</v>
      </c>
      <c r="AY136" s="39">
        <v>19690.86</v>
      </c>
      <c r="AZ136" s="39">
        <v>0</v>
      </c>
      <c r="BA136" s="62">
        <v>0</v>
      </c>
      <c r="BB136" s="62">
        <v>0</v>
      </c>
      <c r="BC136" s="62">
        <v>0</v>
      </c>
      <c r="BD136" s="62">
        <v>0</v>
      </c>
      <c r="BE136" s="62">
        <v>0</v>
      </c>
      <c r="BF136" s="62">
        <v>70</v>
      </c>
      <c r="BG136" s="62">
        <v>0</v>
      </c>
      <c r="BH136" s="62">
        <v>0</v>
      </c>
      <c r="BI136" s="7">
        <v>10731.6</v>
      </c>
      <c r="BJ136" s="7">
        <v>0</v>
      </c>
      <c r="BK136" s="62">
        <v>17876.91</v>
      </c>
      <c r="BL136" s="62">
        <v>0</v>
      </c>
      <c r="BM136" s="170">
        <v>0</v>
      </c>
      <c r="BN136" s="62"/>
      <c r="BO136" s="62"/>
      <c r="BP136" s="62"/>
      <c r="BQ136" s="62"/>
      <c r="BR136" s="62"/>
      <c r="BS136" s="62"/>
      <c r="BT136" s="62"/>
    </row>
    <row r="137" spans="3:72" x14ac:dyDescent="0.25">
      <c r="C137" t="str">
        <f>INDEX(Propetz!B:B,MATCH(F137,Propetz!D:D,0),1)</f>
        <v>WF DISTRIBUIDORA DE ALIMENTOS PARA CAES E GATOS EIRELI</v>
      </c>
      <c r="D137" s="31" t="s">
        <v>269</v>
      </c>
      <c r="E137" s="26" t="s">
        <v>291</v>
      </c>
      <c r="F137" s="31">
        <v>1134</v>
      </c>
      <c r="G137" s="26" t="s">
        <v>529</v>
      </c>
      <c r="H137" s="26" t="s">
        <v>464</v>
      </c>
      <c r="I137" s="39">
        <v>0</v>
      </c>
      <c r="J137" s="39">
        <v>0</v>
      </c>
      <c r="K137" s="39">
        <v>4682.76</v>
      </c>
      <c r="L137" s="39">
        <v>0</v>
      </c>
      <c r="M137" s="39">
        <v>0</v>
      </c>
      <c r="N137" s="39">
        <v>0</v>
      </c>
      <c r="O137" s="39">
        <v>0</v>
      </c>
      <c r="P137" s="39">
        <v>8959.14</v>
      </c>
      <c r="Q137" s="39">
        <v>0</v>
      </c>
      <c r="R137" s="39">
        <v>0</v>
      </c>
      <c r="S137" s="39">
        <v>5776.36</v>
      </c>
      <c r="T137" s="39">
        <v>0</v>
      </c>
      <c r="U137" s="39">
        <v>3543.56</v>
      </c>
      <c r="V137" s="39">
        <v>0</v>
      </c>
      <c r="W137" s="39">
        <v>0</v>
      </c>
      <c r="X137" s="39">
        <v>6605.34</v>
      </c>
      <c r="Y137" s="39">
        <v>0</v>
      </c>
      <c r="Z137" s="39">
        <v>3230.4</v>
      </c>
      <c r="AA137" s="39">
        <v>5564.6</v>
      </c>
      <c r="AB137" s="39">
        <v>5314.65</v>
      </c>
      <c r="AC137" s="39">
        <v>0</v>
      </c>
      <c r="AD137" s="39">
        <v>0</v>
      </c>
      <c r="AE137" s="39">
        <v>0</v>
      </c>
      <c r="AF137" s="39">
        <v>0</v>
      </c>
      <c r="AG137" s="39">
        <v>0</v>
      </c>
      <c r="AH137" s="39">
        <v>0</v>
      </c>
      <c r="AI137" s="39">
        <v>0</v>
      </c>
      <c r="AJ137" s="39">
        <v>0</v>
      </c>
      <c r="AK137" s="39">
        <v>0</v>
      </c>
      <c r="AL137" s="39">
        <v>0</v>
      </c>
      <c r="AM137" s="39">
        <v>0</v>
      </c>
      <c r="AN137" s="39">
        <v>0</v>
      </c>
      <c r="AO137" s="39">
        <v>0</v>
      </c>
      <c r="AP137" s="39">
        <v>0</v>
      </c>
      <c r="AQ137" s="39">
        <v>0</v>
      </c>
      <c r="AR137" s="39">
        <v>0</v>
      </c>
      <c r="AS137" s="39">
        <v>0</v>
      </c>
      <c r="AT137" s="39">
        <v>0</v>
      </c>
      <c r="AU137" s="39">
        <v>0</v>
      </c>
      <c r="AV137" s="39">
        <v>0</v>
      </c>
      <c r="AW137" s="39">
        <v>0</v>
      </c>
      <c r="AX137" s="39">
        <v>0</v>
      </c>
      <c r="AY137" s="39">
        <v>0</v>
      </c>
      <c r="AZ137" s="39">
        <v>0</v>
      </c>
      <c r="BA137" s="62">
        <v>0</v>
      </c>
      <c r="BB137" s="62">
        <v>0</v>
      </c>
      <c r="BC137" s="62">
        <v>0</v>
      </c>
      <c r="BD137" s="62">
        <v>0</v>
      </c>
      <c r="BE137" s="62">
        <v>0</v>
      </c>
      <c r="BF137" s="62">
        <v>0</v>
      </c>
      <c r="BG137" s="62">
        <v>0</v>
      </c>
      <c r="BH137" s="62">
        <v>0</v>
      </c>
      <c r="BI137" s="7">
        <v>0</v>
      </c>
      <c r="BJ137" s="7">
        <v>0</v>
      </c>
      <c r="BK137" s="62">
        <v>0</v>
      </c>
      <c r="BL137" s="62">
        <v>0</v>
      </c>
      <c r="BM137" s="170">
        <v>0</v>
      </c>
      <c r="BN137" s="62"/>
      <c r="BO137" s="62"/>
      <c r="BP137" s="62"/>
      <c r="BQ137" s="62"/>
      <c r="BR137" s="62"/>
      <c r="BS137" s="62"/>
      <c r="BT137" s="62"/>
    </row>
    <row r="138" spans="3:72" x14ac:dyDescent="0.25">
      <c r="C138" t="str">
        <f>INDEX(Propetz!B:B,MATCH(F138,Propetz!D:D,0),1)</f>
        <v>SUPER FOFOS PET SHOP LTDA</v>
      </c>
      <c r="D138" s="31" t="s">
        <v>149</v>
      </c>
      <c r="E138" s="26" t="s">
        <v>285</v>
      </c>
      <c r="F138" s="31">
        <v>1311</v>
      </c>
      <c r="G138" s="26" t="s">
        <v>436</v>
      </c>
      <c r="H138" s="26" t="s">
        <v>464</v>
      </c>
      <c r="I138" s="39">
        <v>0</v>
      </c>
      <c r="J138" s="39">
        <v>0</v>
      </c>
      <c r="K138" s="39">
        <v>0</v>
      </c>
      <c r="L138" s="39">
        <v>0</v>
      </c>
      <c r="M138" s="39">
        <v>0</v>
      </c>
      <c r="N138" s="39">
        <v>0</v>
      </c>
      <c r="O138" s="39">
        <v>0</v>
      </c>
      <c r="P138" s="39">
        <v>0</v>
      </c>
      <c r="Q138" s="39">
        <v>0</v>
      </c>
      <c r="R138" s="39">
        <v>0</v>
      </c>
      <c r="S138" s="39">
        <v>2267.12</v>
      </c>
      <c r="T138" s="39">
        <v>4504.04</v>
      </c>
      <c r="U138" s="39">
        <v>4825.28</v>
      </c>
      <c r="V138" s="39">
        <v>4233.3599999999997</v>
      </c>
      <c r="W138" s="39">
        <v>3024.25</v>
      </c>
      <c r="X138" s="39">
        <v>5307.6399999999994</v>
      </c>
      <c r="Y138" s="39">
        <v>7159.68</v>
      </c>
      <c r="Z138" s="39">
        <v>4053.9</v>
      </c>
      <c r="AA138" s="39">
        <v>5274.48</v>
      </c>
      <c r="AB138" s="39">
        <v>7192.03</v>
      </c>
      <c r="AC138" s="39">
        <v>5749.98</v>
      </c>
      <c r="AD138" s="39">
        <v>0</v>
      </c>
      <c r="AE138" s="39">
        <v>0</v>
      </c>
      <c r="AF138" s="39">
        <v>4831.26</v>
      </c>
      <c r="AG138" s="39">
        <v>0</v>
      </c>
      <c r="AH138" s="39">
        <v>0</v>
      </c>
      <c r="AI138" s="39">
        <v>0</v>
      </c>
      <c r="AJ138" s="39">
        <v>0</v>
      </c>
      <c r="AK138" s="39">
        <v>1222.67</v>
      </c>
      <c r="AL138" s="39">
        <v>2757.69</v>
      </c>
      <c r="AM138" s="39">
        <v>452.2</v>
      </c>
      <c r="AN138" s="39">
        <v>3207.84</v>
      </c>
      <c r="AO138" s="39">
        <v>0</v>
      </c>
      <c r="AP138" s="39">
        <v>0</v>
      </c>
      <c r="AQ138" s="39">
        <v>0</v>
      </c>
      <c r="AR138" s="39">
        <v>2107.9499999999998</v>
      </c>
      <c r="AS138" s="39">
        <v>1992.8599999999997</v>
      </c>
      <c r="AT138" s="39">
        <v>3194.02</v>
      </c>
      <c r="AU138" s="39">
        <v>0</v>
      </c>
      <c r="AV138" s="39">
        <v>0</v>
      </c>
      <c r="AW138" s="39">
        <v>0</v>
      </c>
      <c r="AX138" s="39">
        <v>2124.91</v>
      </c>
      <c r="AY138" s="39">
        <v>0</v>
      </c>
      <c r="AZ138" s="39">
        <v>0</v>
      </c>
      <c r="BA138" s="62">
        <v>1060.44</v>
      </c>
      <c r="BB138" s="62">
        <v>2432.58</v>
      </c>
      <c r="BC138" s="62">
        <v>2644.04</v>
      </c>
      <c r="BD138" s="62">
        <v>0</v>
      </c>
      <c r="BE138" s="62">
        <v>0</v>
      </c>
      <c r="BF138" s="62">
        <v>860.32</v>
      </c>
      <c r="BG138" s="62">
        <v>0</v>
      </c>
      <c r="BH138" s="62">
        <v>0</v>
      </c>
      <c r="BI138" s="7">
        <v>0</v>
      </c>
      <c r="BJ138" s="7">
        <v>0</v>
      </c>
      <c r="BK138" s="62">
        <v>1114.92</v>
      </c>
      <c r="BL138" s="62">
        <v>0</v>
      </c>
      <c r="BM138" s="170">
        <v>0</v>
      </c>
      <c r="BN138" s="62"/>
      <c r="BO138" s="62"/>
      <c r="BP138" s="62"/>
      <c r="BQ138" s="62"/>
      <c r="BR138" s="62"/>
      <c r="BS138" s="62"/>
      <c r="BT138" s="62"/>
    </row>
    <row r="139" spans="3:72" x14ac:dyDescent="0.25">
      <c r="C139" t="str">
        <f>INDEX(Propetz!B:B,MATCH(F139,Propetz!D:D,0),1)</f>
        <v>ZEE NOW COMERCIO DE PRODUTOS PARA ANIMAIS S. A.</v>
      </c>
      <c r="D139" s="31" t="s">
        <v>274</v>
      </c>
      <c r="E139" s="26" t="s">
        <v>294</v>
      </c>
      <c r="F139" s="31">
        <v>1158</v>
      </c>
      <c r="G139" s="26" t="s">
        <v>436</v>
      </c>
      <c r="H139" s="26" t="s">
        <v>440</v>
      </c>
      <c r="I139" s="39">
        <v>0</v>
      </c>
      <c r="J139" s="39">
        <v>0</v>
      </c>
      <c r="K139" s="39">
        <v>0</v>
      </c>
      <c r="L139" s="39">
        <v>8853.24</v>
      </c>
      <c r="M139" s="39">
        <v>1668</v>
      </c>
      <c r="N139" s="39">
        <v>20217.72</v>
      </c>
      <c r="O139" s="39">
        <v>1879.32</v>
      </c>
      <c r="P139" s="39">
        <v>0</v>
      </c>
      <c r="Q139" s="39">
        <v>0</v>
      </c>
      <c r="R139" s="39">
        <v>0</v>
      </c>
      <c r="S139" s="39">
        <v>0</v>
      </c>
      <c r="T139" s="39">
        <v>0</v>
      </c>
      <c r="U139" s="39">
        <v>0</v>
      </c>
      <c r="V139" s="39">
        <v>0</v>
      </c>
      <c r="W139" s="39">
        <v>0</v>
      </c>
      <c r="X139" s="39">
        <v>0</v>
      </c>
      <c r="Y139" s="39">
        <v>0</v>
      </c>
      <c r="Z139" s="39">
        <v>0</v>
      </c>
      <c r="AA139" s="39">
        <v>0</v>
      </c>
      <c r="AB139" s="39">
        <v>0</v>
      </c>
      <c r="AC139" s="39">
        <v>0</v>
      </c>
      <c r="AD139" s="39">
        <v>0</v>
      </c>
      <c r="AE139" s="39">
        <v>0</v>
      </c>
      <c r="AF139" s="39">
        <v>0</v>
      </c>
      <c r="AG139" s="39">
        <v>0</v>
      </c>
      <c r="AH139" s="39">
        <v>0</v>
      </c>
      <c r="AI139" s="39">
        <v>0</v>
      </c>
      <c r="AJ139" s="39">
        <v>0</v>
      </c>
      <c r="AK139" s="39">
        <v>0</v>
      </c>
      <c r="AL139" s="39">
        <v>0</v>
      </c>
      <c r="AM139" s="39">
        <v>0</v>
      </c>
      <c r="AN139" s="39">
        <v>0</v>
      </c>
      <c r="AO139" s="39">
        <v>0</v>
      </c>
      <c r="AP139" s="39">
        <v>0</v>
      </c>
      <c r="AQ139" s="39">
        <v>0</v>
      </c>
      <c r="AR139" s="39">
        <v>0</v>
      </c>
      <c r="AS139" s="39">
        <v>0</v>
      </c>
      <c r="AT139" s="39">
        <v>0</v>
      </c>
      <c r="AU139" s="39">
        <v>0</v>
      </c>
      <c r="AV139" s="39">
        <v>0</v>
      </c>
      <c r="AW139" s="39">
        <v>0</v>
      </c>
      <c r="AX139" s="39">
        <v>0</v>
      </c>
      <c r="AY139" s="39">
        <v>0</v>
      </c>
      <c r="AZ139" s="39">
        <v>0</v>
      </c>
      <c r="BA139" s="62">
        <v>0</v>
      </c>
      <c r="BB139" s="62">
        <v>0</v>
      </c>
      <c r="BC139" s="62">
        <v>0</v>
      </c>
      <c r="BD139" s="62">
        <v>0</v>
      </c>
      <c r="BE139" s="62">
        <v>0</v>
      </c>
      <c r="BF139" s="62">
        <v>0</v>
      </c>
      <c r="BG139" s="62">
        <v>0</v>
      </c>
      <c r="BH139" s="62">
        <v>0</v>
      </c>
      <c r="BI139" s="7">
        <v>0</v>
      </c>
      <c r="BJ139" s="7">
        <v>0</v>
      </c>
      <c r="BK139" s="62">
        <v>0</v>
      </c>
      <c r="BL139" s="62">
        <v>0</v>
      </c>
      <c r="BM139" s="170">
        <v>0</v>
      </c>
      <c r="BN139" s="62"/>
      <c r="BO139" s="62"/>
      <c r="BP139" s="62"/>
      <c r="BQ139" s="62"/>
      <c r="BR139" s="62"/>
      <c r="BS139" s="62"/>
      <c r="BT139" s="62"/>
    </row>
    <row r="140" spans="3:72" x14ac:dyDescent="0.25">
      <c r="C140" t="str">
        <f>INDEX(Propetz!B:B,MATCH(F140,Propetz!D:D,0),1)</f>
        <v>JORGE H N DOS SANTOS AFIACOE</v>
      </c>
      <c r="D140" s="31" t="s">
        <v>127</v>
      </c>
      <c r="E140" s="26" t="s">
        <v>292</v>
      </c>
      <c r="F140" s="31">
        <v>1316</v>
      </c>
      <c r="G140" s="26" t="s">
        <v>529</v>
      </c>
      <c r="H140" s="26" t="s">
        <v>435</v>
      </c>
      <c r="I140" s="39">
        <v>0</v>
      </c>
      <c r="J140" s="39">
        <v>0</v>
      </c>
      <c r="K140" s="39">
        <v>0</v>
      </c>
      <c r="L140" s="39">
        <v>0</v>
      </c>
      <c r="M140" s="39">
        <v>0</v>
      </c>
      <c r="N140" s="39">
        <v>0</v>
      </c>
      <c r="O140" s="39">
        <v>0</v>
      </c>
      <c r="P140" s="39">
        <v>0</v>
      </c>
      <c r="Q140" s="39">
        <v>0</v>
      </c>
      <c r="R140" s="39">
        <v>0</v>
      </c>
      <c r="S140" s="39">
        <v>13813.23</v>
      </c>
      <c r="T140" s="39">
        <v>0</v>
      </c>
      <c r="U140" s="39">
        <v>9612.61</v>
      </c>
      <c r="V140" s="39">
        <v>0</v>
      </c>
      <c r="W140" s="39">
        <v>0</v>
      </c>
      <c r="X140" s="39">
        <v>0</v>
      </c>
      <c r="Y140" s="39">
        <v>0</v>
      </c>
      <c r="Z140" s="39">
        <v>0</v>
      </c>
      <c r="AA140" s="39">
        <v>0</v>
      </c>
      <c r="AB140" s="39">
        <v>0</v>
      </c>
      <c r="AC140" s="39">
        <v>12905.65</v>
      </c>
      <c r="AD140" s="39">
        <v>0</v>
      </c>
      <c r="AE140" s="39">
        <v>0</v>
      </c>
      <c r="AF140" s="39">
        <v>0</v>
      </c>
      <c r="AG140" s="39">
        <v>0</v>
      </c>
      <c r="AH140" s="39">
        <v>0</v>
      </c>
      <c r="AI140" s="39">
        <v>0</v>
      </c>
      <c r="AJ140" s="39">
        <v>0</v>
      </c>
      <c r="AK140" s="39">
        <v>0</v>
      </c>
      <c r="AL140" s="39">
        <v>0</v>
      </c>
      <c r="AM140" s="39">
        <v>0</v>
      </c>
      <c r="AN140" s="39">
        <v>0</v>
      </c>
      <c r="AO140" s="39">
        <v>0</v>
      </c>
      <c r="AP140" s="39">
        <v>0</v>
      </c>
      <c r="AQ140" s="39">
        <v>0</v>
      </c>
      <c r="AR140" s="39">
        <v>0</v>
      </c>
      <c r="AS140" s="39">
        <v>0</v>
      </c>
      <c r="AT140" s="39">
        <v>0</v>
      </c>
      <c r="AU140" s="39">
        <v>0</v>
      </c>
      <c r="AV140" s="39">
        <v>0</v>
      </c>
      <c r="AW140" s="39">
        <v>0</v>
      </c>
      <c r="AX140" s="39">
        <v>0</v>
      </c>
      <c r="AY140" s="39">
        <v>0</v>
      </c>
      <c r="AZ140" s="39">
        <v>0</v>
      </c>
      <c r="BA140" s="62">
        <v>0</v>
      </c>
      <c r="BB140" s="62">
        <v>0</v>
      </c>
      <c r="BC140" s="62">
        <v>0</v>
      </c>
      <c r="BD140" s="62">
        <v>0</v>
      </c>
      <c r="BE140" s="62">
        <v>0</v>
      </c>
      <c r="BF140" s="62">
        <v>0</v>
      </c>
      <c r="BG140" s="62">
        <v>0</v>
      </c>
      <c r="BH140" s="62">
        <v>0</v>
      </c>
      <c r="BI140" s="7">
        <v>0</v>
      </c>
      <c r="BJ140" s="7">
        <v>0</v>
      </c>
      <c r="BK140" s="62">
        <v>0</v>
      </c>
      <c r="BL140" s="62">
        <v>0</v>
      </c>
      <c r="BM140" s="170">
        <v>0</v>
      </c>
      <c r="BN140" s="62"/>
      <c r="BO140" s="62"/>
      <c r="BP140" s="62"/>
      <c r="BQ140" s="62"/>
      <c r="BR140" s="62"/>
      <c r="BS140" s="62"/>
      <c r="BT140" s="62"/>
    </row>
    <row r="141" spans="3:72" x14ac:dyDescent="0.25">
      <c r="C141" t="str">
        <f>INDEX(Propetz!B:B,MATCH(F141,Propetz!D:D,0),1)</f>
        <v>AFIAL PET COMERCIAL LTDA</v>
      </c>
      <c r="D141" s="31" t="s">
        <v>6</v>
      </c>
      <c r="E141" s="26" t="s">
        <v>280</v>
      </c>
      <c r="F141" s="31">
        <v>1032</v>
      </c>
      <c r="G141" s="26" t="s">
        <v>436</v>
      </c>
      <c r="H141" s="26" t="s">
        <v>435</v>
      </c>
      <c r="I141" s="39">
        <v>4307.84</v>
      </c>
      <c r="J141" s="39">
        <v>6292.28</v>
      </c>
      <c r="K141" s="39">
        <v>1220.28</v>
      </c>
      <c r="L141" s="39">
        <v>2963.84</v>
      </c>
      <c r="M141" s="39">
        <v>3368.92</v>
      </c>
      <c r="N141" s="39">
        <v>9912.0600000000013</v>
      </c>
      <c r="O141" s="39">
        <v>0</v>
      </c>
      <c r="P141" s="39">
        <v>0</v>
      </c>
      <c r="Q141" s="39">
        <v>2664.4</v>
      </c>
      <c r="R141" s="39">
        <v>0</v>
      </c>
      <c r="S141" s="39">
        <v>0</v>
      </c>
      <c r="T141" s="39">
        <v>2180.52</v>
      </c>
      <c r="U141" s="39">
        <v>0</v>
      </c>
      <c r="V141" s="39">
        <v>3110.72</v>
      </c>
      <c r="W141" s="39">
        <v>2180.52</v>
      </c>
      <c r="X141" s="39">
        <v>0</v>
      </c>
      <c r="Y141" s="39">
        <v>0</v>
      </c>
      <c r="Z141" s="39">
        <v>0</v>
      </c>
      <c r="AA141" s="39">
        <v>0</v>
      </c>
      <c r="AB141" s="39">
        <v>2128.0500000000002</v>
      </c>
      <c r="AC141" s="39">
        <v>0</v>
      </c>
      <c r="AD141" s="39">
        <v>0</v>
      </c>
      <c r="AE141" s="39">
        <v>2389.9</v>
      </c>
      <c r="AF141" s="39">
        <v>2869.2</v>
      </c>
      <c r="AG141" s="39">
        <v>0</v>
      </c>
      <c r="AH141" s="39">
        <v>0</v>
      </c>
      <c r="AI141" s="39">
        <v>0</v>
      </c>
      <c r="AJ141" s="39">
        <v>0</v>
      </c>
      <c r="AK141" s="39">
        <v>0</v>
      </c>
      <c r="AL141" s="39">
        <v>0</v>
      </c>
      <c r="AM141" s="39">
        <v>5177.2700000000004</v>
      </c>
      <c r="AN141" s="39">
        <v>0</v>
      </c>
      <c r="AO141" s="39">
        <v>0</v>
      </c>
      <c r="AP141" s="39">
        <v>0</v>
      </c>
      <c r="AQ141" s="39">
        <v>0</v>
      </c>
      <c r="AR141" s="39">
        <v>0</v>
      </c>
      <c r="AS141" s="39">
        <v>0</v>
      </c>
      <c r="AT141" s="39">
        <v>0</v>
      </c>
      <c r="AU141" s="39">
        <v>0</v>
      </c>
      <c r="AV141" s="39">
        <v>0</v>
      </c>
      <c r="AW141" s="39">
        <v>0</v>
      </c>
      <c r="AX141" s="39">
        <v>0</v>
      </c>
      <c r="AY141" s="39">
        <v>0</v>
      </c>
      <c r="AZ141" s="39">
        <v>0</v>
      </c>
      <c r="BA141" s="62">
        <v>0</v>
      </c>
      <c r="BB141" s="62">
        <v>0</v>
      </c>
      <c r="BC141" s="62">
        <v>0</v>
      </c>
      <c r="BD141" s="62">
        <v>0</v>
      </c>
      <c r="BE141" s="62">
        <v>0</v>
      </c>
      <c r="BF141" s="62">
        <v>0</v>
      </c>
      <c r="BG141" s="62">
        <v>0</v>
      </c>
      <c r="BH141" s="62">
        <v>0</v>
      </c>
      <c r="BI141" s="7">
        <v>0</v>
      </c>
      <c r="BJ141" s="7">
        <v>0</v>
      </c>
      <c r="BK141" s="62">
        <v>0</v>
      </c>
      <c r="BL141" s="62">
        <v>0</v>
      </c>
      <c r="BM141" s="170">
        <v>0</v>
      </c>
      <c r="BN141" s="62"/>
      <c r="BO141" s="62"/>
      <c r="BP141" s="62"/>
      <c r="BQ141" s="62"/>
      <c r="BR141" s="62"/>
      <c r="BS141" s="62"/>
      <c r="BT141" s="62"/>
    </row>
    <row r="142" spans="3:72" x14ac:dyDescent="0.25">
      <c r="C142" t="str">
        <f>INDEX(Propetz!B:B,MATCH(F142,Propetz!D:D,0),1)</f>
        <v>HARD WIND COMERCIO DE EQUIPAMENTOS PARA PET SHOP LTDA</v>
      </c>
      <c r="D142" s="31" t="s">
        <v>111</v>
      </c>
      <c r="E142" s="26" t="s">
        <v>276</v>
      </c>
      <c r="F142" s="31">
        <v>1121</v>
      </c>
      <c r="G142" s="26" t="s">
        <v>436</v>
      </c>
      <c r="H142" s="26" t="s">
        <v>435</v>
      </c>
      <c r="I142" s="39">
        <v>0</v>
      </c>
      <c r="J142" s="39">
        <v>0</v>
      </c>
      <c r="K142" s="39">
        <v>16784.830000000002</v>
      </c>
      <c r="L142" s="39">
        <v>0</v>
      </c>
      <c r="M142" s="39">
        <v>0</v>
      </c>
      <c r="N142" s="39">
        <v>0</v>
      </c>
      <c r="O142" s="39">
        <v>0</v>
      </c>
      <c r="P142" s="39">
        <v>0</v>
      </c>
      <c r="Q142" s="39">
        <v>0</v>
      </c>
      <c r="R142" s="39">
        <v>0</v>
      </c>
      <c r="S142" s="39">
        <v>0</v>
      </c>
      <c r="T142" s="39">
        <v>23227.34</v>
      </c>
      <c r="U142" s="39">
        <v>0</v>
      </c>
      <c r="V142" s="39">
        <v>0</v>
      </c>
      <c r="W142" s="39">
        <v>0</v>
      </c>
      <c r="X142" s="39">
        <v>0</v>
      </c>
      <c r="Y142" s="39">
        <v>0</v>
      </c>
      <c r="Z142" s="39">
        <v>16757.939999999999</v>
      </c>
      <c r="AA142" s="39">
        <v>9129.84</v>
      </c>
      <c r="AB142" s="39">
        <v>0</v>
      </c>
      <c r="AC142" s="39">
        <v>13028.32</v>
      </c>
      <c r="AD142" s="39">
        <v>0</v>
      </c>
      <c r="AE142" s="39">
        <v>8501.6</v>
      </c>
      <c r="AF142" s="39">
        <v>356.25</v>
      </c>
      <c r="AG142" s="39">
        <v>7387.08</v>
      </c>
      <c r="AH142" s="39">
        <v>21356.22</v>
      </c>
      <c r="AI142" s="39">
        <v>25184.799999999999</v>
      </c>
      <c r="AJ142" s="39">
        <v>3170.02</v>
      </c>
      <c r="AK142" s="39">
        <v>17601.78</v>
      </c>
      <c r="AL142" s="39">
        <v>0</v>
      </c>
      <c r="AM142" s="39">
        <v>22974.44</v>
      </c>
      <c r="AN142" s="39">
        <v>0</v>
      </c>
      <c r="AO142" s="39">
        <v>23982.86</v>
      </c>
      <c r="AP142" s="39">
        <v>0</v>
      </c>
      <c r="AQ142" s="39">
        <v>39689.660000000003</v>
      </c>
      <c r="AR142" s="39">
        <v>6460.6</v>
      </c>
      <c r="AS142" s="39">
        <v>0</v>
      </c>
      <c r="AT142" s="39">
        <v>0</v>
      </c>
      <c r="AU142" s="39">
        <v>14074.3</v>
      </c>
      <c r="AV142" s="39">
        <v>0</v>
      </c>
      <c r="AW142" s="39">
        <v>0</v>
      </c>
      <c r="AX142" s="39">
        <v>18526.420000000002</v>
      </c>
      <c r="AY142" s="39">
        <v>0</v>
      </c>
      <c r="AZ142" s="39">
        <v>34707.240000000005</v>
      </c>
      <c r="BA142" s="62">
        <v>0</v>
      </c>
      <c r="BB142" s="62">
        <v>43645.159999999996</v>
      </c>
      <c r="BC142" s="62">
        <v>11159.02</v>
      </c>
      <c r="BD142" s="62">
        <v>0</v>
      </c>
      <c r="BE142" s="62">
        <v>0</v>
      </c>
      <c r="BF142" s="62">
        <v>27655.66</v>
      </c>
      <c r="BG142" s="62">
        <v>0</v>
      </c>
      <c r="BH142" s="62">
        <v>0</v>
      </c>
      <c r="BI142" s="7">
        <v>16950.14</v>
      </c>
      <c r="BJ142" s="7">
        <v>0</v>
      </c>
      <c r="BK142" s="62">
        <v>0</v>
      </c>
      <c r="BL142" s="62">
        <v>0</v>
      </c>
      <c r="BM142" s="170">
        <v>25470.97</v>
      </c>
      <c r="BN142" s="62"/>
      <c r="BO142" s="62"/>
      <c r="BP142" s="62"/>
      <c r="BQ142" s="62"/>
      <c r="BR142" s="62"/>
      <c r="BS142" s="62"/>
      <c r="BT142" s="62"/>
    </row>
    <row r="143" spans="3:72" x14ac:dyDescent="0.25">
      <c r="C143" t="str">
        <f>INDEX(Propetz!B:B,MATCH(F143,Propetz!D:D,0),1)</f>
        <v>BANGA DISTR ATAC AREIAS PARA GATOS LTDA</v>
      </c>
      <c r="D143" s="31" t="s">
        <v>29</v>
      </c>
      <c r="E143" s="26" t="s">
        <v>275</v>
      </c>
      <c r="F143" s="31">
        <v>1083</v>
      </c>
      <c r="G143" s="26" t="s">
        <v>529</v>
      </c>
      <c r="H143" s="26" t="s">
        <v>440</v>
      </c>
      <c r="I143" s="39">
        <v>0</v>
      </c>
      <c r="J143" s="39">
        <v>11880.56</v>
      </c>
      <c r="K143" s="39">
        <v>0</v>
      </c>
      <c r="L143" s="39">
        <v>1607.46</v>
      </c>
      <c r="M143" s="39">
        <v>4696</v>
      </c>
      <c r="N143" s="39">
        <v>0</v>
      </c>
      <c r="O143" s="39">
        <v>6160.44</v>
      </c>
      <c r="P143" s="39">
        <v>1699.44</v>
      </c>
      <c r="Q143" s="39">
        <v>793.93</v>
      </c>
      <c r="R143" s="39">
        <v>3106.44</v>
      </c>
      <c r="S143" s="39">
        <v>2651.4</v>
      </c>
      <c r="T143" s="39">
        <v>0</v>
      </c>
      <c r="U143" s="39">
        <v>4087.62</v>
      </c>
      <c r="V143" s="39">
        <v>0</v>
      </c>
      <c r="W143" s="39">
        <v>0</v>
      </c>
      <c r="X143" s="39">
        <v>0</v>
      </c>
      <c r="Y143" s="39">
        <v>0</v>
      </c>
      <c r="Z143" s="39">
        <v>0</v>
      </c>
      <c r="AA143" s="39">
        <v>0</v>
      </c>
      <c r="AB143" s="39">
        <v>0</v>
      </c>
      <c r="AC143" s="39">
        <v>0</v>
      </c>
      <c r="AD143" s="39">
        <v>0</v>
      </c>
      <c r="AE143" s="39">
        <v>0</v>
      </c>
      <c r="AF143" s="39">
        <v>0</v>
      </c>
      <c r="AG143" s="39">
        <v>0</v>
      </c>
      <c r="AH143" s="39">
        <v>0</v>
      </c>
      <c r="AI143" s="39">
        <v>0</v>
      </c>
      <c r="AJ143" s="39">
        <v>0</v>
      </c>
      <c r="AK143" s="39">
        <v>0</v>
      </c>
      <c r="AL143" s="39">
        <v>0</v>
      </c>
      <c r="AM143" s="39">
        <v>0</v>
      </c>
      <c r="AN143" s="39">
        <v>0</v>
      </c>
      <c r="AO143" s="39">
        <v>0</v>
      </c>
      <c r="AP143" s="39">
        <v>0</v>
      </c>
      <c r="AQ143" s="39">
        <v>0</v>
      </c>
      <c r="AR143" s="39">
        <v>0</v>
      </c>
      <c r="AS143" s="39">
        <v>0</v>
      </c>
      <c r="AT143" s="39">
        <v>0</v>
      </c>
      <c r="AU143" s="39">
        <v>0</v>
      </c>
      <c r="AV143" s="39">
        <v>0</v>
      </c>
      <c r="AW143" s="39">
        <v>0</v>
      </c>
      <c r="AX143" s="39">
        <v>0</v>
      </c>
      <c r="AY143" s="39">
        <v>0</v>
      </c>
      <c r="AZ143" s="39">
        <v>0</v>
      </c>
      <c r="BA143" s="62">
        <v>0</v>
      </c>
      <c r="BB143" s="62">
        <v>0</v>
      </c>
      <c r="BC143" s="62">
        <v>0</v>
      </c>
      <c r="BD143" s="62">
        <v>0</v>
      </c>
      <c r="BE143" s="62">
        <v>0</v>
      </c>
      <c r="BF143" s="62">
        <v>0</v>
      </c>
      <c r="BG143" s="62">
        <v>0</v>
      </c>
      <c r="BH143" s="62">
        <v>0</v>
      </c>
      <c r="BI143" s="7">
        <v>0</v>
      </c>
      <c r="BJ143" s="7">
        <v>0</v>
      </c>
      <c r="BK143" s="62">
        <v>0</v>
      </c>
      <c r="BL143" s="62">
        <v>0</v>
      </c>
      <c r="BM143" s="170">
        <v>0</v>
      </c>
      <c r="BN143" s="62"/>
      <c r="BO143" s="62"/>
      <c r="BP143" s="62"/>
      <c r="BQ143" s="62"/>
      <c r="BR143" s="62"/>
      <c r="BS143" s="62"/>
      <c r="BT143" s="62"/>
    </row>
    <row r="144" spans="3:72" x14ac:dyDescent="0.25">
      <c r="C144" t="str">
        <f>INDEX(Propetz!B:B,MATCH(F144,Propetz!D:D,0),1)</f>
        <v>TECNICAO COMERCIO E MANUTENÇAO</v>
      </c>
      <c r="D144" s="31" t="s">
        <v>243</v>
      </c>
      <c r="E144" s="26" t="s">
        <v>276</v>
      </c>
      <c r="F144" s="31">
        <v>1133</v>
      </c>
      <c r="G144" s="26" t="s">
        <v>436</v>
      </c>
      <c r="H144" s="26" t="s">
        <v>435</v>
      </c>
      <c r="I144" s="39">
        <v>0</v>
      </c>
      <c r="J144" s="39">
        <v>0</v>
      </c>
      <c r="K144" s="39">
        <v>7140</v>
      </c>
      <c r="L144" s="39">
        <v>0</v>
      </c>
      <c r="M144" s="39">
        <v>0</v>
      </c>
      <c r="N144" s="39">
        <v>5699.04</v>
      </c>
      <c r="O144" s="39">
        <v>4013.4</v>
      </c>
      <c r="P144" s="39">
        <v>0</v>
      </c>
      <c r="Q144" s="39">
        <v>0</v>
      </c>
      <c r="R144" s="39">
        <v>3027.6</v>
      </c>
      <c r="S144" s="39">
        <v>1363.68</v>
      </c>
      <c r="T144" s="39">
        <v>2913.96</v>
      </c>
      <c r="U144" s="39">
        <v>0</v>
      </c>
      <c r="V144" s="39">
        <v>0</v>
      </c>
      <c r="W144" s="39">
        <v>6078.84</v>
      </c>
      <c r="X144" s="39">
        <v>0</v>
      </c>
      <c r="Y144" s="39">
        <v>3306.22</v>
      </c>
      <c r="Z144" s="39">
        <v>0</v>
      </c>
      <c r="AA144" s="39">
        <v>0</v>
      </c>
      <c r="AB144" s="39">
        <v>2872.53</v>
      </c>
      <c r="AC144" s="39">
        <v>2347.8000000000002</v>
      </c>
      <c r="AD144" s="39">
        <v>430.32</v>
      </c>
      <c r="AE144" s="39">
        <v>0</v>
      </c>
      <c r="AF144" s="39">
        <v>0</v>
      </c>
      <c r="AG144" s="39">
        <v>3865.44</v>
      </c>
      <c r="AH144" s="39">
        <v>0</v>
      </c>
      <c r="AI144" s="39">
        <v>0</v>
      </c>
      <c r="AJ144" s="39">
        <v>4767.96</v>
      </c>
      <c r="AK144" s="39">
        <v>0</v>
      </c>
      <c r="AL144" s="39">
        <v>0</v>
      </c>
      <c r="AM144" s="39">
        <v>3505.49</v>
      </c>
      <c r="AN144" s="39">
        <v>0</v>
      </c>
      <c r="AO144" s="39">
        <v>0</v>
      </c>
      <c r="AP144" s="39">
        <v>3360.8999999999996</v>
      </c>
      <c r="AQ144" s="39">
        <v>0</v>
      </c>
      <c r="AR144" s="39">
        <v>7853.2</v>
      </c>
      <c r="AS144" s="39">
        <v>0</v>
      </c>
      <c r="AT144" s="39">
        <v>4188.16</v>
      </c>
      <c r="AU144" s="39">
        <v>0</v>
      </c>
      <c r="AV144" s="39">
        <v>0</v>
      </c>
      <c r="AW144" s="39">
        <v>2587.6799999999998</v>
      </c>
      <c r="AX144" s="39">
        <v>492.63</v>
      </c>
      <c r="AY144" s="39">
        <v>2790.92</v>
      </c>
      <c r="AZ144" s="39">
        <v>0</v>
      </c>
      <c r="BA144" s="62">
        <v>3498.72</v>
      </c>
      <c r="BB144" s="62">
        <v>0</v>
      </c>
      <c r="BC144" s="62">
        <v>3584.8</v>
      </c>
      <c r="BD144" s="62">
        <v>10715</v>
      </c>
      <c r="BE144" s="62">
        <v>6680.54</v>
      </c>
      <c r="BF144" s="62">
        <v>2894.56</v>
      </c>
      <c r="BG144" s="62">
        <v>3213</v>
      </c>
      <c r="BH144" s="62">
        <v>5412.12</v>
      </c>
      <c r="BI144" s="7">
        <v>6810.52</v>
      </c>
      <c r="BJ144" s="7">
        <v>0</v>
      </c>
      <c r="BK144" s="62">
        <v>3228.8</v>
      </c>
      <c r="BL144" s="62">
        <v>0</v>
      </c>
      <c r="BM144" s="170">
        <v>4047.08</v>
      </c>
      <c r="BN144" s="62"/>
      <c r="BO144" s="62"/>
      <c r="BP144" s="62"/>
      <c r="BQ144" s="62"/>
      <c r="BR144" s="62"/>
      <c r="BS144" s="62"/>
      <c r="BT144" s="62"/>
    </row>
    <row r="145" spans="3:72" x14ac:dyDescent="0.25">
      <c r="C145" t="str">
        <f>INDEX(Propetz!B:B,MATCH(F145,Propetz!D:D,0),1)</f>
        <v>NUREMBERG VET COMERCIO DE PRODUTOS PARA ANIMAIS EIRELI</v>
      </c>
      <c r="D145" s="31" t="s">
        <v>175</v>
      </c>
      <c r="E145" s="26" t="s">
        <v>294</v>
      </c>
      <c r="F145" s="31">
        <v>1017</v>
      </c>
      <c r="G145" s="26" t="s">
        <v>436</v>
      </c>
      <c r="H145" s="26" t="s">
        <v>464</v>
      </c>
      <c r="I145" s="39">
        <v>4059.7200000000003</v>
      </c>
      <c r="J145" s="39">
        <v>3048.08</v>
      </c>
      <c r="K145" s="39">
        <v>4777.5200000000004</v>
      </c>
      <c r="L145" s="39">
        <v>0</v>
      </c>
      <c r="M145" s="39">
        <v>7336.14</v>
      </c>
      <c r="N145" s="39">
        <v>8080.9</v>
      </c>
      <c r="O145" s="39">
        <v>7416.96</v>
      </c>
      <c r="P145" s="39">
        <v>0</v>
      </c>
      <c r="Q145" s="39">
        <v>0</v>
      </c>
      <c r="R145" s="39">
        <v>0</v>
      </c>
      <c r="S145" s="39">
        <v>0</v>
      </c>
      <c r="T145" s="39">
        <v>0</v>
      </c>
      <c r="U145" s="39">
        <v>0</v>
      </c>
      <c r="V145" s="39">
        <v>0</v>
      </c>
      <c r="W145" s="39">
        <v>0</v>
      </c>
      <c r="X145" s="39">
        <v>0</v>
      </c>
      <c r="Y145" s="39">
        <v>0</v>
      </c>
      <c r="Z145" s="39">
        <v>0</v>
      </c>
      <c r="AA145" s="39">
        <v>0</v>
      </c>
      <c r="AB145" s="39">
        <v>0</v>
      </c>
      <c r="AC145" s="39">
        <v>0</v>
      </c>
      <c r="AD145" s="39">
        <v>0</v>
      </c>
      <c r="AE145" s="39">
        <v>0</v>
      </c>
      <c r="AF145" s="39">
        <v>0</v>
      </c>
      <c r="AG145" s="39">
        <v>0</v>
      </c>
      <c r="AH145" s="39">
        <v>0</v>
      </c>
      <c r="AI145" s="39">
        <v>0</v>
      </c>
      <c r="AJ145" s="39">
        <v>0</v>
      </c>
      <c r="AK145" s="39">
        <v>0</v>
      </c>
      <c r="AL145" s="39">
        <v>0</v>
      </c>
      <c r="AM145" s="39">
        <v>0</v>
      </c>
      <c r="AN145" s="39">
        <v>0</v>
      </c>
      <c r="AO145" s="39">
        <v>0</v>
      </c>
      <c r="AP145" s="39">
        <v>0</v>
      </c>
      <c r="AQ145" s="39">
        <v>0</v>
      </c>
      <c r="AR145" s="39">
        <v>0</v>
      </c>
      <c r="AS145" s="39">
        <v>0</v>
      </c>
      <c r="AT145" s="39">
        <v>0</v>
      </c>
      <c r="AU145" s="39">
        <v>0</v>
      </c>
      <c r="AV145" s="39">
        <v>0</v>
      </c>
      <c r="AW145" s="39">
        <v>0</v>
      </c>
      <c r="AX145" s="39">
        <v>0</v>
      </c>
      <c r="AY145" s="39">
        <v>0</v>
      </c>
      <c r="AZ145" s="39">
        <v>0</v>
      </c>
      <c r="BA145" s="62">
        <v>0</v>
      </c>
      <c r="BB145" s="62">
        <v>0</v>
      </c>
      <c r="BC145" s="62">
        <v>0</v>
      </c>
      <c r="BD145" s="62">
        <v>0</v>
      </c>
      <c r="BE145" s="62">
        <v>0</v>
      </c>
      <c r="BF145" s="62">
        <v>0</v>
      </c>
      <c r="BG145" s="62">
        <v>0</v>
      </c>
      <c r="BH145" s="62">
        <v>0</v>
      </c>
      <c r="BI145" s="7">
        <v>0</v>
      </c>
      <c r="BJ145" s="7">
        <v>0</v>
      </c>
      <c r="BK145" s="62">
        <v>0</v>
      </c>
      <c r="BL145" s="62">
        <v>0</v>
      </c>
      <c r="BM145" s="170">
        <v>0</v>
      </c>
      <c r="BN145" s="62"/>
      <c r="BO145" s="62"/>
      <c r="BP145" s="62"/>
      <c r="BQ145" s="62"/>
      <c r="BR145" s="62"/>
      <c r="BS145" s="62"/>
      <c r="BT145" s="62"/>
    </row>
    <row r="146" spans="3:72" x14ac:dyDescent="0.25">
      <c r="C146" t="str">
        <f>INDEX(Propetz!B:B,MATCH(F146,Propetz!D:D,0),1)</f>
        <v>STARK IMPORTACAO E COMERCIO DE PRODUTOS PARA ANIMAIS EIRELI</v>
      </c>
      <c r="D146" s="31" t="s">
        <v>239</v>
      </c>
      <c r="E146" s="26" t="s">
        <v>275</v>
      </c>
      <c r="F146" s="31">
        <v>1030</v>
      </c>
      <c r="G146" s="26" t="s">
        <v>529</v>
      </c>
      <c r="H146" s="26" t="s">
        <v>440</v>
      </c>
      <c r="I146" s="39">
        <v>1369.94</v>
      </c>
      <c r="J146" s="39">
        <v>0</v>
      </c>
      <c r="K146" s="39">
        <v>12048</v>
      </c>
      <c r="L146" s="39">
        <v>0</v>
      </c>
      <c r="M146" s="39">
        <v>4254.12</v>
      </c>
      <c r="N146" s="39">
        <v>0</v>
      </c>
      <c r="O146" s="39">
        <v>2346.14</v>
      </c>
      <c r="P146" s="39">
        <v>0</v>
      </c>
      <c r="Q146" s="39">
        <v>0</v>
      </c>
      <c r="R146" s="39">
        <v>0</v>
      </c>
      <c r="S146" s="39">
        <v>0</v>
      </c>
      <c r="T146" s="39">
        <v>4793.3999999999996</v>
      </c>
      <c r="U146" s="39">
        <v>5812.44</v>
      </c>
      <c r="V146" s="39">
        <v>0</v>
      </c>
      <c r="W146" s="39">
        <v>5185.17</v>
      </c>
      <c r="X146" s="39">
        <v>0</v>
      </c>
      <c r="Y146" s="39">
        <v>0</v>
      </c>
      <c r="Z146" s="39">
        <v>0</v>
      </c>
      <c r="AA146" s="39">
        <v>0</v>
      </c>
      <c r="AB146" s="39">
        <v>0</v>
      </c>
      <c r="AC146" s="39">
        <v>0</v>
      </c>
      <c r="AD146" s="39">
        <v>0</v>
      </c>
      <c r="AE146" s="39">
        <v>0</v>
      </c>
      <c r="AF146" s="39">
        <v>0</v>
      </c>
      <c r="AG146" s="39">
        <v>0</v>
      </c>
      <c r="AH146" s="39">
        <v>0</v>
      </c>
      <c r="AI146" s="39">
        <v>0</v>
      </c>
      <c r="AJ146" s="39">
        <v>0</v>
      </c>
      <c r="AK146" s="39">
        <v>0</v>
      </c>
      <c r="AL146" s="39">
        <v>0</v>
      </c>
      <c r="AM146" s="39">
        <v>0</v>
      </c>
      <c r="AN146" s="39">
        <v>0</v>
      </c>
      <c r="AO146" s="39">
        <v>0</v>
      </c>
      <c r="AP146" s="39">
        <v>0</v>
      </c>
      <c r="AQ146" s="39">
        <v>0</v>
      </c>
      <c r="AR146" s="39">
        <v>0</v>
      </c>
      <c r="AS146" s="39">
        <v>0</v>
      </c>
      <c r="AT146" s="39">
        <v>0</v>
      </c>
      <c r="AU146" s="39">
        <v>0</v>
      </c>
      <c r="AV146" s="39">
        <v>0</v>
      </c>
      <c r="AW146" s="39">
        <v>0</v>
      </c>
      <c r="AX146" s="39">
        <v>0</v>
      </c>
      <c r="AY146" s="39">
        <v>0</v>
      </c>
      <c r="AZ146" s="39">
        <v>0</v>
      </c>
      <c r="BA146" s="62">
        <v>0</v>
      </c>
      <c r="BB146" s="62">
        <v>0</v>
      </c>
      <c r="BC146" s="62">
        <v>0</v>
      </c>
      <c r="BD146" s="62">
        <v>0</v>
      </c>
      <c r="BE146" s="62">
        <v>0</v>
      </c>
      <c r="BF146" s="62">
        <v>0</v>
      </c>
      <c r="BG146" s="62">
        <v>0</v>
      </c>
      <c r="BH146" s="62">
        <v>0</v>
      </c>
      <c r="BI146" s="7">
        <v>0</v>
      </c>
      <c r="BJ146" s="7">
        <v>0</v>
      </c>
      <c r="BK146" s="62">
        <v>0</v>
      </c>
      <c r="BL146" s="62">
        <v>0</v>
      </c>
      <c r="BM146" s="170">
        <v>0</v>
      </c>
      <c r="BN146" s="62"/>
      <c r="BO146" s="62"/>
      <c r="BP146" s="62"/>
      <c r="BQ146" s="62"/>
      <c r="BR146" s="62"/>
      <c r="BS146" s="62"/>
      <c r="BT146" s="62"/>
    </row>
    <row r="147" spans="3:72" x14ac:dyDescent="0.25">
      <c r="C147" t="str">
        <f>INDEX(Propetz!B:B,MATCH(F147,Propetz!D:D,0),1)</f>
        <v>FABIO VERONEZI RODRIGUES DOS SANTOS</v>
      </c>
      <c r="D147" s="31" t="s">
        <v>86</v>
      </c>
      <c r="E147" s="26" t="s">
        <v>276</v>
      </c>
      <c r="F147" s="31">
        <v>1009</v>
      </c>
      <c r="G147" s="26" t="s">
        <v>436</v>
      </c>
      <c r="H147" s="26" t="s">
        <v>435</v>
      </c>
      <c r="I147" s="39">
        <v>7036.43</v>
      </c>
      <c r="J147" s="39">
        <v>0</v>
      </c>
      <c r="K147" s="39">
        <v>4074.4399999999996</v>
      </c>
      <c r="L147" s="39">
        <v>0</v>
      </c>
      <c r="M147" s="39">
        <v>0</v>
      </c>
      <c r="N147" s="39">
        <v>5683.84</v>
      </c>
      <c r="O147" s="39">
        <v>0</v>
      </c>
      <c r="P147" s="39">
        <v>0</v>
      </c>
      <c r="Q147" s="39">
        <v>893.56</v>
      </c>
      <c r="R147" s="39">
        <v>5628.12</v>
      </c>
      <c r="S147" s="39">
        <v>0</v>
      </c>
      <c r="T147" s="39">
        <v>4091.8</v>
      </c>
      <c r="U147" s="39">
        <v>0</v>
      </c>
      <c r="V147" s="39">
        <v>4121.68</v>
      </c>
      <c r="W147" s="39">
        <v>1891.37</v>
      </c>
      <c r="X147" s="39">
        <v>0</v>
      </c>
      <c r="Y147" s="39">
        <v>0</v>
      </c>
      <c r="Z147" s="39">
        <v>9203.9699999999993</v>
      </c>
      <c r="AA147" s="39">
        <v>5885.4</v>
      </c>
      <c r="AB147" s="39">
        <v>9543.49</v>
      </c>
      <c r="AC147" s="39">
        <v>819.74</v>
      </c>
      <c r="AD147" s="39">
        <v>9468.39</v>
      </c>
      <c r="AE147" s="39">
        <v>3706.9</v>
      </c>
      <c r="AF147" s="39">
        <v>5275.39</v>
      </c>
      <c r="AG147" s="39">
        <v>0</v>
      </c>
      <c r="AH147" s="39">
        <v>0</v>
      </c>
      <c r="AI147" s="39">
        <v>0</v>
      </c>
      <c r="AJ147" s="39">
        <v>0</v>
      </c>
      <c r="AK147" s="39">
        <v>0</v>
      </c>
      <c r="AL147" s="39">
        <v>0</v>
      </c>
      <c r="AM147" s="39">
        <v>0</v>
      </c>
      <c r="AN147" s="39">
        <v>8917.7999999999993</v>
      </c>
      <c r="AO147" s="39">
        <v>0</v>
      </c>
      <c r="AP147" s="39">
        <v>2804.95</v>
      </c>
      <c r="AQ147" s="39">
        <v>0</v>
      </c>
      <c r="AR147" s="39">
        <v>9158.32</v>
      </c>
      <c r="AS147" s="39">
        <v>191.82</v>
      </c>
      <c r="AT147" s="39">
        <v>0</v>
      </c>
      <c r="AU147" s="39">
        <v>0</v>
      </c>
      <c r="AV147" s="39">
        <v>0</v>
      </c>
      <c r="AW147" s="39">
        <v>564.62</v>
      </c>
      <c r="AX147" s="39">
        <v>7817.22</v>
      </c>
      <c r="AY147" s="39">
        <v>17571.629999999997</v>
      </c>
      <c r="AZ147" s="39">
        <v>0</v>
      </c>
      <c r="BA147" s="62">
        <v>8471.34</v>
      </c>
      <c r="BB147" s="62">
        <v>0</v>
      </c>
      <c r="BC147" s="62">
        <v>4716.88</v>
      </c>
      <c r="BD147" s="62">
        <v>7963.11</v>
      </c>
      <c r="BE147" s="62">
        <v>931.68</v>
      </c>
      <c r="BF147" s="62">
        <v>12990.36</v>
      </c>
      <c r="BG147" s="62">
        <v>1104</v>
      </c>
      <c r="BH147" s="62">
        <v>0</v>
      </c>
      <c r="BI147" s="7">
        <v>0</v>
      </c>
      <c r="BJ147" s="7">
        <v>25180.48</v>
      </c>
      <c r="BK147" s="62">
        <v>0</v>
      </c>
      <c r="BL147" s="62">
        <v>0</v>
      </c>
      <c r="BM147" s="170">
        <v>1377.9</v>
      </c>
      <c r="BN147" s="62"/>
      <c r="BO147" s="62"/>
      <c r="BP147" s="62"/>
      <c r="BQ147" s="62"/>
      <c r="BR147" s="62"/>
      <c r="BS147" s="62"/>
      <c r="BT147" s="62"/>
    </row>
    <row r="148" spans="3:72" x14ac:dyDescent="0.25">
      <c r="C148" t="str">
        <f>INDEX(Propetz!B:B,MATCH(F148,Propetz!D:D,0),1)</f>
        <v>SOUZAPET DISTRIBUIDORA LTDA</v>
      </c>
      <c r="D148" s="31" t="s">
        <v>238</v>
      </c>
      <c r="E148" s="26" t="s">
        <v>288</v>
      </c>
      <c r="F148" s="31">
        <v>1076</v>
      </c>
      <c r="G148" s="26" t="s">
        <v>436</v>
      </c>
      <c r="H148" s="26" t="s">
        <v>435</v>
      </c>
      <c r="I148" s="39">
        <v>4973.6400000000003</v>
      </c>
      <c r="J148" s="39">
        <v>4669.4399999999996</v>
      </c>
      <c r="K148" s="39">
        <v>0</v>
      </c>
      <c r="L148" s="39">
        <v>5421.48</v>
      </c>
      <c r="M148" s="39">
        <v>0</v>
      </c>
      <c r="N148" s="39">
        <v>11124.28</v>
      </c>
      <c r="O148" s="39">
        <v>0</v>
      </c>
      <c r="P148" s="39">
        <v>0</v>
      </c>
      <c r="Q148" s="39">
        <v>0</v>
      </c>
      <c r="R148" s="39">
        <v>0</v>
      </c>
      <c r="S148" s="39">
        <v>3250.08</v>
      </c>
      <c r="T148" s="39">
        <v>0</v>
      </c>
      <c r="U148" s="39">
        <v>3251.76</v>
      </c>
      <c r="V148" s="39">
        <v>0</v>
      </c>
      <c r="W148" s="39">
        <v>4312.68</v>
      </c>
      <c r="X148" s="39">
        <v>0</v>
      </c>
      <c r="Y148" s="39">
        <v>3063.08</v>
      </c>
      <c r="Z148" s="39">
        <v>0</v>
      </c>
      <c r="AA148" s="39">
        <v>3001.56</v>
      </c>
      <c r="AB148" s="39">
        <v>0</v>
      </c>
      <c r="AC148" s="39">
        <v>0</v>
      </c>
      <c r="AD148" s="39">
        <v>2542.96</v>
      </c>
      <c r="AE148" s="39">
        <v>3390.42</v>
      </c>
      <c r="AF148" s="39">
        <v>3109.74</v>
      </c>
      <c r="AG148" s="39">
        <v>0</v>
      </c>
      <c r="AH148" s="39">
        <v>2915.2</v>
      </c>
      <c r="AI148" s="39">
        <v>5866.7199999999993</v>
      </c>
      <c r="AJ148" s="39">
        <v>2071</v>
      </c>
      <c r="AK148" s="39">
        <v>0</v>
      </c>
      <c r="AL148" s="39">
        <v>2303.64</v>
      </c>
      <c r="AM148" s="39">
        <v>955.04</v>
      </c>
      <c r="AN148" s="39">
        <v>0</v>
      </c>
      <c r="AO148" s="39">
        <v>1166.8800000000001</v>
      </c>
      <c r="AP148" s="39">
        <v>0</v>
      </c>
      <c r="AQ148" s="39">
        <v>0</v>
      </c>
      <c r="AR148" s="39">
        <v>0</v>
      </c>
      <c r="AS148" s="39">
        <v>5550.32</v>
      </c>
      <c r="AT148" s="39">
        <v>0</v>
      </c>
      <c r="AU148" s="39">
        <v>0</v>
      </c>
      <c r="AV148" s="39">
        <v>1996.68</v>
      </c>
      <c r="AW148" s="39">
        <v>0</v>
      </c>
      <c r="AX148" s="39">
        <v>0</v>
      </c>
      <c r="AY148" s="39">
        <v>0</v>
      </c>
      <c r="AZ148" s="39">
        <v>8825</v>
      </c>
      <c r="BA148" s="62">
        <v>1669.08</v>
      </c>
      <c r="BB148" s="62">
        <v>0</v>
      </c>
      <c r="BC148" s="62">
        <v>0</v>
      </c>
      <c r="BD148" s="62">
        <v>0</v>
      </c>
      <c r="BE148" s="62">
        <v>0</v>
      </c>
      <c r="BF148" s="62">
        <v>5193.68</v>
      </c>
      <c r="BG148" s="62">
        <v>0</v>
      </c>
      <c r="BH148" s="62">
        <v>0</v>
      </c>
      <c r="BI148" s="7">
        <v>0</v>
      </c>
      <c r="BJ148" s="7">
        <v>0</v>
      </c>
      <c r="BK148" s="62">
        <v>5710.16</v>
      </c>
      <c r="BL148" s="62">
        <v>0</v>
      </c>
      <c r="BM148" s="170">
        <v>0</v>
      </c>
      <c r="BN148" s="62"/>
      <c r="BO148" s="62"/>
      <c r="BP148" s="62"/>
      <c r="BQ148" s="62"/>
      <c r="BR148" s="62"/>
      <c r="BS148" s="62"/>
      <c r="BT148" s="62"/>
    </row>
    <row r="149" spans="3:72" x14ac:dyDescent="0.25">
      <c r="C149" t="str">
        <f>INDEX(Propetz!B:B,MATCH(F149,Propetz!D:D,0),1)</f>
        <v>KEKO DISTRIBUIDORA DE PRODUTOS P/ANIMAIS LTDA ME</v>
      </c>
      <c r="D149" s="31" t="s">
        <v>133</v>
      </c>
      <c r="E149" s="26" t="s">
        <v>279</v>
      </c>
      <c r="F149" s="31">
        <v>1046</v>
      </c>
      <c r="G149" s="26" t="s">
        <v>529</v>
      </c>
      <c r="H149" s="26" t="s">
        <v>464</v>
      </c>
      <c r="I149" s="39">
        <v>4248.76</v>
      </c>
      <c r="J149" s="39">
        <v>3129.02</v>
      </c>
      <c r="K149" s="39">
        <v>0</v>
      </c>
      <c r="L149" s="39">
        <v>5225.96</v>
      </c>
      <c r="M149" s="39">
        <v>6119.94</v>
      </c>
      <c r="N149" s="39">
        <v>4284.78</v>
      </c>
      <c r="O149" s="39">
        <v>6174.28</v>
      </c>
      <c r="P149" s="39">
        <v>0</v>
      </c>
      <c r="Q149" s="39">
        <v>0</v>
      </c>
      <c r="R149" s="39">
        <v>4959.9399999999996</v>
      </c>
      <c r="S149" s="39">
        <v>0</v>
      </c>
      <c r="T149" s="39">
        <v>0</v>
      </c>
      <c r="U149" s="39">
        <v>0</v>
      </c>
      <c r="V149" s="39">
        <v>0</v>
      </c>
      <c r="W149" s="39">
        <v>0</v>
      </c>
      <c r="X149" s="39">
        <v>0</v>
      </c>
      <c r="Y149" s="39">
        <v>0</v>
      </c>
      <c r="Z149" s="39">
        <v>0</v>
      </c>
      <c r="AA149" s="39">
        <v>0</v>
      </c>
      <c r="AB149" s="39">
        <v>0</v>
      </c>
      <c r="AC149" s="39">
        <v>0</v>
      </c>
      <c r="AD149" s="39">
        <v>0</v>
      </c>
      <c r="AE149" s="39">
        <v>0</v>
      </c>
      <c r="AF149" s="39">
        <v>0</v>
      </c>
      <c r="AG149" s="39">
        <v>0</v>
      </c>
      <c r="AH149" s="39">
        <v>0</v>
      </c>
      <c r="AI149" s="39">
        <v>0</v>
      </c>
      <c r="AJ149" s="39">
        <v>0</v>
      </c>
      <c r="AK149" s="39">
        <v>0</v>
      </c>
      <c r="AL149" s="39">
        <v>0</v>
      </c>
      <c r="AM149" s="39">
        <v>0</v>
      </c>
      <c r="AN149" s="39">
        <v>0</v>
      </c>
      <c r="AO149" s="39">
        <v>0</v>
      </c>
      <c r="AP149" s="39">
        <v>0</v>
      </c>
      <c r="AQ149" s="39">
        <v>0</v>
      </c>
      <c r="AR149" s="39">
        <v>0</v>
      </c>
      <c r="AS149" s="39">
        <v>0</v>
      </c>
      <c r="AT149" s="39">
        <v>0</v>
      </c>
      <c r="AU149" s="39">
        <v>0</v>
      </c>
      <c r="AV149" s="39">
        <v>0</v>
      </c>
      <c r="AW149" s="39">
        <v>0</v>
      </c>
      <c r="AX149" s="39">
        <v>0</v>
      </c>
      <c r="AY149" s="39">
        <v>0</v>
      </c>
      <c r="AZ149" s="39">
        <v>0</v>
      </c>
      <c r="BA149" s="62">
        <v>0</v>
      </c>
      <c r="BB149" s="62">
        <v>0</v>
      </c>
      <c r="BC149" s="62">
        <v>0</v>
      </c>
      <c r="BD149" s="62">
        <v>0</v>
      </c>
      <c r="BE149" s="62">
        <v>0</v>
      </c>
      <c r="BF149" s="62">
        <v>0</v>
      </c>
      <c r="BG149" s="62">
        <v>0</v>
      </c>
      <c r="BH149" s="62">
        <v>0</v>
      </c>
      <c r="BI149" s="7">
        <v>0</v>
      </c>
      <c r="BJ149" s="7">
        <v>0</v>
      </c>
      <c r="BK149" s="62">
        <v>0</v>
      </c>
      <c r="BL149" s="62">
        <v>0</v>
      </c>
      <c r="BM149" s="170">
        <v>0</v>
      </c>
      <c r="BN149" s="62"/>
      <c r="BO149" s="62"/>
      <c r="BP149" s="62"/>
      <c r="BQ149" s="62"/>
      <c r="BR149" s="62"/>
      <c r="BS149" s="62"/>
      <c r="BT149" s="62"/>
    </row>
    <row r="150" spans="3:72" x14ac:dyDescent="0.25">
      <c r="C150" t="str">
        <f>INDEX(Propetz!B:B,MATCH(F150,Propetz!D:D,0),1)</f>
        <v>ANA ROSA SOUZA DE OLIVEIRA MEIRELLES 23291346572</v>
      </c>
      <c r="D150" s="31" t="s">
        <v>316</v>
      </c>
      <c r="E150" s="26" t="s">
        <v>283</v>
      </c>
      <c r="F150" s="31">
        <v>1323</v>
      </c>
      <c r="G150" s="26" t="s">
        <v>436</v>
      </c>
      <c r="H150" s="26" t="s">
        <v>464</v>
      </c>
      <c r="I150" s="39">
        <v>0</v>
      </c>
      <c r="J150" s="39">
        <v>0</v>
      </c>
      <c r="K150" s="39">
        <v>0</v>
      </c>
      <c r="L150" s="39">
        <v>0</v>
      </c>
      <c r="M150" s="39">
        <v>0</v>
      </c>
      <c r="N150" s="39">
        <v>0</v>
      </c>
      <c r="O150" s="39">
        <v>0</v>
      </c>
      <c r="P150" s="39">
        <v>0</v>
      </c>
      <c r="Q150" s="39">
        <v>0</v>
      </c>
      <c r="R150" s="39">
        <v>6618.71</v>
      </c>
      <c r="S150" s="39">
        <v>0</v>
      </c>
      <c r="T150" s="39">
        <v>3228.29</v>
      </c>
      <c r="U150" s="39">
        <v>0</v>
      </c>
      <c r="V150" s="39">
        <v>7380.6099999999988</v>
      </c>
      <c r="W150" s="39">
        <v>2462.19</v>
      </c>
      <c r="X150" s="39">
        <v>1422.6100000000001</v>
      </c>
      <c r="Y150" s="39">
        <v>6184.4500000000007</v>
      </c>
      <c r="Z150" s="39">
        <v>3988.25</v>
      </c>
      <c r="AA150" s="39">
        <v>12901.97</v>
      </c>
      <c r="AB150" s="39">
        <v>0</v>
      </c>
      <c r="AC150" s="39">
        <v>0</v>
      </c>
      <c r="AD150" s="39">
        <v>11508.46</v>
      </c>
      <c r="AE150" s="39">
        <v>11484.67</v>
      </c>
      <c r="AF150" s="39">
        <v>1126.0899999999999</v>
      </c>
      <c r="AG150" s="39">
        <v>8655.7999999999993</v>
      </c>
      <c r="AH150" s="39">
        <v>1141.53</v>
      </c>
      <c r="AI150" s="39">
        <v>16315.64</v>
      </c>
      <c r="AJ150" s="39">
        <v>9281.56</v>
      </c>
      <c r="AK150" s="39">
        <v>0</v>
      </c>
      <c r="AL150" s="39">
        <v>5019.05</v>
      </c>
      <c r="AM150" s="39">
        <v>0</v>
      </c>
      <c r="AN150" s="39">
        <v>1214.28</v>
      </c>
      <c r="AO150" s="39">
        <v>0</v>
      </c>
      <c r="AP150" s="39">
        <v>2323.84</v>
      </c>
      <c r="AQ150" s="39">
        <v>5052.3100000000004</v>
      </c>
      <c r="AR150" s="39">
        <v>6579.34</v>
      </c>
      <c r="AS150" s="39">
        <v>7097.96</v>
      </c>
      <c r="AT150" s="39">
        <v>5037.76</v>
      </c>
      <c r="AU150" s="39">
        <v>2199.16</v>
      </c>
      <c r="AV150" s="39">
        <v>0</v>
      </c>
      <c r="AW150" s="39">
        <v>2736.79</v>
      </c>
      <c r="AX150" s="39">
        <v>0</v>
      </c>
      <c r="AY150" s="39">
        <v>0</v>
      </c>
      <c r="AZ150" s="39">
        <v>0</v>
      </c>
      <c r="BA150" s="62">
        <v>0</v>
      </c>
      <c r="BB150" s="62">
        <v>0</v>
      </c>
      <c r="BC150" s="62">
        <v>0</v>
      </c>
      <c r="BD150" s="62">
        <v>0</v>
      </c>
      <c r="BE150" s="62">
        <v>0</v>
      </c>
      <c r="BF150" s="62">
        <v>0</v>
      </c>
      <c r="BG150" s="62">
        <v>0</v>
      </c>
      <c r="BH150" s="62">
        <v>0</v>
      </c>
      <c r="BI150" s="7">
        <v>0</v>
      </c>
      <c r="BJ150" s="7">
        <v>0</v>
      </c>
      <c r="BK150" s="62">
        <v>0</v>
      </c>
      <c r="BL150" s="62">
        <v>0</v>
      </c>
      <c r="BM150" s="170">
        <v>0</v>
      </c>
      <c r="BN150" s="62"/>
      <c r="BO150" s="62"/>
      <c r="BP150" s="62"/>
      <c r="BQ150" s="62"/>
      <c r="BR150" s="62"/>
      <c r="BS150" s="62"/>
      <c r="BT150" s="62"/>
    </row>
    <row r="151" spans="3:72" x14ac:dyDescent="0.25">
      <c r="C151" t="str">
        <f>INDEX(Propetz!B:B,MATCH(F151,Propetz!D:D,0),1)</f>
        <v>GUILHERME DE OLIVEIRA IZEPI</v>
      </c>
      <c r="D151" s="31" t="s">
        <v>105</v>
      </c>
      <c r="E151" s="26" t="s">
        <v>276</v>
      </c>
      <c r="F151" s="31">
        <v>1291</v>
      </c>
      <c r="G151" s="26" t="s">
        <v>436</v>
      </c>
      <c r="H151" s="26" t="s">
        <v>471</v>
      </c>
      <c r="I151" s="39">
        <v>0</v>
      </c>
      <c r="J151" s="39">
        <v>0</v>
      </c>
      <c r="K151" s="39">
        <v>0</v>
      </c>
      <c r="L151" s="39">
        <v>0</v>
      </c>
      <c r="M151" s="39">
        <v>0</v>
      </c>
      <c r="N151" s="39">
        <v>0</v>
      </c>
      <c r="O151" s="39">
        <v>0</v>
      </c>
      <c r="P151" s="39">
        <v>0</v>
      </c>
      <c r="Q151" s="39">
        <v>0</v>
      </c>
      <c r="R151" s="39">
        <v>0</v>
      </c>
      <c r="S151" s="39">
        <v>3029.66</v>
      </c>
      <c r="T151" s="39">
        <v>3138.48</v>
      </c>
      <c r="U151" s="39">
        <v>6276.96</v>
      </c>
      <c r="V151" s="39">
        <v>4171.18</v>
      </c>
      <c r="W151" s="39">
        <v>0</v>
      </c>
      <c r="X151" s="39">
        <v>4402.91</v>
      </c>
      <c r="Y151" s="39">
        <v>0</v>
      </c>
      <c r="Z151" s="39">
        <v>0</v>
      </c>
      <c r="AA151" s="39">
        <v>7308.92</v>
      </c>
      <c r="AB151" s="39">
        <v>4180.16</v>
      </c>
      <c r="AC151" s="39">
        <v>7696.92</v>
      </c>
      <c r="AD151" s="39">
        <v>13722.349999999999</v>
      </c>
      <c r="AE151" s="39">
        <v>8866.2000000000007</v>
      </c>
      <c r="AF151" s="39">
        <v>3914.76</v>
      </c>
      <c r="AG151" s="39">
        <v>0</v>
      </c>
      <c r="AH151" s="39">
        <v>0</v>
      </c>
      <c r="AI151" s="39">
        <v>0</v>
      </c>
      <c r="AJ151" s="39">
        <v>0</v>
      </c>
      <c r="AK151" s="39">
        <v>0</v>
      </c>
      <c r="AL151" s="39">
        <v>0</v>
      </c>
      <c r="AM151" s="39">
        <v>0</v>
      </c>
      <c r="AN151" s="39">
        <v>0</v>
      </c>
      <c r="AO151" s="39">
        <v>0</v>
      </c>
      <c r="AP151" s="39">
        <v>0</v>
      </c>
      <c r="AQ151" s="39">
        <v>0</v>
      </c>
      <c r="AR151" s="39">
        <v>0</v>
      </c>
      <c r="AS151" s="39">
        <v>0</v>
      </c>
      <c r="AT151" s="39">
        <v>0</v>
      </c>
      <c r="AU151" s="39">
        <v>0</v>
      </c>
      <c r="AV151" s="39">
        <v>0</v>
      </c>
      <c r="AW151" s="39">
        <v>0</v>
      </c>
      <c r="AX151" s="39">
        <v>0</v>
      </c>
      <c r="AY151" s="39">
        <v>0</v>
      </c>
      <c r="AZ151" s="39">
        <v>0</v>
      </c>
      <c r="BA151" s="62">
        <v>0</v>
      </c>
      <c r="BB151" s="62">
        <v>0</v>
      </c>
      <c r="BC151" s="62">
        <v>0</v>
      </c>
      <c r="BD151" s="62">
        <v>0</v>
      </c>
      <c r="BE151" s="62">
        <v>0</v>
      </c>
      <c r="BF151" s="62">
        <v>0</v>
      </c>
      <c r="BG151" s="62">
        <v>0</v>
      </c>
      <c r="BH151" s="62">
        <v>0</v>
      </c>
      <c r="BI151" s="7">
        <v>0</v>
      </c>
      <c r="BJ151" s="7">
        <v>0</v>
      </c>
      <c r="BK151" s="62">
        <v>0</v>
      </c>
      <c r="BL151" s="62">
        <v>0</v>
      </c>
      <c r="BM151" s="170">
        <v>0</v>
      </c>
      <c r="BN151" s="62"/>
      <c r="BO151" s="62"/>
      <c r="BP151" s="62"/>
      <c r="BQ151" s="62"/>
      <c r="BR151" s="62"/>
      <c r="BS151" s="62"/>
      <c r="BT151" s="62"/>
    </row>
    <row r="152" spans="3:72" x14ac:dyDescent="0.25">
      <c r="C152" t="str">
        <f>INDEX(Propetz!B:B,MATCH(F152,Propetz!D:D,0),1)</f>
        <v>L. L DE OLIVEIRA LTDA</v>
      </c>
      <c r="D152" s="31" t="s">
        <v>138</v>
      </c>
      <c r="E152" s="26" t="s">
        <v>280</v>
      </c>
      <c r="F152" s="31">
        <v>1179</v>
      </c>
      <c r="G152" s="26" t="s">
        <v>436</v>
      </c>
      <c r="H152" s="26" t="s">
        <v>435</v>
      </c>
      <c r="I152" s="39">
        <v>0</v>
      </c>
      <c r="J152" s="39">
        <v>0</v>
      </c>
      <c r="K152" s="39">
        <v>0</v>
      </c>
      <c r="L152" s="39">
        <v>0</v>
      </c>
      <c r="M152" s="39">
        <v>2081.37</v>
      </c>
      <c r="N152" s="39">
        <v>0</v>
      </c>
      <c r="O152" s="39">
        <v>6214.04</v>
      </c>
      <c r="P152" s="39">
        <v>0</v>
      </c>
      <c r="Q152" s="39">
        <v>0</v>
      </c>
      <c r="R152" s="39">
        <v>8198.4</v>
      </c>
      <c r="S152" s="39">
        <v>0</v>
      </c>
      <c r="T152" s="39">
        <v>774.58</v>
      </c>
      <c r="U152" s="39">
        <v>0</v>
      </c>
      <c r="V152" s="39">
        <v>0</v>
      </c>
      <c r="W152" s="39">
        <v>3422.66</v>
      </c>
      <c r="X152" s="39">
        <v>0</v>
      </c>
      <c r="Y152" s="39">
        <v>2907.04</v>
      </c>
      <c r="Z152" s="39">
        <v>0</v>
      </c>
      <c r="AA152" s="39">
        <v>3084.42</v>
      </c>
      <c r="AB152" s="39">
        <v>0</v>
      </c>
      <c r="AC152" s="39">
        <v>3292.01</v>
      </c>
      <c r="AD152" s="39">
        <v>0</v>
      </c>
      <c r="AE152" s="39">
        <v>0</v>
      </c>
      <c r="AF152" s="39">
        <v>0</v>
      </c>
      <c r="AG152" s="39">
        <v>0</v>
      </c>
      <c r="AH152" s="39">
        <v>4848.8</v>
      </c>
      <c r="AI152" s="39">
        <v>0</v>
      </c>
      <c r="AJ152" s="39">
        <v>4619.13</v>
      </c>
      <c r="AK152" s="39">
        <v>0</v>
      </c>
      <c r="AL152" s="39">
        <v>0</v>
      </c>
      <c r="AM152" s="39">
        <v>0</v>
      </c>
      <c r="AN152" s="39">
        <v>0</v>
      </c>
      <c r="AO152" s="39">
        <v>0</v>
      </c>
      <c r="AP152" s="39">
        <v>0</v>
      </c>
      <c r="AQ152" s="39">
        <v>0</v>
      </c>
      <c r="AR152" s="39">
        <v>0</v>
      </c>
      <c r="AS152" s="39">
        <v>3194.2</v>
      </c>
      <c r="AT152" s="39">
        <v>0</v>
      </c>
      <c r="AU152" s="39">
        <v>4623.54</v>
      </c>
      <c r="AV152" s="39">
        <v>2750.7</v>
      </c>
      <c r="AW152" s="39">
        <v>0</v>
      </c>
      <c r="AX152" s="39">
        <v>0</v>
      </c>
      <c r="AY152" s="39">
        <v>3176.88</v>
      </c>
      <c r="AZ152" s="39">
        <v>2040.98</v>
      </c>
      <c r="BA152" s="62">
        <v>0</v>
      </c>
      <c r="BB152" s="62">
        <v>0</v>
      </c>
      <c r="BC152" s="62">
        <v>0</v>
      </c>
      <c r="BD152" s="62">
        <v>2921.94</v>
      </c>
      <c r="BE152" s="62">
        <v>0</v>
      </c>
      <c r="BF152" s="62">
        <v>0</v>
      </c>
      <c r="BG152" s="62">
        <v>4632.88</v>
      </c>
      <c r="BH152" s="62">
        <v>0</v>
      </c>
      <c r="BI152" s="7">
        <v>0</v>
      </c>
      <c r="BJ152" s="7">
        <v>0</v>
      </c>
      <c r="BK152" s="62">
        <v>0</v>
      </c>
      <c r="BL152" s="62">
        <v>0</v>
      </c>
      <c r="BM152" s="170">
        <v>8093.99</v>
      </c>
      <c r="BN152" s="62"/>
      <c r="BO152" s="62"/>
      <c r="BP152" s="62"/>
      <c r="BQ152" s="62"/>
      <c r="BR152" s="62"/>
      <c r="BS152" s="62"/>
      <c r="BT152" s="62"/>
    </row>
    <row r="153" spans="3:72" x14ac:dyDescent="0.25">
      <c r="C153" t="str">
        <f>INDEX(Propetz!B:B,MATCH(F153,Propetz!D:D,0),1)</f>
        <v>HENK PETS - ATACADO PETS LTDA</v>
      </c>
      <c r="D153" s="31" t="s">
        <v>112</v>
      </c>
      <c r="E153" s="26" t="s">
        <v>276</v>
      </c>
      <c r="F153" s="31">
        <v>1147</v>
      </c>
      <c r="G153" s="26" t="s">
        <v>437</v>
      </c>
      <c r="H153" s="26" t="s">
        <v>435</v>
      </c>
      <c r="I153" s="39">
        <v>0</v>
      </c>
      <c r="J153" s="39">
        <v>0</v>
      </c>
      <c r="K153" s="39">
        <v>6220.72</v>
      </c>
      <c r="L153" s="39">
        <v>0</v>
      </c>
      <c r="M153" s="39">
        <v>0</v>
      </c>
      <c r="N153" s="39">
        <v>2743.28</v>
      </c>
      <c r="O153" s="39">
        <v>0</v>
      </c>
      <c r="P153" s="39">
        <v>0</v>
      </c>
      <c r="Q153" s="39">
        <v>0</v>
      </c>
      <c r="R153" s="39">
        <v>6039.58</v>
      </c>
      <c r="S153" s="39">
        <v>1072.24</v>
      </c>
      <c r="T153" s="39">
        <v>0</v>
      </c>
      <c r="U153" s="39">
        <v>5864.68</v>
      </c>
      <c r="V153" s="39">
        <v>0</v>
      </c>
      <c r="W153" s="39">
        <v>4952.26</v>
      </c>
      <c r="X153" s="39">
        <v>0</v>
      </c>
      <c r="Y153" s="39">
        <v>2245.36</v>
      </c>
      <c r="Z153" s="39">
        <v>0</v>
      </c>
      <c r="AA153" s="39">
        <v>4213.38</v>
      </c>
      <c r="AB153" s="39">
        <v>0</v>
      </c>
      <c r="AC153" s="39">
        <v>0</v>
      </c>
      <c r="AD153" s="39">
        <v>0</v>
      </c>
      <c r="AE153" s="39">
        <v>0</v>
      </c>
      <c r="AF153" s="39">
        <v>0</v>
      </c>
      <c r="AG153" s="39">
        <v>4722.72</v>
      </c>
      <c r="AH153" s="39">
        <v>5952.35</v>
      </c>
      <c r="AI153" s="39">
        <v>0</v>
      </c>
      <c r="AJ153" s="39">
        <v>2823.05</v>
      </c>
      <c r="AK153" s="39">
        <v>1358.34</v>
      </c>
      <c r="AL153" s="39">
        <v>2374.54</v>
      </c>
      <c r="AM153" s="39">
        <v>0</v>
      </c>
      <c r="AN153" s="39">
        <v>3014.2</v>
      </c>
      <c r="AO153" s="39">
        <v>0</v>
      </c>
      <c r="AP153" s="39">
        <v>0</v>
      </c>
      <c r="AQ153" s="39">
        <v>0</v>
      </c>
      <c r="AR153" s="39">
        <v>927.88</v>
      </c>
      <c r="AS153" s="39">
        <v>0</v>
      </c>
      <c r="AT153" s="39">
        <v>2066.1</v>
      </c>
      <c r="AU153" s="39">
        <v>1709.51</v>
      </c>
      <c r="AV153" s="39">
        <v>0</v>
      </c>
      <c r="AW153" s="39">
        <v>0</v>
      </c>
      <c r="AX153" s="39">
        <v>0</v>
      </c>
      <c r="AY153" s="39">
        <v>0</v>
      </c>
      <c r="AZ153" s="39">
        <v>0</v>
      </c>
      <c r="BA153" s="62">
        <v>0</v>
      </c>
      <c r="BB153" s="62">
        <v>0</v>
      </c>
      <c r="BC153" s="62">
        <v>0</v>
      </c>
      <c r="BD153" s="62">
        <v>0</v>
      </c>
      <c r="BE153" s="62">
        <v>0</v>
      </c>
      <c r="BF153" s="62">
        <v>3533.72</v>
      </c>
      <c r="BG153" s="62">
        <v>1491.52</v>
      </c>
      <c r="BH153" s="62">
        <v>0</v>
      </c>
      <c r="BI153" s="7">
        <v>0</v>
      </c>
      <c r="BJ153" s="7">
        <v>0</v>
      </c>
      <c r="BK153" s="62">
        <v>0</v>
      </c>
      <c r="BL153" s="62">
        <v>0</v>
      </c>
      <c r="BM153" s="170">
        <v>0</v>
      </c>
      <c r="BN153" s="62"/>
      <c r="BO153" s="62"/>
      <c r="BP153" s="62"/>
      <c r="BQ153" s="62"/>
      <c r="BR153" s="62"/>
      <c r="BS153" s="62"/>
      <c r="BT153" s="62"/>
    </row>
    <row r="154" spans="3:72" x14ac:dyDescent="0.25">
      <c r="C154" t="str">
        <f>INDEX(Propetz!B:B,MATCH(F154,Propetz!D:D,0),1)</f>
        <v>ANTONIO CARLOS BATISTA COMERCIO EM GERAL LTDA</v>
      </c>
      <c r="D154" s="31" t="s">
        <v>23</v>
      </c>
      <c r="E154" s="26" t="s">
        <v>276</v>
      </c>
      <c r="F154" s="31">
        <v>1295</v>
      </c>
      <c r="G154" s="26" t="s">
        <v>436</v>
      </c>
      <c r="H154" s="26" t="s">
        <v>435</v>
      </c>
      <c r="I154" s="39">
        <v>0</v>
      </c>
      <c r="J154" s="39">
        <v>0</v>
      </c>
      <c r="K154" s="39">
        <v>0</v>
      </c>
      <c r="L154" s="39">
        <v>0</v>
      </c>
      <c r="M154" s="39">
        <v>0</v>
      </c>
      <c r="N154" s="39">
        <v>0</v>
      </c>
      <c r="O154" s="39">
        <v>0</v>
      </c>
      <c r="P154" s="39">
        <v>0</v>
      </c>
      <c r="Q154" s="39">
        <v>0</v>
      </c>
      <c r="R154" s="39">
        <v>0</v>
      </c>
      <c r="S154" s="39">
        <v>5739.37</v>
      </c>
      <c r="T154" s="39">
        <v>4828.47</v>
      </c>
      <c r="U154" s="39">
        <v>1936.31</v>
      </c>
      <c r="V154" s="39">
        <v>7493.38</v>
      </c>
      <c r="W154" s="39">
        <v>0</v>
      </c>
      <c r="X154" s="39">
        <v>0</v>
      </c>
      <c r="Y154" s="39">
        <v>15252.67</v>
      </c>
      <c r="Z154" s="39">
        <v>3564.78</v>
      </c>
      <c r="AA154" s="39">
        <v>6285.7000000000007</v>
      </c>
      <c r="AB154" s="39">
        <v>4086.31</v>
      </c>
      <c r="AC154" s="39">
        <v>3162.35</v>
      </c>
      <c r="AD154" s="39">
        <v>3010.07</v>
      </c>
      <c r="AE154" s="39">
        <v>2393.58</v>
      </c>
      <c r="AF154" s="39">
        <v>2173.11</v>
      </c>
      <c r="AG154" s="39">
        <v>8981.7199999999993</v>
      </c>
      <c r="AH154" s="39">
        <v>5276.3099999999995</v>
      </c>
      <c r="AI154" s="39">
        <v>0</v>
      </c>
      <c r="AJ154" s="39">
        <v>0</v>
      </c>
      <c r="AK154" s="39">
        <v>0</v>
      </c>
      <c r="AL154" s="39">
        <v>8038.75</v>
      </c>
      <c r="AM154" s="39">
        <v>2725.8</v>
      </c>
      <c r="AN154" s="39">
        <v>11681.83</v>
      </c>
      <c r="AO154" s="39">
        <v>6815.1</v>
      </c>
      <c r="AP154" s="39">
        <v>7835.14</v>
      </c>
      <c r="AQ154" s="39">
        <v>4708.2</v>
      </c>
      <c r="AR154" s="39">
        <v>9427.69</v>
      </c>
      <c r="AS154" s="39">
        <v>0</v>
      </c>
      <c r="AT154" s="39">
        <v>2640.98</v>
      </c>
      <c r="AU154" s="39">
        <v>3444.38</v>
      </c>
      <c r="AV154" s="39">
        <v>4925.79</v>
      </c>
      <c r="AW154" s="39">
        <v>6719.27</v>
      </c>
      <c r="AX154" s="39">
        <v>11298.16</v>
      </c>
      <c r="AY154" s="39">
        <v>7258.97</v>
      </c>
      <c r="AZ154" s="39">
        <v>12503.26</v>
      </c>
      <c r="BA154" s="62">
        <v>0</v>
      </c>
      <c r="BB154" s="62">
        <v>12076.4</v>
      </c>
      <c r="BC154" s="62">
        <v>0</v>
      </c>
      <c r="BD154" s="62">
        <v>9168.5499999999993</v>
      </c>
      <c r="BE154" s="62">
        <v>13161.289999999999</v>
      </c>
      <c r="BF154" s="62">
        <v>8640.02</v>
      </c>
      <c r="BG154" s="62">
        <v>0</v>
      </c>
      <c r="BH154" s="62">
        <v>11225.13</v>
      </c>
      <c r="BI154" s="7">
        <v>7245.1</v>
      </c>
      <c r="BJ154" s="7">
        <v>11458.4</v>
      </c>
      <c r="BK154" s="62">
        <v>0</v>
      </c>
      <c r="BL154" s="62">
        <v>0</v>
      </c>
      <c r="BM154" s="170">
        <v>0</v>
      </c>
      <c r="BN154" s="62"/>
      <c r="BO154" s="62"/>
      <c r="BP154" s="62"/>
      <c r="BQ154" s="62"/>
      <c r="BR154" s="62"/>
      <c r="BS154" s="62"/>
      <c r="BT154" s="62"/>
    </row>
    <row r="155" spans="3:72" x14ac:dyDescent="0.25">
      <c r="C155" t="str">
        <f>INDEX(Propetz!B:B,MATCH(F155,Propetz!D:D,0),1)</f>
        <v>MAXTRATO COMERCIO DE PRODUTOS VETERINARIOS EIRELI</v>
      </c>
      <c r="D155" s="31" t="s">
        <v>166</v>
      </c>
      <c r="E155" s="26" t="s">
        <v>276</v>
      </c>
      <c r="F155" s="31">
        <v>1247</v>
      </c>
      <c r="G155" s="26" t="s">
        <v>437</v>
      </c>
      <c r="H155" s="26" t="s">
        <v>435</v>
      </c>
      <c r="I155" s="39">
        <v>0</v>
      </c>
      <c r="J155" s="39">
        <v>0</v>
      </c>
      <c r="K155" s="39">
        <v>5184.84</v>
      </c>
      <c r="L155" s="39">
        <v>0</v>
      </c>
      <c r="M155" s="39">
        <v>3751.08</v>
      </c>
      <c r="N155" s="39">
        <v>0</v>
      </c>
      <c r="O155" s="39">
        <v>8998.56</v>
      </c>
      <c r="P155" s="39">
        <v>2950.08</v>
      </c>
      <c r="Q155" s="39">
        <f>6202.08+3915.36</f>
        <v>10117.44</v>
      </c>
      <c r="R155" s="39">
        <v>4910.28</v>
      </c>
      <c r="S155" s="39">
        <v>0</v>
      </c>
      <c r="T155" s="39">
        <v>6726.48</v>
      </c>
      <c r="U155" s="39">
        <v>10453.92</v>
      </c>
      <c r="V155" s="39">
        <v>0</v>
      </c>
      <c r="W155" s="39">
        <v>0</v>
      </c>
      <c r="X155" s="39">
        <v>6577.56</v>
      </c>
      <c r="Y155" s="39">
        <v>0</v>
      </c>
      <c r="Z155" s="39">
        <v>9324.44</v>
      </c>
      <c r="AA155" s="39">
        <v>0</v>
      </c>
      <c r="AB155" s="39">
        <v>0</v>
      </c>
      <c r="AC155" s="39">
        <v>14586.6</v>
      </c>
      <c r="AD155" s="39">
        <v>0</v>
      </c>
      <c r="AE155" s="39">
        <v>0</v>
      </c>
      <c r="AF155" s="39">
        <v>0</v>
      </c>
      <c r="AG155" s="39">
        <v>9048.9599999999991</v>
      </c>
      <c r="AH155" s="39">
        <v>2481.36</v>
      </c>
      <c r="AI155" s="39">
        <v>0</v>
      </c>
      <c r="AJ155" s="39">
        <v>0</v>
      </c>
      <c r="AK155" s="39">
        <v>7246.56</v>
      </c>
      <c r="AL155" s="39">
        <v>6181.61</v>
      </c>
      <c r="AM155" s="39">
        <v>4419.84</v>
      </c>
      <c r="AN155" s="39">
        <v>0</v>
      </c>
      <c r="AO155" s="39">
        <v>0</v>
      </c>
      <c r="AP155" s="39">
        <v>3812.76</v>
      </c>
      <c r="AQ155" s="39">
        <v>966.28</v>
      </c>
      <c r="AR155" s="39">
        <v>1659.32</v>
      </c>
      <c r="AS155" s="39">
        <v>0</v>
      </c>
      <c r="AT155" s="39">
        <v>0</v>
      </c>
      <c r="AU155" s="39">
        <v>3461.64</v>
      </c>
      <c r="AV155" s="39">
        <v>7043.04</v>
      </c>
      <c r="AW155" s="39">
        <v>2663.28</v>
      </c>
      <c r="AX155" s="39">
        <v>3567.24</v>
      </c>
      <c r="AY155" s="39">
        <v>0</v>
      </c>
      <c r="AZ155" s="39">
        <v>37458.39</v>
      </c>
      <c r="BA155" s="62">
        <v>5766.12</v>
      </c>
      <c r="BB155" s="62">
        <v>0</v>
      </c>
      <c r="BC155" s="62">
        <v>14185.32</v>
      </c>
      <c r="BD155" s="62">
        <v>5414.28</v>
      </c>
      <c r="BE155" s="62">
        <v>3869.4</v>
      </c>
      <c r="BF155" s="62">
        <v>14680.16</v>
      </c>
      <c r="BG155" s="62">
        <v>3507</v>
      </c>
      <c r="BH155" s="62">
        <v>7726.92</v>
      </c>
      <c r="BI155" s="7">
        <v>8744.6999999999989</v>
      </c>
      <c r="BJ155" s="7">
        <v>8034.6</v>
      </c>
      <c r="BK155" s="62">
        <v>0</v>
      </c>
      <c r="BL155" s="62">
        <v>16604.46</v>
      </c>
      <c r="BM155" s="170">
        <v>0</v>
      </c>
      <c r="BN155" s="62"/>
      <c r="BO155" s="62"/>
      <c r="BP155" s="62"/>
      <c r="BQ155" s="62"/>
      <c r="BR155" s="62"/>
      <c r="BS155" s="62"/>
      <c r="BT155" s="62"/>
    </row>
    <row r="156" spans="3:72" x14ac:dyDescent="0.25">
      <c r="C156" t="str">
        <f>INDEX(Propetz!B:B,MATCH(F156,Propetz!D:D,0),1)</f>
        <v>RO REPRESENTACOES LTDA</v>
      </c>
      <c r="D156" s="31" t="s">
        <v>326</v>
      </c>
      <c r="E156" s="26" t="s">
        <v>280</v>
      </c>
      <c r="F156" s="31">
        <v>1313</v>
      </c>
      <c r="G156" s="26" t="s">
        <v>436</v>
      </c>
      <c r="H156" s="26" t="s">
        <v>435</v>
      </c>
      <c r="I156" s="39">
        <v>0</v>
      </c>
      <c r="J156" s="39">
        <v>0</v>
      </c>
      <c r="K156" s="39">
        <v>0</v>
      </c>
      <c r="L156" s="39">
        <v>0</v>
      </c>
      <c r="M156" s="39">
        <v>0</v>
      </c>
      <c r="N156" s="39">
        <v>0</v>
      </c>
      <c r="O156" s="39">
        <v>0</v>
      </c>
      <c r="P156" s="39">
        <v>0</v>
      </c>
      <c r="Q156" s="39">
        <v>0</v>
      </c>
      <c r="R156" s="39">
        <v>0</v>
      </c>
      <c r="S156" s="39">
        <v>3251.82</v>
      </c>
      <c r="T156" s="39">
        <v>10696.93</v>
      </c>
      <c r="U156" s="39">
        <v>2722.42</v>
      </c>
      <c r="V156" s="39">
        <v>2773.92</v>
      </c>
      <c r="W156" s="39">
        <v>0</v>
      </c>
      <c r="X156" s="39">
        <v>0</v>
      </c>
      <c r="Y156" s="39">
        <v>6430.72</v>
      </c>
      <c r="Z156" s="39">
        <v>0</v>
      </c>
      <c r="AA156" s="39">
        <v>6940.56</v>
      </c>
      <c r="AB156" s="39">
        <v>0</v>
      </c>
      <c r="AC156" s="39">
        <v>5170.1000000000004</v>
      </c>
      <c r="AD156" s="39">
        <v>0</v>
      </c>
      <c r="AE156" s="39">
        <v>0</v>
      </c>
      <c r="AF156" s="39">
        <v>5239.16</v>
      </c>
      <c r="AG156" s="39">
        <v>0</v>
      </c>
      <c r="AH156" s="39">
        <v>0</v>
      </c>
      <c r="AI156" s="39">
        <v>5414.61</v>
      </c>
      <c r="AJ156" s="39">
        <v>0</v>
      </c>
      <c r="AK156" s="39">
        <v>0</v>
      </c>
      <c r="AL156" s="39">
        <v>4666.4399999999996</v>
      </c>
      <c r="AM156" s="39">
        <v>0</v>
      </c>
      <c r="AN156" s="39">
        <v>6167.8</v>
      </c>
      <c r="AO156" s="39">
        <v>0</v>
      </c>
      <c r="AP156" s="39">
        <v>0</v>
      </c>
      <c r="AQ156" s="39">
        <v>4251.5200000000004</v>
      </c>
      <c r="AR156" s="39">
        <v>6404.76</v>
      </c>
      <c r="AS156" s="39">
        <v>0</v>
      </c>
      <c r="AT156" s="39">
        <v>6732.3</v>
      </c>
      <c r="AU156" s="39">
        <v>0</v>
      </c>
      <c r="AV156" s="39">
        <v>0</v>
      </c>
      <c r="AW156" s="39">
        <v>9727.6200000000008</v>
      </c>
      <c r="AX156" s="39">
        <v>0</v>
      </c>
      <c r="AY156" s="39">
        <v>0</v>
      </c>
      <c r="AZ156" s="39">
        <v>5969.55</v>
      </c>
      <c r="BA156" s="62">
        <v>4845.71</v>
      </c>
      <c r="BB156" s="62">
        <v>3317.44</v>
      </c>
      <c r="BC156" s="62">
        <v>0</v>
      </c>
      <c r="BD156" s="62">
        <v>0</v>
      </c>
      <c r="BE156" s="62">
        <v>4755.7800000000007</v>
      </c>
      <c r="BF156" s="62">
        <v>13418.66</v>
      </c>
      <c r="BG156" s="62">
        <v>0</v>
      </c>
      <c r="BH156" s="62">
        <v>0</v>
      </c>
      <c r="BI156" s="7">
        <v>6010.2</v>
      </c>
      <c r="BJ156" s="7">
        <v>0</v>
      </c>
      <c r="BK156" s="62">
        <v>4341.1000000000004</v>
      </c>
      <c r="BL156" s="62">
        <v>7634.2</v>
      </c>
      <c r="BM156" s="170">
        <v>0</v>
      </c>
      <c r="BN156" s="62"/>
      <c r="BO156" s="62"/>
      <c r="BP156" s="62"/>
      <c r="BQ156" s="62"/>
      <c r="BR156" s="62"/>
      <c r="BS156" s="62"/>
      <c r="BT156" s="62"/>
    </row>
    <row r="157" spans="3:72" x14ac:dyDescent="0.25">
      <c r="C157" t="str">
        <f>INDEX(Propetz!B:B,MATCH(F157,Propetz!D:D,0),1)</f>
        <v>V.S.FONTES - EQUIPAMENTOS</v>
      </c>
      <c r="D157" s="31" t="s">
        <v>253</v>
      </c>
      <c r="E157" s="26" t="s">
        <v>276</v>
      </c>
      <c r="F157" s="31">
        <v>1217</v>
      </c>
      <c r="G157" s="26" t="s">
        <v>436</v>
      </c>
      <c r="H157" s="26" t="s">
        <v>435</v>
      </c>
      <c r="I157" s="39">
        <v>0</v>
      </c>
      <c r="J157" s="39">
        <v>0</v>
      </c>
      <c r="K157" s="39">
        <v>0</v>
      </c>
      <c r="L157" s="39">
        <v>0</v>
      </c>
      <c r="M157" s="39">
        <v>0</v>
      </c>
      <c r="N157" s="39">
        <v>4906.9799999999996</v>
      </c>
      <c r="O157" s="39">
        <v>0</v>
      </c>
      <c r="P157" s="39">
        <v>0</v>
      </c>
      <c r="Q157" s="39">
        <v>0</v>
      </c>
      <c r="R157" s="39">
        <v>0</v>
      </c>
      <c r="S157" s="39">
        <v>0</v>
      </c>
      <c r="T157" s="39">
        <v>9158.2199999999993</v>
      </c>
      <c r="U157" s="39">
        <v>0</v>
      </c>
      <c r="V157" s="39">
        <v>0</v>
      </c>
      <c r="W157" s="39">
        <v>5223.29</v>
      </c>
      <c r="X157" s="39">
        <v>0</v>
      </c>
      <c r="Y157" s="39">
        <v>0</v>
      </c>
      <c r="Z157" s="39">
        <v>0</v>
      </c>
      <c r="AA157" s="39">
        <v>0</v>
      </c>
      <c r="AB157" s="39">
        <v>0</v>
      </c>
      <c r="AC157" s="39">
        <v>0</v>
      </c>
      <c r="AD157" s="39">
        <v>0</v>
      </c>
      <c r="AE157" s="39">
        <v>0</v>
      </c>
      <c r="AF157" s="39">
        <v>6371.62</v>
      </c>
      <c r="AG157" s="39">
        <v>4943.8999999999996</v>
      </c>
      <c r="AH157" s="39">
        <v>0</v>
      </c>
      <c r="AI157" s="39">
        <v>0</v>
      </c>
      <c r="AJ157" s="39">
        <v>0</v>
      </c>
      <c r="AK157" s="39">
        <v>0</v>
      </c>
      <c r="AL157" s="39">
        <v>0</v>
      </c>
      <c r="AM157" s="39">
        <v>0</v>
      </c>
      <c r="AN157" s="39">
        <v>0</v>
      </c>
      <c r="AO157" s="39">
        <v>0</v>
      </c>
      <c r="AP157" s="39">
        <v>0</v>
      </c>
      <c r="AQ157" s="39">
        <v>0</v>
      </c>
      <c r="AR157" s="39">
        <v>0</v>
      </c>
      <c r="AS157" s="39">
        <v>0</v>
      </c>
      <c r="AT157" s="39">
        <v>0</v>
      </c>
      <c r="AU157" s="39">
        <v>0</v>
      </c>
      <c r="AV157" s="39">
        <v>5172.43</v>
      </c>
      <c r="AW157" s="39">
        <v>0</v>
      </c>
      <c r="AX157" s="39">
        <v>0</v>
      </c>
      <c r="AY157" s="39">
        <v>0</v>
      </c>
      <c r="AZ157" s="39">
        <v>0</v>
      </c>
      <c r="BA157" s="62">
        <v>0</v>
      </c>
      <c r="BB157" s="62">
        <v>0</v>
      </c>
      <c r="BC157" s="62">
        <v>0</v>
      </c>
      <c r="BD157" s="62">
        <v>0</v>
      </c>
      <c r="BE157" s="62">
        <v>0</v>
      </c>
      <c r="BF157" s="62">
        <v>0</v>
      </c>
      <c r="BG157" s="62">
        <v>154</v>
      </c>
      <c r="BH157" s="62">
        <v>0</v>
      </c>
      <c r="BI157" s="7">
        <v>0</v>
      </c>
      <c r="BJ157" s="7">
        <v>0</v>
      </c>
      <c r="BK157" s="62">
        <v>0</v>
      </c>
      <c r="BL157" s="62">
        <v>0</v>
      </c>
      <c r="BM157" s="170">
        <v>0</v>
      </c>
      <c r="BN157" s="62"/>
      <c r="BO157" s="62"/>
      <c r="BP157" s="62"/>
      <c r="BQ157" s="62"/>
      <c r="BR157" s="62"/>
      <c r="BS157" s="62"/>
      <c r="BT157" s="62"/>
    </row>
    <row r="158" spans="3:72" x14ac:dyDescent="0.25">
      <c r="C158" t="str">
        <f>INDEX(Propetz!B:B,MATCH(F158,Propetz!D:D,0),1)</f>
        <v>RENATO PACHIONE HEBLING 19210601823</v>
      </c>
      <c r="D158" s="31" t="s">
        <v>219</v>
      </c>
      <c r="E158" s="26" t="s">
        <v>276</v>
      </c>
      <c r="F158" s="31">
        <v>1278</v>
      </c>
      <c r="G158" s="26" t="s">
        <v>436</v>
      </c>
      <c r="H158" s="26" t="s">
        <v>440</v>
      </c>
      <c r="I158" s="39">
        <v>0</v>
      </c>
      <c r="J158" s="39">
        <v>0</v>
      </c>
      <c r="K158" s="39">
        <v>0</v>
      </c>
      <c r="L158" s="39">
        <v>0</v>
      </c>
      <c r="M158" s="39">
        <v>0</v>
      </c>
      <c r="N158" s="39">
        <v>0</v>
      </c>
      <c r="O158" s="39">
        <v>0</v>
      </c>
      <c r="P158" s="39">
        <v>0</v>
      </c>
      <c r="Q158" s="39">
        <v>0</v>
      </c>
      <c r="R158" s="39">
        <v>13486.16</v>
      </c>
      <c r="S158" s="39">
        <v>5749.14</v>
      </c>
      <c r="T158" s="39">
        <v>0</v>
      </c>
      <c r="U158" s="39">
        <v>0</v>
      </c>
      <c r="V158" s="39">
        <v>0</v>
      </c>
      <c r="W158" s="39">
        <v>0</v>
      </c>
      <c r="X158" s="39">
        <v>0</v>
      </c>
      <c r="Y158" s="39">
        <v>0</v>
      </c>
      <c r="Z158" s="39">
        <v>0</v>
      </c>
      <c r="AA158" s="39">
        <v>0</v>
      </c>
      <c r="AB158" s="39">
        <v>0</v>
      </c>
      <c r="AC158" s="39">
        <v>0</v>
      </c>
      <c r="AD158" s="39">
        <v>0</v>
      </c>
      <c r="AE158" s="39">
        <v>0</v>
      </c>
      <c r="AF158" s="39">
        <v>0</v>
      </c>
      <c r="AG158" s="39">
        <v>0</v>
      </c>
      <c r="AH158" s="39">
        <v>0</v>
      </c>
      <c r="AI158" s="39">
        <v>0</v>
      </c>
      <c r="AJ158" s="39">
        <v>0</v>
      </c>
      <c r="AK158" s="39">
        <v>0</v>
      </c>
      <c r="AL158" s="39">
        <v>0</v>
      </c>
      <c r="AM158" s="39">
        <v>0</v>
      </c>
      <c r="AN158" s="39">
        <v>0</v>
      </c>
      <c r="AO158" s="39">
        <v>0</v>
      </c>
      <c r="AP158" s="39">
        <v>0</v>
      </c>
      <c r="AQ158" s="39">
        <v>0</v>
      </c>
      <c r="AR158" s="39">
        <v>0</v>
      </c>
      <c r="AS158" s="39">
        <v>0</v>
      </c>
      <c r="AT158" s="39">
        <v>0</v>
      </c>
      <c r="AU158" s="39">
        <v>0</v>
      </c>
      <c r="AV158" s="39">
        <v>0</v>
      </c>
      <c r="AW158" s="39">
        <v>0</v>
      </c>
      <c r="AX158" s="39">
        <v>0</v>
      </c>
      <c r="AY158" s="39">
        <v>0</v>
      </c>
      <c r="AZ158" s="39">
        <v>0</v>
      </c>
      <c r="BA158" s="62">
        <v>0</v>
      </c>
      <c r="BB158" s="62">
        <v>0</v>
      </c>
      <c r="BC158" s="62">
        <v>0</v>
      </c>
      <c r="BD158" s="62">
        <v>0</v>
      </c>
      <c r="BE158" s="62">
        <v>0</v>
      </c>
      <c r="BF158" s="62">
        <v>0</v>
      </c>
      <c r="BG158" s="62">
        <v>0</v>
      </c>
      <c r="BH158" s="62">
        <v>0</v>
      </c>
      <c r="BI158" s="7">
        <v>0</v>
      </c>
      <c r="BJ158" s="7">
        <v>0</v>
      </c>
      <c r="BK158" s="62">
        <v>0</v>
      </c>
      <c r="BL158" s="62">
        <v>0</v>
      </c>
      <c r="BM158" s="170">
        <v>0</v>
      </c>
      <c r="BN158" s="62"/>
      <c r="BO158" s="62"/>
      <c r="BP158" s="62"/>
      <c r="BQ158" s="62"/>
      <c r="BR158" s="62"/>
      <c r="BS158" s="62"/>
      <c r="BT158" s="62"/>
    </row>
    <row r="159" spans="3:72" x14ac:dyDescent="0.25">
      <c r="C159" t="str">
        <f>INDEX(Propetz!B:B,MATCH(F159,Propetz!D:D,0),1)</f>
        <v>GIGAVET DISTRIBUIDORA VETERINARIA EIRELI</v>
      </c>
      <c r="D159" s="31" t="s">
        <v>97</v>
      </c>
      <c r="E159" s="26" t="s">
        <v>288</v>
      </c>
      <c r="F159" s="31">
        <v>1192</v>
      </c>
      <c r="G159" s="26" t="s">
        <v>436</v>
      </c>
      <c r="H159" s="26" t="s">
        <v>435</v>
      </c>
      <c r="I159" s="39">
        <v>0</v>
      </c>
      <c r="J159" s="39">
        <v>0</v>
      </c>
      <c r="K159" s="39">
        <v>0</v>
      </c>
      <c r="L159" s="39">
        <v>0</v>
      </c>
      <c r="M159" s="39">
        <v>11235.71</v>
      </c>
      <c r="N159" s="39">
        <v>0</v>
      </c>
      <c r="O159" s="39">
        <v>0</v>
      </c>
      <c r="P159" s="39">
        <v>0</v>
      </c>
      <c r="Q159" s="39">
        <v>0</v>
      </c>
      <c r="R159" s="39">
        <v>0</v>
      </c>
      <c r="S159" s="39">
        <v>0</v>
      </c>
      <c r="T159" s="39">
        <v>0</v>
      </c>
      <c r="U159" s="39">
        <v>0</v>
      </c>
      <c r="V159" s="39">
        <v>7695.98</v>
      </c>
      <c r="W159" s="39">
        <v>0</v>
      </c>
      <c r="X159" s="39">
        <v>0</v>
      </c>
      <c r="Y159" s="39">
        <v>4356.3999999999996</v>
      </c>
      <c r="Z159" s="39">
        <v>0</v>
      </c>
      <c r="AA159" s="39">
        <v>0</v>
      </c>
      <c r="AB159" s="39">
        <v>4855.76</v>
      </c>
      <c r="AC159" s="39">
        <v>0</v>
      </c>
      <c r="AD159" s="39">
        <v>0</v>
      </c>
      <c r="AE159" s="39">
        <v>13180.96</v>
      </c>
      <c r="AF159" s="39">
        <v>12738.26</v>
      </c>
      <c r="AG159" s="39">
        <v>9677.2000000000007</v>
      </c>
      <c r="AH159" s="39">
        <v>1458.05</v>
      </c>
      <c r="AI159" s="39">
        <v>7611.12</v>
      </c>
      <c r="AJ159" s="39">
        <v>0</v>
      </c>
      <c r="AK159" s="39">
        <v>10598.38</v>
      </c>
      <c r="AL159" s="39">
        <v>7009.7300000000014</v>
      </c>
      <c r="AM159" s="39">
        <v>16821.919999999998</v>
      </c>
      <c r="AN159" s="39">
        <v>0</v>
      </c>
      <c r="AO159" s="39">
        <v>8337.7000000000007</v>
      </c>
      <c r="AP159" s="39">
        <v>0</v>
      </c>
      <c r="AQ159" s="39">
        <v>15482.14</v>
      </c>
      <c r="AR159" s="39">
        <v>19914.46</v>
      </c>
      <c r="AS159" s="39">
        <v>0</v>
      </c>
      <c r="AT159" s="39">
        <v>15804.100000000002</v>
      </c>
      <c r="AU159" s="39">
        <v>0</v>
      </c>
      <c r="AV159" s="39">
        <v>0</v>
      </c>
      <c r="AW159" s="39">
        <v>14696.52</v>
      </c>
      <c r="AX159" s="39">
        <v>0</v>
      </c>
      <c r="AY159" s="39">
        <v>0</v>
      </c>
      <c r="AZ159" s="39">
        <v>14246.6</v>
      </c>
      <c r="BA159" s="62">
        <v>0</v>
      </c>
      <c r="BB159" s="62">
        <v>0</v>
      </c>
      <c r="BC159" s="62">
        <v>14433.42</v>
      </c>
      <c r="BD159" s="62">
        <v>3371.72</v>
      </c>
      <c r="BE159" s="62">
        <v>17163.29</v>
      </c>
      <c r="BF159" s="62">
        <v>12673.48</v>
      </c>
      <c r="BG159" s="62">
        <v>0</v>
      </c>
      <c r="BH159" s="62">
        <v>0</v>
      </c>
      <c r="BI159" s="7">
        <v>0</v>
      </c>
      <c r="BJ159" s="7">
        <v>9881.6799999999985</v>
      </c>
      <c r="BK159" s="62">
        <v>13900</v>
      </c>
      <c r="BL159" s="62">
        <v>0</v>
      </c>
      <c r="BM159" s="170">
        <v>0</v>
      </c>
      <c r="BN159" s="62"/>
      <c r="BO159" s="62"/>
      <c r="BP159" s="62"/>
      <c r="BQ159" s="62"/>
      <c r="BR159" s="62"/>
      <c r="BS159" s="62"/>
      <c r="BT159" s="62"/>
    </row>
    <row r="160" spans="3:72" x14ac:dyDescent="0.25">
      <c r="C160" t="str">
        <f>INDEX(Propetz!B:B,MATCH(F160,Propetz!D:D,0),1)</f>
        <v>A RAIMUNDO COSTA BARBOSA</v>
      </c>
      <c r="D160" s="31" t="s">
        <v>3</v>
      </c>
      <c r="E160" s="26" t="s">
        <v>293</v>
      </c>
      <c r="F160" s="31">
        <v>1016</v>
      </c>
      <c r="G160" s="26" t="s">
        <v>436</v>
      </c>
      <c r="H160" s="26" t="s">
        <v>435</v>
      </c>
      <c r="I160" s="39">
        <v>1741.44</v>
      </c>
      <c r="J160" s="39">
        <v>3024.36</v>
      </c>
      <c r="K160" s="39">
        <v>0</v>
      </c>
      <c r="L160" s="39">
        <v>0</v>
      </c>
      <c r="M160" s="39">
        <v>3036.06</v>
      </c>
      <c r="N160" s="39">
        <v>0</v>
      </c>
      <c r="O160" s="39">
        <v>0</v>
      </c>
      <c r="P160" s="39">
        <v>0</v>
      </c>
      <c r="Q160" s="39">
        <v>0</v>
      </c>
      <c r="R160" s="39">
        <v>3165.04</v>
      </c>
      <c r="S160" s="39">
        <v>0</v>
      </c>
      <c r="T160" s="39">
        <v>8259.0400000000009</v>
      </c>
      <c r="U160" s="39">
        <v>1781.4</v>
      </c>
      <c r="V160" s="39">
        <v>0</v>
      </c>
      <c r="W160" s="39">
        <v>2647.78</v>
      </c>
      <c r="X160" s="39">
        <v>0</v>
      </c>
      <c r="Y160" s="39">
        <v>0</v>
      </c>
      <c r="Z160" s="39">
        <v>0</v>
      </c>
      <c r="AA160" s="39">
        <v>7420.1</v>
      </c>
      <c r="AB160" s="39">
        <v>2276.48</v>
      </c>
      <c r="AC160" s="39">
        <v>5198.8799999999992</v>
      </c>
      <c r="AD160" s="39">
        <v>0</v>
      </c>
      <c r="AE160" s="39">
        <v>0</v>
      </c>
      <c r="AF160" s="39">
        <v>4482.84</v>
      </c>
      <c r="AG160" s="39">
        <v>2202</v>
      </c>
      <c r="AH160" s="39">
        <v>4323.92</v>
      </c>
      <c r="AI160" s="39">
        <v>4335.16</v>
      </c>
      <c r="AJ160" s="39">
        <v>0</v>
      </c>
      <c r="AK160" s="39">
        <v>0</v>
      </c>
      <c r="AL160" s="39">
        <v>5074.8899999999994</v>
      </c>
      <c r="AM160" s="39">
        <v>0</v>
      </c>
      <c r="AN160" s="39">
        <v>0</v>
      </c>
      <c r="AO160" s="39">
        <v>5144.3600000000006</v>
      </c>
      <c r="AP160" s="39">
        <v>5948.4400000000005</v>
      </c>
      <c r="AQ160" s="39">
        <v>4523.62</v>
      </c>
      <c r="AR160" s="39">
        <v>0</v>
      </c>
      <c r="AS160" s="39">
        <v>0</v>
      </c>
      <c r="AT160" s="39">
        <v>0</v>
      </c>
      <c r="AU160" s="39">
        <v>0</v>
      </c>
      <c r="AV160" s="39">
        <v>0</v>
      </c>
      <c r="AW160" s="39">
        <v>0</v>
      </c>
      <c r="AX160" s="39">
        <v>0</v>
      </c>
      <c r="AY160" s="39">
        <v>0</v>
      </c>
      <c r="AZ160" s="39">
        <v>0</v>
      </c>
      <c r="BA160" s="62">
        <v>0</v>
      </c>
      <c r="BB160" s="62">
        <v>0</v>
      </c>
      <c r="BC160" s="62">
        <v>0</v>
      </c>
      <c r="BD160" s="62">
        <v>0</v>
      </c>
      <c r="BE160" s="62">
        <v>0</v>
      </c>
      <c r="BF160" s="62">
        <v>0</v>
      </c>
      <c r="BG160" s="62">
        <v>0</v>
      </c>
      <c r="BH160" s="62">
        <v>0</v>
      </c>
      <c r="BI160" s="7">
        <v>0</v>
      </c>
      <c r="BJ160" s="7">
        <v>0</v>
      </c>
      <c r="BK160" s="62">
        <v>0</v>
      </c>
      <c r="BL160" s="62">
        <v>0</v>
      </c>
      <c r="BM160" s="170">
        <v>0</v>
      </c>
      <c r="BN160" s="62"/>
      <c r="BO160" s="62"/>
      <c r="BP160" s="62"/>
      <c r="BQ160" s="62"/>
      <c r="BR160" s="62"/>
      <c r="BS160" s="62"/>
      <c r="BT160" s="62"/>
    </row>
    <row r="161" spans="3:72" x14ac:dyDescent="0.25">
      <c r="C161" t="str">
        <f>INDEX(Propetz!B:B,MATCH(F161,Propetz!D:D,0),1)</f>
        <v>COMERCIAL BEZERRA DE PRODUTOS PARA ORNITOLOGIA LTDA ME</v>
      </c>
      <c r="D161" s="31" t="s">
        <v>53</v>
      </c>
      <c r="E161" s="26" t="s">
        <v>286</v>
      </c>
      <c r="F161" s="31">
        <v>1170</v>
      </c>
      <c r="G161" s="26" t="s">
        <v>436</v>
      </c>
      <c r="H161" s="26" t="s">
        <v>440</v>
      </c>
      <c r="I161" s="39">
        <v>0</v>
      </c>
      <c r="J161" s="39">
        <v>0</v>
      </c>
      <c r="K161" s="39">
        <v>0</v>
      </c>
      <c r="L161" s="39">
        <v>0</v>
      </c>
      <c r="M161" s="39">
        <v>11717.9</v>
      </c>
      <c r="N161" s="39">
        <v>6953.9</v>
      </c>
      <c r="O161" s="39">
        <v>0</v>
      </c>
      <c r="P161" s="39">
        <v>0</v>
      </c>
      <c r="Q161" s="39">
        <v>0</v>
      </c>
      <c r="R161" s="39">
        <v>0</v>
      </c>
      <c r="S161" s="39">
        <v>0</v>
      </c>
      <c r="T161" s="39">
        <v>0</v>
      </c>
      <c r="U161" s="39">
        <v>0</v>
      </c>
      <c r="V161" s="39">
        <v>0</v>
      </c>
      <c r="W161" s="39">
        <v>0</v>
      </c>
      <c r="X161" s="39">
        <v>0</v>
      </c>
      <c r="Y161" s="39">
        <v>0</v>
      </c>
      <c r="Z161" s="39">
        <v>0</v>
      </c>
      <c r="AA161" s="39">
        <v>0</v>
      </c>
      <c r="AB161" s="39">
        <v>0</v>
      </c>
      <c r="AC161" s="39">
        <v>0</v>
      </c>
      <c r="AD161" s="39">
        <v>0</v>
      </c>
      <c r="AE161" s="39">
        <v>0</v>
      </c>
      <c r="AF161" s="39">
        <v>0</v>
      </c>
      <c r="AG161" s="39">
        <v>0</v>
      </c>
      <c r="AH161" s="39">
        <v>0</v>
      </c>
      <c r="AI161" s="39">
        <v>0</v>
      </c>
      <c r="AJ161" s="39">
        <v>0</v>
      </c>
      <c r="AK161" s="39">
        <v>0</v>
      </c>
      <c r="AL161" s="39">
        <v>0</v>
      </c>
      <c r="AM161" s="39">
        <v>0</v>
      </c>
      <c r="AN161" s="39">
        <v>0</v>
      </c>
      <c r="AO161" s="39">
        <v>0</v>
      </c>
      <c r="AP161" s="39">
        <v>0</v>
      </c>
      <c r="AQ161" s="39">
        <v>0</v>
      </c>
      <c r="AR161" s="39">
        <v>0</v>
      </c>
      <c r="AS161" s="39">
        <v>0</v>
      </c>
      <c r="AT161" s="39">
        <v>0</v>
      </c>
      <c r="AU161" s="39">
        <v>0</v>
      </c>
      <c r="AV161" s="39">
        <v>0</v>
      </c>
      <c r="AW161" s="39">
        <v>0</v>
      </c>
      <c r="AX161" s="39">
        <v>0</v>
      </c>
      <c r="AY161" s="39">
        <v>0</v>
      </c>
      <c r="AZ161" s="39">
        <v>0</v>
      </c>
      <c r="BA161" s="62">
        <v>0</v>
      </c>
      <c r="BB161" s="62">
        <v>0</v>
      </c>
      <c r="BC161" s="62">
        <v>0</v>
      </c>
      <c r="BD161" s="62">
        <v>0</v>
      </c>
      <c r="BE161" s="62">
        <v>0</v>
      </c>
      <c r="BF161" s="62">
        <v>0</v>
      </c>
      <c r="BG161" s="62">
        <v>0</v>
      </c>
      <c r="BH161" s="62">
        <v>0</v>
      </c>
      <c r="BI161" s="7">
        <v>0</v>
      </c>
      <c r="BJ161" s="7">
        <v>0</v>
      </c>
      <c r="BK161" s="62">
        <v>0</v>
      </c>
      <c r="BL161" s="62">
        <v>0</v>
      </c>
      <c r="BM161" s="170">
        <v>0</v>
      </c>
      <c r="BN161" s="62"/>
      <c r="BO161" s="62"/>
      <c r="BP161" s="62"/>
      <c r="BQ161" s="62"/>
      <c r="BR161" s="62"/>
      <c r="BS161" s="62"/>
      <c r="BT161" s="62"/>
    </row>
    <row r="162" spans="3:72" x14ac:dyDescent="0.25">
      <c r="C162" t="str">
        <f>INDEX(Propetz!B:B,MATCH(F162,Propetz!D:D,0),1)</f>
        <v>MILTON CESAR ANDRIOTTA</v>
      </c>
      <c r="D162" s="31" t="s">
        <v>173</v>
      </c>
      <c r="E162" s="26" t="s">
        <v>276</v>
      </c>
      <c r="F162" s="31">
        <v>1113</v>
      </c>
      <c r="G162" s="26" t="s">
        <v>436</v>
      </c>
      <c r="H162" s="26" t="s">
        <v>435</v>
      </c>
      <c r="I162" s="39">
        <v>0</v>
      </c>
      <c r="J162" s="39">
        <v>2460.64</v>
      </c>
      <c r="K162" s="39">
        <v>0</v>
      </c>
      <c r="L162" s="39">
        <v>0</v>
      </c>
      <c r="M162" s="39">
        <v>0</v>
      </c>
      <c r="N162" s="39">
        <v>2118.7199999999998</v>
      </c>
      <c r="O162" s="39">
        <v>0</v>
      </c>
      <c r="P162" s="39">
        <v>0</v>
      </c>
      <c r="Q162" s="39">
        <v>7754.1</v>
      </c>
      <c r="R162" s="39">
        <v>0</v>
      </c>
      <c r="S162" s="39">
        <v>0</v>
      </c>
      <c r="T162" s="39">
        <v>0</v>
      </c>
      <c r="U162" s="39">
        <v>0</v>
      </c>
      <c r="V162" s="39">
        <v>3563.75</v>
      </c>
      <c r="W162" s="39">
        <v>0</v>
      </c>
      <c r="X162" s="39">
        <v>4960</v>
      </c>
      <c r="Y162" s="39">
        <v>5274.22</v>
      </c>
      <c r="Z162" s="39">
        <v>0</v>
      </c>
      <c r="AA162" s="39">
        <v>0</v>
      </c>
      <c r="AB162" s="39">
        <v>0</v>
      </c>
      <c r="AC162" s="39">
        <v>0</v>
      </c>
      <c r="AD162" s="39">
        <v>0</v>
      </c>
      <c r="AE162" s="39">
        <v>0</v>
      </c>
      <c r="AF162" s="39">
        <v>3660.12</v>
      </c>
      <c r="AG162" s="39">
        <v>0</v>
      </c>
      <c r="AH162" s="39">
        <v>0</v>
      </c>
      <c r="AI162" s="39">
        <v>0</v>
      </c>
      <c r="AJ162" s="39">
        <v>0</v>
      </c>
      <c r="AK162" s="39">
        <v>0</v>
      </c>
      <c r="AL162" s="39">
        <v>0</v>
      </c>
      <c r="AM162" s="39">
        <v>5194.5200000000004</v>
      </c>
      <c r="AN162" s="39">
        <v>0</v>
      </c>
      <c r="AO162" s="39">
        <v>0</v>
      </c>
      <c r="AP162" s="39">
        <v>0</v>
      </c>
      <c r="AQ162" s="39">
        <v>0</v>
      </c>
      <c r="AR162" s="39">
        <v>5147.5600000000004</v>
      </c>
      <c r="AS162" s="39">
        <v>0</v>
      </c>
      <c r="AT162" s="39">
        <v>5426.76</v>
      </c>
      <c r="AU162" s="39">
        <v>0</v>
      </c>
      <c r="AV162" s="39">
        <v>0</v>
      </c>
      <c r="AW162" s="39">
        <v>0</v>
      </c>
      <c r="AX162" s="39">
        <v>0</v>
      </c>
      <c r="AY162" s="39">
        <v>0</v>
      </c>
      <c r="AZ162" s="39">
        <v>0</v>
      </c>
      <c r="BA162" s="62">
        <v>5588.91</v>
      </c>
      <c r="BB162" s="62">
        <v>0</v>
      </c>
      <c r="BC162" s="62">
        <v>0</v>
      </c>
      <c r="BD162" s="62">
        <v>5489.16</v>
      </c>
      <c r="BE162" s="62">
        <v>2061.7399999999998</v>
      </c>
      <c r="BF162" s="62">
        <v>0</v>
      </c>
      <c r="BG162" s="62">
        <v>0</v>
      </c>
      <c r="BH162" s="62">
        <v>0</v>
      </c>
      <c r="BI162" s="7">
        <v>1792.8</v>
      </c>
      <c r="BJ162" s="7">
        <v>0</v>
      </c>
      <c r="BK162" s="62">
        <v>0</v>
      </c>
      <c r="BL162" s="62">
        <v>0</v>
      </c>
      <c r="BM162" s="170">
        <v>1853.1</v>
      </c>
      <c r="BN162" s="62"/>
      <c r="BO162" s="62"/>
      <c r="BP162" s="62"/>
      <c r="BQ162" s="62"/>
      <c r="BR162" s="62"/>
      <c r="BS162" s="62"/>
      <c r="BT162" s="62"/>
    </row>
    <row r="163" spans="3:72" x14ac:dyDescent="0.25">
      <c r="C163" t="str">
        <f>INDEX(Propetz!B:B,MATCH(F163,Propetz!D:D,0),1)</f>
        <v>RAFAEL WOLF 02547712113</v>
      </c>
      <c r="D163" s="31" t="s">
        <v>211</v>
      </c>
      <c r="E163" s="26" t="s">
        <v>290</v>
      </c>
      <c r="F163" s="31">
        <v>1005</v>
      </c>
      <c r="G163" s="26" t="s">
        <v>529</v>
      </c>
      <c r="H163" s="26" t="s">
        <v>440</v>
      </c>
      <c r="I163" s="39">
        <v>6044.9400000000005</v>
      </c>
      <c r="J163" s="39">
        <v>2018.83</v>
      </c>
      <c r="K163" s="39">
        <v>0</v>
      </c>
      <c r="L163" s="39">
        <v>0</v>
      </c>
      <c r="M163" s="39">
        <v>2791.18</v>
      </c>
      <c r="N163" s="39">
        <v>1454.88</v>
      </c>
      <c r="O163" s="39">
        <v>0</v>
      </c>
      <c r="P163" s="39">
        <v>2174.3200000000002</v>
      </c>
      <c r="Q163" s="39">
        <v>2361.36</v>
      </c>
      <c r="R163" s="39">
        <v>2500.7600000000002</v>
      </c>
      <c r="S163" s="39">
        <v>0</v>
      </c>
      <c r="T163" s="39">
        <v>6624.31</v>
      </c>
      <c r="U163" s="39">
        <v>0</v>
      </c>
      <c r="V163" s="39">
        <v>0</v>
      </c>
      <c r="W163" s="39">
        <v>0</v>
      </c>
      <c r="X163" s="39">
        <v>0</v>
      </c>
      <c r="Y163" s="39">
        <v>0</v>
      </c>
      <c r="Z163" s="39">
        <v>0</v>
      </c>
      <c r="AA163" s="39">
        <v>0</v>
      </c>
      <c r="AB163" s="39">
        <v>0</v>
      </c>
      <c r="AC163" s="39">
        <v>0</v>
      </c>
      <c r="AD163" s="39">
        <v>0</v>
      </c>
      <c r="AE163" s="39">
        <v>0</v>
      </c>
      <c r="AF163" s="39">
        <v>0</v>
      </c>
      <c r="AG163" s="39">
        <v>0</v>
      </c>
      <c r="AH163" s="39">
        <v>0</v>
      </c>
      <c r="AI163" s="39">
        <v>0</v>
      </c>
      <c r="AJ163" s="39">
        <v>0</v>
      </c>
      <c r="AK163" s="39">
        <v>0</v>
      </c>
      <c r="AL163" s="39">
        <v>0</v>
      </c>
      <c r="AM163" s="39">
        <v>0</v>
      </c>
      <c r="AN163" s="39">
        <v>0</v>
      </c>
      <c r="AO163" s="39">
        <v>0</v>
      </c>
      <c r="AP163" s="39">
        <v>0</v>
      </c>
      <c r="AQ163" s="39">
        <v>0</v>
      </c>
      <c r="AR163" s="39">
        <v>0</v>
      </c>
      <c r="AS163" s="39">
        <v>0</v>
      </c>
      <c r="AT163" s="39">
        <v>0</v>
      </c>
      <c r="AU163" s="39">
        <v>0</v>
      </c>
      <c r="AV163" s="39">
        <v>0</v>
      </c>
      <c r="AW163" s="39">
        <v>0</v>
      </c>
      <c r="AX163" s="39">
        <v>0</v>
      </c>
      <c r="AY163" s="39">
        <v>0</v>
      </c>
      <c r="AZ163" s="39">
        <v>0</v>
      </c>
      <c r="BA163" s="62">
        <v>0</v>
      </c>
      <c r="BB163" s="62">
        <v>0</v>
      </c>
      <c r="BC163" s="62">
        <v>0</v>
      </c>
      <c r="BD163" s="62">
        <v>0</v>
      </c>
      <c r="BE163" s="62">
        <v>0</v>
      </c>
      <c r="BF163" s="62">
        <v>0</v>
      </c>
      <c r="BG163" s="62">
        <v>0</v>
      </c>
      <c r="BH163" s="62">
        <v>0</v>
      </c>
      <c r="BI163" s="7">
        <v>0</v>
      </c>
      <c r="BJ163" s="7">
        <v>0</v>
      </c>
      <c r="BK163" s="62">
        <v>0</v>
      </c>
      <c r="BL163" s="62">
        <v>0</v>
      </c>
      <c r="BM163" s="170">
        <v>0</v>
      </c>
      <c r="BN163" s="62"/>
      <c r="BO163" s="62"/>
      <c r="BP163" s="62"/>
      <c r="BQ163" s="62"/>
      <c r="BR163" s="62"/>
      <c r="BS163" s="62"/>
      <c r="BT163" s="62"/>
    </row>
    <row r="164" spans="3:72" x14ac:dyDescent="0.25">
      <c r="C164" t="str">
        <f>INDEX(Propetz!B:B,MATCH(F164,Propetz!D:D,0),1)</f>
        <v>UELLINGTON DA SILVA SANTANA 09171822780</v>
      </c>
      <c r="D164" s="31" t="s">
        <v>249</v>
      </c>
      <c r="E164" s="26" t="s">
        <v>294</v>
      </c>
      <c r="F164" s="31">
        <v>1022</v>
      </c>
      <c r="G164" s="26" t="s">
        <v>436</v>
      </c>
      <c r="H164" s="26" t="s">
        <v>464</v>
      </c>
      <c r="I164" s="39">
        <v>2493</v>
      </c>
      <c r="J164" s="39">
        <v>8417.6</v>
      </c>
      <c r="K164" s="39">
        <v>0</v>
      </c>
      <c r="L164" s="39">
        <v>0</v>
      </c>
      <c r="M164" s="39">
        <v>14321.52</v>
      </c>
      <c r="N164" s="39">
        <v>0</v>
      </c>
      <c r="O164" s="39">
        <v>0</v>
      </c>
      <c r="P164" s="39">
        <v>0</v>
      </c>
      <c r="Q164" s="39">
        <v>0</v>
      </c>
      <c r="R164" s="39">
        <v>0</v>
      </c>
      <c r="S164" s="39">
        <v>0</v>
      </c>
      <c r="T164" s="39">
        <v>0</v>
      </c>
      <c r="U164" s="39">
        <v>0</v>
      </c>
      <c r="V164" s="39">
        <v>0</v>
      </c>
      <c r="W164" s="39">
        <v>3454.37</v>
      </c>
      <c r="X164" s="39">
        <v>0</v>
      </c>
      <c r="Y164" s="39">
        <v>0</v>
      </c>
      <c r="Z164" s="39">
        <v>0</v>
      </c>
      <c r="AA164" s="39">
        <v>0</v>
      </c>
      <c r="AB164" s="39">
        <v>0</v>
      </c>
      <c r="AC164" s="39">
        <v>0</v>
      </c>
      <c r="AD164" s="39">
        <v>0</v>
      </c>
      <c r="AE164" s="39">
        <v>0</v>
      </c>
      <c r="AF164" s="39">
        <v>0</v>
      </c>
      <c r="AG164" s="39">
        <v>0</v>
      </c>
      <c r="AH164" s="39">
        <v>0</v>
      </c>
      <c r="AI164" s="39">
        <v>0</v>
      </c>
      <c r="AJ164" s="39">
        <v>0</v>
      </c>
      <c r="AK164" s="39">
        <v>0</v>
      </c>
      <c r="AL164" s="39">
        <v>0</v>
      </c>
      <c r="AM164" s="39">
        <v>0</v>
      </c>
      <c r="AN164" s="39">
        <v>0</v>
      </c>
      <c r="AO164" s="39">
        <v>0</v>
      </c>
      <c r="AP164" s="39">
        <v>0</v>
      </c>
      <c r="AQ164" s="39">
        <v>0</v>
      </c>
      <c r="AR164" s="39">
        <v>0</v>
      </c>
      <c r="AS164" s="39">
        <v>0</v>
      </c>
      <c r="AT164" s="39">
        <v>0</v>
      </c>
      <c r="AU164" s="39">
        <v>0</v>
      </c>
      <c r="AV164" s="39">
        <v>0</v>
      </c>
      <c r="AW164" s="39">
        <v>0</v>
      </c>
      <c r="AX164" s="39">
        <v>0</v>
      </c>
      <c r="AY164" s="39">
        <v>0</v>
      </c>
      <c r="AZ164" s="39">
        <v>0</v>
      </c>
      <c r="BA164" s="62">
        <v>0</v>
      </c>
      <c r="BB164" s="62">
        <v>0</v>
      </c>
      <c r="BC164" s="62">
        <v>0</v>
      </c>
      <c r="BD164" s="62">
        <v>0</v>
      </c>
      <c r="BE164" s="62">
        <v>0</v>
      </c>
      <c r="BF164" s="62">
        <v>0</v>
      </c>
      <c r="BG164" s="62">
        <v>0</v>
      </c>
      <c r="BH164" s="62">
        <v>0</v>
      </c>
      <c r="BI164" s="7">
        <v>0</v>
      </c>
      <c r="BJ164" s="7">
        <v>0</v>
      </c>
      <c r="BK164" s="62">
        <v>0</v>
      </c>
      <c r="BL164" s="62">
        <v>0</v>
      </c>
      <c r="BM164" s="170">
        <v>0</v>
      </c>
      <c r="BN164" s="62"/>
      <c r="BO164" s="62"/>
      <c r="BP164" s="62"/>
      <c r="BQ164" s="62"/>
      <c r="BR164" s="62"/>
      <c r="BS164" s="62"/>
      <c r="BT164" s="62"/>
    </row>
    <row r="165" spans="3:72" x14ac:dyDescent="0.25">
      <c r="C165" t="str">
        <f>INDEX(Propetz!B:B,MATCH(F165,Propetz!D:D,0),1)</f>
        <v>MARCIO LEANDRO VERCANTI DA SILVA 34215826888</v>
      </c>
      <c r="D165" s="31" t="s">
        <v>158</v>
      </c>
      <c r="E165" s="26" t="s">
        <v>276</v>
      </c>
      <c r="F165" s="31">
        <v>1246</v>
      </c>
      <c r="G165" s="26" t="s">
        <v>436</v>
      </c>
      <c r="H165" s="26" t="s">
        <v>435</v>
      </c>
      <c r="I165" s="39">
        <v>0</v>
      </c>
      <c r="J165" s="39">
        <v>0</v>
      </c>
      <c r="K165" s="39">
        <v>0</v>
      </c>
      <c r="L165" s="39">
        <v>0</v>
      </c>
      <c r="M165" s="39">
        <v>0</v>
      </c>
      <c r="N165" s="39">
        <v>0</v>
      </c>
      <c r="O165" s="39">
        <v>0</v>
      </c>
      <c r="P165" s="39">
        <v>3112.08</v>
      </c>
      <c r="Q165" s="39">
        <v>1951.28</v>
      </c>
      <c r="R165" s="39">
        <v>1701.66</v>
      </c>
      <c r="S165" s="39">
        <v>1505.14</v>
      </c>
      <c r="T165" s="39">
        <v>3716.44</v>
      </c>
      <c r="U165" s="39">
        <v>0</v>
      </c>
      <c r="V165" s="39">
        <v>1967.76</v>
      </c>
      <c r="W165" s="39">
        <v>1936.97</v>
      </c>
      <c r="X165" s="39">
        <v>1794.89</v>
      </c>
      <c r="Y165" s="39">
        <v>2212.2800000000002</v>
      </c>
      <c r="Z165" s="39">
        <v>3488.28</v>
      </c>
      <c r="AA165" s="39">
        <v>3839.1</v>
      </c>
      <c r="AB165" s="39">
        <v>0</v>
      </c>
      <c r="AC165" s="39">
        <v>3090.94</v>
      </c>
      <c r="AD165" s="39">
        <v>5038.55</v>
      </c>
      <c r="AE165" s="39">
        <v>3250.36</v>
      </c>
      <c r="AF165" s="39">
        <v>3634.56</v>
      </c>
      <c r="AG165" s="39">
        <v>0</v>
      </c>
      <c r="AH165" s="39">
        <v>7698.26</v>
      </c>
      <c r="AI165" s="39">
        <v>3904.36</v>
      </c>
      <c r="AJ165" s="39">
        <v>6398.4</v>
      </c>
      <c r="AK165" s="39">
        <v>2514.48</v>
      </c>
      <c r="AL165" s="39">
        <v>2939.92</v>
      </c>
      <c r="AM165" s="39">
        <v>3946.68</v>
      </c>
      <c r="AN165" s="39">
        <v>8608.33</v>
      </c>
      <c r="AO165" s="39">
        <v>0</v>
      </c>
      <c r="AP165" s="39">
        <v>0</v>
      </c>
      <c r="AQ165" s="39">
        <v>0</v>
      </c>
      <c r="AR165" s="39">
        <v>4882.8900000000003</v>
      </c>
      <c r="AS165" s="39">
        <v>4612.5600000000004</v>
      </c>
      <c r="AT165" s="39">
        <v>36.020000000000003</v>
      </c>
      <c r="AU165" s="39">
        <v>0</v>
      </c>
      <c r="AV165" s="39">
        <v>0</v>
      </c>
      <c r="AW165" s="39">
        <v>0</v>
      </c>
      <c r="AX165" s="39">
        <v>0</v>
      </c>
      <c r="AY165" s="39">
        <v>0</v>
      </c>
      <c r="AZ165" s="39">
        <v>0</v>
      </c>
      <c r="BA165" s="62">
        <v>0</v>
      </c>
      <c r="BB165" s="62">
        <v>0</v>
      </c>
      <c r="BC165" s="62">
        <v>0</v>
      </c>
      <c r="BD165" s="62">
        <v>0</v>
      </c>
      <c r="BE165" s="62">
        <v>0</v>
      </c>
      <c r="BF165" s="62">
        <v>0</v>
      </c>
      <c r="BG165" s="62">
        <v>0</v>
      </c>
      <c r="BH165" s="62">
        <v>0</v>
      </c>
      <c r="BI165" s="7">
        <v>0</v>
      </c>
      <c r="BJ165" s="7">
        <v>0</v>
      </c>
      <c r="BK165" s="62">
        <v>0</v>
      </c>
      <c r="BL165" s="62">
        <v>0</v>
      </c>
      <c r="BM165" s="170">
        <v>0</v>
      </c>
      <c r="BN165" s="62"/>
      <c r="BO165" s="62"/>
      <c r="BP165" s="62"/>
      <c r="BQ165" s="62"/>
      <c r="BR165" s="62"/>
      <c r="BS165" s="62"/>
      <c r="BT165" s="62"/>
    </row>
    <row r="166" spans="3:72" x14ac:dyDescent="0.25">
      <c r="C166" t="str">
        <f>INDEX(Propetz!B:B,MATCH(F166,Propetz!D:D,0),1)</f>
        <v>CÃOBELEIREIRO DISTRIBUIDORA LTDA</v>
      </c>
      <c r="D166" s="31" t="s">
        <v>40</v>
      </c>
      <c r="E166" s="26" t="s">
        <v>298</v>
      </c>
      <c r="F166" s="31">
        <v>1165</v>
      </c>
      <c r="G166" s="26" t="s">
        <v>436</v>
      </c>
      <c r="H166" s="26" t="s">
        <v>435</v>
      </c>
      <c r="I166" s="39">
        <v>0</v>
      </c>
      <c r="J166" s="39">
        <v>0</v>
      </c>
      <c r="K166" s="39">
        <v>0</v>
      </c>
      <c r="L166" s="39">
        <v>6450.34</v>
      </c>
      <c r="M166" s="39">
        <v>2332.31</v>
      </c>
      <c r="N166" s="39">
        <v>0</v>
      </c>
      <c r="O166" s="39">
        <v>0</v>
      </c>
      <c r="P166" s="39">
        <v>3753.52</v>
      </c>
      <c r="Q166" s="39">
        <v>0</v>
      </c>
      <c r="R166" s="39">
        <v>0</v>
      </c>
      <c r="S166" s="39">
        <v>5097.04</v>
      </c>
      <c r="T166" s="39">
        <v>387.29</v>
      </c>
      <c r="U166" s="39">
        <v>0</v>
      </c>
      <c r="V166" s="39">
        <v>0</v>
      </c>
      <c r="W166" s="39">
        <v>5982.54</v>
      </c>
      <c r="X166" s="39">
        <v>0</v>
      </c>
      <c r="Y166" s="39">
        <v>5207.96</v>
      </c>
      <c r="Z166" s="39">
        <v>0</v>
      </c>
      <c r="AA166" s="39">
        <v>0</v>
      </c>
      <c r="AB166" s="39">
        <v>0</v>
      </c>
      <c r="AC166" s="39">
        <v>0</v>
      </c>
      <c r="AD166" s="39">
        <v>0</v>
      </c>
      <c r="AE166" s="39">
        <v>0</v>
      </c>
      <c r="AF166" s="39">
        <v>0</v>
      </c>
      <c r="AG166" s="39">
        <v>0</v>
      </c>
      <c r="AH166" s="39">
        <v>0</v>
      </c>
      <c r="AI166" s="39">
        <v>0</v>
      </c>
      <c r="AJ166" s="39">
        <v>0</v>
      </c>
      <c r="AK166" s="39">
        <v>0</v>
      </c>
      <c r="AL166" s="39">
        <v>0</v>
      </c>
      <c r="AM166" s="39">
        <v>0</v>
      </c>
      <c r="AN166" s="39">
        <v>0</v>
      </c>
      <c r="AO166" s="39">
        <v>0</v>
      </c>
      <c r="AP166" s="39">
        <v>0</v>
      </c>
      <c r="AQ166" s="39">
        <v>0</v>
      </c>
      <c r="AR166" s="39">
        <v>0</v>
      </c>
      <c r="AS166" s="39">
        <v>0</v>
      </c>
      <c r="AT166" s="39">
        <v>0</v>
      </c>
      <c r="AU166" s="39">
        <v>0</v>
      </c>
      <c r="AV166" s="39">
        <v>0</v>
      </c>
      <c r="AW166" s="39">
        <v>0</v>
      </c>
      <c r="AX166" s="39">
        <v>0</v>
      </c>
      <c r="AY166" s="39">
        <v>0</v>
      </c>
      <c r="AZ166" s="39">
        <v>0</v>
      </c>
      <c r="BA166" s="62">
        <v>0</v>
      </c>
      <c r="BB166" s="62">
        <v>0</v>
      </c>
      <c r="BC166" s="62">
        <v>0</v>
      </c>
      <c r="BD166" s="62">
        <v>0</v>
      </c>
      <c r="BE166" s="62">
        <v>0</v>
      </c>
      <c r="BF166" s="62">
        <v>0</v>
      </c>
      <c r="BG166" s="62">
        <v>0</v>
      </c>
      <c r="BH166" s="62">
        <v>0</v>
      </c>
      <c r="BI166" s="7">
        <v>0</v>
      </c>
      <c r="BJ166" s="7">
        <v>0</v>
      </c>
      <c r="BK166" s="62">
        <v>0</v>
      </c>
      <c r="BL166" s="62">
        <v>0</v>
      </c>
      <c r="BM166" s="170">
        <v>0</v>
      </c>
      <c r="BN166" s="62"/>
      <c r="BO166" s="62"/>
      <c r="BP166" s="62"/>
      <c r="BQ166" s="62"/>
      <c r="BR166" s="62"/>
      <c r="BS166" s="62"/>
      <c r="BT166" s="62"/>
    </row>
    <row r="167" spans="3:72" x14ac:dyDescent="0.25">
      <c r="C167" t="str">
        <f>INDEX(Propetz!B:B,MATCH(F167,Propetz!D:D,0),1)</f>
        <v>WIZIE PET LTDA</v>
      </c>
      <c r="D167" s="31" t="s">
        <v>333</v>
      </c>
      <c r="E167" s="26" t="s">
        <v>276</v>
      </c>
      <c r="F167" s="31">
        <v>1297</v>
      </c>
      <c r="G167" s="26" t="s">
        <v>436</v>
      </c>
      <c r="H167" s="26" t="s">
        <v>435</v>
      </c>
      <c r="I167" s="39">
        <v>0</v>
      </c>
      <c r="J167" s="39">
        <v>0</v>
      </c>
      <c r="K167" s="39">
        <v>0</v>
      </c>
      <c r="L167" s="39">
        <v>0</v>
      </c>
      <c r="M167" s="39">
        <v>0</v>
      </c>
      <c r="N167" s="39">
        <v>0</v>
      </c>
      <c r="O167" s="39">
        <v>0</v>
      </c>
      <c r="P167" s="39">
        <v>0</v>
      </c>
      <c r="Q167" s="39">
        <v>0</v>
      </c>
      <c r="R167" s="39">
        <v>0</v>
      </c>
      <c r="S167" s="39">
        <v>3482.93</v>
      </c>
      <c r="T167" s="39">
        <v>1724.29</v>
      </c>
      <c r="U167" s="39">
        <v>4041.49</v>
      </c>
      <c r="V167" s="39">
        <v>3989.99</v>
      </c>
      <c r="W167" s="39">
        <v>0</v>
      </c>
      <c r="X167" s="39">
        <v>4124.4799999999996</v>
      </c>
      <c r="Y167" s="39">
        <v>0</v>
      </c>
      <c r="Z167" s="39">
        <v>3557.25</v>
      </c>
      <c r="AA167" s="39">
        <v>4042.31</v>
      </c>
      <c r="AB167" s="39">
        <v>6912.41</v>
      </c>
      <c r="AC167" s="39">
        <v>0</v>
      </c>
      <c r="AD167" s="39">
        <v>10887.68</v>
      </c>
      <c r="AE167" s="39">
        <v>3690.3500000000004</v>
      </c>
      <c r="AF167" s="39">
        <v>6071.36</v>
      </c>
      <c r="AG167" s="39">
        <v>11306.4</v>
      </c>
      <c r="AH167" s="39">
        <v>8328.7199999999993</v>
      </c>
      <c r="AI167" s="39">
        <v>4419.3999999999996</v>
      </c>
      <c r="AJ167" s="39">
        <v>5097.53</v>
      </c>
      <c r="AK167" s="39">
        <v>3933</v>
      </c>
      <c r="AL167" s="39">
        <v>0</v>
      </c>
      <c r="AM167" s="39">
        <v>5938.24</v>
      </c>
      <c r="AN167" s="39">
        <v>4557.95</v>
      </c>
      <c r="AO167" s="39">
        <v>0</v>
      </c>
      <c r="AP167" s="39">
        <v>4430.21</v>
      </c>
      <c r="AQ167" s="39">
        <v>2293.3200000000002</v>
      </c>
      <c r="AR167" s="39">
        <v>6010.92</v>
      </c>
      <c r="AS167" s="39">
        <v>2238.6</v>
      </c>
      <c r="AT167" s="39">
        <v>5371.91</v>
      </c>
      <c r="AU167" s="39">
        <v>5353.58</v>
      </c>
      <c r="AV167" s="39">
        <v>0</v>
      </c>
      <c r="AW167" s="39">
        <v>5293.77</v>
      </c>
      <c r="AX167" s="39">
        <v>2426.37</v>
      </c>
      <c r="AY167" s="39">
        <v>-132.09</v>
      </c>
      <c r="AZ167" s="39">
        <v>4553.0200000000004</v>
      </c>
      <c r="BA167" s="62">
        <v>6596.7800000000007</v>
      </c>
      <c r="BB167" s="62">
        <v>0</v>
      </c>
      <c r="BC167" s="62">
        <v>5510.39</v>
      </c>
      <c r="BD167" s="62">
        <v>0</v>
      </c>
      <c r="BE167" s="62">
        <v>6402.3</v>
      </c>
      <c r="BF167" s="62">
        <v>0</v>
      </c>
      <c r="BG167" s="62">
        <v>3333.05</v>
      </c>
      <c r="BH167" s="62">
        <v>5551.15</v>
      </c>
      <c r="BI167" s="7">
        <v>4359.42</v>
      </c>
      <c r="BJ167" s="7">
        <v>2768.38</v>
      </c>
      <c r="BK167" s="62">
        <v>3221.07</v>
      </c>
      <c r="BL167" s="62">
        <v>7233.97</v>
      </c>
      <c r="BM167" s="170">
        <v>7568.84</v>
      </c>
      <c r="BN167" s="62"/>
      <c r="BO167" s="62"/>
      <c r="BP167" s="62"/>
      <c r="BQ167" s="62"/>
      <c r="BR167" s="62"/>
      <c r="BS167" s="62"/>
      <c r="BT167" s="62"/>
    </row>
    <row r="168" spans="3:72" x14ac:dyDescent="0.25">
      <c r="C168" t="str">
        <f>INDEX(Propetz!B:B,MATCH(F168,Propetz!D:D,0),1)</f>
        <v>O TOSADOR FRANQUIAS EIRELI</v>
      </c>
      <c r="D168" s="31" t="s">
        <v>177</v>
      </c>
      <c r="E168" s="26" t="s">
        <v>276</v>
      </c>
      <c r="F168" s="31">
        <v>1074</v>
      </c>
      <c r="G168" s="26" t="s">
        <v>436</v>
      </c>
      <c r="H168" s="26" t="s">
        <v>435</v>
      </c>
      <c r="I168" s="39">
        <v>14550.68</v>
      </c>
      <c r="J168" s="39">
        <v>0</v>
      </c>
      <c r="K168" s="39">
        <v>13130.68</v>
      </c>
      <c r="L168" s="39">
        <v>0</v>
      </c>
      <c r="M168" s="39">
        <v>0</v>
      </c>
      <c r="N168" s="39">
        <v>11510.64</v>
      </c>
      <c r="O168" s="39">
        <v>0</v>
      </c>
      <c r="P168" s="39">
        <v>0</v>
      </c>
      <c r="Q168" s="39">
        <v>0</v>
      </c>
      <c r="R168" s="39">
        <v>0</v>
      </c>
      <c r="S168" s="39">
        <v>0</v>
      </c>
      <c r="T168" s="39">
        <v>0</v>
      </c>
      <c r="U168" s="39">
        <v>5497.22</v>
      </c>
      <c r="V168" s="39">
        <v>0</v>
      </c>
      <c r="W168" s="39">
        <v>0</v>
      </c>
      <c r="X168" s="39">
        <v>0</v>
      </c>
      <c r="Y168" s="39">
        <v>0</v>
      </c>
      <c r="Z168" s="39">
        <v>0</v>
      </c>
      <c r="AA168" s="39">
        <v>8940.2999999999993</v>
      </c>
      <c r="AB168" s="39">
        <v>0</v>
      </c>
      <c r="AC168" s="39">
        <v>0</v>
      </c>
      <c r="AD168" s="39">
        <v>0</v>
      </c>
      <c r="AE168" s="39">
        <v>0</v>
      </c>
      <c r="AF168" s="39">
        <v>0</v>
      </c>
      <c r="AG168" s="39">
        <v>0</v>
      </c>
      <c r="AH168" s="39">
        <v>0</v>
      </c>
      <c r="AI168" s="39">
        <v>0</v>
      </c>
      <c r="AJ168" s="39">
        <v>0</v>
      </c>
      <c r="AK168" s="39">
        <v>0</v>
      </c>
      <c r="AL168" s="39">
        <v>0</v>
      </c>
      <c r="AM168" s="39">
        <v>0</v>
      </c>
      <c r="AN168" s="39">
        <v>0</v>
      </c>
      <c r="AO168" s="39">
        <v>0</v>
      </c>
      <c r="AP168" s="39">
        <v>0</v>
      </c>
      <c r="AQ168" s="39">
        <v>0</v>
      </c>
      <c r="AR168" s="39">
        <v>0</v>
      </c>
      <c r="AS168" s="39">
        <v>0</v>
      </c>
      <c r="AT168" s="39">
        <v>0</v>
      </c>
      <c r="AU168" s="39">
        <v>0</v>
      </c>
      <c r="AV168" s="39">
        <v>0</v>
      </c>
      <c r="AW168" s="39">
        <v>0</v>
      </c>
      <c r="AX168" s="39">
        <v>0</v>
      </c>
      <c r="AY168" s="39">
        <v>0</v>
      </c>
      <c r="AZ168" s="39">
        <v>0</v>
      </c>
      <c r="BA168" s="62">
        <v>0</v>
      </c>
      <c r="BB168" s="62">
        <v>0</v>
      </c>
      <c r="BC168" s="62">
        <v>0</v>
      </c>
      <c r="BD168" s="62">
        <v>0</v>
      </c>
      <c r="BE168" s="62">
        <v>0</v>
      </c>
      <c r="BF168" s="62">
        <v>0</v>
      </c>
      <c r="BG168" s="62">
        <v>0</v>
      </c>
      <c r="BH168" s="62">
        <v>0</v>
      </c>
      <c r="BI168" s="7">
        <v>0</v>
      </c>
      <c r="BJ168" s="7">
        <v>0</v>
      </c>
      <c r="BK168" s="62">
        <v>0</v>
      </c>
      <c r="BL168" s="62">
        <v>0</v>
      </c>
      <c r="BM168" s="170">
        <v>0</v>
      </c>
      <c r="BN168" s="62"/>
      <c r="BO168" s="62"/>
      <c r="BP168" s="62"/>
      <c r="BQ168" s="62"/>
      <c r="BR168" s="62"/>
      <c r="BS168" s="62"/>
      <c r="BT168" s="62"/>
    </row>
    <row r="169" spans="3:72" x14ac:dyDescent="0.25">
      <c r="C169" t="str">
        <f>INDEX(Propetz!B:B,MATCH(F169,Propetz!D:D,0),1)</f>
        <v>PX - IRMAOS PEIXOTO PRODUTOS VETERINARIOS LTDA - ME</v>
      </c>
      <c r="D169" s="31" t="s">
        <v>209</v>
      </c>
      <c r="E169" s="26" t="s">
        <v>291</v>
      </c>
      <c r="F169" s="31">
        <v>1229</v>
      </c>
      <c r="G169" s="26" t="s">
        <v>529</v>
      </c>
      <c r="H169" s="26" t="s">
        <v>435</v>
      </c>
      <c r="I169" s="39">
        <v>0</v>
      </c>
      <c r="J169" s="39">
        <v>0</v>
      </c>
      <c r="K169" s="39">
        <v>0</v>
      </c>
      <c r="L169" s="39">
        <v>0</v>
      </c>
      <c r="M169" s="39">
        <v>0</v>
      </c>
      <c r="N169" s="39">
        <v>0</v>
      </c>
      <c r="O169" s="39">
        <v>6625.6</v>
      </c>
      <c r="P169" s="39">
        <v>7453.8</v>
      </c>
      <c r="Q169" s="39">
        <v>0</v>
      </c>
      <c r="R169" s="39">
        <v>0</v>
      </c>
      <c r="S169" s="39">
        <v>0</v>
      </c>
      <c r="T169" s="39">
        <v>0</v>
      </c>
      <c r="U169" s="39">
        <v>0</v>
      </c>
      <c r="V169" s="39">
        <v>0</v>
      </c>
      <c r="W169" s="39">
        <v>2484.63</v>
      </c>
      <c r="X169" s="39">
        <v>0</v>
      </c>
      <c r="Y169" s="39">
        <v>0</v>
      </c>
      <c r="Z169" s="39">
        <v>0</v>
      </c>
      <c r="AA169" s="39">
        <v>2484.5700000000002</v>
      </c>
      <c r="AB169" s="39">
        <v>0</v>
      </c>
      <c r="AC169" s="39">
        <v>0</v>
      </c>
      <c r="AD169" s="39">
        <v>3312.76</v>
      </c>
      <c r="AE169" s="39">
        <v>0</v>
      </c>
      <c r="AF169" s="39">
        <v>0</v>
      </c>
      <c r="AG169" s="39">
        <v>0</v>
      </c>
      <c r="AH169" s="39">
        <v>0</v>
      </c>
      <c r="AI169" s="39">
        <v>0</v>
      </c>
      <c r="AJ169" s="39">
        <v>0</v>
      </c>
      <c r="AK169" s="39">
        <v>0</v>
      </c>
      <c r="AL169" s="39">
        <v>4139.63</v>
      </c>
      <c r="AM169" s="39">
        <v>4357.5</v>
      </c>
      <c r="AN169" s="39">
        <v>0</v>
      </c>
      <c r="AO169" s="39">
        <v>0</v>
      </c>
      <c r="AP169" s="39">
        <v>0</v>
      </c>
      <c r="AQ169" s="39">
        <v>0</v>
      </c>
      <c r="AR169" s="39">
        <v>2614.5</v>
      </c>
      <c r="AS169" s="39">
        <v>0</v>
      </c>
      <c r="AT169" s="39">
        <v>4488.2</v>
      </c>
      <c r="AU169" s="39">
        <v>0</v>
      </c>
      <c r="AV169" s="39">
        <v>0</v>
      </c>
      <c r="AW169" s="39">
        <v>0</v>
      </c>
      <c r="AX169" s="39">
        <v>2854.5</v>
      </c>
      <c r="AY169" s="39">
        <v>0</v>
      </c>
      <c r="AZ169" s="39">
        <v>0</v>
      </c>
      <c r="BA169" s="62">
        <v>4757.5</v>
      </c>
      <c r="BB169" s="62">
        <v>0</v>
      </c>
      <c r="BC169" s="62">
        <v>0</v>
      </c>
      <c r="BD169" s="62">
        <v>0</v>
      </c>
      <c r="BE169" s="62">
        <v>0</v>
      </c>
      <c r="BF169" s="62">
        <v>0</v>
      </c>
      <c r="BG169" s="62">
        <v>0</v>
      </c>
      <c r="BH169" s="62">
        <v>2987.4</v>
      </c>
      <c r="BI169" s="7">
        <v>0</v>
      </c>
      <c r="BJ169" s="7">
        <v>0</v>
      </c>
      <c r="BK169" s="62">
        <v>0</v>
      </c>
      <c r="BL169" s="62">
        <v>0</v>
      </c>
      <c r="BM169" s="170">
        <v>0</v>
      </c>
      <c r="BN169" s="62"/>
      <c r="BO169" s="62"/>
      <c r="BP169" s="62"/>
      <c r="BQ169" s="62"/>
      <c r="BR169" s="62"/>
      <c r="BS169" s="62"/>
      <c r="BT169" s="62"/>
    </row>
    <row r="170" spans="3:72" x14ac:dyDescent="0.25">
      <c r="C170" t="str">
        <f>INDEX(Propetz!B:B,MATCH(F170,Propetz!D:D,0),1)</f>
        <v>ILED SOLUCOES LTDA</v>
      </c>
      <c r="D170" s="31" t="s">
        <v>116</v>
      </c>
      <c r="E170" s="26" t="s">
        <v>275</v>
      </c>
      <c r="F170" s="31">
        <v>1296</v>
      </c>
      <c r="G170" s="26" t="s">
        <v>529</v>
      </c>
      <c r="H170" s="26" t="s">
        <v>435</v>
      </c>
      <c r="I170" s="39">
        <v>0</v>
      </c>
      <c r="J170" s="39">
        <v>0</v>
      </c>
      <c r="K170" s="39">
        <v>0</v>
      </c>
      <c r="L170" s="39">
        <v>0</v>
      </c>
      <c r="M170" s="39">
        <v>0</v>
      </c>
      <c r="N170" s="39">
        <v>0</v>
      </c>
      <c r="O170" s="39">
        <v>0</v>
      </c>
      <c r="P170" s="39">
        <v>0</v>
      </c>
      <c r="Q170" s="39">
        <v>0</v>
      </c>
      <c r="R170" s="39">
        <v>0</v>
      </c>
      <c r="S170" s="39">
        <v>12980.23</v>
      </c>
      <c r="T170" s="39">
        <v>1726.88</v>
      </c>
      <c r="U170" s="39">
        <v>1836.18</v>
      </c>
      <c r="V170" s="39">
        <v>0</v>
      </c>
      <c r="W170" s="39">
        <v>0</v>
      </c>
      <c r="X170" s="39">
        <v>0</v>
      </c>
      <c r="Y170" s="39">
        <v>0</v>
      </c>
      <c r="Z170" s="39">
        <v>3760.6</v>
      </c>
      <c r="AA170" s="39">
        <v>6079.43</v>
      </c>
      <c r="AB170" s="39">
        <v>3286.92</v>
      </c>
      <c r="AC170" s="39">
        <v>4488.63</v>
      </c>
      <c r="AD170" s="39">
        <v>13482.11</v>
      </c>
      <c r="AE170" s="39">
        <v>4562.3899999999994</v>
      </c>
      <c r="AF170" s="39">
        <v>25105.83</v>
      </c>
      <c r="AG170" s="39">
        <v>18545.14</v>
      </c>
      <c r="AH170" s="39">
        <v>15742.61</v>
      </c>
      <c r="AI170" s="39">
        <v>10400.799999999999</v>
      </c>
      <c r="AJ170" s="39">
        <v>17522.23</v>
      </c>
      <c r="AK170" s="39">
        <v>17078.189999999999</v>
      </c>
      <c r="AL170" s="39">
        <v>16126.260000000002</v>
      </c>
      <c r="AM170" s="39">
        <v>14489</v>
      </c>
      <c r="AN170" s="39">
        <v>8053.77</v>
      </c>
      <c r="AO170" s="39">
        <v>4603.54</v>
      </c>
      <c r="AP170" s="39">
        <v>3710.97</v>
      </c>
      <c r="AQ170" s="39">
        <v>11778.130000000001</v>
      </c>
      <c r="AR170" s="39">
        <v>2369.58</v>
      </c>
      <c r="AS170" s="39">
        <v>0</v>
      </c>
      <c r="AT170" s="39">
        <v>5452.9</v>
      </c>
      <c r="AU170" s="39">
        <v>0</v>
      </c>
      <c r="AV170" s="39">
        <v>4784.1099999999997</v>
      </c>
      <c r="AW170" s="39">
        <v>11613.710000000001</v>
      </c>
      <c r="AX170" s="39">
        <v>7286.54</v>
      </c>
      <c r="AY170" s="39">
        <v>0</v>
      </c>
      <c r="AZ170" s="39">
        <v>0</v>
      </c>
      <c r="BA170" s="62">
        <v>0</v>
      </c>
      <c r="BB170" s="62">
        <v>0</v>
      </c>
      <c r="BC170" s="62">
        <v>3086.93</v>
      </c>
      <c r="BD170" s="62">
        <v>2111.9299999999998</v>
      </c>
      <c r="BE170" s="62">
        <v>2723.9700000000003</v>
      </c>
      <c r="BF170" s="62">
        <v>0</v>
      </c>
      <c r="BG170" s="62">
        <v>0</v>
      </c>
      <c r="BH170" s="62">
        <v>0</v>
      </c>
      <c r="BI170" s="7">
        <v>0</v>
      </c>
      <c r="BJ170" s="7">
        <v>0</v>
      </c>
      <c r="BK170" s="62">
        <v>0</v>
      </c>
      <c r="BL170" s="62">
        <v>0</v>
      </c>
      <c r="BM170" s="170">
        <v>0</v>
      </c>
      <c r="BN170" s="62"/>
      <c r="BO170" s="62"/>
      <c r="BP170" s="62"/>
      <c r="BQ170" s="62"/>
      <c r="BR170" s="62"/>
      <c r="BS170" s="62"/>
      <c r="BT170" s="62"/>
    </row>
    <row r="171" spans="3:72" x14ac:dyDescent="0.25">
      <c r="C171" t="str">
        <f>INDEX(Propetz!B:B,MATCH(F171,Propetz!D:D,0),1)</f>
        <v>ROBERTO DOS SANTOS MARQUES 78961106600</v>
      </c>
      <c r="D171" s="31" t="s">
        <v>224</v>
      </c>
      <c r="E171" s="26" t="s">
        <v>280</v>
      </c>
      <c r="F171" s="31">
        <v>1058</v>
      </c>
      <c r="G171" s="26" t="s">
        <v>436</v>
      </c>
      <c r="H171" s="26" t="s">
        <v>435</v>
      </c>
      <c r="I171" s="39">
        <v>2493.71</v>
      </c>
      <c r="J171" s="39">
        <v>0</v>
      </c>
      <c r="K171" s="39">
        <v>1151.74</v>
      </c>
      <c r="L171" s="39">
        <v>0</v>
      </c>
      <c r="M171" s="39">
        <v>0</v>
      </c>
      <c r="N171" s="39">
        <v>7501.92</v>
      </c>
      <c r="O171" s="39">
        <v>0</v>
      </c>
      <c r="P171" s="39">
        <v>1054.8</v>
      </c>
      <c r="Q171" s="39">
        <v>2060.3200000000002</v>
      </c>
      <c r="R171" s="39">
        <v>0</v>
      </c>
      <c r="S171" s="39">
        <v>0</v>
      </c>
      <c r="T171" s="39">
        <v>774.58</v>
      </c>
      <c r="U171" s="39">
        <v>1748.45</v>
      </c>
      <c r="V171" s="39">
        <v>3257.1800000000003</v>
      </c>
      <c r="W171" s="39">
        <v>0</v>
      </c>
      <c r="X171" s="39">
        <v>0</v>
      </c>
      <c r="Y171" s="39">
        <v>1110.21</v>
      </c>
      <c r="Z171" s="39">
        <v>0</v>
      </c>
      <c r="AA171" s="39">
        <v>5292.7800000000007</v>
      </c>
      <c r="AB171" s="39">
        <v>0</v>
      </c>
      <c r="AC171" s="39">
        <v>0</v>
      </c>
      <c r="AD171" s="39">
        <v>0</v>
      </c>
      <c r="AE171" s="39">
        <v>1616.52</v>
      </c>
      <c r="AF171" s="39">
        <v>607.85</v>
      </c>
      <c r="AG171" s="39">
        <v>0</v>
      </c>
      <c r="AH171" s="39">
        <v>953.62</v>
      </c>
      <c r="AI171" s="39">
        <v>0</v>
      </c>
      <c r="AJ171" s="39">
        <v>0</v>
      </c>
      <c r="AK171" s="39">
        <v>0</v>
      </c>
      <c r="AL171" s="39">
        <v>0</v>
      </c>
      <c r="AM171" s="39">
        <v>0</v>
      </c>
      <c r="AN171" s="39">
        <v>0</v>
      </c>
      <c r="AO171" s="39">
        <v>0</v>
      </c>
      <c r="AP171" s="39">
        <v>0</v>
      </c>
      <c r="AQ171" s="39">
        <v>0</v>
      </c>
      <c r="AR171" s="39">
        <v>0</v>
      </c>
      <c r="AS171" s="39">
        <v>0</v>
      </c>
      <c r="AT171" s="39">
        <v>0</v>
      </c>
      <c r="AU171" s="39">
        <v>0</v>
      </c>
      <c r="AV171" s="39">
        <v>0</v>
      </c>
      <c r="AW171" s="39">
        <v>0</v>
      </c>
      <c r="AX171" s="39">
        <v>0</v>
      </c>
      <c r="AY171" s="39">
        <v>0</v>
      </c>
      <c r="AZ171" s="39">
        <v>0</v>
      </c>
      <c r="BA171" s="62">
        <v>0</v>
      </c>
      <c r="BB171" s="62">
        <v>0</v>
      </c>
      <c r="BC171" s="62">
        <v>0</v>
      </c>
      <c r="BD171" s="62">
        <v>0</v>
      </c>
      <c r="BE171" s="62">
        <v>0</v>
      </c>
      <c r="BF171" s="62">
        <v>0</v>
      </c>
      <c r="BG171" s="62">
        <v>0</v>
      </c>
      <c r="BH171" s="62">
        <v>0</v>
      </c>
      <c r="BI171" s="7">
        <v>0</v>
      </c>
      <c r="BJ171" s="7">
        <v>0</v>
      </c>
      <c r="BK171" s="62">
        <v>0</v>
      </c>
      <c r="BL171" s="62">
        <v>0</v>
      </c>
      <c r="BM171" s="170">
        <v>0</v>
      </c>
      <c r="BN171" s="62"/>
      <c r="BO171" s="62"/>
      <c r="BP171" s="62"/>
      <c r="BQ171" s="62"/>
      <c r="BR171" s="62"/>
      <c r="BS171" s="62"/>
      <c r="BT171" s="62"/>
    </row>
    <row r="172" spans="3:72" x14ac:dyDescent="0.25">
      <c r="C172" t="str">
        <f>INDEX(Propetz!B:B,MATCH(F172,Propetz!D:D,0),1)</f>
        <v>M C A DE SOUZA DISTRIBUIDORA</v>
      </c>
      <c r="D172" s="31" t="s">
        <v>150</v>
      </c>
      <c r="E172" s="26" t="s">
        <v>278</v>
      </c>
      <c r="F172" s="31">
        <v>1148</v>
      </c>
      <c r="G172" s="26" t="s">
        <v>436</v>
      </c>
      <c r="H172" s="26" t="s">
        <v>435</v>
      </c>
      <c r="I172" s="39">
        <v>0</v>
      </c>
      <c r="J172" s="39">
        <v>0</v>
      </c>
      <c r="K172" s="39">
        <v>0</v>
      </c>
      <c r="L172" s="39">
        <v>3749.51</v>
      </c>
      <c r="M172" s="39">
        <v>0</v>
      </c>
      <c r="N172" s="39">
        <v>0</v>
      </c>
      <c r="O172" s="39">
        <v>0</v>
      </c>
      <c r="P172" s="39">
        <v>0</v>
      </c>
      <c r="Q172" s="39">
        <v>3914.26</v>
      </c>
      <c r="R172" s="39">
        <v>0</v>
      </c>
      <c r="S172" s="39">
        <v>0</v>
      </c>
      <c r="T172" s="39">
        <v>12323.87</v>
      </c>
      <c r="U172" s="39">
        <v>0</v>
      </c>
      <c r="V172" s="39">
        <v>0</v>
      </c>
      <c r="W172" s="39">
        <v>0</v>
      </c>
      <c r="X172" s="39">
        <v>0</v>
      </c>
      <c r="Y172" s="39">
        <v>0</v>
      </c>
      <c r="Z172" s="39">
        <v>0</v>
      </c>
      <c r="AA172" s="39">
        <v>0</v>
      </c>
      <c r="AB172" s="39">
        <v>0</v>
      </c>
      <c r="AC172" s="39">
        <v>0</v>
      </c>
      <c r="AD172" s="39">
        <v>0</v>
      </c>
      <c r="AE172" s="39">
        <v>0</v>
      </c>
      <c r="AF172" s="39">
        <v>0</v>
      </c>
      <c r="AG172" s="39">
        <v>0</v>
      </c>
      <c r="AH172" s="39">
        <v>0</v>
      </c>
      <c r="AI172" s="39">
        <v>0</v>
      </c>
      <c r="AJ172" s="39">
        <v>0</v>
      </c>
      <c r="AK172" s="39">
        <v>0</v>
      </c>
      <c r="AL172" s="39">
        <v>6091.67</v>
      </c>
      <c r="AM172" s="39">
        <v>0</v>
      </c>
      <c r="AN172" s="39">
        <v>0</v>
      </c>
      <c r="AO172" s="39">
        <v>0</v>
      </c>
      <c r="AP172" s="39">
        <v>0</v>
      </c>
      <c r="AQ172" s="39">
        <v>0</v>
      </c>
      <c r="AR172" s="39">
        <v>0</v>
      </c>
      <c r="AS172" s="39">
        <v>0</v>
      </c>
      <c r="AT172" s="39">
        <v>0</v>
      </c>
      <c r="AU172" s="39">
        <v>0</v>
      </c>
      <c r="AV172" s="39">
        <v>0</v>
      </c>
      <c r="AW172" s="39">
        <v>0</v>
      </c>
      <c r="AX172" s="39">
        <v>0</v>
      </c>
      <c r="AY172" s="39">
        <v>0</v>
      </c>
      <c r="AZ172" s="39">
        <v>0</v>
      </c>
      <c r="BA172" s="62">
        <v>0</v>
      </c>
      <c r="BB172" s="62">
        <v>0</v>
      </c>
      <c r="BC172" s="62">
        <v>0</v>
      </c>
      <c r="BD172" s="62">
        <v>0</v>
      </c>
      <c r="BE172" s="62">
        <v>0</v>
      </c>
      <c r="BF172" s="62">
        <v>0</v>
      </c>
      <c r="BG172" s="62">
        <v>0</v>
      </c>
      <c r="BH172" s="62">
        <v>0</v>
      </c>
      <c r="BI172" s="7">
        <v>0</v>
      </c>
      <c r="BJ172" s="7">
        <v>0</v>
      </c>
      <c r="BK172" s="62">
        <v>0</v>
      </c>
      <c r="BL172" s="62">
        <v>0</v>
      </c>
      <c r="BM172" s="170">
        <v>0</v>
      </c>
      <c r="BN172" s="62"/>
      <c r="BO172" s="62"/>
      <c r="BP172" s="62"/>
      <c r="BQ172" s="62"/>
      <c r="BR172" s="62"/>
      <c r="BS172" s="62"/>
      <c r="BT172" s="62"/>
    </row>
    <row r="173" spans="3:72" x14ac:dyDescent="0.25">
      <c r="C173" t="str">
        <f>INDEX(Propetz!B:B,MATCH(F173,Propetz!D:D,0),1)</f>
        <v>Valéria Nielsen da Silva Ramos &amp; Cia Ltda</v>
      </c>
      <c r="D173" s="31" t="s">
        <v>343</v>
      </c>
      <c r="E173" s="26" t="s">
        <v>283</v>
      </c>
      <c r="F173" s="31">
        <v>1294</v>
      </c>
      <c r="G173" s="26" t="s">
        <v>436</v>
      </c>
      <c r="H173" s="26" t="s">
        <v>440</v>
      </c>
      <c r="I173" s="39">
        <v>0</v>
      </c>
      <c r="J173" s="39">
        <v>0</v>
      </c>
      <c r="K173" s="39">
        <v>0</v>
      </c>
      <c r="L173" s="39">
        <v>0</v>
      </c>
      <c r="M173" s="39">
        <v>0</v>
      </c>
      <c r="N173" s="39">
        <v>0</v>
      </c>
      <c r="O173" s="39">
        <v>0</v>
      </c>
      <c r="P173" s="39">
        <v>0</v>
      </c>
      <c r="Q173" s="39">
        <v>0</v>
      </c>
      <c r="R173" s="39">
        <v>0</v>
      </c>
      <c r="S173" s="39">
        <v>0</v>
      </c>
      <c r="T173" s="39">
        <v>0</v>
      </c>
      <c r="U173" s="39">
        <v>16204.11</v>
      </c>
      <c r="V173" s="39">
        <v>0</v>
      </c>
      <c r="W173" s="39">
        <v>0</v>
      </c>
      <c r="X173" s="39">
        <v>0</v>
      </c>
      <c r="Y173" s="39">
        <v>0</v>
      </c>
      <c r="Z173" s="39">
        <v>0</v>
      </c>
      <c r="AA173" s="39">
        <v>0</v>
      </c>
      <c r="AB173" s="39">
        <v>0</v>
      </c>
      <c r="AC173" s="39">
        <v>0</v>
      </c>
      <c r="AD173" s="39">
        <v>0</v>
      </c>
      <c r="AE173" s="39">
        <v>0</v>
      </c>
      <c r="AF173" s="39">
        <v>0</v>
      </c>
      <c r="AG173" s="39">
        <v>0</v>
      </c>
      <c r="AH173" s="39">
        <v>0</v>
      </c>
      <c r="AI173" s="39">
        <v>0</v>
      </c>
      <c r="AJ173" s="39">
        <v>0</v>
      </c>
      <c r="AK173" s="39">
        <v>0</v>
      </c>
      <c r="AL173" s="39">
        <v>0</v>
      </c>
      <c r="AM173" s="39">
        <v>0</v>
      </c>
      <c r="AN173" s="39">
        <v>0</v>
      </c>
      <c r="AO173" s="39">
        <v>0</v>
      </c>
      <c r="AP173" s="39">
        <v>0</v>
      </c>
      <c r="AQ173" s="39">
        <v>0</v>
      </c>
      <c r="AR173" s="39">
        <v>0</v>
      </c>
      <c r="AS173" s="39">
        <v>0</v>
      </c>
      <c r="AT173" s="39">
        <v>0</v>
      </c>
      <c r="AU173" s="39">
        <v>0</v>
      </c>
      <c r="AV173" s="39">
        <v>0</v>
      </c>
      <c r="AW173" s="39">
        <v>0</v>
      </c>
      <c r="AX173" s="39">
        <v>0</v>
      </c>
      <c r="AY173" s="39">
        <v>0</v>
      </c>
      <c r="AZ173" s="39">
        <v>0</v>
      </c>
      <c r="BA173" s="62">
        <v>0</v>
      </c>
      <c r="BB173" s="62">
        <v>0</v>
      </c>
      <c r="BC173" s="62">
        <v>0</v>
      </c>
      <c r="BD173" s="62">
        <v>0</v>
      </c>
      <c r="BE173" s="62">
        <v>0</v>
      </c>
      <c r="BF173" s="62">
        <v>0</v>
      </c>
      <c r="BG173" s="62">
        <v>0</v>
      </c>
      <c r="BH173" s="62">
        <v>0</v>
      </c>
      <c r="BI173" s="7">
        <v>0</v>
      </c>
      <c r="BJ173" s="7">
        <v>0</v>
      </c>
      <c r="BK173" s="62">
        <v>0</v>
      </c>
      <c r="BL173" s="62">
        <v>0</v>
      </c>
      <c r="BM173" s="170">
        <v>0</v>
      </c>
      <c r="BN173" s="62"/>
      <c r="BO173" s="62"/>
      <c r="BP173" s="62"/>
      <c r="BQ173" s="62"/>
      <c r="BR173" s="62"/>
      <c r="BS173" s="62"/>
      <c r="BT173" s="62"/>
    </row>
    <row r="174" spans="3:72" x14ac:dyDescent="0.25">
      <c r="C174" t="str">
        <f>INDEX(Propetz!B:B,MATCH(F174,Propetz!D:D,0),1)</f>
        <v>EVOLUCAO PET - COMERCIO DE PRODUTOS PARA BANHO/TOSA E VETERI</v>
      </c>
      <c r="D174" s="31" t="s">
        <v>85</v>
      </c>
      <c r="E174" s="26" t="s">
        <v>276</v>
      </c>
      <c r="F174" s="31">
        <v>1184</v>
      </c>
      <c r="G174" s="26" t="s">
        <v>436</v>
      </c>
      <c r="H174" s="26" t="s">
        <v>435</v>
      </c>
      <c r="I174" s="39">
        <v>0</v>
      </c>
      <c r="J174" s="39">
        <v>0</v>
      </c>
      <c r="K174" s="39">
        <v>0</v>
      </c>
      <c r="L174" s="39">
        <v>0</v>
      </c>
      <c r="M174" s="39">
        <v>4868.5200000000004</v>
      </c>
      <c r="N174" s="39">
        <v>0</v>
      </c>
      <c r="O174" s="39">
        <v>0</v>
      </c>
      <c r="P174" s="39">
        <v>0</v>
      </c>
      <c r="Q174" s="39">
        <v>0</v>
      </c>
      <c r="R174" s="39">
        <v>11326.56</v>
      </c>
      <c r="S174" s="39">
        <v>0</v>
      </c>
      <c r="T174" s="39">
        <v>0</v>
      </c>
      <c r="U174" s="39">
        <v>0</v>
      </c>
      <c r="V174" s="39">
        <v>0</v>
      </c>
      <c r="W174" s="39">
        <v>0</v>
      </c>
      <c r="X174" s="39">
        <v>0</v>
      </c>
      <c r="Y174" s="39">
        <v>0</v>
      </c>
      <c r="Z174" s="39">
        <v>0</v>
      </c>
      <c r="AA174" s="39">
        <v>0</v>
      </c>
      <c r="AB174" s="39">
        <v>0</v>
      </c>
      <c r="AC174" s="39">
        <v>0</v>
      </c>
      <c r="AD174" s="39">
        <v>0</v>
      </c>
      <c r="AE174" s="39">
        <v>18905</v>
      </c>
      <c r="AF174" s="39">
        <v>0</v>
      </c>
      <c r="AG174" s="39">
        <v>0</v>
      </c>
      <c r="AH174" s="39">
        <v>0</v>
      </c>
      <c r="AI174" s="39">
        <v>0</v>
      </c>
      <c r="AJ174" s="39">
        <v>0</v>
      </c>
      <c r="AK174" s="39">
        <v>0</v>
      </c>
      <c r="AL174" s="39">
        <v>0</v>
      </c>
      <c r="AM174" s="39">
        <v>0</v>
      </c>
      <c r="AN174" s="39">
        <v>1068</v>
      </c>
      <c r="AO174" s="39">
        <v>0</v>
      </c>
      <c r="AP174" s="39">
        <v>0</v>
      </c>
      <c r="AQ174" s="39">
        <v>0</v>
      </c>
      <c r="AR174" s="39">
        <v>0</v>
      </c>
      <c r="AS174" s="39">
        <v>0</v>
      </c>
      <c r="AT174" s="39">
        <v>0</v>
      </c>
      <c r="AU174" s="39">
        <v>0</v>
      </c>
      <c r="AV174" s="39">
        <v>0</v>
      </c>
      <c r="AW174" s="39">
        <v>0</v>
      </c>
      <c r="AX174" s="39">
        <v>0</v>
      </c>
      <c r="AY174" s="39">
        <v>4205.47</v>
      </c>
      <c r="AZ174" s="39">
        <v>0</v>
      </c>
      <c r="BA174" s="62">
        <v>0</v>
      </c>
      <c r="BB174" s="62">
        <v>0</v>
      </c>
      <c r="BC174" s="62">
        <v>1369.28</v>
      </c>
      <c r="BD174" s="62">
        <v>0</v>
      </c>
      <c r="BE174" s="62">
        <v>0</v>
      </c>
      <c r="BF174" s="62">
        <v>1811.5</v>
      </c>
      <c r="BG174" s="62">
        <v>0</v>
      </c>
      <c r="BH174" s="62">
        <v>0</v>
      </c>
      <c r="BI174" s="7">
        <v>0</v>
      </c>
      <c r="BJ174" s="7">
        <v>0</v>
      </c>
      <c r="BK174" s="62">
        <v>0</v>
      </c>
      <c r="BL174" s="62">
        <v>0</v>
      </c>
      <c r="BM174" s="170">
        <v>0</v>
      </c>
      <c r="BN174" s="62"/>
      <c r="BO174" s="62"/>
      <c r="BP174" s="62"/>
      <c r="BQ174" s="62"/>
      <c r="BR174" s="62"/>
      <c r="BS174" s="62"/>
      <c r="BT174" s="62"/>
    </row>
    <row r="175" spans="3:72" x14ac:dyDescent="0.25">
      <c r="C175" t="str">
        <f>INDEX(Propetz!B:B,MATCH(F175,Propetz!D:D,0),1)</f>
        <v>C.M.V. DE SOUZA PET SHOP</v>
      </c>
      <c r="D175" s="31" t="s">
        <v>320</v>
      </c>
      <c r="E175" s="26" t="s">
        <v>294</v>
      </c>
      <c r="F175" s="31">
        <v>1318</v>
      </c>
      <c r="G175" s="26" t="s">
        <v>436</v>
      </c>
      <c r="H175" s="26" t="s">
        <v>435</v>
      </c>
      <c r="I175" s="39">
        <v>0</v>
      </c>
      <c r="J175" s="39">
        <v>0</v>
      </c>
      <c r="K175" s="39">
        <v>0</v>
      </c>
      <c r="L175" s="39">
        <v>0</v>
      </c>
      <c r="M175" s="39">
        <v>0</v>
      </c>
      <c r="N175" s="39">
        <v>0</v>
      </c>
      <c r="O175" s="39">
        <v>0</v>
      </c>
      <c r="P175" s="39">
        <v>0</v>
      </c>
      <c r="Q175" s="39">
        <v>0</v>
      </c>
      <c r="R175" s="39">
        <v>0</v>
      </c>
      <c r="S175" s="39">
        <v>0</v>
      </c>
      <c r="T175" s="39">
        <v>6058.84</v>
      </c>
      <c r="U175" s="39">
        <v>1686.6</v>
      </c>
      <c r="V175" s="39">
        <v>5715.14</v>
      </c>
      <c r="W175" s="39">
        <v>0</v>
      </c>
      <c r="X175" s="39">
        <v>2651.4</v>
      </c>
      <c r="Y175" s="39">
        <v>0</v>
      </c>
      <c r="Z175" s="39">
        <v>0</v>
      </c>
      <c r="AA175" s="39">
        <v>0</v>
      </c>
      <c r="AB175" s="39">
        <v>0</v>
      </c>
      <c r="AC175" s="39">
        <v>0</v>
      </c>
      <c r="AD175" s="39">
        <v>0</v>
      </c>
      <c r="AE175" s="39">
        <v>0</v>
      </c>
      <c r="AF175" s="39">
        <v>0</v>
      </c>
      <c r="AG175" s="39">
        <v>0</v>
      </c>
      <c r="AH175" s="39">
        <v>0</v>
      </c>
      <c r="AI175" s="39">
        <v>0</v>
      </c>
      <c r="AJ175" s="39">
        <v>3073.72</v>
      </c>
      <c r="AK175" s="39">
        <v>0</v>
      </c>
      <c r="AL175" s="39">
        <v>0</v>
      </c>
      <c r="AM175" s="39">
        <v>0</v>
      </c>
      <c r="AN175" s="39">
        <v>0</v>
      </c>
      <c r="AO175" s="39">
        <v>0</v>
      </c>
      <c r="AP175" s="39">
        <v>0</v>
      </c>
      <c r="AQ175" s="39">
        <v>0</v>
      </c>
      <c r="AR175" s="39">
        <v>0</v>
      </c>
      <c r="AS175" s="39">
        <v>0</v>
      </c>
      <c r="AT175" s="39">
        <v>0</v>
      </c>
      <c r="AU175" s="39">
        <v>0</v>
      </c>
      <c r="AV175" s="39">
        <v>0</v>
      </c>
      <c r="AW175" s="39">
        <v>0</v>
      </c>
      <c r="AX175" s="39">
        <v>0</v>
      </c>
      <c r="AY175" s="39">
        <v>0</v>
      </c>
      <c r="AZ175" s="39">
        <v>0</v>
      </c>
      <c r="BA175" s="62">
        <v>0</v>
      </c>
      <c r="BB175" s="62">
        <v>0</v>
      </c>
      <c r="BC175" s="62">
        <v>0</v>
      </c>
      <c r="BD175" s="62">
        <v>0</v>
      </c>
      <c r="BE175" s="62">
        <v>0</v>
      </c>
      <c r="BF175" s="62">
        <v>0</v>
      </c>
      <c r="BG175" s="62">
        <v>0</v>
      </c>
      <c r="BH175" s="62">
        <v>0</v>
      </c>
      <c r="BI175" s="7">
        <v>0</v>
      </c>
      <c r="BJ175" s="7">
        <v>0</v>
      </c>
      <c r="BK175" s="62">
        <v>0</v>
      </c>
      <c r="BL175" s="62">
        <v>0</v>
      </c>
      <c r="BM175" s="170">
        <v>0</v>
      </c>
      <c r="BN175" s="62"/>
      <c r="BO175" s="62"/>
      <c r="BP175" s="62"/>
      <c r="BQ175" s="62"/>
      <c r="BR175" s="62"/>
      <c r="BS175" s="62"/>
      <c r="BT175" s="62"/>
    </row>
    <row r="176" spans="3:72" x14ac:dyDescent="0.25">
      <c r="C176" t="str">
        <f>INDEX(Propetz!B:B,MATCH(F176,Propetz!D:D,0),1)</f>
        <v>SCARMIF COMERCIO DE ARTIGOS PESSOAIS E DOMESTICOS LTDA</v>
      </c>
      <c r="D176" s="31" t="s">
        <v>364</v>
      </c>
      <c r="E176" s="26" t="s">
        <v>276</v>
      </c>
      <c r="F176" s="31">
        <v>1354</v>
      </c>
      <c r="G176" s="26" t="s">
        <v>436</v>
      </c>
      <c r="H176" s="26" t="s">
        <v>435</v>
      </c>
      <c r="I176" s="39">
        <v>0</v>
      </c>
      <c r="J176" s="39">
        <v>0</v>
      </c>
      <c r="K176" s="39">
        <v>0</v>
      </c>
      <c r="L176" s="39">
        <v>0</v>
      </c>
      <c r="M176" s="39">
        <v>0</v>
      </c>
      <c r="N176" s="39">
        <v>0</v>
      </c>
      <c r="O176" s="39">
        <v>0</v>
      </c>
      <c r="P176" s="39">
        <v>0</v>
      </c>
      <c r="Q176" s="39">
        <v>0</v>
      </c>
      <c r="R176" s="39">
        <v>0</v>
      </c>
      <c r="S176" s="39">
        <v>0</v>
      </c>
      <c r="T176" s="39">
        <v>0</v>
      </c>
      <c r="U176" s="39">
        <v>0</v>
      </c>
      <c r="V176" s="39">
        <v>0</v>
      </c>
      <c r="W176" s="39">
        <v>7314.38</v>
      </c>
      <c r="X176" s="39">
        <v>8672.08</v>
      </c>
      <c r="Y176" s="39">
        <v>13589.22</v>
      </c>
      <c r="Z176" s="39">
        <v>4969.1499999999996</v>
      </c>
      <c r="AA176" s="39">
        <v>5994.71</v>
      </c>
      <c r="AB176" s="39">
        <v>0</v>
      </c>
      <c r="AC176" s="39">
        <v>0</v>
      </c>
      <c r="AD176" s="39">
        <v>0</v>
      </c>
      <c r="AE176" s="39">
        <v>0</v>
      </c>
      <c r="AF176" s="39">
        <v>12504.11</v>
      </c>
      <c r="AG176" s="39">
        <v>0</v>
      </c>
      <c r="AH176" s="39">
        <v>6822.9299999999994</v>
      </c>
      <c r="AI176" s="39">
        <v>0</v>
      </c>
      <c r="AJ176" s="39">
        <v>5311.56</v>
      </c>
      <c r="AK176" s="39">
        <v>0</v>
      </c>
      <c r="AL176" s="39">
        <v>0</v>
      </c>
      <c r="AM176" s="39">
        <v>0</v>
      </c>
      <c r="AN176" s="39">
        <v>0</v>
      </c>
      <c r="AO176" s="39">
        <v>0</v>
      </c>
      <c r="AP176" s="39">
        <v>0</v>
      </c>
      <c r="AQ176" s="39">
        <v>0</v>
      </c>
      <c r="AR176" s="39">
        <v>0</v>
      </c>
      <c r="AS176" s="39">
        <v>0</v>
      </c>
      <c r="AT176" s="39">
        <v>0</v>
      </c>
      <c r="AU176" s="39">
        <v>0</v>
      </c>
      <c r="AV176" s="39">
        <v>0</v>
      </c>
      <c r="AW176" s="39">
        <v>0</v>
      </c>
      <c r="AX176" s="39">
        <v>0</v>
      </c>
      <c r="AY176" s="39">
        <v>0</v>
      </c>
      <c r="AZ176" s="39">
        <v>0</v>
      </c>
      <c r="BA176" s="62">
        <v>0</v>
      </c>
      <c r="BB176" s="62">
        <v>0</v>
      </c>
      <c r="BC176" s="62">
        <v>0</v>
      </c>
      <c r="BD176" s="62">
        <v>0</v>
      </c>
      <c r="BE176" s="62">
        <v>0</v>
      </c>
      <c r="BF176" s="62">
        <v>0</v>
      </c>
      <c r="BG176" s="62">
        <v>0</v>
      </c>
      <c r="BH176" s="62">
        <v>0</v>
      </c>
      <c r="BI176" s="7">
        <v>0</v>
      </c>
      <c r="BJ176" s="7">
        <v>0</v>
      </c>
      <c r="BK176" s="62">
        <v>0</v>
      </c>
      <c r="BL176" s="62">
        <v>0</v>
      </c>
      <c r="BM176" s="170">
        <v>0</v>
      </c>
      <c r="BN176" s="62"/>
      <c r="BO176" s="62"/>
      <c r="BP176" s="62"/>
      <c r="BQ176" s="62"/>
      <c r="BR176" s="62"/>
      <c r="BS176" s="62"/>
      <c r="BT176" s="62"/>
    </row>
    <row r="177" spans="3:72" x14ac:dyDescent="0.25">
      <c r="C177" t="str">
        <f>INDEX(Propetz!B:B,MATCH(F177,Propetz!D:D,0),1)</f>
        <v>MELO PET SHOP COMERCIO DE RACOES LTDA</v>
      </c>
      <c r="D177" s="31" t="s">
        <v>170</v>
      </c>
      <c r="E177" s="26" t="s">
        <v>279</v>
      </c>
      <c r="F177" s="31">
        <v>1226</v>
      </c>
      <c r="G177" s="26" t="s">
        <v>437</v>
      </c>
      <c r="H177" s="26" t="s">
        <v>435</v>
      </c>
      <c r="I177" s="39">
        <v>0</v>
      </c>
      <c r="J177" s="39">
        <v>0</v>
      </c>
      <c r="K177" s="39">
        <v>0</v>
      </c>
      <c r="L177" s="39">
        <v>0</v>
      </c>
      <c r="M177" s="39">
        <v>0</v>
      </c>
      <c r="N177" s="39">
        <v>0</v>
      </c>
      <c r="O177" s="39">
        <v>861.72</v>
      </c>
      <c r="P177" s="39">
        <v>0</v>
      </c>
      <c r="Q177" s="39">
        <v>9252.1</v>
      </c>
      <c r="R177" s="39">
        <v>0</v>
      </c>
      <c r="S177" s="39">
        <v>0</v>
      </c>
      <c r="T177" s="39">
        <v>2160.2800000000002</v>
      </c>
      <c r="U177" s="39">
        <v>0</v>
      </c>
      <c r="V177" s="39">
        <v>1619.4</v>
      </c>
      <c r="W177" s="39">
        <v>1168.32</v>
      </c>
      <c r="X177" s="39">
        <v>0</v>
      </c>
      <c r="Y177" s="39">
        <v>0</v>
      </c>
      <c r="Z177" s="39">
        <v>0</v>
      </c>
      <c r="AA177" s="39">
        <v>0</v>
      </c>
      <c r="AB177" s="39">
        <v>5248.04</v>
      </c>
      <c r="AC177" s="39">
        <v>0</v>
      </c>
      <c r="AD177" s="39">
        <v>0</v>
      </c>
      <c r="AE177" s="39">
        <v>0</v>
      </c>
      <c r="AF177" s="39">
        <v>0</v>
      </c>
      <c r="AG177" s="39">
        <v>0</v>
      </c>
      <c r="AH177" s="39">
        <v>0</v>
      </c>
      <c r="AI177" s="39">
        <v>2293.5</v>
      </c>
      <c r="AJ177" s="39">
        <v>0</v>
      </c>
      <c r="AK177" s="39">
        <v>0</v>
      </c>
      <c r="AL177" s="39">
        <v>1622.11</v>
      </c>
      <c r="AM177" s="39">
        <v>0</v>
      </c>
      <c r="AN177" s="39">
        <v>0</v>
      </c>
      <c r="AO177" s="39">
        <v>0</v>
      </c>
      <c r="AP177" s="39">
        <v>0</v>
      </c>
      <c r="AQ177" s="39">
        <v>0</v>
      </c>
      <c r="AR177" s="39">
        <v>0</v>
      </c>
      <c r="AS177" s="39">
        <v>0</v>
      </c>
      <c r="AT177" s="39">
        <v>0</v>
      </c>
      <c r="AU177" s="39">
        <v>0</v>
      </c>
      <c r="AV177" s="39">
        <v>0</v>
      </c>
      <c r="AW177" s="39">
        <v>0</v>
      </c>
      <c r="AX177" s="39">
        <v>0</v>
      </c>
      <c r="AY177" s="39">
        <v>0</v>
      </c>
      <c r="AZ177" s="39">
        <v>0</v>
      </c>
      <c r="BA177" s="62">
        <v>0</v>
      </c>
      <c r="BB177" s="62">
        <v>0</v>
      </c>
      <c r="BC177" s="62">
        <v>0</v>
      </c>
      <c r="BD177" s="62">
        <v>0</v>
      </c>
      <c r="BE177" s="62">
        <v>0</v>
      </c>
      <c r="BF177" s="62">
        <v>0</v>
      </c>
      <c r="BG177" s="62">
        <v>0</v>
      </c>
      <c r="BH177" s="62">
        <v>0</v>
      </c>
      <c r="BI177" s="7">
        <v>0</v>
      </c>
      <c r="BJ177" s="7">
        <v>0</v>
      </c>
      <c r="BK177" s="62">
        <v>0</v>
      </c>
      <c r="BL177" s="62">
        <v>0</v>
      </c>
      <c r="BM177" s="170">
        <v>0</v>
      </c>
      <c r="BN177" s="62"/>
      <c r="BO177" s="62"/>
      <c r="BP177" s="62"/>
      <c r="BQ177" s="62"/>
      <c r="BR177" s="62"/>
      <c r="BS177" s="62"/>
      <c r="BT177" s="62"/>
    </row>
    <row r="178" spans="3:72" x14ac:dyDescent="0.25">
      <c r="C178" t="str">
        <f>INDEX(Propetz!B:B,MATCH(F178,Propetz!D:D,0),1)</f>
        <v>UNIVERSO PET COMERCIO DE PRODUTOS E SERVICOS VETERINARIOS SA</v>
      </c>
      <c r="D178" s="31" t="s">
        <v>252</v>
      </c>
      <c r="E178" s="26" t="s">
        <v>286</v>
      </c>
      <c r="F178" s="31">
        <v>1239</v>
      </c>
      <c r="G178" s="26" t="s">
        <v>436</v>
      </c>
      <c r="H178" s="26" t="s">
        <v>440</v>
      </c>
      <c r="I178" s="39">
        <v>0</v>
      </c>
      <c r="J178" s="39">
        <v>0</v>
      </c>
      <c r="K178" s="39">
        <v>0</v>
      </c>
      <c r="L178" s="39">
        <v>0</v>
      </c>
      <c r="M178" s="39">
        <v>0</v>
      </c>
      <c r="N178" s="39">
        <v>0</v>
      </c>
      <c r="O178" s="39">
        <v>0</v>
      </c>
      <c r="P178" s="39">
        <v>14098.800000000001</v>
      </c>
      <c r="Q178" s="39">
        <v>0</v>
      </c>
      <c r="R178" s="39">
        <v>0</v>
      </c>
      <c r="S178" s="39">
        <v>0</v>
      </c>
      <c r="T178" s="39">
        <v>860.58</v>
      </c>
      <c r="U178" s="39">
        <v>0</v>
      </c>
      <c r="V178" s="39">
        <v>0</v>
      </c>
      <c r="W178" s="39">
        <v>0</v>
      </c>
      <c r="X178" s="39">
        <v>0</v>
      </c>
      <c r="Y178" s="39">
        <v>0</v>
      </c>
      <c r="Z178" s="39">
        <v>0</v>
      </c>
      <c r="AA178" s="39">
        <v>0</v>
      </c>
      <c r="AB178" s="39">
        <v>0</v>
      </c>
      <c r="AC178" s="39">
        <v>0</v>
      </c>
      <c r="AD178" s="39">
        <v>0</v>
      </c>
      <c r="AE178" s="39">
        <v>0</v>
      </c>
      <c r="AF178" s="39">
        <v>0</v>
      </c>
      <c r="AG178" s="39">
        <v>0</v>
      </c>
      <c r="AH178" s="39">
        <v>0</v>
      </c>
      <c r="AI178" s="39">
        <v>0</v>
      </c>
      <c r="AJ178" s="39">
        <v>0</v>
      </c>
      <c r="AK178" s="39">
        <v>0</v>
      </c>
      <c r="AL178" s="39">
        <v>0</v>
      </c>
      <c r="AM178" s="39">
        <v>0</v>
      </c>
      <c r="AN178" s="39">
        <v>0</v>
      </c>
      <c r="AO178" s="39">
        <v>0</v>
      </c>
      <c r="AP178" s="39">
        <v>0</v>
      </c>
      <c r="AQ178" s="39">
        <v>0</v>
      </c>
      <c r="AR178" s="39">
        <v>0</v>
      </c>
      <c r="AS178" s="39">
        <v>0</v>
      </c>
      <c r="AT178" s="39">
        <v>0</v>
      </c>
      <c r="AU178" s="39">
        <v>0</v>
      </c>
      <c r="AV178" s="39">
        <v>0</v>
      </c>
      <c r="AW178" s="39">
        <v>0</v>
      </c>
      <c r="AX178" s="39">
        <v>0</v>
      </c>
      <c r="AY178" s="39">
        <v>0</v>
      </c>
      <c r="AZ178" s="39">
        <v>0</v>
      </c>
      <c r="BA178" s="62">
        <v>0</v>
      </c>
      <c r="BB178" s="62">
        <v>0</v>
      </c>
      <c r="BC178" s="62">
        <v>0</v>
      </c>
      <c r="BD178" s="62">
        <v>0</v>
      </c>
      <c r="BE178" s="62">
        <v>0</v>
      </c>
      <c r="BF178" s="62">
        <v>0</v>
      </c>
      <c r="BG178" s="62">
        <v>0</v>
      </c>
      <c r="BH178" s="62">
        <v>0</v>
      </c>
      <c r="BI178" s="7">
        <v>0</v>
      </c>
      <c r="BJ178" s="7">
        <v>0</v>
      </c>
      <c r="BK178" s="62">
        <v>0</v>
      </c>
      <c r="BL178" s="62">
        <v>0</v>
      </c>
      <c r="BM178" s="170">
        <v>0</v>
      </c>
      <c r="BN178" s="62"/>
      <c r="BO178" s="62"/>
      <c r="BP178" s="62"/>
      <c r="BQ178" s="62"/>
      <c r="BR178" s="62"/>
      <c r="BS178" s="62"/>
      <c r="BT178" s="62"/>
    </row>
    <row r="179" spans="3:72" x14ac:dyDescent="0.25">
      <c r="C179" t="str">
        <f>INDEX(Propetz!B:B,MATCH(F179,Propetz!D:D,0),1)</f>
        <v>MARCELO SILVA CELEZUELO 29922620804</v>
      </c>
      <c r="D179" s="31" t="s">
        <v>156</v>
      </c>
      <c r="E179" s="26" t="s">
        <v>276</v>
      </c>
      <c r="F179" s="31">
        <v>1273</v>
      </c>
      <c r="G179" s="26" t="s">
        <v>436</v>
      </c>
      <c r="H179" s="26" t="s">
        <v>435</v>
      </c>
      <c r="I179" s="39">
        <v>0</v>
      </c>
      <c r="J179" s="39">
        <v>0</v>
      </c>
      <c r="K179" s="39">
        <v>0</v>
      </c>
      <c r="L179" s="39">
        <v>0</v>
      </c>
      <c r="M179" s="39">
        <v>0</v>
      </c>
      <c r="N179" s="39">
        <v>0</v>
      </c>
      <c r="O179" s="39">
        <v>0</v>
      </c>
      <c r="P179" s="39">
        <v>0</v>
      </c>
      <c r="Q179" s="39">
        <v>0</v>
      </c>
      <c r="R179" s="39">
        <v>4872.4799999999996</v>
      </c>
      <c r="S179" s="39">
        <v>0</v>
      </c>
      <c r="T179" s="39">
        <v>3674.16</v>
      </c>
      <c r="U179" s="39">
        <v>1343.45</v>
      </c>
      <c r="V179" s="39">
        <v>2198.16</v>
      </c>
      <c r="W179" s="39">
        <v>2836.93</v>
      </c>
      <c r="X179" s="39">
        <v>0</v>
      </c>
      <c r="Y179" s="39">
        <v>0</v>
      </c>
      <c r="Z179" s="39">
        <v>0</v>
      </c>
      <c r="AA179" s="39">
        <v>1222.8</v>
      </c>
      <c r="AB179" s="39">
        <v>0</v>
      </c>
      <c r="AC179" s="39">
        <v>0</v>
      </c>
      <c r="AD179" s="39">
        <v>2785.75</v>
      </c>
      <c r="AE179" s="39">
        <v>0</v>
      </c>
      <c r="AF179" s="39">
        <v>3659.28</v>
      </c>
      <c r="AG179" s="39">
        <v>0</v>
      </c>
      <c r="AH179" s="39">
        <v>0</v>
      </c>
      <c r="AI179" s="39">
        <v>0</v>
      </c>
      <c r="AJ179" s="39">
        <v>0</v>
      </c>
      <c r="AK179" s="39">
        <v>0</v>
      </c>
      <c r="AL179" s="39">
        <v>1992.35</v>
      </c>
      <c r="AM179" s="39">
        <v>0</v>
      </c>
      <c r="AN179" s="39">
        <v>6105.2199999999993</v>
      </c>
      <c r="AO179" s="39">
        <v>0</v>
      </c>
      <c r="AP179" s="39">
        <v>2230.04</v>
      </c>
      <c r="AQ179" s="39">
        <v>1457.93</v>
      </c>
      <c r="AR179" s="39">
        <v>0</v>
      </c>
      <c r="AS179" s="39">
        <v>0</v>
      </c>
      <c r="AT179" s="39">
        <v>971.32</v>
      </c>
      <c r="AU179" s="39">
        <v>2034.24</v>
      </c>
      <c r="AV179" s="39">
        <v>1308.28</v>
      </c>
      <c r="AW179" s="39">
        <v>0</v>
      </c>
      <c r="AX179" s="39">
        <v>949.42</v>
      </c>
      <c r="AY179" s="39">
        <v>1223.98</v>
      </c>
      <c r="AZ179" s="39">
        <v>0</v>
      </c>
      <c r="BA179" s="62">
        <v>0</v>
      </c>
      <c r="BB179" s="62">
        <v>0</v>
      </c>
      <c r="BC179" s="62">
        <v>1921.7</v>
      </c>
      <c r="BD179" s="62">
        <v>2006.68</v>
      </c>
      <c r="BE179" s="62">
        <v>978.82</v>
      </c>
      <c r="BF179" s="62">
        <v>4099.6400000000003</v>
      </c>
      <c r="BG179" s="62">
        <v>6936.5399999999991</v>
      </c>
      <c r="BH179" s="62">
        <v>6321.88</v>
      </c>
      <c r="BI179" s="7">
        <v>0</v>
      </c>
      <c r="BJ179" s="7">
        <v>3020.12</v>
      </c>
      <c r="BK179" s="62">
        <v>955.88</v>
      </c>
      <c r="BL179" s="62">
        <v>4147.2</v>
      </c>
      <c r="BM179" s="170">
        <v>0</v>
      </c>
      <c r="BN179" s="62"/>
      <c r="BO179" s="62"/>
      <c r="BP179" s="62"/>
      <c r="BQ179" s="62"/>
      <c r="BR179" s="62"/>
      <c r="BS179" s="62"/>
      <c r="BT179" s="62"/>
    </row>
    <row r="180" spans="3:72" x14ac:dyDescent="0.25">
      <c r="C180" t="str">
        <f>INDEX(Propetz!B:B,MATCH(F180,Propetz!D:D,0),1)</f>
        <v>EDU STEFFENS MORAES</v>
      </c>
      <c r="D180" s="31" t="s">
        <v>73</v>
      </c>
      <c r="E180" s="26" t="s">
        <v>281</v>
      </c>
      <c r="F180" s="31">
        <v>1093</v>
      </c>
      <c r="G180" s="26" t="s">
        <v>529</v>
      </c>
      <c r="H180" s="26" t="s">
        <v>435</v>
      </c>
      <c r="I180" s="39">
        <v>0</v>
      </c>
      <c r="J180" s="39">
        <v>1000.16</v>
      </c>
      <c r="K180" s="39">
        <v>0</v>
      </c>
      <c r="L180" s="39">
        <v>0</v>
      </c>
      <c r="M180" s="39">
        <v>1183.68</v>
      </c>
      <c r="N180" s="39">
        <v>0</v>
      </c>
      <c r="O180" s="39">
        <v>0</v>
      </c>
      <c r="P180" s="39">
        <v>2915</v>
      </c>
      <c r="Q180" s="39">
        <v>1554</v>
      </c>
      <c r="R180" s="39">
        <v>1254.08</v>
      </c>
      <c r="S180" s="39">
        <v>2486.08</v>
      </c>
      <c r="T180" s="39">
        <v>0</v>
      </c>
      <c r="U180" s="39">
        <v>0</v>
      </c>
      <c r="V180" s="39">
        <v>1615.16</v>
      </c>
      <c r="W180" s="39">
        <v>0</v>
      </c>
      <c r="X180" s="39">
        <v>3723.64</v>
      </c>
      <c r="Y180" s="39">
        <v>0</v>
      </c>
      <c r="Z180" s="39">
        <v>0</v>
      </c>
      <c r="AA180" s="39">
        <v>0</v>
      </c>
      <c r="AB180" s="39">
        <v>1131.26</v>
      </c>
      <c r="AC180" s="39">
        <v>0</v>
      </c>
      <c r="AD180" s="39">
        <v>1101.22</v>
      </c>
      <c r="AE180" s="39">
        <v>1219.1199999999999</v>
      </c>
      <c r="AF180" s="39">
        <v>2706.72</v>
      </c>
      <c r="AG180" s="39">
        <v>0</v>
      </c>
      <c r="AH180" s="39">
        <v>0</v>
      </c>
      <c r="AI180" s="39">
        <v>5339.92</v>
      </c>
      <c r="AJ180" s="39">
        <v>2285.38</v>
      </c>
      <c r="AK180" s="39">
        <v>3284.6400000000003</v>
      </c>
      <c r="AL180" s="39">
        <v>1358.89</v>
      </c>
      <c r="AM180" s="39">
        <v>910.12</v>
      </c>
      <c r="AN180" s="39">
        <v>4560.66</v>
      </c>
      <c r="AO180" s="39">
        <v>646.02</v>
      </c>
      <c r="AP180" s="39">
        <v>2065.33</v>
      </c>
      <c r="AQ180" s="39">
        <v>1710.3</v>
      </c>
      <c r="AR180" s="39">
        <v>978.56</v>
      </c>
      <c r="AS180" s="39">
        <v>0</v>
      </c>
      <c r="AT180" s="39">
        <v>1779.45</v>
      </c>
      <c r="AU180" s="39">
        <v>0</v>
      </c>
      <c r="AV180" s="39">
        <v>1359.8</v>
      </c>
      <c r="AW180" s="39">
        <v>0</v>
      </c>
      <c r="AX180" s="39">
        <v>0</v>
      </c>
      <c r="AY180" s="39">
        <v>2646.64</v>
      </c>
      <c r="AZ180" s="39">
        <v>941.24</v>
      </c>
      <c r="BA180" s="62">
        <v>0</v>
      </c>
      <c r="BB180" s="62">
        <v>971.84</v>
      </c>
      <c r="BC180" s="62">
        <v>0</v>
      </c>
      <c r="BD180" s="62">
        <v>1140.2</v>
      </c>
      <c r="BE180" s="62">
        <v>0</v>
      </c>
      <c r="BF180" s="62">
        <v>0</v>
      </c>
      <c r="BG180" s="62">
        <v>2601.2800000000002</v>
      </c>
      <c r="BH180" s="62">
        <v>0</v>
      </c>
      <c r="BI180" s="7">
        <v>0</v>
      </c>
      <c r="BJ180" s="7">
        <v>3497.84</v>
      </c>
      <c r="BK180" s="62">
        <v>0</v>
      </c>
      <c r="BL180" s="62">
        <v>819.6</v>
      </c>
      <c r="BM180" s="170">
        <v>0</v>
      </c>
      <c r="BN180" s="62"/>
      <c r="BO180" s="62"/>
      <c r="BP180" s="62"/>
      <c r="BQ180" s="62"/>
      <c r="BR180" s="62"/>
      <c r="BS180" s="62"/>
      <c r="BT180" s="62"/>
    </row>
    <row r="181" spans="3:72" x14ac:dyDescent="0.25">
      <c r="C181" t="str">
        <f>INDEX(Propetz!B:B,MATCH(F181,Propetz!D:D,0),1)</f>
        <v>MILAPET DISTRIBUIDORA DE PRODUTOS PET LTDA EPP</v>
      </c>
      <c r="D181" s="31" t="s">
        <v>172</v>
      </c>
      <c r="E181" s="26" t="s">
        <v>276</v>
      </c>
      <c r="F181" s="31">
        <v>1025</v>
      </c>
      <c r="G181" s="26" t="s">
        <v>436</v>
      </c>
      <c r="H181" s="26" t="s">
        <v>435</v>
      </c>
      <c r="I181" s="39">
        <v>3235.68</v>
      </c>
      <c r="J181" s="39">
        <v>0</v>
      </c>
      <c r="K181" s="39">
        <v>12516.84</v>
      </c>
      <c r="L181" s="39">
        <v>3613.08</v>
      </c>
      <c r="M181" s="39">
        <v>0</v>
      </c>
      <c r="N181" s="39">
        <v>2475.6799999999998</v>
      </c>
      <c r="O181" s="39">
        <v>0</v>
      </c>
      <c r="P181" s="39">
        <v>0</v>
      </c>
      <c r="Q181" s="39">
        <v>0</v>
      </c>
      <c r="R181" s="39">
        <v>4485.04</v>
      </c>
      <c r="S181" s="39">
        <v>0</v>
      </c>
      <c r="T181" s="39">
        <v>0</v>
      </c>
      <c r="U181" s="39">
        <v>0</v>
      </c>
      <c r="V181" s="39">
        <v>3761.76</v>
      </c>
      <c r="W181" s="39">
        <v>3436.32</v>
      </c>
      <c r="X181" s="39">
        <v>0</v>
      </c>
      <c r="Y181" s="39">
        <v>0</v>
      </c>
      <c r="Z181" s="39">
        <v>0</v>
      </c>
      <c r="AA181" s="39">
        <v>2103.66</v>
      </c>
      <c r="AB181" s="39">
        <v>0</v>
      </c>
      <c r="AC181" s="39">
        <v>0</v>
      </c>
      <c r="AD181" s="39">
        <v>0</v>
      </c>
      <c r="AE181" s="39">
        <v>3535.08</v>
      </c>
      <c r="AF181" s="39">
        <v>2382.38</v>
      </c>
      <c r="AG181" s="39">
        <v>0</v>
      </c>
      <c r="AH181" s="39">
        <v>3508.9</v>
      </c>
      <c r="AI181" s="39">
        <v>0</v>
      </c>
      <c r="AJ181" s="39">
        <v>0</v>
      </c>
      <c r="AK181" s="39">
        <v>0</v>
      </c>
      <c r="AL181" s="39">
        <v>0</v>
      </c>
      <c r="AM181" s="39">
        <v>0</v>
      </c>
      <c r="AN181" s="39">
        <v>5790.24</v>
      </c>
      <c r="AO181" s="39">
        <v>0</v>
      </c>
      <c r="AP181" s="39">
        <v>0</v>
      </c>
      <c r="AQ181" s="39">
        <v>0</v>
      </c>
      <c r="AR181" s="39">
        <v>7397.6</v>
      </c>
      <c r="AS181" s="39">
        <v>0</v>
      </c>
      <c r="AT181" s="39">
        <v>0</v>
      </c>
      <c r="AU181" s="39">
        <v>0</v>
      </c>
      <c r="AV181" s="39">
        <v>0</v>
      </c>
      <c r="AW181" s="39">
        <v>6922</v>
      </c>
      <c r="AX181" s="39">
        <v>2100.36</v>
      </c>
      <c r="AY181" s="39">
        <v>0</v>
      </c>
      <c r="AZ181" s="39">
        <v>0</v>
      </c>
      <c r="BA181" s="62">
        <v>0</v>
      </c>
      <c r="BB181" s="62">
        <v>0</v>
      </c>
      <c r="BC181" s="62">
        <v>0</v>
      </c>
      <c r="BD181" s="62">
        <v>10144.16</v>
      </c>
      <c r="BE181" s="62">
        <v>0</v>
      </c>
      <c r="BF181" s="62">
        <v>0</v>
      </c>
      <c r="BG181" s="62">
        <v>0</v>
      </c>
      <c r="BH181" s="62">
        <v>0</v>
      </c>
      <c r="BI181" s="7">
        <v>10596.310000000001</v>
      </c>
      <c r="BJ181" s="7">
        <v>0</v>
      </c>
      <c r="BK181" s="62">
        <v>0</v>
      </c>
      <c r="BL181" s="62">
        <v>0</v>
      </c>
      <c r="BM181" s="170">
        <v>4931.6000000000004</v>
      </c>
      <c r="BN181" s="62"/>
      <c r="BO181" s="62"/>
      <c r="BP181" s="62"/>
      <c r="BQ181" s="62"/>
      <c r="BR181" s="62"/>
      <c r="BS181" s="62"/>
      <c r="BT181" s="62"/>
    </row>
    <row r="182" spans="3:72" x14ac:dyDescent="0.25">
      <c r="C182" t="str">
        <f>INDEX(Propetz!B:B,MATCH(F182,Propetz!D:D,0),1)</f>
        <v>ANDRE HENRIQUE FURTADO</v>
      </c>
      <c r="D182" s="31" t="s">
        <v>15</v>
      </c>
      <c r="E182" s="26" t="s">
        <v>280</v>
      </c>
      <c r="F182" s="31">
        <v>1118</v>
      </c>
      <c r="G182" s="26" t="s">
        <v>436</v>
      </c>
      <c r="H182" s="26" t="s">
        <v>435</v>
      </c>
      <c r="I182" s="39">
        <v>0</v>
      </c>
      <c r="J182" s="39">
        <v>0</v>
      </c>
      <c r="K182" s="39">
        <v>3752.88</v>
      </c>
      <c r="L182" s="39">
        <v>2798.6</v>
      </c>
      <c r="M182" s="39">
        <v>3480.42</v>
      </c>
      <c r="N182" s="39">
        <v>0</v>
      </c>
      <c r="O182" s="39">
        <v>3538.02</v>
      </c>
      <c r="P182" s="39">
        <v>0</v>
      </c>
      <c r="Q182" s="39">
        <v>0</v>
      </c>
      <c r="R182" s="39">
        <v>0</v>
      </c>
      <c r="S182" s="39">
        <v>0</v>
      </c>
      <c r="T182" s="39">
        <v>0</v>
      </c>
      <c r="U182" s="39">
        <v>0</v>
      </c>
      <c r="V182" s="39">
        <v>0</v>
      </c>
      <c r="W182" s="39">
        <v>0</v>
      </c>
      <c r="X182" s="39">
        <v>7066.92</v>
      </c>
      <c r="Y182" s="39">
        <v>6034.2</v>
      </c>
      <c r="Z182" s="39">
        <v>0</v>
      </c>
      <c r="AA182" s="39">
        <v>3687.94</v>
      </c>
      <c r="AB182" s="39">
        <v>11389.04</v>
      </c>
      <c r="AC182" s="39">
        <v>13504.92</v>
      </c>
      <c r="AD182" s="39">
        <v>36434.839999999997</v>
      </c>
      <c r="AE182" s="39">
        <v>38995.64</v>
      </c>
      <c r="AF182" s="39">
        <v>49123.82</v>
      </c>
      <c r="AG182" s="39">
        <v>41885.079999999994</v>
      </c>
      <c r="AH182" s="39">
        <v>35136.410000000003</v>
      </c>
      <c r="AI182" s="39">
        <v>52057.96</v>
      </c>
      <c r="AJ182" s="39">
        <v>10218.24</v>
      </c>
      <c r="AK182" s="39">
        <v>42619.539999999994</v>
      </c>
      <c r="AL182" s="39">
        <v>18565.27</v>
      </c>
      <c r="AM182" s="39">
        <v>42910.9</v>
      </c>
      <c r="AN182" s="39">
        <v>39688.99</v>
      </c>
      <c r="AO182" s="39">
        <v>9217.73</v>
      </c>
      <c r="AP182" s="39">
        <v>44550.12</v>
      </c>
      <c r="AQ182" s="39">
        <v>0</v>
      </c>
      <c r="AR182" s="39">
        <v>24420.54</v>
      </c>
      <c r="AS182" s="39">
        <v>18026</v>
      </c>
      <c r="AT182" s="39">
        <v>21534.9</v>
      </c>
      <c r="AU182" s="39">
        <v>18996.240000000002</v>
      </c>
      <c r="AV182" s="39">
        <v>0</v>
      </c>
      <c r="AW182" s="39">
        <v>30001.64</v>
      </c>
      <c r="AX182" s="39">
        <v>30222.269999999997</v>
      </c>
      <c r="AY182" s="39">
        <v>0</v>
      </c>
      <c r="AZ182" s="39">
        <v>26846.18</v>
      </c>
      <c r="BA182" s="62">
        <v>35272.729999999996</v>
      </c>
      <c r="BB182" s="62">
        <v>34019.879999999997</v>
      </c>
      <c r="BC182" s="62">
        <v>0</v>
      </c>
      <c r="BD182" s="62">
        <v>0</v>
      </c>
      <c r="BE182" s="62">
        <v>30218.98</v>
      </c>
      <c r="BF182" s="62">
        <v>15696.56</v>
      </c>
      <c r="BG182" s="62">
        <v>0</v>
      </c>
      <c r="BH182" s="62">
        <v>0</v>
      </c>
      <c r="BI182" s="7">
        <v>0</v>
      </c>
      <c r="BJ182" s="7">
        <v>0</v>
      </c>
      <c r="BK182" s="62">
        <v>0</v>
      </c>
      <c r="BL182" s="62">
        <v>0</v>
      </c>
      <c r="BM182" s="170">
        <v>0</v>
      </c>
      <c r="BN182" s="62"/>
      <c r="BO182" s="62"/>
      <c r="BP182" s="62"/>
      <c r="BQ182" s="62"/>
      <c r="BR182" s="62"/>
      <c r="BS182" s="62"/>
      <c r="BT182" s="62"/>
    </row>
    <row r="183" spans="3:72" x14ac:dyDescent="0.25">
      <c r="C183" t="str">
        <f>INDEX(Propetz!B:B,MATCH(F183,Propetz!D:D,0),1)</f>
        <v>MAXI PET EIRELI</v>
      </c>
      <c r="D183" s="31" t="s">
        <v>165</v>
      </c>
      <c r="E183" s="26" t="s">
        <v>287</v>
      </c>
      <c r="F183" s="31">
        <v>1040</v>
      </c>
      <c r="G183" s="26" t="s">
        <v>529</v>
      </c>
      <c r="H183" s="26" t="s">
        <v>435</v>
      </c>
      <c r="I183" s="39">
        <v>2411.64</v>
      </c>
      <c r="J183" s="39">
        <v>0</v>
      </c>
      <c r="K183" s="39">
        <v>8979.32</v>
      </c>
      <c r="L183" s="39">
        <v>0</v>
      </c>
      <c r="M183" s="39">
        <v>0</v>
      </c>
      <c r="N183" s="39">
        <v>0</v>
      </c>
      <c r="O183" s="39">
        <v>0</v>
      </c>
      <c r="P183" s="39">
        <v>0</v>
      </c>
      <c r="Q183" s="39">
        <v>0</v>
      </c>
      <c r="R183" s="39">
        <v>7623.76</v>
      </c>
      <c r="S183" s="39">
        <v>0</v>
      </c>
      <c r="T183" s="39">
        <v>0</v>
      </c>
      <c r="U183" s="39">
        <v>0</v>
      </c>
      <c r="V183" s="39">
        <v>0</v>
      </c>
      <c r="W183" s="39">
        <v>6321.87</v>
      </c>
      <c r="X183" s="39">
        <v>0</v>
      </c>
      <c r="Y183" s="39">
        <v>0</v>
      </c>
      <c r="Z183" s="39">
        <v>0</v>
      </c>
      <c r="AA183" s="39">
        <v>0</v>
      </c>
      <c r="AB183" s="39">
        <v>0</v>
      </c>
      <c r="AC183" s="39">
        <v>0</v>
      </c>
      <c r="AD183" s="39">
        <v>0</v>
      </c>
      <c r="AE183" s="39">
        <v>0</v>
      </c>
      <c r="AF183" s="39">
        <v>0</v>
      </c>
      <c r="AG183" s="39">
        <v>0</v>
      </c>
      <c r="AH183" s="39">
        <v>11661.74</v>
      </c>
      <c r="AI183" s="39">
        <v>0</v>
      </c>
      <c r="AJ183" s="39">
        <v>0</v>
      </c>
      <c r="AK183" s="39">
        <v>0</v>
      </c>
      <c r="AL183" s="39">
        <v>0</v>
      </c>
      <c r="AM183" s="39">
        <v>0</v>
      </c>
      <c r="AN183" s="39">
        <v>6473.76</v>
      </c>
      <c r="AO183" s="39">
        <v>0</v>
      </c>
      <c r="AP183" s="39">
        <v>0</v>
      </c>
      <c r="AQ183" s="39">
        <v>0</v>
      </c>
      <c r="AR183" s="39">
        <v>8697.3700000000008</v>
      </c>
      <c r="AS183" s="39">
        <v>0</v>
      </c>
      <c r="AT183" s="39">
        <v>0</v>
      </c>
      <c r="AU183" s="39">
        <v>0</v>
      </c>
      <c r="AV183" s="39">
        <v>0</v>
      </c>
      <c r="AW183" s="39">
        <v>0</v>
      </c>
      <c r="AX183" s="39">
        <v>0</v>
      </c>
      <c r="AY183" s="39">
        <v>0</v>
      </c>
      <c r="AZ183" s="39">
        <v>0</v>
      </c>
      <c r="BA183" s="62">
        <v>0</v>
      </c>
      <c r="BB183" s="62">
        <v>0</v>
      </c>
      <c r="BC183" s="62">
        <v>0</v>
      </c>
      <c r="BD183" s="62">
        <v>0</v>
      </c>
      <c r="BE183" s="62">
        <v>0</v>
      </c>
      <c r="BF183" s="62">
        <v>0</v>
      </c>
      <c r="BG183" s="62">
        <v>0</v>
      </c>
      <c r="BH183" s="62">
        <v>0</v>
      </c>
      <c r="BI183" s="7">
        <v>0</v>
      </c>
      <c r="BJ183" s="7">
        <v>0</v>
      </c>
      <c r="BK183" s="62">
        <v>0</v>
      </c>
      <c r="BL183" s="62">
        <v>0</v>
      </c>
      <c r="BM183" s="170">
        <v>0</v>
      </c>
      <c r="BN183" s="62"/>
      <c r="BO183" s="62"/>
      <c r="BP183" s="62"/>
      <c r="BQ183" s="62"/>
      <c r="BR183" s="62"/>
      <c r="BS183" s="62"/>
      <c r="BT183" s="62"/>
    </row>
    <row r="184" spans="3:72" x14ac:dyDescent="0.25">
      <c r="C184" t="str">
        <f>INDEX(Propetz!B:B,MATCH(F184,Propetz!D:D,0),1)</f>
        <v>CLODOALDO VIEIRA JUNIOR</v>
      </c>
      <c r="D184" s="31" t="s">
        <v>52</v>
      </c>
      <c r="E184" s="26" t="s">
        <v>276</v>
      </c>
      <c r="F184" s="31">
        <v>1236</v>
      </c>
      <c r="G184" s="26" t="s">
        <v>437</v>
      </c>
      <c r="H184" s="26" t="s">
        <v>435</v>
      </c>
      <c r="I184" s="39">
        <v>0</v>
      </c>
      <c r="J184" s="39">
        <v>0</v>
      </c>
      <c r="K184" s="39">
        <v>0</v>
      </c>
      <c r="L184" s="39">
        <v>0</v>
      </c>
      <c r="M184" s="39">
        <v>0</v>
      </c>
      <c r="N184" s="39">
        <v>0</v>
      </c>
      <c r="O184" s="39">
        <v>6540.4</v>
      </c>
      <c r="P184" s="39">
        <v>0</v>
      </c>
      <c r="Q184" s="39">
        <v>0</v>
      </c>
      <c r="R184" s="39">
        <v>0</v>
      </c>
      <c r="S184" s="39">
        <v>0</v>
      </c>
      <c r="T184" s="39">
        <v>3609.2</v>
      </c>
      <c r="U184" s="39">
        <v>0</v>
      </c>
      <c r="V184" s="39">
        <v>0</v>
      </c>
      <c r="W184" s="39">
        <v>3609.28</v>
      </c>
      <c r="X184" s="39">
        <v>0</v>
      </c>
      <c r="Y184" s="39">
        <v>0</v>
      </c>
      <c r="Z184" s="39">
        <v>0</v>
      </c>
      <c r="AA184" s="39">
        <v>0</v>
      </c>
      <c r="AB184" s="39">
        <v>0</v>
      </c>
      <c r="AC184" s="39">
        <v>0</v>
      </c>
      <c r="AD184" s="39">
        <v>0</v>
      </c>
      <c r="AE184" s="39">
        <v>0</v>
      </c>
      <c r="AF184" s="39">
        <v>0</v>
      </c>
      <c r="AG184" s="39">
        <v>0</v>
      </c>
      <c r="AH184" s="39">
        <v>0</v>
      </c>
      <c r="AI184" s="39">
        <v>0</v>
      </c>
      <c r="AJ184" s="39">
        <v>0</v>
      </c>
      <c r="AK184" s="39">
        <v>0</v>
      </c>
      <c r="AL184" s="39">
        <v>0</v>
      </c>
      <c r="AM184" s="39">
        <v>0</v>
      </c>
      <c r="AN184" s="39">
        <v>0</v>
      </c>
      <c r="AO184" s="39">
        <v>0</v>
      </c>
      <c r="AP184" s="39">
        <v>0</v>
      </c>
      <c r="AQ184" s="39">
        <v>0</v>
      </c>
      <c r="AR184" s="39">
        <v>0</v>
      </c>
      <c r="AS184" s="39">
        <v>0</v>
      </c>
      <c r="AT184" s="39">
        <v>0</v>
      </c>
      <c r="AU184" s="39">
        <v>0</v>
      </c>
      <c r="AV184" s="39">
        <v>0</v>
      </c>
      <c r="AW184" s="39">
        <v>0</v>
      </c>
      <c r="AX184" s="39">
        <v>0</v>
      </c>
      <c r="AY184" s="39">
        <v>0</v>
      </c>
      <c r="AZ184" s="39">
        <v>0</v>
      </c>
      <c r="BA184" s="62">
        <v>0</v>
      </c>
      <c r="BB184" s="62">
        <v>0</v>
      </c>
      <c r="BC184" s="62">
        <v>0</v>
      </c>
      <c r="BD184" s="62">
        <v>0</v>
      </c>
      <c r="BE184" s="62">
        <v>0</v>
      </c>
      <c r="BF184" s="62">
        <v>0</v>
      </c>
      <c r="BG184" s="62">
        <v>0</v>
      </c>
      <c r="BH184" s="62">
        <v>0</v>
      </c>
      <c r="BI184" s="7">
        <v>0</v>
      </c>
      <c r="BJ184" s="7">
        <v>0</v>
      </c>
      <c r="BK184" s="62">
        <v>0</v>
      </c>
      <c r="BL184" s="62">
        <v>0</v>
      </c>
      <c r="BM184" s="170">
        <v>0</v>
      </c>
      <c r="BN184" s="62"/>
      <c r="BO184" s="62"/>
      <c r="BP184" s="62"/>
      <c r="BQ184" s="62"/>
      <c r="BR184" s="62"/>
      <c r="BS184" s="62"/>
      <c r="BT184" s="62"/>
    </row>
    <row r="185" spans="3:72" x14ac:dyDescent="0.25">
      <c r="C185" t="str">
        <f>INDEX(Propetz!B:B,MATCH(F185,Propetz!D:D,0),1)</f>
        <v>JULIETE GENEROSO BERTAN 06665688984</v>
      </c>
      <c r="D185" s="31" t="s">
        <v>131</v>
      </c>
      <c r="E185" s="26" t="s">
        <v>275</v>
      </c>
      <c r="F185" s="31">
        <v>1071</v>
      </c>
      <c r="G185" s="26" t="s">
        <v>529</v>
      </c>
      <c r="H185" s="26" t="s">
        <v>435</v>
      </c>
      <c r="I185" s="39">
        <v>1870.85</v>
      </c>
      <c r="J185" s="39">
        <v>0</v>
      </c>
      <c r="K185" s="39">
        <v>0</v>
      </c>
      <c r="L185" s="39">
        <v>0</v>
      </c>
      <c r="M185" s="39">
        <v>3564.36</v>
      </c>
      <c r="N185" s="39">
        <v>0</v>
      </c>
      <c r="O185" s="39">
        <v>3494.56</v>
      </c>
      <c r="P185" s="39">
        <v>0</v>
      </c>
      <c r="Q185" s="39">
        <v>0</v>
      </c>
      <c r="R185" s="39">
        <v>0</v>
      </c>
      <c r="S185" s="39">
        <v>3561.85</v>
      </c>
      <c r="T185" s="39">
        <v>1685.77</v>
      </c>
      <c r="U185" s="39">
        <v>1384.38</v>
      </c>
      <c r="V185" s="39">
        <v>0</v>
      </c>
      <c r="W185" s="39">
        <v>0</v>
      </c>
      <c r="X185" s="39">
        <v>0</v>
      </c>
      <c r="Y185" s="39">
        <v>0</v>
      </c>
      <c r="Z185" s="39">
        <v>1491.56</v>
      </c>
      <c r="AA185" s="39">
        <v>5959.82</v>
      </c>
      <c r="AB185" s="39">
        <v>0</v>
      </c>
      <c r="AC185" s="39">
        <v>356.25</v>
      </c>
      <c r="AD185" s="39">
        <v>2383.48</v>
      </c>
      <c r="AE185" s="39">
        <v>0</v>
      </c>
      <c r="AF185" s="39">
        <v>0</v>
      </c>
      <c r="AG185" s="39">
        <v>2247.36</v>
      </c>
      <c r="AH185" s="39">
        <v>0</v>
      </c>
      <c r="AI185" s="39">
        <v>763.99</v>
      </c>
      <c r="AJ185" s="39">
        <v>0</v>
      </c>
      <c r="AK185" s="39">
        <v>1007.8</v>
      </c>
      <c r="AL185" s="39">
        <v>0</v>
      </c>
      <c r="AM185" s="39">
        <v>0</v>
      </c>
      <c r="AN185" s="39">
        <v>0</v>
      </c>
      <c r="AO185" s="39">
        <v>2160.86</v>
      </c>
      <c r="AP185" s="39">
        <v>0</v>
      </c>
      <c r="AQ185" s="39">
        <v>0</v>
      </c>
      <c r="AR185" s="39">
        <v>942.27</v>
      </c>
      <c r="AS185" s="39">
        <v>0</v>
      </c>
      <c r="AT185" s="39">
        <v>4824.5200000000004</v>
      </c>
      <c r="AU185" s="39">
        <v>0</v>
      </c>
      <c r="AV185" s="39">
        <v>0</v>
      </c>
      <c r="AW185" s="39">
        <v>0</v>
      </c>
      <c r="AX185" s="39">
        <v>0</v>
      </c>
      <c r="AY185" s="39">
        <v>0</v>
      </c>
      <c r="AZ185" s="39">
        <v>0</v>
      </c>
      <c r="BA185" s="62">
        <v>1658.31</v>
      </c>
      <c r="BB185" s="62">
        <v>4250.32</v>
      </c>
      <c r="BC185" s="62">
        <v>0</v>
      </c>
      <c r="BD185" s="62">
        <v>0</v>
      </c>
      <c r="BE185" s="62">
        <v>3993.08</v>
      </c>
      <c r="BF185" s="62">
        <v>0</v>
      </c>
      <c r="BG185" s="62">
        <v>0</v>
      </c>
      <c r="BH185" s="62">
        <v>0</v>
      </c>
      <c r="BI185" s="7">
        <v>0</v>
      </c>
      <c r="BJ185" s="7">
        <v>2041.6</v>
      </c>
      <c r="BK185" s="62">
        <v>0</v>
      </c>
      <c r="BL185" s="62">
        <v>1371.2</v>
      </c>
      <c r="BM185" s="170">
        <v>0</v>
      </c>
      <c r="BN185" s="62"/>
      <c r="BO185" s="62"/>
      <c r="BP185" s="62"/>
      <c r="BQ185" s="62"/>
      <c r="BR185" s="62"/>
      <c r="BS185" s="62"/>
      <c r="BT185" s="62"/>
    </row>
    <row r="186" spans="3:72" x14ac:dyDescent="0.25">
      <c r="C186" t="str">
        <f>INDEX(Propetz!B:B,MATCH(F186,Propetz!D:D,0),1)</f>
        <v>PANTAPET INDUSTRIA E COMERCIO DE ACESSORIOS PARA ANIMAIS LTD</v>
      </c>
      <c r="D186" s="31" t="s">
        <v>181</v>
      </c>
      <c r="E186" s="26" t="s">
        <v>296</v>
      </c>
      <c r="F186" s="31">
        <v>1199</v>
      </c>
      <c r="G186" s="26" t="s">
        <v>529</v>
      </c>
      <c r="H186" s="26" t="s">
        <v>435</v>
      </c>
      <c r="I186" s="39">
        <v>0</v>
      </c>
      <c r="J186" s="39">
        <v>0</v>
      </c>
      <c r="K186" s="39">
        <v>0</v>
      </c>
      <c r="L186" s="39">
        <v>0</v>
      </c>
      <c r="M186" s="39">
        <v>2714.17</v>
      </c>
      <c r="N186" s="39">
        <v>0</v>
      </c>
      <c r="O186" s="39">
        <v>3030.46</v>
      </c>
      <c r="P186" s="39">
        <v>0</v>
      </c>
      <c r="Q186" s="39">
        <v>0</v>
      </c>
      <c r="R186" s="39">
        <v>0</v>
      </c>
      <c r="S186" s="39">
        <v>0</v>
      </c>
      <c r="T186" s="39">
        <v>7856.64</v>
      </c>
      <c r="U186" s="39">
        <v>0</v>
      </c>
      <c r="V186" s="39">
        <v>0</v>
      </c>
      <c r="W186" s="39">
        <v>0</v>
      </c>
      <c r="X186" s="39">
        <v>0</v>
      </c>
      <c r="Y186" s="39">
        <v>5455.08</v>
      </c>
      <c r="Z186" s="39">
        <v>0</v>
      </c>
      <c r="AA186" s="39">
        <v>0</v>
      </c>
      <c r="AB186" s="39">
        <v>6101.27</v>
      </c>
      <c r="AC186" s="39">
        <v>0</v>
      </c>
      <c r="AD186" s="39">
        <v>0</v>
      </c>
      <c r="AE186" s="39">
        <v>8631.81</v>
      </c>
      <c r="AF186" s="39">
        <v>3325.94</v>
      </c>
      <c r="AG186" s="39">
        <v>0</v>
      </c>
      <c r="AH186" s="39">
        <v>0</v>
      </c>
      <c r="AI186" s="39">
        <v>9981.6</v>
      </c>
      <c r="AJ186" s="39">
        <v>0</v>
      </c>
      <c r="AK186" s="39">
        <v>0</v>
      </c>
      <c r="AL186" s="39">
        <v>4643.8</v>
      </c>
      <c r="AM186" s="39">
        <v>0</v>
      </c>
      <c r="AN186" s="39">
        <v>0</v>
      </c>
      <c r="AO186" s="39">
        <v>6676.54</v>
      </c>
      <c r="AP186" s="39">
        <v>0</v>
      </c>
      <c r="AQ186" s="39">
        <v>0</v>
      </c>
      <c r="AR186" s="39">
        <v>6044.58</v>
      </c>
      <c r="AS186" s="39">
        <v>0</v>
      </c>
      <c r="AT186" s="39">
        <v>2906.76</v>
      </c>
      <c r="AU186" s="39">
        <v>0</v>
      </c>
      <c r="AV186" s="39">
        <v>0</v>
      </c>
      <c r="AW186" s="39">
        <v>0</v>
      </c>
      <c r="AX186" s="39">
        <v>0</v>
      </c>
      <c r="AY186" s="39">
        <v>0</v>
      </c>
      <c r="AZ186" s="39">
        <v>7544.86</v>
      </c>
      <c r="BA186" s="62">
        <v>4167.0200000000004</v>
      </c>
      <c r="BB186" s="62">
        <v>0</v>
      </c>
      <c r="BC186" s="62">
        <v>0</v>
      </c>
      <c r="BD186" s="62">
        <v>4603.2800000000007</v>
      </c>
      <c r="BE186" s="62">
        <v>2600.96</v>
      </c>
      <c r="BF186" s="62">
        <v>7159.2699999999995</v>
      </c>
      <c r="BG186" s="62">
        <v>0</v>
      </c>
      <c r="BH186" s="62">
        <v>0</v>
      </c>
      <c r="BI186" s="7">
        <v>0</v>
      </c>
      <c r="BJ186" s="7">
        <v>0</v>
      </c>
      <c r="BK186" s="62">
        <v>0</v>
      </c>
      <c r="BL186" s="62">
        <v>0</v>
      </c>
      <c r="BM186" s="170">
        <v>0</v>
      </c>
      <c r="BN186" s="62"/>
      <c r="BO186" s="62"/>
      <c r="BP186" s="62"/>
      <c r="BQ186" s="62"/>
      <c r="BR186" s="62"/>
      <c r="BS186" s="62"/>
      <c r="BT186" s="62"/>
    </row>
    <row r="187" spans="3:72" x14ac:dyDescent="0.25">
      <c r="C187" t="str">
        <f>INDEX(Propetz!B:B,MATCH(F187,Propetz!D:D,0),1)</f>
        <v>THALES HENRIQUE DE MORAIS</v>
      </c>
      <c r="D187" s="31" t="s">
        <v>246</v>
      </c>
      <c r="E187" s="26" t="s">
        <v>288</v>
      </c>
      <c r="F187" s="31">
        <v>1207</v>
      </c>
      <c r="G187" s="26" t="s">
        <v>436</v>
      </c>
      <c r="H187" s="26" t="s">
        <v>440</v>
      </c>
      <c r="I187" s="39">
        <v>0</v>
      </c>
      <c r="J187" s="39">
        <v>0</v>
      </c>
      <c r="K187" s="39">
        <v>0</v>
      </c>
      <c r="L187" s="39">
        <v>0</v>
      </c>
      <c r="M187" s="39">
        <v>0</v>
      </c>
      <c r="N187" s="39">
        <v>5843.03</v>
      </c>
      <c r="O187" s="39">
        <v>0</v>
      </c>
      <c r="P187" s="39">
        <v>5784.2800000000007</v>
      </c>
      <c r="Q187" s="39">
        <v>1968</v>
      </c>
      <c r="R187" s="39">
        <v>0</v>
      </c>
      <c r="S187" s="39">
        <v>0</v>
      </c>
      <c r="T187" s="39">
        <v>0</v>
      </c>
      <c r="U187" s="39">
        <v>0</v>
      </c>
      <c r="V187" s="39">
        <v>0</v>
      </c>
      <c r="W187" s="39">
        <v>0</v>
      </c>
      <c r="X187" s="39">
        <v>0</v>
      </c>
      <c r="Y187" s="39">
        <v>0</v>
      </c>
      <c r="Z187" s="39">
        <v>0</v>
      </c>
      <c r="AA187" s="39">
        <v>0</v>
      </c>
      <c r="AB187" s="39">
        <v>0</v>
      </c>
      <c r="AC187" s="39">
        <v>0</v>
      </c>
      <c r="AD187" s="39">
        <v>0</v>
      </c>
      <c r="AE187" s="39">
        <v>0</v>
      </c>
      <c r="AF187" s="39">
        <v>0</v>
      </c>
      <c r="AG187" s="39">
        <v>0</v>
      </c>
      <c r="AH187" s="39">
        <v>0</v>
      </c>
      <c r="AI187" s="39">
        <v>0</v>
      </c>
      <c r="AJ187" s="39">
        <v>0</v>
      </c>
      <c r="AK187" s="39">
        <v>0</v>
      </c>
      <c r="AL187" s="39">
        <v>0</v>
      </c>
      <c r="AM187" s="39">
        <v>0</v>
      </c>
      <c r="AN187" s="39">
        <v>0</v>
      </c>
      <c r="AO187" s="39">
        <v>0</v>
      </c>
      <c r="AP187" s="39">
        <v>0</v>
      </c>
      <c r="AQ187" s="39">
        <v>0</v>
      </c>
      <c r="AR187" s="39">
        <v>0</v>
      </c>
      <c r="AS187" s="39">
        <v>0</v>
      </c>
      <c r="AT187" s="39">
        <v>0</v>
      </c>
      <c r="AU187" s="39">
        <v>0</v>
      </c>
      <c r="AV187" s="39">
        <v>0</v>
      </c>
      <c r="AW187" s="39">
        <v>0</v>
      </c>
      <c r="AX187" s="39">
        <v>0</v>
      </c>
      <c r="AY187" s="39">
        <v>0</v>
      </c>
      <c r="AZ187" s="39">
        <v>0</v>
      </c>
      <c r="BA187" s="62">
        <v>0</v>
      </c>
      <c r="BB187" s="62">
        <v>0</v>
      </c>
      <c r="BC187" s="62">
        <v>0</v>
      </c>
      <c r="BD187" s="62">
        <v>0</v>
      </c>
      <c r="BE187" s="62">
        <v>0</v>
      </c>
      <c r="BF187" s="62">
        <v>0</v>
      </c>
      <c r="BG187" s="62">
        <v>0</v>
      </c>
      <c r="BH187" s="62">
        <v>0</v>
      </c>
      <c r="BI187" s="7">
        <v>0</v>
      </c>
      <c r="BJ187" s="7">
        <v>0</v>
      </c>
      <c r="BK187" s="62">
        <v>0</v>
      </c>
      <c r="BL187" s="62">
        <v>0</v>
      </c>
      <c r="BM187" s="170">
        <v>0</v>
      </c>
      <c r="BN187" s="62"/>
      <c r="BO187" s="62"/>
      <c r="BP187" s="62"/>
      <c r="BQ187" s="62"/>
      <c r="BR187" s="62"/>
      <c r="BS187" s="62"/>
      <c r="BT187" s="62"/>
    </row>
    <row r="188" spans="3:72" x14ac:dyDescent="0.25">
      <c r="C188" t="str">
        <f>INDEX(Propetz!B:B,MATCH(F188,Propetz!D:D,0),1)</f>
        <v>ELANE PEREIRA NEVES 08268987855</v>
      </c>
      <c r="D188" s="31" t="s">
        <v>75</v>
      </c>
      <c r="E188" s="26" t="s">
        <v>276</v>
      </c>
      <c r="F188" s="31">
        <v>1272</v>
      </c>
      <c r="G188" s="26" t="s">
        <v>436</v>
      </c>
      <c r="H188" s="26" t="s">
        <v>435</v>
      </c>
      <c r="I188" s="39">
        <v>0</v>
      </c>
      <c r="J188" s="39">
        <v>0</v>
      </c>
      <c r="K188" s="39">
        <v>0</v>
      </c>
      <c r="L188" s="39">
        <v>0</v>
      </c>
      <c r="M188" s="39">
        <v>0</v>
      </c>
      <c r="N188" s="39">
        <v>0</v>
      </c>
      <c r="O188" s="39">
        <v>0</v>
      </c>
      <c r="P188" s="39">
        <v>0</v>
      </c>
      <c r="Q188" s="39">
        <v>0</v>
      </c>
      <c r="R188" s="39">
        <v>13472.68</v>
      </c>
      <c r="S188" s="39">
        <v>0</v>
      </c>
      <c r="T188" s="39">
        <v>0</v>
      </c>
      <c r="U188" s="39">
        <v>0</v>
      </c>
      <c r="V188" s="39">
        <v>0</v>
      </c>
      <c r="W188" s="39">
        <v>0</v>
      </c>
      <c r="X188" s="39">
        <v>0</v>
      </c>
      <c r="Y188" s="39">
        <v>0</v>
      </c>
      <c r="Z188" s="39">
        <v>0</v>
      </c>
      <c r="AA188" s="39">
        <v>3832.22</v>
      </c>
      <c r="AB188" s="39">
        <v>0</v>
      </c>
      <c r="AC188" s="39">
        <v>0</v>
      </c>
      <c r="AD188" s="39">
        <v>0</v>
      </c>
      <c r="AE188" s="39">
        <v>0</v>
      </c>
      <c r="AF188" s="39">
        <v>0</v>
      </c>
      <c r="AG188" s="39">
        <v>0</v>
      </c>
      <c r="AH188" s="39">
        <v>0</v>
      </c>
      <c r="AI188" s="39">
        <v>0</v>
      </c>
      <c r="AJ188" s="39">
        <v>0</v>
      </c>
      <c r="AK188" s="39">
        <v>0</v>
      </c>
      <c r="AL188" s="39">
        <v>0</v>
      </c>
      <c r="AM188" s="39">
        <v>0</v>
      </c>
      <c r="AN188" s="39">
        <v>0</v>
      </c>
      <c r="AO188" s="39">
        <v>0</v>
      </c>
      <c r="AP188" s="39">
        <v>0</v>
      </c>
      <c r="AQ188" s="39">
        <v>0</v>
      </c>
      <c r="AR188" s="39">
        <v>0</v>
      </c>
      <c r="AS188" s="39">
        <v>0</v>
      </c>
      <c r="AT188" s="39">
        <v>0</v>
      </c>
      <c r="AU188" s="39">
        <v>0</v>
      </c>
      <c r="AV188" s="39">
        <v>0</v>
      </c>
      <c r="AW188" s="39">
        <v>0</v>
      </c>
      <c r="AX188" s="39">
        <v>0</v>
      </c>
      <c r="AY188" s="39">
        <v>0</v>
      </c>
      <c r="AZ188" s="39">
        <v>0</v>
      </c>
      <c r="BA188" s="62">
        <v>0</v>
      </c>
      <c r="BB188" s="62">
        <v>0</v>
      </c>
      <c r="BC188" s="62">
        <v>0</v>
      </c>
      <c r="BD188" s="62">
        <v>0</v>
      </c>
      <c r="BE188" s="62">
        <v>0</v>
      </c>
      <c r="BF188" s="62">
        <v>0</v>
      </c>
      <c r="BG188" s="62">
        <v>0</v>
      </c>
      <c r="BH188" s="62">
        <v>0</v>
      </c>
      <c r="BI188" s="7">
        <v>0</v>
      </c>
      <c r="BJ188" s="7">
        <v>0</v>
      </c>
      <c r="BK188" s="62">
        <v>0</v>
      </c>
      <c r="BL188" s="62">
        <v>0</v>
      </c>
      <c r="BM188" s="170">
        <v>0</v>
      </c>
      <c r="BN188" s="62"/>
      <c r="BO188" s="62"/>
      <c r="BP188" s="62"/>
      <c r="BQ188" s="62"/>
      <c r="BR188" s="62"/>
      <c r="BS188" s="62"/>
      <c r="BT188" s="62"/>
    </row>
    <row r="189" spans="3:72" x14ac:dyDescent="0.25">
      <c r="C189" t="str">
        <f>INDEX(Propetz!B:B,MATCH(F189,Propetz!D:D,0),1)</f>
        <v>FOR GROOMER ACESSORIOS COSMETICOS E EQUIPAMENTOS PETS LTDA</v>
      </c>
      <c r="D189" s="31" t="s">
        <v>357</v>
      </c>
      <c r="E189" s="26" t="s">
        <v>276</v>
      </c>
      <c r="F189" s="31">
        <v>1345</v>
      </c>
      <c r="G189" s="26" t="s">
        <v>436</v>
      </c>
      <c r="H189" s="26" t="s">
        <v>440</v>
      </c>
      <c r="I189" s="39">
        <v>0</v>
      </c>
      <c r="J189" s="39">
        <v>0</v>
      </c>
      <c r="K189" s="39">
        <v>0</v>
      </c>
      <c r="L189" s="39">
        <v>0</v>
      </c>
      <c r="M189" s="39">
        <v>0</v>
      </c>
      <c r="N189" s="39">
        <v>0</v>
      </c>
      <c r="O189" s="39">
        <v>0</v>
      </c>
      <c r="P189" s="39">
        <v>0</v>
      </c>
      <c r="Q189" s="39">
        <v>0</v>
      </c>
      <c r="R189" s="39">
        <v>0</v>
      </c>
      <c r="S189" s="39">
        <v>0</v>
      </c>
      <c r="T189" s="39">
        <v>0</v>
      </c>
      <c r="U189" s="39">
        <v>0</v>
      </c>
      <c r="V189" s="39">
        <v>13216.05</v>
      </c>
      <c r="W189" s="39">
        <v>0</v>
      </c>
      <c r="X189" s="39">
        <v>0</v>
      </c>
      <c r="Y189" s="39">
        <v>0</v>
      </c>
      <c r="Z189" s="39">
        <v>0</v>
      </c>
      <c r="AA189" s="39">
        <v>0</v>
      </c>
      <c r="AB189" s="39">
        <v>0</v>
      </c>
      <c r="AC189" s="39">
        <v>0</v>
      </c>
      <c r="AD189" s="39">
        <v>0</v>
      </c>
      <c r="AE189" s="39">
        <v>0</v>
      </c>
      <c r="AF189" s="39">
        <v>0</v>
      </c>
      <c r="AG189" s="39">
        <v>0</v>
      </c>
      <c r="AH189" s="39">
        <v>0</v>
      </c>
      <c r="AI189" s="39">
        <v>0</v>
      </c>
      <c r="AJ189" s="39">
        <v>0</v>
      </c>
      <c r="AK189" s="39">
        <v>0</v>
      </c>
      <c r="AL189" s="39">
        <v>0</v>
      </c>
      <c r="AM189" s="39">
        <v>0</v>
      </c>
      <c r="AN189" s="39">
        <v>0</v>
      </c>
      <c r="AO189" s="39">
        <v>0</v>
      </c>
      <c r="AP189" s="39">
        <v>0</v>
      </c>
      <c r="AQ189" s="39">
        <v>0</v>
      </c>
      <c r="AR189" s="39">
        <v>0</v>
      </c>
      <c r="AS189" s="39">
        <v>0</v>
      </c>
      <c r="AT189" s="39">
        <v>0</v>
      </c>
      <c r="AU189" s="39">
        <v>0</v>
      </c>
      <c r="AV189" s="39">
        <v>0</v>
      </c>
      <c r="AW189" s="39">
        <v>0</v>
      </c>
      <c r="AX189" s="39">
        <v>0</v>
      </c>
      <c r="AY189" s="39">
        <v>0</v>
      </c>
      <c r="AZ189" s="39">
        <v>0</v>
      </c>
      <c r="BA189" s="62">
        <v>0</v>
      </c>
      <c r="BB189" s="62">
        <v>0</v>
      </c>
      <c r="BC189" s="62">
        <v>0</v>
      </c>
      <c r="BD189" s="62">
        <v>0</v>
      </c>
      <c r="BE189" s="62">
        <v>0</v>
      </c>
      <c r="BF189" s="62">
        <v>0</v>
      </c>
      <c r="BG189" s="62">
        <v>0</v>
      </c>
      <c r="BH189" s="62">
        <v>0</v>
      </c>
      <c r="BI189" s="7">
        <v>0</v>
      </c>
      <c r="BJ189" s="7">
        <v>0</v>
      </c>
      <c r="BK189" s="62">
        <v>0</v>
      </c>
      <c r="BL189" s="62">
        <v>0</v>
      </c>
      <c r="BM189" s="170">
        <v>0</v>
      </c>
      <c r="BN189" s="62"/>
      <c r="BO189" s="62"/>
      <c r="BP189" s="62"/>
      <c r="BQ189" s="62"/>
      <c r="BR189" s="62"/>
      <c r="BS189" s="62"/>
      <c r="BT189" s="62"/>
    </row>
    <row r="190" spans="3:72" x14ac:dyDescent="0.25">
      <c r="C190" t="str">
        <f>INDEX(Propetz!B:B,MATCH(F190,Propetz!D:D,0),1)</f>
        <v>ART STILO DISTRIBUIDORA E FABRICANTE DE EQUIPAMENTOS PET LTD</v>
      </c>
      <c r="D190" s="31" t="s">
        <v>27</v>
      </c>
      <c r="E190" s="26" t="s">
        <v>276</v>
      </c>
      <c r="F190" s="31">
        <v>1178</v>
      </c>
      <c r="G190" s="26" t="s">
        <v>436</v>
      </c>
      <c r="H190" s="26" t="s">
        <v>464</v>
      </c>
      <c r="I190" s="39">
        <v>0</v>
      </c>
      <c r="J190" s="39">
        <v>0</v>
      </c>
      <c r="K190" s="39">
        <v>0</v>
      </c>
      <c r="L190" s="39">
        <v>0</v>
      </c>
      <c r="M190" s="39">
        <v>6145.3600000000006</v>
      </c>
      <c r="N190" s="39">
        <v>1551.72</v>
      </c>
      <c r="O190" s="39">
        <v>0</v>
      </c>
      <c r="P190" s="39">
        <v>0</v>
      </c>
      <c r="Q190" s="39">
        <v>0</v>
      </c>
      <c r="R190" s="39">
        <v>0</v>
      </c>
      <c r="S190" s="39">
        <v>0</v>
      </c>
      <c r="T190" s="39">
        <v>0</v>
      </c>
      <c r="U190" s="39">
        <v>5326.5199999999995</v>
      </c>
      <c r="V190" s="39">
        <v>0</v>
      </c>
      <c r="W190" s="39">
        <v>0</v>
      </c>
      <c r="X190" s="39">
        <v>0</v>
      </c>
      <c r="Y190" s="39">
        <v>1656.38</v>
      </c>
      <c r="Z190" s="39">
        <v>3218.48</v>
      </c>
      <c r="AA190" s="39">
        <v>3437.42</v>
      </c>
      <c r="AB190" s="39">
        <v>962.24</v>
      </c>
      <c r="AC190" s="39">
        <v>3437.42</v>
      </c>
      <c r="AD190" s="39">
        <v>4853.8</v>
      </c>
      <c r="AE190" s="39">
        <v>0</v>
      </c>
      <c r="AF190" s="39">
        <v>5045.42</v>
      </c>
      <c r="AG190" s="39">
        <v>1563.92</v>
      </c>
      <c r="AH190" s="39">
        <v>1843.44</v>
      </c>
      <c r="AI190" s="39">
        <v>0</v>
      </c>
      <c r="AJ190" s="39">
        <v>6812.6</v>
      </c>
      <c r="AK190" s="39">
        <v>4413.0600000000004</v>
      </c>
      <c r="AL190" s="39">
        <v>0</v>
      </c>
      <c r="AM190" s="39">
        <v>2214.3700000000003</v>
      </c>
      <c r="AN190" s="39">
        <v>0</v>
      </c>
      <c r="AO190" s="39">
        <v>4705.96</v>
      </c>
      <c r="AP190" s="39">
        <v>0</v>
      </c>
      <c r="AQ190" s="39">
        <v>0</v>
      </c>
      <c r="AR190" s="39">
        <v>2735.75</v>
      </c>
      <c r="AS190" s="39">
        <v>0</v>
      </c>
      <c r="AT190" s="39">
        <v>0</v>
      </c>
      <c r="AU190" s="39">
        <v>0</v>
      </c>
      <c r="AV190" s="39">
        <v>0</v>
      </c>
      <c r="AW190" s="39">
        <v>0</v>
      </c>
      <c r="AX190" s="39">
        <v>14243.4</v>
      </c>
      <c r="AY190" s="39">
        <v>0</v>
      </c>
      <c r="AZ190" s="39">
        <v>0</v>
      </c>
      <c r="BA190" s="62">
        <v>0</v>
      </c>
      <c r="BB190" s="62">
        <v>0</v>
      </c>
      <c r="BC190" s="62">
        <v>0</v>
      </c>
      <c r="BD190" s="62">
        <v>0</v>
      </c>
      <c r="BE190" s="62">
        <v>0</v>
      </c>
      <c r="BF190" s="62">
        <v>0</v>
      </c>
      <c r="BG190" s="62">
        <v>0</v>
      </c>
      <c r="BH190" s="62">
        <v>0</v>
      </c>
      <c r="BI190" s="7">
        <v>0</v>
      </c>
      <c r="BJ190" s="7">
        <v>0</v>
      </c>
      <c r="BK190" s="62">
        <v>0</v>
      </c>
      <c r="BL190" s="62">
        <v>0</v>
      </c>
      <c r="BM190" s="170">
        <v>0</v>
      </c>
      <c r="BN190" s="62"/>
      <c r="BO190" s="62"/>
      <c r="BP190" s="62"/>
      <c r="BQ190" s="62"/>
      <c r="BR190" s="62"/>
      <c r="BS190" s="62"/>
      <c r="BT190" s="62"/>
    </row>
    <row r="191" spans="3:72" x14ac:dyDescent="0.25">
      <c r="C191" t="str">
        <f>INDEX(Propetz!B:B,MATCH(F191,Propetz!D:D,0),1)</f>
        <v>WE CLIPPER COM E CONSERT. EQUIP</v>
      </c>
      <c r="D191" s="58" t="s">
        <v>265</v>
      </c>
      <c r="E191" s="26" t="s">
        <v>276</v>
      </c>
      <c r="F191" s="31">
        <v>1228</v>
      </c>
      <c r="G191" s="26" t="s">
        <v>436</v>
      </c>
      <c r="H191" s="26" t="s">
        <v>435</v>
      </c>
      <c r="I191" s="39">
        <v>0</v>
      </c>
      <c r="J191" s="39">
        <v>0</v>
      </c>
      <c r="K191" s="39">
        <v>0</v>
      </c>
      <c r="L191" s="39">
        <v>0</v>
      </c>
      <c r="M191" s="39">
        <v>0</v>
      </c>
      <c r="N191" s="39">
        <v>0</v>
      </c>
      <c r="O191" s="39">
        <v>3111.7</v>
      </c>
      <c r="P191" s="39">
        <v>2870.4299999999994</v>
      </c>
      <c r="Q191" s="39">
        <v>0</v>
      </c>
      <c r="R191" s="39">
        <v>386.4</v>
      </c>
      <c r="S191" s="39">
        <v>0</v>
      </c>
      <c r="T191" s="39">
        <v>1865.0300000000002</v>
      </c>
      <c r="U191" s="39">
        <v>3149.87</v>
      </c>
      <c r="V191" s="39">
        <v>0</v>
      </c>
      <c r="W191" s="39">
        <v>1419.75</v>
      </c>
      <c r="X191" s="39">
        <v>0</v>
      </c>
      <c r="Y191" s="39">
        <v>0</v>
      </c>
      <c r="Z191" s="39">
        <v>0</v>
      </c>
      <c r="AA191" s="39">
        <v>2973.4</v>
      </c>
      <c r="AB191" s="39">
        <v>0</v>
      </c>
      <c r="AC191" s="39">
        <v>0</v>
      </c>
      <c r="AD191" s="39">
        <v>1605.42</v>
      </c>
      <c r="AE191" s="39">
        <v>0</v>
      </c>
      <c r="AF191" s="39">
        <v>1283.3</v>
      </c>
      <c r="AG191" s="39">
        <v>0</v>
      </c>
      <c r="AH191" s="39">
        <v>0</v>
      </c>
      <c r="AI191" s="39">
        <v>1464.21</v>
      </c>
      <c r="AJ191" s="39">
        <v>0</v>
      </c>
      <c r="AK191" s="39">
        <v>0</v>
      </c>
      <c r="AL191" s="39">
        <v>0</v>
      </c>
      <c r="AM191" s="39">
        <v>3848.7499999999995</v>
      </c>
      <c r="AN191" s="39">
        <v>0</v>
      </c>
      <c r="AO191" s="39">
        <v>2585.88</v>
      </c>
      <c r="AP191" s="39">
        <v>2971.9</v>
      </c>
      <c r="AQ191" s="39">
        <v>567.42999999999995</v>
      </c>
      <c r="AR191" s="39">
        <v>0</v>
      </c>
      <c r="AS191" s="39">
        <v>0</v>
      </c>
      <c r="AT191" s="39">
        <v>6206.4449999999997</v>
      </c>
      <c r="AU191" s="39">
        <v>144.6</v>
      </c>
      <c r="AV191" s="39">
        <v>0</v>
      </c>
      <c r="AW191" s="39">
        <v>0</v>
      </c>
      <c r="AX191" s="39">
        <v>1603.72</v>
      </c>
      <c r="AY191" s="39">
        <v>3219.78</v>
      </c>
      <c r="AZ191" s="39">
        <v>0</v>
      </c>
      <c r="BA191" s="62">
        <v>0</v>
      </c>
      <c r="BB191" s="62">
        <v>0</v>
      </c>
      <c r="BC191" s="62">
        <v>0</v>
      </c>
      <c r="BD191" s="62">
        <v>1161.32</v>
      </c>
      <c r="BE191" s="62">
        <v>2915.78</v>
      </c>
      <c r="BF191" s="62">
        <v>0</v>
      </c>
      <c r="BG191" s="62">
        <v>88</v>
      </c>
      <c r="BH191" s="62">
        <v>0</v>
      </c>
      <c r="BI191" s="7">
        <v>2784.16</v>
      </c>
      <c r="BJ191" s="7">
        <v>0</v>
      </c>
      <c r="BK191" s="62">
        <v>0</v>
      </c>
      <c r="BL191" s="62">
        <v>666.57999999999993</v>
      </c>
      <c r="BM191" s="170">
        <v>0</v>
      </c>
      <c r="BN191" s="62"/>
      <c r="BO191" s="62"/>
      <c r="BP191" s="62"/>
      <c r="BQ191" s="62"/>
      <c r="BR191" s="62"/>
      <c r="BS191" s="62"/>
      <c r="BT191" s="62"/>
    </row>
    <row r="192" spans="3:72" x14ac:dyDescent="0.25">
      <c r="C192" t="str">
        <f>INDEX(Propetz!B:B,MATCH(F192,Propetz!D:D,0),1)</f>
        <v>BRUNO JANUARIO FAGNANI</v>
      </c>
      <c r="D192" s="31" t="s">
        <v>39</v>
      </c>
      <c r="E192" s="26" t="s">
        <v>276</v>
      </c>
      <c r="F192" s="31">
        <v>1075</v>
      </c>
      <c r="G192" s="26" t="s">
        <v>436</v>
      </c>
      <c r="H192" s="26" t="s">
        <v>440</v>
      </c>
      <c r="I192" s="39">
        <v>3746.04</v>
      </c>
      <c r="J192" s="39">
        <v>0</v>
      </c>
      <c r="K192" s="39">
        <v>3241.08</v>
      </c>
      <c r="L192" s="39">
        <v>0</v>
      </c>
      <c r="M192" s="39">
        <v>0</v>
      </c>
      <c r="N192" s="39">
        <v>2176.8000000000002</v>
      </c>
      <c r="O192" s="39">
        <v>4105.99</v>
      </c>
      <c r="P192" s="39">
        <v>1743.6</v>
      </c>
      <c r="Q192" s="39">
        <v>0</v>
      </c>
      <c r="R192" s="39">
        <v>4672.26</v>
      </c>
      <c r="S192" s="39">
        <v>0</v>
      </c>
      <c r="T192" s="39">
        <v>0</v>
      </c>
      <c r="U192" s="39">
        <v>0</v>
      </c>
      <c r="V192" s="39">
        <v>0</v>
      </c>
      <c r="W192" s="39">
        <v>0</v>
      </c>
      <c r="X192" s="39">
        <v>0</v>
      </c>
      <c r="Y192" s="39">
        <v>3110.76</v>
      </c>
      <c r="Z192" s="39">
        <v>0</v>
      </c>
      <c r="AA192" s="39">
        <v>0</v>
      </c>
      <c r="AB192" s="39">
        <v>0</v>
      </c>
      <c r="AC192" s="39">
        <v>0</v>
      </c>
      <c r="AD192" s="39">
        <v>0</v>
      </c>
      <c r="AE192" s="39">
        <v>0</v>
      </c>
      <c r="AF192" s="39">
        <v>0</v>
      </c>
      <c r="AG192" s="39">
        <v>0</v>
      </c>
      <c r="AH192" s="39">
        <v>0</v>
      </c>
      <c r="AI192" s="39">
        <v>0</v>
      </c>
      <c r="AJ192" s="39">
        <v>0</v>
      </c>
      <c r="AK192" s="39">
        <v>0</v>
      </c>
      <c r="AL192" s="39">
        <v>0</v>
      </c>
      <c r="AM192" s="39">
        <v>0</v>
      </c>
      <c r="AN192" s="39">
        <v>0</v>
      </c>
      <c r="AO192" s="39">
        <v>0</v>
      </c>
      <c r="AP192" s="39">
        <v>0</v>
      </c>
      <c r="AQ192" s="39">
        <v>0</v>
      </c>
      <c r="AR192" s="39">
        <v>0</v>
      </c>
      <c r="AS192" s="39">
        <v>0</v>
      </c>
      <c r="AT192" s="39">
        <v>0</v>
      </c>
      <c r="AU192" s="39">
        <v>0</v>
      </c>
      <c r="AV192" s="39">
        <v>0</v>
      </c>
      <c r="AW192" s="39">
        <v>0</v>
      </c>
      <c r="AX192" s="39">
        <v>0</v>
      </c>
      <c r="AY192" s="39">
        <v>0</v>
      </c>
      <c r="AZ192" s="39">
        <v>0</v>
      </c>
      <c r="BA192" s="62">
        <v>0</v>
      </c>
      <c r="BB192" s="62">
        <v>0</v>
      </c>
      <c r="BC192" s="62">
        <v>0</v>
      </c>
      <c r="BD192" s="62">
        <v>0</v>
      </c>
      <c r="BE192" s="62">
        <v>0</v>
      </c>
      <c r="BF192" s="62">
        <v>0</v>
      </c>
      <c r="BG192" s="62">
        <v>0</v>
      </c>
      <c r="BH192" s="62">
        <v>0</v>
      </c>
      <c r="BI192" s="7">
        <v>0</v>
      </c>
      <c r="BJ192" s="7">
        <v>0</v>
      </c>
      <c r="BK192" s="62">
        <v>0</v>
      </c>
      <c r="BL192" s="62">
        <v>0</v>
      </c>
      <c r="BM192" s="170">
        <v>0</v>
      </c>
      <c r="BN192" s="62"/>
      <c r="BO192" s="62"/>
      <c r="BP192" s="62"/>
      <c r="BQ192" s="62"/>
      <c r="BR192" s="62"/>
      <c r="BS192" s="62"/>
      <c r="BT192" s="62"/>
    </row>
    <row r="193" spans="3:72" x14ac:dyDescent="0.25">
      <c r="C193" t="str">
        <f>INDEX(Propetz!B:B,MATCH(F193,Propetz!D:D,0),1)</f>
        <v>W A DISTRIBUIDORA LTDA</v>
      </c>
      <c r="D193" s="31" t="s">
        <v>361</v>
      </c>
      <c r="E193" s="26" t="s">
        <v>276</v>
      </c>
      <c r="F193" s="31">
        <v>1349</v>
      </c>
      <c r="G193" s="26" t="s">
        <v>436</v>
      </c>
      <c r="H193" s="26" t="s">
        <v>435</v>
      </c>
      <c r="I193" s="39">
        <v>0</v>
      </c>
      <c r="J193" s="39">
        <v>0</v>
      </c>
      <c r="K193" s="39">
        <v>0</v>
      </c>
      <c r="L193" s="39">
        <v>0</v>
      </c>
      <c r="M193" s="39">
        <v>0</v>
      </c>
      <c r="N193" s="39">
        <v>0</v>
      </c>
      <c r="O193" s="39">
        <v>0</v>
      </c>
      <c r="P193" s="39">
        <v>0</v>
      </c>
      <c r="Q193" s="39">
        <v>0</v>
      </c>
      <c r="R193" s="39">
        <v>0</v>
      </c>
      <c r="S193" s="39">
        <v>0</v>
      </c>
      <c r="T193" s="39">
        <v>0</v>
      </c>
      <c r="U193" s="39">
        <v>0</v>
      </c>
      <c r="V193" s="39">
        <v>12316.79</v>
      </c>
      <c r="W193" s="39">
        <v>0</v>
      </c>
      <c r="X193" s="39">
        <v>0</v>
      </c>
      <c r="Y193" s="39">
        <v>0</v>
      </c>
      <c r="Z193" s="39">
        <v>0</v>
      </c>
      <c r="AA193" s="39">
        <v>0</v>
      </c>
      <c r="AB193" s="39">
        <v>4140.96</v>
      </c>
      <c r="AC193" s="39">
        <v>0</v>
      </c>
      <c r="AD193" s="39">
        <v>0</v>
      </c>
      <c r="AE193" s="39">
        <v>0</v>
      </c>
      <c r="AF193" s="39">
        <v>0</v>
      </c>
      <c r="AG193" s="39">
        <v>0</v>
      </c>
      <c r="AH193" s="39">
        <v>0</v>
      </c>
      <c r="AI193" s="39">
        <v>0</v>
      </c>
      <c r="AJ193" s="39">
        <v>0</v>
      </c>
      <c r="AK193" s="39">
        <v>0</v>
      </c>
      <c r="AL193" s="39">
        <v>0</v>
      </c>
      <c r="AM193" s="39">
        <v>0</v>
      </c>
      <c r="AN193" s="39">
        <v>0</v>
      </c>
      <c r="AO193" s="39">
        <v>0</v>
      </c>
      <c r="AP193" s="39">
        <v>0</v>
      </c>
      <c r="AQ193" s="39">
        <v>0</v>
      </c>
      <c r="AR193" s="39">
        <v>0</v>
      </c>
      <c r="AS193" s="39">
        <v>0</v>
      </c>
      <c r="AT193" s="39">
        <v>0</v>
      </c>
      <c r="AU193" s="39">
        <v>0</v>
      </c>
      <c r="AV193" s="39">
        <v>0</v>
      </c>
      <c r="AW193" s="39">
        <v>0</v>
      </c>
      <c r="AX193" s="39">
        <v>0</v>
      </c>
      <c r="AY193" s="39">
        <v>0</v>
      </c>
      <c r="AZ193" s="39">
        <v>0</v>
      </c>
      <c r="BA193" s="62">
        <v>0</v>
      </c>
      <c r="BB193" s="62">
        <v>0</v>
      </c>
      <c r="BC193" s="62">
        <v>0</v>
      </c>
      <c r="BD193" s="62">
        <v>0</v>
      </c>
      <c r="BE193" s="62">
        <v>0</v>
      </c>
      <c r="BF193" s="62">
        <v>0</v>
      </c>
      <c r="BG193" s="62">
        <v>0</v>
      </c>
      <c r="BH193" s="62">
        <v>0</v>
      </c>
      <c r="BI193" s="7">
        <v>0</v>
      </c>
      <c r="BJ193" s="7">
        <v>0</v>
      </c>
      <c r="BK193" s="62">
        <v>0</v>
      </c>
      <c r="BL193" s="62">
        <v>0</v>
      </c>
      <c r="BM193" s="170">
        <v>0</v>
      </c>
      <c r="BN193" s="62"/>
      <c r="BO193" s="62"/>
      <c r="BP193" s="62"/>
      <c r="BQ193" s="62"/>
      <c r="BR193" s="62"/>
      <c r="BS193" s="62"/>
      <c r="BT193" s="62"/>
    </row>
    <row r="194" spans="3:72" x14ac:dyDescent="0.25">
      <c r="C194" t="str">
        <f>INDEX(Propetz!B:B,MATCH(F194,Propetz!D:D,0),1)</f>
        <v>WEMERSON DE OLIVEIRA</v>
      </c>
      <c r="D194" s="31" t="s">
        <v>266</v>
      </c>
      <c r="E194" s="26" t="s">
        <v>288</v>
      </c>
      <c r="F194" s="31">
        <v>1197</v>
      </c>
      <c r="G194" s="26" t="s">
        <v>436</v>
      </c>
      <c r="H194" s="26" t="s">
        <v>464</v>
      </c>
      <c r="I194" s="39">
        <v>0</v>
      </c>
      <c r="J194" s="39">
        <v>0</v>
      </c>
      <c r="K194" s="39">
        <v>0</v>
      </c>
      <c r="L194" s="39">
        <v>0</v>
      </c>
      <c r="M194" s="39">
        <v>6951.42</v>
      </c>
      <c r="N194" s="39">
        <v>0</v>
      </c>
      <c r="O194" s="39">
        <v>0</v>
      </c>
      <c r="P194" s="39">
        <v>4756.18</v>
      </c>
      <c r="Q194" s="39">
        <v>0</v>
      </c>
      <c r="R194" s="39">
        <v>0</v>
      </c>
      <c r="S194" s="39">
        <v>307.22000000000003</v>
      </c>
      <c r="T194" s="39">
        <v>0</v>
      </c>
      <c r="U194" s="39">
        <v>0</v>
      </c>
      <c r="V194" s="39">
        <v>0</v>
      </c>
      <c r="W194" s="39">
        <v>0</v>
      </c>
      <c r="X194" s="39">
        <v>0</v>
      </c>
      <c r="Y194" s="39">
        <v>0</v>
      </c>
      <c r="Z194" s="39">
        <v>0</v>
      </c>
      <c r="AA194" s="39">
        <v>0</v>
      </c>
      <c r="AB194" s="39">
        <v>0</v>
      </c>
      <c r="AC194" s="39">
        <v>0</v>
      </c>
      <c r="AD194" s="39">
        <v>0</v>
      </c>
      <c r="AE194" s="39">
        <v>0</v>
      </c>
      <c r="AF194" s="39">
        <v>0</v>
      </c>
      <c r="AG194" s="39">
        <v>0</v>
      </c>
      <c r="AH194" s="39">
        <v>7880.37</v>
      </c>
      <c r="AI194" s="39">
        <v>0</v>
      </c>
      <c r="AJ194" s="39">
        <v>0</v>
      </c>
      <c r="AK194" s="39">
        <v>0</v>
      </c>
      <c r="AL194" s="39">
        <v>3672.6</v>
      </c>
      <c r="AM194" s="39">
        <v>10760.82</v>
      </c>
      <c r="AN194" s="39">
        <v>0</v>
      </c>
      <c r="AO194" s="39">
        <v>4951.82</v>
      </c>
      <c r="AP194" s="39">
        <v>3071.26</v>
      </c>
      <c r="AQ194" s="39">
        <v>4829.1399999999994</v>
      </c>
      <c r="AR194" s="39">
        <v>0</v>
      </c>
      <c r="AS194" s="39">
        <v>0</v>
      </c>
      <c r="AT194" s="39">
        <v>15575.5</v>
      </c>
      <c r="AU194" s="39">
        <v>0</v>
      </c>
      <c r="AV194" s="39">
        <v>0</v>
      </c>
      <c r="AW194" s="39">
        <v>0</v>
      </c>
      <c r="AX194" s="39">
        <v>0</v>
      </c>
      <c r="AY194" s="39">
        <v>0</v>
      </c>
      <c r="AZ194" s="39">
        <v>0</v>
      </c>
      <c r="BA194" s="62">
        <v>0</v>
      </c>
      <c r="BB194" s="62">
        <v>0</v>
      </c>
      <c r="BC194" s="62">
        <v>4638.54</v>
      </c>
      <c r="BD194" s="62">
        <v>0</v>
      </c>
      <c r="BE194" s="62">
        <v>0</v>
      </c>
      <c r="BF194" s="62">
        <v>0</v>
      </c>
      <c r="BG194" s="62">
        <v>0</v>
      </c>
      <c r="BH194" s="62">
        <v>0</v>
      </c>
      <c r="BI194" s="7">
        <v>905.6</v>
      </c>
      <c r="BJ194" s="7">
        <v>0</v>
      </c>
      <c r="BK194" s="62">
        <v>0</v>
      </c>
      <c r="BL194" s="62">
        <v>14269.05</v>
      </c>
      <c r="BM194" s="170">
        <v>0</v>
      </c>
      <c r="BN194" s="62"/>
      <c r="BO194" s="62"/>
      <c r="BP194" s="62"/>
      <c r="BQ194" s="62"/>
      <c r="BR194" s="62"/>
      <c r="BS194" s="62"/>
      <c r="BT194" s="62"/>
    </row>
    <row r="195" spans="3:72" x14ac:dyDescent="0.25">
      <c r="C195" t="str">
        <f>INDEX(Propetz!B:B,MATCH(F195,Propetz!D:D,0),1)</f>
        <v>ELANY DE SOUSA SILVA - ME</v>
      </c>
      <c r="D195" s="31" t="s">
        <v>76</v>
      </c>
      <c r="E195" s="26" t="s">
        <v>286</v>
      </c>
      <c r="F195" s="31">
        <v>1153</v>
      </c>
      <c r="G195" s="26" t="s">
        <v>436</v>
      </c>
      <c r="H195" s="26" t="s">
        <v>435</v>
      </c>
      <c r="I195" s="39">
        <v>0</v>
      </c>
      <c r="J195" s="39">
        <v>0</v>
      </c>
      <c r="K195" s="39">
        <v>0</v>
      </c>
      <c r="L195" s="39">
        <v>3632.64</v>
      </c>
      <c r="M195" s="39">
        <v>0</v>
      </c>
      <c r="N195" s="39">
        <v>0</v>
      </c>
      <c r="O195" s="39">
        <v>2107.96</v>
      </c>
      <c r="P195" s="39">
        <v>0</v>
      </c>
      <c r="Q195" s="39">
        <v>2872.44</v>
      </c>
      <c r="R195" s="39">
        <v>0</v>
      </c>
      <c r="S195" s="39">
        <v>0</v>
      </c>
      <c r="T195" s="39">
        <v>1239.6600000000001</v>
      </c>
      <c r="U195" s="39">
        <v>1792.31</v>
      </c>
      <c r="V195" s="39">
        <v>3734.64</v>
      </c>
      <c r="W195" s="39">
        <v>0</v>
      </c>
      <c r="X195" s="39">
        <v>0</v>
      </c>
      <c r="Y195" s="39">
        <v>3127.59</v>
      </c>
      <c r="Z195" s="39">
        <v>0</v>
      </c>
      <c r="AA195" s="39">
        <v>0</v>
      </c>
      <c r="AB195" s="39">
        <v>0</v>
      </c>
      <c r="AC195" s="39">
        <v>3507.08</v>
      </c>
      <c r="AD195" s="39">
        <v>3162.5</v>
      </c>
      <c r="AE195" s="39">
        <v>1346.26</v>
      </c>
      <c r="AF195" s="39">
        <v>3487.32</v>
      </c>
      <c r="AG195" s="39">
        <v>0</v>
      </c>
      <c r="AH195" s="39">
        <v>1730.97</v>
      </c>
      <c r="AI195" s="39">
        <v>0</v>
      </c>
      <c r="AJ195" s="39">
        <v>0</v>
      </c>
      <c r="AK195" s="39">
        <v>0</v>
      </c>
      <c r="AL195" s="39">
        <v>0</v>
      </c>
      <c r="AM195" s="39">
        <v>0</v>
      </c>
      <c r="AN195" s="39">
        <v>3565.65</v>
      </c>
      <c r="AO195" s="39">
        <v>0</v>
      </c>
      <c r="AP195" s="39">
        <v>2518.84</v>
      </c>
      <c r="AQ195" s="39">
        <v>2318.65</v>
      </c>
      <c r="AR195" s="39">
        <v>0</v>
      </c>
      <c r="AS195" s="39">
        <v>0</v>
      </c>
      <c r="AT195" s="39">
        <v>1270.32</v>
      </c>
      <c r="AU195" s="39">
        <v>0</v>
      </c>
      <c r="AV195" s="39">
        <v>0</v>
      </c>
      <c r="AW195" s="39">
        <v>863.84</v>
      </c>
      <c r="AX195" s="39">
        <v>0</v>
      </c>
      <c r="AY195" s="39">
        <v>0</v>
      </c>
      <c r="AZ195" s="39">
        <v>0</v>
      </c>
      <c r="BA195" s="62">
        <v>0</v>
      </c>
      <c r="BB195" s="62">
        <v>0</v>
      </c>
      <c r="BC195" s="62">
        <v>0</v>
      </c>
      <c r="BD195" s="62">
        <v>0</v>
      </c>
      <c r="BE195" s="62">
        <v>0</v>
      </c>
      <c r="BF195" s="62">
        <v>0</v>
      </c>
      <c r="BG195" s="62">
        <v>0</v>
      </c>
      <c r="BH195" s="62">
        <v>0</v>
      </c>
      <c r="BI195" s="7">
        <v>0</v>
      </c>
      <c r="BJ195" s="7">
        <v>0</v>
      </c>
      <c r="BK195" s="62">
        <v>0</v>
      </c>
      <c r="BL195" s="62">
        <v>0</v>
      </c>
      <c r="BM195" s="170">
        <v>0</v>
      </c>
      <c r="BN195" s="62"/>
      <c r="BO195" s="62"/>
      <c r="BP195" s="62"/>
      <c r="BQ195" s="62"/>
      <c r="BR195" s="62"/>
      <c r="BS195" s="62"/>
      <c r="BT195" s="62"/>
    </row>
    <row r="196" spans="3:72" x14ac:dyDescent="0.25">
      <c r="C196" t="str">
        <f>INDEX(Propetz!B:B,MATCH(F196,Propetz!D:D,0),1)</f>
        <v>JJ CARVALHO DOS SANTOS COMERCIO E SERVICOS LTDA</v>
      </c>
      <c r="D196" s="31" t="s">
        <v>317</v>
      </c>
      <c r="E196" s="26" t="s">
        <v>283</v>
      </c>
      <c r="F196" s="31">
        <v>1331</v>
      </c>
      <c r="G196" s="26" t="s">
        <v>436</v>
      </c>
      <c r="H196" s="26" t="s">
        <v>440</v>
      </c>
      <c r="I196" s="39">
        <v>0</v>
      </c>
      <c r="J196" s="39">
        <v>0</v>
      </c>
      <c r="K196" s="39">
        <v>0</v>
      </c>
      <c r="L196" s="39">
        <v>0</v>
      </c>
      <c r="M196" s="39">
        <v>0</v>
      </c>
      <c r="N196" s="39">
        <v>0</v>
      </c>
      <c r="O196" s="39">
        <v>0</v>
      </c>
      <c r="P196" s="39">
        <v>0</v>
      </c>
      <c r="Q196" s="39">
        <v>0</v>
      </c>
      <c r="R196" s="39">
        <v>0</v>
      </c>
      <c r="S196" s="39">
        <v>0</v>
      </c>
      <c r="T196" s="39">
        <v>3212.03</v>
      </c>
      <c r="U196" s="39">
        <v>0</v>
      </c>
      <c r="V196" s="39">
        <v>0</v>
      </c>
      <c r="W196" s="39">
        <v>3590.92</v>
      </c>
      <c r="X196" s="39">
        <v>4726.88</v>
      </c>
      <c r="Y196" s="39">
        <v>0</v>
      </c>
      <c r="Z196" s="39">
        <v>4117.6400000000003</v>
      </c>
      <c r="AA196" s="39">
        <v>0</v>
      </c>
      <c r="AB196" s="39">
        <v>0</v>
      </c>
      <c r="AC196" s="39">
        <v>0</v>
      </c>
      <c r="AD196" s="39">
        <v>0</v>
      </c>
      <c r="AE196" s="39">
        <v>0</v>
      </c>
      <c r="AF196" s="39">
        <v>0</v>
      </c>
      <c r="AG196" s="39">
        <v>0</v>
      </c>
      <c r="AH196" s="39">
        <v>0</v>
      </c>
      <c r="AI196" s="39">
        <v>0</v>
      </c>
      <c r="AJ196" s="39">
        <v>0</v>
      </c>
      <c r="AK196" s="39">
        <v>0</v>
      </c>
      <c r="AL196" s="39">
        <v>0</v>
      </c>
      <c r="AM196" s="39">
        <v>0</v>
      </c>
      <c r="AN196" s="39">
        <v>0</v>
      </c>
      <c r="AO196" s="39">
        <v>0</v>
      </c>
      <c r="AP196" s="39">
        <v>0</v>
      </c>
      <c r="AQ196" s="39">
        <v>0</v>
      </c>
      <c r="AR196" s="39">
        <v>0</v>
      </c>
      <c r="AS196" s="39">
        <v>0</v>
      </c>
      <c r="AT196" s="39">
        <v>0</v>
      </c>
      <c r="AU196" s="39">
        <v>0</v>
      </c>
      <c r="AV196" s="39">
        <v>0</v>
      </c>
      <c r="AW196" s="39">
        <v>0</v>
      </c>
      <c r="AX196" s="39">
        <v>0</v>
      </c>
      <c r="AY196" s="39">
        <v>0</v>
      </c>
      <c r="AZ196" s="39">
        <v>0</v>
      </c>
      <c r="BA196" s="62">
        <v>0</v>
      </c>
      <c r="BB196" s="62">
        <v>0</v>
      </c>
      <c r="BC196" s="62">
        <v>0</v>
      </c>
      <c r="BD196" s="62">
        <v>0</v>
      </c>
      <c r="BE196" s="62">
        <v>0</v>
      </c>
      <c r="BF196" s="62">
        <v>0</v>
      </c>
      <c r="BG196" s="62">
        <v>0</v>
      </c>
      <c r="BH196" s="62">
        <v>0</v>
      </c>
      <c r="BI196" s="7">
        <v>0</v>
      </c>
      <c r="BJ196" s="7">
        <v>0</v>
      </c>
      <c r="BK196" s="62">
        <v>0</v>
      </c>
      <c r="BL196" s="62">
        <v>0</v>
      </c>
      <c r="BM196" s="170">
        <v>0</v>
      </c>
      <c r="BN196" s="62"/>
      <c r="BO196" s="62"/>
      <c r="BP196" s="62"/>
      <c r="BQ196" s="62"/>
      <c r="BR196" s="62"/>
      <c r="BS196" s="62"/>
      <c r="BT196" s="62"/>
    </row>
    <row r="197" spans="3:72" x14ac:dyDescent="0.25">
      <c r="C197" t="str">
        <f>INDEX(Propetz!B:B,MATCH(F197,Propetz!D:D,0),1)</f>
        <v>REI PET LTDA</v>
      </c>
      <c r="D197" s="31" t="s">
        <v>218</v>
      </c>
      <c r="E197" s="26" t="s">
        <v>276</v>
      </c>
      <c r="F197" s="31">
        <v>1287</v>
      </c>
      <c r="G197" s="26" t="s">
        <v>436</v>
      </c>
      <c r="H197" s="26" t="s">
        <v>435</v>
      </c>
      <c r="I197" s="39">
        <v>0</v>
      </c>
      <c r="J197" s="39">
        <v>0</v>
      </c>
      <c r="K197" s="39">
        <v>0</v>
      </c>
      <c r="L197" s="39">
        <v>0</v>
      </c>
      <c r="M197" s="39">
        <v>0</v>
      </c>
      <c r="N197" s="39">
        <v>0</v>
      </c>
      <c r="O197" s="39">
        <v>0</v>
      </c>
      <c r="P197" s="39">
        <v>0</v>
      </c>
      <c r="Q197" s="39">
        <v>0</v>
      </c>
      <c r="R197" s="39">
        <v>5302.14</v>
      </c>
      <c r="S197" s="39">
        <v>2985.24</v>
      </c>
      <c r="T197" s="39">
        <v>0</v>
      </c>
      <c r="U197" s="39">
        <v>0</v>
      </c>
      <c r="V197" s="39">
        <v>0</v>
      </c>
      <c r="W197" s="39">
        <v>0</v>
      </c>
      <c r="X197" s="39">
        <v>3105.72</v>
      </c>
      <c r="Y197" s="39">
        <v>1493.82</v>
      </c>
      <c r="Z197" s="39">
        <v>2140.2800000000002</v>
      </c>
      <c r="AA197" s="39">
        <v>937.2</v>
      </c>
      <c r="AB197" s="39">
        <v>0</v>
      </c>
      <c r="AC197" s="39">
        <v>1558.55</v>
      </c>
      <c r="AD197" s="39">
        <v>0</v>
      </c>
      <c r="AE197" s="39">
        <v>0</v>
      </c>
      <c r="AF197" s="39">
        <v>1951.92</v>
      </c>
      <c r="AG197" s="39">
        <v>0</v>
      </c>
      <c r="AH197" s="39">
        <v>0</v>
      </c>
      <c r="AI197" s="39">
        <v>0</v>
      </c>
      <c r="AJ197" s="39">
        <v>0</v>
      </c>
      <c r="AK197" s="39">
        <v>0</v>
      </c>
      <c r="AL197" s="39">
        <v>0</v>
      </c>
      <c r="AM197" s="39">
        <v>2169.36</v>
      </c>
      <c r="AN197" s="39">
        <v>0</v>
      </c>
      <c r="AO197" s="39">
        <v>1150.26</v>
      </c>
      <c r="AP197" s="39">
        <v>0</v>
      </c>
      <c r="AQ197" s="39">
        <v>2121.2199999999998</v>
      </c>
      <c r="AR197" s="39">
        <v>0</v>
      </c>
      <c r="AS197" s="39">
        <v>0</v>
      </c>
      <c r="AT197" s="39">
        <v>1237.44</v>
      </c>
      <c r="AU197" s="39">
        <v>1795.28</v>
      </c>
      <c r="AV197" s="39">
        <v>0</v>
      </c>
      <c r="AW197" s="39">
        <v>0</v>
      </c>
      <c r="AX197" s="39">
        <v>0</v>
      </c>
      <c r="AY197" s="39">
        <v>1046.9000000000001</v>
      </c>
      <c r="AZ197" s="39">
        <v>0</v>
      </c>
      <c r="BA197" s="62">
        <v>1425.1399999999999</v>
      </c>
      <c r="BB197" s="62">
        <v>0</v>
      </c>
      <c r="BC197" s="62">
        <v>1887.94</v>
      </c>
      <c r="BD197" s="62">
        <v>0</v>
      </c>
      <c r="BE197" s="62">
        <v>0</v>
      </c>
      <c r="BF197" s="62">
        <v>0</v>
      </c>
      <c r="BG197" s="62">
        <v>0</v>
      </c>
      <c r="BH197" s="62">
        <v>0</v>
      </c>
      <c r="BI197" s="7">
        <v>0</v>
      </c>
      <c r="BJ197" s="7">
        <v>0</v>
      </c>
      <c r="BK197" s="62">
        <v>0</v>
      </c>
      <c r="BL197" s="62">
        <v>0</v>
      </c>
      <c r="BM197" s="170">
        <v>0</v>
      </c>
      <c r="BN197" s="62"/>
      <c r="BO197" s="62"/>
      <c r="BP197" s="62"/>
      <c r="BQ197" s="62"/>
      <c r="BR197" s="62"/>
      <c r="BS197" s="62"/>
      <c r="BT197" s="62"/>
    </row>
    <row r="198" spans="3:72" x14ac:dyDescent="0.25">
      <c r="C198" t="str">
        <f>INDEX(Propetz!B:B,MATCH(F198,Propetz!D:D,0),1)</f>
        <v>MAEDI COMERCIO DE ARTIGOS DE EMBELEZAMENTO</v>
      </c>
      <c r="D198" s="31" t="s">
        <v>152</v>
      </c>
      <c r="E198" s="26" t="s">
        <v>275</v>
      </c>
      <c r="F198" s="31">
        <v>1143</v>
      </c>
      <c r="G198" s="26" t="s">
        <v>529</v>
      </c>
      <c r="H198" s="26" t="s">
        <v>440</v>
      </c>
      <c r="I198" s="39">
        <v>0</v>
      </c>
      <c r="J198" s="39">
        <v>0</v>
      </c>
      <c r="K198" s="39">
        <v>7265.68</v>
      </c>
      <c r="L198" s="39">
        <v>0</v>
      </c>
      <c r="M198" s="39">
        <v>0</v>
      </c>
      <c r="N198" s="39">
        <v>10747.810000000001</v>
      </c>
      <c r="O198" s="39">
        <v>0</v>
      </c>
      <c r="P198" s="39">
        <v>0</v>
      </c>
      <c r="Q198" s="39">
        <v>0</v>
      </c>
      <c r="R198" s="39">
        <v>0</v>
      </c>
      <c r="S198" s="39">
        <v>0</v>
      </c>
      <c r="T198" s="39">
        <v>0</v>
      </c>
      <c r="U198" s="39">
        <v>0</v>
      </c>
      <c r="V198" s="39">
        <v>0</v>
      </c>
      <c r="W198" s="39">
        <v>0</v>
      </c>
      <c r="X198" s="39">
        <v>0</v>
      </c>
      <c r="Y198" s="39">
        <v>0</v>
      </c>
      <c r="Z198" s="39">
        <v>0</v>
      </c>
      <c r="AA198" s="39">
        <v>0</v>
      </c>
      <c r="AB198" s="39">
        <v>0</v>
      </c>
      <c r="AC198" s="39">
        <v>0</v>
      </c>
      <c r="AD198" s="39">
        <v>0</v>
      </c>
      <c r="AE198" s="39">
        <v>0</v>
      </c>
      <c r="AF198" s="39">
        <v>0</v>
      </c>
      <c r="AG198" s="39">
        <v>0</v>
      </c>
      <c r="AH198" s="39">
        <v>0</v>
      </c>
      <c r="AI198" s="39">
        <v>0</v>
      </c>
      <c r="AJ198" s="39">
        <v>0</v>
      </c>
      <c r="AK198" s="39">
        <v>0</v>
      </c>
      <c r="AL198" s="39">
        <v>0</v>
      </c>
      <c r="AM198" s="39">
        <v>0</v>
      </c>
      <c r="AN198" s="39">
        <v>0</v>
      </c>
      <c r="AO198" s="39">
        <v>0</v>
      </c>
      <c r="AP198" s="39">
        <v>0</v>
      </c>
      <c r="AQ198" s="39">
        <v>0</v>
      </c>
      <c r="AR198" s="39">
        <v>0</v>
      </c>
      <c r="AS198" s="39">
        <v>0</v>
      </c>
      <c r="AT198" s="39">
        <v>0</v>
      </c>
      <c r="AU198" s="39">
        <v>0</v>
      </c>
      <c r="AV198" s="39">
        <v>0</v>
      </c>
      <c r="AW198" s="39">
        <v>0</v>
      </c>
      <c r="AX198" s="39">
        <v>0</v>
      </c>
      <c r="AY198" s="39">
        <v>0</v>
      </c>
      <c r="AZ198" s="39">
        <v>0</v>
      </c>
      <c r="BA198" s="62">
        <v>0</v>
      </c>
      <c r="BB198" s="62">
        <v>0</v>
      </c>
      <c r="BC198" s="62">
        <v>0</v>
      </c>
      <c r="BD198" s="62">
        <v>0</v>
      </c>
      <c r="BE198" s="62">
        <v>0</v>
      </c>
      <c r="BF198" s="62">
        <v>0</v>
      </c>
      <c r="BG198" s="62">
        <v>0</v>
      </c>
      <c r="BH198" s="62">
        <v>0</v>
      </c>
      <c r="BI198" s="7">
        <v>0</v>
      </c>
      <c r="BJ198" s="7">
        <v>0</v>
      </c>
      <c r="BK198" s="62">
        <v>0</v>
      </c>
      <c r="BL198" s="62">
        <v>0</v>
      </c>
      <c r="BM198" s="170">
        <v>0</v>
      </c>
      <c r="BN198" s="62"/>
      <c r="BO198" s="62"/>
      <c r="BP198" s="62"/>
      <c r="BQ198" s="62"/>
      <c r="BR198" s="62"/>
      <c r="BS198" s="62"/>
      <c r="BT198" s="62"/>
    </row>
    <row r="199" spans="3:72" x14ac:dyDescent="0.25">
      <c r="C199" t="str">
        <f>INDEX(Propetz!B:B,MATCH(F199,Propetz!D:D,0),1)</f>
        <v>P DE LIMA JR &amp; CIA</v>
      </c>
      <c r="D199" s="31" t="s">
        <v>179</v>
      </c>
      <c r="E199" s="26" t="s">
        <v>279</v>
      </c>
      <c r="F199" s="31">
        <v>1149</v>
      </c>
      <c r="G199" s="26" t="s">
        <v>437</v>
      </c>
      <c r="H199" s="26" t="s">
        <v>435</v>
      </c>
      <c r="I199" s="39">
        <v>0</v>
      </c>
      <c r="J199" s="39">
        <v>0</v>
      </c>
      <c r="K199" s="39">
        <v>0</v>
      </c>
      <c r="L199" s="39">
        <v>6497.38</v>
      </c>
      <c r="M199" s="39">
        <v>0</v>
      </c>
      <c r="N199" s="39">
        <v>0</v>
      </c>
      <c r="O199" s="39">
        <v>10622.76</v>
      </c>
      <c r="P199" s="39">
        <v>0</v>
      </c>
      <c r="Q199" s="39">
        <v>0</v>
      </c>
      <c r="R199" s="39">
        <v>0</v>
      </c>
      <c r="S199" s="39">
        <v>0</v>
      </c>
      <c r="T199" s="39">
        <v>0</v>
      </c>
      <c r="U199" s="39">
        <v>0</v>
      </c>
      <c r="V199" s="39">
        <v>0</v>
      </c>
      <c r="W199" s="39">
        <v>0</v>
      </c>
      <c r="X199" s="39">
        <v>0</v>
      </c>
      <c r="Y199" s="39">
        <v>10273.56</v>
      </c>
      <c r="Z199" s="39">
        <v>0</v>
      </c>
      <c r="AA199" s="39">
        <v>0</v>
      </c>
      <c r="AB199" s="39">
        <v>0</v>
      </c>
      <c r="AC199" s="39">
        <v>0</v>
      </c>
      <c r="AD199" s="39">
        <v>0</v>
      </c>
      <c r="AE199" s="39">
        <v>0</v>
      </c>
      <c r="AF199" s="39">
        <v>0</v>
      </c>
      <c r="AG199" s="39">
        <v>0</v>
      </c>
      <c r="AH199" s="39">
        <v>0</v>
      </c>
      <c r="AI199" s="39">
        <v>0</v>
      </c>
      <c r="AJ199" s="39">
        <v>5908.7199999999993</v>
      </c>
      <c r="AK199" s="39">
        <v>0</v>
      </c>
      <c r="AL199" s="39">
        <v>0</v>
      </c>
      <c r="AM199" s="39">
        <v>0</v>
      </c>
      <c r="AN199" s="39">
        <v>0</v>
      </c>
      <c r="AO199" s="39">
        <v>0</v>
      </c>
      <c r="AP199" s="39">
        <v>0</v>
      </c>
      <c r="AQ199" s="39">
        <v>0</v>
      </c>
      <c r="AR199" s="39">
        <v>0</v>
      </c>
      <c r="AS199" s="39">
        <v>0</v>
      </c>
      <c r="AT199" s="39">
        <v>0</v>
      </c>
      <c r="AU199" s="39">
        <v>0</v>
      </c>
      <c r="AV199" s="39">
        <v>0</v>
      </c>
      <c r="AW199" s="39">
        <v>0</v>
      </c>
      <c r="AX199" s="39">
        <v>0</v>
      </c>
      <c r="AY199" s="39">
        <v>0</v>
      </c>
      <c r="AZ199" s="39">
        <v>0</v>
      </c>
      <c r="BA199" s="62">
        <v>0</v>
      </c>
      <c r="BB199" s="62">
        <v>0</v>
      </c>
      <c r="BC199" s="62">
        <v>0</v>
      </c>
      <c r="BD199" s="62">
        <v>0</v>
      </c>
      <c r="BE199" s="62">
        <v>0</v>
      </c>
      <c r="BF199" s="62">
        <v>0</v>
      </c>
      <c r="BG199" s="62">
        <v>7155.96</v>
      </c>
      <c r="BH199" s="62">
        <v>3832.32</v>
      </c>
      <c r="BI199" s="7">
        <v>0</v>
      </c>
      <c r="BJ199" s="7">
        <v>0</v>
      </c>
      <c r="BK199" s="62">
        <v>0</v>
      </c>
      <c r="BL199" s="62">
        <v>0</v>
      </c>
      <c r="BM199" s="170">
        <v>0</v>
      </c>
      <c r="BN199" s="62"/>
      <c r="BO199" s="62"/>
      <c r="BP199" s="62"/>
      <c r="BQ199" s="62"/>
      <c r="BR199" s="62"/>
      <c r="BS199" s="62"/>
      <c r="BT199" s="62"/>
    </row>
    <row r="200" spans="3:72" x14ac:dyDescent="0.25">
      <c r="C200" t="str">
        <f>INDEX(Propetz!B:B,MATCH(F200,Propetz!D:D,0),1)</f>
        <v>ROMULO SOARES ALVES 04074759667</v>
      </c>
      <c r="D200" s="31" t="s">
        <v>227</v>
      </c>
      <c r="E200" s="26" t="s">
        <v>280</v>
      </c>
      <c r="F200" s="31">
        <v>1068</v>
      </c>
      <c r="G200" s="26" t="s">
        <v>436</v>
      </c>
      <c r="H200" s="26" t="s">
        <v>464</v>
      </c>
      <c r="I200" s="39">
        <v>2495.92</v>
      </c>
      <c r="J200" s="39">
        <v>0</v>
      </c>
      <c r="K200" s="39">
        <v>0</v>
      </c>
      <c r="L200" s="39">
        <v>0</v>
      </c>
      <c r="M200" s="39">
        <v>1335.04</v>
      </c>
      <c r="N200" s="39">
        <v>0</v>
      </c>
      <c r="O200" s="39">
        <v>1642.44</v>
      </c>
      <c r="P200" s="39">
        <v>0</v>
      </c>
      <c r="Q200" s="39">
        <v>3221.6</v>
      </c>
      <c r="R200" s="39">
        <v>2248.6799999999998</v>
      </c>
      <c r="S200" s="39">
        <v>0</v>
      </c>
      <c r="T200" s="39">
        <v>2045.76</v>
      </c>
      <c r="U200" s="39">
        <v>0</v>
      </c>
      <c r="V200" s="39">
        <v>0</v>
      </c>
      <c r="W200" s="39">
        <v>0</v>
      </c>
      <c r="X200" s="39">
        <v>0</v>
      </c>
      <c r="Y200" s="39">
        <v>0</v>
      </c>
      <c r="Z200" s="39">
        <v>0</v>
      </c>
      <c r="AA200" s="39">
        <v>0</v>
      </c>
      <c r="AB200" s="39">
        <v>0</v>
      </c>
      <c r="AC200" s="39">
        <v>0</v>
      </c>
      <c r="AD200" s="39">
        <v>0</v>
      </c>
      <c r="AE200" s="39">
        <v>0</v>
      </c>
      <c r="AF200" s="39">
        <v>0</v>
      </c>
      <c r="AG200" s="39">
        <v>0</v>
      </c>
      <c r="AH200" s="39">
        <v>0</v>
      </c>
      <c r="AI200" s="39">
        <v>0</v>
      </c>
      <c r="AJ200" s="39">
        <v>0</v>
      </c>
      <c r="AK200" s="39">
        <v>0</v>
      </c>
      <c r="AL200" s="39">
        <v>0</v>
      </c>
      <c r="AM200" s="39">
        <v>0</v>
      </c>
      <c r="AN200" s="39">
        <v>0</v>
      </c>
      <c r="AO200" s="39">
        <v>0</v>
      </c>
      <c r="AP200" s="39">
        <v>0</v>
      </c>
      <c r="AQ200" s="39">
        <v>0</v>
      </c>
      <c r="AR200" s="39">
        <v>0</v>
      </c>
      <c r="AS200" s="39">
        <v>0</v>
      </c>
      <c r="AT200" s="39">
        <v>0</v>
      </c>
      <c r="AU200" s="39">
        <v>0</v>
      </c>
      <c r="AV200" s="39">
        <v>0</v>
      </c>
      <c r="AW200" s="39">
        <v>0</v>
      </c>
      <c r="AX200" s="39">
        <v>0</v>
      </c>
      <c r="AY200" s="39">
        <v>0</v>
      </c>
      <c r="AZ200" s="39">
        <v>0</v>
      </c>
      <c r="BA200" s="62">
        <v>0</v>
      </c>
      <c r="BB200" s="62">
        <v>0</v>
      </c>
      <c r="BC200" s="62">
        <v>0</v>
      </c>
      <c r="BD200" s="62">
        <v>0</v>
      </c>
      <c r="BE200" s="62">
        <v>0</v>
      </c>
      <c r="BF200" s="62">
        <v>0</v>
      </c>
      <c r="BG200" s="62">
        <v>0</v>
      </c>
      <c r="BH200" s="62">
        <v>0</v>
      </c>
      <c r="BI200" s="7">
        <v>0</v>
      </c>
      <c r="BJ200" s="7">
        <v>0</v>
      </c>
      <c r="BK200" s="62">
        <v>0</v>
      </c>
      <c r="BL200" s="62">
        <v>0</v>
      </c>
      <c r="BM200" s="170">
        <v>0</v>
      </c>
      <c r="BN200" s="62"/>
      <c r="BO200" s="62"/>
      <c r="BP200" s="62"/>
      <c r="BQ200" s="62"/>
      <c r="BR200" s="62"/>
      <c r="BS200" s="62"/>
      <c r="BT200" s="62"/>
    </row>
    <row r="201" spans="3:72" x14ac:dyDescent="0.25">
      <c r="C201" t="str">
        <f>INDEX(Propetz!B:B,MATCH(F201,Propetz!D:D,0),1)</f>
        <v>J. HENRIQUE A. DA SILVA</v>
      </c>
      <c r="D201" s="31" t="s">
        <v>120</v>
      </c>
      <c r="E201" s="26" t="s">
        <v>292</v>
      </c>
      <c r="F201" s="31">
        <v>1128</v>
      </c>
      <c r="G201" s="26" t="s">
        <v>437</v>
      </c>
      <c r="H201" s="26" t="s">
        <v>435</v>
      </c>
      <c r="I201" s="39">
        <v>0</v>
      </c>
      <c r="J201" s="39">
        <v>0</v>
      </c>
      <c r="K201" s="39">
        <v>9652.51</v>
      </c>
      <c r="L201" s="39">
        <v>0</v>
      </c>
      <c r="M201" s="39">
        <v>0</v>
      </c>
      <c r="N201" s="39">
        <v>10487.4</v>
      </c>
      <c r="O201" s="39">
        <v>0</v>
      </c>
      <c r="P201" s="39">
        <v>0</v>
      </c>
      <c r="Q201" s="39">
        <v>0</v>
      </c>
      <c r="R201" s="39">
        <v>0</v>
      </c>
      <c r="S201" s="39">
        <v>0</v>
      </c>
      <c r="T201" s="39">
        <v>0</v>
      </c>
      <c r="U201" s="39">
        <v>0</v>
      </c>
      <c r="V201" s="39">
        <v>0</v>
      </c>
      <c r="W201" s="39">
        <v>0</v>
      </c>
      <c r="X201" s="39">
        <v>0</v>
      </c>
      <c r="Y201" s="39">
        <v>0</v>
      </c>
      <c r="Z201" s="39">
        <v>0</v>
      </c>
      <c r="AA201" s="39">
        <v>0</v>
      </c>
      <c r="AB201" s="39">
        <v>0</v>
      </c>
      <c r="AC201" s="39">
        <v>0</v>
      </c>
      <c r="AD201" s="39">
        <v>0</v>
      </c>
      <c r="AE201" s="39">
        <v>0</v>
      </c>
      <c r="AF201" s="39">
        <v>0</v>
      </c>
      <c r="AG201" s="39">
        <v>0</v>
      </c>
      <c r="AH201" s="39">
        <v>0</v>
      </c>
      <c r="AI201" s="39">
        <v>0</v>
      </c>
      <c r="AJ201" s="39">
        <v>0</v>
      </c>
      <c r="AK201" s="39">
        <v>0</v>
      </c>
      <c r="AL201" s="39">
        <v>0</v>
      </c>
      <c r="AM201" s="39">
        <v>0</v>
      </c>
      <c r="AN201" s="39">
        <v>0</v>
      </c>
      <c r="AO201" s="39">
        <v>0</v>
      </c>
      <c r="AP201" s="39">
        <v>0</v>
      </c>
      <c r="AQ201" s="39">
        <v>0</v>
      </c>
      <c r="AR201" s="39">
        <v>0</v>
      </c>
      <c r="AS201" s="39">
        <v>0</v>
      </c>
      <c r="AT201" s="39">
        <v>0</v>
      </c>
      <c r="AU201" s="39">
        <v>0</v>
      </c>
      <c r="AV201" s="39">
        <v>0</v>
      </c>
      <c r="AW201" s="39">
        <v>0</v>
      </c>
      <c r="AX201" s="39">
        <v>0</v>
      </c>
      <c r="AY201" s="39">
        <v>0</v>
      </c>
      <c r="AZ201" s="39">
        <v>0</v>
      </c>
      <c r="BA201" s="62">
        <v>0</v>
      </c>
      <c r="BB201" s="62">
        <v>0</v>
      </c>
      <c r="BC201" s="62">
        <v>0</v>
      </c>
      <c r="BD201" s="62">
        <v>0</v>
      </c>
      <c r="BE201" s="62">
        <v>0</v>
      </c>
      <c r="BF201" s="62">
        <v>0</v>
      </c>
      <c r="BG201" s="62">
        <v>0</v>
      </c>
      <c r="BH201" s="62">
        <v>0</v>
      </c>
      <c r="BI201" s="7">
        <v>0</v>
      </c>
      <c r="BJ201" s="7">
        <v>0</v>
      </c>
      <c r="BK201" s="62">
        <v>0</v>
      </c>
      <c r="BL201" s="62">
        <v>0</v>
      </c>
      <c r="BM201" s="170">
        <v>0</v>
      </c>
      <c r="BN201" s="62"/>
      <c r="BO201" s="62"/>
      <c r="BP201" s="62"/>
      <c r="BQ201" s="62"/>
      <c r="BR201" s="62"/>
      <c r="BS201" s="62"/>
      <c r="BT201" s="62"/>
    </row>
    <row r="202" spans="3:72" x14ac:dyDescent="0.25">
      <c r="C202" t="str">
        <f>INDEX(Propetz!B:B,MATCH(F202,Propetz!D:D,0),1)</f>
        <v>FOR ALL PET DISTRIBUIDORA DE PRODUTOS PETS LTDA</v>
      </c>
      <c r="D202" s="31" t="s">
        <v>91</v>
      </c>
      <c r="E202" s="26" t="s">
        <v>276</v>
      </c>
      <c r="F202" s="31">
        <v>1263</v>
      </c>
      <c r="G202" s="26" t="s">
        <v>436</v>
      </c>
      <c r="H202" s="26" t="s">
        <v>435</v>
      </c>
      <c r="I202" s="39">
        <v>0</v>
      </c>
      <c r="J202" s="39">
        <v>0</v>
      </c>
      <c r="K202" s="39">
        <v>0</v>
      </c>
      <c r="L202" s="39">
        <v>0</v>
      </c>
      <c r="M202" s="39">
        <v>0</v>
      </c>
      <c r="N202" s="39">
        <v>0</v>
      </c>
      <c r="O202" s="39">
        <v>0</v>
      </c>
      <c r="P202" s="39">
        <v>0</v>
      </c>
      <c r="Q202" s="39">
        <v>5384.6</v>
      </c>
      <c r="R202" s="39">
        <v>4935.6000000000004</v>
      </c>
      <c r="S202" s="39">
        <v>0</v>
      </c>
      <c r="T202" s="39">
        <v>0</v>
      </c>
      <c r="U202" s="39">
        <v>0</v>
      </c>
      <c r="V202" s="39">
        <v>0</v>
      </c>
      <c r="W202" s="39">
        <v>0</v>
      </c>
      <c r="X202" s="39">
        <v>0</v>
      </c>
      <c r="Y202" s="39">
        <v>0</v>
      </c>
      <c r="Z202" s="39">
        <v>0</v>
      </c>
      <c r="AA202" s="39">
        <v>0</v>
      </c>
      <c r="AB202" s="39">
        <v>4799.6400000000003</v>
      </c>
      <c r="AC202" s="39">
        <v>0</v>
      </c>
      <c r="AD202" s="39">
        <v>0</v>
      </c>
      <c r="AE202" s="39">
        <v>4016.4</v>
      </c>
      <c r="AF202" s="39">
        <v>0</v>
      </c>
      <c r="AG202" s="39">
        <v>0</v>
      </c>
      <c r="AH202" s="39">
        <v>0</v>
      </c>
      <c r="AI202" s="39">
        <v>0</v>
      </c>
      <c r="AJ202" s="39">
        <v>0</v>
      </c>
      <c r="AK202" s="39">
        <v>0</v>
      </c>
      <c r="AL202" s="39">
        <v>0</v>
      </c>
      <c r="AM202" s="39">
        <v>0</v>
      </c>
      <c r="AN202" s="39">
        <v>0</v>
      </c>
      <c r="AO202" s="39">
        <v>0</v>
      </c>
      <c r="AP202" s="39">
        <v>0</v>
      </c>
      <c r="AQ202" s="39">
        <v>0</v>
      </c>
      <c r="AR202" s="39">
        <v>0</v>
      </c>
      <c r="AS202" s="39">
        <v>0</v>
      </c>
      <c r="AT202" s="39">
        <v>0</v>
      </c>
      <c r="AU202" s="39">
        <v>0</v>
      </c>
      <c r="AV202" s="39">
        <v>0</v>
      </c>
      <c r="AW202" s="39">
        <v>0</v>
      </c>
      <c r="AX202" s="39">
        <v>0</v>
      </c>
      <c r="AY202" s="39">
        <v>0</v>
      </c>
      <c r="AZ202" s="39">
        <v>0</v>
      </c>
      <c r="BA202" s="62">
        <v>0</v>
      </c>
      <c r="BB202" s="62">
        <v>0</v>
      </c>
      <c r="BC202" s="62">
        <v>0</v>
      </c>
      <c r="BD202" s="62">
        <v>0</v>
      </c>
      <c r="BE202" s="62">
        <v>0</v>
      </c>
      <c r="BF202" s="62">
        <v>0</v>
      </c>
      <c r="BG202" s="62">
        <v>0</v>
      </c>
      <c r="BH202" s="62">
        <v>0</v>
      </c>
      <c r="BI202" s="7">
        <v>0</v>
      </c>
      <c r="BJ202" s="7">
        <v>0</v>
      </c>
      <c r="BK202" s="62">
        <v>0</v>
      </c>
      <c r="BL202" s="62">
        <v>0</v>
      </c>
      <c r="BM202" s="170">
        <v>0</v>
      </c>
      <c r="BN202" s="62"/>
      <c r="BO202" s="62"/>
      <c r="BP202" s="62"/>
      <c r="BQ202" s="62"/>
      <c r="BR202" s="62"/>
      <c r="BS202" s="62"/>
      <c r="BT202" s="62"/>
    </row>
    <row r="203" spans="3:72" x14ac:dyDescent="0.25">
      <c r="C203" t="str">
        <f>INDEX(Propetz!B:B,MATCH(F203,Propetz!D:D,0),1)</f>
        <v>INOVAR PRODUTOS E EMBELEZAMENTO PET LTDA</v>
      </c>
      <c r="D203" s="31" t="s">
        <v>119</v>
      </c>
      <c r="E203" s="26" t="s">
        <v>290</v>
      </c>
      <c r="F203" s="31">
        <v>1131</v>
      </c>
      <c r="G203" s="26" t="s">
        <v>529</v>
      </c>
      <c r="H203" s="26" t="s">
        <v>435</v>
      </c>
      <c r="I203" s="39">
        <v>0</v>
      </c>
      <c r="J203" s="39">
        <v>0</v>
      </c>
      <c r="K203" s="39">
        <v>3457.96</v>
      </c>
      <c r="L203" s="39">
        <v>5803.66</v>
      </c>
      <c r="M203" s="39">
        <v>5172.8999999999996</v>
      </c>
      <c r="N203" s="39">
        <v>0</v>
      </c>
      <c r="O203" s="39">
        <v>0</v>
      </c>
      <c r="P203" s="39">
        <v>0</v>
      </c>
      <c r="Q203" s="39">
        <v>4897.84</v>
      </c>
      <c r="R203" s="39">
        <v>0</v>
      </c>
      <c r="S203" s="39">
        <v>0</v>
      </c>
      <c r="T203" s="39">
        <v>0</v>
      </c>
      <c r="U203" s="39">
        <v>0</v>
      </c>
      <c r="V203" s="39">
        <v>0</v>
      </c>
      <c r="W203" s="39">
        <v>0</v>
      </c>
      <c r="X203" s="39">
        <v>0</v>
      </c>
      <c r="Y203" s="39">
        <v>0</v>
      </c>
      <c r="Z203" s="39">
        <v>0</v>
      </c>
      <c r="AA203" s="39">
        <v>7487.01</v>
      </c>
      <c r="AB203" s="39">
        <v>0</v>
      </c>
      <c r="AC203" s="39">
        <v>0</v>
      </c>
      <c r="AD203" s="39">
        <v>0</v>
      </c>
      <c r="AE203" s="39">
        <v>2124.31</v>
      </c>
      <c r="AF203" s="39">
        <v>0</v>
      </c>
      <c r="AG203" s="39">
        <v>0</v>
      </c>
      <c r="AH203" s="39">
        <v>6007.57</v>
      </c>
      <c r="AI203" s="39">
        <v>0</v>
      </c>
      <c r="AJ203" s="39">
        <v>0</v>
      </c>
      <c r="AK203" s="39">
        <v>0</v>
      </c>
      <c r="AL203" s="39">
        <v>6665.21</v>
      </c>
      <c r="AM203" s="39">
        <v>0</v>
      </c>
      <c r="AN203" s="39">
        <v>0</v>
      </c>
      <c r="AO203" s="39">
        <v>0</v>
      </c>
      <c r="AP203" s="39">
        <v>0</v>
      </c>
      <c r="AQ203" s="39">
        <v>0</v>
      </c>
      <c r="AR203" s="39">
        <v>0</v>
      </c>
      <c r="AS203" s="39">
        <v>0</v>
      </c>
      <c r="AT203" s="39">
        <v>0</v>
      </c>
      <c r="AU203" s="39">
        <v>0</v>
      </c>
      <c r="AV203" s="39">
        <v>0</v>
      </c>
      <c r="AW203" s="39">
        <v>0</v>
      </c>
      <c r="AX203" s="39">
        <v>0</v>
      </c>
      <c r="AY203" s="39">
        <v>0</v>
      </c>
      <c r="AZ203" s="39">
        <v>0</v>
      </c>
      <c r="BA203" s="62">
        <v>0</v>
      </c>
      <c r="BB203" s="62">
        <v>0</v>
      </c>
      <c r="BC203" s="62">
        <v>0</v>
      </c>
      <c r="BD203" s="62">
        <v>0</v>
      </c>
      <c r="BE203" s="62">
        <v>0</v>
      </c>
      <c r="BF203" s="62">
        <v>0</v>
      </c>
      <c r="BG203" s="62">
        <v>0</v>
      </c>
      <c r="BH203" s="62">
        <v>0</v>
      </c>
      <c r="BI203" s="7">
        <v>0</v>
      </c>
      <c r="BJ203" s="7">
        <v>0</v>
      </c>
      <c r="BK203" s="62">
        <v>0</v>
      </c>
      <c r="BL203" s="62">
        <v>0</v>
      </c>
      <c r="BM203" s="170">
        <v>0</v>
      </c>
      <c r="BN203" s="62"/>
      <c r="BO203" s="62"/>
      <c r="BP203" s="62"/>
      <c r="BQ203" s="62"/>
      <c r="BR203" s="62"/>
      <c r="BS203" s="62"/>
      <c r="BT203" s="62"/>
    </row>
    <row r="204" spans="3:72" x14ac:dyDescent="0.25">
      <c r="C204" t="str">
        <f>INDEX(Propetz!B:B,MATCH(F204,Propetz!D:D,0),1)</f>
        <v>Thais Laranjeira</v>
      </c>
      <c r="D204" s="31" t="s">
        <v>245</v>
      </c>
      <c r="E204" s="26" t="s">
        <v>282</v>
      </c>
      <c r="F204" s="31">
        <v>1254</v>
      </c>
      <c r="G204" s="26" t="s">
        <v>438</v>
      </c>
      <c r="H204" s="26" t="s">
        <v>435</v>
      </c>
      <c r="I204" s="39">
        <v>0</v>
      </c>
      <c r="J204" s="39">
        <v>0</v>
      </c>
      <c r="K204" s="39">
        <v>0</v>
      </c>
      <c r="L204" s="39">
        <v>0</v>
      </c>
      <c r="M204" s="39">
        <v>0</v>
      </c>
      <c r="N204" s="39">
        <v>0</v>
      </c>
      <c r="O204" s="39">
        <v>0</v>
      </c>
      <c r="P204" s="39">
        <v>0</v>
      </c>
      <c r="Q204" s="39">
        <v>4447.5</v>
      </c>
      <c r="R204" s="39">
        <v>1746.96</v>
      </c>
      <c r="S204" s="39">
        <v>2352.02</v>
      </c>
      <c r="T204" s="39">
        <v>1345.77</v>
      </c>
      <c r="U204" s="39">
        <v>0</v>
      </c>
      <c r="V204" s="39">
        <v>0</v>
      </c>
      <c r="W204" s="39">
        <v>0</v>
      </c>
      <c r="X204" s="39">
        <v>0</v>
      </c>
      <c r="Y204" s="39">
        <v>0</v>
      </c>
      <c r="Z204" s="39">
        <v>0</v>
      </c>
      <c r="AA204" s="39">
        <v>0</v>
      </c>
      <c r="AB204" s="39">
        <v>0</v>
      </c>
      <c r="AC204" s="39">
        <v>0</v>
      </c>
      <c r="AD204" s="39">
        <v>0</v>
      </c>
      <c r="AE204" s="39">
        <v>0</v>
      </c>
      <c r="AF204" s="39">
        <v>0</v>
      </c>
      <c r="AG204" s="39">
        <v>0</v>
      </c>
      <c r="AH204" s="39">
        <v>0</v>
      </c>
      <c r="AI204" s="39">
        <v>0</v>
      </c>
      <c r="AJ204" s="39">
        <v>0</v>
      </c>
      <c r="AK204" s="39">
        <v>0</v>
      </c>
      <c r="AL204" s="39">
        <v>0</v>
      </c>
      <c r="AM204" s="39">
        <v>0</v>
      </c>
      <c r="AN204" s="39">
        <v>0</v>
      </c>
      <c r="AO204" s="39">
        <v>0</v>
      </c>
      <c r="AP204" s="39">
        <v>0</v>
      </c>
      <c r="AQ204" s="39">
        <v>0</v>
      </c>
      <c r="AR204" s="39">
        <v>0</v>
      </c>
      <c r="AS204" s="39">
        <v>0</v>
      </c>
      <c r="AT204" s="39">
        <v>0</v>
      </c>
      <c r="AU204" s="39">
        <v>0</v>
      </c>
      <c r="AV204" s="39">
        <v>0</v>
      </c>
      <c r="AW204" s="39">
        <v>0</v>
      </c>
      <c r="AX204" s="39">
        <v>0</v>
      </c>
      <c r="AY204" s="39">
        <v>0</v>
      </c>
      <c r="AZ204" s="39">
        <v>0</v>
      </c>
      <c r="BA204" s="62">
        <v>0</v>
      </c>
      <c r="BB204" s="62">
        <v>0</v>
      </c>
      <c r="BC204" s="62">
        <v>0</v>
      </c>
      <c r="BD204" s="62">
        <v>0</v>
      </c>
      <c r="BE204" s="62">
        <v>0</v>
      </c>
      <c r="BF204" s="62">
        <v>0</v>
      </c>
      <c r="BG204" s="62">
        <v>0</v>
      </c>
      <c r="BH204" s="62">
        <v>0</v>
      </c>
      <c r="BI204" s="7">
        <v>0</v>
      </c>
      <c r="BJ204" s="7">
        <v>0</v>
      </c>
      <c r="BK204" s="62">
        <v>0</v>
      </c>
      <c r="BL204" s="62">
        <v>0</v>
      </c>
      <c r="BM204" s="170">
        <v>0</v>
      </c>
      <c r="BN204" s="62"/>
      <c r="BO204" s="62"/>
      <c r="BP204" s="62"/>
      <c r="BQ204" s="62"/>
      <c r="BR204" s="62"/>
      <c r="BS204" s="62"/>
      <c r="BT204" s="62"/>
    </row>
    <row r="205" spans="3:72" x14ac:dyDescent="0.25">
      <c r="C205" t="str">
        <f>INDEX(Propetz!B:B,MATCH(F205,Propetz!D:D,0),1)</f>
        <v>CLAUDIA CRISTINA ALVES DE LIMA 30110366832</v>
      </c>
      <c r="D205" s="31" t="s">
        <v>51</v>
      </c>
      <c r="E205" s="26" t="s">
        <v>276</v>
      </c>
      <c r="F205" s="31">
        <v>1244</v>
      </c>
      <c r="G205" s="26" t="s">
        <v>436</v>
      </c>
      <c r="H205" s="26" t="s">
        <v>435</v>
      </c>
      <c r="I205" s="39">
        <v>0</v>
      </c>
      <c r="J205" s="39">
        <v>0</v>
      </c>
      <c r="K205" s="39">
        <v>0</v>
      </c>
      <c r="L205" s="39">
        <v>0</v>
      </c>
      <c r="M205" s="39">
        <v>0</v>
      </c>
      <c r="N205" s="39">
        <v>0</v>
      </c>
      <c r="O205" s="39">
        <v>0</v>
      </c>
      <c r="P205" s="39">
        <v>3162.84</v>
      </c>
      <c r="Q205" s="39">
        <v>0</v>
      </c>
      <c r="R205" s="39">
        <v>3803.84</v>
      </c>
      <c r="S205" s="39">
        <v>624.67999999999995</v>
      </c>
      <c r="T205" s="39">
        <v>387.29</v>
      </c>
      <c r="U205" s="39">
        <v>0</v>
      </c>
      <c r="V205" s="39">
        <v>1636.1100000000001</v>
      </c>
      <c r="W205" s="39">
        <v>0</v>
      </c>
      <c r="X205" s="39">
        <v>0</v>
      </c>
      <c r="Y205" s="39">
        <v>0</v>
      </c>
      <c r="Z205" s="39">
        <v>0</v>
      </c>
      <c r="AA205" s="39">
        <v>0</v>
      </c>
      <c r="AB205" s="39">
        <v>0</v>
      </c>
      <c r="AC205" s="39">
        <v>0</v>
      </c>
      <c r="AD205" s="39">
        <v>0</v>
      </c>
      <c r="AE205" s="39">
        <v>0</v>
      </c>
      <c r="AF205" s="39">
        <v>0</v>
      </c>
      <c r="AG205" s="39">
        <v>0</v>
      </c>
      <c r="AH205" s="39">
        <v>0</v>
      </c>
      <c r="AI205" s="39">
        <v>0</v>
      </c>
      <c r="AJ205" s="39">
        <v>0</v>
      </c>
      <c r="AK205" s="39">
        <v>0</v>
      </c>
      <c r="AL205" s="39">
        <v>1548.78</v>
      </c>
      <c r="AM205" s="39">
        <v>0</v>
      </c>
      <c r="AN205" s="39">
        <v>0</v>
      </c>
      <c r="AO205" s="39">
        <v>4212.17</v>
      </c>
      <c r="AP205" s="39">
        <v>3420.66</v>
      </c>
      <c r="AQ205" s="39">
        <v>3127.59</v>
      </c>
      <c r="AR205" s="39">
        <v>4004.02</v>
      </c>
      <c r="AS205" s="39">
        <v>0</v>
      </c>
      <c r="AT205" s="39">
        <v>0</v>
      </c>
      <c r="AU205" s="39">
        <v>1970.91</v>
      </c>
      <c r="AV205" s="39">
        <v>0</v>
      </c>
      <c r="AW205" s="39">
        <v>9996.2199999999993</v>
      </c>
      <c r="AX205" s="39">
        <v>0</v>
      </c>
      <c r="AY205" s="39">
        <v>4552.33</v>
      </c>
      <c r="AZ205" s="39">
        <v>4665.72</v>
      </c>
      <c r="BA205" s="62">
        <v>0</v>
      </c>
      <c r="BB205" s="62">
        <v>0</v>
      </c>
      <c r="BC205" s="62">
        <v>2540.9899999999998</v>
      </c>
      <c r="BD205" s="62">
        <v>0</v>
      </c>
      <c r="BE205" s="62">
        <v>2713.19</v>
      </c>
      <c r="BF205" s="62">
        <v>0</v>
      </c>
      <c r="BG205" s="62">
        <v>0</v>
      </c>
      <c r="BH205" s="62">
        <v>0</v>
      </c>
      <c r="BI205" s="7">
        <v>3126.64</v>
      </c>
      <c r="BJ205" s="7">
        <v>0</v>
      </c>
      <c r="BK205" s="62">
        <v>3266</v>
      </c>
      <c r="BL205" s="62">
        <v>0</v>
      </c>
      <c r="BM205" s="170">
        <v>5537.04</v>
      </c>
      <c r="BN205" s="62"/>
      <c r="BO205" s="62"/>
      <c r="BP205" s="62"/>
      <c r="BQ205" s="62"/>
      <c r="BR205" s="62"/>
      <c r="BS205" s="62"/>
      <c r="BT205" s="62"/>
    </row>
    <row r="206" spans="3:72" x14ac:dyDescent="0.25">
      <c r="C206" t="str">
        <f>INDEX(Propetz!B:B,MATCH(F206,Propetz!D:D,0),1)</f>
        <v>MARCO AURELIO TAVARES BOTTA EIRELI</v>
      </c>
      <c r="D206" s="31" t="s">
        <v>340</v>
      </c>
      <c r="E206" s="26" t="s">
        <v>276</v>
      </c>
      <c r="F206" s="31">
        <v>1298</v>
      </c>
      <c r="G206" s="26" t="s">
        <v>437</v>
      </c>
      <c r="H206" s="26" t="s">
        <v>435</v>
      </c>
      <c r="I206" s="39">
        <v>0</v>
      </c>
      <c r="J206" s="39">
        <v>0</v>
      </c>
      <c r="K206" s="39">
        <v>0</v>
      </c>
      <c r="L206" s="39">
        <v>0</v>
      </c>
      <c r="M206" s="39">
        <v>0</v>
      </c>
      <c r="N206" s="39">
        <v>0</v>
      </c>
      <c r="O206" s="39">
        <v>0</v>
      </c>
      <c r="P206" s="39">
        <v>0</v>
      </c>
      <c r="Q206" s="39">
        <v>0</v>
      </c>
      <c r="R206" s="39">
        <v>0</v>
      </c>
      <c r="S206" s="39">
        <v>0</v>
      </c>
      <c r="T206" s="39">
        <v>0</v>
      </c>
      <c r="U206" s="39">
        <v>2531.52</v>
      </c>
      <c r="V206" s="39">
        <v>6977.04</v>
      </c>
      <c r="W206" s="39">
        <v>0</v>
      </c>
      <c r="X206" s="39">
        <v>0</v>
      </c>
      <c r="Y206" s="39">
        <v>0</v>
      </c>
      <c r="Z206" s="39">
        <v>0</v>
      </c>
      <c r="AA206" s="39">
        <v>0</v>
      </c>
      <c r="AB206" s="39">
        <v>0</v>
      </c>
      <c r="AC206" s="39">
        <v>0</v>
      </c>
      <c r="AD206" s="39">
        <v>0</v>
      </c>
      <c r="AE206" s="39">
        <v>0</v>
      </c>
      <c r="AF206" s="39">
        <v>0</v>
      </c>
      <c r="AG206" s="39">
        <v>0</v>
      </c>
      <c r="AH206" s="39">
        <v>0</v>
      </c>
      <c r="AI206" s="39">
        <v>0</v>
      </c>
      <c r="AJ206" s="39">
        <v>0</v>
      </c>
      <c r="AK206" s="39">
        <v>0</v>
      </c>
      <c r="AL206" s="39">
        <v>0</v>
      </c>
      <c r="AM206" s="39">
        <v>0</v>
      </c>
      <c r="AN206" s="39">
        <v>0</v>
      </c>
      <c r="AO206" s="39">
        <v>0</v>
      </c>
      <c r="AP206" s="39">
        <v>0</v>
      </c>
      <c r="AQ206" s="39">
        <v>0</v>
      </c>
      <c r="AR206" s="39">
        <v>0</v>
      </c>
      <c r="AS206" s="39">
        <v>0</v>
      </c>
      <c r="AT206" s="39">
        <v>0</v>
      </c>
      <c r="AU206" s="39">
        <v>0</v>
      </c>
      <c r="AV206" s="39">
        <v>0</v>
      </c>
      <c r="AW206" s="39">
        <v>0</v>
      </c>
      <c r="AX206" s="39">
        <v>0</v>
      </c>
      <c r="AY206" s="39">
        <v>0</v>
      </c>
      <c r="AZ206" s="39">
        <v>0</v>
      </c>
      <c r="BA206" s="62">
        <v>0</v>
      </c>
      <c r="BB206" s="62">
        <v>0</v>
      </c>
      <c r="BC206" s="62">
        <v>0</v>
      </c>
      <c r="BD206" s="62">
        <v>0</v>
      </c>
      <c r="BE206" s="62">
        <v>0</v>
      </c>
      <c r="BF206" s="62">
        <v>0</v>
      </c>
      <c r="BG206" s="62">
        <v>0</v>
      </c>
      <c r="BH206" s="62">
        <v>0</v>
      </c>
      <c r="BI206" s="7">
        <v>0</v>
      </c>
      <c r="BJ206" s="7">
        <v>0</v>
      </c>
      <c r="BK206" s="62">
        <v>0</v>
      </c>
      <c r="BL206" s="62">
        <v>0</v>
      </c>
      <c r="BM206" s="170">
        <v>0</v>
      </c>
      <c r="BN206" s="62"/>
      <c r="BO206" s="62"/>
      <c r="BP206" s="62"/>
      <c r="BQ206" s="62"/>
      <c r="BR206" s="62"/>
      <c r="BS206" s="62"/>
      <c r="BT206" s="62"/>
    </row>
    <row r="207" spans="3:72" x14ac:dyDescent="0.25">
      <c r="C207" t="str">
        <f>INDEX(Propetz!B:B,MATCH(F207,Propetz!D:D,0),1)</f>
        <v>ROBERTA MARIANO DESTEFANI PET SHOP</v>
      </c>
      <c r="D207" s="31" t="s">
        <v>222</v>
      </c>
      <c r="E207" s="26" t="s">
        <v>288</v>
      </c>
      <c r="F207" s="31">
        <v>1220</v>
      </c>
      <c r="G207" s="26" t="s">
        <v>437</v>
      </c>
      <c r="H207" s="26" t="s">
        <v>464</v>
      </c>
      <c r="I207" s="39">
        <v>0</v>
      </c>
      <c r="J207" s="39">
        <v>0</v>
      </c>
      <c r="K207" s="39">
        <v>0</v>
      </c>
      <c r="L207" s="39">
        <v>0</v>
      </c>
      <c r="M207" s="39">
        <v>0</v>
      </c>
      <c r="N207" s="39">
        <v>5529.96</v>
      </c>
      <c r="O207" s="39">
        <v>0</v>
      </c>
      <c r="P207" s="39">
        <v>0</v>
      </c>
      <c r="Q207" s="39">
        <v>3854.96</v>
      </c>
      <c r="R207" s="39">
        <v>0</v>
      </c>
      <c r="S207" s="39">
        <v>0</v>
      </c>
      <c r="T207" s="39">
        <v>0</v>
      </c>
      <c r="U207" s="39">
        <v>0</v>
      </c>
      <c r="V207" s="39">
        <v>0</v>
      </c>
      <c r="W207" s="39">
        <v>0</v>
      </c>
      <c r="X207" s="39">
        <v>0</v>
      </c>
      <c r="Y207" s="39">
        <v>0</v>
      </c>
      <c r="Z207" s="39">
        <v>0</v>
      </c>
      <c r="AA207" s="39">
        <v>0</v>
      </c>
      <c r="AB207" s="39">
        <v>1843.56</v>
      </c>
      <c r="AC207" s="39">
        <v>0</v>
      </c>
      <c r="AD207" s="39">
        <v>0</v>
      </c>
      <c r="AE207" s="39">
        <v>0</v>
      </c>
      <c r="AF207" s="39">
        <v>0</v>
      </c>
      <c r="AG207" s="39">
        <v>0</v>
      </c>
      <c r="AH207" s="39">
        <v>0</v>
      </c>
      <c r="AI207" s="39">
        <v>0</v>
      </c>
      <c r="AJ207" s="39">
        <v>0</v>
      </c>
      <c r="AK207" s="39">
        <v>0</v>
      </c>
      <c r="AL207" s="39">
        <v>5708.62</v>
      </c>
      <c r="AM207" s="39">
        <v>0</v>
      </c>
      <c r="AN207" s="39">
        <v>0</v>
      </c>
      <c r="AO207" s="39">
        <v>0</v>
      </c>
      <c r="AP207" s="39">
        <v>0</v>
      </c>
      <c r="AQ207" s="39">
        <v>0</v>
      </c>
      <c r="AR207" s="39">
        <v>0</v>
      </c>
      <c r="AS207" s="39">
        <v>0</v>
      </c>
      <c r="AT207" s="39">
        <v>0</v>
      </c>
      <c r="AU207" s="39">
        <v>0</v>
      </c>
      <c r="AV207" s="39">
        <v>0</v>
      </c>
      <c r="AW207" s="39">
        <v>0</v>
      </c>
      <c r="AX207" s="39">
        <v>0</v>
      </c>
      <c r="AY207" s="39">
        <v>0</v>
      </c>
      <c r="AZ207" s="39">
        <v>0</v>
      </c>
      <c r="BA207" s="62">
        <v>0</v>
      </c>
      <c r="BB207" s="62">
        <v>0</v>
      </c>
      <c r="BC207" s="62">
        <v>0</v>
      </c>
      <c r="BD207" s="62">
        <v>0</v>
      </c>
      <c r="BE207" s="62">
        <v>0</v>
      </c>
      <c r="BF207" s="62">
        <v>0</v>
      </c>
      <c r="BG207" s="62">
        <v>0</v>
      </c>
      <c r="BH207" s="62">
        <v>0</v>
      </c>
      <c r="BI207" s="7">
        <v>0</v>
      </c>
      <c r="BJ207" s="7">
        <v>0</v>
      </c>
      <c r="BK207" s="62">
        <v>0</v>
      </c>
      <c r="BL207" s="62">
        <v>0</v>
      </c>
      <c r="BM207" s="170">
        <v>1375.92</v>
      </c>
      <c r="BN207" s="62"/>
      <c r="BO207" s="62"/>
      <c r="BP207" s="62"/>
      <c r="BQ207" s="62"/>
      <c r="BR207" s="62"/>
      <c r="BS207" s="62"/>
      <c r="BT207" s="62"/>
    </row>
    <row r="208" spans="3:72" x14ac:dyDescent="0.25">
      <c r="C208" t="str">
        <f>INDEX(Propetz!B:B,MATCH(F208,Propetz!D:D,0),1)</f>
        <v>BARUC MERCADO PET LTDA</v>
      </c>
      <c r="D208" s="31" t="s">
        <v>30</v>
      </c>
      <c r="E208" s="26" t="s">
        <v>275</v>
      </c>
      <c r="F208" s="31">
        <v>1221</v>
      </c>
      <c r="G208" s="26" t="s">
        <v>529</v>
      </c>
      <c r="H208" s="26" t="s">
        <v>435</v>
      </c>
      <c r="I208" s="39">
        <v>0</v>
      </c>
      <c r="J208" s="39">
        <v>0</v>
      </c>
      <c r="K208" s="39">
        <v>0</v>
      </c>
      <c r="L208" s="39">
        <v>0</v>
      </c>
      <c r="M208" s="39">
        <v>0</v>
      </c>
      <c r="N208" s="39">
        <v>0</v>
      </c>
      <c r="O208" s="39">
        <v>5114.5</v>
      </c>
      <c r="P208" s="39">
        <v>0</v>
      </c>
      <c r="Q208" s="39">
        <v>0</v>
      </c>
      <c r="R208" s="39">
        <v>2004.08</v>
      </c>
      <c r="S208" s="39">
        <v>2004.08</v>
      </c>
      <c r="T208" s="39">
        <v>0</v>
      </c>
      <c r="U208" s="39">
        <v>0</v>
      </c>
      <c r="V208" s="39">
        <v>0</v>
      </c>
      <c r="W208" s="39">
        <v>0</v>
      </c>
      <c r="X208" s="39">
        <v>0</v>
      </c>
      <c r="Y208" s="39">
        <v>0</v>
      </c>
      <c r="Z208" s="39">
        <v>0</v>
      </c>
      <c r="AA208" s="39">
        <v>0</v>
      </c>
      <c r="AB208" s="39">
        <v>0</v>
      </c>
      <c r="AC208" s="39">
        <v>0</v>
      </c>
      <c r="AD208" s="39">
        <v>0</v>
      </c>
      <c r="AE208" s="39">
        <v>0</v>
      </c>
      <c r="AF208" s="39">
        <v>5301.21</v>
      </c>
      <c r="AG208" s="39">
        <v>0</v>
      </c>
      <c r="AH208" s="39">
        <v>0</v>
      </c>
      <c r="AI208" s="39">
        <v>0</v>
      </c>
      <c r="AJ208" s="39">
        <v>0</v>
      </c>
      <c r="AK208" s="39">
        <v>0</v>
      </c>
      <c r="AL208" s="39">
        <v>0</v>
      </c>
      <c r="AM208" s="39">
        <v>0</v>
      </c>
      <c r="AN208" s="39">
        <v>0</v>
      </c>
      <c r="AO208" s="39">
        <v>3402.86</v>
      </c>
      <c r="AP208" s="39">
        <v>1088.1300000000001</v>
      </c>
      <c r="AQ208" s="39">
        <v>0</v>
      </c>
      <c r="AR208" s="39">
        <v>0</v>
      </c>
      <c r="AS208" s="39">
        <v>0</v>
      </c>
      <c r="AT208" s="39">
        <v>0</v>
      </c>
      <c r="AU208" s="39">
        <v>0</v>
      </c>
      <c r="AV208" s="39">
        <v>0</v>
      </c>
      <c r="AW208" s="39">
        <v>0</v>
      </c>
      <c r="AX208" s="39">
        <v>0</v>
      </c>
      <c r="AY208" s="39">
        <v>0</v>
      </c>
      <c r="AZ208" s="39">
        <v>0</v>
      </c>
      <c r="BA208" s="62">
        <v>7238</v>
      </c>
      <c r="BB208" s="62">
        <v>0</v>
      </c>
      <c r="BC208" s="62">
        <v>0</v>
      </c>
      <c r="BD208" s="62">
        <v>0</v>
      </c>
      <c r="BE208" s="62">
        <v>2847.15</v>
      </c>
      <c r="BF208" s="62">
        <v>0</v>
      </c>
      <c r="BG208" s="62">
        <v>0</v>
      </c>
      <c r="BH208" s="62">
        <v>2681.83</v>
      </c>
      <c r="BI208" s="7">
        <v>0</v>
      </c>
      <c r="BJ208" s="7">
        <v>0</v>
      </c>
      <c r="BK208" s="62">
        <v>3955.36</v>
      </c>
      <c r="BL208" s="62">
        <v>0</v>
      </c>
      <c r="BM208" s="170">
        <v>0</v>
      </c>
      <c r="BN208" s="62"/>
      <c r="BO208" s="62"/>
      <c r="BP208" s="62"/>
      <c r="BQ208" s="62"/>
      <c r="BR208" s="62"/>
      <c r="BS208" s="62"/>
      <c r="BT208" s="62"/>
    </row>
    <row r="209" spans="3:72" x14ac:dyDescent="0.25">
      <c r="C209" t="str">
        <f>INDEX(Propetz!B:B,MATCH(F209,Propetz!D:D,0),1)</f>
        <v>PETS MARKET BRASIL LTDA</v>
      </c>
      <c r="D209" s="31" t="s">
        <v>200</v>
      </c>
      <c r="E209" s="26" t="s">
        <v>293</v>
      </c>
      <c r="F209" s="31">
        <v>1150</v>
      </c>
      <c r="G209" s="26" t="s">
        <v>436</v>
      </c>
      <c r="H209" s="26" t="s">
        <v>435</v>
      </c>
      <c r="I209" s="39">
        <v>0</v>
      </c>
      <c r="J209" s="39">
        <v>0</v>
      </c>
      <c r="K209" s="39">
        <v>0</v>
      </c>
      <c r="L209" s="39">
        <v>5447.34</v>
      </c>
      <c r="M209" s="39">
        <v>0</v>
      </c>
      <c r="N209" s="39">
        <v>0</v>
      </c>
      <c r="O209" s="39">
        <v>0</v>
      </c>
      <c r="P209" s="39">
        <v>0</v>
      </c>
      <c r="Q209" s="39">
        <v>4977.6000000000004</v>
      </c>
      <c r="R209" s="39">
        <v>0</v>
      </c>
      <c r="S209" s="39">
        <v>4093.8</v>
      </c>
      <c r="T209" s="39">
        <v>0</v>
      </c>
      <c r="U209" s="39">
        <v>0</v>
      </c>
      <c r="V209" s="39">
        <v>0</v>
      </c>
      <c r="W209" s="39">
        <v>0</v>
      </c>
      <c r="X209" s="39">
        <v>0</v>
      </c>
      <c r="Y209" s="39">
        <v>0</v>
      </c>
      <c r="Z209" s="39">
        <v>0</v>
      </c>
      <c r="AA209" s="39">
        <v>2627.22</v>
      </c>
      <c r="AB209" s="39">
        <v>0</v>
      </c>
      <c r="AC209" s="39">
        <v>0</v>
      </c>
      <c r="AD209" s="39">
        <v>0</v>
      </c>
      <c r="AE209" s="39">
        <v>0</v>
      </c>
      <c r="AF209" s="39">
        <v>0</v>
      </c>
      <c r="AG209" s="39">
        <v>0</v>
      </c>
      <c r="AH209" s="39">
        <v>0</v>
      </c>
      <c r="AI209" s="39">
        <v>0</v>
      </c>
      <c r="AJ209" s="39">
        <v>3244.08</v>
      </c>
      <c r="AK209" s="39">
        <v>0</v>
      </c>
      <c r="AL209" s="39">
        <v>0</v>
      </c>
      <c r="AM209" s="39">
        <v>0</v>
      </c>
      <c r="AN209" s="39">
        <v>0</v>
      </c>
      <c r="AO209" s="39">
        <v>0</v>
      </c>
      <c r="AP209" s="39">
        <v>0</v>
      </c>
      <c r="AQ209" s="39">
        <v>0</v>
      </c>
      <c r="AR209" s="39">
        <v>0</v>
      </c>
      <c r="AS209" s="39">
        <v>0</v>
      </c>
      <c r="AT209" s="39">
        <v>0</v>
      </c>
      <c r="AU209" s="39">
        <v>0</v>
      </c>
      <c r="AV209" s="39">
        <v>0</v>
      </c>
      <c r="AW209" s="39">
        <v>0</v>
      </c>
      <c r="AX209" s="39">
        <v>0</v>
      </c>
      <c r="AY209" s="39">
        <v>0</v>
      </c>
      <c r="AZ209" s="39">
        <v>0</v>
      </c>
      <c r="BA209" s="62">
        <v>0</v>
      </c>
      <c r="BB209" s="62">
        <v>0</v>
      </c>
      <c r="BC209" s="62">
        <v>0</v>
      </c>
      <c r="BD209" s="62">
        <v>0</v>
      </c>
      <c r="BE209" s="62">
        <v>0</v>
      </c>
      <c r="BF209" s="62">
        <v>0</v>
      </c>
      <c r="BG209" s="62">
        <v>0</v>
      </c>
      <c r="BH209" s="62">
        <v>0</v>
      </c>
      <c r="BI209" s="7">
        <v>0</v>
      </c>
      <c r="BJ209" s="7">
        <v>0</v>
      </c>
      <c r="BK209" s="62">
        <v>0</v>
      </c>
      <c r="BL209" s="62">
        <v>0</v>
      </c>
      <c r="BM209" s="170">
        <v>0</v>
      </c>
      <c r="BN209" s="62"/>
      <c r="BO209" s="62"/>
      <c r="BP209" s="62"/>
      <c r="BQ209" s="62"/>
      <c r="BR209" s="62"/>
      <c r="BS209" s="62"/>
      <c r="BT209" s="62"/>
    </row>
    <row r="210" spans="3:72" x14ac:dyDescent="0.25">
      <c r="C210" t="str">
        <f>INDEX(Propetz!B:B,MATCH(F210,Propetz!D:D,0),1)</f>
        <v>AFFIAR SERVICOS E COMERCIO LTDA</v>
      </c>
      <c r="D210" s="31" t="s">
        <v>5</v>
      </c>
      <c r="E210" s="26" t="s">
        <v>280</v>
      </c>
      <c r="F210" s="31">
        <v>1151</v>
      </c>
      <c r="G210" s="26" t="s">
        <v>436</v>
      </c>
      <c r="H210" s="26" t="s">
        <v>435</v>
      </c>
      <c r="I210" s="39">
        <v>0</v>
      </c>
      <c r="J210" s="39">
        <v>0</v>
      </c>
      <c r="K210" s="39">
        <v>0</v>
      </c>
      <c r="L210" s="39">
        <v>5544.3</v>
      </c>
      <c r="M210" s="39">
        <v>0</v>
      </c>
      <c r="N210" s="39">
        <v>3105.3</v>
      </c>
      <c r="O210" s="39">
        <v>0</v>
      </c>
      <c r="P210" s="39">
        <v>0</v>
      </c>
      <c r="Q210" s="39">
        <v>0</v>
      </c>
      <c r="R210" s="39">
        <v>0</v>
      </c>
      <c r="S210" s="39">
        <v>0</v>
      </c>
      <c r="T210" s="39">
        <v>4266.57</v>
      </c>
      <c r="U210" s="39">
        <v>0</v>
      </c>
      <c r="V210" s="39">
        <v>1554</v>
      </c>
      <c r="W210" s="39">
        <v>0</v>
      </c>
      <c r="X210" s="39">
        <v>0</v>
      </c>
      <c r="Y210" s="39">
        <v>0</v>
      </c>
      <c r="Z210" s="39">
        <v>0</v>
      </c>
      <c r="AA210" s="39">
        <v>0</v>
      </c>
      <c r="AB210" s="39">
        <v>0</v>
      </c>
      <c r="AC210" s="39">
        <v>0</v>
      </c>
      <c r="AD210" s="39">
        <v>0</v>
      </c>
      <c r="AE210" s="39">
        <v>0</v>
      </c>
      <c r="AF210" s="39">
        <v>0</v>
      </c>
      <c r="AG210" s="39">
        <v>0</v>
      </c>
      <c r="AH210" s="39">
        <v>0</v>
      </c>
      <c r="AI210" s="39">
        <v>0</v>
      </c>
      <c r="AJ210" s="39">
        <v>0</v>
      </c>
      <c r="AK210" s="39">
        <v>0</v>
      </c>
      <c r="AL210" s="39">
        <v>0</v>
      </c>
      <c r="AM210" s="39">
        <v>0</v>
      </c>
      <c r="AN210" s="39">
        <v>0</v>
      </c>
      <c r="AO210" s="39">
        <v>0</v>
      </c>
      <c r="AP210" s="39">
        <v>0</v>
      </c>
      <c r="AQ210" s="39">
        <v>0</v>
      </c>
      <c r="AR210" s="39">
        <v>0</v>
      </c>
      <c r="AS210" s="39">
        <v>0</v>
      </c>
      <c r="AT210" s="39">
        <v>0</v>
      </c>
      <c r="AU210" s="39">
        <v>0</v>
      </c>
      <c r="AV210" s="39">
        <v>0</v>
      </c>
      <c r="AW210" s="39">
        <v>0</v>
      </c>
      <c r="AX210" s="39">
        <v>0</v>
      </c>
      <c r="AY210" s="39">
        <v>0</v>
      </c>
      <c r="AZ210" s="39">
        <v>0</v>
      </c>
      <c r="BA210" s="62">
        <v>0</v>
      </c>
      <c r="BB210" s="62">
        <v>0</v>
      </c>
      <c r="BC210" s="62">
        <v>0</v>
      </c>
      <c r="BD210" s="62">
        <v>139.80000000000001</v>
      </c>
      <c r="BE210" s="62">
        <v>0</v>
      </c>
      <c r="BF210" s="62">
        <v>0</v>
      </c>
      <c r="BG210" s="62">
        <v>273</v>
      </c>
      <c r="BH210" s="62">
        <v>0</v>
      </c>
      <c r="BI210" s="7">
        <v>0</v>
      </c>
      <c r="BJ210" s="7">
        <v>0</v>
      </c>
      <c r="BK210" s="62">
        <v>0</v>
      </c>
      <c r="BL210" s="62">
        <v>0</v>
      </c>
      <c r="BM210" s="170">
        <v>0</v>
      </c>
      <c r="BN210" s="62"/>
      <c r="BO210" s="62"/>
      <c r="BP210" s="62"/>
      <c r="BQ210" s="62"/>
      <c r="BR210" s="62"/>
      <c r="BS210" s="62"/>
      <c r="BT210" s="62"/>
    </row>
    <row r="211" spans="3:72" x14ac:dyDescent="0.25">
      <c r="C211" t="str">
        <f>INDEX(Propetz!B:B,MATCH(F211,Propetz!D:D,0),1)</f>
        <v>PRISCILA REIS ESPER 03729666673</v>
      </c>
      <c r="D211" s="31" t="s">
        <v>207</v>
      </c>
      <c r="E211" s="26" t="s">
        <v>276</v>
      </c>
      <c r="F211" s="31">
        <v>1174</v>
      </c>
      <c r="G211" s="26" t="s">
        <v>436</v>
      </c>
      <c r="H211" s="26" t="s">
        <v>435</v>
      </c>
      <c r="I211" s="39">
        <v>0</v>
      </c>
      <c r="J211" s="39">
        <v>0</v>
      </c>
      <c r="K211" s="39">
        <v>0</v>
      </c>
      <c r="L211" s="39">
        <v>0</v>
      </c>
      <c r="M211" s="39">
        <v>3403.2</v>
      </c>
      <c r="N211" s="39">
        <v>0</v>
      </c>
      <c r="O211" s="39">
        <v>0</v>
      </c>
      <c r="P211" s="39">
        <v>2791.8</v>
      </c>
      <c r="Q211" s="39">
        <v>0</v>
      </c>
      <c r="R211" s="39">
        <v>0</v>
      </c>
      <c r="S211" s="39">
        <v>0</v>
      </c>
      <c r="T211" s="39">
        <v>2631.36</v>
      </c>
      <c r="U211" s="39">
        <v>0</v>
      </c>
      <c r="V211" s="39">
        <v>0</v>
      </c>
      <c r="W211" s="39">
        <v>0</v>
      </c>
      <c r="X211" s="39">
        <v>0</v>
      </c>
      <c r="Y211" s="39">
        <v>1544.28</v>
      </c>
      <c r="Z211" s="39">
        <v>0</v>
      </c>
      <c r="AA211" s="39">
        <v>0</v>
      </c>
      <c r="AB211" s="39">
        <v>0</v>
      </c>
      <c r="AC211" s="39">
        <v>0</v>
      </c>
      <c r="AD211" s="39">
        <v>0</v>
      </c>
      <c r="AE211" s="39">
        <v>7398.99</v>
      </c>
      <c r="AF211" s="39">
        <v>0</v>
      </c>
      <c r="AG211" s="39">
        <v>0</v>
      </c>
      <c r="AH211" s="39">
        <v>2024.34</v>
      </c>
      <c r="AI211" s="39">
        <v>0</v>
      </c>
      <c r="AJ211" s="39">
        <v>0</v>
      </c>
      <c r="AK211" s="39">
        <v>1443</v>
      </c>
      <c r="AL211" s="39">
        <v>0</v>
      </c>
      <c r="AM211" s="39">
        <v>0</v>
      </c>
      <c r="AN211" s="39">
        <v>2224.8000000000002</v>
      </c>
      <c r="AO211" s="39">
        <v>0</v>
      </c>
      <c r="AP211" s="39">
        <v>1332</v>
      </c>
      <c r="AQ211" s="39">
        <v>0</v>
      </c>
      <c r="AR211" s="39">
        <v>0</v>
      </c>
      <c r="AS211" s="39">
        <v>1909.2</v>
      </c>
      <c r="AT211" s="39">
        <v>0</v>
      </c>
      <c r="AU211" s="39">
        <v>0</v>
      </c>
      <c r="AV211" s="39">
        <v>0</v>
      </c>
      <c r="AW211" s="39">
        <v>0</v>
      </c>
      <c r="AX211" s="39">
        <v>1997.16</v>
      </c>
      <c r="AY211" s="39">
        <v>0</v>
      </c>
      <c r="AZ211" s="39">
        <v>0</v>
      </c>
      <c r="BA211" s="62">
        <v>0</v>
      </c>
      <c r="BB211" s="62">
        <v>1061.6400000000001</v>
      </c>
      <c r="BC211" s="62">
        <v>0</v>
      </c>
      <c r="BD211" s="62">
        <v>2479.44</v>
      </c>
      <c r="BE211" s="62">
        <v>0</v>
      </c>
      <c r="BF211" s="62">
        <v>2183.88</v>
      </c>
      <c r="BG211" s="62">
        <v>0</v>
      </c>
      <c r="BH211" s="62">
        <v>0</v>
      </c>
      <c r="BI211" s="7">
        <v>2277.36</v>
      </c>
      <c r="BJ211" s="7">
        <v>0</v>
      </c>
      <c r="BK211" s="62">
        <v>0</v>
      </c>
      <c r="BL211" s="62">
        <v>0</v>
      </c>
      <c r="BM211" s="170">
        <v>0</v>
      </c>
      <c r="BN211" s="62"/>
      <c r="BO211" s="62"/>
      <c r="BP211" s="62"/>
      <c r="BQ211" s="62"/>
      <c r="BR211" s="62"/>
      <c r="BS211" s="62"/>
      <c r="BT211" s="62"/>
    </row>
    <row r="212" spans="3:72" x14ac:dyDescent="0.25">
      <c r="C212" t="str">
        <f>INDEX(Propetz!B:B,MATCH(F212,Propetz!D:D,0),1)</f>
        <v>MAB COMERCIO DE PRODUTOS PARA ESTETICA ANIMAL LTDA</v>
      </c>
      <c r="D212" s="31" t="s">
        <v>151</v>
      </c>
      <c r="E212" s="26" t="s">
        <v>275</v>
      </c>
      <c r="F212" s="31">
        <v>1051</v>
      </c>
      <c r="G212" s="26" t="s">
        <v>529</v>
      </c>
      <c r="H212" s="26" t="s">
        <v>440</v>
      </c>
      <c r="I212" s="39">
        <v>1868.59</v>
      </c>
      <c r="J212" s="39">
        <v>0</v>
      </c>
      <c r="K212" s="39">
        <v>1372.29</v>
      </c>
      <c r="L212" s="39">
        <v>4243.78</v>
      </c>
      <c r="M212" s="39">
        <v>3768.14</v>
      </c>
      <c r="N212" s="39">
        <v>0</v>
      </c>
      <c r="O212" s="39">
        <v>977.86</v>
      </c>
      <c r="P212" s="39">
        <v>2105.04</v>
      </c>
      <c r="Q212" s="39">
        <v>0</v>
      </c>
      <c r="R212" s="39">
        <v>0</v>
      </c>
      <c r="S212" s="39">
        <v>1059.29</v>
      </c>
      <c r="T212" s="39">
        <v>0</v>
      </c>
      <c r="U212" s="39">
        <v>898.09</v>
      </c>
      <c r="V212" s="39">
        <v>0</v>
      </c>
      <c r="W212" s="39">
        <v>0</v>
      </c>
      <c r="X212" s="39">
        <v>0</v>
      </c>
      <c r="Y212" s="39">
        <v>0</v>
      </c>
      <c r="Z212" s="39">
        <v>0</v>
      </c>
      <c r="AA212" s="39">
        <v>0</v>
      </c>
      <c r="AB212" s="39">
        <v>0</v>
      </c>
      <c r="AC212" s="39">
        <v>0</v>
      </c>
      <c r="AD212" s="39">
        <v>0</v>
      </c>
      <c r="AE212" s="39">
        <v>0</v>
      </c>
      <c r="AF212" s="39">
        <v>0</v>
      </c>
      <c r="AG212" s="39">
        <v>0</v>
      </c>
      <c r="AH212" s="39">
        <v>0</v>
      </c>
      <c r="AI212" s="39">
        <v>0</v>
      </c>
      <c r="AJ212" s="39">
        <v>0</v>
      </c>
      <c r="AK212" s="39">
        <v>0</v>
      </c>
      <c r="AL212" s="39">
        <v>0</v>
      </c>
      <c r="AM212" s="39">
        <v>0</v>
      </c>
      <c r="AN212" s="39">
        <v>0</v>
      </c>
      <c r="AO212" s="39">
        <v>0</v>
      </c>
      <c r="AP212" s="39">
        <v>0</v>
      </c>
      <c r="AQ212" s="39">
        <v>0</v>
      </c>
      <c r="AR212" s="39">
        <v>0</v>
      </c>
      <c r="AS212" s="39">
        <v>0</v>
      </c>
      <c r="AT212" s="39">
        <v>0</v>
      </c>
      <c r="AU212" s="39">
        <v>0</v>
      </c>
      <c r="AV212" s="39">
        <v>0</v>
      </c>
      <c r="AW212" s="39">
        <v>0</v>
      </c>
      <c r="AX212" s="39">
        <v>0</v>
      </c>
      <c r="AY212" s="39">
        <v>0</v>
      </c>
      <c r="AZ212" s="39">
        <v>0</v>
      </c>
      <c r="BA212" s="62">
        <v>0</v>
      </c>
      <c r="BB212" s="62">
        <v>0</v>
      </c>
      <c r="BC212" s="62">
        <v>0</v>
      </c>
      <c r="BD212" s="62">
        <v>0</v>
      </c>
      <c r="BE212" s="62">
        <v>0</v>
      </c>
      <c r="BF212" s="62">
        <v>0</v>
      </c>
      <c r="BG212" s="62">
        <v>0</v>
      </c>
      <c r="BH212" s="62">
        <v>0</v>
      </c>
      <c r="BI212" s="7">
        <v>0</v>
      </c>
      <c r="BJ212" s="7">
        <v>0</v>
      </c>
      <c r="BK212" s="62">
        <v>0</v>
      </c>
      <c r="BL212" s="62">
        <v>0</v>
      </c>
      <c r="BM212" s="170">
        <v>0</v>
      </c>
      <c r="BN212" s="62"/>
      <c r="BO212" s="62"/>
      <c r="BP212" s="62"/>
      <c r="BQ212" s="62"/>
      <c r="BR212" s="62"/>
      <c r="BS212" s="62"/>
      <c r="BT212" s="62"/>
    </row>
    <row r="213" spans="3:72" x14ac:dyDescent="0.25">
      <c r="C213" t="str">
        <f>INDEX(Propetz!B:B,MATCH(F213,Propetz!D:D,0),1)</f>
        <v>Serra Clean Distribuidora e Comércio de Materiais de Limpeza</v>
      </c>
      <c r="D213" s="31" t="s">
        <v>231</v>
      </c>
      <c r="E213" s="26" t="s">
        <v>294</v>
      </c>
      <c r="F213" s="31">
        <v>1208</v>
      </c>
      <c r="G213" s="26" t="s">
        <v>436</v>
      </c>
      <c r="H213" s="26" t="s">
        <v>435</v>
      </c>
      <c r="I213" s="39">
        <v>0</v>
      </c>
      <c r="J213" s="39">
        <v>0</v>
      </c>
      <c r="K213" s="39">
        <v>0</v>
      </c>
      <c r="L213" s="39">
        <v>0</v>
      </c>
      <c r="M213" s="39">
        <v>0</v>
      </c>
      <c r="N213" s="39">
        <v>3141.65</v>
      </c>
      <c r="O213" s="39">
        <v>0</v>
      </c>
      <c r="P213" s="39">
        <v>1261.24</v>
      </c>
      <c r="Q213" s="39">
        <v>0</v>
      </c>
      <c r="R213" s="39">
        <v>0</v>
      </c>
      <c r="S213" s="39">
        <v>0</v>
      </c>
      <c r="T213" s="39">
        <v>0</v>
      </c>
      <c r="U213" s="39">
        <v>1937.41</v>
      </c>
      <c r="V213" s="39">
        <v>1194.8800000000001</v>
      </c>
      <c r="W213" s="39">
        <v>1194.8800000000001</v>
      </c>
      <c r="X213" s="39">
        <v>0</v>
      </c>
      <c r="Y213" s="39">
        <v>1312.6</v>
      </c>
      <c r="Z213" s="39">
        <v>0</v>
      </c>
      <c r="AA213" s="39">
        <v>0</v>
      </c>
      <c r="AB213" s="39">
        <v>1203.69</v>
      </c>
      <c r="AC213" s="39">
        <v>0</v>
      </c>
      <c r="AD213" s="39">
        <v>0</v>
      </c>
      <c r="AE213" s="39">
        <v>0</v>
      </c>
      <c r="AF213" s="39">
        <v>2116.79</v>
      </c>
      <c r="AG213" s="39">
        <v>0</v>
      </c>
      <c r="AH213" s="39">
        <v>0</v>
      </c>
      <c r="AI213" s="39">
        <v>0</v>
      </c>
      <c r="AJ213" s="39">
        <v>0</v>
      </c>
      <c r="AK213" s="39">
        <v>0</v>
      </c>
      <c r="AL213" s="39">
        <v>0</v>
      </c>
      <c r="AM213" s="39">
        <v>0</v>
      </c>
      <c r="AN213" s="39">
        <v>0</v>
      </c>
      <c r="AO213" s="39">
        <v>0</v>
      </c>
      <c r="AP213" s="39">
        <v>0</v>
      </c>
      <c r="AQ213" s="39">
        <v>0</v>
      </c>
      <c r="AR213" s="39">
        <v>0</v>
      </c>
      <c r="AS213" s="39">
        <v>0</v>
      </c>
      <c r="AT213" s="39">
        <v>0</v>
      </c>
      <c r="AU213" s="39">
        <v>0</v>
      </c>
      <c r="AV213" s="39">
        <v>0</v>
      </c>
      <c r="AW213" s="39">
        <v>0</v>
      </c>
      <c r="AX213" s="39">
        <v>0</v>
      </c>
      <c r="AY213" s="39">
        <v>0</v>
      </c>
      <c r="AZ213" s="39">
        <v>0</v>
      </c>
      <c r="BA213" s="62">
        <v>0</v>
      </c>
      <c r="BB213" s="62">
        <v>0</v>
      </c>
      <c r="BC213" s="62">
        <v>0</v>
      </c>
      <c r="BD213" s="62">
        <v>0</v>
      </c>
      <c r="BE213" s="62">
        <v>0</v>
      </c>
      <c r="BF213" s="62">
        <v>0</v>
      </c>
      <c r="BG213" s="62">
        <v>0</v>
      </c>
      <c r="BH213" s="62">
        <v>0</v>
      </c>
      <c r="BI213" s="7">
        <v>0</v>
      </c>
      <c r="BJ213" s="7">
        <v>0</v>
      </c>
      <c r="BK213" s="62">
        <v>0</v>
      </c>
      <c r="BL213" s="62">
        <v>0</v>
      </c>
      <c r="BM213" s="170">
        <v>0</v>
      </c>
      <c r="BN213" s="62"/>
      <c r="BO213" s="62"/>
      <c r="BP213" s="62"/>
      <c r="BQ213" s="62"/>
      <c r="BR213" s="62"/>
      <c r="BS213" s="62"/>
      <c r="BT213" s="62"/>
    </row>
    <row r="214" spans="3:72" x14ac:dyDescent="0.25">
      <c r="C214" t="str">
        <f>INDEX(Propetz!B:B,MATCH(F214,Propetz!D:D,0),1)</f>
        <v>MEGAPET COMERCIO DE ARTIGOS PARA ANIMAIS - EIRELI - ME</v>
      </c>
      <c r="D214" s="31" t="s">
        <v>168</v>
      </c>
      <c r="E214" s="26" t="s">
        <v>279</v>
      </c>
      <c r="F214" s="31">
        <v>1216</v>
      </c>
      <c r="G214" s="26" t="s">
        <v>529</v>
      </c>
      <c r="H214" s="26" t="s">
        <v>435</v>
      </c>
      <c r="I214" s="39">
        <v>0</v>
      </c>
      <c r="J214" s="39">
        <v>0</v>
      </c>
      <c r="K214" s="39">
        <v>0</v>
      </c>
      <c r="L214" s="39">
        <v>0</v>
      </c>
      <c r="M214" s="39">
        <v>0</v>
      </c>
      <c r="N214" s="39">
        <v>3229.6</v>
      </c>
      <c r="O214" s="39">
        <v>2861.01</v>
      </c>
      <c r="P214" s="39">
        <v>0</v>
      </c>
      <c r="Q214" s="39">
        <v>0</v>
      </c>
      <c r="R214" s="39">
        <v>0</v>
      </c>
      <c r="S214" s="39">
        <v>0</v>
      </c>
      <c r="T214" s="39">
        <v>1778.4</v>
      </c>
      <c r="U214" s="39">
        <v>0</v>
      </c>
      <c r="V214" s="39">
        <v>0</v>
      </c>
      <c r="W214" s="39">
        <v>0</v>
      </c>
      <c r="X214" s="39">
        <v>0</v>
      </c>
      <c r="Y214" s="39">
        <v>0</v>
      </c>
      <c r="Z214" s="39">
        <v>0</v>
      </c>
      <c r="AA214" s="39">
        <v>0</v>
      </c>
      <c r="AB214" s="39">
        <v>0</v>
      </c>
      <c r="AC214" s="39">
        <v>1064.24</v>
      </c>
      <c r="AD214" s="39">
        <v>0</v>
      </c>
      <c r="AE214" s="39">
        <v>0</v>
      </c>
      <c r="AF214" s="39">
        <v>0</v>
      </c>
      <c r="AG214" s="39">
        <v>0</v>
      </c>
      <c r="AH214" s="39">
        <v>0</v>
      </c>
      <c r="AI214" s="39">
        <v>0</v>
      </c>
      <c r="AJ214" s="39">
        <v>0</v>
      </c>
      <c r="AK214" s="39">
        <v>0</v>
      </c>
      <c r="AL214" s="39">
        <v>0</v>
      </c>
      <c r="AM214" s="39">
        <v>0</v>
      </c>
      <c r="AN214" s="39">
        <v>0</v>
      </c>
      <c r="AO214" s="39">
        <v>0</v>
      </c>
      <c r="AP214" s="39">
        <v>0</v>
      </c>
      <c r="AQ214" s="39">
        <v>0</v>
      </c>
      <c r="AR214" s="39">
        <v>0</v>
      </c>
      <c r="AS214" s="39">
        <v>0</v>
      </c>
      <c r="AT214" s="39">
        <v>0</v>
      </c>
      <c r="AU214" s="39">
        <v>0</v>
      </c>
      <c r="AV214" s="39">
        <v>0</v>
      </c>
      <c r="AW214" s="39">
        <v>0</v>
      </c>
      <c r="AX214" s="39">
        <v>0</v>
      </c>
      <c r="AY214" s="39">
        <v>0</v>
      </c>
      <c r="AZ214" s="39">
        <v>0</v>
      </c>
      <c r="BA214" s="62">
        <v>0</v>
      </c>
      <c r="BB214" s="62">
        <v>0</v>
      </c>
      <c r="BC214" s="62">
        <v>0</v>
      </c>
      <c r="BD214" s="62">
        <v>0</v>
      </c>
      <c r="BE214" s="62">
        <v>0</v>
      </c>
      <c r="BF214" s="62">
        <v>0</v>
      </c>
      <c r="BG214" s="62">
        <v>0</v>
      </c>
      <c r="BH214" s="62">
        <v>0</v>
      </c>
      <c r="BI214" s="7">
        <v>0</v>
      </c>
      <c r="BJ214" s="7">
        <v>0</v>
      </c>
      <c r="BK214" s="62">
        <v>0</v>
      </c>
      <c r="BL214" s="62">
        <v>0</v>
      </c>
      <c r="BM214" s="170">
        <v>0</v>
      </c>
      <c r="BN214" s="62"/>
      <c r="BO214" s="62"/>
      <c r="BP214" s="62"/>
      <c r="BQ214" s="62"/>
      <c r="BR214" s="62"/>
      <c r="BS214" s="62"/>
      <c r="BT214" s="62"/>
    </row>
    <row r="215" spans="3:72" x14ac:dyDescent="0.25">
      <c r="C215" t="str">
        <f>INDEX(Propetz!B:B,MATCH(F215,Propetz!D:D,0),1)</f>
        <v>ALLS DISTRIBUIDORA VENDASPET EIRELI</v>
      </c>
      <c r="D215" s="31" t="s">
        <v>9</v>
      </c>
      <c r="E215" s="26" t="s">
        <v>275</v>
      </c>
      <c r="F215" s="31">
        <v>1084</v>
      </c>
      <c r="G215" s="26" t="s">
        <v>529</v>
      </c>
      <c r="H215" s="26" t="s">
        <v>471</v>
      </c>
      <c r="I215" s="39">
        <v>0</v>
      </c>
      <c r="J215" s="39">
        <v>5165.45</v>
      </c>
      <c r="K215" s="39">
        <v>0</v>
      </c>
      <c r="L215" s="39">
        <v>4809.7</v>
      </c>
      <c r="M215" s="39">
        <v>1656.44</v>
      </c>
      <c r="N215" s="39">
        <v>0</v>
      </c>
      <c r="O215" s="39">
        <v>3840.28</v>
      </c>
      <c r="P215" s="39">
        <v>0</v>
      </c>
      <c r="Q215" s="39">
        <v>0</v>
      </c>
      <c r="R215" s="39">
        <v>0</v>
      </c>
      <c r="S215" s="39">
        <v>0</v>
      </c>
      <c r="T215" s="39">
        <v>2365.63</v>
      </c>
      <c r="U215" s="39">
        <v>0</v>
      </c>
      <c r="V215" s="39">
        <v>0</v>
      </c>
      <c r="W215" s="39">
        <v>0</v>
      </c>
      <c r="X215" s="39">
        <v>0</v>
      </c>
      <c r="Y215" s="39">
        <v>0</v>
      </c>
      <c r="Z215" s="39">
        <v>0</v>
      </c>
      <c r="AA215" s="39">
        <v>0</v>
      </c>
      <c r="AB215" s="39">
        <v>0</v>
      </c>
      <c r="AC215" s="39">
        <v>0</v>
      </c>
      <c r="AD215" s="39">
        <v>0</v>
      </c>
      <c r="AE215" s="39">
        <v>0</v>
      </c>
      <c r="AF215" s="39">
        <v>0</v>
      </c>
      <c r="AG215" s="39">
        <v>0</v>
      </c>
      <c r="AH215" s="39">
        <v>0</v>
      </c>
      <c r="AI215" s="39">
        <v>3580.64</v>
      </c>
      <c r="AJ215" s="39">
        <v>0</v>
      </c>
      <c r="AK215" s="39">
        <v>0</v>
      </c>
      <c r="AL215" s="39">
        <v>3408.46</v>
      </c>
      <c r="AM215" s="39">
        <v>0</v>
      </c>
      <c r="AN215" s="39">
        <v>1655.85</v>
      </c>
      <c r="AO215" s="39">
        <v>0</v>
      </c>
      <c r="AP215" s="39">
        <v>2441.6</v>
      </c>
      <c r="AQ215" s="39">
        <v>11064.72</v>
      </c>
      <c r="AR215" s="39">
        <v>6735.3099999999995</v>
      </c>
      <c r="AS215" s="39">
        <v>3053.27</v>
      </c>
      <c r="AT215" s="39">
        <v>11640.03</v>
      </c>
      <c r="AU215" s="39">
        <v>4795.8799999999992</v>
      </c>
      <c r="AV215" s="39">
        <v>4621.6899999999996</v>
      </c>
      <c r="AW215" s="39">
        <v>9888.5300000000007</v>
      </c>
      <c r="AX215" s="39">
        <v>0</v>
      </c>
      <c r="AY215" s="39">
        <v>6917.92</v>
      </c>
      <c r="AZ215" s="39">
        <v>0</v>
      </c>
      <c r="BA215" s="62">
        <v>0</v>
      </c>
      <c r="BB215" s="62">
        <v>2687.6</v>
      </c>
      <c r="BC215" s="62">
        <v>8757.67</v>
      </c>
      <c r="BD215" s="62">
        <v>0</v>
      </c>
      <c r="BE215" s="62">
        <v>0</v>
      </c>
      <c r="BF215" s="62">
        <v>0</v>
      </c>
      <c r="BG215" s="62">
        <v>0</v>
      </c>
      <c r="BH215" s="62">
        <v>0</v>
      </c>
      <c r="BI215" s="7">
        <v>0</v>
      </c>
      <c r="BJ215" s="7">
        <v>0</v>
      </c>
      <c r="BK215" s="62">
        <v>0</v>
      </c>
      <c r="BL215" s="62">
        <v>0</v>
      </c>
      <c r="BM215" s="170">
        <v>0</v>
      </c>
      <c r="BN215" s="62"/>
      <c r="BO215" s="62"/>
      <c r="BP215" s="62"/>
      <c r="BQ215" s="62"/>
      <c r="BR215" s="62"/>
      <c r="BS215" s="62"/>
      <c r="BT215" s="62"/>
    </row>
    <row r="216" spans="3:72" x14ac:dyDescent="0.25">
      <c r="C216" t="str">
        <f>INDEX(Propetz!B:B,MATCH(F216,Propetz!D:D,0),1)</f>
        <v>GB DE OLIVEIRA PRODUTOS PARA PET SHOP ME</v>
      </c>
      <c r="D216" s="31" t="s">
        <v>95</v>
      </c>
      <c r="E216" s="26" t="s">
        <v>276</v>
      </c>
      <c r="F216" s="31">
        <v>1052</v>
      </c>
      <c r="G216" s="26" t="s">
        <v>436</v>
      </c>
      <c r="H216" s="26" t="s">
        <v>435</v>
      </c>
      <c r="I216" s="39">
        <v>1337.28</v>
      </c>
      <c r="J216" s="39">
        <v>0</v>
      </c>
      <c r="K216" s="39">
        <v>3268.56</v>
      </c>
      <c r="L216" s="39">
        <v>0</v>
      </c>
      <c r="M216" s="39">
        <v>0</v>
      </c>
      <c r="N216" s="39">
        <v>1329.48</v>
      </c>
      <c r="O216" s="39">
        <v>2396.16</v>
      </c>
      <c r="P216" s="39">
        <v>0</v>
      </c>
      <c r="Q216" s="39">
        <v>1278.8399999999999</v>
      </c>
      <c r="R216" s="39">
        <v>0</v>
      </c>
      <c r="S216" s="39">
        <v>0</v>
      </c>
      <c r="T216" s="39">
        <v>2823.96</v>
      </c>
      <c r="U216" s="39">
        <v>0</v>
      </c>
      <c r="V216" s="39">
        <v>0</v>
      </c>
      <c r="W216" s="39">
        <v>0</v>
      </c>
      <c r="X216" s="39">
        <v>0</v>
      </c>
      <c r="Y216" s="39">
        <v>0</v>
      </c>
      <c r="Z216" s="39">
        <v>2340.84</v>
      </c>
      <c r="AA216" s="39">
        <v>0</v>
      </c>
      <c r="AB216" s="39">
        <v>0</v>
      </c>
      <c r="AC216" s="39">
        <v>0</v>
      </c>
      <c r="AD216" s="39">
        <v>1126.44</v>
      </c>
      <c r="AE216" s="39">
        <v>2081.73</v>
      </c>
      <c r="AF216" s="39">
        <v>2927.52</v>
      </c>
      <c r="AG216" s="39">
        <v>0</v>
      </c>
      <c r="AH216" s="39">
        <v>0</v>
      </c>
      <c r="AI216" s="39">
        <v>0</v>
      </c>
      <c r="AJ216" s="39">
        <v>1328.56</v>
      </c>
      <c r="AK216" s="39">
        <v>0</v>
      </c>
      <c r="AL216" s="39">
        <v>1042.27</v>
      </c>
      <c r="AM216" s="39">
        <v>0</v>
      </c>
      <c r="AN216" s="39">
        <v>0</v>
      </c>
      <c r="AO216" s="39">
        <v>0</v>
      </c>
      <c r="AP216" s="39">
        <v>0</v>
      </c>
      <c r="AQ216" s="39">
        <v>1435.67</v>
      </c>
      <c r="AR216" s="39">
        <v>1081.18</v>
      </c>
      <c r="AS216" s="39">
        <v>0</v>
      </c>
      <c r="AT216" s="39">
        <v>0</v>
      </c>
      <c r="AU216" s="39">
        <v>0</v>
      </c>
      <c r="AV216" s="39">
        <v>0</v>
      </c>
      <c r="AW216" s="39">
        <v>0</v>
      </c>
      <c r="AX216" s="39">
        <v>1655.8000000000002</v>
      </c>
      <c r="AY216" s="39">
        <v>2513.88</v>
      </c>
      <c r="AZ216" s="39">
        <v>0</v>
      </c>
      <c r="BA216" s="62">
        <v>0</v>
      </c>
      <c r="BB216" s="62">
        <v>951.5</v>
      </c>
      <c r="BC216" s="62">
        <v>0</v>
      </c>
      <c r="BD216" s="62">
        <v>0</v>
      </c>
      <c r="BE216" s="62">
        <v>1061.6400000000001</v>
      </c>
      <c r="BF216" s="62">
        <v>0</v>
      </c>
      <c r="BG216" s="62">
        <v>0</v>
      </c>
      <c r="BH216" s="62">
        <v>0</v>
      </c>
      <c r="BI216" s="7">
        <v>0</v>
      </c>
      <c r="BJ216" s="7">
        <v>1036.8</v>
      </c>
      <c r="BK216" s="62">
        <v>1467.6</v>
      </c>
      <c r="BL216" s="62">
        <v>0</v>
      </c>
      <c r="BM216" s="170">
        <v>0</v>
      </c>
      <c r="BN216" s="62"/>
      <c r="BO216" s="62"/>
      <c r="BP216" s="62"/>
      <c r="BQ216" s="62"/>
      <c r="BR216" s="62"/>
      <c r="BS216" s="62"/>
      <c r="BT216" s="62"/>
    </row>
    <row r="217" spans="3:72" x14ac:dyDescent="0.25">
      <c r="C217" t="str">
        <f>INDEX(Propetz!B:B,MATCH(F217,Propetz!D:D,0),1)</f>
        <v>Daniel Huber Lozano Vargas</v>
      </c>
      <c r="D217" s="31" t="s">
        <v>59</v>
      </c>
      <c r="E217" s="26" t="s">
        <v>282</v>
      </c>
      <c r="F217" s="31">
        <v>1252</v>
      </c>
      <c r="G217" s="26" t="s">
        <v>438</v>
      </c>
      <c r="H217" s="26" t="s">
        <v>435</v>
      </c>
      <c r="I217" s="39">
        <v>0</v>
      </c>
      <c r="J217" s="39">
        <v>0</v>
      </c>
      <c r="K217" s="39">
        <v>0</v>
      </c>
      <c r="L217" s="39">
        <v>0</v>
      </c>
      <c r="M217" s="39">
        <v>0</v>
      </c>
      <c r="N217" s="39">
        <v>0</v>
      </c>
      <c r="O217" s="39">
        <v>0</v>
      </c>
      <c r="P217" s="39">
        <v>0</v>
      </c>
      <c r="Q217" s="39">
        <v>7546.0147999999999</v>
      </c>
      <c r="R217" s="39">
        <v>0</v>
      </c>
      <c r="S217" s="39">
        <v>0</v>
      </c>
      <c r="T217" s="39">
        <v>0</v>
      </c>
      <c r="U217" s="39">
        <v>0</v>
      </c>
      <c r="V217" s="39">
        <v>0</v>
      </c>
      <c r="W217" s="39">
        <v>0</v>
      </c>
      <c r="X217" s="39">
        <v>0</v>
      </c>
      <c r="Y217" s="39">
        <v>0</v>
      </c>
      <c r="Z217" s="39">
        <v>0</v>
      </c>
      <c r="AA217" s="39">
        <v>0</v>
      </c>
      <c r="AB217" s="39">
        <v>0</v>
      </c>
      <c r="AC217" s="39">
        <v>0</v>
      </c>
      <c r="AD217" s="39">
        <v>0</v>
      </c>
      <c r="AE217" s="39">
        <v>0</v>
      </c>
      <c r="AF217" s="39">
        <v>0</v>
      </c>
      <c r="AG217" s="39">
        <v>0</v>
      </c>
      <c r="AH217" s="39">
        <v>0</v>
      </c>
      <c r="AI217" s="39">
        <v>0</v>
      </c>
      <c r="AJ217" s="39">
        <v>0</v>
      </c>
      <c r="AK217" s="39">
        <v>0</v>
      </c>
      <c r="AL217" s="39">
        <v>0</v>
      </c>
      <c r="AM217" s="39">
        <v>0</v>
      </c>
      <c r="AN217" s="39">
        <v>0</v>
      </c>
      <c r="AO217" s="39">
        <v>0</v>
      </c>
      <c r="AP217" s="39">
        <v>0</v>
      </c>
      <c r="AQ217" s="39">
        <v>0</v>
      </c>
      <c r="AR217" s="39">
        <v>0</v>
      </c>
      <c r="AS217" s="39">
        <v>0</v>
      </c>
      <c r="AT217" s="39">
        <v>0</v>
      </c>
      <c r="AU217" s="39">
        <v>0</v>
      </c>
      <c r="AV217" s="39">
        <v>0</v>
      </c>
      <c r="AW217" s="39">
        <v>0</v>
      </c>
      <c r="AX217" s="39">
        <v>0</v>
      </c>
      <c r="AY217" s="39">
        <v>0</v>
      </c>
      <c r="AZ217" s="39">
        <v>0</v>
      </c>
      <c r="BA217" s="62">
        <v>0</v>
      </c>
      <c r="BB217" s="62">
        <v>0</v>
      </c>
      <c r="BC217" s="62">
        <v>0</v>
      </c>
      <c r="BD217" s="62">
        <v>0</v>
      </c>
      <c r="BE217" s="62">
        <v>0</v>
      </c>
      <c r="BF217" s="62">
        <v>0</v>
      </c>
      <c r="BG217" s="62">
        <v>0</v>
      </c>
      <c r="BH217" s="62">
        <v>0</v>
      </c>
      <c r="BI217" s="7">
        <v>0</v>
      </c>
      <c r="BJ217" s="7">
        <v>0</v>
      </c>
      <c r="BK217" s="62">
        <v>0</v>
      </c>
      <c r="BL217" s="62">
        <v>0</v>
      </c>
      <c r="BM217" s="170">
        <v>0</v>
      </c>
      <c r="BN217" s="62"/>
      <c r="BO217" s="62"/>
      <c r="BP217" s="62"/>
      <c r="BQ217" s="62"/>
      <c r="BR217" s="62"/>
      <c r="BS217" s="62"/>
      <c r="BT217" s="62"/>
    </row>
    <row r="218" spans="3:72" x14ac:dyDescent="0.25">
      <c r="C218" t="str">
        <f>INDEX(Propetz!B:B,MATCH(F218,Propetz!D:D,0),1)</f>
        <v>SEYLE ARIANE BRAGA SILVA 11359397647</v>
      </c>
      <c r="D218" s="31" t="s">
        <v>327</v>
      </c>
      <c r="E218" s="26" t="s">
        <v>280</v>
      </c>
      <c r="F218" s="31">
        <v>1333</v>
      </c>
      <c r="G218" s="26" t="s">
        <v>436</v>
      </c>
      <c r="H218" s="26" t="s">
        <v>435</v>
      </c>
      <c r="I218" s="39">
        <v>0</v>
      </c>
      <c r="J218" s="39">
        <v>0</v>
      </c>
      <c r="K218" s="39">
        <v>0</v>
      </c>
      <c r="L218" s="39">
        <v>0</v>
      </c>
      <c r="M218" s="39">
        <v>0</v>
      </c>
      <c r="N218" s="39">
        <v>0</v>
      </c>
      <c r="O218" s="39">
        <v>0</v>
      </c>
      <c r="P218" s="39">
        <v>0</v>
      </c>
      <c r="Q218" s="39">
        <v>0</v>
      </c>
      <c r="R218" s="39">
        <v>0</v>
      </c>
      <c r="S218" s="39">
        <v>0</v>
      </c>
      <c r="T218" s="39">
        <v>3012.23</v>
      </c>
      <c r="U218" s="39">
        <v>0</v>
      </c>
      <c r="V218" s="39">
        <v>0</v>
      </c>
      <c r="W218" s="39">
        <v>4487.6000000000004</v>
      </c>
      <c r="X218" s="39">
        <v>0</v>
      </c>
      <c r="Y218" s="39">
        <v>0</v>
      </c>
      <c r="Z218" s="39">
        <v>0</v>
      </c>
      <c r="AA218" s="39">
        <v>1830.54</v>
      </c>
      <c r="AB218" s="39">
        <v>1908.9</v>
      </c>
      <c r="AC218" s="39">
        <v>603.09</v>
      </c>
      <c r="AD218" s="39">
        <v>0</v>
      </c>
      <c r="AE218" s="39">
        <v>0</v>
      </c>
      <c r="AF218" s="39">
        <v>0</v>
      </c>
      <c r="AG218" s="39">
        <v>0</v>
      </c>
      <c r="AH218" s="39">
        <v>0</v>
      </c>
      <c r="AI218" s="39">
        <v>0</v>
      </c>
      <c r="AJ218" s="39">
        <v>0</v>
      </c>
      <c r="AK218" s="39">
        <v>0</v>
      </c>
      <c r="AL218" s="39">
        <v>0</v>
      </c>
      <c r="AM218" s="39">
        <v>0</v>
      </c>
      <c r="AN218" s="39">
        <v>0</v>
      </c>
      <c r="AO218" s="39">
        <v>0</v>
      </c>
      <c r="AP218" s="39">
        <v>0</v>
      </c>
      <c r="AQ218" s="39">
        <v>0</v>
      </c>
      <c r="AR218" s="39">
        <v>0</v>
      </c>
      <c r="AS218" s="39">
        <v>0</v>
      </c>
      <c r="AT218" s="39">
        <v>0</v>
      </c>
      <c r="AU218" s="39">
        <v>0</v>
      </c>
      <c r="AV218" s="39">
        <v>0</v>
      </c>
      <c r="AW218" s="39">
        <v>0</v>
      </c>
      <c r="AX218" s="39">
        <v>0</v>
      </c>
      <c r="AY218" s="39">
        <v>0</v>
      </c>
      <c r="AZ218" s="39">
        <v>0</v>
      </c>
      <c r="BA218" s="62">
        <v>0</v>
      </c>
      <c r="BB218" s="62">
        <v>0</v>
      </c>
      <c r="BC218" s="62">
        <v>0</v>
      </c>
      <c r="BD218" s="62">
        <v>0</v>
      </c>
      <c r="BE218" s="62">
        <v>0</v>
      </c>
      <c r="BF218" s="62">
        <v>0</v>
      </c>
      <c r="BG218" s="62">
        <v>0</v>
      </c>
      <c r="BH218" s="62">
        <v>0</v>
      </c>
      <c r="BI218" s="7">
        <v>0</v>
      </c>
      <c r="BJ218" s="7">
        <v>0</v>
      </c>
      <c r="BK218" s="62">
        <v>0</v>
      </c>
      <c r="BL218" s="62">
        <v>0</v>
      </c>
      <c r="BM218" s="170">
        <v>0</v>
      </c>
      <c r="BN218" s="62"/>
      <c r="BO218" s="62"/>
      <c r="BP218" s="62"/>
      <c r="BQ218" s="62"/>
      <c r="BR218" s="62"/>
      <c r="BS218" s="62"/>
      <c r="BT218" s="62"/>
    </row>
    <row r="219" spans="3:72" x14ac:dyDescent="0.25">
      <c r="C219" t="str">
        <f>INDEX(Propetz!B:B,MATCH(F219,Propetz!D:D,0),1)</f>
        <v>WILLIAM GALHARDE</v>
      </c>
      <c r="D219" s="31" t="s">
        <v>272</v>
      </c>
      <c r="E219" s="26" t="s">
        <v>276</v>
      </c>
      <c r="F219" s="31">
        <v>1142</v>
      </c>
      <c r="G219" s="26" t="s">
        <v>436</v>
      </c>
      <c r="H219" s="26" t="s">
        <v>435</v>
      </c>
      <c r="I219" s="39">
        <v>0</v>
      </c>
      <c r="J219" s="39">
        <v>0</v>
      </c>
      <c r="K219" s="39">
        <v>9667.7000000000007</v>
      </c>
      <c r="L219" s="39">
        <v>0</v>
      </c>
      <c r="M219" s="39">
        <v>0</v>
      </c>
      <c r="N219" s="39">
        <v>0</v>
      </c>
      <c r="O219" s="39">
        <v>0</v>
      </c>
      <c r="P219" s="39">
        <v>0</v>
      </c>
      <c r="Q219" s="39">
        <v>0</v>
      </c>
      <c r="R219" s="39">
        <v>0</v>
      </c>
      <c r="S219" s="39">
        <v>0</v>
      </c>
      <c r="T219" s="39">
        <v>7325.29</v>
      </c>
      <c r="U219" s="39">
        <v>0</v>
      </c>
      <c r="V219" s="39">
        <v>0</v>
      </c>
      <c r="W219" s="39">
        <v>0</v>
      </c>
      <c r="X219" s="39">
        <v>0</v>
      </c>
      <c r="Y219" s="39">
        <v>0</v>
      </c>
      <c r="Z219" s="39">
        <v>0</v>
      </c>
      <c r="AA219" s="39">
        <v>0</v>
      </c>
      <c r="AB219" s="39">
        <v>0</v>
      </c>
      <c r="AC219" s="39">
        <v>0</v>
      </c>
      <c r="AD219" s="39">
        <v>0</v>
      </c>
      <c r="AE219" s="39">
        <v>0</v>
      </c>
      <c r="AF219" s="39">
        <v>0</v>
      </c>
      <c r="AG219" s="39">
        <v>0</v>
      </c>
      <c r="AH219" s="39">
        <v>0</v>
      </c>
      <c r="AI219" s="39">
        <v>0</v>
      </c>
      <c r="AJ219" s="39">
        <v>0</v>
      </c>
      <c r="AK219" s="39">
        <v>0</v>
      </c>
      <c r="AL219" s="39">
        <v>0</v>
      </c>
      <c r="AM219" s="39">
        <v>0</v>
      </c>
      <c r="AN219" s="39">
        <v>0</v>
      </c>
      <c r="AO219" s="39">
        <v>0</v>
      </c>
      <c r="AP219" s="39">
        <v>0</v>
      </c>
      <c r="AQ219" s="39">
        <v>0</v>
      </c>
      <c r="AR219" s="39">
        <v>0</v>
      </c>
      <c r="AS219" s="39">
        <v>0</v>
      </c>
      <c r="AT219" s="39">
        <v>0</v>
      </c>
      <c r="AU219" s="39">
        <v>0</v>
      </c>
      <c r="AV219" s="39">
        <v>0</v>
      </c>
      <c r="AW219" s="39">
        <v>0</v>
      </c>
      <c r="AX219" s="39">
        <v>0</v>
      </c>
      <c r="AY219" s="39">
        <v>0</v>
      </c>
      <c r="AZ219" s="39">
        <v>0</v>
      </c>
      <c r="BA219" s="62">
        <v>0</v>
      </c>
      <c r="BB219" s="62">
        <v>0</v>
      </c>
      <c r="BC219" s="62">
        <v>0</v>
      </c>
      <c r="BD219" s="62">
        <v>0</v>
      </c>
      <c r="BE219" s="62">
        <v>0</v>
      </c>
      <c r="BF219" s="62">
        <v>0</v>
      </c>
      <c r="BG219" s="62">
        <v>0</v>
      </c>
      <c r="BH219" s="62">
        <v>0</v>
      </c>
      <c r="BI219" s="7">
        <v>0</v>
      </c>
      <c r="BJ219" s="7">
        <v>0</v>
      </c>
      <c r="BK219" s="62">
        <v>0</v>
      </c>
      <c r="BL219" s="62">
        <v>0</v>
      </c>
      <c r="BM219" s="170">
        <v>0</v>
      </c>
      <c r="BN219" s="62"/>
      <c r="BO219" s="62"/>
      <c r="BP219" s="62"/>
      <c r="BQ219" s="62"/>
      <c r="BR219" s="62"/>
      <c r="BS219" s="62"/>
      <c r="BT219" s="62"/>
    </row>
    <row r="220" spans="3:72" x14ac:dyDescent="0.25">
      <c r="C220" t="str">
        <f>INDEX(Propetz!B:B,MATCH(F220,Propetz!D:D,0),1)</f>
        <v>PEDRO DE SOUZA NADALETO 32742876871</v>
      </c>
      <c r="D220" s="31" t="s">
        <v>185</v>
      </c>
      <c r="E220" s="26" t="s">
        <v>276</v>
      </c>
      <c r="F220" s="31">
        <v>1062</v>
      </c>
      <c r="G220" s="26" t="s">
        <v>436</v>
      </c>
      <c r="H220" s="26" t="s">
        <v>435</v>
      </c>
      <c r="I220" s="39">
        <v>2414.56</v>
      </c>
      <c r="J220" s="39">
        <v>0</v>
      </c>
      <c r="K220" s="39">
        <v>0</v>
      </c>
      <c r="L220" s="39">
        <v>0</v>
      </c>
      <c r="M220" s="39">
        <v>0</v>
      </c>
      <c r="N220" s="39">
        <v>1563.85</v>
      </c>
      <c r="O220" s="39">
        <v>0</v>
      </c>
      <c r="P220" s="39">
        <v>0</v>
      </c>
      <c r="Q220" s="39">
        <v>0</v>
      </c>
      <c r="R220" s="39">
        <v>4174.6400000000003</v>
      </c>
      <c r="S220" s="39">
        <v>0</v>
      </c>
      <c r="T220" s="39">
        <v>0</v>
      </c>
      <c r="U220" s="39">
        <v>1569.24</v>
      </c>
      <c r="V220" s="39">
        <v>0</v>
      </c>
      <c r="W220" s="39">
        <v>0</v>
      </c>
      <c r="X220" s="39">
        <v>0</v>
      </c>
      <c r="Y220" s="39">
        <v>0</v>
      </c>
      <c r="Z220" s="39">
        <v>2934.02</v>
      </c>
      <c r="AA220" s="39">
        <v>0</v>
      </c>
      <c r="AB220" s="39">
        <v>0</v>
      </c>
      <c r="AC220" s="39">
        <v>0</v>
      </c>
      <c r="AD220" s="39">
        <v>0</v>
      </c>
      <c r="AE220" s="39">
        <v>0</v>
      </c>
      <c r="AF220" s="39">
        <v>0</v>
      </c>
      <c r="AG220" s="39">
        <v>0</v>
      </c>
      <c r="AH220" s="39">
        <v>1487.03</v>
      </c>
      <c r="AI220" s="39">
        <v>0</v>
      </c>
      <c r="AJ220" s="39">
        <v>0</v>
      </c>
      <c r="AK220" s="39">
        <v>0</v>
      </c>
      <c r="AL220" s="39">
        <v>0</v>
      </c>
      <c r="AM220" s="39">
        <v>0</v>
      </c>
      <c r="AN220" s="39">
        <v>0</v>
      </c>
      <c r="AO220" s="39">
        <v>0</v>
      </c>
      <c r="AP220" s="39">
        <v>0</v>
      </c>
      <c r="AQ220" s="39">
        <v>0</v>
      </c>
      <c r="AR220" s="39">
        <v>0</v>
      </c>
      <c r="AS220" s="39">
        <v>0</v>
      </c>
      <c r="AT220" s="39">
        <v>0</v>
      </c>
      <c r="AU220" s="39">
        <v>0</v>
      </c>
      <c r="AV220" s="39">
        <v>0</v>
      </c>
      <c r="AW220" s="39">
        <v>0</v>
      </c>
      <c r="AX220" s="39">
        <v>0</v>
      </c>
      <c r="AY220" s="39">
        <v>0</v>
      </c>
      <c r="AZ220" s="39">
        <v>0</v>
      </c>
      <c r="BA220" s="62">
        <v>0</v>
      </c>
      <c r="BB220" s="62">
        <v>0</v>
      </c>
      <c r="BC220" s="62">
        <v>0</v>
      </c>
      <c r="BD220" s="62">
        <v>0</v>
      </c>
      <c r="BE220" s="62">
        <v>0</v>
      </c>
      <c r="BF220" s="62">
        <v>0</v>
      </c>
      <c r="BG220" s="62">
        <v>0</v>
      </c>
      <c r="BH220" s="62">
        <v>0</v>
      </c>
      <c r="BI220" s="7">
        <v>0</v>
      </c>
      <c r="BJ220" s="7">
        <v>0</v>
      </c>
      <c r="BK220" s="62">
        <v>0</v>
      </c>
      <c r="BL220" s="62">
        <v>0</v>
      </c>
      <c r="BM220" s="170">
        <v>0</v>
      </c>
      <c r="BN220" s="62"/>
      <c r="BO220" s="62"/>
      <c r="BP220" s="62"/>
      <c r="BQ220" s="62"/>
      <c r="BR220" s="62"/>
      <c r="BS220" s="62"/>
      <c r="BT220" s="62"/>
    </row>
    <row r="221" spans="3:72" x14ac:dyDescent="0.25">
      <c r="C221" t="str">
        <f>INDEX(Propetz!B:B,MATCH(F221,Propetz!D:D,0),1)</f>
        <v>POPULAR PET COMERCIO DE PRODUTOS VETERINARIOS LTDA</v>
      </c>
      <c r="D221" s="31" t="s">
        <v>204</v>
      </c>
      <c r="E221" s="26" t="s">
        <v>276</v>
      </c>
      <c r="F221" s="31">
        <v>1269</v>
      </c>
      <c r="G221" s="26" t="s">
        <v>436</v>
      </c>
      <c r="H221" s="26" t="s">
        <v>440</v>
      </c>
      <c r="I221" s="39">
        <v>0</v>
      </c>
      <c r="J221" s="39">
        <v>0</v>
      </c>
      <c r="K221" s="39">
        <v>0</v>
      </c>
      <c r="L221" s="39">
        <v>0</v>
      </c>
      <c r="M221" s="39">
        <v>0</v>
      </c>
      <c r="N221" s="39">
        <v>0</v>
      </c>
      <c r="O221" s="39">
        <v>0</v>
      </c>
      <c r="P221" s="39">
        <v>0</v>
      </c>
      <c r="Q221" s="39">
        <v>7058.26</v>
      </c>
      <c r="R221" s="39">
        <v>0</v>
      </c>
      <c r="S221" s="39">
        <v>0</v>
      </c>
      <c r="T221" s="39">
        <v>0</v>
      </c>
      <c r="U221" s="39">
        <v>0</v>
      </c>
      <c r="V221" s="39">
        <v>0</v>
      </c>
      <c r="W221" s="39">
        <v>0</v>
      </c>
      <c r="X221" s="39">
        <v>0</v>
      </c>
      <c r="Y221" s="39">
        <v>0</v>
      </c>
      <c r="Z221" s="39">
        <v>0</v>
      </c>
      <c r="AA221" s="39">
        <v>0</v>
      </c>
      <c r="AB221" s="39">
        <v>0</v>
      </c>
      <c r="AC221" s="39">
        <v>0</v>
      </c>
      <c r="AD221" s="39">
        <v>0</v>
      </c>
      <c r="AE221" s="39">
        <v>0</v>
      </c>
      <c r="AF221" s="39">
        <v>0</v>
      </c>
      <c r="AG221" s="39">
        <v>0</v>
      </c>
      <c r="AH221" s="39">
        <v>0</v>
      </c>
      <c r="AI221" s="39">
        <v>0</v>
      </c>
      <c r="AJ221" s="39">
        <v>0</v>
      </c>
      <c r="AK221" s="39">
        <v>0</v>
      </c>
      <c r="AL221" s="39">
        <v>0</v>
      </c>
      <c r="AM221" s="39">
        <v>0</v>
      </c>
      <c r="AN221" s="39">
        <v>0</v>
      </c>
      <c r="AO221" s="39">
        <v>0</v>
      </c>
      <c r="AP221" s="39">
        <v>0</v>
      </c>
      <c r="AQ221" s="39">
        <v>0</v>
      </c>
      <c r="AR221" s="39">
        <v>0</v>
      </c>
      <c r="AS221" s="39">
        <v>0</v>
      </c>
      <c r="AT221" s="39">
        <v>0</v>
      </c>
      <c r="AU221" s="39">
        <v>0</v>
      </c>
      <c r="AV221" s="39">
        <v>0</v>
      </c>
      <c r="AW221" s="39">
        <v>0</v>
      </c>
      <c r="AX221" s="39">
        <v>0</v>
      </c>
      <c r="AY221" s="39">
        <v>0</v>
      </c>
      <c r="AZ221" s="39">
        <v>0</v>
      </c>
      <c r="BA221" s="62">
        <v>0</v>
      </c>
      <c r="BB221" s="62">
        <v>0</v>
      </c>
      <c r="BC221" s="62">
        <v>0</v>
      </c>
      <c r="BD221" s="62">
        <v>0</v>
      </c>
      <c r="BE221" s="62">
        <v>0</v>
      </c>
      <c r="BF221" s="62">
        <v>0</v>
      </c>
      <c r="BG221" s="62">
        <v>0</v>
      </c>
      <c r="BH221" s="62">
        <v>0</v>
      </c>
      <c r="BI221" s="7">
        <v>0</v>
      </c>
      <c r="BJ221" s="7">
        <v>0</v>
      </c>
      <c r="BK221" s="62">
        <v>0</v>
      </c>
      <c r="BL221" s="62">
        <v>0</v>
      </c>
      <c r="BM221" s="170">
        <v>0</v>
      </c>
      <c r="BN221" s="62"/>
      <c r="BO221" s="62"/>
      <c r="BP221" s="62"/>
      <c r="BQ221" s="62"/>
      <c r="BR221" s="62"/>
      <c r="BS221" s="62"/>
      <c r="BT221" s="62"/>
    </row>
    <row r="222" spans="3:72" x14ac:dyDescent="0.25">
      <c r="C222" t="str">
        <f>INDEX(Propetz!B:B,MATCH(F222,Propetz!D:D,0),1)</f>
        <v>Gisele Cristina Della Corte 00748504907</v>
      </c>
      <c r="D222" s="31" t="s">
        <v>98</v>
      </c>
      <c r="E222" s="26" t="s">
        <v>280</v>
      </c>
      <c r="F222" s="31">
        <v>1177</v>
      </c>
      <c r="G222" s="26" t="s">
        <v>436</v>
      </c>
      <c r="H222" s="26" t="s">
        <v>435</v>
      </c>
      <c r="I222" s="39">
        <v>0</v>
      </c>
      <c r="J222" s="39">
        <v>0</v>
      </c>
      <c r="K222" s="39">
        <v>0</v>
      </c>
      <c r="L222" s="39">
        <v>0</v>
      </c>
      <c r="M222" s="39">
        <v>2970.76</v>
      </c>
      <c r="N222" s="39">
        <v>0</v>
      </c>
      <c r="O222" s="39">
        <v>0</v>
      </c>
      <c r="P222" s="39">
        <v>0</v>
      </c>
      <c r="Q222" s="39">
        <v>0</v>
      </c>
      <c r="R222" s="39">
        <v>1188.05</v>
      </c>
      <c r="S222" s="39">
        <v>0</v>
      </c>
      <c r="T222" s="39">
        <v>1329.91</v>
      </c>
      <c r="U222" s="39">
        <v>1388.18</v>
      </c>
      <c r="V222" s="39">
        <v>0</v>
      </c>
      <c r="W222" s="39">
        <v>0</v>
      </c>
      <c r="X222" s="39">
        <v>0</v>
      </c>
      <c r="Y222" s="39">
        <v>4025.5</v>
      </c>
      <c r="Z222" s="39">
        <v>0</v>
      </c>
      <c r="AA222" s="39">
        <v>0</v>
      </c>
      <c r="AB222" s="39">
        <v>0</v>
      </c>
      <c r="AC222" s="39">
        <v>0</v>
      </c>
      <c r="AD222" s="39">
        <v>4147.21</v>
      </c>
      <c r="AE222" s="39">
        <v>0</v>
      </c>
      <c r="AF222" s="39">
        <v>3062.82</v>
      </c>
      <c r="AG222" s="39">
        <v>0</v>
      </c>
      <c r="AH222" s="39">
        <v>0</v>
      </c>
      <c r="AI222" s="39">
        <v>3412.94</v>
      </c>
      <c r="AJ222" s="39">
        <v>0</v>
      </c>
      <c r="AK222" s="39">
        <v>0</v>
      </c>
      <c r="AL222" s="39">
        <v>0</v>
      </c>
      <c r="AM222" s="39">
        <v>0</v>
      </c>
      <c r="AN222" s="39">
        <v>0</v>
      </c>
      <c r="AO222" s="39">
        <v>0</v>
      </c>
      <c r="AP222" s="39">
        <v>0</v>
      </c>
      <c r="AQ222" s="39">
        <v>0</v>
      </c>
      <c r="AR222" s="39">
        <v>0</v>
      </c>
      <c r="AS222" s="39">
        <v>0</v>
      </c>
      <c r="AT222" s="39">
        <v>0</v>
      </c>
      <c r="AU222" s="39">
        <v>0</v>
      </c>
      <c r="AV222" s="39">
        <v>0</v>
      </c>
      <c r="AW222" s="39">
        <v>0</v>
      </c>
      <c r="AX222" s="39">
        <v>0</v>
      </c>
      <c r="AY222" s="39">
        <v>0</v>
      </c>
      <c r="AZ222" s="39">
        <v>0</v>
      </c>
      <c r="BA222" s="62">
        <v>0</v>
      </c>
      <c r="BB222" s="62">
        <v>0</v>
      </c>
      <c r="BC222" s="62">
        <v>0</v>
      </c>
      <c r="BD222" s="62">
        <v>0</v>
      </c>
      <c r="BE222" s="62">
        <v>0</v>
      </c>
      <c r="BF222" s="62">
        <v>0</v>
      </c>
      <c r="BG222" s="62">
        <v>0</v>
      </c>
      <c r="BH222" s="62">
        <v>0</v>
      </c>
      <c r="BI222" s="7">
        <v>0</v>
      </c>
      <c r="BJ222" s="7">
        <v>0</v>
      </c>
      <c r="BK222" s="62">
        <v>0</v>
      </c>
      <c r="BL222" s="62">
        <v>0</v>
      </c>
      <c r="BM222" s="170">
        <v>0</v>
      </c>
      <c r="BN222" s="62"/>
      <c r="BO222" s="62"/>
      <c r="BP222" s="62"/>
      <c r="BQ222" s="62"/>
      <c r="BR222" s="62"/>
      <c r="BS222" s="62"/>
      <c r="BT222" s="62"/>
    </row>
    <row r="223" spans="3:72" x14ac:dyDescent="0.25">
      <c r="C223" t="str">
        <f>INDEX(Propetz!B:B,MATCH(F223,Propetz!D:D,0),1)</f>
        <v>PATA NATURAL PET SHOP LTDA</v>
      </c>
      <c r="D223" s="31" t="s">
        <v>182</v>
      </c>
      <c r="E223" s="26" t="s">
        <v>276</v>
      </c>
      <c r="F223" s="31">
        <v>1288</v>
      </c>
      <c r="G223" s="26" t="s">
        <v>436</v>
      </c>
      <c r="H223" s="26" t="s">
        <v>440</v>
      </c>
      <c r="I223" s="39">
        <v>0</v>
      </c>
      <c r="J223" s="39">
        <v>0</v>
      </c>
      <c r="K223" s="39">
        <v>0</v>
      </c>
      <c r="L223" s="39">
        <v>0</v>
      </c>
      <c r="M223" s="39">
        <v>0</v>
      </c>
      <c r="N223" s="39">
        <v>0</v>
      </c>
      <c r="O223" s="39">
        <v>0</v>
      </c>
      <c r="P223" s="39">
        <v>0</v>
      </c>
      <c r="Q223" s="39">
        <v>0</v>
      </c>
      <c r="R223" s="39">
        <v>6761.24</v>
      </c>
      <c r="S223" s="39">
        <v>0</v>
      </c>
      <c r="T223" s="39">
        <v>0</v>
      </c>
      <c r="U223" s="39">
        <v>0</v>
      </c>
      <c r="V223" s="39">
        <v>0</v>
      </c>
      <c r="W223" s="39">
        <v>0</v>
      </c>
      <c r="X223" s="39">
        <v>0</v>
      </c>
      <c r="Y223" s="39">
        <v>2334.48</v>
      </c>
      <c r="Z223" s="39">
        <v>0</v>
      </c>
      <c r="AA223" s="39">
        <v>0</v>
      </c>
      <c r="AB223" s="39">
        <v>0</v>
      </c>
      <c r="AC223" s="39">
        <v>0</v>
      </c>
      <c r="AD223" s="39">
        <v>0</v>
      </c>
      <c r="AE223" s="39">
        <v>0</v>
      </c>
      <c r="AF223" s="39">
        <v>0</v>
      </c>
      <c r="AG223" s="39">
        <v>0</v>
      </c>
      <c r="AH223" s="39">
        <v>0</v>
      </c>
      <c r="AI223" s="39">
        <v>0</v>
      </c>
      <c r="AJ223" s="39">
        <v>0</v>
      </c>
      <c r="AK223" s="39">
        <v>0</v>
      </c>
      <c r="AL223" s="39">
        <v>0</v>
      </c>
      <c r="AM223" s="39">
        <v>0</v>
      </c>
      <c r="AN223" s="39">
        <v>0</v>
      </c>
      <c r="AO223" s="39">
        <v>0</v>
      </c>
      <c r="AP223" s="39">
        <v>0</v>
      </c>
      <c r="AQ223" s="39">
        <v>0</v>
      </c>
      <c r="AR223" s="39">
        <v>0</v>
      </c>
      <c r="AS223" s="39">
        <v>0</v>
      </c>
      <c r="AT223" s="39">
        <v>0</v>
      </c>
      <c r="AU223" s="39">
        <v>0</v>
      </c>
      <c r="AV223" s="39">
        <v>0</v>
      </c>
      <c r="AW223" s="39">
        <v>0</v>
      </c>
      <c r="AX223" s="39">
        <v>0</v>
      </c>
      <c r="AY223" s="39">
        <v>0</v>
      </c>
      <c r="AZ223" s="39">
        <v>0</v>
      </c>
      <c r="BA223" s="62">
        <v>0</v>
      </c>
      <c r="BB223" s="62">
        <v>0</v>
      </c>
      <c r="BC223" s="62">
        <v>0</v>
      </c>
      <c r="BD223" s="62">
        <v>0</v>
      </c>
      <c r="BE223" s="62">
        <v>0</v>
      </c>
      <c r="BF223" s="62">
        <v>0</v>
      </c>
      <c r="BG223" s="62">
        <v>0</v>
      </c>
      <c r="BH223" s="62">
        <v>0</v>
      </c>
      <c r="BI223" s="7">
        <v>0</v>
      </c>
      <c r="BJ223" s="7">
        <v>0</v>
      </c>
      <c r="BK223" s="62">
        <v>0</v>
      </c>
      <c r="BL223" s="62">
        <v>0</v>
      </c>
      <c r="BM223" s="170">
        <v>0</v>
      </c>
      <c r="BN223" s="62"/>
      <c r="BO223" s="62"/>
      <c r="BP223" s="62"/>
      <c r="BQ223" s="62"/>
      <c r="BR223" s="62"/>
      <c r="BS223" s="62"/>
      <c r="BT223" s="62"/>
    </row>
    <row r="224" spans="3:72" x14ac:dyDescent="0.25">
      <c r="C224" t="str">
        <f>INDEX(Propetz!B:B,MATCH(F224,Propetz!D:D,0),1)</f>
        <v>NRP COMERCIO</v>
      </c>
      <c r="D224" s="31" t="s">
        <v>341</v>
      </c>
      <c r="E224" s="26" t="s">
        <v>276</v>
      </c>
      <c r="F224" s="31">
        <v>1320</v>
      </c>
      <c r="G224" s="26" t="s">
        <v>436</v>
      </c>
      <c r="H224" s="26" t="s">
        <v>440</v>
      </c>
      <c r="I224" s="39">
        <v>0</v>
      </c>
      <c r="J224" s="39">
        <v>0</v>
      </c>
      <c r="K224" s="39">
        <v>0</v>
      </c>
      <c r="L224" s="39">
        <v>0</v>
      </c>
      <c r="M224" s="39">
        <v>0</v>
      </c>
      <c r="N224" s="39">
        <v>0</v>
      </c>
      <c r="O224" s="39">
        <v>0</v>
      </c>
      <c r="P224" s="39">
        <v>0</v>
      </c>
      <c r="Q224" s="39">
        <v>0</v>
      </c>
      <c r="R224" s="39">
        <v>0</v>
      </c>
      <c r="S224" s="39">
        <v>0</v>
      </c>
      <c r="T224" s="39">
        <v>0</v>
      </c>
      <c r="U224" s="39">
        <v>6741.19</v>
      </c>
      <c r="V224" s="39">
        <v>0</v>
      </c>
      <c r="W224" s="39">
        <v>0</v>
      </c>
      <c r="X224" s="39">
        <v>0</v>
      </c>
      <c r="Y224" s="39">
        <v>0</v>
      </c>
      <c r="Z224" s="39">
        <v>0</v>
      </c>
      <c r="AA224" s="39">
        <v>0</v>
      </c>
      <c r="AB224" s="39">
        <v>0</v>
      </c>
      <c r="AC224" s="39">
        <v>0</v>
      </c>
      <c r="AD224" s="39">
        <v>0</v>
      </c>
      <c r="AE224" s="39">
        <v>0</v>
      </c>
      <c r="AF224" s="39">
        <v>0</v>
      </c>
      <c r="AG224" s="39">
        <v>0</v>
      </c>
      <c r="AH224" s="39">
        <v>0</v>
      </c>
      <c r="AI224" s="39">
        <v>0</v>
      </c>
      <c r="AJ224" s="39">
        <v>0</v>
      </c>
      <c r="AK224" s="39">
        <v>0</v>
      </c>
      <c r="AL224" s="39">
        <v>0</v>
      </c>
      <c r="AM224" s="39">
        <v>0</v>
      </c>
      <c r="AN224" s="39">
        <v>0</v>
      </c>
      <c r="AO224" s="39">
        <v>0</v>
      </c>
      <c r="AP224" s="39">
        <v>0</v>
      </c>
      <c r="AQ224" s="39">
        <v>0</v>
      </c>
      <c r="AR224" s="39">
        <v>0</v>
      </c>
      <c r="AS224" s="39">
        <v>0</v>
      </c>
      <c r="AT224" s="39">
        <v>0</v>
      </c>
      <c r="AU224" s="39">
        <v>0</v>
      </c>
      <c r="AV224" s="39">
        <v>0</v>
      </c>
      <c r="AW224" s="39">
        <v>0</v>
      </c>
      <c r="AX224" s="39">
        <v>0</v>
      </c>
      <c r="AY224" s="39">
        <v>0</v>
      </c>
      <c r="AZ224" s="39">
        <v>0</v>
      </c>
      <c r="BA224" s="62">
        <v>0</v>
      </c>
      <c r="BB224" s="62">
        <v>0</v>
      </c>
      <c r="BC224" s="62">
        <v>0</v>
      </c>
      <c r="BD224" s="62">
        <v>0</v>
      </c>
      <c r="BE224" s="62">
        <v>0</v>
      </c>
      <c r="BF224" s="62">
        <v>0</v>
      </c>
      <c r="BG224" s="62">
        <v>0</v>
      </c>
      <c r="BH224" s="62">
        <v>0</v>
      </c>
      <c r="BI224" s="7">
        <v>0</v>
      </c>
      <c r="BJ224" s="7">
        <v>0</v>
      </c>
      <c r="BK224" s="62">
        <v>0</v>
      </c>
      <c r="BL224" s="62">
        <v>0</v>
      </c>
      <c r="BM224" s="170">
        <v>0</v>
      </c>
      <c r="BN224" s="62"/>
      <c r="BO224" s="62"/>
      <c r="BP224" s="62"/>
      <c r="BQ224" s="62"/>
      <c r="BR224" s="62"/>
      <c r="BS224" s="62"/>
      <c r="BT224" s="62"/>
    </row>
    <row r="225" spans="3:72" x14ac:dyDescent="0.25">
      <c r="C225" t="str">
        <f>INDEX(Propetz!B:B,MATCH(F225,Propetz!D:D,0),1)</f>
        <v>JOAO LIMA DE ARAUJO 07874702603</v>
      </c>
      <c r="D225" s="31" t="s">
        <v>322</v>
      </c>
      <c r="E225" s="26" t="s">
        <v>280</v>
      </c>
      <c r="F225" s="31">
        <v>1315</v>
      </c>
      <c r="G225" s="26" t="s">
        <v>436</v>
      </c>
      <c r="H225" s="26" t="s">
        <v>440</v>
      </c>
      <c r="I225" s="39">
        <v>0</v>
      </c>
      <c r="J225" s="39">
        <v>0</v>
      </c>
      <c r="K225" s="39">
        <v>0</v>
      </c>
      <c r="L225" s="39">
        <v>0</v>
      </c>
      <c r="M225" s="39">
        <v>0</v>
      </c>
      <c r="N225" s="39">
        <v>0</v>
      </c>
      <c r="O225" s="39">
        <v>0</v>
      </c>
      <c r="P225" s="39">
        <v>0</v>
      </c>
      <c r="Q225" s="39">
        <v>0</v>
      </c>
      <c r="R225" s="39">
        <v>0</v>
      </c>
      <c r="S225" s="39">
        <v>0</v>
      </c>
      <c r="T225" s="39">
        <v>3235.61</v>
      </c>
      <c r="U225" s="39">
        <v>3426.38</v>
      </c>
      <c r="V225" s="39">
        <v>0</v>
      </c>
      <c r="W225" s="39">
        <v>0</v>
      </c>
      <c r="X225" s="39">
        <v>0</v>
      </c>
      <c r="Y225" s="39">
        <v>0</v>
      </c>
      <c r="Z225" s="39">
        <v>0</v>
      </c>
      <c r="AA225" s="39">
        <v>0</v>
      </c>
      <c r="AB225" s="39">
        <v>0</v>
      </c>
      <c r="AC225" s="39">
        <v>0</v>
      </c>
      <c r="AD225" s="39">
        <v>0</v>
      </c>
      <c r="AE225" s="39">
        <v>0</v>
      </c>
      <c r="AF225" s="39">
        <v>0</v>
      </c>
      <c r="AG225" s="39">
        <v>0</v>
      </c>
      <c r="AH225" s="39">
        <v>0</v>
      </c>
      <c r="AI225" s="39">
        <v>0</v>
      </c>
      <c r="AJ225" s="39">
        <v>0</v>
      </c>
      <c r="AK225" s="39">
        <v>0</v>
      </c>
      <c r="AL225" s="39">
        <v>0</v>
      </c>
      <c r="AM225" s="39">
        <v>0</v>
      </c>
      <c r="AN225" s="39">
        <v>0</v>
      </c>
      <c r="AO225" s="39">
        <v>0</v>
      </c>
      <c r="AP225" s="39">
        <v>0</v>
      </c>
      <c r="AQ225" s="39">
        <v>0</v>
      </c>
      <c r="AR225" s="39">
        <v>0</v>
      </c>
      <c r="AS225" s="39">
        <v>0</v>
      </c>
      <c r="AT225" s="39">
        <v>0</v>
      </c>
      <c r="AU225" s="39">
        <v>0</v>
      </c>
      <c r="AV225" s="39">
        <v>0</v>
      </c>
      <c r="AW225" s="39">
        <v>0</v>
      </c>
      <c r="AX225" s="39">
        <v>0</v>
      </c>
      <c r="AY225" s="39">
        <v>0</v>
      </c>
      <c r="AZ225" s="39">
        <v>0</v>
      </c>
      <c r="BA225" s="62">
        <v>0</v>
      </c>
      <c r="BB225" s="62">
        <v>0</v>
      </c>
      <c r="BC225" s="62">
        <v>0</v>
      </c>
      <c r="BD225" s="62">
        <v>0</v>
      </c>
      <c r="BE225" s="62">
        <v>0</v>
      </c>
      <c r="BF225" s="62">
        <v>0</v>
      </c>
      <c r="BG225" s="62">
        <v>0</v>
      </c>
      <c r="BH225" s="62">
        <v>0</v>
      </c>
      <c r="BI225" s="7">
        <v>0</v>
      </c>
      <c r="BJ225" s="7">
        <v>0</v>
      </c>
      <c r="BK225" s="62">
        <v>0</v>
      </c>
      <c r="BL225" s="62">
        <v>0</v>
      </c>
      <c r="BM225" s="170">
        <v>0</v>
      </c>
      <c r="BN225" s="62"/>
      <c r="BO225" s="62"/>
      <c r="BP225" s="62"/>
      <c r="BQ225" s="62"/>
      <c r="BR225" s="62"/>
      <c r="BS225" s="62"/>
      <c r="BT225" s="62"/>
    </row>
    <row r="226" spans="3:72" x14ac:dyDescent="0.25">
      <c r="C226" t="str">
        <f>INDEX(Propetz!B:B,MATCH(F226,Propetz!D:D,0),1)</f>
        <v>PEDRO LUIZ SILVA CARNEIRO LEAO 18342361420</v>
      </c>
      <c r="D226" s="31" t="s">
        <v>188</v>
      </c>
      <c r="E226" s="26" t="s">
        <v>297</v>
      </c>
      <c r="F226" s="31">
        <v>1124</v>
      </c>
      <c r="G226" s="26" t="s">
        <v>436</v>
      </c>
      <c r="H226" s="26" t="s">
        <v>435</v>
      </c>
      <c r="I226" s="39">
        <v>0</v>
      </c>
      <c r="J226" s="39">
        <v>0</v>
      </c>
      <c r="K226" s="39">
        <v>3122.6</v>
      </c>
      <c r="L226" s="39">
        <v>0</v>
      </c>
      <c r="M226" s="39">
        <v>0</v>
      </c>
      <c r="N226" s="39">
        <v>2334.1</v>
      </c>
      <c r="O226" s="39">
        <v>0</v>
      </c>
      <c r="P226" s="39">
        <v>1656.4</v>
      </c>
      <c r="Q226" s="39">
        <v>0</v>
      </c>
      <c r="R226" s="39">
        <v>2512.48</v>
      </c>
      <c r="S226" s="39">
        <v>0</v>
      </c>
      <c r="T226" s="39">
        <v>0</v>
      </c>
      <c r="U226" s="39">
        <v>0</v>
      </c>
      <c r="V226" s="39">
        <v>0</v>
      </c>
      <c r="W226" s="39">
        <v>0</v>
      </c>
      <c r="X226" s="39">
        <v>0</v>
      </c>
      <c r="Y226" s="39">
        <v>0</v>
      </c>
      <c r="Z226" s="39">
        <v>0</v>
      </c>
      <c r="AA226" s="39">
        <v>1656.38</v>
      </c>
      <c r="AB226" s="39">
        <v>0</v>
      </c>
      <c r="AC226" s="39">
        <v>0</v>
      </c>
      <c r="AD226" s="39">
        <v>0</v>
      </c>
      <c r="AE226" s="39">
        <v>0</v>
      </c>
      <c r="AF226" s="39">
        <v>0</v>
      </c>
      <c r="AG226" s="39">
        <v>0</v>
      </c>
      <c r="AH226" s="39">
        <v>0</v>
      </c>
      <c r="AI226" s="39">
        <v>0</v>
      </c>
      <c r="AJ226" s="39">
        <v>0</v>
      </c>
      <c r="AK226" s="39">
        <v>0</v>
      </c>
      <c r="AL226" s="39">
        <v>0</v>
      </c>
      <c r="AM226" s="39">
        <v>0</v>
      </c>
      <c r="AN226" s="39">
        <v>0</v>
      </c>
      <c r="AO226" s="39">
        <v>0</v>
      </c>
      <c r="AP226" s="39">
        <v>0</v>
      </c>
      <c r="AQ226" s="39">
        <v>0</v>
      </c>
      <c r="AR226" s="39">
        <v>0</v>
      </c>
      <c r="AS226" s="39">
        <v>0</v>
      </c>
      <c r="AT226" s="39">
        <v>0</v>
      </c>
      <c r="AU226" s="39">
        <v>0</v>
      </c>
      <c r="AV226" s="39">
        <v>0</v>
      </c>
      <c r="AW226" s="39">
        <v>0</v>
      </c>
      <c r="AX226" s="39">
        <v>0</v>
      </c>
      <c r="AY226" s="39">
        <v>0</v>
      </c>
      <c r="AZ226" s="39">
        <v>0</v>
      </c>
      <c r="BA226" s="62">
        <v>0</v>
      </c>
      <c r="BB226" s="62">
        <v>0</v>
      </c>
      <c r="BC226" s="62">
        <v>0</v>
      </c>
      <c r="BD226" s="62">
        <v>0</v>
      </c>
      <c r="BE226" s="62">
        <v>0</v>
      </c>
      <c r="BF226" s="62">
        <v>0</v>
      </c>
      <c r="BG226" s="62">
        <v>0</v>
      </c>
      <c r="BH226" s="62">
        <v>0</v>
      </c>
      <c r="BI226" s="7">
        <v>0</v>
      </c>
      <c r="BJ226" s="7">
        <v>0</v>
      </c>
      <c r="BK226" s="62">
        <v>0</v>
      </c>
      <c r="BL226" s="62">
        <v>0</v>
      </c>
      <c r="BM226" s="170">
        <v>0</v>
      </c>
      <c r="BN226" s="62"/>
      <c r="BO226" s="62"/>
      <c r="BP226" s="62"/>
      <c r="BQ226" s="62"/>
      <c r="BR226" s="62"/>
      <c r="BS226" s="62"/>
      <c r="BT226" s="62"/>
    </row>
    <row r="227" spans="3:72" x14ac:dyDescent="0.25">
      <c r="C227" t="str">
        <f>INDEX(Propetz!B:B,MATCH(F227,Propetz!D:D,0),1)</f>
        <v>VENTURA NE LTDA</v>
      </c>
      <c r="D227" s="31" t="s">
        <v>329</v>
      </c>
      <c r="E227" s="26" t="s">
        <v>297</v>
      </c>
      <c r="F227" s="31">
        <v>1330</v>
      </c>
      <c r="G227" s="26" t="s">
        <v>437</v>
      </c>
      <c r="H227" s="26" t="s">
        <v>435</v>
      </c>
      <c r="I227" s="39">
        <v>0</v>
      </c>
      <c r="J227" s="39">
        <v>0</v>
      </c>
      <c r="K227" s="39">
        <v>0</v>
      </c>
      <c r="L227" s="39">
        <v>0</v>
      </c>
      <c r="M227" s="39">
        <v>0</v>
      </c>
      <c r="N227" s="39">
        <v>0</v>
      </c>
      <c r="O227" s="39">
        <v>0</v>
      </c>
      <c r="P227" s="39">
        <v>0</v>
      </c>
      <c r="Q227" s="39">
        <v>0</v>
      </c>
      <c r="R227" s="39">
        <v>0</v>
      </c>
      <c r="S227" s="39">
        <v>6455.57</v>
      </c>
      <c r="T227" s="39">
        <v>0</v>
      </c>
      <c r="U227" s="39">
        <v>0</v>
      </c>
      <c r="V227" s="39">
        <v>0</v>
      </c>
      <c r="W227" s="39">
        <v>0</v>
      </c>
      <c r="X227" s="39">
        <v>0</v>
      </c>
      <c r="Y227" s="39">
        <v>0</v>
      </c>
      <c r="Z227" s="39">
        <v>0</v>
      </c>
      <c r="AA227" s="39">
        <v>0</v>
      </c>
      <c r="AB227" s="39">
        <v>0</v>
      </c>
      <c r="AC227" s="39">
        <v>0</v>
      </c>
      <c r="AD227" s="39">
        <v>0</v>
      </c>
      <c r="AE227" s="39">
        <v>0</v>
      </c>
      <c r="AF227" s="39">
        <v>0</v>
      </c>
      <c r="AG227" s="39">
        <v>0</v>
      </c>
      <c r="AH227" s="39">
        <v>0</v>
      </c>
      <c r="AI227" s="39">
        <v>0</v>
      </c>
      <c r="AJ227" s="39">
        <v>0</v>
      </c>
      <c r="AK227" s="39">
        <v>0</v>
      </c>
      <c r="AL227" s="39">
        <v>0</v>
      </c>
      <c r="AM227" s="39">
        <v>0</v>
      </c>
      <c r="AN227" s="39">
        <v>0</v>
      </c>
      <c r="AO227" s="39">
        <v>0</v>
      </c>
      <c r="AP227" s="39">
        <v>0</v>
      </c>
      <c r="AQ227" s="39">
        <v>0</v>
      </c>
      <c r="AR227" s="39">
        <v>0</v>
      </c>
      <c r="AS227" s="39">
        <v>0</v>
      </c>
      <c r="AT227" s="39">
        <v>0</v>
      </c>
      <c r="AU227" s="39">
        <v>0</v>
      </c>
      <c r="AV227" s="39">
        <v>0</v>
      </c>
      <c r="AW227" s="39">
        <v>0</v>
      </c>
      <c r="AX227" s="39">
        <v>0</v>
      </c>
      <c r="AY227" s="39">
        <v>0</v>
      </c>
      <c r="AZ227" s="39">
        <v>0</v>
      </c>
      <c r="BA227" s="62">
        <v>0</v>
      </c>
      <c r="BB227" s="62">
        <v>0</v>
      </c>
      <c r="BC227" s="62">
        <v>0</v>
      </c>
      <c r="BD227" s="62">
        <v>0</v>
      </c>
      <c r="BE227" s="62">
        <v>0</v>
      </c>
      <c r="BF227" s="62">
        <v>0</v>
      </c>
      <c r="BG227" s="62">
        <v>0</v>
      </c>
      <c r="BH227" s="62">
        <v>0</v>
      </c>
      <c r="BI227" s="7">
        <v>0</v>
      </c>
      <c r="BJ227" s="7">
        <v>0</v>
      </c>
      <c r="BK227" s="62">
        <v>0</v>
      </c>
      <c r="BL227" s="62">
        <v>0</v>
      </c>
      <c r="BM227" s="170">
        <v>0</v>
      </c>
      <c r="BN227" s="62"/>
      <c r="BO227" s="62"/>
      <c r="BP227" s="62"/>
      <c r="BQ227" s="62"/>
      <c r="BR227" s="62"/>
      <c r="BS227" s="62"/>
      <c r="BT227" s="62"/>
    </row>
    <row r="228" spans="3:72" x14ac:dyDescent="0.25">
      <c r="C228" t="str">
        <f>INDEX(Propetz!B:B,MATCH(F228,Propetz!D:D,0),1)</f>
        <v>VANDERLEI ALVES BRUNETTI 90658264249</v>
      </c>
      <c r="D228" s="31" t="s">
        <v>344</v>
      </c>
      <c r="E228" s="26" t="s">
        <v>287</v>
      </c>
      <c r="F228" s="31">
        <v>1306</v>
      </c>
      <c r="G228" s="26" t="s">
        <v>529</v>
      </c>
      <c r="H228" s="26" t="s">
        <v>435</v>
      </c>
      <c r="I228" s="39">
        <v>0</v>
      </c>
      <c r="J228" s="39">
        <v>0</v>
      </c>
      <c r="K228" s="39">
        <v>0</v>
      </c>
      <c r="L228" s="39">
        <v>0</v>
      </c>
      <c r="M228" s="39">
        <v>0</v>
      </c>
      <c r="N228" s="39">
        <v>0</v>
      </c>
      <c r="O228" s="39">
        <v>0</v>
      </c>
      <c r="P228" s="39">
        <v>0</v>
      </c>
      <c r="Q228" s="39">
        <v>0</v>
      </c>
      <c r="R228" s="39">
        <v>0</v>
      </c>
      <c r="S228" s="39">
        <v>0</v>
      </c>
      <c r="T228" s="39">
        <v>0</v>
      </c>
      <c r="U228" s="39">
        <v>3942.15</v>
      </c>
      <c r="V228" s="39">
        <v>2501.64</v>
      </c>
      <c r="W228" s="39">
        <v>0</v>
      </c>
      <c r="X228" s="39">
        <v>0</v>
      </c>
      <c r="Y228" s="39">
        <v>0</v>
      </c>
      <c r="Z228" s="39">
        <v>0</v>
      </c>
      <c r="AA228" s="39">
        <v>0</v>
      </c>
      <c r="AB228" s="39">
        <v>0</v>
      </c>
      <c r="AC228" s="39">
        <v>0</v>
      </c>
      <c r="AD228" s="39">
        <v>0</v>
      </c>
      <c r="AE228" s="39">
        <v>0</v>
      </c>
      <c r="AF228" s="39">
        <v>0</v>
      </c>
      <c r="AG228" s="39">
        <v>0</v>
      </c>
      <c r="AH228" s="39">
        <v>0</v>
      </c>
      <c r="AI228" s="39">
        <v>0</v>
      </c>
      <c r="AJ228" s="39">
        <v>0</v>
      </c>
      <c r="AK228" s="39">
        <v>0</v>
      </c>
      <c r="AL228" s="39">
        <v>0</v>
      </c>
      <c r="AM228" s="39">
        <v>0</v>
      </c>
      <c r="AN228" s="39">
        <v>0</v>
      </c>
      <c r="AO228" s="39">
        <v>0</v>
      </c>
      <c r="AP228" s="39">
        <v>0</v>
      </c>
      <c r="AQ228" s="39">
        <v>0</v>
      </c>
      <c r="AR228" s="39">
        <v>0</v>
      </c>
      <c r="AS228" s="39">
        <v>0</v>
      </c>
      <c r="AT228" s="39">
        <v>0</v>
      </c>
      <c r="AU228" s="39">
        <v>0</v>
      </c>
      <c r="AV228" s="39">
        <v>0</v>
      </c>
      <c r="AW228" s="39">
        <v>0</v>
      </c>
      <c r="AX228" s="39">
        <v>0</v>
      </c>
      <c r="AY228" s="39">
        <v>0</v>
      </c>
      <c r="AZ228" s="39">
        <v>0</v>
      </c>
      <c r="BA228" s="62">
        <v>0</v>
      </c>
      <c r="BB228" s="62">
        <v>0</v>
      </c>
      <c r="BC228" s="62">
        <v>0</v>
      </c>
      <c r="BD228" s="62">
        <v>0</v>
      </c>
      <c r="BE228" s="62">
        <v>0</v>
      </c>
      <c r="BF228" s="62">
        <v>0</v>
      </c>
      <c r="BG228" s="62">
        <v>0</v>
      </c>
      <c r="BH228" s="62">
        <v>0</v>
      </c>
      <c r="BI228" s="7">
        <v>0</v>
      </c>
      <c r="BJ228" s="7">
        <v>0</v>
      </c>
      <c r="BK228" s="62">
        <v>0</v>
      </c>
      <c r="BL228" s="62">
        <v>0</v>
      </c>
      <c r="BM228" s="170">
        <v>0</v>
      </c>
      <c r="BN228" s="62"/>
      <c r="BO228" s="62"/>
      <c r="BP228" s="62"/>
      <c r="BQ228" s="62"/>
      <c r="BR228" s="62"/>
      <c r="BS228" s="62"/>
      <c r="BT228" s="62"/>
    </row>
    <row r="229" spans="3:72" x14ac:dyDescent="0.25">
      <c r="C229" t="str">
        <f>INDEX(Propetz!B:B,MATCH(F229,Propetz!D:D,0),1)</f>
        <v>PET SHOP ANIMALIS LTDA</v>
      </c>
      <c r="D229" s="31" t="s">
        <v>194</v>
      </c>
      <c r="E229" s="26" t="s">
        <v>287</v>
      </c>
      <c r="F229" s="31">
        <v>1205</v>
      </c>
      <c r="G229" s="26" t="s">
        <v>529</v>
      </c>
      <c r="H229" s="26" t="s">
        <v>440</v>
      </c>
      <c r="I229" s="39">
        <v>0</v>
      </c>
      <c r="J229" s="39">
        <v>0</v>
      </c>
      <c r="K229" s="39">
        <v>0</v>
      </c>
      <c r="L229" s="39">
        <v>0</v>
      </c>
      <c r="M229" s="39">
        <v>0</v>
      </c>
      <c r="N229" s="39">
        <v>3641.9</v>
      </c>
      <c r="O229" s="39">
        <v>0</v>
      </c>
      <c r="P229" s="39">
        <v>2553.13</v>
      </c>
      <c r="Q229" s="39">
        <v>0</v>
      </c>
      <c r="R229" s="39">
        <v>0</v>
      </c>
      <c r="S229" s="39">
        <v>0</v>
      </c>
      <c r="T229" s="39">
        <v>0</v>
      </c>
      <c r="U229" s="39">
        <v>0</v>
      </c>
      <c r="V229" s="39">
        <v>0</v>
      </c>
      <c r="W229" s="39">
        <v>0</v>
      </c>
      <c r="X229" s="39">
        <v>0</v>
      </c>
      <c r="Y229" s="39">
        <v>0</v>
      </c>
      <c r="Z229" s="39">
        <v>0</v>
      </c>
      <c r="AA229" s="39">
        <v>0</v>
      </c>
      <c r="AB229" s="39">
        <v>0</v>
      </c>
      <c r="AC229" s="39">
        <v>0</v>
      </c>
      <c r="AD229" s="39">
        <v>0</v>
      </c>
      <c r="AE229" s="39">
        <v>0</v>
      </c>
      <c r="AF229" s="39">
        <v>0</v>
      </c>
      <c r="AG229" s="39">
        <v>0</v>
      </c>
      <c r="AH229" s="39">
        <v>0</v>
      </c>
      <c r="AI229" s="39">
        <v>0</v>
      </c>
      <c r="AJ229" s="39">
        <v>0</v>
      </c>
      <c r="AK229" s="39">
        <v>0</v>
      </c>
      <c r="AL229" s="39">
        <v>0</v>
      </c>
      <c r="AM229" s="39">
        <v>0</v>
      </c>
      <c r="AN229" s="39">
        <v>0</v>
      </c>
      <c r="AO229" s="39">
        <v>0</v>
      </c>
      <c r="AP229" s="39">
        <v>0</v>
      </c>
      <c r="AQ229" s="39">
        <v>0</v>
      </c>
      <c r="AR229" s="39">
        <v>0</v>
      </c>
      <c r="AS229" s="39">
        <v>0</v>
      </c>
      <c r="AT229" s="39">
        <v>0</v>
      </c>
      <c r="AU229" s="39">
        <v>0</v>
      </c>
      <c r="AV229" s="39">
        <v>0</v>
      </c>
      <c r="AW229" s="39">
        <v>0</v>
      </c>
      <c r="AX229" s="39">
        <v>0</v>
      </c>
      <c r="AY229" s="39">
        <v>0</v>
      </c>
      <c r="AZ229" s="39">
        <v>0</v>
      </c>
      <c r="BA229" s="62">
        <v>0</v>
      </c>
      <c r="BB229" s="62">
        <v>0</v>
      </c>
      <c r="BC229" s="62">
        <v>0</v>
      </c>
      <c r="BD229" s="62">
        <v>0</v>
      </c>
      <c r="BE229" s="62">
        <v>0</v>
      </c>
      <c r="BF229" s="62">
        <v>0</v>
      </c>
      <c r="BG229" s="62">
        <v>0</v>
      </c>
      <c r="BH229" s="62">
        <v>0</v>
      </c>
      <c r="BI229" s="7">
        <v>0</v>
      </c>
      <c r="BJ229" s="7">
        <v>0</v>
      </c>
      <c r="BK229" s="62">
        <v>0</v>
      </c>
      <c r="BL229" s="62">
        <v>0</v>
      </c>
      <c r="BM229" s="170">
        <v>0</v>
      </c>
      <c r="BN229" s="62"/>
      <c r="BO229" s="62"/>
      <c r="BP229" s="62"/>
      <c r="BQ229" s="62"/>
      <c r="BR229" s="62"/>
      <c r="BS229" s="62"/>
      <c r="BT229" s="62"/>
    </row>
    <row r="230" spans="3:72" x14ac:dyDescent="0.25">
      <c r="C230" t="str">
        <f>INDEX(Propetz!B:B,MATCH(F230,Propetz!D:D,0),1)</f>
        <v>P G TORTORA EIRELI</v>
      </c>
      <c r="D230" s="31" t="s">
        <v>180</v>
      </c>
      <c r="E230" s="26" t="s">
        <v>290</v>
      </c>
      <c r="F230" s="31">
        <v>1256</v>
      </c>
      <c r="G230" s="26" t="s">
        <v>437</v>
      </c>
      <c r="H230" s="26" t="s">
        <v>440</v>
      </c>
      <c r="I230" s="39">
        <v>0</v>
      </c>
      <c r="J230" s="39">
        <v>0</v>
      </c>
      <c r="K230" s="39">
        <v>0</v>
      </c>
      <c r="L230" s="39">
        <v>0</v>
      </c>
      <c r="M230" s="39">
        <v>0</v>
      </c>
      <c r="N230" s="39">
        <v>0</v>
      </c>
      <c r="O230" s="39">
        <v>0</v>
      </c>
      <c r="P230" s="39">
        <v>0</v>
      </c>
      <c r="Q230" s="39">
        <v>6128.28</v>
      </c>
      <c r="R230" s="39">
        <v>0</v>
      </c>
      <c r="S230" s="39">
        <v>0</v>
      </c>
      <c r="T230" s="39">
        <v>0</v>
      </c>
      <c r="U230" s="39">
        <v>0</v>
      </c>
      <c r="V230" s="39">
        <v>0</v>
      </c>
      <c r="W230" s="39">
        <v>0</v>
      </c>
      <c r="X230" s="39">
        <v>0</v>
      </c>
      <c r="Y230" s="39">
        <v>0</v>
      </c>
      <c r="Z230" s="39">
        <v>0</v>
      </c>
      <c r="AA230" s="39">
        <v>0</v>
      </c>
      <c r="AB230" s="39">
        <v>0</v>
      </c>
      <c r="AC230" s="39">
        <v>0</v>
      </c>
      <c r="AD230" s="39">
        <v>0</v>
      </c>
      <c r="AE230" s="39">
        <v>0</v>
      </c>
      <c r="AF230" s="39">
        <v>0</v>
      </c>
      <c r="AG230" s="39">
        <v>0</v>
      </c>
      <c r="AH230" s="39">
        <v>0</v>
      </c>
      <c r="AI230" s="39">
        <v>0</v>
      </c>
      <c r="AJ230" s="39">
        <v>0</v>
      </c>
      <c r="AK230" s="39">
        <v>0</v>
      </c>
      <c r="AL230" s="39">
        <v>0</v>
      </c>
      <c r="AM230" s="39">
        <v>0</v>
      </c>
      <c r="AN230" s="39">
        <v>0</v>
      </c>
      <c r="AO230" s="39">
        <v>0</v>
      </c>
      <c r="AP230" s="39">
        <v>0</v>
      </c>
      <c r="AQ230" s="39">
        <v>0</v>
      </c>
      <c r="AR230" s="39">
        <v>0</v>
      </c>
      <c r="AS230" s="39">
        <v>0</v>
      </c>
      <c r="AT230" s="39">
        <v>0</v>
      </c>
      <c r="AU230" s="39">
        <v>0</v>
      </c>
      <c r="AV230" s="39">
        <v>0</v>
      </c>
      <c r="AW230" s="39">
        <v>0</v>
      </c>
      <c r="AX230" s="39">
        <v>0</v>
      </c>
      <c r="AY230" s="39">
        <v>0</v>
      </c>
      <c r="AZ230" s="39">
        <v>0</v>
      </c>
      <c r="BA230" s="62">
        <v>0</v>
      </c>
      <c r="BB230" s="62">
        <v>0</v>
      </c>
      <c r="BC230" s="62">
        <v>0</v>
      </c>
      <c r="BD230" s="62">
        <v>0</v>
      </c>
      <c r="BE230" s="62">
        <v>0</v>
      </c>
      <c r="BF230" s="62">
        <v>0</v>
      </c>
      <c r="BG230" s="62">
        <v>0</v>
      </c>
      <c r="BH230" s="62">
        <v>0</v>
      </c>
      <c r="BI230" s="7">
        <v>0</v>
      </c>
      <c r="BJ230" s="7">
        <v>0</v>
      </c>
      <c r="BK230" s="62">
        <v>0</v>
      </c>
      <c r="BL230" s="62">
        <v>0</v>
      </c>
      <c r="BM230" s="170">
        <v>0</v>
      </c>
      <c r="BN230" s="62"/>
      <c r="BO230" s="62"/>
      <c r="BP230" s="62"/>
      <c r="BQ230" s="62"/>
      <c r="BR230" s="62"/>
      <c r="BS230" s="62"/>
      <c r="BT230" s="62"/>
    </row>
    <row r="231" spans="3:72" x14ac:dyDescent="0.25">
      <c r="C231" t="str">
        <f>INDEX(Propetz!B:B,MATCH(F231,Propetz!D:D,0),1)</f>
        <v>AMANDA SIQUEIRA DE LIMA DANTAS EIRELI</v>
      </c>
      <c r="D231" s="31" t="s">
        <v>11</v>
      </c>
      <c r="E231" s="26" t="s">
        <v>285</v>
      </c>
      <c r="F231" s="31">
        <v>1277</v>
      </c>
      <c r="G231" s="26" t="s">
        <v>436</v>
      </c>
      <c r="H231" s="26" t="s">
        <v>440</v>
      </c>
      <c r="I231" s="39">
        <v>0</v>
      </c>
      <c r="J231" s="39">
        <v>0</v>
      </c>
      <c r="K231" s="39">
        <v>0</v>
      </c>
      <c r="L231" s="39">
        <v>0</v>
      </c>
      <c r="M231" s="39">
        <v>0</v>
      </c>
      <c r="N231" s="39">
        <v>0</v>
      </c>
      <c r="O231" s="39">
        <v>0</v>
      </c>
      <c r="P231" s="39">
        <v>0</v>
      </c>
      <c r="Q231" s="39">
        <v>0</v>
      </c>
      <c r="R231" s="39">
        <v>6128.16</v>
      </c>
      <c r="S231" s="39">
        <v>0</v>
      </c>
      <c r="T231" s="39">
        <v>0</v>
      </c>
      <c r="U231" s="39">
        <v>0</v>
      </c>
      <c r="V231" s="39">
        <v>0</v>
      </c>
      <c r="W231" s="39">
        <v>0</v>
      </c>
      <c r="X231" s="39">
        <v>0</v>
      </c>
      <c r="Y231" s="39">
        <v>6625.68</v>
      </c>
      <c r="Z231" s="39">
        <v>0</v>
      </c>
      <c r="AA231" s="39">
        <v>0</v>
      </c>
      <c r="AB231" s="39">
        <v>0</v>
      </c>
      <c r="AC231" s="39">
        <v>0</v>
      </c>
      <c r="AD231" s="39">
        <v>0</v>
      </c>
      <c r="AE231" s="39">
        <v>0</v>
      </c>
      <c r="AF231" s="39">
        <v>0</v>
      </c>
      <c r="AG231" s="39">
        <v>0</v>
      </c>
      <c r="AH231" s="39">
        <v>0</v>
      </c>
      <c r="AI231" s="39">
        <v>0</v>
      </c>
      <c r="AJ231" s="39">
        <v>0</v>
      </c>
      <c r="AK231" s="39">
        <v>0</v>
      </c>
      <c r="AL231" s="39">
        <v>0</v>
      </c>
      <c r="AM231" s="39">
        <v>0</v>
      </c>
      <c r="AN231" s="39">
        <v>0</v>
      </c>
      <c r="AO231" s="39">
        <v>0</v>
      </c>
      <c r="AP231" s="39">
        <v>0</v>
      </c>
      <c r="AQ231" s="39">
        <v>0</v>
      </c>
      <c r="AR231" s="39">
        <v>0</v>
      </c>
      <c r="AS231" s="39">
        <v>0</v>
      </c>
      <c r="AT231" s="39">
        <v>0</v>
      </c>
      <c r="AU231" s="39">
        <v>0</v>
      </c>
      <c r="AV231" s="39">
        <v>0</v>
      </c>
      <c r="AW231" s="39">
        <v>0</v>
      </c>
      <c r="AX231" s="39">
        <v>0</v>
      </c>
      <c r="AY231" s="39">
        <v>0</v>
      </c>
      <c r="AZ231" s="39">
        <v>0</v>
      </c>
      <c r="BA231" s="62">
        <v>0</v>
      </c>
      <c r="BB231" s="62">
        <v>0</v>
      </c>
      <c r="BC231" s="62">
        <v>0</v>
      </c>
      <c r="BD231" s="62">
        <v>0</v>
      </c>
      <c r="BE231" s="62">
        <v>0</v>
      </c>
      <c r="BF231" s="62">
        <v>0</v>
      </c>
      <c r="BG231" s="62">
        <v>0</v>
      </c>
      <c r="BH231" s="62">
        <v>0</v>
      </c>
      <c r="BI231" s="7">
        <v>0</v>
      </c>
      <c r="BJ231" s="7">
        <v>0</v>
      </c>
      <c r="BK231" s="62">
        <v>0</v>
      </c>
      <c r="BL231" s="62">
        <v>0</v>
      </c>
      <c r="BM231" s="170">
        <v>0</v>
      </c>
      <c r="BN231" s="62"/>
      <c r="BO231" s="62"/>
      <c r="BP231" s="62"/>
      <c r="BQ231" s="62"/>
      <c r="BR231" s="62"/>
      <c r="BS231" s="62"/>
      <c r="BT231" s="62"/>
    </row>
    <row r="232" spans="3:72" x14ac:dyDescent="0.25">
      <c r="C232" t="str">
        <f>INDEX(Propetz!B:B,MATCH(F232,Propetz!D:D,0),1)</f>
        <v>EIHUMANO PET LTDA</v>
      </c>
      <c r="D232" s="31" t="s">
        <v>74</v>
      </c>
      <c r="E232" s="26" t="s">
        <v>276</v>
      </c>
      <c r="F232" s="31">
        <v>1233</v>
      </c>
      <c r="G232" s="26" t="s">
        <v>436</v>
      </c>
      <c r="H232" s="26" t="s">
        <v>435</v>
      </c>
      <c r="I232" s="39">
        <v>0</v>
      </c>
      <c r="J232" s="39">
        <v>0</v>
      </c>
      <c r="K232" s="39">
        <v>0</v>
      </c>
      <c r="L232" s="39">
        <v>0</v>
      </c>
      <c r="M232" s="39">
        <v>0</v>
      </c>
      <c r="N232" s="39">
        <v>0</v>
      </c>
      <c r="O232" s="39">
        <v>6085.98</v>
      </c>
      <c r="P232" s="39">
        <v>0</v>
      </c>
      <c r="Q232" s="39">
        <v>0</v>
      </c>
      <c r="R232" s="39">
        <v>0</v>
      </c>
      <c r="S232" s="39">
        <v>0</v>
      </c>
      <c r="T232" s="39">
        <v>0</v>
      </c>
      <c r="U232" s="39">
        <v>0</v>
      </c>
      <c r="V232" s="39">
        <v>0</v>
      </c>
      <c r="W232" s="39">
        <v>0</v>
      </c>
      <c r="X232" s="39">
        <v>0</v>
      </c>
      <c r="Y232" s="39">
        <v>0</v>
      </c>
      <c r="Z232" s="39">
        <v>0</v>
      </c>
      <c r="AA232" s="39">
        <v>0</v>
      </c>
      <c r="AB232" s="39">
        <v>0</v>
      </c>
      <c r="AC232" s="39">
        <v>0</v>
      </c>
      <c r="AD232" s="39">
        <v>0</v>
      </c>
      <c r="AE232" s="39">
        <v>0</v>
      </c>
      <c r="AF232" s="39">
        <v>0</v>
      </c>
      <c r="AG232" s="39">
        <v>0</v>
      </c>
      <c r="AH232" s="39">
        <v>0</v>
      </c>
      <c r="AI232" s="39">
        <v>0</v>
      </c>
      <c r="AJ232" s="39">
        <v>0</v>
      </c>
      <c r="AK232" s="39">
        <v>0</v>
      </c>
      <c r="AL232" s="39">
        <v>0</v>
      </c>
      <c r="AM232" s="39">
        <v>0</v>
      </c>
      <c r="AN232" s="39">
        <v>0</v>
      </c>
      <c r="AO232" s="39">
        <v>0</v>
      </c>
      <c r="AP232" s="39">
        <v>0</v>
      </c>
      <c r="AQ232" s="39">
        <v>0</v>
      </c>
      <c r="AR232" s="39">
        <v>0</v>
      </c>
      <c r="AS232" s="39">
        <v>0</v>
      </c>
      <c r="AT232" s="39">
        <v>0</v>
      </c>
      <c r="AU232" s="39">
        <v>0</v>
      </c>
      <c r="AV232" s="39">
        <v>0</v>
      </c>
      <c r="AW232" s="39">
        <v>0</v>
      </c>
      <c r="AX232" s="39">
        <v>0</v>
      </c>
      <c r="AY232" s="39">
        <v>0</v>
      </c>
      <c r="AZ232" s="39">
        <v>0</v>
      </c>
      <c r="BA232" s="62">
        <v>0</v>
      </c>
      <c r="BB232" s="62">
        <v>0</v>
      </c>
      <c r="BC232" s="62">
        <v>0</v>
      </c>
      <c r="BD232" s="62">
        <v>0</v>
      </c>
      <c r="BE232" s="62">
        <v>0</v>
      </c>
      <c r="BF232" s="62">
        <v>0</v>
      </c>
      <c r="BG232" s="62">
        <v>0</v>
      </c>
      <c r="BH232" s="62">
        <v>0</v>
      </c>
      <c r="BI232" s="7">
        <v>0</v>
      </c>
      <c r="BJ232" s="7">
        <v>0</v>
      </c>
      <c r="BK232" s="62">
        <v>0</v>
      </c>
      <c r="BL232" s="62">
        <v>0</v>
      </c>
      <c r="BM232" s="170">
        <v>0</v>
      </c>
      <c r="BN232" s="62"/>
      <c r="BO232" s="62"/>
      <c r="BP232" s="62"/>
      <c r="BQ232" s="62"/>
      <c r="BR232" s="62"/>
      <c r="BS232" s="62"/>
      <c r="BT232" s="62"/>
    </row>
    <row r="233" spans="3:72" x14ac:dyDescent="0.25">
      <c r="C233" t="str">
        <f>INDEX(Propetz!B:B,MATCH(F233,Propetz!D:D,0),1)</f>
        <v>MONICA REHM DA SILVA 05289209956</v>
      </c>
      <c r="D233" s="31" t="s">
        <v>174</v>
      </c>
      <c r="E233" s="26" t="s">
        <v>275</v>
      </c>
      <c r="F233" s="31">
        <v>1106</v>
      </c>
      <c r="G233" s="26" t="s">
        <v>437</v>
      </c>
      <c r="H233" s="26" t="s">
        <v>435</v>
      </c>
      <c r="I233" s="39">
        <v>0</v>
      </c>
      <c r="J233" s="39">
        <v>4734.37</v>
      </c>
      <c r="K233" s="39">
        <v>2690.4</v>
      </c>
      <c r="L233" s="39">
        <v>0</v>
      </c>
      <c r="M233" s="39">
        <v>0</v>
      </c>
      <c r="N233" s="39">
        <v>0</v>
      </c>
      <c r="O233" s="39">
        <v>0</v>
      </c>
      <c r="P233" s="39">
        <v>0</v>
      </c>
      <c r="Q233" s="39">
        <v>0</v>
      </c>
      <c r="R233" s="39">
        <v>0</v>
      </c>
      <c r="S233" s="39">
        <v>0</v>
      </c>
      <c r="T233" s="39">
        <v>6030.83</v>
      </c>
      <c r="U233" s="39">
        <v>0</v>
      </c>
      <c r="V233" s="39">
        <v>0</v>
      </c>
      <c r="W233" s="39">
        <v>0</v>
      </c>
      <c r="X233" s="39">
        <v>0</v>
      </c>
      <c r="Y233" s="39">
        <v>0</v>
      </c>
      <c r="Z233" s="39">
        <v>0</v>
      </c>
      <c r="AA233" s="39">
        <v>0</v>
      </c>
      <c r="AB233" s="39">
        <v>0</v>
      </c>
      <c r="AC233" s="39">
        <v>0</v>
      </c>
      <c r="AD233" s="39">
        <v>0</v>
      </c>
      <c r="AE233" s="39">
        <v>0</v>
      </c>
      <c r="AF233" s="39">
        <v>0</v>
      </c>
      <c r="AG233" s="39">
        <v>0</v>
      </c>
      <c r="AH233" s="39">
        <v>0</v>
      </c>
      <c r="AI233" s="39">
        <v>0</v>
      </c>
      <c r="AJ233" s="39">
        <v>0</v>
      </c>
      <c r="AK233" s="39">
        <v>0</v>
      </c>
      <c r="AL233" s="39">
        <v>0</v>
      </c>
      <c r="AM233" s="39">
        <v>0</v>
      </c>
      <c r="AN233" s="39">
        <v>0</v>
      </c>
      <c r="AO233" s="39">
        <v>0</v>
      </c>
      <c r="AP233" s="39">
        <v>0</v>
      </c>
      <c r="AQ233" s="39">
        <v>0</v>
      </c>
      <c r="AR233" s="39">
        <v>0</v>
      </c>
      <c r="AS233" s="39">
        <v>0</v>
      </c>
      <c r="AT233" s="39">
        <v>0</v>
      </c>
      <c r="AU233" s="39">
        <v>0</v>
      </c>
      <c r="AV233" s="39">
        <v>0</v>
      </c>
      <c r="AW233" s="39">
        <v>0</v>
      </c>
      <c r="AX233" s="39">
        <v>0</v>
      </c>
      <c r="AY233" s="39">
        <v>0</v>
      </c>
      <c r="AZ233" s="39">
        <v>0</v>
      </c>
      <c r="BA233" s="62">
        <v>0</v>
      </c>
      <c r="BB233" s="62">
        <v>0</v>
      </c>
      <c r="BC233" s="62">
        <v>0</v>
      </c>
      <c r="BD233" s="62">
        <v>0</v>
      </c>
      <c r="BE233" s="62">
        <v>0</v>
      </c>
      <c r="BF233" s="62">
        <v>0</v>
      </c>
      <c r="BG233" s="62">
        <v>0</v>
      </c>
      <c r="BH233" s="62">
        <v>0</v>
      </c>
      <c r="BI233" s="7">
        <v>0</v>
      </c>
      <c r="BJ233" s="7">
        <v>0</v>
      </c>
      <c r="BK233" s="62">
        <v>0</v>
      </c>
      <c r="BL233" s="62">
        <v>0</v>
      </c>
      <c r="BM233" s="170">
        <v>0</v>
      </c>
      <c r="BN233" s="62"/>
      <c r="BO233" s="62"/>
      <c r="BP233" s="62"/>
      <c r="BQ233" s="62"/>
      <c r="BR233" s="62"/>
      <c r="BS233" s="62"/>
      <c r="BT233" s="62"/>
    </row>
    <row r="234" spans="3:72" x14ac:dyDescent="0.25">
      <c r="C234" t="str">
        <f>INDEX(Propetz!B:B,MATCH(F234,Propetz!D:D,0),1)</f>
        <v>DULCINEIA BENDASOLLI 17411829803</v>
      </c>
      <c r="D234" s="31" t="s">
        <v>367</v>
      </c>
      <c r="E234" s="26" t="s">
        <v>276</v>
      </c>
      <c r="F234" s="31">
        <v>1361</v>
      </c>
      <c r="G234" s="26" t="s">
        <v>436</v>
      </c>
      <c r="H234" s="26" t="s">
        <v>440</v>
      </c>
      <c r="I234" s="39">
        <v>0</v>
      </c>
      <c r="J234" s="39">
        <v>0</v>
      </c>
      <c r="K234" s="39">
        <v>0</v>
      </c>
      <c r="L234" s="39">
        <v>0</v>
      </c>
      <c r="M234" s="39">
        <v>0</v>
      </c>
      <c r="N234" s="39">
        <v>0</v>
      </c>
      <c r="O234" s="39">
        <v>0</v>
      </c>
      <c r="P234" s="39">
        <v>0</v>
      </c>
      <c r="Q234" s="39">
        <v>0</v>
      </c>
      <c r="R234" s="39">
        <v>0</v>
      </c>
      <c r="S234" s="39">
        <v>0</v>
      </c>
      <c r="T234" s="39">
        <v>0</v>
      </c>
      <c r="U234" s="39">
        <v>0</v>
      </c>
      <c r="V234" s="39">
        <v>0</v>
      </c>
      <c r="W234" s="39">
        <v>0</v>
      </c>
      <c r="X234" s="39">
        <v>6021.94</v>
      </c>
      <c r="Y234" s="39">
        <v>0</v>
      </c>
      <c r="Z234" s="39">
        <v>0</v>
      </c>
      <c r="AA234" s="39">
        <v>0</v>
      </c>
      <c r="AB234" s="39">
        <v>0</v>
      </c>
      <c r="AC234" s="39">
        <v>0</v>
      </c>
      <c r="AD234" s="39">
        <v>0</v>
      </c>
      <c r="AE234" s="39">
        <v>0</v>
      </c>
      <c r="AF234" s="39">
        <v>0</v>
      </c>
      <c r="AG234" s="39">
        <v>0</v>
      </c>
      <c r="AH234" s="39">
        <v>0</v>
      </c>
      <c r="AI234" s="39">
        <v>0</v>
      </c>
      <c r="AJ234" s="39">
        <v>0</v>
      </c>
      <c r="AK234" s="39">
        <v>0</v>
      </c>
      <c r="AL234" s="39">
        <v>0</v>
      </c>
      <c r="AM234" s="39">
        <v>0</v>
      </c>
      <c r="AN234" s="39">
        <v>0</v>
      </c>
      <c r="AO234" s="39">
        <v>0</v>
      </c>
      <c r="AP234" s="39">
        <v>0</v>
      </c>
      <c r="AQ234" s="39">
        <v>0</v>
      </c>
      <c r="AR234" s="39">
        <v>0</v>
      </c>
      <c r="AS234" s="39">
        <v>0</v>
      </c>
      <c r="AT234" s="39">
        <v>0</v>
      </c>
      <c r="AU234" s="39">
        <v>0</v>
      </c>
      <c r="AV234" s="39">
        <v>0</v>
      </c>
      <c r="AW234" s="39">
        <v>0</v>
      </c>
      <c r="AX234" s="39">
        <v>0</v>
      </c>
      <c r="AY234" s="39">
        <v>0</v>
      </c>
      <c r="AZ234" s="39">
        <v>0</v>
      </c>
      <c r="BA234" s="62">
        <v>0</v>
      </c>
      <c r="BB234" s="62">
        <v>0</v>
      </c>
      <c r="BC234" s="62">
        <v>0</v>
      </c>
      <c r="BD234" s="62">
        <v>0</v>
      </c>
      <c r="BE234" s="62">
        <v>0</v>
      </c>
      <c r="BF234" s="62">
        <v>0</v>
      </c>
      <c r="BG234" s="62">
        <v>0</v>
      </c>
      <c r="BH234" s="62">
        <v>0</v>
      </c>
      <c r="BI234" s="7">
        <v>0</v>
      </c>
      <c r="BJ234" s="7">
        <v>0</v>
      </c>
      <c r="BK234" s="62">
        <v>0</v>
      </c>
      <c r="BL234" s="62">
        <v>0</v>
      </c>
      <c r="BM234" s="170">
        <v>0</v>
      </c>
      <c r="BN234" s="62"/>
      <c r="BO234" s="62"/>
      <c r="BP234" s="62"/>
      <c r="BQ234" s="62"/>
      <c r="BR234" s="62"/>
      <c r="BS234" s="62"/>
      <c r="BT234" s="62"/>
    </row>
    <row r="235" spans="3:72" x14ac:dyDescent="0.25">
      <c r="C235" t="str">
        <f>INDEX(Propetz!B:B,MATCH(F235,Propetz!D:D,0),1)</f>
        <v>PETY SPACE PET SHOP LTDA</v>
      </c>
      <c r="D235" s="31" t="s">
        <v>342</v>
      </c>
      <c r="E235" s="26" t="s">
        <v>276</v>
      </c>
      <c r="F235" s="31">
        <v>1300</v>
      </c>
      <c r="G235" s="26" t="s">
        <v>436</v>
      </c>
      <c r="H235" s="26" t="s">
        <v>435</v>
      </c>
      <c r="I235" s="39">
        <v>0</v>
      </c>
      <c r="J235" s="39">
        <v>0</v>
      </c>
      <c r="K235" s="39">
        <v>0</v>
      </c>
      <c r="L235" s="39">
        <v>0</v>
      </c>
      <c r="M235" s="39">
        <v>0</v>
      </c>
      <c r="N235" s="39">
        <v>0</v>
      </c>
      <c r="O235" s="39">
        <v>0</v>
      </c>
      <c r="P235" s="39">
        <v>0</v>
      </c>
      <c r="Q235" s="39">
        <v>0</v>
      </c>
      <c r="R235" s="39">
        <v>0</v>
      </c>
      <c r="S235" s="39">
        <v>0</v>
      </c>
      <c r="T235" s="39">
        <v>0</v>
      </c>
      <c r="U235" s="39">
        <v>3605.02</v>
      </c>
      <c r="V235" s="39">
        <v>1275.48</v>
      </c>
      <c r="W235" s="39">
        <v>0</v>
      </c>
      <c r="X235" s="39">
        <v>1061.8900000000001</v>
      </c>
      <c r="Y235" s="39">
        <v>0</v>
      </c>
      <c r="Z235" s="39">
        <v>0</v>
      </c>
      <c r="AA235" s="39">
        <v>0</v>
      </c>
      <c r="AB235" s="39">
        <v>0</v>
      </c>
      <c r="AC235" s="39">
        <v>0</v>
      </c>
      <c r="AD235" s="39">
        <v>0</v>
      </c>
      <c r="AE235" s="39">
        <v>0</v>
      </c>
      <c r="AF235" s="39">
        <v>0</v>
      </c>
      <c r="AG235" s="39">
        <v>0</v>
      </c>
      <c r="AH235" s="39">
        <v>0</v>
      </c>
      <c r="AI235" s="39">
        <v>0</v>
      </c>
      <c r="AJ235" s="39">
        <v>0</v>
      </c>
      <c r="AK235" s="39">
        <v>1209.5999999999999</v>
      </c>
      <c r="AL235" s="39">
        <v>0</v>
      </c>
      <c r="AM235" s="39">
        <v>894.22</v>
      </c>
      <c r="AN235" s="39">
        <v>0</v>
      </c>
      <c r="AO235" s="39">
        <v>0</v>
      </c>
      <c r="AP235" s="39">
        <v>0</v>
      </c>
      <c r="AQ235" s="39">
        <v>0</v>
      </c>
      <c r="AR235" s="39">
        <v>0</v>
      </c>
      <c r="AS235" s="39">
        <v>0</v>
      </c>
      <c r="AT235" s="39">
        <v>0</v>
      </c>
      <c r="AU235" s="39">
        <v>0</v>
      </c>
      <c r="AV235" s="39">
        <v>0</v>
      </c>
      <c r="AW235" s="39">
        <v>0</v>
      </c>
      <c r="AX235" s="39">
        <v>0</v>
      </c>
      <c r="AY235" s="39">
        <v>0</v>
      </c>
      <c r="AZ235" s="39">
        <v>0</v>
      </c>
      <c r="BA235" s="62">
        <v>0</v>
      </c>
      <c r="BB235" s="62">
        <v>0</v>
      </c>
      <c r="BC235" s="62">
        <v>0</v>
      </c>
      <c r="BD235" s="62">
        <v>0</v>
      </c>
      <c r="BE235" s="62">
        <v>0</v>
      </c>
      <c r="BF235" s="62">
        <v>0</v>
      </c>
      <c r="BG235" s="62">
        <v>0</v>
      </c>
      <c r="BH235" s="62">
        <v>0</v>
      </c>
      <c r="BI235" s="7">
        <v>0</v>
      </c>
      <c r="BJ235" s="7">
        <v>0</v>
      </c>
      <c r="BK235" s="62">
        <v>0</v>
      </c>
      <c r="BL235" s="62">
        <v>0</v>
      </c>
      <c r="BM235" s="170">
        <v>0</v>
      </c>
      <c r="BN235" s="62"/>
      <c r="BO235" s="62"/>
      <c r="BP235" s="62"/>
      <c r="BQ235" s="62"/>
      <c r="BR235" s="62"/>
      <c r="BS235" s="62"/>
      <c r="BT235" s="62"/>
    </row>
    <row r="236" spans="3:72" x14ac:dyDescent="0.25">
      <c r="C236" t="str">
        <f>INDEX(Propetz!B:B,MATCH(F236,Propetz!D:D,0),1)</f>
        <v>CIA FAUNA ICT PET SHOP EIRELI</v>
      </c>
      <c r="D236" s="31" t="s">
        <v>49</v>
      </c>
      <c r="E236" s="26" t="s">
        <v>276</v>
      </c>
      <c r="F236" s="31">
        <v>1210</v>
      </c>
      <c r="G236" s="26" t="s">
        <v>436</v>
      </c>
      <c r="H236" s="26" t="s">
        <v>440</v>
      </c>
      <c r="I236" s="39">
        <v>0</v>
      </c>
      <c r="J236" s="39">
        <v>0</v>
      </c>
      <c r="K236" s="39">
        <v>0</v>
      </c>
      <c r="L236" s="39">
        <v>0</v>
      </c>
      <c r="M236" s="39">
        <v>0</v>
      </c>
      <c r="N236" s="39">
        <v>5609.92</v>
      </c>
      <c r="O236" s="39">
        <v>0</v>
      </c>
      <c r="P236" s="39">
        <v>0</v>
      </c>
      <c r="Q236" s="39">
        <v>0</v>
      </c>
      <c r="R236" s="39">
        <v>0</v>
      </c>
      <c r="S236" s="39">
        <v>0</v>
      </c>
      <c r="T236" s="39">
        <v>0</v>
      </c>
      <c r="U236" s="39">
        <v>0</v>
      </c>
      <c r="V236" s="39">
        <v>0</v>
      </c>
      <c r="W236" s="39">
        <v>0</v>
      </c>
      <c r="X236" s="39">
        <v>0</v>
      </c>
      <c r="Y236" s="39">
        <v>0</v>
      </c>
      <c r="Z236" s="39">
        <v>0</v>
      </c>
      <c r="AA236" s="39">
        <v>0</v>
      </c>
      <c r="AB236" s="39">
        <v>0</v>
      </c>
      <c r="AC236" s="39">
        <v>0</v>
      </c>
      <c r="AD236" s="39">
        <v>0</v>
      </c>
      <c r="AE236" s="39">
        <v>0</v>
      </c>
      <c r="AF236" s="39">
        <v>0</v>
      </c>
      <c r="AG236" s="39">
        <v>0</v>
      </c>
      <c r="AH236" s="39">
        <v>0</v>
      </c>
      <c r="AI236" s="39">
        <v>0</v>
      </c>
      <c r="AJ236" s="39">
        <v>0</v>
      </c>
      <c r="AK236" s="39">
        <v>0</v>
      </c>
      <c r="AL236" s="39">
        <v>0</v>
      </c>
      <c r="AM236" s="39">
        <v>0</v>
      </c>
      <c r="AN236" s="39">
        <v>0</v>
      </c>
      <c r="AO236" s="39">
        <v>0</v>
      </c>
      <c r="AP236" s="39">
        <v>0</v>
      </c>
      <c r="AQ236" s="39">
        <v>0</v>
      </c>
      <c r="AR236" s="39">
        <v>0</v>
      </c>
      <c r="AS236" s="39">
        <v>0</v>
      </c>
      <c r="AT236" s="39">
        <v>0</v>
      </c>
      <c r="AU236" s="39">
        <v>0</v>
      </c>
      <c r="AV236" s="39">
        <v>0</v>
      </c>
      <c r="AW236" s="39">
        <v>0</v>
      </c>
      <c r="AX236" s="39">
        <v>0</v>
      </c>
      <c r="AY236" s="39">
        <v>0</v>
      </c>
      <c r="AZ236" s="39">
        <v>0</v>
      </c>
      <c r="BA236" s="62">
        <v>0</v>
      </c>
      <c r="BB236" s="62">
        <v>0</v>
      </c>
      <c r="BC236" s="62">
        <v>0</v>
      </c>
      <c r="BD236" s="62">
        <v>0</v>
      </c>
      <c r="BE236" s="62">
        <v>0</v>
      </c>
      <c r="BF236" s="62">
        <v>0</v>
      </c>
      <c r="BG236" s="62">
        <v>0</v>
      </c>
      <c r="BH236" s="62">
        <v>0</v>
      </c>
      <c r="BI236" s="7">
        <v>0</v>
      </c>
      <c r="BJ236" s="7">
        <v>0</v>
      </c>
      <c r="BK236" s="62">
        <v>0</v>
      </c>
      <c r="BL236" s="62">
        <v>0</v>
      </c>
      <c r="BM236" s="170">
        <v>0</v>
      </c>
      <c r="BN236" s="62"/>
      <c r="BO236" s="62"/>
      <c r="BP236" s="62"/>
      <c r="BQ236" s="62"/>
      <c r="BR236" s="62"/>
      <c r="BS236" s="62"/>
      <c r="BT236" s="62"/>
    </row>
    <row r="237" spans="3:72" x14ac:dyDescent="0.25">
      <c r="C237" t="str">
        <f>INDEX(Propetz!B:B,MATCH(F237,Propetz!D:D,0),1)</f>
        <v>NATALIA CASSIA SOUSA ALBUQUERQUE</v>
      </c>
      <c r="D237" s="31" t="s">
        <v>318</v>
      </c>
      <c r="E237" s="26" t="s">
        <v>286</v>
      </c>
      <c r="F237" s="31">
        <v>1339</v>
      </c>
      <c r="G237" s="26" t="s">
        <v>436</v>
      </c>
      <c r="H237" s="26" t="s">
        <v>440</v>
      </c>
      <c r="I237" s="39">
        <v>0</v>
      </c>
      <c r="J237" s="39">
        <v>0</v>
      </c>
      <c r="K237" s="39">
        <v>0</v>
      </c>
      <c r="L237" s="39">
        <v>0</v>
      </c>
      <c r="M237" s="39">
        <v>0</v>
      </c>
      <c r="N237" s="39">
        <v>0</v>
      </c>
      <c r="O237" s="39">
        <v>0</v>
      </c>
      <c r="P237" s="39">
        <v>0</v>
      </c>
      <c r="Q237" s="39">
        <v>0</v>
      </c>
      <c r="R237" s="39">
        <v>0</v>
      </c>
      <c r="S237" s="39">
        <v>0</v>
      </c>
      <c r="T237" s="39">
        <v>5577.12</v>
      </c>
      <c r="U237" s="39">
        <v>0</v>
      </c>
      <c r="V237" s="39">
        <v>0</v>
      </c>
      <c r="W237" s="39">
        <v>0</v>
      </c>
      <c r="X237" s="39">
        <v>0</v>
      </c>
      <c r="Y237" s="39">
        <v>0</v>
      </c>
      <c r="Z237" s="39">
        <v>0</v>
      </c>
      <c r="AA237" s="39">
        <v>0</v>
      </c>
      <c r="AB237" s="39">
        <v>0</v>
      </c>
      <c r="AC237" s="39">
        <v>0</v>
      </c>
      <c r="AD237" s="39">
        <v>0</v>
      </c>
      <c r="AE237" s="39">
        <v>0</v>
      </c>
      <c r="AF237" s="39">
        <v>0</v>
      </c>
      <c r="AG237" s="39">
        <v>0</v>
      </c>
      <c r="AH237" s="39">
        <v>0</v>
      </c>
      <c r="AI237" s="39">
        <v>0</v>
      </c>
      <c r="AJ237" s="39">
        <v>0</v>
      </c>
      <c r="AK237" s="39">
        <v>0</v>
      </c>
      <c r="AL237" s="39">
        <v>0</v>
      </c>
      <c r="AM237" s="39">
        <v>0</v>
      </c>
      <c r="AN237" s="39">
        <v>0</v>
      </c>
      <c r="AO237" s="39">
        <v>0</v>
      </c>
      <c r="AP237" s="39">
        <v>0</v>
      </c>
      <c r="AQ237" s="39">
        <v>0</v>
      </c>
      <c r="AR237" s="39">
        <v>0</v>
      </c>
      <c r="AS237" s="39">
        <v>0</v>
      </c>
      <c r="AT237" s="39">
        <v>0</v>
      </c>
      <c r="AU237" s="39">
        <v>0</v>
      </c>
      <c r="AV237" s="39">
        <v>0</v>
      </c>
      <c r="AW237" s="39">
        <v>0</v>
      </c>
      <c r="AX237" s="39">
        <v>0</v>
      </c>
      <c r="AY237" s="39">
        <v>0</v>
      </c>
      <c r="AZ237" s="39">
        <v>0</v>
      </c>
      <c r="BA237" s="62">
        <v>0</v>
      </c>
      <c r="BB237" s="62">
        <v>0</v>
      </c>
      <c r="BC237" s="62">
        <v>0</v>
      </c>
      <c r="BD237" s="62">
        <v>0</v>
      </c>
      <c r="BE237" s="62">
        <v>0</v>
      </c>
      <c r="BF237" s="62">
        <v>0</v>
      </c>
      <c r="BG237" s="62">
        <v>0</v>
      </c>
      <c r="BH237" s="62">
        <v>0</v>
      </c>
      <c r="BI237" s="7">
        <v>0</v>
      </c>
      <c r="BJ237" s="7">
        <v>0</v>
      </c>
      <c r="BK237" s="62">
        <v>0</v>
      </c>
      <c r="BL237" s="62">
        <v>0</v>
      </c>
      <c r="BM237" s="170">
        <v>0</v>
      </c>
      <c r="BN237" s="62"/>
      <c r="BO237" s="62"/>
      <c r="BP237" s="62"/>
      <c r="BQ237" s="62"/>
      <c r="BR237" s="62"/>
      <c r="BS237" s="62"/>
      <c r="BT237" s="62"/>
    </row>
    <row r="238" spans="3:72" x14ac:dyDescent="0.25">
      <c r="C238" t="str">
        <f>INDEX(Propetz!B:B,MATCH(F238,Propetz!D:D,0),1)</f>
        <v>CENTRO OESTE DISTRIBUIDORA DE PRODUTOS PET EIRELI</v>
      </c>
      <c r="D238" s="31" t="s">
        <v>48</v>
      </c>
      <c r="E238" s="26" t="s">
        <v>280</v>
      </c>
      <c r="F238" s="31">
        <v>1042</v>
      </c>
      <c r="G238" s="26" t="s">
        <v>436</v>
      </c>
      <c r="H238" s="26" t="s">
        <v>435</v>
      </c>
      <c r="I238" s="39">
        <v>9037.68</v>
      </c>
      <c r="J238" s="39">
        <v>0</v>
      </c>
      <c r="K238" s="39">
        <v>0</v>
      </c>
      <c r="L238" s="39">
        <v>0</v>
      </c>
      <c r="M238" s="39">
        <v>0</v>
      </c>
      <c r="N238" s="39">
        <v>0</v>
      </c>
      <c r="O238" s="39">
        <v>1775.04</v>
      </c>
      <c r="P238" s="39">
        <v>0</v>
      </c>
      <c r="Q238" s="39">
        <v>2268.96</v>
      </c>
      <c r="R238" s="39">
        <v>0</v>
      </c>
      <c r="S238" s="39">
        <v>0</v>
      </c>
      <c r="T238" s="39">
        <v>0</v>
      </c>
      <c r="U238" s="39">
        <v>0</v>
      </c>
      <c r="V238" s="39">
        <v>0</v>
      </c>
      <c r="W238" s="39">
        <v>1461.66</v>
      </c>
      <c r="X238" s="39">
        <v>0</v>
      </c>
      <c r="Y238" s="39">
        <v>0</v>
      </c>
      <c r="Z238" s="39">
        <v>0</v>
      </c>
      <c r="AA238" s="39">
        <v>0</v>
      </c>
      <c r="AB238" s="39">
        <v>0</v>
      </c>
      <c r="AC238" s="39">
        <v>1451.81</v>
      </c>
      <c r="AD238" s="39">
        <v>2280.96</v>
      </c>
      <c r="AE238" s="39">
        <v>0</v>
      </c>
      <c r="AF238" s="39">
        <v>0</v>
      </c>
      <c r="AG238" s="39">
        <v>0</v>
      </c>
      <c r="AH238" s="39">
        <v>0</v>
      </c>
      <c r="AI238" s="39">
        <v>0</v>
      </c>
      <c r="AJ238" s="39">
        <v>0</v>
      </c>
      <c r="AK238" s="39">
        <v>0</v>
      </c>
      <c r="AL238" s="39">
        <v>0</v>
      </c>
      <c r="AM238" s="39">
        <v>0</v>
      </c>
      <c r="AN238" s="39">
        <v>0</v>
      </c>
      <c r="AO238" s="39">
        <v>0</v>
      </c>
      <c r="AP238" s="39">
        <v>0</v>
      </c>
      <c r="AQ238" s="39">
        <v>0</v>
      </c>
      <c r="AR238" s="39">
        <v>0</v>
      </c>
      <c r="AS238" s="39">
        <v>0</v>
      </c>
      <c r="AT238" s="39">
        <v>0</v>
      </c>
      <c r="AU238" s="39">
        <v>0</v>
      </c>
      <c r="AV238" s="39">
        <v>0</v>
      </c>
      <c r="AW238" s="39">
        <v>0</v>
      </c>
      <c r="AX238" s="39">
        <v>0</v>
      </c>
      <c r="AY238" s="39">
        <v>0</v>
      </c>
      <c r="AZ238" s="39">
        <v>0</v>
      </c>
      <c r="BA238" s="62">
        <v>0</v>
      </c>
      <c r="BB238" s="62">
        <v>0</v>
      </c>
      <c r="BC238" s="62">
        <v>0</v>
      </c>
      <c r="BD238" s="62">
        <v>0</v>
      </c>
      <c r="BE238" s="62">
        <v>0</v>
      </c>
      <c r="BF238" s="62">
        <v>0</v>
      </c>
      <c r="BG238" s="62">
        <v>0</v>
      </c>
      <c r="BH238" s="62">
        <v>0</v>
      </c>
      <c r="BI238" s="7">
        <v>0</v>
      </c>
      <c r="BJ238" s="7">
        <v>0</v>
      </c>
      <c r="BK238" s="62">
        <v>0</v>
      </c>
      <c r="BL238" s="62">
        <v>0</v>
      </c>
      <c r="BM238" s="170">
        <v>0</v>
      </c>
      <c r="BN238" s="62"/>
      <c r="BO238" s="62"/>
      <c r="BP238" s="62"/>
      <c r="BQ238" s="62"/>
      <c r="BR238" s="62"/>
      <c r="BS238" s="62"/>
      <c r="BT238" s="62"/>
    </row>
    <row r="239" spans="3:72" x14ac:dyDescent="0.25">
      <c r="C239" t="str">
        <f>INDEX(Propetz!B:B,MATCH(F239,Propetz!D:D,0),1)</f>
        <v>J.W EQUIPAMENTOS</v>
      </c>
      <c r="D239" s="31" t="s">
        <v>122</v>
      </c>
      <c r="E239" s="26" t="s">
        <v>295</v>
      </c>
      <c r="F239" s="31">
        <v>1257</v>
      </c>
      <c r="G239" s="26" t="s">
        <v>437</v>
      </c>
      <c r="H239" s="26" t="s">
        <v>435</v>
      </c>
      <c r="I239" s="39">
        <v>0</v>
      </c>
      <c r="J239" s="39">
        <v>0</v>
      </c>
      <c r="K239" s="39">
        <v>0</v>
      </c>
      <c r="L239" s="39">
        <v>0</v>
      </c>
      <c r="M239" s="39">
        <v>0</v>
      </c>
      <c r="N239" s="39">
        <v>0</v>
      </c>
      <c r="O239" s="39">
        <v>0</v>
      </c>
      <c r="P239" s="39">
        <v>0</v>
      </c>
      <c r="Q239" s="39">
        <v>3155.24</v>
      </c>
      <c r="R239" s="39">
        <v>0</v>
      </c>
      <c r="S239" s="39">
        <v>0</v>
      </c>
      <c r="T239" s="39">
        <v>0</v>
      </c>
      <c r="U239" s="39">
        <v>0</v>
      </c>
      <c r="V239" s="39">
        <v>0</v>
      </c>
      <c r="W239" s="39">
        <v>2336.52</v>
      </c>
      <c r="X239" s="39">
        <v>0</v>
      </c>
      <c r="Y239" s="39">
        <v>0</v>
      </c>
      <c r="Z239" s="39">
        <v>0</v>
      </c>
      <c r="AA239" s="39">
        <v>0</v>
      </c>
      <c r="AB239" s="39">
        <v>0</v>
      </c>
      <c r="AC239" s="39">
        <v>0</v>
      </c>
      <c r="AD239" s="39">
        <v>0</v>
      </c>
      <c r="AE239" s="39">
        <v>0</v>
      </c>
      <c r="AF239" s="39">
        <v>0</v>
      </c>
      <c r="AG239" s="39">
        <v>0</v>
      </c>
      <c r="AH239" s="39">
        <v>0</v>
      </c>
      <c r="AI239" s="39">
        <v>0</v>
      </c>
      <c r="AJ239" s="39">
        <v>0</v>
      </c>
      <c r="AK239" s="39">
        <v>0</v>
      </c>
      <c r="AL239" s="39">
        <v>0</v>
      </c>
      <c r="AM239" s="39">
        <v>0</v>
      </c>
      <c r="AN239" s="39">
        <v>0</v>
      </c>
      <c r="AO239" s="39">
        <v>0</v>
      </c>
      <c r="AP239" s="39">
        <v>0</v>
      </c>
      <c r="AQ239" s="39">
        <v>0</v>
      </c>
      <c r="AR239" s="39">
        <v>0</v>
      </c>
      <c r="AS239" s="39">
        <v>0</v>
      </c>
      <c r="AT239" s="39">
        <v>0</v>
      </c>
      <c r="AU239" s="39">
        <v>0</v>
      </c>
      <c r="AV239" s="39">
        <v>0</v>
      </c>
      <c r="AW239" s="39">
        <v>0</v>
      </c>
      <c r="AX239" s="39">
        <v>0</v>
      </c>
      <c r="AY239" s="39">
        <v>0</v>
      </c>
      <c r="AZ239" s="39">
        <v>3294.46</v>
      </c>
      <c r="BA239" s="62">
        <v>0</v>
      </c>
      <c r="BB239" s="62">
        <v>0</v>
      </c>
      <c r="BC239" s="62">
        <v>0</v>
      </c>
      <c r="BD239" s="62">
        <v>0</v>
      </c>
      <c r="BE239" s="62">
        <v>5434.43</v>
      </c>
      <c r="BF239" s="62">
        <v>0</v>
      </c>
      <c r="BG239" s="62">
        <v>0</v>
      </c>
      <c r="BH239" s="62">
        <v>0</v>
      </c>
      <c r="BI239" s="7">
        <v>0</v>
      </c>
      <c r="BJ239" s="7">
        <v>0</v>
      </c>
      <c r="BK239" s="62">
        <v>5985.6</v>
      </c>
      <c r="BL239" s="62">
        <v>0</v>
      </c>
      <c r="BM239" s="170">
        <v>8076</v>
      </c>
      <c r="BN239" s="62"/>
      <c r="BO239" s="62"/>
      <c r="BP239" s="62"/>
      <c r="BQ239" s="62"/>
      <c r="BR239" s="62"/>
      <c r="BS239" s="62"/>
      <c r="BT239" s="62"/>
    </row>
    <row r="240" spans="3:72" x14ac:dyDescent="0.25">
      <c r="C240" t="str">
        <f>INDEX(Propetz!B:B,MATCH(F240,Propetz!D:D,0),1)</f>
        <v>LUX DOG SALAO DE BELEZA PARA CAES EIRELI</v>
      </c>
      <c r="D240" s="31" t="s">
        <v>354</v>
      </c>
      <c r="E240" s="26" t="s">
        <v>295</v>
      </c>
      <c r="F240" s="31">
        <v>1343</v>
      </c>
      <c r="G240" s="26" t="s">
        <v>437</v>
      </c>
      <c r="H240" s="26" t="s">
        <v>464</v>
      </c>
      <c r="I240" s="39">
        <v>0</v>
      </c>
      <c r="J240" s="39">
        <v>3079.46</v>
      </c>
      <c r="K240" s="39">
        <v>0</v>
      </c>
      <c r="L240" s="39">
        <v>4222.2</v>
      </c>
      <c r="M240" s="39">
        <v>0</v>
      </c>
      <c r="N240" s="39">
        <v>3340.3</v>
      </c>
      <c r="O240" s="39">
        <v>862.4</v>
      </c>
      <c r="P240" s="39">
        <v>0</v>
      </c>
      <c r="Q240" s="39">
        <v>4072.84</v>
      </c>
      <c r="R240" s="39">
        <v>0</v>
      </c>
      <c r="S240" s="39">
        <v>0</v>
      </c>
      <c r="T240" s="39">
        <v>1743.6</v>
      </c>
      <c r="U240" s="39">
        <v>4878.8</v>
      </c>
      <c r="V240" s="39">
        <v>5441</v>
      </c>
      <c r="W240" s="39">
        <v>0</v>
      </c>
      <c r="X240" s="39">
        <v>0</v>
      </c>
      <c r="Y240" s="39">
        <v>0</v>
      </c>
      <c r="Z240" s="39">
        <v>0</v>
      </c>
      <c r="AA240" s="39">
        <v>0</v>
      </c>
      <c r="AB240" s="39">
        <v>0</v>
      </c>
      <c r="AC240" s="39">
        <v>0</v>
      </c>
      <c r="AD240" s="39">
        <v>0</v>
      </c>
      <c r="AE240" s="39">
        <v>0</v>
      </c>
      <c r="AF240" s="39">
        <v>0</v>
      </c>
      <c r="AG240" s="39">
        <v>0</v>
      </c>
      <c r="AH240" s="39">
        <v>0</v>
      </c>
      <c r="AI240" s="39">
        <v>0</v>
      </c>
      <c r="AJ240" s="39">
        <v>0</v>
      </c>
      <c r="AK240" s="39">
        <v>0</v>
      </c>
      <c r="AL240" s="39">
        <v>0</v>
      </c>
      <c r="AM240" s="39">
        <v>0</v>
      </c>
      <c r="AN240" s="39">
        <v>0</v>
      </c>
      <c r="AO240" s="39">
        <v>0</v>
      </c>
      <c r="AP240" s="39">
        <v>0</v>
      </c>
      <c r="AQ240" s="39">
        <v>0</v>
      </c>
      <c r="AR240" s="39">
        <v>0</v>
      </c>
      <c r="AS240" s="39">
        <v>0</v>
      </c>
      <c r="AT240" s="39">
        <v>0</v>
      </c>
      <c r="AU240" s="39">
        <v>0</v>
      </c>
      <c r="AV240" s="39">
        <v>0</v>
      </c>
      <c r="AW240" s="39">
        <v>0</v>
      </c>
      <c r="AX240" s="39">
        <v>0</v>
      </c>
      <c r="AY240" s="39">
        <v>0</v>
      </c>
      <c r="AZ240" s="39">
        <v>0</v>
      </c>
      <c r="BA240" s="62">
        <v>0</v>
      </c>
      <c r="BB240" s="62">
        <v>0</v>
      </c>
      <c r="BC240" s="62">
        <v>0</v>
      </c>
      <c r="BD240" s="62">
        <v>0</v>
      </c>
      <c r="BE240" s="62">
        <v>0</v>
      </c>
      <c r="BF240" s="62">
        <v>0</v>
      </c>
      <c r="BG240" s="62">
        <v>0</v>
      </c>
      <c r="BH240" s="62">
        <v>0</v>
      </c>
      <c r="BI240" s="7">
        <v>0</v>
      </c>
      <c r="BJ240" s="7">
        <v>0</v>
      </c>
      <c r="BK240" s="62">
        <v>0</v>
      </c>
      <c r="BL240" s="62">
        <v>0</v>
      </c>
      <c r="BM240" s="170">
        <v>0</v>
      </c>
      <c r="BN240" s="62"/>
      <c r="BO240" s="62"/>
      <c r="BP240" s="62"/>
      <c r="BQ240" s="62"/>
      <c r="BR240" s="62"/>
      <c r="BS240" s="62"/>
      <c r="BT240" s="62"/>
    </row>
    <row r="241" spans="3:72" x14ac:dyDescent="0.25">
      <c r="C241" t="str">
        <f>INDEX(Propetz!B:B,MATCH(F241,Propetz!D:D,0),1)</f>
        <v>MARIA ADRIANA DOS SANTOS 04612550650</v>
      </c>
      <c r="D241" s="31" t="s">
        <v>160</v>
      </c>
      <c r="E241" s="26" t="s">
        <v>280</v>
      </c>
      <c r="F241" s="31">
        <v>1260</v>
      </c>
      <c r="G241" s="26" t="s">
        <v>436</v>
      </c>
      <c r="H241" s="26" t="s">
        <v>440</v>
      </c>
      <c r="I241" s="39">
        <v>0</v>
      </c>
      <c r="J241" s="39">
        <v>0</v>
      </c>
      <c r="K241" s="39">
        <v>0</v>
      </c>
      <c r="L241" s="39">
        <v>0</v>
      </c>
      <c r="M241" s="39">
        <v>0</v>
      </c>
      <c r="N241" s="39">
        <v>0</v>
      </c>
      <c r="O241" s="39">
        <v>0</v>
      </c>
      <c r="P241" s="39">
        <v>0</v>
      </c>
      <c r="Q241" s="39">
        <v>3016.92</v>
      </c>
      <c r="R241" s="39">
        <v>0</v>
      </c>
      <c r="S241" s="39">
        <v>0</v>
      </c>
      <c r="T241" s="39">
        <v>2354.4</v>
      </c>
      <c r="U241" s="39">
        <v>0</v>
      </c>
      <c r="V241" s="39">
        <v>0</v>
      </c>
      <c r="W241" s="39">
        <v>0</v>
      </c>
      <c r="X241" s="39">
        <v>0</v>
      </c>
      <c r="Y241" s="39">
        <v>0</v>
      </c>
      <c r="Z241" s="39">
        <v>0</v>
      </c>
      <c r="AA241" s="39">
        <v>0</v>
      </c>
      <c r="AB241" s="39">
        <v>0</v>
      </c>
      <c r="AC241" s="39">
        <v>0</v>
      </c>
      <c r="AD241" s="39">
        <v>0</v>
      </c>
      <c r="AE241" s="39">
        <v>0</v>
      </c>
      <c r="AF241" s="39">
        <v>0</v>
      </c>
      <c r="AG241" s="39">
        <v>0</v>
      </c>
      <c r="AH241" s="39">
        <v>0</v>
      </c>
      <c r="AI241" s="39">
        <v>0</v>
      </c>
      <c r="AJ241" s="39">
        <v>0</v>
      </c>
      <c r="AK241" s="39">
        <v>0</v>
      </c>
      <c r="AL241" s="39">
        <v>0</v>
      </c>
      <c r="AM241" s="39">
        <v>0</v>
      </c>
      <c r="AN241" s="39">
        <v>0</v>
      </c>
      <c r="AO241" s="39">
        <v>0</v>
      </c>
      <c r="AP241" s="39">
        <v>0</v>
      </c>
      <c r="AQ241" s="39">
        <v>0</v>
      </c>
      <c r="AR241" s="39">
        <v>0</v>
      </c>
      <c r="AS241" s="39">
        <v>0</v>
      </c>
      <c r="AT241" s="39">
        <v>0</v>
      </c>
      <c r="AU241" s="39">
        <v>0</v>
      </c>
      <c r="AV241" s="39">
        <v>0</v>
      </c>
      <c r="AW241" s="39">
        <v>0</v>
      </c>
      <c r="AX241" s="39">
        <v>0</v>
      </c>
      <c r="AY241" s="39">
        <v>0</v>
      </c>
      <c r="AZ241" s="39">
        <v>0</v>
      </c>
      <c r="BA241" s="62">
        <v>0</v>
      </c>
      <c r="BB241" s="62">
        <v>0</v>
      </c>
      <c r="BC241" s="62">
        <v>0</v>
      </c>
      <c r="BD241" s="62">
        <v>0</v>
      </c>
      <c r="BE241" s="62">
        <v>0</v>
      </c>
      <c r="BF241" s="62">
        <v>0</v>
      </c>
      <c r="BG241" s="62">
        <v>0</v>
      </c>
      <c r="BH241" s="62">
        <v>0</v>
      </c>
      <c r="BI241" s="7">
        <v>0</v>
      </c>
      <c r="BJ241" s="7">
        <v>0</v>
      </c>
      <c r="BK241" s="62">
        <v>0</v>
      </c>
      <c r="BL241" s="62">
        <v>0</v>
      </c>
      <c r="BM241" s="170">
        <v>0</v>
      </c>
      <c r="BN241" s="62"/>
      <c r="BO241" s="62"/>
      <c r="BP241" s="62"/>
      <c r="BQ241" s="62"/>
      <c r="BR241" s="62"/>
      <c r="BS241" s="62"/>
      <c r="BT241" s="62"/>
    </row>
    <row r="242" spans="3:72" x14ac:dyDescent="0.25">
      <c r="C242" t="str">
        <f>INDEX(Propetz!B:B,MATCH(F242,Propetz!D:D,0),1)</f>
        <v>VICTOR ANDRADE DOS SANTOS 32979043800</v>
      </c>
      <c r="D242" s="31" t="s">
        <v>368</v>
      </c>
      <c r="E242" s="26" t="s">
        <v>275</v>
      </c>
      <c r="F242" s="31">
        <v>1360</v>
      </c>
      <c r="G242" s="26" t="s">
        <v>529</v>
      </c>
      <c r="H242" s="26" t="s">
        <v>435</v>
      </c>
      <c r="I242" s="39">
        <v>0</v>
      </c>
      <c r="J242" s="39">
        <v>0</v>
      </c>
      <c r="K242" s="39">
        <v>0</v>
      </c>
      <c r="L242" s="39">
        <v>0</v>
      </c>
      <c r="M242" s="39">
        <v>0</v>
      </c>
      <c r="N242" s="39">
        <v>0</v>
      </c>
      <c r="O242" s="39">
        <v>0</v>
      </c>
      <c r="P242" s="39">
        <v>0</v>
      </c>
      <c r="Q242" s="39">
        <v>0</v>
      </c>
      <c r="R242" s="39">
        <v>0</v>
      </c>
      <c r="S242" s="39">
        <v>0</v>
      </c>
      <c r="T242" s="39">
        <v>0</v>
      </c>
      <c r="U242" s="39">
        <v>0</v>
      </c>
      <c r="V242" s="39">
        <v>0</v>
      </c>
      <c r="W242" s="39">
        <v>0</v>
      </c>
      <c r="X242" s="39">
        <v>5332.81</v>
      </c>
      <c r="Y242" s="39">
        <v>3860.67</v>
      </c>
      <c r="Z242" s="39">
        <v>11120.9</v>
      </c>
      <c r="AA242" s="39">
        <v>16730.150000000001</v>
      </c>
      <c r="AB242" s="39">
        <v>23144.97</v>
      </c>
      <c r="AC242" s="39">
        <v>33378.269999999997</v>
      </c>
      <c r="AD242" s="39">
        <v>32602.19</v>
      </c>
      <c r="AE242" s="39">
        <v>35433.42</v>
      </c>
      <c r="AF242" s="39">
        <v>63338.73</v>
      </c>
      <c r="AG242" s="39">
        <v>20181.36</v>
      </c>
      <c r="AH242" s="39">
        <v>42669.05</v>
      </c>
      <c r="AI242" s="39">
        <v>41613.039999999994</v>
      </c>
      <c r="AJ242" s="39">
        <v>25358.28</v>
      </c>
      <c r="AK242" s="39">
        <v>40500.82</v>
      </c>
      <c r="AL242" s="39">
        <v>21384.880000000001</v>
      </c>
      <c r="AM242" s="39">
        <v>28511.86</v>
      </c>
      <c r="AN242" s="39">
        <v>4001.64</v>
      </c>
      <c r="AO242" s="39">
        <v>0</v>
      </c>
      <c r="AP242" s="39">
        <v>0</v>
      </c>
      <c r="AQ242" s="39">
        <v>0</v>
      </c>
      <c r="AR242" s="39">
        <v>0</v>
      </c>
      <c r="AS242" s="39">
        <v>0</v>
      </c>
      <c r="AT242" s="39">
        <v>0</v>
      </c>
      <c r="AU242" s="39">
        <v>0</v>
      </c>
      <c r="AV242" s="39">
        <v>0</v>
      </c>
      <c r="AW242" s="39">
        <v>0</v>
      </c>
      <c r="AX242" s="39">
        <v>0</v>
      </c>
      <c r="AY242" s="39">
        <v>0</v>
      </c>
      <c r="AZ242" s="39">
        <v>0</v>
      </c>
      <c r="BA242" s="62">
        <v>0</v>
      </c>
      <c r="BB242" s="62">
        <v>0</v>
      </c>
      <c r="BC242" s="62">
        <v>0</v>
      </c>
      <c r="BD242" s="62">
        <v>0</v>
      </c>
      <c r="BE242" s="62">
        <v>0</v>
      </c>
      <c r="BF242" s="62">
        <v>0</v>
      </c>
      <c r="BG242" s="62">
        <v>0</v>
      </c>
      <c r="BH242" s="62">
        <v>0</v>
      </c>
      <c r="BI242" s="7">
        <v>0</v>
      </c>
      <c r="BJ242" s="7">
        <v>0</v>
      </c>
      <c r="BK242" s="62">
        <v>0</v>
      </c>
      <c r="BL242" s="62">
        <v>0</v>
      </c>
      <c r="BM242" s="170">
        <v>0</v>
      </c>
      <c r="BN242" s="62"/>
      <c r="BO242" s="62"/>
      <c r="BP242" s="62"/>
      <c r="BQ242" s="62"/>
      <c r="BR242" s="62"/>
      <c r="BS242" s="62"/>
      <c r="BT242" s="62"/>
    </row>
    <row r="243" spans="3:72" x14ac:dyDescent="0.25">
      <c r="C243" t="str">
        <f>INDEX(Propetz!B:B,MATCH(F243,Propetz!D:D,0),1)</f>
        <v>GARDENIA COMERCIO E PRODUTOS PARA ANIMAIS DE ESTIMACAO LTDA</v>
      </c>
      <c r="D243" s="31" t="s">
        <v>94</v>
      </c>
      <c r="E243" s="26" t="s">
        <v>291</v>
      </c>
      <c r="F243" s="31">
        <v>1245</v>
      </c>
      <c r="G243" s="26" t="s">
        <v>529</v>
      </c>
      <c r="H243" s="26" t="s">
        <v>440</v>
      </c>
      <c r="I243" s="39">
        <v>0</v>
      </c>
      <c r="J243" s="39">
        <v>0</v>
      </c>
      <c r="K243" s="39">
        <v>0</v>
      </c>
      <c r="L243" s="39">
        <v>0</v>
      </c>
      <c r="M243" s="39">
        <v>0</v>
      </c>
      <c r="N243" s="39">
        <v>0</v>
      </c>
      <c r="O243" s="39">
        <v>0</v>
      </c>
      <c r="P243" s="39">
        <v>5300.71</v>
      </c>
      <c r="Q243" s="39">
        <v>0</v>
      </c>
      <c r="R243" s="39">
        <v>0</v>
      </c>
      <c r="S243" s="39">
        <v>0</v>
      </c>
      <c r="T243" s="39">
        <v>0</v>
      </c>
      <c r="U243" s="39">
        <v>0</v>
      </c>
      <c r="V243" s="39">
        <v>0</v>
      </c>
      <c r="W243" s="39">
        <v>0</v>
      </c>
      <c r="X243" s="39">
        <v>0</v>
      </c>
      <c r="Y243" s="39">
        <v>0</v>
      </c>
      <c r="Z243" s="39">
        <v>0</v>
      </c>
      <c r="AA243" s="39">
        <v>0</v>
      </c>
      <c r="AB243" s="39">
        <v>0</v>
      </c>
      <c r="AC243" s="39">
        <v>0</v>
      </c>
      <c r="AD243" s="39">
        <v>0</v>
      </c>
      <c r="AE243" s="39">
        <v>0</v>
      </c>
      <c r="AF243" s="39">
        <v>0</v>
      </c>
      <c r="AG243" s="39">
        <v>0</v>
      </c>
      <c r="AH243" s="39">
        <v>0</v>
      </c>
      <c r="AI243" s="39">
        <v>0</v>
      </c>
      <c r="AJ243" s="39">
        <v>0</v>
      </c>
      <c r="AK243" s="39">
        <v>0</v>
      </c>
      <c r="AL243" s="39">
        <v>0</v>
      </c>
      <c r="AM243" s="39">
        <v>0</v>
      </c>
      <c r="AN243" s="39">
        <v>0</v>
      </c>
      <c r="AO243" s="39">
        <v>0</v>
      </c>
      <c r="AP243" s="39">
        <v>0</v>
      </c>
      <c r="AQ243" s="39">
        <v>0</v>
      </c>
      <c r="AR243" s="39">
        <v>0</v>
      </c>
      <c r="AS243" s="39">
        <v>0</v>
      </c>
      <c r="AT243" s="39">
        <v>0</v>
      </c>
      <c r="AU243" s="39">
        <v>0</v>
      </c>
      <c r="AV243" s="39">
        <v>0</v>
      </c>
      <c r="AW243" s="39">
        <v>0</v>
      </c>
      <c r="AX243" s="39">
        <v>0</v>
      </c>
      <c r="AY243" s="39">
        <v>0</v>
      </c>
      <c r="AZ243" s="39">
        <v>0</v>
      </c>
      <c r="BA243" s="62">
        <v>0</v>
      </c>
      <c r="BB243" s="62">
        <v>0</v>
      </c>
      <c r="BC243" s="62">
        <v>0</v>
      </c>
      <c r="BD243" s="62">
        <v>0</v>
      </c>
      <c r="BE243" s="62">
        <v>0</v>
      </c>
      <c r="BF243" s="62">
        <v>0</v>
      </c>
      <c r="BG243" s="62">
        <v>0</v>
      </c>
      <c r="BH243" s="62">
        <v>0</v>
      </c>
      <c r="BI243" s="7">
        <v>0</v>
      </c>
      <c r="BJ243" s="7">
        <v>0</v>
      </c>
      <c r="BK243" s="62">
        <v>0</v>
      </c>
      <c r="BL243" s="62">
        <v>0</v>
      </c>
      <c r="BM243" s="170">
        <v>0</v>
      </c>
      <c r="BN243" s="62"/>
      <c r="BO243" s="62"/>
      <c r="BP243" s="62"/>
      <c r="BQ243" s="62"/>
      <c r="BR243" s="62"/>
      <c r="BS243" s="62"/>
      <c r="BT243" s="62"/>
    </row>
    <row r="244" spans="3:72" x14ac:dyDescent="0.25">
      <c r="C244" t="str">
        <f>INDEX(Propetz!B:B,MATCH(F244,Propetz!D:D,0),1)</f>
        <v>PET SHOPP ANALUSS LTDA - ME</v>
      </c>
      <c r="D244" s="31" t="s">
        <v>196</v>
      </c>
      <c r="E244" s="26" t="s">
        <v>279</v>
      </c>
      <c r="F244" s="31">
        <v>1232</v>
      </c>
      <c r="G244" s="26" t="s">
        <v>529</v>
      </c>
      <c r="H244" s="26" t="s">
        <v>435</v>
      </c>
      <c r="I244" s="39">
        <v>0</v>
      </c>
      <c r="J244" s="39">
        <v>0</v>
      </c>
      <c r="K244" s="39">
        <v>0</v>
      </c>
      <c r="L244" s="39">
        <v>0</v>
      </c>
      <c r="M244" s="39">
        <v>0</v>
      </c>
      <c r="N244" s="39">
        <v>0</v>
      </c>
      <c r="O244" s="39">
        <v>5211.18</v>
      </c>
      <c r="P244" s="39">
        <v>0</v>
      </c>
      <c r="Q244" s="39">
        <v>0</v>
      </c>
      <c r="R244" s="39">
        <v>0</v>
      </c>
      <c r="S244" s="39">
        <v>0</v>
      </c>
      <c r="T244" s="39">
        <v>0</v>
      </c>
      <c r="U244" s="39">
        <v>0</v>
      </c>
      <c r="V244" s="39">
        <v>0</v>
      </c>
      <c r="W244" s="39">
        <v>0</v>
      </c>
      <c r="X244" s="39">
        <v>0</v>
      </c>
      <c r="Y244" s="39">
        <v>0</v>
      </c>
      <c r="Z244" s="39">
        <v>0</v>
      </c>
      <c r="AA244" s="39">
        <v>0</v>
      </c>
      <c r="AB244" s="39">
        <v>0</v>
      </c>
      <c r="AC244" s="39">
        <v>0</v>
      </c>
      <c r="AD244" s="39">
        <v>1317.95</v>
      </c>
      <c r="AE244" s="39">
        <v>0</v>
      </c>
      <c r="AF244" s="39">
        <v>0</v>
      </c>
      <c r="AG244" s="39">
        <v>0</v>
      </c>
      <c r="AH244" s="39">
        <v>0</v>
      </c>
      <c r="AI244" s="39">
        <v>0</v>
      </c>
      <c r="AJ244" s="39">
        <v>0</v>
      </c>
      <c r="AK244" s="39">
        <v>0</v>
      </c>
      <c r="AL244" s="39">
        <v>0</v>
      </c>
      <c r="AM244" s="39">
        <v>0</v>
      </c>
      <c r="AN244" s="39">
        <v>0</v>
      </c>
      <c r="AO244" s="39">
        <v>0</v>
      </c>
      <c r="AP244" s="39">
        <v>0</v>
      </c>
      <c r="AQ244" s="39">
        <v>0</v>
      </c>
      <c r="AR244" s="39">
        <v>0</v>
      </c>
      <c r="AS244" s="39">
        <v>0</v>
      </c>
      <c r="AT244" s="39">
        <v>0</v>
      </c>
      <c r="AU244" s="39">
        <v>0</v>
      </c>
      <c r="AV244" s="39">
        <v>0</v>
      </c>
      <c r="AW244" s="39">
        <v>0</v>
      </c>
      <c r="AX244" s="39">
        <v>0</v>
      </c>
      <c r="AY244" s="39">
        <v>0</v>
      </c>
      <c r="AZ244" s="39">
        <v>0</v>
      </c>
      <c r="BA244" s="62">
        <v>0</v>
      </c>
      <c r="BB244" s="62">
        <v>0</v>
      </c>
      <c r="BC244" s="62">
        <v>0</v>
      </c>
      <c r="BD244" s="62">
        <v>0</v>
      </c>
      <c r="BE244" s="62">
        <v>0</v>
      </c>
      <c r="BF244" s="62">
        <v>0</v>
      </c>
      <c r="BG244" s="62">
        <v>0</v>
      </c>
      <c r="BH244" s="62">
        <v>0</v>
      </c>
      <c r="BI244" s="7">
        <v>0</v>
      </c>
      <c r="BJ244" s="7">
        <v>0</v>
      </c>
      <c r="BK244" s="62">
        <v>0</v>
      </c>
      <c r="BL244" s="62">
        <v>0</v>
      </c>
      <c r="BM244" s="170">
        <v>0</v>
      </c>
      <c r="BN244" s="62"/>
      <c r="BO244" s="62"/>
      <c r="BP244" s="62"/>
      <c r="BQ244" s="62"/>
      <c r="BR244" s="62"/>
      <c r="BS244" s="62"/>
      <c r="BT244" s="62"/>
    </row>
    <row r="245" spans="3:72" x14ac:dyDescent="0.25">
      <c r="C245" t="str">
        <f>INDEX(Propetz!B:B,MATCH(F245,Propetz!D:D,0),1)</f>
        <v>Alpha Pets Distribuidora Ltda</v>
      </c>
      <c r="D245" s="31" t="s">
        <v>10</v>
      </c>
      <c r="E245" s="26" t="s">
        <v>276</v>
      </c>
      <c r="F245" s="31">
        <v>1279</v>
      </c>
      <c r="G245" s="26" t="s">
        <v>436</v>
      </c>
      <c r="H245" s="26" t="s">
        <v>471</v>
      </c>
      <c r="I245" s="39">
        <v>0</v>
      </c>
      <c r="J245" s="39">
        <v>0</v>
      </c>
      <c r="K245" s="39">
        <v>0</v>
      </c>
      <c r="L245" s="39">
        <v>0</v>
      </c>
      <c r="M245" s="39">
        <v>0</v>
      </c>
      <c r="N245" s="39">
        <v>0</v>
      </c>
      <c r="O245" s="39">
        <v>0</v>
      </c>
      <c r="P245" s="39">
        <v>0</v>
      </c>
      <c r="Q245" s="39">
        <v>0</v>
      </c>
      <c r="R245" s="39">
        <v>5173.3599999999997</v>
      </c>
      <c r="S245" s="39">
        <v>0</v>
      </c>
      <c r="T245" s="39">
        <v>0</v>
      </c>
      <c r="U245" s="39">
        <v>0</v>
      </c>
      <c r="V245" s="39">
        <v>0</v>
      </c>
      <c r="W245" s="39">
        <v>0</v>
      </c>
      <c r="X245" s="39">
        <v>0</v>
      </c>
      <c r="Y245" s="39">
        <v>0</v>
      </c>
      <c r="Z245" s="39">
        <v>0</v>
      </c>
      <c r="AA245" s="39">
        <v>0</v>
      </c>
      <c r="AB245" s="39">
        <v>0</v>
      </c>
      <c r="AC245" s="39">
        <v>0</v>
      </c>
      <c r="AD245" s="39">
        <v>0</v>
      </c>
      <c r="AE245" s="39">
        <v>0</v>
      </c>
      <c r="AF245" s="39">
        <v>0</v>
      </c>
      <c r="AG245" s="39">
        <v>0</v>
      </c>
      <c r="AH245" s="39">
        <v>0</v>
      </c>
      <c r="AI245" s="39">
        <v>4346.0600000000004</v>
      </c>
      <c r="AJ245" s="39">
        <v>0</v>
      </c>
      <c r="AK245" s="39">
        <v>0</v>
      </c>
      <c r="AL245" s="39">
        <v>0</v>
      </c>
      <c r="AM245" s="39">
        <v>0</v>
      </c>
      <c r="AN245" s="39">
        <v>0</v>
      </c>
      <c r="AO245" s="39">
        <v>0</v>
      </c>
      <c r="AP245" s="39">
        <v>0</v>
      </c>
      <c r="AQ245" s="39">
        <v>0</v>
      </c>
      <c r="AR245" s="39">
        <v>0</v>
      </c>
      <c r="AS245" s="39">
        <v>0</v>
      </c>
      <c r="AT245" s="39">
        <v>0</v>
      </c>
      <c r="AU245" s="39">
        <v>0</v>
      </c>
      <c r="AV245" s="39">
        <v>0</v>
      </c>
      <c r="AW245" s="39">
        <v>0</v>
      </c>
      <c r="AX245" s="39">
        <v>0</v>
      </c>
      <c r="AY245" s="39">
        <v>0</v>
      </c>
      <c r="AZ245" s="39">
        <v>0</v>
      </c>
      <c r="BA245" s="62">
        <v>0</v>
      </c>
      <c r="BB245" s="62">
        <v>0</v>
      </c>
      <c r="BC245" s="62">
        <v>0</v>
      </c>
      <c r="BD245" s="62">
        <v>0</v>
      </c>
      <c r="BE245" s="62">
        <v>0</v>
      </c>
      <c r="BF245" s="62">
        <v>0</v>
      </c>
      <c r="BG245" s="62">
        <v>0</v>
      </c>
      <c r="BH245" s="62">
        <v>0</v>
      </c>
      <c r="BI245" s="7">
        <v>0</v>
      </c>
      <c r="BJ245" s="7">
        <v>0</v>
      </c>
      <c r="BK245" s="62">
        <v>0</v>
      </c>
      <c r="BL245" s="62">
        <v>0</v>
      </c>
      <c r="BM245" s="170">
        <v>0</v>
      </c>
      <c r="BN245" s="62"/>
      <c r="BO245" s="62"/>
      <c r="BP245" s="62"/>
      <c r="BQ245" s="62"/>
      <c r="BR245" s="62"/>
      <c r="BS245" s="62"/>
      <c r="BT245" s="62"/>
    </row>
    <row r="246" spans="3:72" x14ac:dyDescent="0.25">
      <c r="C246" t="str">
        <f>INDEX(Propetz!B:B,MATCH(F246,Propetz!D:D,0),1)</f>
        <v>MANI PET COMERCIO E SERVICOS LTDA</v>
      </c>
      <c r="D246" s="31" t="s">
        <v>154</v>
      </c>
      <c r="E246" s="26" t="s">
        <v>299</v>
      </c>
      <c r="F246" s="31">
        <v>1187</v>
      </c>
      <c r="G246" s="26" t="s">
        <v>529</v>
      </c>
      <c r="H246" s="26" t="s">
        <v>440</v>
      </c>
      <c r="I246" s="39">
        <v>0</v>
      </c>
      <c r="J246" s="39">
        <v>0</v>
      </c>
      <c r="K246" s="39">
        <v>0</v>
      </c>
      <c r="L246" s="39">
        <v>0</v>
      </c>
      <c r="M246" s="39">
        <v>4943.84</v>
      </c>
      <c r="N246" s="39">
        <v>0</v>
      </c>
      <c r="O246" s="39">
        <v>0</v>
      </c>
      <c r="P246" s="39">
        <v>0</v>
      </c>
      <c r="Q246" s="39">
        <v>0</v>
      </c>
      <c r="R246" s="39">
        <v>0</v>
      </c>
      <c r="S246" s="39">
        <v>0</v>
      </c>
      <c r="T246" s="39">
        <v>0</v>
      </c>
      <c r="U246" s="39">
        <v>0</v>
      </c>
      <c r="V246" s="39">
        <v>0</v>
      </c>
      <c r="W246" s="39">
        <v>0</v>
      </c>
      <c r="X246" s="39">
        <v>0</v>
      </c>
      <c r="Y246" s="39">
        <v>0</v>
      </c>
      <c r="Z246" s="39">
        <v>0</v>
      </c>
      <c r="AA246" s="39">
        <v>0</v>
      </c>
      <c r="AB246" s="39">
        <v>0</v>
      </c>
      <c r="AC246" s="39">
        <v>0</v>
      </c>
      <c r="AD246" s="39">
        <v>0</v>
      </c>
      <c r="AE246" s="39">
        <v>0</v>
      </c>
      <c r="AF246" s="39">
        <v>0</v>
      </c>
      <c r="AG246" s="39">
        <v>0</v>
      </c>
      <c r="AH246" s="39">
        <v>0</v>
      </c>
      <c r="AI246" s="39">
        <v>0</v>
      </c>
      <c r="AJ246" s="39">
        <v>0</v>
      </c>
      <c r="AK246" s="39">
        <v>0</v>
      </c>
      <c r="AL246" s="39">
        <v>0</v>
      </c>
      <c r="AM246" s="39">
        <v>0</v>
      </c>
      <c r="AN246" s="39">
        <v>0</v>
      </c>
      <c r="AO246" s="39">
        <v>0</v>
      </c>
      <c r="AP246" s="39">
        <v>0</v>
      </c>
      <c r="AQ246" s="39">
        <v>0</v>
      </c>
      <c r="AR246" s="39">
        <v>0</v>
      </c>
      <c r="AS246" s="39">
        <v>0</v>
      </c>
      <c r="AT246" s="39">
        <v>0</v>
      </c>
      <c r="AU246" s="39">
        <v>0</v>
      </c>
      <c r="AV246" s="39">
        <v>0</v>
      </c>
      <c r="AW246" s="39">
        <v>0</v>
      </c>
      <c r="AX246" s="39">
        <v>0</v>
      </c>
      <c r="AY246" s="39">
        <v>0</v>
      </c>
      <c r="AZ246" s="39">
        <v>0</v>
      </c>
      <c r="BA246" s="62">
        <v>0</v>
      </c>
      <c r="BB246" s="62">
        <v>0</v>
      </c>
      <c r="BC246" s="62">
        <v>0</v>
      </c>
      <c r="BD246" s="62">
        <v>0</v>
      </c>
      <c r="BE246" s="62">
        <v>0</v>
      </c>
      <c r="BF246" s="62">
        <v>0</v>
      </c>
      <c r="BG246" s="62">
        <v>0</v>
      </c>
      <c r="BH246" s="62">
        <v>0</v>
      </c>
      <c r="BI246" s="7">
        <v>0</v>
      </c>
      <c r="BJ246" s="7">
        <v>0</v>
      </c>
      <c r="BK246" s="62">
        <v>0</v>
      </c>
      <c r="BL246" s="62">
        <v>0</v>
      </c>
      <c r="BM246" s="170">
        <v>0</v>
      </c>
      <c r="BN246" s="62"/>
      <c r="BO246" s="62"/>
      <c r="BP246" s="62"/>
      <c r="BQ246" s="62"/>
      <c r="BR246" s="62"/>
      <c r="BS246" s="62"/>
      <c r="BT246" s="62"/>
    </row>
    <row r="247" spans="3:72" x14ac:dyDescent="0.25">
      <c r="C247" t="str">
        <f>INDEX(Propetz!B:B,MATCH(F247,Propetz!D:D,0),1)</f>
        <v>GLEISSE SANTOS MOURA 64360768249</v>
      </c>
      <c r="D247" s="31" t="s">
        <v>337</v>
      </c>
      <c r="E247" s="26" t="s">
        <v>301</v>
      </c>
      <c r="F247" s="31">
        <v>1305</v>
      </c>
      <c r="G247" s="26" t="s">
        <v>529</v>
      </c>
      <c r="H247" s="26" t="s">
        <v>440</v>
      </c>
      <c r="I247" s="39">
        <v>0</v>
      </c>
      <c r="J247" s="39">
        <v>0</v>
      </c>
      <c r="K247" s="39">
        <v>0</v>
      </c>
      <c r="L247" s="39">
        <v>0</v>
      </c>
      <c r="M247" s="39">
        <v>0</v>
      </c>
      <c r="N247" s="39">
        <v>0</v>
      </c>
      <c r="O247" s="39">
        <v>0</v>
      </c>
      <c r="P247" s="39">
        <v>0</v>
      </c>
      <c r="Q247" s="39">
        <v>0</v>
      </c>
      <c r="R247" s="39">
        <v>0</v>
      </c>
      <c r="S247" s="39">
        <v>0</v>
      </c>
      <c r="T247" s="39">
        <v>0</v>
      </c>
      <c r="U247" s="39">
        <v>4879.93</v>
      </c>
      <c r="V247" s="39">
        <v>0</v>
      </c>
      <c r="W247" s="39">
        <v>0</v>
      </c>
      <c r="X247" s="39">
        <v>0</v>
      </c>
      <c r="Y247" s="39">
        <v>0</v>
      </c>
      <c r="Z247" s="39">
        <v>0</v>
      </c>
      <c r="AA247" s="39">
        <v>0</v>
      </c>
      <c r="AB247" s="39">
        <v>0</v>
      </c>
      <c r="AC247" s="39">
        <v>0</v>
      </c>
      <c r="AD247" s="39">
        <v>0</v>
      </c>
      <c r="AE247" s="39">
        <v>0</v>
      </c>
      <c r="AF247" s="39">
        <v>0</v>
      </c>
      <c r="AG247" s="39">
        <v>0</v>
      </c>
      <c r="AH247" s="39">
        <v>0</v>
      </c>
      <c r="AI247" s="39">
        <v>0</v>
      </c>
      <c r="AJ247" s="39">
        <v>0</v>
      </c>
      <c r="AK247" s="39">
        <v>0</v>
      </c>
      <c r="AL247" s="39">
        <v>0</v>
      </c>
      <c r="AM247" s="39">
        <v>0</v>
      </c>
      <c r="AN247" s="39">
        <v>0</v>
      </c>
      <c r="AO247" s="39">
        <v>0</v>
      </c>
      <c r="AP247" s="39">
        <v>0</v>
      </c>
      <c r="AQ247" s="39">
        <v>0</v>
      </c>
      <c r="AR247" s="39">
        <v>0</v>
      </c>
      <c r="AS247" s="39">
        <v>0</v>
      </c>
      <c r="AT247" s="39">
        <v>0</v>
      </c>
      <c r="AU247" s="39">
        <v>0</v>
      </c>
      <c r="AV247" s="39">
        <v>0</v>
      </c>
      <c r="AW247" s="39">
        <v>0</v>
      </c>
      <c r="AX247" s="39">
        <v>0</v>
      </c>
      <c r="AY247" s="39">
        <v>0</v>
      </c>
      <c r="AZ247" s="39">
        <v>0</v>
      </c>
      <c r="BA247" s="62">
        <v>0</v>
      </c>
      <c r="BB247" s="62">
        <v>0</v>
      </c>
      <c r="BC247" s="62">
        <v>0</v>
      </c>
      <c r="BD247" s="62">
        <v>0</v>
      </c>
      <c r="BE247" s="62">
        <v>0</v>
      </c>
      <c r="BF247" s="62">
        <v>0</v>
      </c>
      <c r="BG247" s="62">
        <v>0</v>
      </c>
      <c r="BH247" s="62">
        <v>0</v>
      </c>
      <c r="BI247" s="7">
        <v>0</v>
      </c>
      <c r="BJ247" s="7">
        <v>0</v>
      </c>
      <c r="BK247" s="62">
        <v>0</v>
      </c>
      <c r="BL247" s="62">
        <v>0</v>
      </c>
      <c r="BM247" s="170">
        <v>0</v>
      </c>
      <c r="BN247" s="62"/>
      <c r="BO247" s="62"/>
      <c r="BP247" s="62"/>
      <c r="BQ247" s="62"/>
      <c r="BR247" s="62"/>
      <c r="BS247" s="62"/>
      <c r="BT247" s="62"/>
    </row>
    <row r="248" spans="3:72" x14ac:dyDescent="0.25">
      <c r="C248" t="str">
        <f>INDEX(Propetz!B:B,MATCH(F248,Propetz!D:D,0),1)</f>
        <v>WESLEY EDMAR DE OLIVEIRA 38159425864</v>
      </c>
      <c r="D248" s="31" t="s">
        <v>267</v>
      </c>
      <c r="E248" s="26" t="s">
        <v>276</v>
      </c>
      <c r="F248" s="31">
        <v>1173</v>
      </c>
      <c r="G248" s="26" t="s">
        <v>436</v>
      </c>
      <c r="H248" s="26" t="s">
        <v>464</v>
      </c>
      <c r="I248" s="39">
        <v>0</v>
      </c>
      <c r="J248" s="39">
        <v>0</v>
      </c>
      <c r="K248" s="39">
        <v>0</v>
      </c>
      <c r="L248" s="39">
        <v>0</v>
      </c>
      <c r="M248" s="39">
        <v>1185.48</v>
      </c>
      <c r="N248" s="39">
        <v>0</v>
      </c>
      <c r="O248" s="39">
        <v>0</v>
      </c>
      <c r="P248" s="39">
        <v>0</v>
      </c>
      <c r="Q248" s="39">
        <v>1558.2</v>
      </c>
      <c r="R248" s="39">
        <v>0</v>
      </c>
      <c r="S248" s="39">
        <v>0</v>
      </c>
      <c r="T248" s="39">
        <v>0</v>
      </c>
      <c r="U248" s="39">
        <v>0</v>
      </c>
      <c r="V248" s="39">
        <v>2094.7199999999998</v>
      </c>
      <c r="W248" s="39">
        <v>0</v>
      </c>
      <c r="X248" s="39">
        <v>0</v>
      </c>
      <c r="Y248" s="39">
        <v>0</v>
      </c>
      <c r="Z248" s="39">
        <v>0</v>
      </c>
      <c r="AA248" s="39">
        <v>0</v>
      </c>
      <c r="AB248" s="39">
        <v>0</v>
      </c>
      <c r="AC248" s="39">
        <v>0</v>
      </c>
      <c r="AD248" s="39">
        <v>0</v>
      </c>
      <c r="AE248" s="39">
        <v>0</v>
      </c>
      <c r="AF248" s="39">
        <v>0</v>
      </c>
      <c r="AG248" s="39">
        <v>0</v>
      </c>
      <c r="AH248" s="39">
        <v>0</v>
      </c>
      <c r="AI248" s="39">
        <v>0</v>
      </c>
      <c r="AJ248" s="39">
        <v>0</v>
      </c>
      <c r="AK248" s="39">
        <v>0</v>
      </c>
      <c r="AL248" s="39">
        <v>0</v>
      </c>
      <c r="AM248" s="39">
        <v>0</v>
      </c>
      <c r="AN248" s="39">
        <v>0</v>
      </c>
      <c r="AO248" s="39">
        <v>0</v>
      </c>
      <c r="AP248" s="39">
        <v>0</v>
      </c>
      <c r="AQ248" s="39">
        <v>0</v>
      </c>
      <c r="AR248" s="39">
        <v>0</v>
      </c>
      <c r="AS248" s="39">
        <v>0</v>
      </c>
      <c r="AT248" s="39">
        <v>0</v>
      </c>
      <c r="AU248" s="39">
        <v>0</v>
      </c>
      <c r="AV248" s="39">
        <v>0</v>
      </c>
      <c r="AW248" s="39">
        <v>0</v>
      </c>
      <c r="AX248" s="39">
        <v>0</v>
      </c>
      <c r="AY248" s="39">
        <v>0</v>
      </c>
      <c r="AZ248" s="39">
        <v>0</v>
      </c>
      <c r="BA248" s="62">
        <v>0</v>
      </c>
      <c r="BB248" s="62">
        <v>0</v>
      </c>
      <c r="BC248" s="62">
        <v>0</v>
      </c>
      <c r="BD248" s="62">
        <v>0</v>
      </c>
      <c r="BE248" s="62">
        <v>0</v>
      </c>
      <c r="BF248" s="62">
        <v>0</v>
      </c>
      <c r="BG248" s="62">
        <v>0</v>
      </c>
      <c r="BH248" s="62">
        <v>0</v>
      </c>
      <c r="BI248" s="7">
        <v>0</v>
      </c>
      <c r="BJ248" s="7">
        <v>0</v>
      </c>
      <c r="BK248" s="62">
        <v>0</v>
      </c>
      <c r="BL248" s="62">
        <v>0</v>
      </c>
      <c r="BM248" s="170">
        <v>0</v>
      </c>
      <c r="BN248" s="62"/>
      <c r="BO248" s="62"/>
      <c r="BP248" s="62"/>
      <c r="BQ248" s="62"/>
      <c r="BR248" s="62"/>
      <c r="BS248" s="62"/>
      <c r="BT248" s="62"/>
    </row>
    <row r="249" spans="3:72" x14ac:dyDescent="0.25">
      <c r="C249" t="str">
        <f>INDEX(Propetz!B:B,MATCH(F249,Propetz!D:D,0),1)</f>
        <v>GIANT PET SHOP EIRELI</v>
      </c>
      <c r="D249" s="31" t="s">
        <v>96</v>
      </c>
      <c r="E249" s="26" t="s">
        <v>296</v>
      </c>
      <c r="F249" s="31">
        <v>1156</v>
      </c>
      <c r="G249" s="26" t="s">
        <v>529</v>
      </c>
      <c r="H249" s="26" t="s">
        <v>440</v>
      </c>
      <c r="I249" s="39">
        <v>0</v>
      </c>
      <c r="J249" s="39">
        <v>0</v>
      </c>
      <c r="K249" s="39">
        <v>0</v>
      </c>
      <c r="L249" s="39">
        <v>4367.6000000000004</v>
      </c>
      <c r="M249" s="39">
        <v>0</v>
      </c>
      <c r="N249" s="39">
        <v>0</v>
      </c>
      <c r="O249" s="39">
        <v>0</v>
      </c>
      <c r="P249" s="39">
        <v>0</v>
      </c>
      <c r="Q249" s="39">
        <v>0</v>
      </c>
      <c r="R249" s="39">
        <v>0</v>
      </c>
      <c r="S249" s="39">
        <v>3423.99</v>
      </c>
      <c r="T249" s="39">
        <v>0</v>
      </c>
      <c r="U249" s="39">
        <v>0</v>
      </c>
      <c r="V249" s="39">
        <v>1316.65</v>
      </c>
      <c r="W249" s="39">
        <v>0</v>
      </c>
      <c r="X249" s="39">
        <v>0</v>
      </c>
      <c r="Y249" s="39">
        <v>0</v>
      </c>
      <c r="Z249" s="39">
        <v>0</v>
      </c>
      <c r="AA249" s="39">
        <v>0</v>
      </c>
      <c r="AB249" s="39">
        <v>0</v>
      </c>
      <c r="AC249" s="39">
        <v>0</v>
      </c>
      <c r="AD249" s="39">
        <v>0</v>
      </c>
      <c r="AE249" s="39">
        <v>0</v>
      </c>
      <c r="AF249" s="39">
        <v>0</v>
      </c>
      <c r="AG249" s="39">
        <v>0</v>
      </c>
      <c r="AH249" s="39">
        <v>0</v>
      </c>
      <c r="AI249" s="39">
        <v>0</v>
      </c>
      <c r="AJ249" s="39">
        <v>0</v>
      </c>
      <c r="AK249" s="39">
        <v>0</v>
      </c>
      <c r="AL249" s="39">
        <v>0</v>
      </c>
      <c r="AM249" s="39">
        <v>0</v>
      </c>
      <c r="AN249" s="39">
        <v>0</v>
      </c>
      <c r="AO249" s="39">
        <v>0</v>
      </c>
      <c r="AP249" s="39">
        <v>0</v>
      </c>
      <c r="AQ249" s="39">
        <v>0</v>
      </c>
      <c r="AR249" s="39">
        <v>0</v>
      </c>
      <c r="AS249" s="39">
        <v>0</v>
      </c>
      <c r="AT249" s="39">
        <v>0</v>
      </c>
      <c r="AU249" s="39">
        <v>0</v>
      </c>
      <c r="AV249" s="39">
        <v>0</v>
      </c>
      <c r="AW249" s="39">
        <v>0</v>
      </c>
      <c r="AX249" s="39">
        <v>0</v>
      </c>
      <c r="AY249" s="39">
        <v>0</v>
      </c>
      <c r="AZ249" s="39">
        <v>0</v>
      </c>
      <c r="BA249" s="62">
        <v>0</v>
      </c>
      <c r="BB249" s="62">
        <v>0</v>
      </c>
      <c r="BC249" s="62">
        <v>0</v>
      </c>
      <c r="BD249" s="62">
        <v>0</v>
      </c>
      <c r="BE249" s="62">
        <v>0</v>
      </c>
      <c r="BF249" s="62">
        <v>0</v>
      </c>
      <c r="BG249" s="62">
        <v>0</v>
      </c>
      <c r="BH249" s="62">
        <v>0</v>
      </c>
      <c r="BI249" s="7">
        <v>0</v>
      </c>
      <c r="BJ249" s="7">
        <v>0</v>
      </c>
      <c r="BK249" s="62">
        <v>0</v>
      </c>
      <c r="BL249" s="62">
        <v>0</v>
      </c>
      <c r="BM249" s="170">
        <v>0</v>
      </c>
      <c r="BN249" s="62"/>
      <c r="BO249" s="62"/>
      <c r="BP249" s="62"/>
      <c r="BQ249" s="62"/>
      <c r="BR249" s="62"/>
      <c r="BS249" s="62"/>
      <c r="BT249" s="62"/>
    </row>
    <row r="250" spans="3:72" x14ac:dyDescent="0.25">
      <c r="C250" t="str">
        <f>INDEX(Propetz!B:B,MATCH(F250,Propetz!D:D,0),1)</f>
        <v>EVERTON GERALDO COSTA - ME</v>
      </c>
      <c r="D250" s="31" t="s">
        <v>84</v>
      </c>
      <c r="E250" s="26" t="s">
        <v>279</v>
      </c>
      <c r="F250" s="31">
        <v>1073</v>
      </c>
      <c r="G250" s="26" t="s">
        <v>529</v>
      </c>
      <c r="H250" s="26" t="s">
        <v>435</v>
      </c>
      <c r="I250" s="39">
        <v>3571.39</v>
      </c>
      <c r="J250" s="39">
        <v>0</v>
      </c>
      <c r="K250" s="39">
        <v>0</v>
      </c>
      <c r="L250" s="39">
        <v>0</v>
      </c>
      <c r="M250" s="39">
        <v>0</v>
      </c>
      <c r="N250" s="39">
        <v>0</v>
      </c>
      <c r="O250" s="39">
        <v>0</v>
      </c>
      <c r="P250" s="39">
        <v>0</v>
      </c>
      <c r="Q250" s="39">
        <v>0</v>
      </c>
      <c r="R250" s="39">
        <v>4583.68</v>
      </c>
      <c r="S250" s="39">
        <v>0</v>
      </c>
      <c r="T250" s="39">
        <v>0</v>
      </c>
      <c r="U250" s="39">
        <v>0</v>
      </c>
      <c r="V250" s="39">
        <v>0</v>
      </c>
      <c r="W250" s="39">
        <v>0</v>
      </c>
      <c r="X250" s="39">
        <v>0</v>
      </c>
      <c r="Y250" s="39">
        <v>0</v>
      </c>
      <c r="Z250" s="39">
        <v>0</v>
      </c>
      <c r="AA250" s="39">
        <v>0</v>
      </c>
      <c r="AB250" s="39">
        <v>0</v>
      </c>
      <c r="AC250" s="39">
        <v>5747.39</v>
      </c>
      <c r="AD250" s="39">
        <v>453.95</v>
      </c>
      <c r="AE250" s="39">
        <v>0</v>
      </c>
      <c r="AF250" s="39">
        <v>0</v>
      </c>
      <c r="AG250" s="39">
        <v>0</v>
      </c>
      <c r="AH250" s="39">
        <v>0</v>
      </c>
      <c r="AI250" s="39">
        <v>0</v>
      </c>
      <c r="AJ250" s="39">
        <v>0</v>
      </c>
      <c r="AK250" s="39">
        <v>0</v>
      </c>
      <c r="AL250" s="39">
        <v>0</v>
      </c>
      <c r="AM250" s="39">
        <v>0</v>
      </c>
      <c r="AN250" s="39">
        <v>0</v>
      </c>
      <c r="AO250" s="39">
        <v>0</v>
      </c>
      <c r="AP250" s="39">
        <v>0</v>
      </c>
      <c r="AQ250" s="39">
        <v>0</v>
      </c>
      <c r="AR250" s="39">
        <v>0</v>
      </c>
      <c r="AS250" s="39">
        <v>0</v>
      </c>
      <c r="AT250" s="39">
        <v>0</v>
      </c>
      <c r="AU250" s="39">
        <v>0</v>
      </c>
      <c r="AV250" s="39">
        <v>5023.9399999999996</v>
      </c>
      <c r="AW250" s="39">
        <v>0</v>
      </c>
      <c r="AX250" s="39">
        <v>0</v>
      </c>
      <c r="AY250" s="39">
        <v>0</v>
      </c>
      <c r="AZ250" s="39">
        <v>0</v>
      </c>
      <c r="BA250" s="62">
        <v>0</v>
      </c>
      <c r="BB250" s="62">
        <v>0</v>
      </c>
      <c r="BC250" s="62">
        <v>0</v>
      </c>
      <c r="BD250" s="62">
        <v>15946.400000000001</v>
      </c>
      <c r="BE250" s="62">
        <v>0</v>
      </c>
      <c r="BF250" s="62">
        <v>0</v>
      </c>
      <c r="BG250" s="62">
        <v>0</v>
      </c>
      <c r="BH250" s="62">
        <v>0</v>
      </c>
      <c r="BI250" s="7">
        <v>0</v>
      </c>
      <c r="BJ250" s="7">
        <v>0</v>
      </c>
      <c r="BK250" s="62">
        <v>0</v>
      </c>
      <c r="BL250" s="62">
        <v>0</v>
      </c>
      <c r="BM250" s="170">
        <v>0</v>
      </c>
      <c r="BN250" s="62"/>
      <c r="BO250" s="62"/>
      <c r="BP250" s="62"/>
      <c r="BQ250" s="62"/>
      <c r="BR250" s="62"/>
      <c r="BS250" s="62"/>
      <c r="BT250" s="62"/>
    </row>
    <row r="251" spans="3:72" x14ac:dyDescent="0.25">
      <c r="C251" t="str">
        <f>INDEX(Propetz!B:B,MATCH(F251,Propetz!D:D,0),1)</f>
        <v>JOAO L. SOARES</v>
      </c>
      <c r="D251" s="31" t="s">
        <v>125</v>
      </c>
      <c r="E251" s="26" t="s">
        <v>288</v>
      </c>
      <c r="F251" s="31">
        <v>1238</v>
      </c>
      <c r="G251" s="26" t="s">
        <v>436</v>
      </c>
      <c r="H251" s="26" t="s">
        <v>440</v>
      </c>
      <c r="I251" s="39">
        <v>0</v>
      </c>
      <c r="J251" s="39">
        <v>0</v>
      </c>
      <c r="K251" s="39">
        <v>0</v>
      </c>
      <c r="L251" s="39">
        <v>0</v>
      </c>
      <c r="M251" s="39">
        <v>0</v>
      </c>
      <c r="N251" s="39">
        <v>0</v>
      </c>
      <c r="O251" s="39">
        <v>3130.97</v>
      </c>
      <c r="P251" s="39">
        <v>0</v>
      </c>
      <c r="Q251" s="39">
        <v>0</v>
      </c>
      <c r="R251" s="39">
        <v>0</v>
      </c>
      <c r="S251" s="39">
        <v>0</v>
      </c>
      <c r="T251" s="39">
        <v>0</v>
      </c>
      <c r="U251" s="39">
        <v>1441.2</v>
      </c>
      <c r="V251" s="39">
        <v>0</v>
      </c>
      <c r="W251" s="39">
        <v>0</v>
      </c>
      <c r="X251" s="39">
        <v>0</v>
      </c>
      <c r="Y251" s="39">
        <v>0</v>
      </c>
      <c r="Z251" s="39">
        <v>0</v>
      </c>
      <c r="AA251" s="39">
        <v>0</v>
      </c>
      <c r="AB251" s="39">
        <v>0</v>
      </c>
      <c r="AC251" s="39">
        <v>0</v>
      </c>
      <c r="AD251" s="39">
        <v>0</v>
      </c>
      <c r="AE251" s="39">
        <v>0</v>
      </c>
      <c r="AF251" s="39">
        <v>0</v>
      </c>
      <c r="AG251" s="39">
        <v>0</v>
      </c>
      <c r="AH251" s="39">
        <v>0</v>
      </c>
      <c r="AI251" s="39">
        <v>0</v>
      </c>
      <c r="AJ251" s="39">
        <v>0</v>
      </c>
      <c r="AK251" s="39">
        <v>0</v>
      </c>
      <c r="AL251" s="39">
        <v>0</v>
      </c>
      <c r="AM251" s="39">
        <v>0</v>
      </c>
      <c r="AN251" s="39">
        <v>0</v>
      </c>
      <c r="AO251" s="39">
        <v>0</v>
      </c>
      <c r="AP251" s="39">
        <v>0</v>
      </c>
      <c r="AQ251" s="39">
        <v>0</v>
      </c>
      <c r="AR251" s="39">
        <v>0</v>
      </c>
      <c r="AS251" s="39">
        <v>0</v>
      </c>
      <c r="AT251" s="39">
        <v>0</v>
      </c>
      <c r="AU251" s="39">
        <v>0</v>
      </c>
      <c r="AV251" s="39">
        <v>0</v>
      </c>
      <c r="AW251" s="39">
        <v>0</v>
      </c>
      <c r="AX251" s="39">
        <v>0</v>
      </c>
      <c r="AY251" s="39">
        <v>0</v>
      </c>
      <c r="AZ251" s="39">
        <v>0</v>
      </c>
      <c r="BA251" s="62">
        <v>0</v>
      </c>
      <c r="BB251" s="62">
        <v>0</v>
      </c>
      <c r="BC251" s="62">
        <v>0</v>
      </c>
      <c r="BD251" s="62">
        <v>0</v>
      </c>
      <c r="BE251" s="62">
        <v>0</v>
      </c>
      <c r="BF251" s="62">
        <v>0</v>
      </c>
      <c r="BG251" s="62">
        <v>0</v>
      </c>
      <c r="BH251" s="62">
        <v>0</v>
      </c>
      <c r="BI251" s="7">
        <v>0</v>
      </c>
      <c r="BJ251" s="7">
        <v>0</v>
      </c>
      <c r="BK251" s="62">
        <v>0</v>
      </c>
      <c r="BL251" s="62">
        <v>0</v>
      </c>
      <c r="BM251" s="170">
        <v>0</v>
      </c>
      <c r="BN251" s="62"/>
      <c r="BO251" s="62"/>
      <c r="BP251" s="62"/>
      <c r="BQ251" s="62"/>
      <c r="BR251" s="62"/>
      <c r="BS251" s="62"/>
      <c r="BT251" s="62"/>
    </row>
    <row r="252" spans="3:72" x14ac:dyDescent="0.25">
      <c r="C252" t="str">
        <f>INDEX(Propetz!B:B,MATCH(F252,Propetz!D:D,0),1)</f>
        <v>GABRIEL VIEIRA MARTINS 10961286679</v>
      </c>
      <c r="D252" s="31" t="s">
        <v>93</v>
      </c>
      <c r="E252" s="26" t="s">
        <v>280</v>
      </c>
      <c r="F252" s="31">
        <v>1303</v>
      </c>
      <c r="G252" s="26" t="s">
        <v>436</v>
      </c>
      <c r="H252" s="26" t="s">
        <v>435</v>
      </c>
      <c r="I252" s="39">
        <v>0</v>
      </c>
      <c r="J252" s="39">
        <v>0</v>
      </c>
      <c r="K252" s="39">
        <v>0</v>
      </c>
      <c r="L252" s="39">
        <v>0</v>
      </c>
      <c r="M252" s="39">
        <v>0</v>
      </c>
      <c r="N252" s="39">
        <v>0</v>
      </c>
      <c r="O252" s="39">
        <v>0</v>
      </c>
      <c r="P252" s="39">
        <v>0</v>
      </c>
      <c r="Q252" s="39">
        <v>0</v>
      </c>
      <c r="R252" s="39">
        <v>0</v>
      </c>
      <c r="S252" s="39">
        <v>3173.7</v>
      </c>
      <c r="T252" s="39">
        <v>0</v>
      </c>
      <c r="U252" s="39">
        <v>1315.58</v>
      </c>
      <c r="V252" s="39">
        <v>0</v>
      </c>
      <c r="W252" s="39">
        <v>0</v>
      </c>
      <c r="X252" s="39">
        <v>0</v>
      </c>
      <c r="Y252" s="39">
        <v>1202.3399999999999</v>
      </c>
      <c r="Z252" s="39">
        <v>0</v>
      </c>
      <c r="AA252" s="39">
        <v>0</v>
      </c>
      <c r="AB252" s="39">
        <v>0</v>
      </c>
      <c r="AC252" s="39">
        <v>0</v>
      </c>
      <c r="AD252" s="39">
        <v>0</v>
      </c>
      <c r="AE252" s="39">
        <v>1918.43</v>
      </c>
      <c r="AF252" s="39">
        <v>3532.16</v>
      </c>
      <c r="AG252" s="39">
        <v>2365.5</v>
      </c>
      <c r="AH252" s="39">
        <v>0</v>
      </c>
      <c r="AI252" s="39">
        <v>0</v>
      </c>
      <c r="AJ252" s="39">
        <v>0</v>
      </c>
      <c r="AK252" s="39">
        <v>0</v>
      </c>
      <c r="AL252" s="39">
        <v>0</v>
      </c>
      <c r="AM252" s="39">
        <v>0</v>
      </c>
      <c r="AN252" s="39">
        <v>0</v>
      </c>
      <c r="AO252" s="39">
        <v>0</v>
      </c>
      <c r="AP252" s="39">
        <v>0</v>
      </c>
      <c r="AQ252" s="39">
        <v>0</v>
      </c>
      <c r="AR252" s="39">
        <v>0</v>
      </c>
      <c r="AS252" s="39">
        <v>0</v>
      </c>
      <c r="AT252" s="39">
        <v>0</v>
      </c>
      <c r="AU252" s="39">
        <v>0</v>
      </c>
      <c r="AV252" s="39">
        <v>0</v>
      </c>
      <c r="AW252" s="39">
        <v>0</v>
      </c>
      <c r="AX252" s="39">
        <v>0</v>
      </c>
      <c r="AY252" s="39">
        <v>0</v>
      </c>
      <c r="AZ252" s="39">
        <v>0</v>
      </c>
      <c r="BA252" s="62">
        <v>0</v>
      </c>
      <c r="BB252" s="62">
        <v>0</v>
      </c>
      <c r="BC252" s="62">
        <v>0</v>
      </c>
      <c r="BD252" s="62">
        <v>0</v>
      </c>
      <c r="BE252" s="62">
        <v>0</v>
      </c>
      <c r="BF252" s="62">
        <v>0</v>
      </c>
      <c r="BG252" s="62">
        <v>0</v>
      </c>
      <c r="BH252" s="62">
        <v>0</v>
      </c>
      <c r="BI252" s="7">
        <v>0</v>
      </c>
      <c r="BJ252" s="7">
        <v>0</v>
      </c>
      <c r="BK252" s="62">
        <v>0</v>
      </c>
      <c r="BL252" s="62">
        <v>0</v>
      </c>
      <c r="BM252" s="170">
        <v>0</v>
      </c>
      <c r="BN252" s="62"/>
      <c r="BO252" s="62"/>
      <c r="BP252" s="62"/>
      <c r="BQ252" s="62"/>
      <c r="BR252" s="62"/>
      <c r="BS252" s="62"/>
      <c r="BT252" s="62"/>
    </row>
    <row r="253" spans="3:72" x14ac:dyDescent="0.25">
      <c r="C253" t="str">
        <f>INDEX(Propetz!B:B,MATCH(F253,Propetz!D:D,0),1)</f>
        <v>PET DELLE ALOJAMENTO E EMBELEZAMENTO DE ANIMAIS LTDA</v>
      </c>
      <c r="D253" s="31" t="s">
        <v>190</v>
      </c>
      <c r="E253" s="26" t="s">
        <v>283</v>
      </c>
      <c r="F253" s="31">
        <v>1201</v>
      </c>
      <c r="G253" s="26" t="s">
        <v>436</v>
      </c>
      <c r="H253" s="26" t="s">
        <v>440</v>
      </c>
      <c r="I253" s="39">
        <v>0</v>
      </c>
      <c r="J253" s="39">
        <v>0</v>
      </c>
      <c r="K253" s="39">
        <v>0</v>
      </c>
      <c r="L253" s="39">
        <v>0</v>
      </c>
      <c r="M253" s="39">
        <v>4444.63</v>
      </c>
      <c r="N253" s="39">
        <v>0</v>
      </c>
      <c r="O253" s="39">
        <v>0</v>
      </c>
      <c r="P253" s="39">
        <v>0</v>
      </c>
      <c r="Q253" s="39">
        <v>0</v>
      </c>
      <c r="R253" s="39">
        <v>0</v>
      </c>
      <c r="S253" s="39">
        <v>0</v>
      </c>
      <c r="T253" s="39">
        <v>0</v>
      </c>
      <c r="U253" s="39">
        <v>0</v>
      </c>
      <c r="V253" s="39">
        <v>0</v>
      </c>
      <c r="W253" s="39">
        <v>0</v>
      </c>
      <c r="X253" s="39">
        <v>0</v>
      </c>
      <c r="Y253" s="39">
        <v>0</v>
      </c>
      <c r="Z253" s="39">
        <v>0</v>
      </c>
      <c r="AA253" s="39">
        <v>0</v>
      </c>
      <c r="AB253" s="39">
        <v>0</v>
      </c>
      <c r="AC253" s="39">
        <v>0</v>
      </c>
      <c r="AD253" s="39">
        <v>0</v>
      </c>
      <c r="AE253" s="39">
        <v>0</v>
      </c>
      <c r="AF253" s="39">
        <v>0</v>
      </c>
      <c r="AG253" s="39">
        <v>0</v>
      </c>
      <c r="AH253" s="39">
        <v>0</v>
      </c>
      <c r="AI253" s="39">
        <v>0</v>
      </c>
      <c r="AJ253" s="39">
        <v>0</v>
      </c>
      <c r="AK253" s="39">
        <v>0</v>
      </c>
      <c r="AL253" s="39">
        <v>0</v>
      </c>
      <c r="AM253" s="39">
        <v>0</v>
      </c>
      <c r="AN253" s="39">
        <v>0</v>
      </c>
      <c r="AO253" s="39">
        <v>0</v>
      </c>
      <c r="AP253" s="39">
        <v>0</v>
      </c>
      <c r="AQ253" s="39">
        <v>0</v>
      </c>
      <c r="AR253" s="39">
        <v>0</v>
      </c>
      <c r="AS253" s="39">
        <v>0</v>
      </c>
      <c r="AT253" s="39">
        <v>0</v>
      </c>
      <c r="AU253" s="39">
        <v>0</v>
      </c>
      <c r="AV253" s="39">
        <v>0</v>
      </c>
      <c r="AW253" s="39">
        <v>0</v>
      </c>
      <c r="AX253" s="39">
        <v>0</v>
      </c>
      <c r="AY253" s="39">
        <v>0</v>
      </c>
      <c r="AZ253" s="39">
        <v>0</v>
      </c>
      <c r="BA253" s="62">
        <v>0</v>
      </c>
      <c r="BB253" s="62">
        <v>0</v>
      </c>
      <c r="BC253" s="62">
        <v>0</v>
      </c>
      <c r="BD253" s="62">
        <v>0</v>
      </c>
      <c r="BE253" s="62">
        <v>0</v>
      </c>
      <c r="BF253" s="62">
        <v>0</v>
      </c>
      <c r="BG253" s="62">
        <v>0</v>
      </c>
      <c r="BH253" s="62">
        <v>0</v>
      </c>
      <c r="BI253" s="7">
        <v>0</v>
      </c>
      <c r="BJ253" s="7">
        <v>0</v>
      </c>
      <c r="BK253" s="62">
        <v>0</v>
      </c>
      <c r="BL253" s="62">
        <v>0</v>
      </c>
      <c r="BM253" s="170">
        <v>0</v>
      </c>
      <c r="BN253" s="62"/>
      <c r="BO253" s="62"/>
      <c r="BP253" s="62"/>
      <c r="BQ253" s="62"/>
      <c r="BR253" s="62"/>
      <c r="BS253" s="62"/>
      <c r="BT253" s="62"/>
    </row>
    <row r="254" spans="3:72" x14ac:dyDescent="0.25">
      <c r="C254" t="str">
        <f>INDEX(Propetz!B:B,MATCH(F254,Propetz!D:D,0),1)</f>
        <v>FRANCIELLY TAYNARA SILVA CAMPOS 12070754693</v>
      </c>
      <c r="D254" s="31" t="s">
        <v>358</v>
      </c>
      <c r="E254" s="26" t="s">
        <v>280</v>
      </c>
      <c r="F254" s="31">
        <v>1350</v>
      </c>
      <c r="G254" s="26" t="s">
        <v>436</v>
      </c>
      <c r="H254" s="26" t="s">
        <v>435</v>
      </c>
      <c r="I254" s="39">
        <v>0</v>
      </c>
      <c r="J254" s="39">
        <v>0</v>
      </c>
      <c r="K254" s="39">
        <v>0</v>
      </c>
      <c r="L254" s="39">
        <v>0</v>
      </c>
      <c r="M254" s="39">
        <v>0</v>
      </c>
      <c r="N254" s="39">
        <v>0</v>
      </c>
      <c r="O254" s="39">
        <v>0</v>
      </c>
      <c r="P254" s="39">
        <v>0</v>
      </c>
      <c r="Q254" s="39">
        <v>0</v>
      </c>
      <c r="R254" s="39">
        <v>0</v>
      </c>
      <c r="S254" s="39">
        <v>0</v>
      </c>
      <c r="T254" s="39">
        <v>0</v>
      </c>
      <c r="U254" s="39">
        <v>0</v>
      </c>
      <c r="V254" s="39">
        <v>3229.96</v>
      </c>
      <c r="W254" s="39">
        <v>0</v>
      </c>
      <c r="X254" s="39">
        <v>1168.6500000000001</v>
      </c>
      <c r="Y254" s="39">
        <v>0</v>
      </c>
      <c r="Z254" s="39">
        <v>0</v>
      </c>
      <c r="AA254" s="39">
        <v>0</v>
      </c>
      <c r="AB254" s="39">
        <v>0</v>
      </c>
      <c r="AC254" s="39">
        <v>0</v>
      </c>
      <c r="AD254" s="39">
        <v>1656.38</v>
      </c>
      <c r="AE254" s="39">
        <v>5359.71</v>
      </c>
      <c r="AF254" s="39">
        <v>1297.17</v>
      </c>
      <c r="AG254" s="39">
        <v>0</v>
      </c>
      <c r="AH254" s="39">
        <v>0</v>
      </c>
      <c r="AI254" s="39">
        <v>1262.1300000000001</v>
      </c>
      <c r="AJ254" s="39">
        <v>0</v>
      </c>
      <c r="AK254" s="39">
        <v>0</v>
      </c>
      <c r="AL254" s="39">
        <v>1148.5899999999999</v>
      </c>
      <c r="AM254" s="39">
        <v>0</v>
      </c>
      <c r="AN254" s="39">
        <v>0</v>
      </c>
      <c r="AO254" s="39">
        <v>0</v>
      </c>
      <c r="AP254" s="39">
        <v>2622</v>
      </c>
      <c r="AQ254" s="39">
        <v>2622</v>
      </c>
      <c r="AR254" s="39">
        <v>2212.34</v>
      </c>
      <c r="AS254" s="39">
        <v>1599.86</v>
      </c>
      <c r="AT254" s="39">
        <v>0</v>
      </c>
      <c r="AU254" s="39">
        <v>2142.66</v>
      </c>
      <c r="AV254" s="39">
        <v>0</v>
      </c>
      <c r="AW254" s="39">
        <v>0</v>
      </c>
      <c r="AX254" s="39">
        <v>0</v>
      </c>
      <c r="AY254" s="39">
        <v>0</v>
      </c>
      <c r="AZ254" s="39">
        <v>2408.6</v>
      </c>
      <c r="BA254" s="62">
        <v>0</v>
      </c>
      <c r="BB254" s="62">
        <v>2031.46</v>
      </c>
      <c r="BC254" s="62">
        <v>0</v>
      </c>
      <c r="BD254" s="62">
        <v>0</v>
      </c>
      <c r="BE254" s="62">
        <v>0</v>
      </c>
      <c r="BF254" s="62">
        <v>0</v>
      </c>
      <c r="BG254" s="62">
        <v>0</v>
      </c>
      <c r="BH254" s="62">
        <v>0</v>
      </c>
      <c r="BI254" s="7">
        <v>0</v>
      </c>
      <c r="BJ254" s="7">
        <v>0</v>
      </c>
      <c r="BK254" s="62">
        <v>0</v>
      </c>
      <c r="BL254" s="62">
        <v>0</v>
      </c>
      <c r="BM254" s="170">
        <v>0</v>
      </c>
      <c r="BN254" s="62"/>
      <c r="BO254" s="62"/>
      <c r="BP254" s="62"/>
      <c r="BQ254" s="62"/>
      <c r="BR254" s="62"/>
      <c r="BS254" s="62"/>
      <c r="BT254" s="62"/>
    </row>
    <row r="255" spans="3:72" x14ac:dyDescent="0.25">
      <c r="C255" t="str">
        <f>INDEX(Propetz!B:B,MATCH(F255,Propetz!D:D,0),1)</f>
        <v>GBT DISTRIBUIDORA PET LTDA</v>
      </c>
      <c r="D255" s="31" t="s">
        <v>359</v>
      </c>
      <c r="E255" s="26" t="s">
        <v>276</v>
      </c>
      <c r="F255" s="31">
        <v>1322</v>
      </c>
      <c r="G255" s="26" t="s">
        <v>436</v>
      </c>
      <c r="H255" s="26" t="s">
        <v>440</v>
      </c>
      <c r="I255" s="39">
        <v>0</v>
      </c>
      <c r="J255" s="39">
        <v>0</v>
      </c>
      <c r="K255" s="39">
        <v>0</v>
      </c>
      <c r="L255" s="39">
        <v>0</v>
      </c>
      <c r="M255" s="39">
        <v>0</v>
      </c>
      <c r="N255" s="39">
        <v>0</v>
      </c>
      <c r="O255" s="39">
        <v>0</v>
      </c>
      <c r="P255" s="39">
        <v>0</v>
      </c>
      <c r="Q255" s="39">
        <v>0</v>
      </c>
      <c r="R255" s="39">
        <v>0</v>
      </c>
      <c r="S255" s="39">
        <v>0</v>
      </c>
      <c r="T255" s="39">
        <v>0</v>
      </c>
      <c r="U255" s="39">
        <v>0</v>
      </c>
      <c r="V255" s="39">
        <v>4339.57</v>
      </c>
      <c r="W255" s="39">
        <v>0</v>
      </c>
      <c r="X255" s="39">
        <v>0</v>
      </c>
      <c r="Y255" s="39">
        <v>0</v>
      </c>
      <c r="Z255" s="39">
        <v>0</v>
      </c>
      <c r="AA255" s="39">
        <v>0</v>
      </c>
      <c r="AB255" s="39">
        <v>0</v>
      </c>
      <c r="AC255" s="39">
        <v>0</v>
      </c>
      <c r="AD255" s="39">
        <v>0</v>
      </c>
      <c r="AE255" s="39">
        <v>0</v>
      </c>
      <c r="AF255" s="39">
        <v>0</v>
      </c>
      <c r="AG255" s="39">
        <v>0</v>
      </c>
      <c r="AH255" s="39">
        <v>0</v>
      </c>
      <c r="AI255" s="39">
        <v>0</v>
      </c>
      <c r="AJ255" s="39">
        <v>0</v>
      </c>
      <c r="AK255" s="39">
        <v>0</v>
      </c>
      <c r="AL255" s="39">
        <v>0</v>
      </c>
      <c r="AM255" s="39">
        <v>0</v>
      </c>
      <c r="AN255" s="39">
        <v>0</v>
      </c>
      <c r="AO255" s="39">
        <v>0</v>
      </c>
      <c r="AP255" s="39">
        <v>0</v>
      </c>
      <c r="AQ255" s="39">
        <v>0</v>
      </c>
      <c r="AR255" s="39">
        <v>0</v>
      </c>
      <c r="AS255" s="39">
        <v>0</v>
      </c>
      <c r="AT255" s="39">
        <v>0</v>
      </c>
      <c r="AU255" s="39">
        <v>0</v>
      </c>
      <c r="AV255" s="39">
        <v>0</v>
      </c>
      <c r="AW255" s="39">
        <v>0</v>
      </c>
      <c r="AX255" s="39">
        <v>0</v>
      </c>
      <c r="AY255" s="39">
        <v>0</v>
      </c>
      <c r="AZ255" s="39">
        <v>0</v>
      </c>
      <c r="BA255" s="62">
        <v>0</v>
      </c>
      <c r="BB255" s="62">
        <v>0</v>
      </c>
      <c r="BC255" s="62">
        <v>0</v>
      </c>
      <c r="BD255" s="62">
        <v>0</v>
      </c>
      <c r="BE255" s="62">
        <v>0</v>
      </c>
      <c r="BF255" s="62">
        <v>0</v>
      </c>
      <c r="BG255" s="62">
        <v>0</v>
      </c>
      <c r="BH255" s="62">
        <v>0</v>
      </c>
      <c r="BI255" s="7">
        <v>0</v>
      </c>
      <c r="BJ255" s="7">
        <v>0</v>
      </c>
      <c r="BK255" s="62">
        <v>0</v>
      </c>
      <c r="BL255" s="62">
        <v>0</v>
      </c>
      <c r="BM255" s="170">
        <v>0</v>
      </c>
      <c r="BN255" s="62"/>
      <c r="BO255" s="62"/>
      <c r="BP255" s="62"/>
      <c r="BQ255" s="62"/>
      <c r="BR255" s="62"/>
      <c r="BS255" s="62"/>
      <c r="BT255" s="62"/>
    </row>
    <row r="256" spans="3:72" x14ac:dyDescent="0.25">
      <c r="C256" t="str">
        <f>INDEX(Propetz!B:B,MATCH(F256,Propetz!D:D,0),1)</f>
        <v>Dupet Distribuidora Pet</v>
      </c>
      <c r="D256" s="31" t="s">
        <v>71</v>
      </c>
      <c r="E256" s="26" t="s">
        <v>290</v>
      </c>
      <c r="F256" s="31">
        <v>1290</v>
      </c>
      <c r="G256" s="26" t="s">
        <v>529</v>
      </c>
      <c r="H256" s="26" t="s">
        <v>440</v>
      </c>
      <c r="I256" s="39">
        <v>0</v>
      </c>
      <c r="J256" s="39">
        <v>0</v>
      </c>
      <c r="K256" s="39">
        <v>0</v>
      </c>
      <c r="L256" s="39">
        <v>0</v>
      </c>
      <c r="M256" s="39">
        <v>0</v>
      </c>
      <c r="N256" s="39">
        <v>0</v>
      </c>
      <c r="O256" s="39">
        <v>0</v>
      </c>
      <c r="P256" s="39">
        <v>0</v>
      </c>
      <c r="Q256" s="39">
        <v>0</v>
      </c>
      <c r="R256" s="39">
        <v>4283.88</v>
      </c>
      <c r="S256" s="39">
        <v>0</v>
      </c>
      <c r="T256" s="39">
        <v>0</v>
      </c>
      <c r="U256" s="39">
        <v>0</v>
      </c>
      <c r="V256" s="39">
        <v>0</v>
      </c>
      <c r="W256" s="39">
        <v>0</v>
      </c>
      <c r="X256" s="39">
        <v>0</v>
      </c>
      <c r="Y256" s="39">
        <v>0</v>
      </c>
      <c r="Z256" s="39">
        <v>0</v>
      </c>
      <c r="AA256" s="39">
        <v>0</v>
      </c>
      <c r="AB256" s="39">
        <v>0</v>
      </c>
      <c r="AC256" s="39">
        <v>0</v>
      </c>
      <c r="AD256" s="39">
        <v>0</v>
      </c>
      <c r="AE256" s="39">
        <v>0</v>
      </c>
      <c r="AF256" s="39">
        <v>0</v>
      </c>
      <c r="AG256" s="39">
        <v>0</v>
      </c>
      <c r="AH256" s="39">
        <v>0</v>
      </c>
      <c r="AI256" s="39">
        <v>0</v>
      </c>
      <c r="AJ256" s="39">
        <v>0</v>
      </c>
      <c r="AK256" s="39">
        <v>0</v>
      </c>
      <c r="AL256" s="39">
        <v>0</v>
      </c>
      <c r="AM256" s="39">
        <v>0</v>
      </c>
      <c r="AN256" s="39">
        <v>0</v>
      </c>
      <c r="AO256" s="39">
        <v>0</v>
      </c>
      <c r="AP256" s="39">
        <v>0</v>
      </c>
      <c r="AQ256" s="39">
        <v>0</v>
      </c>
      <c r="AR256" s="39">
        <v>0</v>
      </c>
      <c r="AS256" s="39">
        <v>0</v>
      </c>
      <c r="AT256" s="39">
        <v>0</v>
      </c>
      <c r="AU256" s="39">
        <v>0</v>
      </c>
      <c r="AV256" s="39">
        <v>0</v>
      </c>
      <c r="AW256" s="39">
        <v>0</v>
      </c>
      <c r="AX256" s="39">
        <v>0</v>
      </c>
      <c r="AY256" s="39">
        <v>0</v>
      </c>
      <c r="AZ256" s="39">
        <v>0</v>
      </c>
      <c r="BA256" s="62">
        <v>0</v>
      </c>
      <c r="BB256" s="62">
        <v>0</v>
      </c>
      <c r="BC256" s="62">
        <v>0</v>
      </c>
      <c r="BD256" s="62">
        <v>0</v>
      </c>
      <c r="BE256" s="62">
        <v>0</v>
      </c>
      <c r="BF256" s="62">
        <v>0</v>
      </c>
      <c r="BG256" s="62">
        <v>0</v>
      </c>
      <c r="BH256" s="62">
        <v>0</v>
      </c>
      <c r="BI256" s="7">
        <v>0</v>
      </c>
      <c r="BJ256" s="7">
        <v>0</v>
      </c>
      <c r="BK256" s="62">
        <v>0</v>
      </c>
      <c r="BL256" s="62">
        <v>0</v>
      </c>
      <c r="BM256" s="170">
        <v>0</v>
      </c>
      <c r="BN256" s="62"/>
      <c r="BO256" s="62"/>
      <c r="BP256" s="62"/>
      <c r="BQ256" s="62"/>
      <c r="BR256" s="62"/>
      <c r="BS256" s="62"/>
      <c r="BT256" s="62"/>
    </row>
    <row r="257" spans="3:72" x14ac:dyDescent="0.25">
      <c r="C257" t="str">
        <f>INDEX(Propetz!B:B,MATCH(F257,Propetz!D:D,0),1)</f>
        <v>BICHO CHIC CLINICA VETERINARIA E PET SHOP EIRELI</v>
      </c>
      <c r="D257" s="31" t="s">
        <v>33</v>
      </c>
      <c r="E257" s="26" t="s">
        <v>275</v>
      </c>
      <c r="F257" s="31">
        <v>1285</v>
      </c>
      <c r="G257" s="26" t="s">
        <v>529</v>
      </c>
      <c r="H257" s="26" t="s">
        <v>440</v>
      </c>
      <c r="I257" s="39">
        <v>0</v>
      </c>
      <c r="J257" s="39">
        <v>0</v>
      </c>
      <c r="K257" s="39">
        <v>0</v>
      </c>
      <c r="L257" s="39">
        <v>0</v>
      </c>
      <c r="M257" s="39">
        <v>0</v>
      </c>
      <c r="N257" s="39">
        <v>0</v>
      </c>
      <c r="O257" s="39">
        <v>0</v>
      </c>
      <c r="P257" s="39">
        <v>0</v>
      </c>
      <c r="Q257" s="39">
        <v>0</v>
      </c>
      <c r="R257" s="39">
        <v>3331.74</v>
      </c>
      <c r="S257" s="39">
        <v>0</v>
      </c>
      <c r="T257" s="39">
        <v>0</v>
      </c>
      <c r="U257" s="39">
        <v>948.59999999999991</v>
      </c>
      <c r="V257" s="39">
        <v>0</v>
      </c>
      <c r="W257" s="39">
        <v>0</v>
      </c>
      <c r="X257" s="39">
        <v>0</v>
      </c>
      <c r="Y257" s="39">
        <v>0</v>
      </c>
      <c r="Z257" s="39">
        <v>0</v>
      </c>
      <c r="AA257" s="39">
        <v>0</v>
      </c>
      <c r="AB257" s="39">
        <v>0</v>
      </c>
      <c r="AC257" s="39">
        <v>0</v>
      </c>
      <c r="AD257" s="39">
        <v>0</v>
      </c>
      <c r="AE257" s="39">
        <v>0</v>
      </c>
      <c r="AF257" s="39">
        <v>0</v>
      </c>
      <c r="AG257" s="39">
        <v>0</v>
      </c>
      <c r="AH257" s="39">
        <v>0</v>
      </c>
      <c r="AI257" s="39">
        <v>0</v>
      </c>
      <c r="AJ257" s="39">
        <v>0</v>
      </c>
      <c r="AK257" s="39">
        <v>0</v>
      </c>
      <c r="AL257" s="39">
        <v>0</v>
      </c>
      <c r="AM257" s="39">
        <v>0</v>
      </c>
      <c r="AN257" s="39">
        <v>0</v>
      </c>
      <c r="AO257" s="39">
        <v>0</v>
      </c>
      <c r="AP257" s="39">
        <v>0</v>
      </c>
      <c r="AQ257" s="39">
        <v>0</v>
      </c>
      <c r="AR257" s="39">
        <v>0</v>
      </c>
      <c r="AS257" s="39">
        <v>0</v>
      </c>
      <c r="AT257" s="39">
        <v>0</v>
      </c>
      <c r="AU257" s="39">
        <v>0</v>
      </c>
      <c r="AV257" s="39">
        <v>0</v>
      </c>
      <c r="AW257" s="39">
        <v>0</v>
      </c>
      <c r="AX257" s="39">
        <v>0</v>
      </c>
      <c r="AY257" s="39">
        <v>0</v>
      </c>
      <c r="AZ257" s="39">
        <v>0</v>
      </c>
      <c r="BA257" s="62">
        <v>0</v>
      </c>
      <c r="BB257" s="62">
        <v>0</v>
      </c>
      <c r="BC257" s="62">
        <v>0</v>
      </c>
      <c r="BD257" s="62">
        <v>0</v>
      </c>
      <c r="BE257" s="62">
        <v>0</v>
      </c>
      <c r="BF257" s="62">
        <v>0</v>
      </c>
      <c r="BG257" s="62">
        <v>0</v>
      </c>
      <c r="BH257" s="62">
        <v>0</v>
      </c>
      <c r="BI257" s="7">
        <v>0</v>
      </c>
      <c r="BJ257" s="7">
        <v>0</v>
      </c>
      <c r="BK257" s="62">
        <v>0</v>
      </c>
      <c r="BL257" s="62">
        <v>0</v>
      </c>
      <c r="BM257" s="170">
        <v>0</v>
      </c>
      <c r="BN257" s="62"/>
      <c r="BO257" s="62"/>
      <c r="BP257" s="62"/>
      <c r="BQ257" s="62"/>
      <c r="BR257" s="62"/>
      <c r="BS257" s="62"/>
      <c r="BT257" s="62"/>
    </row>
    <row r="258" spans="3:72" x14ac:dyDescent="0.25">
      <c r="C258" t="str">
        <f>INDEX(Propetz!B:B,MATCH(F258,Propetz!D:D,0),1)</f>
        <v>ANDRE THIAGO ORTIZ 00341881180</v>
      </c>
      <c r="D258" s="31" t="s">
        <v>19</v>
      </c>
      <c r="E258" s="26" t="s">
        <v>276</v>
      </c>
      <c r="F258" s="31">
        <v>1241</v>
      </c>
      <c r="G258" s="26" t="s">
        <v>436</v>
      </c>
      <c r="H258" s="26" t="s">
        <v>435</v>
      </c>
      <c r="I258" s="39">
        <v>0</v>
      </c>
      <c r="J258" s="39">
        <v>0</v>
      </c>
      <c r="K258" s="39">
        <v>0</v>
      </c>
      <c r="L258" s="39">
        <v>0</v>
      </c>
      <c r="M258" s="39">
        <v>0</v>
      </c>
      <c r="N258" s="39">
        <v>0</v>
      </c>
      <c r="O258" s="39">
        <v>0</v>
      </c>
      <c r="P258" s="39">
        <v>4275.4399999999996</v>
      </c>
      <c r="Q258" s="39">
        <v>0</v>
      </c>
      <c r="R258" s="39">
        <v>0</v>
      </c>
      <c r="S258" s="39">
        <v>0</v>
      </c>
      <c r="T258" s="39">
        <v>0</v>
      </c>
      <c r="U258" s="39">
        <v>0</v>
      </c>
      <c r="V258" s="39">
        <v>0</v>
      </c>
      <c r="W258" s="39">
        <v>0</v>
      </c>
      <c r="X258" s="39">
        <v>0</v>
      </c>
      <c r="Y258" s="39">
        <v>0</v>
      </c>
      <c r="Z258" s="39">
        <v>0</v>
      </c>
      <c r="AA258" s="39">
        <v>0</v>
      </c>
      <c r="AB258" s="39">
        <v>0</v>
      </c>
      <c r="AC258" s="39">
        <v>0</v>
      </c>
      <c r="AD258" s="39">
        <v>0</v>
      </c>
      <c r="AE258" s="39">
        <v>0</v>
      </c>
      <c r="AF258" s="39">
        <v>0</v>
      </c>
      <c r="AG258" s="39">
        <v>0</v>
      </c>
      <c r="AH258" s="39">
        <v>6116.82</v>
      </c>
      <c r="AI258" s="39">
        <v>0</v>
      </c>
      <c r="AJ258" s="39">
        <v>0</v>
      </c>
      <c r="AK258" s="39">
        <v>0</v>
      </c>
      <c r="AL258" s="39">
        <v>0</v>
      </c>
      <c r="AM258" s="39">
        <v>0</v>
      </c>
      <c r="AN258" s="39">
        <v>0</v>
      </c>
      <c r="AO258" s="39">
        <v>0</v>
      </c>
      <c r="AP258" s="39">
        <v>0</v>
      </c>
      <c r="AQ258" s="39">
        <v>0</v>
      </c>
      <c r="AR258" s="39">
        <v>0</v>
      </c>
      <c r="AS258" s="39">
        <v>0</v>
      </c>
      <c r="AT258" s="39">
        <v>0</v>
      </c>
      <c r="AU258" s="39">
        <v>0</v>
      </c>
      <c r="AV258" s="39">
        <v>0</v>
      </c>
      <c r="AW258" s="39">
        <v>0</v>
      </c>
      <c r="AX258" s="39">
        <v>0</v>
      </c>
      <c r="AY258" s="39">
        <v>0</v>
      </c>
      <c r="AZ258" s="39">
        <v>0</v>
      </c>
      <c r="BA258" s="62">
        <v>0</v>
      </c>
      <c r="BB258" s="62">
        <v>0</v>
      </c>
      <c r="BC258" s="62">
        <v>0</v>
      </c>
      <c r="BD258" s="62">
        <v>0</v>
      </c>
      <c r="BE258" s="62">
        <v>0</v>
      </c>
      <c r="BF258" s="62">
        <v>0</v>
      </c>
      <c r="BG258" s="62">
        <v>0</v>
      </c>
      <c r="BH258" s="62">
        <v>0</v>
      </c>
      <c r="BI258" s="7">
        <v>0</v>
      </c>
      <c r="BJ258" s="7">
        <v>0</v>
      </c>
      <c r="BK258" s="62">
        <v>0</v>
      </c>
      <c r="BL258" s="62">
        <v>0</v>
      </c>
      <c r="BM258" s="170">
        <v>0</v>
      </c>
      <c r="BN258" s="62"/>
      <c r="BO258" s="62"/>
      <c r="BP258" s="62"/>
      <c r="BQ258" s="62"/>
      <c r="BR258" s="62"/>
      <c r="BS258" s="62"/>
      <c r="BT258" s="62"/>
    </row>
    <row r="259" spans="3:72" x14ac:dyDescent="0.25">
      <c r="C259" t="str">
        <f>INDEX(Propetz!B:B,MATCH(F259,Propetz!D:D,0),1)</f>
        <v>ECO COSMETICOS E PRODUTOS NATURAIS LTDA</v>
      </c>
      <c r="D259" s="31" t="s">
        <v>72</v>
      </c>
      <c r="E259" s="26" t="s">
        <v>276</v>
      </c>
      <c r="F259" s="31">
        <v>1171</v>
      </c>
      <c r="G259" s="26" t="s">
        <v>436</v>
      </c>
      <c r="H259" s="26" t="s">
        <v>440</v>
      </c>
      <c r="I259" s="39">
        <v>0</v>
      </c>
      <c r="J259" s="39">
        <v>0</v>
      </c>
      <c r="K259" s="39">
        <v>0</v>
      </c>
      <c r="L259" s="39">
        <v>0</v>
      </c>
      <c r="M259" s="39">
        <v>4234.6400000000003</v>
      </c>
      <c r="N259" s="39">
        <v>0</v>
      </c>
      <c r="O259" s="39">
        <v>0</v>
      </c>
      <c r="P259" s="39">
        <v>0</v>
      </c>
      <c r="Q259" s="39">
        <v>0</v>
      </c>
      <c r="R259" s="39">
        <v>0</v>
      </c>
      <c r="S259" s="39">
        <v>0</v>
      </c>
      <c r="T259" s="39">
        <v>0</v>
      </c>
      <c r="U259" s="39">
        <v>0</v>
      </c>
      <c r="V259" s="39">
        <v>0</v>
      </c>
      <c r="W259" s="39">
        <v>0</v>
      </c>
      <c r="X259" s="39">
        <v>0</v>
      </c>
      <c r="Y259" s="39">
        <v>0</v>
      </c>
      <c r="Z259" s="39">
        <v>0</v>
      </c>
      <c r="AA259" s="39">
        <v>0</v>
      </c>
      <c r="AB259" s="39">
        <v>0</v>
      </c>
      <c r="AC259" s="39">
        <v>0</v>
      </c>
      <c r="AD259" s="39">
        <v>0</v>
      </c>
      <c r="AE259" s="39">
        <v>0</v>
      </c>
      <c r="AF259" s="39">
        <v>0</v>
      </c>
      <c r="AG259" s="39">
        <v>0</v>
      </c>
      <c r="AH259" s="39">
        <v>0</v>
      </c>
      <c r="AI259" s="39">
        <v>0</v>
      </c>
      <c r="AJ259" s="39">
        <v>0</v>
      </c>
      <c r="AK259" s="39">
        <v>0</v>
      </c>
      <c r="AL259" s="39">
        <v>0</v>
      </c>
      <c r="AM259" s="39">
        <v>0</v>
      </c>
      <c r="AN259" s="39">
        <v>0</v>
      </c>
      <c r="AO259" s="39">
        <v>0</v>
      </c>
      <c r="AP259" s="39">
        <v>0</v>
      </c>
      <c r="AQ259" s="39">
        <v>0</v>
      </c>
      <c r="AR259" s="39">
        <v>0</v>
      </c>
      <c r="AS259" s="39">
        <v>0</v>
      </c>
      <c r="AT259" s="39">
        <v>0</v>
      </c>
      <c r="AU259" s="39">
        <v>0</v>
      </c>
      <c r="AV259" s="39">
        <v>0</v>
      </c>
      <c r="AW259" s="39">
        <v>0</v>
      </c>
      <c r="AX259" s="39">
        <v>0</v>
      </c>
      <c r="AY259" s="39">
        <v>0</v>
      </c>
      <c r="AZ259" s="39">
        <v>0</v>
      </c>
      <c r="BA259" s="62">
        <v>0</v>
      </c>
      <c r="BB259" s="62">
        <v>0</v>
      </c>
      <c r="BC259" s="62">
        <v>0</v>
      </c>
      <c r="BD259" s="62">
        <v>0</v>
      </c>
      <c r="BE259" s="62">
        <v>0</v>
      </c>
      <c r="BF259" s="62">
        <v>0</v>
      </c>
      <c r="BG259" s="62">
        <v>0</v>
      </c>
      <c r="BH259" s="62">
        <v>0</v>
      </c>
      <c r="BI259" s="7">
        <v>0</v>
      </c>
      <c r="BJ259" s="7">
        <v>0</v>
      </c>
      <c r="BK259" s="62">
        <v>0</v>
      </c>
      <c r="BL259" s="62">
        <v>0</v>
      </c>
      <c r="BM259" s="170">
        <v>0</v>
      </c>
      <c r="BN259" s="62"/>
      <c r="BO259" s="62"/>
      <c r="BP259" s="62"/>
      <c r="BQ259" s="62"/>
      <c r="BR259" s="62"/>
      <c r="BS259" s="62"/>
      <c r="BT259" s="62"/>
    </row>
    <row r="260" spans="3:72" x14ac:dyDescent="0.25">
      <c r="C260" t="str">
        <f>INDEX(Propetz!B:B,MATCH(F260,Propetz!D:D,0),1)</f>
        <v>LUCK &amp; SPIKE PET LTDA.</v>
      </c>
      <c r="D260" s="31" t="s">
        <v>146</v>
      </c>
      <c r="E260" s="26" t="s">
        <v>276</v>
      </c>
      <c r="F260" s="31">
        <v>1284</v>
      </c>
      <c r="G260" s="26" t="s">
        <v>436</v>
      </c>
      <c r="H260" s="26" t="s">
        <v>440</v>
      </c>
      <c r="I260" s="39">
        <v>0</v>
      </c>
      <c r="J260" s="39">
        <v>0</v>
      </c>
      <c r="K260" s="39">
        <v>0</v>
      </c>
      <c r="L260" s="39">
        <v>0</v>
      </c>
      <c r="M260" s="39">
        <v>0</v>
      </c>
      <c r="N260" s="39">
        <v>0</v>
      </c>
      <c r="O260" s="39">
        <v>0</v>
      </c>
      <c r="P260" s="39">
        <v>0</v>
      </c>
      <c r="Q260" s="39">
        <v>0</v>
      </c>
      <c r="R260" s="39">
        <v>4168.8500000000004</v>
      </c>
      <c r="S260" s="39">
        <v>0</v>
      </c>
      <c r="T260" s="39">
        <v>0</v>
      </c>
      <c r="U260" s="39">
        <v>0</v>
      </c>
      <c r="V260" s="39">
        <v>0</v>
      </c>
      <c r="W260" s="39">
        <v>0</v>
      </c>
      <c r="X260" s="39">
        <v>0</v>
      </c>
      <c r="Y260" s="39">
        <v>0</v>
      </c>
      <c r="Z260" s="39">
        <v>0</v>
      </c>
      <c r="AA260" s="39">
        <v>0</v>
      </c>
      <c r="AB260" s="39">
        <v>0</v>
      </c>
      <c r="AC260" s="39">
        <v>0</v>
      </c>
      <c r="AD260" s="39">
        <v>0</v>
      </c>
      <c r="AE260" s="39">
        <v>0</v>
      </c>
      <c r="AF260" s="39">
        <v>0</v>
      </c>
      <c r="AG260" s="39">
        <v>0</v>
      </c>
      <c r="AH260" s="39">
        <v>0</v>
      </c>
      <c r="AI260" s="39">
        <v>0</v>
      </c>
      <c r="AJ260" s="39">
        <v>0</v>
      </c>
      <c r="AK260" s="39">
        <v>0</v>
      </c>
      <c r="AL260" s="39">
        <v>0</v>
      </c>
      <c r="AM260" s="39">
        <v>0</v>
      </c>
      <c r="AN260" s="39">
        <v>0</v>
      </c>
      <c r="AO260" s="39">
        <v>0</v>
      </c>
      <c r="AP260" s="39">
        <v>0</v>
      </c>
      <c r="AQ260" s="39">
        <v>0</v>
      </c>
      <c r="AR260" s="39">
        <v>0</v>
      </c>
      <c r="AS260" s="39">
        <v>0</v>
      </c>
      <c r="AT260" s="39">
        <v>0</v>
      </c>
      <c r="AU260" s="39">
        <v>0</v>
      </c>
      <c r="AV260" s="39">
        <v>0</v>
      </c>
      <c r="AW260" s="39">
        <v>0</v>
      </c>
      <c r="AX260" s="39">
        <v>0</v>
      </c>
      <c r="AY260" s="39">
        <v>0</v>
      </c>
      <c r="AZ260" s="39">
        <v>0</v>
      </c>
      <c r="BA260" s="62">
        <v>0</v>
      </c>
      <c r="BB260" s="62">
        <v>0</v>
      </c>
      <c r="BC260" s="62">
        <v>0</v>
      </c>
      <c r="BD260" s="62">
        <v>0</v>
      </c>
      <c r="BE260" s="62">
        <v>0</v>
      </c>
      <c r="BF260" s="62">
        <v>0</v>
      </c>
      <c r="BG260" s="62">
        <v>0</v>
      </c>
      <c r="BH260" s="62">
        <v>0</v>
      </c>
      <c r="BI260" s="7">
        <v>0</v>
      </c>
      <c r="BJ260" s="7">
        <v>0</v>
      </c>
      <c r="BK260" s="62">
        <v>0</v>
      </c>
      <c r="BL260" s="62">
        <v>0</v>
      </c>
      <c r="BM260" s="170">
        <v>0</v>
      </c>
      <c r="BN260" s="62"/>
      <c r="BO260" s="62"/>
      <c r="BP260" s="62"/>
      <c r="BQ260" s="62"/>
      <c r="BR260" s="62"/>
      <c r="BS260" s="62"/>
      <c r="BT260" s="62"/>
    </row>
    <row r="261" spans="3:72" x14ac:dyDescent="0.25">
      <c r="C261" t="str">
        <f>INDEX(Propetz!B:B,MATCH(F261,Propetz!D:D,0),1)</f>
        <v>GISLENE SILVA 30049345826</v>
      </c>
      <c r="D261" s="31" t="s">
        <v>99</v>
      </c>
      <c r="E261" s="26" t="s">
        <v>276</v>
      </c>
      <c r="F261" s="31">
        <v>1135</v>
      </c>
      <c r="G261" s="26" t="s">
        <v>436</v>
      </c>
      <c r="H261" s="26" t="s">
        <v>440</v>
      </c>
      <c r="I261" s="39">
        <v>0</v>
      </c>
      <c r="J261" s="39">
        <v>0</v>
      </c>
      <c r="K261" s="39">
        <v>4920.3999999999996</v>
      </c>
      <c r="L261" s="39">
        <v>0</v>
      </c>
      <c r="M261" s="39">
        <v>0</v>
      </c>
      <c r="N261" s="39">
        <v>0</v>
      </c>
      <c r="O261" s="39">
        <v>0</v>
      </c>
      <c r="P261" s="39">
        <v>4124.04</v>
      </c>
      <c r="Q261" s="39">
        <v>0</v>
      </c>
      <c r="R261" s="39">
        <v>0</v>
      </c>
      <c r="S261" s="39">
        <v>0</v>
      </c>
      <c r="T261" s="39">
        <v>0</v>
      </c>
      <c r="U261" s="39">
        <v>0</v>
      </c>
      <c r="V261" s="39">
        <v>0</v>
      </c>
      <c r="W261" s="39">
        <v>0</v>
      </c>
      <c r="X261" s="39">
        <v>0</v>
      </c>
      <c r="Y261" s="39">
        <v>0</v>
      </c>
      <c r="Z261" s="39">
        <v>882.6</v>
      </c>
      <c r="AA261" s="39">
        <v>0</v>
      </c>
      <c r="AB261" s="39">
        <v>0</v>
      </c>
      <c r="AC261" s="39">
        <v>0</v>
      </c>
      <c r="AD261" s="39">
        <v>0</v>
      </c>
      <c r="AE261" s="39">
        <v>0</v>
      </c>
      <c r="AF261" s="39">
        <v>0</v>
      </c>
      <c r="AG261" s="39">
        <v>0</v>
      </c>
      <c r="AH261" s="39">
        <v>0</v>
      </c>
      <c r="AI261" s="39">
        <v>0</v>
      </c>
      <c r="AJ261" s="39">
        <v>0</v>
      </c>
      <c r="AK261" s="39">
        <v>0</v>
      </c>
      <c r="AL261" s="39">
        <v>0</v>
      </c>
      <c r="AM261" s="39">
        <v>0</v>
      </c>
      <c r="AN261" s="39">
        <v>0</v>
      </c>
      <c r="AO261" s="39">
        <v>0</v>
      </c>
      <c r="AP261" s="39">
        <v>0</v>
      </c>
      <c r="AQ261" s="39">
        <v>0</v>
      </c>
      <c r="AR261" s="39">
        <v>0</v>
      </c>
      <c r="AS261" s="39">
        <v>0</v>
      </c>
      <c r="AT261" s="39">
        <v>0</v>
      </c>
      <c r="AU261" s="39">
        <v>0</v>
      </c>
      <c r="AV261" s="39">
        <v>0</v>
      </c>
      <c r="AW261" s="39">
        <v>0</v>
      </c>
      <c r="AX261" s="39">
        <v>0</v>
      </c>
      <c r="AY261" s="39">
        <v>0</v>
      </c>
      <c r="AZ261" s="39">
        <v>0</v>
      </c>
      <c r="BA261" s="62">
        <v>0</v>
      </c>
      <c r="BB261" s="62">
        <v>0</v>
      </c>
      <c r="BC261" s="62">
        <v>0</v>
      </c>
      <c r="BD261" s="62">
        <v>0</v>
      </c>
      <c r="BE261" s="62">
        <v>0</v>
      </c>
      <c r="BF261" s="62">
        <v>0</v>
      </c>
      <c r="BG261" s="62">
        <v>0</v>
      </c>
      <c r="BH261" s="62">
        <v>0</v>
      </c>
      <c r="BI261" s="7">
        <v>0</v>
      </c>
      <c r="BJ261" s="7">
        <v>0</v>
      </c>
      <c r="BK261" s="62">
        <v>0</v>
      </c>
      <c r="BL261" s="62">
        <v>0</v>
      </c>
      <c r="BM261" s="170">
        <v>0</v>
      </c>
      <c r="BN261" s="62"/>
      <c r="BO261" s="62"/>
      <c r="BP261" s="62"/>
      <c r="BQ261" s="62"/>
      <c r="BR261" s="62"/>
      <c r="BS261" s="62"/>
      <c r="BT261" s="62"/>
    </row>
    <row r="262" spans="3:72" x14ac:dyDescent="0.25">
      <c r="C262" t="str">
        <f>INDEX(Propetz!B:B,MATCH(F262,Propetz!D:D,0),1)</f>
        <v>LORD PET STORE E CENTRO DE ESTETICA ANIMAL LTDA</v>
      </c>
      <c r="D262" s="31" t="s">
        <v>143</v>
      </c>
      <c r="E262" s="26" t="s">
        <v>296</v>
      </c>
      <c r="F262" s="31">
        <v>1276</v>
      </c>
      <c r="G262" s="26" t="s">
        <v>529</v>
      </c>
      <c r="H262" s="26" t="s">
        <v>440</v>
      </c>
      <c r="I262" s="39">
        <v>0</v>
      </c>
      <c r="J262" s="39">
        <v>0</v>
      </c>
      <c r="K262" s="39">
        <v>0</v>
      </c>
      <c r="L262" s="39">
        <v>0</v>
      </c>
      <c r="M262" s="39">
        <v>0</v>
      </c>
      <c r="N262" s="39">
        <v>0</v>
      </c>
      <c r="O262" s="39">
        <v>0</v>
      </c>
      <c r="P262" s="39">
        <v>0</v>
      </c>
      <c r="Q262" s="39">
        <v>0</v>
      </c>
      <c r="R262" s="39">
        <v>1614.48</v>
      </c>
      <c r="S262" s="39">
        <v>0</v>
      </c>
      <c r="T262" s="39">
        <v>0</v>
      </c>
      <c r="U262" s="39">
        <v>1610.7</v>
      </c>
      <c r="V262" s="39">
        <v>0</v>
      </c>
      <c r="W262" s="39">
        <v>849.72</v>
      </c>
      <c r="X262" s="39">
        <v>0</v>
      </c>
      <c r="Y262" s="39">
        <v>0</v>
      </c>
      <c r="Z262" s="39">
        <v>0</v>
      </c>
      <c r="AA262" s="39">
        <v>0</v>
      </c>
      <c r="AB262" s="39">
        <v>0</v>
      </c>
      <c r="AC262" s="39">
        <v>0</v>
      </c>
      <c r="AD262" s="39">
        <v>0</v>
      </c>
      <c r="AE262" s="39">
        <v>0</v>
      </c>
      <c r="AF262" s="39">
        <v>1509.48</v>
      </c>
      <c r="AG262" s="39">
        <v>0</v>
      </c>
      <c r="AH262" s="39">
        <v>0</v>
      </c>
      <c r="AI262" s="39">
        <v>0</v>
      </c>
      <c r="AJ262" s="39">
        <v>0</v>
      </c>
      <c r="AK262" s="39">
        <v>0</v>
      </c>
      <c r="AL262" s="39">
        <v>0</v>
      </c>
      <c r="AM262" s="39">
        <v>0</v>
      </c>
      <c r="AN262" s="39">
        <v>0</v>
      </c>
      <c r="AO262" s="39">
        <v>0</v>
      </c>
      <c r="AP262" s="39">
        <v>0</v>
      </c>
      <c r="AQ262" s="39">
        <v>0</v>
      </c>
      <c r="AR262" s="39">
        <v>0</v>
      </c>
      <c r="AS262" s="39">
        <v>0</v>
      </c>
      <c r="AT262" s="39">
        <v>0</v>
      </c>
      <c r="AU262" s="39">
        <v>0</v>
      </c>
      <c r="AV262" s="39">
        <v>0</v>
      </c>
      <c r="AW262" s="39">
        <v>0</v>
      </c>
      <c r="AX262" s="39">
        <v>0</v>
      </c>
      <c r="AY262" s="39">
        <v>0</v>
      </c>
      <c r="AZ262" s="39">
        <v>0</v>
      </c>
      <c r="BA262" s="62">
        <v>0</v>
      </c>
      <c r="BB262" s="62">
        <v>0</v>
      </c>
      <c r="BC262" s="62">
        <v>0</v>
      </c>
      <c r="BD262" s="62">
        <v>0</v>
      </c>
      <c r="BE262" s="62">
        <v>0</v>
      </c>
      <c r="BF262" s="62">
        <v>0</v>
      </c>
      <c r="BG262" s="62">
        <v>0</v>
      </c>
      <c r="BH262" s="62">
        <v>0</v>
      </c>
      <c r="BI262" s="7">
        <v>0</v>
      </c>
      <c r="BJ262" s="7">
        <v>0</v>
      </c>
      <c r="BK262" s="62">
        <v>0</v>
      </c>
      <c r="BL262" s="62">
        <v>0</v>
      </c>
      <c r="BM262" s="170">
        <v>0</v>
      </c>
      <c r="BN262" s="62"/>
      <c r="BO262" s="62"/>
      <c r="BP262" s="62"/>
      <c r="BQ262" s="62"/>
      <c r="BR262" s="62"/>
      <c r="BS262" s="62"/>
      <c r="BT262" s="62"/>
    </row>
    <row r="263" spans="3:72" x14ac:dyDescent="0.25">
      <c r="C263" t="str">
        <f>INDEX(Propetz!B:B,MATCH(F263,Propetz!D:D,0),1)</f>
        <v>MARCELO COLOMBO MACAMBYRA</v>
      </c>
      <c r="D263" s="31" t="s">
        <v>362</v>
      </c>
      <c r="E263" s="26" t="s">
        <v>276</v>
      </c>
      <c r="F263" s="31">
        <v>1324</v>
      </c>
      <c r="G263" s="26" t="s">
        <v>436</v>
      </c>
      <c r="H263" s="26" t="s">
        <v>440</v>
      </c>
      <c r="I263" s="39">
        <v>0</v>
      </c>
      <c r="J263" s="39">
        <v>0</v>
      </c>
      <c r="K263" s="39">
        <v>0</v>
      </c>
      <c r="L263" s="39">
        <v>0</v>
      </c>
      <c r="M263" s="39">
        <v>0</v>
      </c>
      <c r="N263" s="39">
        <v>0</v>
      </c>
      <c r="O263" s="39">
        <v>0</v>
      </c>
      <c r="P263" s="39">
        <v>0</v>
      </c>
      <c r="Q263" s="39">
        <v>0</v>
      </c>
      <c r="R263" s="39">
        <v>0</v>
      </c>
      <c r="S263" s="39">
        <v>0</v>
      </c>
      <c r="T263" s="39">
        <v>0</v>
      </c>
      <c r="U263" s="39">
        <v>0</v>
      </c>
      <c r="V263" s="39">
        <v>0</v>
      </c>
      <c r="W263" s="39">
        <v>3109.16</v>
      </c>
      <c r="X263" s="39">
        <v>965.12000000000012</v>
      </c>
      <c r="Y263" s="39">
        <v>0</v>
      </c>
      <c r="Z263" s="39">
        <v>0</v>
      </c>
      <c r="AA263" s="39">
        <v>0</v>
      </c>
      <c r="AB263" s="39">
        <v>0</v>
      </c>
      <c r="AC263" s="39">
        <v>0</v>
      </c>
      <c r="AD263" s="39">
        <v>0</v>
      </c>
      <c r="AE263" s="39">
        <v>0</v>
      </c>
      <c r="AF263" s="39">
        <v>0</v>
      </c>
      <c r="AG263" s="39">
        <v>0</v>
      </c>
      <c r="AH263" s="39">
        <v>0</v>
      </c>
      <c r="AI263" s="39">
        <v>0</v>
      </c>
      <c r="AJ263" s="39">
        <v>0</v>
      </c>
      <c r="AK263" s="39">
        <v>0</v>
      </c>
      <c r="AL263" s="39">
        <v>0</v>
      </c>
      <c r="AM263" s="39">
        <v>0</v>
      </c>
      <c r="AN263" s="39">
        <v>0</v>
      </c>
      <c r="AO263" s="39">
        <v>0</v>
      </c>
      <c r="AP263" s="39">
        <v>0</v>
      </c>
      <c r="AQ263" s="39">
        <v>0</v>
      </c>
      <c r="AR263" s="39">
        <v>0</v>
      </c>
      <c r="AS263" s="39">
        <v>0</v>
      </c>
      <c r="AT263" s="39">
        <v>0</v>
      </c>
      <c r="AU263" s="39">
        <v>0</v>
      </c>
      <c r="AV263" s="39">
        <v>0</v>
      </c>
      <c r="AW263" s="39">
        <v>0</v>
      </c>
      <c r="AX263" s="39">
        <v>0</v>
      </c>
      <c r="AY263" s="39">
        <v>0</v>
      </c>
      <c r="AZ263" s="39">
        <v>0</v>
      </c>
      <c r="BA263" s="62">
        <v>0</v>
      </c>
      <c r="BB263" s="62">
        <v>0</v>
      </c>
      <c r="BC263" s="62">
        <v>0</v>
      </c>
      <c r="BD263" s="62">
        <v>0</v>
      </c>
      <c r="BE263" s="62">
        <v>0</v>
      </c>
      <c r="BF263" s="62">
        <v>0</v>
      </c>
      <c r="BG263" s="62">
        <v>0</v>
      </c>
      <c r="BH263" s="62">
        <v>0</v>
      </c>
      <c r="BI263" s="7">
        <v>0</v>
      </c>
      <c r="BJ263" s="7">
        <v>0</v>
      </c>
      <c r="BK263" s="62">
        <v>0</v>
      </c>
      <c r="BL263" s="62">
        <v>0</v>
      </c>
      <c r="BM263" s="170">
        <v>0</v>
      </c>
      <c r="BN263" s="62"/>
      <c r="BO263" s="62"/>
      <c r="BP263" s="62"/>
      <c r="BQ263" s="62"/>
      <c r="BR263" s="62"/>
      <c r="BS263" s="62"/>
      <c r="BT263" s="62"/>
    </row>
    <row r="264" spans="3:72" x14ac:dyDescent="0.25">
      <c r="C264" t="str">
        <f>INDEX(Propetz!B:B,MATCH(F264,Propetz!D:D,0),1)</f>
        <v>JOANA PATRICIA DA SILVA COELHO</v>
      </c>
      <c r="D264" s="31" t="s">
        <v>369</v>
      </c>
      <c r="E264" s="26" t="s">
        <v>297</v>
      </c>
      <c r="F264" s="31">
        <v>1325</v>
      </c>
      <c r="G264" s="26" t="s">
        <v>436</v>
      </c>
      <c r="H264" s="26" t="s">
        <v>435</v>
      </c>
      <c r="I264" s="39">
        <v>0</v>
      </c>
      <c r="J264" s="39">
        <v>0</v>
      </c>
      <c r="K264" s="39">
        <v>0</v>
      </c>
      <c r="L264" s="39">
        <v>0</v>
      </c>
      <c r="M264" s="39">
        <v>0</v>
      </c>
      <c r="N264" s="39">
        <v>0</v>
      </c>
      <c r="O264" s="39">
        <v>0</v>
      </c>
      <c r="P264" s="39">
        <v>0</v>
      </c>
      <c r="Q264" s="39">
        <v>0</v>
      </c>
      <c r="R264" s="39">
        <v>0</v>
      </c>
      <c r="S264" s="39">
        <v>0</v>
      </c>
      <c r="T264" s="39">
        <v>0</v>
      </c>
      <c r="U264" s="39">
        <v>0</v>
      </c>
      <c r="V264" s="39">
        <v>0</v>
      </c>
      <c r="W264" s="39">
        <v>0</v>
      </c>
      <c r="X264" s="39">
        <v>4007.44</v>
      </c>
      <c r="Y264" s="39">
        <v>0</v>
      </c>
      <c r="Z264" s="39">
        <v>0</v>
      </c>
      <c r="AA264" s="39">
        <v>0</v>
      </c>
      <c r="AB264" s="39">
        <v>0</v>
      </c>
      <c r="AC264" s="39">
        <v>0</v>
      </c>
      <c r="AD264" s="39">
        <v>2187.75</v>
      </c>
      <c r="AE264" s="39">
        <v>0</v>
      </c>
      <c r="AF264" s="39">
        <v>0</v>
      </c>
      <c r="AG264" s="39">
        <v>0</v>
      </c>
      <c r="AH264" s="39">
        <v>0</v>
      </c>
      <c r="AI264" s="39">
        <v>0</v>
      </c>
      <c r="AJ264" s="39">
        <v>0</v>
      </c>
      <c r="AK264" s="39">
        <v>0</v>
      </c>
      <c r="AL264" s="39">
        <v>0</v>
      </c>
      <c r="AM264" s="39">
        <v>0</v>
      </c>
      <c r="AN264" s="39">
        <v>0</v>
      </c>
      <c r="AO264" s="39">
        <v>0</v>
      </c>
      <c r="AP264" s="39">
        <v>0</v>
      </c>
      <c r="AQ264" s="39">
        <v>0</v>
      </c>
      <c r="AR264" s="39">
        <v>0</v>
      </c>
      <c r="AS264" s="39">
        <v>0</v>
      </c>
      <c r="AT264" s="39">
        <v>0</v>
      </c>
      <c r="AU264" s="39">
        <v>0</v>
      </c>
      <c r="AV264" s="39">
        <v>0</v>
      </c>
      <c r="AW264" s="39">
        <v>0</v>
      </c>
      <c r="AX264" s="39">
        <v>0</v>
      </c>
      <c r="AY264" s="39">
        <v>5432.19</v>
      </c>
      <c r="AZ264" s="39">
        <v>0</v>
      </c>
      <c r="BA264" s="62">
        <v>0</v>
      </c>
      <c r="BB264" s="62">
        <v>0</v>
      </c>
      <c r="BC264" s="62">
        <v>0</v>
      </c>
      <c r="BD264" s="62">
        <v>0</v>
      </c>
      <c r="BE264" s="62">
        <v>0</v>
      </c>
      <c r="BF264" s="62">
        <v>0</v>
      </c>
      <c r="BG264" s="62">
        <v>0</v>
      </c>
      <c r="BH264" s="62">
        <v>0</v>
      </c>
      <c r="BI264" s="7">
        <v>0</v>
      </c>
      <c r="BJ264" s="7">
        <v>0</v>
      </c>
      <c r="BK264" s="62">
        <v>0</v>
      </c>
      <c r="BL264" s="62">
        <v>0</v>
      </c>
      <c r="BM264" s="170">
        <v>0</v>
      </c>
      <c r="BN264" s="62"/>
      <c r="BO264" s="62"/>
      <c r="BP264" s="62"/>
      <c r="BQ264" s="62"/>
      <c r="BR264" s="62"/>
      <c r="BS264" s="62"/>
      <c r="BT264" s="62"/>
    </row>
    <row r="265" spans="3:72" x14ac:dyDescent="0.25">
      <c r="C265" t="str">
        <f>INDEX(Propetz!B:B,MATCH(F265,Propetz!D:D,0),1)</f>
        <v>JOSE EDUARDO SANTIAGO RAMOS 16438872890</v>
      </c>
      <c r="D265" s="31" t="s">
        <v>128</v>
      </c>
      <c r="E265" s="26" t="s">
        <v>277</v>
      </c>
      <c r="F265" s="31">
        <v>1282</v>
      </c>
      <c r="G265" s="26" t="s">
        <v>436</v>
      </c>
      <c r="H265" s="26" t="s">
        <v>440</v>
      </c>
      <c r="I265" s="39">
        <v>0</v>
      </c>
      <c r="J265" s="39">
        <v>0</v>
      </c>
      <c r="K265" s="39">
        <v>0</v>
      </c>
      <c r="L265" s="39">
        <v>0</v>
      </c>
      <c r="M265" s="39">
        <v>0</v>
      </c>
      <c r="N265" s="39">
        <v>0</v>
      </c>
      <c r="O265" s="39">
        <v>0</v>
      </c>
      <c r="P265" s="39">
        <v>0</v>
      </c>
      <c r="Q265" s="39">
        <v>0</v>
      </c>
      <c r="R265" s="39">
        <v>3937.8</v>
      </c>
      <c r="S265" s="39">
        <v>0</v>
      </c>
      <c r="T265" s="39">
        <v>0</v>
      </c>
      <c r="U265" s="39">
        <v>0</v>
      </c>
      <c r="V265" s="39">
        <v>0</v>
      </c>
      <c r="W265" s="39">
        <v>0</v>
      </c>
      <c r="X265" s="39">
        <v>0</v>
      </c>
      <c r="Y265" s="39">
        <v>0</v>
      </c>
      <c r="Z265" s="39">
        <v>0</v>
      </c>
      <c r="AA265" s="39">
        <v>0</v>
      </c>
      <c r="AB265" s="39">
        <v>0</v>
      </c>
      <c r="AC265" s="39">
        <v>0</v>
      </c>
      <c r="AD265" s="39">
        <v>0</v>
      </c>
      <c r="AE265" s="39">
        <v>0</v>
      </c>
      <c r="AF265" s="39">
        <v>0</v>
      </c>
      <c r="AG265" s="39">
        <v>0</v>
      </c>
      <c r="AH265" s="39">
        <v>0</v>
      </c>
      <c r="AI265" s="39">
        <v>0</v>
      </c>
      <c r="AJ265" s="39">
        <v>0</v>
      </c>
      <c r="AK265" s="39">
        <v>0</v>
      </c>
      <c r="AL265" s="39">
        <v>0</v>
      </c>
      <c r="AM265" s="39">
        <v>0</v>
      </c>
      <c r="AN265" s="39">
        <v>0</v>
      </c>
      <c r="AO265" s="39">
        <v>0</v>
      </c>
      <c r="AP265" s="39">
        <v>0</v>
      </c>
      <c r="AQ265" s="39">
        <v>0</v>
      </c>
      <c r="AR265" s="39">
        <v>0</v>
      </c>
      <c r="AS265" s="39">
        <v>0</v>
      </c>
      <c r="AT265" s="39">
        <v>0</v>
      </c>
      <c r="AU265" s="39">
        <v>0</v>
      </c>
      <c r="AV265" s="39">
        <v>0</v>
      </c>
      <c r="AW265" s="39">
        <v>0</v>
      </c>
      <c r="AX265" s="39">
        <v>0</v>
      </c>
      <c r="AY265" s="39">
        <v>0</v>
      </c>
      <c r="AZ265" s="39">
        <v>0</v>
      </c>
      <c r="BA265" s="62">
        <v>0</v>
      </c>
      <c r="BB265" s="62">
        <v>0</v>
      </c>
      <c r="BC265" s="62">
        <v>0</v>
      </c>
      <c r="BD265" s="62">
        <v>0</v>
      </c>
      <c r="BE265" s="62">
        <v>0</v>
      </c>
      <c r="BF265" s="62">
        <v>0</v>
      </c>
      <c r="BG265" s="62">
        <v>0</v>
      </c>
      <c r="BH265" s="62">
        <v>0</v>
      </c>
      <c r="BI265" s="7">
        <v>0</v>
      </c>
      <c r="BJ265" s="7">
        <v>0</v>
      </c>
      <c r="BK265" s="62">
        <v>0</v>
      </c>
      <c r="BL265" s="62">
        <v>0</v>
      </c>
      <c r="BM265" s="170">
        <v>0</v>
      </c>
      <c r="BN265" s="62"/>
      <c r="BO265" s="62"/>
      <c r="BP265" s="62"/>
      <c r="BQ265" s="62"/>
      <c r="BR265" s="62"/>
      <c r="BS265" s="62"/>
      <c r="BT265" s="62"/>
    </row>
    <row r="266" spans="3:72" x14ac:dyDescent="0.25">
      <c r="C266" t="str">
        <f>INDEX(Propetz!B:B,MATCH(F266,Propetz!D:D,0),1)</f>
        <v>TERRA FERTIL PET SHOP CEIL SUL LTDA</v>
      </c>
      <c r="D266" s="31" t="s">
        <v>244</v>
      </c>
      <c r="E266" s="26" t="s">
        <v>295</v>
      </c>
      <c r="F266" s="31">
        <v>1289</v>
      </c>
      <c r="G266" s="26" t="s">
        <v>529</v>
      </c>
      <c r="H266" s="26" t="s">
        <v>440</v>
      </c>
      <c r="I266" s="39">
        <v>0</v>
      </c>
      <c r="J266" s="39">
        <v>0</v>
      </c>
      <c r="K266" s="39">
        <v>0</v>
      </c>
      <c r="L266" s="39">
        <v>0</v>
      </c>
      <c r="M266" s="39">
        <v>0</v>
      </c>
      <c r="N266" s="39">
        <v>0</v>
      </c>
      <c r="O266" s="39">
        <v>0</v>
      </c>
      <c r="P266" s="39">
        <v>0</v>
      </c>
      <c r="Q266" s="39">
        <v>0</v>
      </c>
      <c r="R266" s="39">
        <v>3735.84</v>
      </c>
      <c r="S266" s="39">
        <v>0</v>
      </c>
      <c r="T266" s="39">
        <v>0</v>
      </c>
      <c r="U266" s="39">
        <v>0</v>
      </c>
      <c r="V266" s="39">
        <v>0</v>
      </c>
      <c r="W266" s="39">
        <v>0</v>
      </c>
      <c r="X266" s="39">
        <v>0</v>
      </c>
      <c r="Y266" s="39">
        <v>0</v>
      </c>
      <c r="Z266" s="39">
        <v>0</v>
      </c>
      <c r="AA266" s="39">
        <v>0</v>
      </c>
      <c r="AB266" s="39">
        <v>0</v>
      </c>
      <c r="AC266" s="39">
        <v>0</v>
      </c>
      <c r="AD266" s="39">
        <v>0</v>
      </c>
      <c r="AE266" s="39">
        <v>0</v>
      </c>
      <c r="AF266" s="39">
        <v>0</v>
      </c>
      <c r="AG266" s="39">
        <v>0</v>
      </c>
      <c r="AH266" s="39">
        <v>0</v>
      </c>
      <c r="AI266" s="39">
        <v>0</v>
      </c>
      <c r="AJ266" s="39">
        <v>0</v>
      </c>
      <c r="AK266" s="39">
        <v>0</v>
      </c>
      <c r="AL266" s="39">
        <v>0</v>
      </c>
      <c r="AM266" s="39">
        <v>0</v>
      </c>
      <c r="AN266" s="39">
        <v>0</v>
      </c>
      <c r="AO266" s="39">
        <v>0</v>
      </c>
      <c r="AP266" s="39">
        <v>0</v>
      </c>
      <c r="AQ266" s="39">
        <v>0</v>
      </c>
      <c r="AR266" s="39">
        <v>0</v>
      </c>
      <c r="AS266" s="39">
        <v>0</v>
      </c>
      <c r="AT266" s="39">
        <v>0</v>
      </c>
      <c r="AU266" s="39">
        <v>0</v>
      </c>
      <c r="AV266" s="39">
        <v>0</v>
      </c>
      <c r="AW266" s="39">
        <v>0</v>
      </c>
      <c r="AX266" s="39">
        <v>0</v>
      </c>
      <c r="AY266" s="39">
        <v>0</v>
      </c>
      <c r="AZ266" s="39">
        <v>0</v>
      </c>
      <c r="BA266" s="62">
        <v>0</v>
      </c>
      <c r="BB266" s="62">
        <v>0</v>
      </c>
      <c r="BC266" s="62">
        <v>0</v>
      </c>
      <c r="BD266" s="62">
        <v>0</v>
      </c>
      <c r="BE266" s="62">
        <v>0</v>
      </c>
      <c r="BF266" s="62">
        <v>0</v>
      </c>
      <c r="BG266" s="62">
        <v>0</v>
      </c>
      <c r="BH266" s="62">
        <v>0</v>
      </c>
      <c r="BI266" s="7">
        <v>0</v>
      </c>
      <c r="BJ266" s="7">
        <v>0</v>
      </c>
      <c r="BK266" s="62">
        <v>0</v>
      </c>
      <c r="BL266" s="62">
        <v>0</v>
      </c>
      <c r="BM266" s="170">
        <v>0</v>
      </c>
      <c r="BN266" s="62"/>
      <c r="BO266" s="62"/>
      <c r="BP266" s="62"/>
      <c r="BQ266" s="62"/>
      <c r="BR266" s="62"/>
      <c r="BS266" s="62"/>
      <c r="BT266" s="62"/>
    </row>
    <row r="267" spans="3:72" x14ac:dyDescent="0.25">
      <c r="C267" t="str">
        <f>INDEX(Propetz!B:B,MATCH(F267,Propetz!D:D,0),1)</f>
        <v>A L GUALBERTO</v>
      </c>
      <c r="D267" s="31" t="s">
        <v>2</v>
      </c>
      <c r="E267" s="26" t="s">
        <v>302</v>
      </c>
      <c r="F267" s="31">
        <v>1218</v>
      </c>
      <c r="G267" s="26" t="s">
        <v>436</v>
      </c>
      <c r="H267" s="26" t="s">
        <v>435</v>
      </c>
      <c r="I267" s="39">
        <v>0</v>
      </c>
      <c r="J267" s="39">
        <v>0</v>
      </c>
      <c r="K267" s="39">
        <v>0</v>
      </c>
      <c r="L267" s="39">
        <v>0</v>
      </c>
      <c r="M267" s="39">
        <v>0</v>
      </c>
      <c r="N267" s="39">
        <v>3643.08</v>
      </c>
      <c r="O267" s="39">
        <v>0</v>
      </c>
      <c r="P267" s="39">
        <v>0</v>
      </c>
      <c r="Q267" s="39">
        <v>0</v>
      </c>
      <c r="R267" s="39">
        <v>0</v>
      </c>
      <c r="S267" s="39">
        <v>0</v>
      </c>
      <c r="T267" s="39">
        <v>0</v>
      </c>
      <c r="U267" s="39">
        <v>0</v>
      </c>
      <c r="V267" s="39">
        <v>0</v>
      </c>
      <c r="W267" s="39">
        <v>0</v>
      </c>
      <c r="X267" s="39">
        <v>0</v>
      </c>
      <c r="Y267" s="39">
        <v>0</v>
      </c>
      <c r="Z267" s="39">
        <v>0</v>
      </c>
      <c r="AA267" s="39">
        <v>0</v>
      </c>
      <c r="AB267" s="39">
        <v>0</v>
      </c>
      <c r="AC267" s="39">
        <v>0</v>
      </c>
      <c r="AD267" s="39">
        <v>0</v>
      </c>
      <c r="AE267" s="39">
        <v>0</v>
      </c>
      <c r="AF267" s="39">
        <v>0</v>
      </c>
      <c r="AG267" s="39">
        <v>0</v>
      </c>
      <c r="AH267" s="39">
        <v>2336.42</v>
      </c>
      <c r="AI267" s="39">
        <v>0</v>
      </c>
      <c r="AJ267" s="39">
        <v>0</v>
      </c>
      <c r="AK267" s="39">
        <v>0</v>
      </c>
      <c r="AL267" s="39">
        <v>0</v>
      </c>
      <c r="AM267" s="39">
        <v>0</v>
      </c>
      <c r="AN267" s="39">
        <v>1967.64</v>
      </c>
      <c r="AO267" s="39">
        <v>0</v>
      </c>
      <c r="AP267" s="39">
        <v>113.64</v>
      </c>
      <c r="AQ267" s="39">
        <v>7589.25</v>
      </c>
      <c r="AR267" s="39">
        <v>0</v>
      </c>
      <c r="AS267" s="39">
        <v>7728.3</v>
      </c>
      <c r="AT267" s="39">
        <v>3932.64</v>
      </c>
      <c r="AU267" s="39">
        <v>0</v>
      </c>
      <c r="AV267" s="39">
        <v>0</v>
      </c>
      <c r="AW267" s="39">
        <v>0</v>
      </c>
      <c r="AX267" s="39">
        <v>0</v>
      </c>
      <c r="AY267" s="39">
        <v>0</v>
      </c>
      <c r="AZ267" s="39">
        <v>0</v>
      </c>
      <c r="BA267" s="62">
        <v>0</v>
      </c>
      <c r="BB267" s="62">
        <v>0</v>
      </c>
      <c r="BC267" s="62">
        <v>0</v>
      </c>
      <c r="BD267" s="62">
        <v>0</v>
      </c>
      <c r="BE267" s="62">
        <v>0</v>
      </c>
      <c r="BF267" s="62">
        <v>0</v>
      </c>
      <c r="BG267" s="62">
        <v>0</v>
      </c>
      <c r="BH267" s="62">
        <v>0</v>
      </c>
      <c r="BI267" s="7">
        <v>0</v>
      </c>
      <c r="BJ267" s="7">
        <v>0</v>
      </c>
      <c r="BK267" s="62">
        <v>0</v>
      </c>
      <c r="BL267" s="62">
        <v>0</v>
      </c>
      <c r="BM267" s="170">
        <v>0</v>
      </c>
      <c r="BN267" s="62"/>
      <c r="BO267" s="62"/>
      <c r="BP267" s="62"/>
      <c r="BQ267" s="62"/>
      <c r="BR267" s="62"/>
      <c r="BS267" s="62"/>
      <c r="BT267" s="62"/>
    </row>
    <row r="268" spans="3:72" x14ac:dyDescent="0.25">
      <c r="C268" t="str">
        <f>INDEX(Propetz!B:B,MATCH(F268,Propetz!D:D,0),1)</f>
        <v>JP Service LTDA - 13206714000100</v>
      </c>
      <c r="D268" s="31" t="s">
        <v>130</v>
      </c>
      <c r="E268" s="26" t="s">
        <v>294</v>
      </c>
      <c r="F268" s="31">
        <v>1234</v>
      </c>
      <c r="G268" s="26" t="s">
        <v>436</v>
      </c>
      <c r="H268" s="26" t="s">
        <v>440</v>
      </c>
      <c r="I268" s="39">
        <v>0</v>
      </c>
      <c r="J268" s="39">
        <v>0</v>
      </c>
      <c r="K268" s="39">
        <v>0</v>
      </c>
      <c r="L268" s="39">
        <v>0</v>
      </c>
      <c r="M268" s="39">
        <v>0</v>
      </c>
      <c r="N268" s="39">
        <v>0</v>
      </c>
      <c r="O268" s="39">
        <v>3613.6</v>
      </c>
      <c r="P268" s="39">
        <v>0</v>
      </c>
      <c r="Q268" s="39">
        <v>0</v>
      </c>
      <c r="R268" s="39">
        <v>0</v>
      </c>
      <c r="S268" s="39">
        <v>0</v>
      </c>
      <c r="T268" s="39">
        <v>0</v>
      </c>
      <c r="U268" s="39">
        <v>0</v>
      </c>
      <c r="V268" s="39">
        <v>0</v>
      </c>
      <c r="W268" s="39">
        <v>0</v>
      </c>
      <c r="X268" s="39">
        <v>0</v>
      </c>
      <c r="Y268" s="39">
        <v>0</v>
      </c>
      <c r="Z268" s="39">
        <v>0</v>
      </c>
      <c r="AA268" s="39">
        <v>0</v>
      </c>
      <c r="AB268" s="39">
        <v>0</v>
      </c>
      <c r="AC268" s="39">
        <v>0</v>
      </c>
      <c r="AD268" s="39">
        <v>0</v>
      </c>
      <c r="AE268" s="39">
        <v>0</v>
      </c>
      <c r="AF268" s="39">
        <v>0</v>
      </c>
      <c r="AG268" s="39">
        <v>0</v>
      </c>
      <c r="AH268" s="39">
        <v>0</v>
      </c>
      <c r="AI268" s="39">
        <v>0</v>
      </c>
      <c r="AJ268" s="39">
        <v>0</v>
      </c>
      <c r="AK268" s="39">
        <v>0</v>
      </c>
      <c r="AL268" s="39">
        <v>0</v>
      </c>
      <c r="AM268" s="39">
        <v>0</v>
      </c>
      <c r="AN268" s="39">
        <v>0</v>
      </c>
      <c r="AO268" s="39">
        <v>0</v>
      </c>
      <c r="AP268" s="39">
        <v>0</v>
      </c>
      <c r="AQ268" s="39">
        <v>0</v>
      </c>
      <c r="AR268" s="39">
        <v>0</v>
      </c>
      <c r="AS268" s="39">
        <v>0</v>
      </c>
      <c r="AT268" s="39">
        <v>0</v>
      </c>
      <c r="AU268" s="39">
        <v>0</v>
      </c>
      <c r="AV268" s="39">
        <v>0</v>
      </c>
      <c r="AW268" s="39">
        <v>0</v>
      </c>
      <c r="AX268" s="39">
        <v>0</v>
      </c>
      <c r="AY268" s="39">
        <v>0</v>
      </c>
      <c r="AZ268" s="39">
        <v>0</v>
      </c>
      <c r="BA268" s="62">
        <v>0</v>
      </c>
      <c r="BB268" s="62">
        <v>0</v>
      </c>
      <c r="BC268" s="62">
        <v>0</v>
      </c>
      <c r="BD268" s="62">
        <v>0</v>
      </c>
      <c r="BE268" s="62">
        <v>0</v>
      </c>
      <c r="BF268" s="62">
        <v>0</v>
      </c>
      <c r="BG268" s="62">
        <v>0</v>
      </c>
      <c r="BH268" s="62">
        <v>0</v>
      </c>
      <c r="BI268" s="7">
        <v>0</v>
      </c>
      <c r="BJ268" s="7">
        <v>0</v>
      </c>
      <c r="BK268" s="62">
        <v>0</v>
      </c>
      <c r="BL268" s="62">
        <v>0</v>
      </c>
      <c r="BM268" s="170">
        <v>0</v>
      </c>
      <c r="BN268" s="62"/>
      <c r="BO268" s="62"/>
      <c r="BP268" s="62"/>
      <c r="BQ268" s="62"/>
      <c r="BR268" s="62"/>
      <c r="BS268" s="62"/>
      <c r="BT268" s="62"/>
    </row>
    <row r="269" spans="3:72" x14ac:dyDescent="0.25">
      <c r="C269" t="str">
        <f>INDEX(Propetz!B:B,MATCH(F269,Propetz!D:D,0),1)</f>
        <v>VIZI DISTRIB DE PROD PARA ANIMAIS LTDA</v>
      </c>
      <c r="D269" s="31" t="s">
        <v>261</v>
      </c>
      <c r="E269" s="26" t="s">
        <v>281</v>
      </c>
      <c r="F269" s="31">
        <v>1129</v>
      </c>
      <c r="G269" s="26" t="s">
        <v>529</v>
      </c>
      <c r="H269" s="26" t="s">
        <v>440</v>
      </c>
      <c r="I269" s="39">
        <v>0</v>
      </c>
      <c r="J269" s="39">
        <v>0</v>
      </c>
      <c r="K269" s="39">
        <v>3121.11</v>
      </c>
      <c r="L269" s="39">
        <v>0</v>
      </c>
      <c r="M269" s="39">
        <v>0</v>
      </c>
      <c r="N269" s="39">
        <v>0</v>
      </c>
      <c r="O269" s="39">
        <v>0</v>
      </c>
      <c r="P269" s="39">
        <v>0</v>
      </c>
      <c r="Q269" s="39">
        <v>3558.84</v>
      </c>
      <c r="R269" s="39">
        <v>0</v>
      </c>
      <c r="S269" s="39">
        <v>0</v>
      </c>
      <c r="T269" s="39">
        <v>0</v>
      </c>
      <c r="U269" s="39">
        <v>0</v>
      </c>
      <c r="V269" s="39">
        <v>0</v>
      </c>
      <c r="W269" s="39">
        <v>0</v>
      </c>
      <c r="X269" s="39">
        <v>0</v>
      </c>
      <c r="Y269" s="39">
        <v>0</v>
      </c>
      <c r="Z269" s="39">
        <v>0</v>
      </c>
      <c r="AA269" s="39">
        <v>0</v>
      </c>
      <c r="AB269" s="39">
        <v>0</v>
      </c>
      <c r="AC269" s="39">
        <v>0</v>
      </c>
      <c r="AD269" s="39">
        <v>0</v>
      </c>
      <c r="AE269" s="39">
        <v>0</v>
      </c>
      <c r="AF269" s="39">
        <v>0</v>
      </c>
      <c r="AG269" s="39">
        <v>0</v>
      </c>
      <c r="AH269" s="39">
        <v>0</v>
      </c>
      <c r="AI269" s="39">
        <v>0</v>
      </c>
      <c r="AJ269" s="39">
        <v>0</v>
      </c>
      <c r="AK269" s="39">
        <v>0</v>
      </c>
      <c r="AL269" s="39">
        <v>0</v>
      </c>
      <c r="AM269" s="39">
        <v>0</v>
      </c>
      <c r="AN269" s="39">
        <v>0</v>
      </c>
      <c r="AO269" s="39">
        <v>0</v>
      </c>
      <c r="AP269" s="39">
        <v>0</v>
      </c>
      <c r="AQ269" s="39">
        <v>0</v>
      </c>
      <c r="AR269" s="39">
        <v>0</v>
      </c>
      <c r="AS269" s="39">
        <v>0</v>
      </c>
      <c r="AT269" s="39">
        <v>0</v>
      </c>
      <c r="AU269" s="39">
        <v>0</v>
      </c>
      <c r="AV269" s="39">
        <v>0</v>
      </c>
      <c r="AW269" s="39">
        <v>0</v>
      </c>
      <c r="AX269" s="39">
        <v>0</v>
      </c>
      <c r="AY269" s="39">
        <v>0</v>
      </c>
      <c r="AZ269" s="39">
        <v>0</v>
      </c>
      <c r="BA269" s="62">
        <v>0</v>
      </c>
      <c r="BB269" s="62">
        <v>0</v>
      </c>
      <c r="BC269" s="62">
        <v>0</v>
      </c>
      <c r="BD269" s="62">
        <v>0</v>
      </c>
      <c r="BE269" s="62">
        <v>0</v>
      </c>
      <c r="BF269" s="62">
        <v>0</v>
      </c>
      <c r="BG269" s="62">
        <v>0</v>
      </c>
      <c r="BH269" s="62">
        <v>0</v>
      </c>
      <c r="BI269" s="7">
        <v>0</v>
      </c>
      <c r="BJ269" s="7">
        <v>0</v>
      </c>
      <c r="BK269" s="62">
        <v>0</v>
      </c>
      <c r="BL269" s="62">
        <v>0</v>
      </c>
      <c r="BM269" s="170">
        <v>0</v>
      </c>
      <c r="BN269" s="62"/>
      <c r="BO269" s="62"/>
      <c r="BP269" s="62"/>
      <c r="BQ269" s="62"/>
      <c r="BR269" s="62"/>
      <c r="BS269" s="62"/>
      <c r="BT269" s="62"/>
    </row>
    <row r="270" spans="3:72" x14ac:dyDescent="0.25">
      <c r="C270" t="str">
        <f>INDEX(Propetz!B:B,MATCH(F270,Propetz!D:D,0),1)</f>
        <v>HANS ANTON CONDO BLANCO 23228519813</v>
      </c>
      <c r="D270" s="31" t="s">
        <v>109</v>
      </c>
      <c r="E270" s="26" t="s">
        <v>276</v>
      </c>
      <c r="F270" s="31">
        <v>1280</v>
      </c>
      <c r="G270" s="26" t="s">
        <v>436</v>
      </c>
      <c r="H270" s="26" t="s">
        <v>435</v>
      </c>
      <c r="I270" s="39">
        <v>0</v>
      </c>
      <c r="J270" s="39">
        <v>0</v>
      </c>
      <c r="K270" s="39">
        <v>0</v>
      </c>
      <c r="L270" s="39">
        <v>0</v>
      </c>
      <c r="M270" s="39">
        <v>0</v>
      </c>
      <c r="N270" s="39">
        <v>0</v>
      </c>
      <c r="O270" s="39">
        <v>0</v>
      </c>
      <c r="P270" s="39">
        <v>0</v>
      </c>
      <c r="Q270" s="39">
        <v>0</v>
      </c>
      <c r="R270" s="39">
        <v>3534.18</v>
      </c>
      <c r="S270" s="39">
        <v>0</v>
      </c>
      <c r="T270" s="39">
        <v>0</v>
      </c>
      <c r="U270" s="39">
        <v>0</v>
      </c>
      <c r="V270" s="39">
        <v>0</v>
      </c>
      <c r="W270" s="39">
        <v>0</v>
      </c>
      <c r="X270" s="39">
        <v>0</v>
      </c>
      <c r="Y270" s="39">
        <v>0</v>
      </c>
      <c r="Z270" s="39">
        <v>0</v>
      </c>
      <c r="AA270" s="39">
        <v>0</v>
      </c>
      <c r="AB270" s="39">
        <v>0</v>
      </c>
      <c r="AC270" s="39">
        <v>0</v>
      </c>
      <c r="AD270" s="39">
        <v>0</v>
      </c>
      <c r="AE270" s="39">
        <v>0</v>
      </c>
      <c r="AF270" s="39">
        <v>0</v>
      </c>
      <c r="AG270" s="39">
        <v>0</v>
      </c>
      <c r="AH270" s="39">
        <v>0</v>
      </c>
      <c r="AI270" s="39">
        <v>0</v>
      </c>
      <c r="AJ270" s="39">
        <v>0</v>
      </c>
      <c r="AK270" s="39">
        <v>0</v>
      </c>
      <c r="AL270" s="39">
        <v>0</v>
      </c>
      <c r="AM270" s="39">
        <v>0</v>
      </c>
      <c r="AN270" s="39">
        <v>0</v>
      </c>
      <c r="AO270" s="39">
        <v>0</v>
      </c>
      <c r="AP270" s="39">
        <v>0</v>
      </c>
      <c r="AQ270" s="39">
        <v>0</v>
      </c>
      <c r="AR270" s="39">
        <v>0</v>
      </c>
      <c r="AS270" s="39">
        <v>0</v>
      </c>
      <c r="AT270" s="39">
        <v>0</v>
      </c>
      <c r="AU270" s="39">
        <v>0</v>
      </c>
      <c r="AV270" s="39">
        <v>0</v>
      </c>
      <c r="AW270" s="39">
        <v>0</v>
      </c>
      <c r="AX270" s="39">
        <v>0</v>
      </c>
      <c r="AY270" s="39">
        <v>0</v>
      </c>
      <c r="AZ270" s="39">
        <v>0</v>
      </c>
      <c r="BA270" s="62">
        <v>0</v>
      </c>
      <c r="BB270" s="62">
        <v>0</v>
      </c>
      <c r="BC270" s="62">
        <v>0</v>
      </c>
      <c r="BD270" s="62">
        <v>0</v>
      </c>
      <c r="BE270" s="62">
        <v>0</v>
      </c>
      <c r="BF270" s="62">
        <v>0</v>
      </c>
      <c r="BG270" s="62">
        <v>0</v>
      </c>
      <c r="BH270" s="62">
        <v>0</v>
      </c>
      <c r="BI270" s="7">
        <v>0</v>
      </c>
      <c r="BJ270" s="7">
        <v>0</v>
      </c>
      <c r="BK270" s="62">
        <v>0</v>
      </c>
      <c r="BL270" s="62">
        <v>0</v>
      </c>
      <c r="BM270" s="170">
        <v>0</v>
      </c>
      <c r="BN270" s="62"/>
      <c r="BO270" s="62"/>
      <c r="BP270" s="62"/>
      <c r="BQ270" s="62"/>
      <c r="BR270" s="62"/>
      <c r="BS270" s="62"/>
      <c r="BT270" s="62"/>
    </row>
    <row r="271" spans="3:72" x14ac:dyDescent="0.25">
      <c r="C271" t="str">
        <f>INDEX(Propetz!B:B,MATCH(F271,Propetz!D:D,0),1)</f>
        <v>PORTAL - COMERCIO DE PRODUTOS VETERINARIOS - EIRELI - EPP</v>
      </c>
      <c r="D271" s="31" t="s">
        <v>205</v>
      </c>
      <c r="E271" s="26" t="s">
        <v>279</v>
      </c>
      <c r="F271" s="31">
        <v>1328</v>
      </c>
      <c r="G271" s="26" t="s">
        <v>529</v>
      </c>
      <c r="H271" s="26" t="s">
        <v>435</v>
      </c>
      <c r="I271" s="39">
        <v>0</v>
      </c>
      <c r="J271" s="39">
        <v>0</v>
      </c>
      <c r="K271" s="39">
        <v>0</v>
      </c>
      <c r="L271" s="39">
        <v>0</v>
      </c>
      <c r="M271" s="39">
        <v>0</v>
      </c>
      <c r="N271" s="39">
        <v>0</v>
      </c>
      <c r="O271" s="39">
        <v>0</v>
      </c>
      <c r="P271" s="39">
        <v>0</v>
      </c>
      <c r="Q271" s="39">
        <v>0</v>
      </c>
      <c r="R271" s="39">
        <v>0</v>
      </c>
      <c r="S271" s="39">
        <v>3461.04</v>
      </c>
      <c r="T271" s="39">
        <v>0</v>
      </c>
      <c r="U271" s="39">
        <v>0</v>
      </c>
      <c r="V271" s="39">
        <v>0</v>
      </c>
      <c r="W271" s="39">
        <v>0</v>
      </c>
      <c r="X271" s="39">
        <v>0</v>
      </c>
      <c r="Y271" s="39">
        <v>0</v>
      </c>
      <c r="Z271" s="39">
        <v>0</v>
      </c>
      <c r="AA271" s="39">
        <v>0</v>
      </c>
      <c r="AB271" s="39">
        <v>0</v>
      </c>
      <c r="AC271" s="39">
        <v>0</v>
      </c>
      <c r="AD271" s="39">
        <v>0</v>
      </c>
      <c r="AE271" s="39">
        <v>0</v>
      </c>
      <c r="AF271" s="39">
        <v>0</v>
      </c>
      <c r="AG271" s="39">
        <v>0</v>
      </c>
      <c r="AH271" s="39">
        <v>0</v>
      </c>
      <c r="AI271" s="39">
        <v>0</v>
      </c>
      <c r="AJ271" s="39">
        <v>0</v>
      </c>
      <c r="AK271" s="39">
        <v>0</v>
      </c>
      <c r="AL271" s="39">
        <v>0</v>
      </c>
      <c r="AM271" s="39">
        <v>0</v>
      </c>
      <c r="AN271" s="39">
        <v>0</v>
      </c>
      <c r="AO271" s="39">
        <v>0</v>
      </c>
      <c r="AP271" s="39">
        <v>0</v>
      </c>
      <c r="AQ271" s="39">
        <v>4471.45</v>
      </c>
      <c r="AR271" s="39">
        <v>0</v>
      </c>
      <c r="AS271" s="39">
        <v>0</v>
      </c>
      <c r="AT271" s="39">
        <v>0</v>
      </c>
      <c r="AU271" s="39">
        <v>0</v>
      </c>
      <c r="AV271" s="39">
        <v>0</v>
      </c>
      <c r="AW271" s="39">
        <v>0</v>
      </c>
      <c r="AX271" s="39">
        <v>0</v>
      </c>
      <c r="AY271" s="39">
        <v>0</v>
      </c>
      <c r="AZ271" s="39">
        <v>0</v>
      </c>
      <c r="BA271" s="62">
        <v>0</v>
      </c>
      <c r="BB271" s="62">
        <v>0</v>
      </c>
      <c r="BC271" s="62">
        <v>0</v>
      </c>
      <c r="BD271" s="62">
        <v>0</v>
      </c>
      <c r="BE271" s="62">
        <v>0</v>
      </c>
      <c r="BF271" s="62">
        <v>0</v>
      </c>
      <c r="BG271" s="62">
        <v>0</v>
      </c>
      <c r="BH271" s="62">
        <v>0</v>
      </c>
      <c r="BI271" s="7">
        <v>0</v>
      </c>
      <c r="BJ271" s="7">
        <v>0</v>
      </c>
      <c r="BK271" s="62">
        <v>0</v>
      </c>
      <c r="BL271" s="62">
        <v>0</v>
      </c>
      <c r="BM271" s="170">
        <v>0</v>
      </c>
      <c r="BN271" s="62"/>
      <c r="BO271" s="62"/>
      <c r="BP271" s="62"/>
      <c r="BQ271" s="62"/>
      <c r="BR271" s="62"/>
      <c r="BS271" s="62"/>
      <c r="BT271" s="62"/>
    </row>
    <row r="272" spans="3:72" x14ac:dyDescent="0.25">
      <c r="C272" t="str">
        <f>INDEX(Propetz!B:B,MATCH(F272,Propetz!D:D,0),1)</f>
        <v>NELSON JUNIO FERREIRA TORRES 28282347892</v>
      </c>
      <c r="D272" s="31" t="s">
        <v>363</v>
      </c>
      <c r="E272" s="26" t="s">
        <v>276</v>
      </c>
      <c r="F272" s="31">
        <v>1355</v>
      </c>
      <c r="G272" s="26" t="s">
        <v>436</v>
      </c>
      <c r="H272" s="26" t="s">
        <v>440</v>
      </c>
      <c r="I272" s="39">
        <v>0</v>
      </c>
      <c r="J272" s="39">
        <v>0</v>
      </c>
      <c r="K272" s="39">
        <v>0</v>
      </c>
      <c r="L272" s="39">
        <v>0</v>
      </c>
      <c r="M272" s="39">
        <v>0</v>
      </c>
      <c r="N272" s="39">
        <v>0</v>
      </c>
      <c r="O272" s="39">
        <v>0</v>
      </c>
      <c r="P272" s="39">
        <v>0</v>
      </c>
      <c r="Q272" s="39">
        <v>0</v>
      </c>
      <c r="R272" s="39">
        <v>0</v>
      </c>
      <c r="S272" s="39">
        <v>0</v>
      </c>
      <c r="T272" s="39">
        <v>0</v>
      </c>
      <c r="U272" s="39">
        <v>0</v>
      </c>
      <c r="V272" s="39">
        <v>0</v>
      </c>
      <c r="W272" s="39">
        <v>3415.06</v>
      </c>
      <c r="X272" s="39">
        <v>0</v>
      </c>
      <c r="Y272" s="39">
        <v>0</v>
      </c>
      <c r="Z272" s="39">
        <v>0</v>
      </c>
      <c r="AA272" s="39">
        <v>0</v>
      </c>
      <c r="AB272" s="39">
        <v>0</v>
      </c>
      <c r="AC272" s="39">
        <v>0</v>
      </c>
      <c r="AD272" s="39">
        <v>0</v>
      </c>
      <c r="AE272" s="39">
        <v>0</v>
      </c>
      <c r="AF272" s="39">
        <v>0</v>
      </c>
      <c r="AG272" s="39">
        <v>0</v>
      </c>
      <c r="AH272" s="39">
        <v>0</v>
      </c>
      <c r="AI272" s="39">
        <v>0</v>
      </c>
      <c r="AJ272" s="39">
        <v>0</v>
      </c>
      <c r="AK272" s="39">
        <v>0</v>
      </c>
      <c r="AL272" s="39">
        <v>0</v>
      </c>
      <c r="AM272" s="39">
        <v>0</v>
      </c>
      <c r="AN272" s="39">
        <v>0</v>
      </c>
      <c r="AO272" s="39">
        <v>0</v>
      </c>
      <c r="AP272" s="39">
        <v>0</v>
      </c>
      <c r="AQ272" s="39">
        <v>0</v>
      </c>
      <c r="AR272" s="39">
        <v>0</v>
      </c>
      <c r="AS272" s="39">
        <v>0</v>
      </c>
      <c r="AT272" s="39">
        <v>0</v>
      </c>
      <c r="AU272" s="39">
        <v>0</v>
      </c>
      <c r="AV272" s="39">
        <v>0</v>
      </c>
      <c r="AW272" s="39">
        <v>0</v>
      </c>
      <c r="AX272" s="39">
        <v>0</v>
      </c>
      <c r="AY272" s="39">
        <v>0</v>
      </c>
      <c r="AZ272" s="39">
        <v>0</v>
      </c>
      <c r="BA272" s="62">
        <v>0</v>
      </c>
      <c r="BB272" s="62">
        <v>0</v>
      </c>
      <c r="BC272" s="62">
        <v>0</v>
      </c>
      <c r="BD272" s="62">
        <v>0</v>
      </c>
      <c r="BE272" s="62">
        <v>0</v>
      </c>
      <c r="BF272" s="62">
        <v>0</v>
      </c>
      <c r="BG272" s="62">
        <v>0</v>
      </c>
      <c r="BH272" s="62">
        <v>0</v>
      </c>
      <c r="BI272" s="7">
        <v>0</v>
      </c>
      <c r="BJ272" s="7">
        <v>0</v>
      </c>
      <c r="BK272" s="62">
        <v>0</v>
      </c>
      <c r="BL272" s="62">
        <v>0</v>
      </c>
      <c r="BM272" s="170">
        <v>0</v>
      </c>
      <c r="BN272" s="62"/>
      <c r="BO272" s="62"/>
      <c r="BP272" s="62"/>
      <c r="BQ272" s="62"/>
      <c r="BR272" s="62"/>
      <c r="BS272" s="62"/>
      <c r="BT272" s="62"/>
    </row>
    <row r="273" spans="3:72" x14ac:dyDescent="0.25">
      <c r="C273" t="str">
        <f>INDEX(Propetz!B:B,MATCH(F273,Propetz!D:D,0),1)</f>
        <v>REFRIGERACAO LENZI EIRELI</v>
      </c>
      <c r="D273" s="31" t="s">
        <v>217</v>
      </c>
      <c r="E273" s="26" t="s">
        <v>275</v>
      </c>
      <c r="F273" s="31">
        <v>1264</v>
      </c>
      <c r="G273" s="26" t="s">
        <v>529</v>
      </c>
      <c r="H273" s="26" t="s">
        <v>440</v>
      </c>
      <c r="I273" s="39">
        <v>0</v>
      </c>
      <c r="J273" s="39">
        <v>0</v>
      </c>
      <c r="K273" s="39">
        <v>0</v>
      </c>
      <c r="L273" s="39">
        <v>0</v>
      </c>
      <c r="M273" s="39">
        <v>0</v>
      </c>
      <c r="N273" s="39">
        <v>0</v>
      </c>
      <c r="O273" s="39">
        <v>0</v>
      </c>
      <c r="P273" s="39">
        <v>0</v>
      </c>
      <c r="Q273" s="39">
        <v>3414.36</v>
      </c>
      <c r="R273" s="39">
        <v>0</v>
      </c>
      <c r="S273" s="39">
        <v>0</v>
      </c>
      <c r="T273" s="39">
        <v>0</v>
      </c>
      <c r="U273" s="39">
        <v>0</v>
      </c>
      <c r="V273" s="39">
        <v>0</v>
      </c>
      <c r="W273" s="39">
        <v>0</v>
      </c>
      <c r="X273" s="39">
        <v>0</v>
      </c>
      <c r="Y273" s="39">
        <v>0</v>
      </c>
      <c r="Z273" s="39">
        <v>0</v>
      </c>
      <c r="AA273" s="39">
        <v>0</v>
      </c>
      <c r="AB273" s="39">
        <v>0</v>
      </c>
      <c r="AC273" s="39">
        <v>0</v>
      </c>
      <c r="AD273" s="39">
        <v>0</v>
      </c>
      <c r="AE273" s="39">
        <v>0</v>
      </c>
      <c r="AF273" s="39">
        <v>0</v>
      </c>
      <c r="AG273" s="39">
        <v>0</v>
      </c>
      <c r="AH273" s="39">
        <v>0</v>
      </c>
      <c r="AI273" s="39">
        <v>0</v>
      </c>
      <c r="AJ273" s="39">
        <v>0</v>
      </c>
      <c r="AK273" s="39">
        <v>0</v>
      </c>
      <c r="AL273" s="39">
        <v>0</v>
      </c>
      <c r="AM273" s="39">
        <v>0</v>
      </c>
      <c r="AN273" s="39">
        <v>0</v>
      </c>
      <c r="AO273" s="39">
        <v>0</v>
      </c>
      <c r="AP273" s="39">
        <v>0</v>
      </c>
      <c r="AQ273" s="39">
        <v>0</v>
      </c>
      <c r="AR273" s="39">
        <v>0</v>
      </c>
      <c r="AS273" s="39">
        <v>0</v>
      </c>
      <c r="AT273" s="39">
        <v>0</v>
      </c>
      <c r="AU273" s="39">
        <v>0</v>
      </c>
      <c r="AV273" s="39">
        <v>0</v>
      </c>
      <c r="AW273" s="39">
        <v>0</v>
      </c>
      <c r="AX273" s="39">
        <v>0</v>
      </c>
      <c r="AY273" s="39">
        <v>0</v>
      </c>
      <c r="AZ273" s="39">
        <v>0</v>
      </c>
      <c r="BA273" s="62">
        <v>0</v>
      </c>
      <c r="BB273" s="62">
        <v>0</v>
      </c>
      <c r="BC273" s="62">
        <v>0</v>
      </c>
      <c r="BD273" s="62">
        <v>0</v>
      </c>
      <c r="BE273" s="62">
        <v>0</v>
      </c>
      <c r="BF273" s="62">
        <v>0</v>
      </c>
      <c r="BG273" s="62">
        <v>0</v>
      </c>
      <c r="BH273" s="62">
        <v>0</v>
      </c>
      <c r="BI273" s="7">
        <v>0</v>
      </c>
      <c r="BJ273" s="7">
        <v>0</v>
      </c>
      <c r="BK273" s="62">
        <v>0</v>
      </c>
      <c r="BL273" s="62">
        <v>0</v>
      </c>
      <c r="BM273" s="170">
        <v>0</v>
      </c>
      <c r="BN273" s="62"/>
      <c r="BO273" s="62"/>
      <c r="BP273" s="62"/>
      <c r="BQ273" s="62"/>
      <c r="BR273" s="62"/>
      <c r="BS273" s="62"/>
      <c r="BT273" s="62"/>
    </row>
    <row r="274" spans="3:72" x14ac:dyDescent="0.25">
      <c r="C274" t="str">
        <f>INDEX(Propetz!B:B,MATCH(F274,Propetz!D:D,0),1)</f>
        <v>PET BOTIQUE SANTA FE LTDA</v>
      </c>
      <c r="D274" s="31" t="s">
        <v>356</v>
      </c>
      <c r="E274" s="26" t="s">
        <v>296</v>
      </c>
      <c r="F274" s="31">
        <v>1348</v>
      </c>
      <c r="G274" s="26" t="s">
        <v>529</v>
      </c>
      <c r="H274" s="26" t="s">
        <v>440</v>
      </c>
      <c r="I274" s="39">
        <v>0</v>
      </c>
      <c r="J274" s="39">
        <v>0</v>
      </c>
      <c r="K274" s="39">
        <v>0</v>
      </c>
      <c r="L274" s="39">
        <v>0</v>
      </c>
      <c r="M274" s="39">
        <v>0</v>
      </c>
      <c r="N274" s="39">
        <v>0</v>
      </c>
      <c r="O274" s="39">
        <v>0</v>
      </c>
      <c r="P274" s="39">
        <v>0</v>
      </c>
      <c r="Q274" s="39">
        <v>0</v>
      </c>
      <c r="R274" s="39">
        <v>0</v>
      </c>
      <c r="S274" s="39">
        <v>0</v>
      </c>
      <c r="T274" s="39">
        <v>0</v>
      </c>
      <c r="U274" s="39">
        <v>0</v>
      </c>
      <c r="V274" s="39">
        <v>3393.7</v>
      </c>
      <c r="W274" s="39">
        <v>0</v>
      </c>
      <c r="X274" s="39">
        <v>0</v>
      </c>
      <c r="Y274" s="39">
        <v>0</v>
      </c>
      <c r="Z274" s="39">
        <v>0</v>
      </c>
      <c r="AA274" s="39">
        <v>0</v>
      </c>
      <c r="AB274" s="39">
        <v>0</v>
      </c>
      <c r="AC274" s="39">
        <v>0</v>
      </c>
      <c r="AD274" s="39">
        <v>0</v>
      </c>
      <c r="AE274" s="39">
        <v>0</v>
      </c>
      <c r="AF274" s="39">
        <v>0</v>
      </c>
      <c r="AG274" s="39">
        <v>0</v>
      </c>
      <c r="AH274" s="39">
        <v>0</v>
      </c>
      <c r="AI274" s="39">
        <v>0</v>
      </c>
      <c r="AJ274" s="39">
        <v>0</v>
      </c>
      <c r="AK274" s="39">
        <v>0</v>
      </c>
      <c r="AL274" s="39">
        <v>0</v>
      </c>
      <c r="AM274" s="39">
        <v>0</v>
      </c>
      <c r="AN274" s="39">
        <v>0</v>
      </c>
      <c r="AO274" s="39">
        <v>0</v>
      </c>
      <c r="AP274" s="39">
        <v>0</v>
      </c>
      <c r="AQ274" s="39">
        <v>0</v>
      </c>
      <c r="AR274" s="39">
        <v>0</v>
      </c>
      <c r="AS274" s="39">
        <v>0</v>
      </c>
      <c r="AT274" s="39">
        <v>0</v>
      </c>
      <c r="AU274" s="39">
        <v>0</v>
      </c>
      <c r="AV274" s="39">
        <v>0</v>
      </c>
      <c r="AW274" s="39">
        <v>0</v>
      </c>
      <c r="AX274" s="39">
        <v>0</v>
      </c>
      <c r="AY274" s="39">
        <v>0</v>
      </c>
      <c r="AZ274" s="39">
        <v>0</v>
      </c>
      <c r="BA274" s="62">
        <v>0</v>
      </c>
      <c r="BB274" s="62">
        <v>0</v>
      </c>
      <c r="BC274" s="62">
        <v>0</v>
      </c>
      <c r="BD274" s="62">
        <v>0</v>
      </c>
      <c r="BE274" s="62">
        <v>0</v>
      </c>
      <c r="BF274" s="62">
        <v>0</v>
      </c>
      <c r="BG274" s="62">
        <v>0</v>
      </c>
      <c r="BH274" s="62">
        <v>0</v>
      </c>
      <c r="BI274" s="7">
        <v>0</v>
      </c>
      <c r="BJ274" s="7">
        <v>0</v>
      </c>
      <c r="BK274" s="62">
        <v>0</v>
      </c>
      <c r="BL274" s="62">
        <v>0</v>
      </c>
      <c r="BM274" s="170">
        <v>0</v>
      </c>
      <c r="BN274" s="62"/>
      <c r="BO274" s="62"/>
      <c r="BP274" s="62"/>
      <c r="BQ274" s="62"/>
      <c r="BR274" s="62"/>
      <c r="BS274" s="62"/>
      <c r="BT274" s="62"/>
    </row>
    <row r="275" spans="3:72" x14ac:dyDescent="0.25">
      <c r="C275" t="str">
        <f>INDEX(Propetz!B:B,MATCH(F275,Propetz!D:D,0),1)</f>
        <v>BRASPET COMERCIO DE EQUIPAMENTOS VETERINARIOS LTDA</v>
      </c>
      <c r="D275" s="31" t="s">
        <v>319</v>
      </c>
      <c r="E275" s="26" t="s">
        <v>295</v>
      </c>
      <c r="F275" s="31">
        <v>1336</v>
      </c>
      <c r="G275" s="26" t="s">
        <v>529</v>
      </c>
      <c r="H275" s="26" t="s">
        <v>435</v>
      </c>
      <c r="I275" s="39">
        <v>0</v>
      </c>
      <c r="J275" s="39">
        <v>0</v>
      </c>
      <c r="K275" s="39">
        <v>0</v>
      </c>
      <c r="L275" s="39">
        <v>0</v>
      </c>
      <c r="M275" s="39">
        <v>0</v>
      </c>
      <c r="N275" s="39">
        <v>0</v>
      </c>
      <c r="O275" s="39">
        <v>0</v>
      </c>
      <c r="P275" s="39">
        <v>0</v>
      </c>
      <c r="Q275" s="39">
        <v>0</v>
      </c>
      <c r="R275" s="39">
        <v>0</v>
      </c>
      <c r="S275" s="39">
        <v>0</v>
      </c>
      <c r="T275" s="39">
        <v>3353.5</v>
      </c>
      <c r="U275" s="39">
        <v>0</v>
      </c>
      <c r="V275" s="39">
        <v>0</v>
      </c>
      <c r="W275" s="39">
        <v>0</v>
      </c>
      <c r="X275" s="39">
        <v>0</v>
      </c>
      <c r="Y275" s="39">
        <v>0</v>
      </c>
      <c r="Z275" s="39">
        <v>0</v>
      </c>
      <c r="AA275" s="39">
        <v>0</v>
      </c>
      <c r="AB275" s="39">
        <v>1949.6</v>
      </c>
      <c r="AC275" s="39">
        <v>0</v>
      </c>
      <c r="AD275" s="39">
        <v>0</v>
      </c>
      <c r="AE275" s="39">
        <v>0</v>
      </c>
      <c r="AF275" s="39">
        <v>1163.83</v>
      </c>
      <c r="AG275" s="39">
        <v>0</v>
      </c>
      <c r="AH275" s="39">
        <v>2754.25</v>
      </c>
      <c r="AI275" s="39">
        <v>0</v>
      </c>
      <c r="AJ275" s="39">
        <v>0</v>
      </c>
      <c r="AK275" s="39">
        <v>0</v>
      </c>
      <c r="AL275" s="39">
        <v>2583.39</v>
      </c>
      <c r="AM275" s="39">
        <v>0</v>
      </c>
      <c r="AN275" s="39">
        <v>2420</v>
      </c>
      <c r="AO275" s="39">
        <v>2264.35</v>
      </c>
      <c r="AP275" s="39">
        <v>6648.44</v>
      </c>
      <c r="AQ275" s="39">
        <v>0</v>
      </c>
      <c r="AR275" s="39">
        <v>4173.84</v>
      </c>
      <c r="AS275" s="39">
        <v>0</v>
      </c>
      <c r="AT275" s="39">
        <v>0</v>
      </c>
      <c r="AU275" s="39">
        <v>4181.5200000000004</v>
      </c>
      <c r="AV275" s="39">
        <v>0</v>
      </c>
      <c r="AW275" s="39">
        <v>0</v>
      </c>
      <c r="AX275" s="39">
        <v>0</v>
      </c>
      <c r="AY275" s="39">
        <v>5650.17</v>
      </c>
      <c r="AZ275" s="39">
        <v>0</v>
      </c>
      <c r="BA275" s="62">
        <v>0</v>
      </c>
      <c r="BB275" s="62">
        <v>0</v>
      </c>
      <c r="BC275" s="62">
        <v>0</v>
      </c>
      <c r="BD275" s="62">
        <v>0</v>
      </c>
      <c r="BE275" s="62">
        <v>0</v>
      </c>
      <c r="BF275" s="62">
        <v>5108.2</v>
      </c>
      <c r="BG275" s="62">
        <v>0</v>
      </c>
      <c r="BH275" s="62">
        <v>0</v>
      </c>
      <c r="BI275" s="7">
        <v>0</v>
      </c>
      <c r="BJ275" s="7">
        <v>0</v>
      </c>
      <c r="BK275" s="62">
        <v>0</v>
      </c>
      <c r="BL275" s="62">
        <v>0</v>
      </c>
      <c r="BM275" s="170">
        <v>0</v>
      </c>
      <c r="BN275" s="62"/>
      <c r="BO275" s="62"/>
      <c r="BP275" s="62"/>
      <c r="BQ275" s="62"/>
      <c r="BR275" s="62"/>
      <c r="BS275" s="62"/>
      <c r="BT275" s="62"/>
    </row>
    <row r="276" spans="3:72" x14ac:dyDescent="0.25">
      <c r="C276" t="str">
        <f>INDEX(Propetz!B:B,MATCH(F276,Propetz!D:D,0),1)</f>
        <v>BRASIL PET COMERCIO E SERVICOS DE PET SHOP S/A</v>
      </c>
      <c r="D276" s="31" t="s">
        <v>339</v>
      </c>
      <c r="E276" s="26" t="s">
        <v>276</v>
      </c>
      <c r="F276" s="31">
        <v>1319</v>
      </c>
      <c r="G276" s="26" t="s">
        <v>436</v>
      </c>
      <c r="H276" s="26" t="s">
        <v>440</v>
      </c>
      <c r="I276" s="39">
        <v>0</v>
      </c>
      <c r="J276" s="39">
        <v>0</v>
      </c>
      <c r="K276" s="39">
        <v>0</v>
      </c>
      <c r="L276" s="39">
        <v>0</v>
      </c>
      <c r="M276" s="39">
        <v>0</v>
      </c>
      <c r="N276" s="39">
        <v>0</v>
      </c>
      <c r="O276" s="39">
        <v>0</v>
      </c>
      <c r="P276" s="39">
        <v>0</v>
      </c>
      <c r="Q276" s="39">
        <v>0</v>
      </c>
      <c r="R276" s="39">
        <v>0</v>
      </c>
      <c r="S276" s="39">
        <v>0</v>
      </c>
      <c r="T276" s="39">
        <v>0</v>
      </c>
      <c r="U276" s="39">
        <v>3335.45</v>
      </c>
      <c r="V276" s="39">
        <v>0</v>
      </c>
      <c r="W276" s="39">
        <v>0</v>
      </c>
      <c r="X276" s="39">
        <v>0</v>
      </c>
      <c r="Y276" s="39">
        <v>0</v>
      </c>
      <c r="Z276" s="39">
        <v>0</v>
      </c>
      <c r="AA276" s="39">
        <v>0</v>
      </c>
      <c r="AB276" s="39">
        <v>0</v>
      </c>
      <c r="AC276" s="39">
        <v>0</v>
      </c>
      <c r="AD276" s="39">
        <v>0</v>
      </c>
      <c r="AE276" s="39">
        <v>0</v>
      </c>
      <c r="AF276" s="39">
        <v>0</v>
      </c>
      <c r="AG276" s="39">
        <v>0</v>
      </c>
      <c r="AH276" s="39">
        <v>0</v>
      </c>
      <c r="AI276" s="39">
        <v>0</v>
      </c>
      <c r="AJ276" s="39">
        <v>0</v>
      </c>
      <c r="AK276" s="39">
        <v>0</v>
      </c>
      <c r="AL276" s="39">
        <v>0</v>
      </c>
      <c r="AM276" s="39">
        <v>0</v>
      </c>
      <c r="AN276" s="39">
        <v>0</v>
      </c>
      <c r="AO276" s="39">
        <v>0</v>
      </c>
      <c r="AP276" s="39">
        <v>0</v>
      </c>
      <c r="AQ276" s="39">
        <v>0</v>
      </c>
      <c r="AR276" s="39">
        <v>0</v>
      </c>
      <c r="AS276" s="39">
        <v>0</v>
      </c>
      <c r="AT276" s="39">
        <v>0</v>
      </c>
      <c r="AU276" s="39">
        <v>0</v>
      </c>
      <c r="AV276" s="39">
        <v>0</v>
      </c>
      <c r="AW276" s="39">
        <v>0</v>
      </c>
      <c r="AX276" s="39">
        <v>0</v>
      </c>
      <c r="AY276" s="39">
        <v>0</v>
      </c>
      <c r="AZ276" s="39">
        <v>0</v>
      </c>
      <c r="BA276" s="62">
        <v>0</v>
      </c>
      <c r="BB276" s="62">
        <v>0</v>
      </c>
      <c r="BC276" s="62">
        <v>0</v>
      </c>
      <c r="BD276" s="62">
        <v>0</v>
      </c>
      <c r="BE276" s="62">
        <v>0</v>
      </c>
      <c r="BF276" s="62">
        <v>0</v>
      </c>
      <c r="BG276" s="62">
        <v>0</v>
      </c>
      <c r="BH276" s="62">
        <v>0</v>
      </c>
      <c r="BI276" s="7">
        <v>0</v>
      </c>
      <c r="BJ276" s="7">
        <v>0</v>
      </c>
      <c r="BK276" s="62">
        <v>0</v>
      </c>
      <c r="BL276" s="62">
        <v>0</v>
      </c>
      <c r="BM276" s="170">
        <v>0</v>
      </c>
      <c r="BN276" s="62"/>
      <c r="BO276" s="62"/>
      <c r="BP276" s="62"/>
      <c r="BQ276" s="62"/>
      <c r="BR276" s="62"/>
      <c r="BS276" s="62"/>
      <c r="BT276" s="62"/>
    </row>
    <row r="277" spans="3:72" x14ac:dyDescent="0.25">
      <c r="C277" t="str">
        <f>INDEX(Propetz!B:B,MATCH(F277,Propetz!D:D,0),1)</f>
        <v>SMART CAMPO LIMPO CENTRO DE ENSINO LTDA</v>
      </c>
      <c r="D277" s="31" t="s">
        <v>233</v>
      </c>
      <c r="E277" s="26" t="s">
        <v>276</v>
      </c>
      <c r="F277" s="31">
        <v>1224</v>
      </c>
      <c r="G277" s="26" t="s">
        <v>436</v>
      </c>
      <c r="H277" s="26" t="s">
        <v>440</v>
      </c>
      <c r="I277" s="39">
        <v>0</v>
      </c>
      <c r="J277" s="39">
        <v>0</v>
      </c>
      <c r="K277" s="39">
        <v>0</v>
      </c>
      <c r="L277" s="39">
        <v>0</v>
      </c>
      <c r="M277" s="39">
        <v>0</v>
      </c>
      <c r="N277" s="39">
        <v>0</v>
      </c>
      <c r="O277" s="39">
        <v>3312.8</v>
      </c>
      <c r="P277" s="39">
        <v>0</v>
      </c>
      <c r="Q277" s="39">
        <v>0</v>
      </c>
      <c r="R277" s="39">
        <v>0</v>
      </c>
      <c r="S277" s="39">
        <v>0</v>
      </c>
      <c r="T277" s="39">
        <v>0</v>
      </c>
      <c r="U277" s="39">
        <v>0</v>
      </c>
      <c r="V277" s="39">
        <v>0</v>
      </c>
      <c r="W277" s="39">
        <v>0</v>
      </c>
      <c r="X277" s="39">
        <v>0</v>
      </c>
      <c r="Y277" s="39">
        <v>0</v>
      </c>
      <c r="Z277" s="39">
        <v>0</v>
      </c>
      <c r="AA277" s="39">
        <v>0</v>
      </c>
      <c r="AB277" s="39">
        <v>0</v>
      </c>
      <c r="AC277" s="39">
        <v>0</v>
      </c>
      <c r="AD277" s="39">
        <v>0</v>
      </c>
      <c r="AE277" s="39">
        <v>0</v>
      </c>
      <c r="AF277" s="39">
        <v>0</v>
      </c>
      <c r="AG277" s="39">
        <v>0</v>
      </c>
      <c r="AH277" s="39">
        <v>0</v>
      </c>
      <c r="AI277" s="39">
        <v>0</v>
      </c>
      <c r="AJ277" s="39">
        <v>0</v>
      </c>
      <c r="AK277" s="39">
        <v>0</v>
      </c>
      <c r="AL277" s="39">
        <v>0</v>
      </c>
      <c r="AM277" s="39">
        <v>0</v>
      </c>
      <c r="AN277" s="39">
        <v>0</v>
      </c>
      <c r="AO277" s="39">
        <v>0</v>
      </c>
      <c r="AP277" s="39">
        <v>0</v>
      </c>
      <c r="AQ277" s="39">
        <v>0</v>
      </c>
      <c r="AR277" s="39">
        <v>0</v>
      </c>
      <c r="AS277" s="39">
        <v>0</v>
      </c>
      <c r="AT277" s="39">
        <v>0</v>
      </c>
      <c r="AU277" s="39">
        <v>0</v>
      </c>
      <c r="AV277" s="39">
        <v>0</v>
      </c>
      <c r="AW277" s="39">
        <v>0</v>
      </c>
      <c r="AX277" s="39">
        <v>0</v>
      </c>
      <c r="AY277" s="39">
        <v>0</v>
      </c>
      <c r="AZ277" s="39">
        <v>0</v>
      </c>
      <c r="BA277" s="62">
        <v>0</v>
      </c>
      <c r="BB277" s="62">
        <v>0</v>
      </c>
      <c r="BC277" s="62">
        <v>0</v>
      </c>
      <c r="BD277" s="62">
        <v>0</v>
      </c>
      <c r="BE277" s="62">
        <v>0</v>
      </c>
      <c r="BF277" s="62">
        <v>0</v>
      </c>
      <c r="BG277" s="62">
        <v>0</v>
      </c>
      <c r="BH277" s="62">
        <v>0</v>
      </c>
      <c r="BI277" s="7">
        <v>0</v>
      </c>
      <c r="BJ277" s="7">
        <v>0</v>
      </c>
      <c r="BK277" s="62">
        <v>0</v>
      </c>
      <c r="BL277" s="62">
        <v>0</v>
      </c>
      <c r="BM277" s="170">
        <v>0</v>
      </c>
      <c r="BN277" s="62"/>
      <c r="BO277" s="62"/>
      <c r="BP277" s="62"/>
      <c r="BQ277" s="62"/>
      <c r="BR277" s="62"/>
      <c r="BS277" s="62"/>
      <c r="BT277" s="62"/>
    </row>
    <row r="278" spans="3:72" x14ac:dyDescent="0.25">
      <c r="C278" t="str">
        <f>INDEX(Propetz!B:B,MATCH(F278,Propetz!D:D,0),1)</f>
        <v>VETERINARIA BARBOSA &amp; GOMIDE LTDA</v>
      </c>
      <c r="D278" s="31" t="s">
        <v>330</v>
      </c>
      <c r="E278" s="26" t="s">
        <v>280</v>
      </c>
      <c r="F278" s="31">
        <v>1334</v>
      </c>
      <c r="G278" s="26" t="s">
        <v>436</v>
      </c>
      <c r="H278" s="26" t="s">
        <v>440</v>
      </c>
      <c r="I278" s="39">
        <v>0</v>
      </c>
      <c r="J278" s="39">
        <v>0</v>
      </c>
      <c r="K278" s="39">
        <v>0</v>
      </c>
      <c r="L278" s="39">
        <v>0</v>
      </c>
      <c r="M278" s="39">
        <v>0</v>
      </c>
      <c r="N278" s="39">
        <v>0</v>
      </c>
      <c r="O278" s="39">
        <v>0</v>
      </c>
      <c r="P278" s="39">
        <v>0</v>
      </c>
      <c r="Q278" s="39">
        <v>0</v>
      </c>
      <c r="R278" s="39">
        <v>0</v>
      </c>
      <c r="S278" s="39">
        <v>0</v>
      </c>
      <c r="T278" s="39">
        <v>3270.02</v>
      </c>
      <c r="U278" s="39">
        <v>0</v>
      </c>
      <c r="V278" s="39">
        <v>0</v>
      </c>
      <c r="W278" s="39">
        <v>0</v>
      </c>
      <c r="X278" s="39">
        <v>0</v>
      </c>
      <c r="Y278" s="39">
        <v>0</v>
      </c>
      <c r="Z278" s="39">
        <v>0</v>
      </c>
      <c r="AA278" s="39">
        <v>0</v>
      </c>
      <c r="AB278" s="39">
        <v>0</v>
      </c>
      <c r="AC278" s="39">
        <v>0</v>
      </c>
      <c r="AD278" s="39">
        <v>0</v>
      </c>
      <c r="AE278" s="39">
        <v>0</v>
      </c>
      <c r="AF278" s="39">
        <v>0</v>
      </c>
      <c r="AG278" s="39">
        <v>0</v>
      </c>
      <c r="AH278" s="39">
        <v>0</v>
      </c>
      <c r="AI278" s="39">
        <v>0</v>
      </c>
      <c r="AJ278" s="39">
        <v>0</v>
      </c>
      <c r="AK278" s="39">
        <v>0</v>
      </c>
      <c r="AL278" s="39">
        <v>0</v>
      </c>
      <c r="AM278" s="39">
        <v>0</v>
      </c>
      <c r="AN278" s="39">
        <v>0</v>
      </c>
      <c r="AO278" s="39">
        <v>0</v>
      </c>
      <c r="AP278" s="39">
        <v>0</v>
      </c>
      <c r="AQ278" s="39">
        <v>0</v>
      </c>
      <c r="AR278" s="39">
        <v>0</v>
      </c>
      <c r="AS278" s="39">
        <v>0</v>
      </c>
      <c r="AT278" s="39">
        <v>0</v>
      </c>
      <c r="AU278" s="39">
        <v>0</v>
      </c>
      <c r="AV278" s="39">
        <v>0</v>
      </c>
      <c r="AW278" s="39">
        <v>0</v>
      </c>
      <c r="AX278" s="39">
        <v>0</v>
      </c>
      <c r="AY278" s="39">
        <v>0</v>
      </c>
      <c r="AZ278" s="39">
        <v>0</v>
      </c>
      <c r="BA278" s="62">
        <v>0</v>
      </c>
      <c r="BB278" s="62">
        <v>0</v>
      </c>
      <c r="BC278" s="62">
        <v>0</v>
      </c>
      <c r="BD278" s="62">
        <v>0</v>
      </c>
      <c r="BE278" s="62">
        <v>0</v>
      </c>
      <c r="BF278" s="62">
        <v>0</v>
      </c>
      <c r="BG278" s="62">
        <v>0</v>
      </c>
      <c r="BH278" s="62">
        <v>0</v>
      </c>
      <c r="BI278" s="7">
        <v>0</v>
      </c>
      <c r="BJ278" s="7">
        <v>0</v>
      </c>
      <c r="BK278" s="62">
        <v>0</v>
      </c>
      <c r="BL278" s="62">
        <v>0</v>
      </c>
      <c r="BM278" s="170">
        <v>0</v>
      </c>
      <c r="BN278" s="62"/>
      <c r="BO278" s="62"/>
      <c r="BP278" s="62"/>
      <c r="BQ278" s="62"/>
      <c r="BR278" s="62"/>
      <c r="BS278" s="62"/>
      <c r="BT278" s="62"/>
    </row>
    <row r="279" spans="3:72" x14ac:dyDescent="0.25">
      <c r="C279" t="str">
        <f>INDEX(Propetz!B:B,MATCH(F279,Propetz!D:D,0),1)</f>
        <v>GUSTAVO COELHO SILVA 09283977777</v>
      </c>
      <c r="D279" s="31" t="s">
        <v>107</v>
      </c>
      <c r="E279" s="26" t="s">
        <v>288</v>
      </c>
      <c r="F279" s="31">
        <v>1267</v>
      </c>
      <c r="G279" s="26" t="s">
        <v>436</v>
      </c>
      <c r="H279" s="26" t="s">
        <v>440</v>
      </c>
      <c r="I279" s="39">
        <v>0</v>
      </c>
      <c r="J279" s="39">
        <v>0</v>
      </c>
      <c r="K279" s="39">
        <v>0</v>
      </c>
      <c r="L279" s="39">
        <v>0</v>
      </c>
      <c r="M279" s="39">
        <v>0</v>
      </c>
      <c r="N279" s="39">
        <v>0</v>
      </c>
      <c r="O279" s="39">
        <v>0</v>
      </c>
      <c r="P279" s="39">
        <v>0</v>
      </c>
      <c r="Q279" s="39">
        <v>3201.24</v>
      </c>
      <c r="R279" s="39">
        <v>0</v>
      </c>
      <c r="S279" s="39">
        <v>0</v>
      </c>
      <c r="T279" s="39">
        <v>0</v>
      </c>
      <c r="U279" s="39">
        <v>0</v>
      </c>
      <c r="V279" s="39">
        <v>0</v>
      </c>
      <c r="W279" s="39">
        <v>0</v>
      </c>
      <c r="X279" s="39">
        <v>0</v>
      </c>
      <c r="Y279" s="39">
        <v>0</v>
      </c>
      <c r="Z279" s="39">
        <v>0</v>
      </c>
      <c r="AA279" s="39">
        <v>0</v>
      </c>
      <c r="AB279" s="39">
        <v>0</v>
      </c>
      <c r="AC279" s="39">
        <v>0</v>
      </c>
      <c r="AD279" s="39">
        <v>0</v>
      </c>
      <c r="AE279" s="39">
        <v>0</v>
      </c>
      <c r="AF279" s="39">
        <v>0</v>
      </c>
      <c r="AG279" s="39">
        <v>0</v>
      </c>
      <c r="AH279" s="39">
        <v>0</v>
      </c>
      <c r="AI279" s="39">
        <v>0</v>
      </c>
      <c r="AJ279" s="39">
        <v>0</v>
      </c>
      <c r="AK279" s="39">
        <v>0</v>
      </c>
      <c r="AL279" s="39">
        <v>0</v>
      </c>
      <c r="AM279" s="39">
        <v>0</v>
      </c>
      <c r="AN279" s="39">
        <v>0</v>
      </c>
      <c r="AO279" s="39">
        <v>0</v>
      </c>
      <c r="AP279" s="39">
        <v>0</v>
      </c>
      <c r="AQ279" s="39">
        <v>0</v>
      </c>
      <c r="AR279" s="39">
        <v>0</v>
      </c>
      <c r="AS279" s="39">
        <v>0</v>
      </c>
      <c r="AT279" s="39">
        <v>0</v>
      </c>
      <c r="AU279" s="39">
        <v>0</v>
      </c>
      <c r="AV279" s="39">
        <v>0</v>
      </c>
      <c r="AW279" s="39">
        <v>0</v>
      </c>
      <c r="AX279" s="39">
        <v>0</v>
      </c>
      <c r="AY279" s="39">
        <v>0</v>
      </c>
      <c r="AZ279" s="39">
        <v>0</v>
      </c>
      <c r="BA279" s="62">
        <v>0</v>
      </c>
      <c r="BB279" s="62">
        <v>0</v>
      </c>
      <c r="BC279" s="62">
        <v>0</v>
      </c>
      <c r="BD279" s="62">
        <v>0</v>
      </c>
      <c r="BE279" s="62">
        <v>0</v>
      </c>
      <c r="BF279" s="62">
        <v>0</v>
      </c>
      <c r="BG279" s="62">
        <v>0</v>
      </c>
      <c r="BH279" s="62">
        <v>0</v>
      </c>
      <c r="BI279" s="7">
        <v>0</v>
      </c>
      <c r="BJ279" s="7">
        <v>0</v>
      </c>
      <c r="BK279" s="62">
        <v>0</v>
      </c>
      <c r="BL279" s="62">
        <v>0</v>
      </c>
      <c r="BM279" s="170">
        <v>0</v>
      </c>
      <c r="BN279" s="62"/>
      <c r="BO279" s="62"/>
      <c r="BP279" s="62"/>
      <c r="BQ279" s="62"/>
      <c r="BR279" s="62"/>
      <c r="BS279" s="62"/>
      <c r="BT279" s="62"/>
    </row>
    <row r="280" spans="3:72" x14ac:dyDescent="0.25">
      <c r="C280" t="str">
        <f>INDEX(Propetz!B:B,MATCH(F280,Propetz!D:D,0),1)</f>
        <v>UNIVERSO PET COMERCIO DE PRODUTOS E SERVIÇOS VETERINARIOS</v>
      </c>
      <c r="D280" s="31" t="s">
        <v>250</v>
      </c>
      <c r="E280" s="26" t="s">
        <v>278</v>
      </c>
      <c r="F280" s="31">
        <v>1140</v>
      </c>
      <c r="G280" s="26" t="s">
        <v>436</v>
      </c>
      <c r="H280" s="26" t="s">
        <v>440</v>
      </c>
      <c r="I280" s="39">
        <v>0</v>
      </c>
      <c r="J280" s="39">
        <v>0</v>
      </c>
      <c r="K280" s="39">
        <v>9141.74</v>
      </c>
      <c r="L280" s="39">
        <v>0</v>
      </c>
      <c r="M280" s="39">
        <v>0</v>
      </c>
      <c r="N280" s="39">
        <v>0</v>
      </c>
      <c r="O280" s="39">
        <v>0</v>
      </c>
      <c r="P280" s="39">
        <v>0</v>
      </c>
      <c r="Q280" s="39">
        <v>0</v>
      </c>
      <c r="R280" s="39">
        <v>0</v>
      </c>
      <c r="S280" s="39">
        <v>0</v>
      </c>
      <c r="T280" s="39">
        <v>0</v>
      </c>
      <c r="U280" s="39">
        <v>0</v>
      </c>
      <c r="V280" s="39">
        <v>3185.43</v>
      </c>
      <c r="W280" s="39">
        <v>0</v>
      </c>
      <c r="X280" s="39">
        <v>0</v>
      </c>
      <c r="Y280" s="39">
        <v>0</v>
      </c>
      <c r="Z280" s="39">
        <v>0</v>
      </c>
      <c r="AA280" s="39">
        <v>0</v>
      </c>
      <c r="AB280" s="39">
        <v>0</v>
      </c>
      <c r="AC280" s="39">
        <v>0</v>
      </c>
      <c r="AD280" s="39">
        <v>0</v>
      </c>
      <c r="AE280" s="39">
        <v>0</v>
      </c>
      <c r="AF280" s="39">
        <v>0</v>
      </c>
      <c r="AG280" s="39">
        <v>0</v>
      </c>
      <c r="AH280" s="39">
        <v>0</v>
      </c>
      <c r="AI280" s="39">
        <v>0</v>
      </c>
      <c r="AJ280" s="39">
        <v>0</v>
      </c>
      <c r="AK280" s="39">
        <v>0</v>
      </c>
      <c r="AL280" s="39">
        <v>0</v>
      </c>
      <c r="AM280" s="39">
        <v>0</v>
      </c>
      <c r="AN280" s="39">
        <v>0</v>
      </c>
      <c r="AO280" s="39">
        <v>0</v>
      </c>
      <c r="AP280" s="39">
        <v>0</v>
      </c>
      <c r="AQ280" s="39">
        <v>0</v>
      </c>
      <c r="AR280" s="39">
        <v>0</v>
      </c>
      <c r="AS280" s="39">
        <v>0</v>
      </c>
      <c r="AT280" s="39">
        <v>0</v>
      </c>
      <c r="AU280" s="39">
        <v>0</v>
      </c>
      <c r="AV280" s="39">
        <v>0</v>
      </c>
      <c r="AW280" s="39">
        <v>0</v>
      </c>
      <c r="AX280" s="39">
        <v>0</v>
      </c>
      <c r="AY280" s="39">
        <v>0</v>
      </c>
      <c r="AZ280" s="39">
        <v>0</v>
      </c>
      <c r="BA280" s="62">
        <v>0</v>
      </c>
      <c r="BB280" s="62">
        <v>0</v>
      </c>
      <c r="BC280" s="62">
        <v>0</v>
      </c>
      <c r="BD280" s="62">
        <v>0</v>
      </c>
      <c r="BE280" s="62">
        <v>0</v>
      </c>
      <c r="BF280" s="62">
        <v>0</v>
      </c>
      <c r="BG280" s="62">
        <v>0</v>
      </c>
      <c r="BH280" s="62">
        <v>0</v>
      </c>
      <c r="BI280" s="7">
        <v>0</v>
      </c>
      <c r="BJ280" s="7">
        <v>0</v>
      </c>
      <c r="BK280" s="62">
        <v>0</v>
      </c>
      <c r="BL280" s="62">
        <v>0</v>
      </c>
      <c r="BM280" s="170">
        <v>0</v>
      </c>
      <c r="BN280" s="62"/>
      <c r="BO280" s="62"/>
      <c r="BP280" s="62"/>
      <c r="BQ280" s="62"/>
      <c r="BR280" s="62"/>
      <c r="BS280" s="62"/>
      <c r="BT280" s="62"/>
    </row>
    <row r="281" spans="3:72" x14ac:dyDescent="0.25">
      <c r="C281" t="str">
        <f>INDEX(Propetz!B:B,MATCH(F281,Propetz!D:D,0),1)</f>
        <v>DRICA ENFEITES LTDA.</v>
      </c>
      <c r="D281" s="31" t="s">
        <v>70</v>
      </c>
      <c r="E281" s="26" t="s">
        <v>276</v>
      </c>
      <c r="F281" s="31">
        <v>1200</v>
      </c>
      <c r="G281" s="26" t="s">
        <v>436</v>
      </c>
      <c r="H281" s="26" t="s">
        <v>435</v>
      </c>
      <c r="I281" s="39">
        <v>0</v>
      </c>
      <c r="J281" s="39">
        <v>0</v>
      </c>
      <c r="K281" s="39">
        <v>0</v>
      </c>
      <c r="L281" s="39">
        <v>0</v>
      </c>
      <c r="M281" s="39">
        <v>3184.52</v>
      </c>
      <c r="N281" s="39">
        <v>0</v>
      </c>
      <c r="O281" s="39">
        <v>0</v>
      </c>
      <c r="P281" s="39">
        <v>0</v>
      </c>
      <c r="Q281" s="39">
        <v>0</v>
      </c>
      <c r="R281" s="39">
        <v>0</v>
      </c>
      <c r="S281" s="39">
        <v>0</v>
      </c>
      <c r="T281" s="39">
        <v>0</v>
      </c>
      <c r="U281" s="39">
        <v>0</v>
      </c>
      <c r="V281" s="39">
        <v>0</v>
      </c>
      <c r="W281" s="39">
        <v>0</v>
      </c>
      <c r="X281" s="39">
        <v>0</v>
      </c>
      <c r="Y281" s="39">
        <v>0</v>
      </c>
      <c r="Z281" s="39">
        <v>0</v>
      </c>
      <c r="AA281" s="39">
        <v>0</v>
      </c>
      <c r="AB281" s="39">
        <v>0</v>
      </c>
      <c r="AC281" s="39">
        <v>0</v>
      </c>
      <c r="AD281" s="39">
        <v>0</v>
      </c>
      <c r="AE281" s="39">
        <v>0</v>
      </c>
      <c r="AF281" s="39">
        <v>0</v>
      </c>
      <c r="AG281" s="39">
        <v>0</v>
      </c>
      <c r="AH281" s="39">
        <v>0</v>
      </c>
      <c r="AI281" s="39">
        <v>0</v>
      </c>
      <c r="AJ281" s="39">
        <v>0</v>
      </c>
      <c r="AK281" s="39">
        <v>0</v>
      </c>
      <c r="AL281" s="39">
        <v>0</v>
      </c>
      <c r="AM281" s="39">
        <v>0</v>
      </c>
      <c r="AN281" s="39">
        <v>0</v>
      </c>
      <c r="AO281" s="39">
        <v>0</v>
      </c>
      <c r="AP281" s="39">
        <v>0</v>
      </c>
      <c r="AQ281" s="39">
        <v>0</v>
      </c>
      <c r="AR281" s="39">
        <v>0</v>
      </c>
      <c r="AS281" s="39">
        <v>0</v>
      </c>
      <c r="AT281" s="39">
        <v>0</v>
      </c>
      <c r="AU281" s="39">
        <v>0</v>
      </c>
      <c r="AV281" s="39">
        <v>0</v>
      </c>
      <c r="AW281" s="39">
        <v>0</v>
      </c>
      <c r="AX281" s="39">
        <v>0</v>
      </c>
      <c r="AY281" s="39">
        <v>0</v>
      </c>
      <c r="AZ281" s="39">
        <v>0</v>
      </c>
      <c r="BA281" s="62">
        <v>0</v>
      </c>
      <c r="BB281" s="62">
        <v>0</v>
      </c>
      <c r="BC281" s="62">
        <v>0</v>
      </c>
      <c r="BD281" s="62">
        <v>0</v>
      </c>
      <c r="BE281" s="62">
        <v>0</v>
      </c>
      <c r="BF281" s="62">
        <v>0</v>
      </c>
      <c r="BG281" s="62">
        <v>0</v>
      </c>
      <c r="BH281" s="62">
        <v>0</v>
      </c>
      <c r="BI281" s="7">
        <v>0</v>
      </c>
      <c r="BJ281" s="7">
        <v>0</v>
      </c>
      <c r="BK281" s="62">
        <v>0</v>
      </c>
      <c r="BL281" s="62">
        <v>0</v>
      </c>
      <c r="BM281" s="170">
        <v>0</v>
      </c>
      <c r="BN281" s="62"/>
      <c r="BO281" s="62"/>
      <c r="BP281" s="62"/>
      <c r="BQ281" s="62"/>
      <c r="BR281" s="62"/>
      <c r="BS281" s="62"/>
      <c r="BT281" s="62"/>
    </row>
    <row r="282" spans="3:72" x14ac:dyDescent="0.25">
      <c r="C282" t="str">
        <f>INDEX(Propetz!B:B,MATCH(F282,Propetz!D:D,0),1)</f>
        <v>ARQUELINO PEREIRA JUNIOR 00970694938</v>
      </c>
      <c r="D282" s="31" t="s">
        <v>26</v>
      </c>
      <c r="E282" s="26" t="s">
        <v>275</v>
      </c>
      <c r="F282" s="31">
        <v>1198</v>
      </c>
      <c r="G282" s="26" t="s">
        <v>529</v>
      </c>
      <c r="H282" s="26" t="s">
        <v>440</v>
      </c>
      <c r="I282" s="39">
        <v>0</v>
      </c>
      <c r="J282" s="39">
        <v>0</v>
      </c>
      <c r="K282" s="39">
        <v>0</v>
      </c>
      <c r="L282" s="39">
        <v>0</v>
      </c>
      <c r="M282" s="39">
        <v>165.96</v>
      </c>
      <c r="N282" s="39">
        <v>3017.52</v>
      </c>
      <c r="O282" s="39">
        <v>0</v>
      </c>
      <c r="P282" s="39">
        <v>0</v>
      </c>
      <c r="Q282" s="39">
        <v>0</v>
      </c>
      <c r="R282" s="39">
        <v>0</v>
      </c>
      <c r="S282" s="39">
        <v>0</v>
      </c>
      <c r="T282" s="39">
        <v>0</v>
      </c>
      <c r="U282" s="39">
        <v>0</v>
      </c>
      <c r="V282" s="39">
        <v>0</v>
      </c>
      <c r="W282" s="39">
        <v>0</v>
      </c>
      <c r="X282" s="39">
        <v>0</v>
      </c>
      <c r="Y282" s="39">
        <v>0</v>
      </c>
      <c r="Z282" s="39">
        <v>0</v>
      </c>
      <c r="AA282" s="39">
        <v>0</v>
      </c>
      <c r="AB282" s="39">
        <v>0</v>
      </c>
      <c r="AC282" s="39">
        <v>0</v>
      </c>
      <c r="AD282" s="39">
        <v>0</v>
      </c>
      <c r="AE282" s="39">
        <v>0</v>
      </c>
      <c r="AF282" s="39">
        <v>0</v>
      </c>
      <c r="AG282" s="39">
        <v>0</v>
      </c>
      <c r="AH282" s="39">
        <v>0</v>
      </c>
      <c r="AI282" s="39">
        <v>0</v>
      </c>
      <c r="AJ282" s="39">
        <v>0</v>
      </c>
      <c r="AK282" s="39">
        <v>0</v>
      </c>
      <c r="AL282" s="39">
        <v>0</v>
      </c>
      <c r="AM282" s="39">
        <v>0</v>
      </c>
      <c r="AN282" s="39">
        <v>0</v>
      </c>
      <c r="AO282" s="39">
        <v>0</v>
      </c>
      <c r="AP282" s="39">
        <v>0</v>
      </c>
      <c r="AQ282" s="39">
        <v>0</v>
      </c>
      <c r="AR282" s="39">
        <v>0</v>
      </c>
      <c r="AS282" s="39">
        <v>0</v>
      </c>
      <c r="AT282" s="39">
        <v>0</v>
      </c>
      <c r="AU282" s="39">
        <v>0</v>
      </c>
      <c r="AV282" s="39">
        <v>0</v>
      </c>
      <c r="AW282" s="39">
        <v>0</v>
      </c>
      <c r="AX282" s="39">
        <v>0</v>
      </c>
      <c r="AY282" s="39">
        <v>0</v>
      </c>
      <c r="AZ282" s="39">
        <v>0</v>
      </c>
      <c r="BA282" s="62">
        <v>0</v>
      </c>
      <c r="BB282" s="62">
        <v>0</v>
      </c>
      <c r="BC282" s="62">
        <v>0</v>
      </c>
      <c r="BD282" s="62">
        <v>0</v>
      </c>
      <c r="BE282" s="62">
        <v>0</v>
      </c>
      <c r="BF282" s="62">
        <v>0</v>
      </c>
      <c r="BG282" s="62">
        <v>0</v>
      </c>
      <c r="BH282" s="62">
        <v>0</v>
      </c>
      <c r="BI282" s="7">
        <v>0</v>
      </c>
      <c r="BJ282" s="7">
        <v>0</v>
      </c>
      <c r="BK282" s="62">
        <v>0</v>
      </c>
      <c r="BL282" s="62">
        <v>0</v>
      </c>
      <c r="BM282" s="170">
        <v>0</v>
      </c>
      <c r="BN282" s="62"/>
      <c r="BO282" s="62"/>
      <c r="BP282" s="62"/>
      <c r="BQ282" s="62"/>
      <c r="BR282" s="62"/>
      <c r="BS282" s="62"/>
      <c r="BT282" s="62"/>
    </row>
    <row r="283" spans="3:72" x14ac:dyDescent="0.25">
      <c r="C283" t="str">
        <f>INDEX(Propetz!B:B,MATCH(F283,Propetz!D:D,0),1)</f>
        <v>LUXURY FOR PETS FABRICACOES TEXTEIS LTDA. - ME</v>
      </c>
      <c r="D283" s="31" t="s">
        <v>323</v>
      </c>
      <c r="E283" s="26" t="s">
        <v>286</v>
      </c>
      <c r="F283" s="31">
        <v>1341</v>
      </c>
      <c r="G283" s="26" t="s">
        <v>437</v>
      </c>
      <c r="H283" s="26" t="s">
        <v>435</v>
      </c>
      <c r="I283" s="39">
        <v>0</v>
      </c>
      <c r="J283" s="39">
        <v>0</v>
      </c>
      <c r="K283" s="39">
        <v>0</v>
      </c>
      <c r="L283" s="39">
        <v>0</v>
      </c>
      <c r="M283" s="39">
        <v>0</v>
      </c>
      <c r="N283" s="39">
        <v>0</v>
      </c>
      <c r="O283" s="39">
        <v>0</v>
      </c>
      <c r="P283" s="39">
        <v>0</v>
      </c>
      <c r="Q283" s="39">
        <v>0</v>
      </c>
      <c r="R283" s="39">
        <v>0</v>
      </c>
      <c r="S283" s="39">
        <v>0</v>
      </c>
      <c r="T283" s="39">
        <v>3168.85</v>
      </c>
      <c r="U283" s="39">
        <v>0</v>
      </c>
      <c r="V283" s="39">
        <v>0</v>
      </c>
      <c r="W283" s="39">
        <v>0</v>
      </c>
      <c r="X283" s="39">
        <v>0</v>
      </c>
      <c r="Y283" s="39">
        <v>0</v>
      </c>
      <c r="Z283" s="39">
        <v>0</v>
      </c>
      <c r="AA283" s="39">
        <v>0</v>
      </c>
      <c r="AB283" s="39">
        <v>0</v>
      </c>
      <c r="AC283" s="39">
        <v>0</v>
      </c>
      <c r="AD283" s="39">
        <v>0</v>
      </c>
      <c r="AE283" s="39">
        <v>0</v>
      </c>
      <c r="AF283" s="39">
        <v>0</v>
      </c>
      <c r="AG283" s="39">
        <v>0</v>
      </c>
      <c r="AH283" s="39">
        <v>0</v>
      </c>
      <c r="AI283" s="39">
        <v>0</v>
      </c>
      <c r="AJ283" s="39">
        <v>0</v>
      </c>
      <c r="AK283" s="39">
        <v>0</v>
      </c>
      <c r="AL283" s="39">
        <v>0</v>
      </c>
      <c r="AM283" s="39">
        <v>0</v>
      </c>
      <c r="AN283" s="39">
        <v>0</v>
      </c>
      <c r="AO283" s="39">
        <v>0</v>
      </c>
      <c r="AP283" s="39">
        <v>0</v>
      </c>
      <c r="AQ283" s="39">
        <v>0</v>
      </c>
      <c r="AR283" s="39">
        <v>0</v>
      </c>
      <c r="AS283" s="39">
        <v>0</v>
      </c>
      <c r="AT283" s="39">
        <v>0</v>
      </c>
      <c r="AU283" s="39">
        <v>0</v>
      </c>
      <c r="AV283" s="39">
        <v>0</v>
      </c>
      <c r="AW283" s="39">
        <v>0</v>
      </c>
      <c r="AX283" s="39">
        <v>0</v>
      </c>
      <c r="AY283" s="39">
        <v>0</v>
      </c>
      <c r="AZ283" s="39">
        <v>0</v>
      </c>
      <c r="BA283" s="62">
        <v>0</v>
      </c>
      <c r="BB283" s="62">
        <v>0</v>
      </c>
      <c r="BC283" s="62">
        <v>0</v>
      </c>
      <c r="BD283" s="62">
        <v>0</v>
      </c>
      <c r="BE283" s="62">
        <v>0</v>
      </c>
      <c r="BF283" s="62">
        <v>0</v>
      </c>
      <c r="BG283" s="62">
        <v>0</v>
      </c>
      <c r="BH283" s="62">
        <v>0</v>
      </c>
      <c r="BI283" s="7">
        <v>0</v>
      </c>
      <c r="BJ283" s="7">
        <v>0</v>
      </c>
      <c r="BK283" s="62">
        <v>0</v>
      </c>
      <c r="BL283" s="62">
        <v>0</v>
      </c>
      <c r="BM283" s="170">
        <v>0</v>
      </c>
      <c r="BN283" s="62"/>
      <c r="BO283" s="62"/>
      <c r="BP283" s="62"/>
      <c r="BQ283" s="62"/>
      <c r="BR283" s="62"/>
      <c r="BS283" s="62"/>
      <c r="BT283" s="62"/>
    </row>
    <row r="284" spans="3:72" x14ac:dyDescent="0.25">
      <c r="C284" t="str">
        <f>INDEX(Propetz!B:B,MATCH(F284,Propetz!D:D,0),1)</f>
        <v>ICARO VERCOSA CARNEIRO LEAO 08254294470</v>
      </c>
      <c r="D284" s="31" t="s">
        <v>115</v>
      </c>
      <c r="E284" s="26" t="s">
        <v>297</v>
      </c>
      <c r="F284" s="31">
        <v>1214</v>
      </c>
      <c r="G284" s="26" t="s">
        <v>436</v>
      </c>
      <c r="H284" s="26" t="s">
        <v>440</v>
      </c>
      <c r="I284" s="39">
        <v>0</v>
      </c>
      <c r="J284" s="39">
        <v>0</v>
      </c>
      <c r="K284" s="39">
        <v>0</v>
      </c>
      <c r="L284" s="39">
        <v>0</v>
      </c>
      <c r="M284" s="39">
        <v>0</v>
      </c>
      <c r="N284" s="39">
        <v>3109.66</v>
      </c>
      <c r="O284" s="39">
        <v>0</v>
      </c>
      <c r="P284" s="39">
        <v>0</v>
      </c>
      <c r="Q284" s="39">
        <v>0</v>
      </c>
      <c r="R284" s="39">
        <v>0</v>
      </c>
      <c r="S284" s="39">
        <v>0</v>
      </c>
      <c r="T284" s="39">
        <v>0</v>
      </c>
      <c r="U284" s="39">
        <v>0</v>
      </c>
      <c r="V284" s="39">
        <v>0</v>
      </c>
      <c r="W284" s="39">
        <v>0</v>
      </c>
      <c r="X284" s="39">
        <v>0</v>
      </c>
      <c r="Y284" s="39">
        <v>0</v>
      </c>
      <c r="Z284" s="39">
        <v>0</v>
      </c>
      <c r="AA284" s="39">
        <v>0</v>
      </c>
      <c r="AB284" s="39">
        <v>2218.0300000000002</v>
      </c>
      <c r="AC284" s="39">
        <v>0</v>
      </c>
      <c r="AD284" s="39">
        <v>0</v>
      </c>
      <c r="AE284" s="39">
        <v>0</v>
      </c>
      <c r="AF284" s="39">
        <v>0</v>
      </c>
      <c r="AG284" s="39">
        <v>0</v>
      </c>
      <c r="AH284" s="39">
        <v>0</v>
      </c>
      <c r="AI284" s="39">
        <v>0</v>
      </c>
      <c r="AJ284" s="39">
        <v>0</v>
      </c>
      <c r="AK284" s="39">
        <v>0</v>
      </c>
      <c r="AL284" s="39">
        <v>0</v>
      </c>
      <c r="AM284" s="39">
        <v>0</v>
      </c>
      <c r="AN284" s="39">
        <v>0</v>
      </c>
      <c r="AO284" s="39">
        <v>0</v>
      </c>
      <c r="AP284" s="39">
        <v>0</v>
      </c>
      <c r="AQ284" s="39">
        <v>0</v>
      </c>
      <c r="AR284" s="39">
        <v>0</v>
      </c>
      <c r="AS284" s="39">
        <v>0</v>
      </c>
      <c r="AT284" s="39">
        <v>0</v>
      </c>
      <c r="AU284" s="39">
        <v>0</v>
      </c>
      <c r="AV284" s="39">
        <v>0</v>
      </c>
      <c r="AW284" s="39">
        <v>0</v>
      </c>
      <c r="AX284" s="39">
        <v>0</v>
      </c>
      <c r="AY284" s="39">
        <v>0</v>
      </c>
      <c r="AZ284" s="39">
        <v>0</v>
      </c>
      <c r="BA284" s="62">
        <v>0</v>
      </c>
      <c r="BB284" s="62">
        <v>0</v>
      </c>
      <c r="BC284" s="62">
        <v>0</v>
      </c>
      <c r="BD284" s="62">
        <v>0</v>
      </c>
      <c r="BE284" s="62">
        <v>0</v>
      </c>
      <c r="BF284" s="62">
        <v>0</v>
      </c>
      <c r="BG284" s="62">
        <v>0</v>
      </c>
      <c r="BH284" s="62">
        <v>0</v>
      </c>
      <c r="BI284" s="7">
        <v>0</v>
      </c>
      <c r="BJ284" s="7">
        <v>0</v>
      </c>
      <c r="BK284" s="62">
        <v>0</v>
      </c>
      <c r="BL284" s="62">
        <v>0</v>
      </c>
      <c r="BM284" s="170">
        <v>0</v>
      </c>
      <c r="BN284" s="62"/>
      <c r="BO284" s="62"/>
      <c r="BP284" s="62"/>
      <c r="BQ284" s="62"/>
      <c r="BR284" s="62"/>
      <c r="BS284" s="62"/>
      <c r="BT284" s="62"/>
    </row>
    <row r="285" spans="3:72" x14ac:dyDescent="0.25">
      <c r="C285" t="str">
        <f>INDEX(Propetz!B:B,MATCH(F285,Propetz!D:D,0),1)</f>
        <v>CARDOSO E MATTOS COMERCIO E SERVICOS VETERINARIOS LTDA EPP</v>
      </c>
      <c r="D285" s="31" t="s">
        <v>41</v>
      </c>
      <c r="E285" s="26" t="s">
        <v>294</v>
      </c>
      <c r="F285" s="31">
        <v>1242</v>
      </c>
      <c r="G285" s="26" t="s">
        <v>436</v>
      </c>
      <c r="H285" s="26" t="s">
        <v>440</v>
      </c>
      <c r="I285" s="39">
        <v>0</v>
      </c>
      <c r="J285" s="39">
        <v>0</v>
      </c>
      <c r="K285" s="39">
        <v>0</v>
      </c>
      <c r="L285" s="39">
        <v>0</v>
      </c>
      <c r="M285" s="39">
        <v>0</v>
      </c>
      <c r="N285" s="39">
        <v>0</v>
      </c>
      <c r="O285" s="39">
        <v>0</v>
      </c>
      <c r="P285" s="39">
        <v>3089.64</v>
      </c>
      <c r="Q285" s="39">
        <v>0</v>
      </c>
      <c r="R285" s="39">
        <v>0</v>
      </c>
      <c r="S285" s="39">
        <v>0</v>
      </c>
      <c r="T285" s="39">
        <v>0</v>
      </c>
      <c r="U285" s="39">
        <v>0</v>
      </c>
      <c r="V285" s="39">
        <v>0</v>
      </c>
      <c r="W285" s="39">
        <v>0</v>
      </c>
      <c r="X285" s="39">
        <v>0</v>
      </c>
      <c r="Y285" s="39">
        <v>0</v>
      </c>
      <c r="Z285" s="39">
        <v>0</v>
      </c>
      <c r="AA285" s="39">
        <v>0</v>
      </c>
      <c r="AB285" s="39">
        <v>0</v>
      </c>
      <c r="AC285" s="39">
        <v>0</v>
      </c>
      <c r="AD285" s="39">
        <v>0</v>
      </c>
      <c r="AE285" s="39">
        <v>0</v>
      </c>
      <c r="AF285" s="39">
        <v>0</v>
      </c>
      <c r="AG285" s="39">
        <v>0</v>
      </c>
      <c r="AH285" s="39">
        <v>0</v>
      </c>
      <c r="AI285" s="39">
        <v>0</v>
      </c>
      <c r="AJ285" s="39">
        <v>0</v>
      </c>
      <c r="AK285" s="39">
        <v>0</v>
      </c>
      <c r="AL285" s="39">
        <v>0</v>
      </c>
      <c r="AM285" s="39">
        <v>0</v>
      </c>
      <c r="AN285" s="39">
        <v>0</v>
      </c>
      <c r="AO285" s="39">
        <v>0</v>
      </c>
      <c r="AP285" s="39">
        <v>0</v>
      </c>
      <c r="AQ285" s="39">
        <v>0</v>
      </c>
      <c r="AR285" s="39">
        <v>0</v>
      </c>
      <c r="AS285" s="39">
        <v>0</v>
      </c>
      <c r="AT285" s="39">
        <v>0</v>
      </c>
      <c r="AU285" s="39">
        <v>0</v>
      </c>
      <c r="AV285" s="39">
        <v>0</v>
      </c>
      <c r="AW285" s="39">
        <v>0</v>
      </c>
      <c r="AX285" s="39">
        <v>0</v>
      </c>
      <c r="AY285" s="39">
        <v>0</v>
      </c>
      <c r="AZ285" s="39">
        <v>0</v>
      </c>
      <c r="BA285" s="62">
        <v>0</v>
      </c>
      <c r="BB285" s="62">
        <v>0</v>
      </c>
      <c r="BC285" s="62">
        <v>0</v>
      </c>
      <c r="BD285" s="62">
        <v>0</v>
      </c>
      <c r="BE285" s="62">
        <v>0</v>
      </c>
      <c r="BF285" s="62">
        <v>0</v>
      </c>
      <c r="BG285" s="62">
        <v>0</v>
      </c>
      <c r="BH285" s="62">
        <v>0</v>
      </c>
      <c r="BI285" s="7">
        <v>0</v>
      </c>
      <c r="BJ285" s="7">
        <v>0</v>
      </c>
      <c r="BK285" s="62">
        <v>0</v>
      </c>
      <c r="BL285" s="62">
        <v>0</v>
      </c>
      <c r="BM285" s="170">
        <v>0</v>
      </c>
      <c r="BN285" s="62"/>
      <c r="BO285" s="62"/>
      <c r="BP285" s="62"/>
      <c r="BQ285" s="62"/>
      <c r="BR285" s="62"/>
      <c r="BS285" s="62"/>
      <c r="BT285" s="62"/>
    </row>
    <row r="286" spans="3:72" x14ac:dyDescent="0.25">
      <c r="C286" t="str">
        <f>INDEX(Propetz!B:B,MATCH(F286,Propetz!D:D,0),1)</f>
        <v>CANIL LILIES CASTLE COMERCIO E SERVICOS LTDA</v>
      </c>
      <c r="D286" s="31" t="s">
        <v>321</v>
      </c>
      <c r="E286" s="26" t="s">
        <v>276</v>
      </c>
      <c r="F286" s="31">
        <v>1337</v>
      </c>
      <c r="G286" s="26" t="s">
        <v>436</v>
      </c>
      <c r="H286" s="26" t="s">
        <v>471</v>
      </c>
      <c r="I286" s="39">
        <v>0</v>
      </c>
      <c r="J286" s="39">
        <v>0</v>
      </c>
      <c r="K286" s="39">
        <v>0</v>
      </c>
      <c r="L286" s="39">
        <v>0</v>
      </c>
      <c r="M286" s="39">
        <v>0</v>
      </c>
      <c r="N286" s="39">
        <v>0</v>
      </c>
      <c r="O286" s="39">
        <v>0</v>
      </c>
      <c r="P286" s="39">
        <v>0</v>
      </c>
      <c r="Q286" s="39">
        <v>0</v>
      </c>
      <c r="R286" s="39">
        <v>0</v>
      </c>
      <c r="S286" s="39">
        <v>0</v>
      </c>
      <c r="T286" s="39">
        <v>3058.99</v>
      </c>
      <c r="U286" s="39">
        <v>0</v>
      </c>
      <c r="V286" s="39">
        <v>0</v>
      </c>
      <c r="W286" s="39">
        <v>0</v>
      </c>
      <c r="X286" s="39">
        <v>0</v>
      </c>
      <c r="Y286" s="39">
        <v>0</v>
      </c>
      <c r="Z286" s="39">
        <v>0</v>
      </c>
      <c r="AA286" s="39">
        <v>0</v>
      </c>
      <c r="AB286" s="39">
        <v>0</v>
      </c>
      <c r="AC286" s="39">
        <v>0</v>
      </c>
      <c r="AD286" s="39">
        <v>0</v>
      </c>
      <c r="AE286" s="39">
        <v>0</v>
      </c>
      <c r="AF286" s="39">
        <v>0</v>
      </c>
      <c r="AG286" s="39">
        <v>0</v>
      </c>
      <c r="AH286" s="39">
        <v>0</v>
      </c>
      <c r="AI286" s="39">
        <v>0</v>
      </c>
      <c r="AJ286" s="39">
        <v>0</v>
      </c>
      <c r="AK286" s="39">
        <v>0</v>
      </c>
      <c r="AL286" s="39">
        <v>0</v>
      </c>
      <c r="AM286" s="39">
        <v>0</v>
      </c>
      <c r="AN286" s="39">
        <v>0</v>
      </c>
      <c r="AO286" s="39">
        <v>3283.2</v>
      </c>
      <c r="AP286" s="39">
        <v>0</v>
      </c>
      <c r="AQ286" s="39">
        <v>0</v>
      </c>
      <c r="AR286" s="39">
        <v>0</v>
      </c>
      <c r="AS286" s="39">
        <v>0</v>
      </c>
      <c r="AT286" s="39">
        <v>0</v>
      </c>
      <c r="AU286" s="39">
        <v>0</v>
      </c>
      <c r="AV286" s="39">
        <v>0</v>
      </c>
      <c r="AW286" s="39">
        <v>0</v>
      </c>
      <c r="AX286" s="39">
        <v>0</v>
      </c>
      <c r="AY286" s="39">
        <v>0</v>
      </c>
      <c r="AZ286" s="39">
        <v>0</v>
      </c>
      <c r="BA286" s="62">
        <v>0</v>
      </c>
      <c r="BB286" s="62">
        <v>0</v>
      </c>
      <c r="BC286" s="62">
        <v>0</v>
      </c>
      <c r="BD286" s="62">
        <v>5085.3900000000003</v>
      </c>
      <c r="BE286" s="62">
        <v>0</v>
      </c>
      <c r="BF286" s="62">
        <v>0</v>
      </c>
      <c r="BG286" s="62">
        <v>0</v>
      </c>
      <c r="BH286" s="62">
        <v>0</v>
      </c>
      <c r="BI286" s="7">
        <v>0</v>
      </c>
      <c r="BJ286" s="7">
        <v>0</v>
      </c>
      <c r="BK286" s="62">
        <v>0</v>
      </c>
      <c r="BL286" s="62">
        <v>0</v>
      </c>
      <c r="BM286" s="170">
        <v>0</v>
      </c>
      <c r="BN286" s="62"/>
      <c r="BO286" s="62"/>
      <c r="BP286" s="62"/>
      <c r="BQ286" s="62"/>
      <c r="BR286" s="62"/>
      <c r="BS286" s="62"/>
      <c r="BT286" s="62"/>
    </row>
    <row r="287" spans="3:72" x14ac:dyDescent="0.25">
      <c r="C287" t="str">
        <f>INDEX(Propetz!B:B,MATCH(F287,Propetz!D:D,0),1)</f>
        <v>MAURICIO AMORIM VARELLA 05950208870</v>
      </c>
      <c r="D287" s="31" t="s">
        <v>163</v>
      </c>
      <c r="E287" s="26" t="s">
        <v>276</v>
      </c>
      <c r="F287" s="31">
        <v>1193</v>
      </c>
      <c r="G287" s="26" t="s">
        <v>436</v>
      </c>
      <c r="H287" s="26" t="s">
        <v>440</v>
      </c>
      <c r="I287" s="39">
        <v>0</v>
      </c>
      <c r="J287" s="39">
        <v>0</v>
      </c>
      <c r="K287" s="39">
        <v>0</v>
      </c>
      <c r="L287" s="39">
        <v>0</v>
      </c>
      <c r="M287" s="39">
        <v>3040.53</v>
      </c>
      <c r="N287" s="39">
        <v>0</v>
      </c>
      <c r="O287" s="39">
        <v>0</v>
      </c>
      <c r="P287" s="39">
        <v>0</v>
      </c>
      <c r="Q287" s="39">
        <v>0</v>
      </c>
      <c r="R287" s="39">
        <v>0</v>
      </c>
      <c r="S287" s="39">
        <v>0</v>
      </c>
      <c r="T287" s="39">
        <v>0</v>
      </c>
      <c r="U287" s="39">
        <v>0</v>
      </c>
      <c r="V287" s="39">
        <v>0</v>
      </c>
      <c r="W287" s="39">
        <v>0</v>
      </c>
      <c r="X287" s="39">
        <v>0</v>
      </c>
      <c r="Y287" s="39">
        <v>0</v>
      </c>
      <c r="Z287" s="39">
        <v>0</v>
      </c>
      <c r="AA287" s="39">
        <v>0</v>
      </c>
      <c r="AB287" s="39">
        <v>0</v>
      </c>
      <c r="AC287" s="39">
        <v>0</v>
      </c>
      <c r="AD287" s="39">
        <v>0</v>
      </c>
      <c r="AE287" s="39">
        <v>0</v>
      </c>
      <c r="AF287" s="39">
        <v>0</v>
      </c>
      <c r="AG287" s="39">
        <v>0</v>
      </c>
      <c r="AH287" s="39">
        <v>0</v>
      </c>
      <c r="AI287" s="39">
        <v>0</v>
      </c>
      <c r="AJ287" s="39">
        <v>0</v>
      </c>
      <c r="AK287" s="39">
        <v>0</v>
      </c>
      <c r="AL287" s="39">
        <v>0</v>
      </c>
      <c r="AM287" s="39">
        <v>0</v>
      </c>
      <c r="AN287" s="39">
        <v>0</v>
      </c>
      <c r="AO287" s="39">
        <v>0</v>
      </c>
      <c r="AP287" s="39">
        <v>0</v>
      </c>
      <c r="AQ287" s="39">
        <v>0</v>
      </c>
      <c r="AR287" s="39">
        <v>0</v>
      </c>
      <c r="AS287" s="39">
        <v>0</v>
      </c>
      <c r="AT287" s="39">
        <v>0</v>
      </c>
      <c r="AU287" s="39">
        <v>0</v>
      </c>
      <c r="AV287" s="39">
        <v>0</v>
      </c>
      <c r="AW287" s="39">
        <v>0</v>
      </c>
      <c r="AX287" s="39">
        <v>0</v>
      </c>
      <c r="AY287" s="39">
        <v>0</v>
      </c>
      <c r="AZ287" s="39">
        <v>0</v>
      </c>
      <c r="BA287" s="62">
        <v>0</v>
      </c>
      <c r="BB287" s="62">
        <v>0</v>
      </c>
      <c r="BC287" s="62">
        <v>0</v>
      </c>
      <c r="BD287" s="62">
        <v>0</v>
      </c>
      <c r="BE287" s="62">
        <v>0</v>
      </c>
      <c r="BF287" s="62">
        <v>0</v>
      </c>
      <c r="BG287" s="62">
        <v>0</v>
      </c>
      <c r="BH287" s="62">
        <v>0</v>
      </c>
      <c r="BI287" s="7">
        <v>0</v>
      </c>
      <c r="BJ287" s="7">
        <v>0</v>
      </c>
      <c r="BK287" s="62">
        <v>0</v>
      </c>
      <c r="BL287" s="62">
        <v>0</v>
      </c>
      <c r="BM287" s="170">
        <v>0</v>
      </c>
      <c r="BN287" s="62"/>
      <c r="BO287" s="62"/>
      <c r="BP287" s="62"/>
      <c r="BQ287" s="62"/>
      <c r="BR287" s="62"/>
      <c r="BS287" s="62"/>
      <c r="BT287" s="62"/>
    </row>
    <row r="288" spans="3:72" x14ac:dyDescent="0.25">
      <c r="C288" t="str">
        <f>INDEX(Propetz!B:B,MATCH(F288,Propetz!D:D,0),1)</f>
        <v>MARCIA KEROLLYNNY DE SA MARTINS 01399406264</v>
      </c>
      <c r="D288" s="31" t="s">
        <v>157</v>
      </c>
      <c r="E288" s="26" t="s">
        <v>301</v>
      </c>
      <c r="F288" s="31">
        <v>1231</v>
      </c>
      <c r="G288" s="26" t="s">
        <v>529</v>
      </c>
      <c r="H288" s="26" t="s">
        <v>440</v>
      </c>
      <c r="I288" s="39">
        <v>0</v>
      </c>
      <c r="J288" s="39">
        <v>0</v>
      </c>
      <c r="K288" s="39">
        <v>0</v>
      </c>
      <c r="L288" s="39">
        <v>0</v>
      </c>
      <c r="M288" s="39">
        <v>0</v>
      </c>
      <c r="N288" s="39">
        <v>0</v>
      </c>
      <c r="O288" s="39">
        <v>2941.4</v>
      </c>
      <c r="P288" s="39">
        <v>0</v>
      </c>
      <c r="Q288" s="39">
        <v>0</v>
      </c>
      <c r="R288" s="39">
        <v>0</v>
      </c>
      <c r="S288" s="39">
        <v>0</v>
      </c>
      <c r="T288" s="39">
        <v>0</v>
      </c>
      <c r="U288" s="39">
        <v>0</v>
      </c>
      <c r="V288" s="39">
        <v>0</v>
      </c>
      <c r="W288" s="39">
        <v>0</v>
      </c>
      <c r="X288" s="39">
        <v>0</v>
      </c>
      <c r="Y288" s="39">
        <v>0</v>
      </c>
      <c r="Z288" s="39">
        <v>0</v>
      </c>
      <c r="AA288" s="39">
        <v>0</v>
      </c>
      <c r="AB288" s="39">
        <v>0</v>
      </c>
      <c r="AC288" s="39">
        <v>0</v>
      </c>
      <c r="AD288" s="39">
        <v>0</v>
      </c>
      <c r="AE288" s="39">
        <v>0</v>
      </c>
      <c r="AF288" s="39">
        <v>0</v>
      </c>
      <c r="AG288" s="39">
        <v>0</v>
      </c>
      <c r="AH288" s="39">
        <v>0</v>
      </c>
      <c r="AI288" s="39">
        <v>0</v>
      </c>
      <c r="AJ288" s="39">
        <v>0</v>
      </c>
      <c r="AK288" s="39">
        <v>0</v>
      </c>
      <c r="AL288" s="39">
        <v>0</v>
      </c>
      <c r="AM288" s="39">
        <v>0</v>
      </c>
      <c r="AN288" s="39">
        <v>0</v>
      </c>
      <c r="AO288" s="39">
        <v>0</v>
      </c>
      <c r="AP288" s="39">
        <v>0</v>
      </c>
      <c r="AQ288" s="39">
        <v>0</v>
      </c>
      <c r="AR288" s="39">
        <v>0</v>
      </c>
      <c r="AS288" s="39">
        <v>0</v>
      </c>
      <c r="AT288" s="39">
        <v>0</v>
      </c>
      <c r="AU288" s="39">
        <v>0</v>
      </c>
      <c r="AV288" s="39">
        <v>0</v>
      </c>
      <c r="AW288" s="39">
        <v>0</v>
      </c>
      <c r="AX288" s="39">
        <v>0</v>
      </c>
      <c r="AY288" s="39">
        <v>0</v>
      </c>
      <c r="AZ288" s="39">
        <v>0</v>
      </c>
      <c r="BA288" s="62">
        <v>0</v>
      </c>
      <c r="BB288" s="62">
        <v>0</v>
      </c>
      <c r="BC288" s="62">
        <v>0</v>
      </c>
      <c r="BD288" s="62">
        <v>0</v>
      </c>
      <c r="BE288" s="62">
        <v>0</v>
      </c>
      <c r="BF288" s="62">
        <v>0</v>
      </c>
      <c r="BG288" s="62">
        <v>0</v>
      </c>
      <c r="BH288" s="62">
        <v>0</v>
      </c>
      <c r="BI288" s="7">
        <v>0</v>
      </c>
      <c r="BJ288" s="7">
        <v>0</v>
      </c>
      <c r="BK288" s="62">
        <v>0</v>
      </c>
      <c r="BL288" s="62">
        <v>0</v>
      </c>
      <c r="BM288" s="170">
        <v>0</v>
      </c>
      <c r="BN288" s="62"/>
      <c r="BO288" s="62"/>
      <c r="BP288" s="62"/>
      <c r="BQ288" s="62"/>
      <c r="BR288" s="62"/>
      <c r="BS288" s="62"/>
      <c r="BT288" s="62"/>
    </row>
    <row r="289" spans="3:72" x14ac:dyDescent="0.25">
      <c r="C289" t="str">
        <f>INDEX(Propetz!B:B,MATCH(F289,Propetz!D:D,0),1)</f>
        <v>YOSHIDA PET LTDA.</v>
      </c>
      <c r="D289" s="31" t="s">
        <v>334</v>
      </c>
      <c r="E289" s="26" t="s">
        <v>276</v>
      </c>
      <c r="F289" s="31">
        <v>1340</v>
      </c>
      <c r="G289" s="26" t="s">
        <v>436</v>
      </c>
      <c r="H289" s="26" t="s">
        <v>440</v>
      </c>
      <c r="I289" s="39">
        <v>0</v>
      </c>
      <c r="J289" s="39">
        <v>0</v>
      </c>
      <c r="K289" s="39">
        <v>0</v>
      </c>
      <c r="L289" s="39">
        <v>0</v>
      </c>
      <c r="M289" s="39">
        <v>0</v>
      </c>
      <c r="N289" s="39">
        <v>0</v>
      </c>
      <c r="O289" s="39">
        <v>0</v>
      </c>
      <c r="P289" s="39">
        <v>0</v>
      </c>
      <c r="Q289" s="39">
        <v>0</v>
      </c>
      <c r="R289" s="39">
        <v>0</v>
      </c>
      <c r="S289" s="39">
        <v>0</v>
      </c>
      <c r="T289" s="39">
        <v>2902.56</v>
      </c>
      <c r="U289" s="39">
        <v>0</v>
      </c>
      <c r="V289" s="39">
        <v>0</v>
      </c>
      <c r="W289" s="39">
        <v>0</v>
      </c>
      <c r="X289" s="39">
        <v>0</v>
      </c>
      <c r="Y289" s="39">
        <v>0</v>
      </c>
      <c r="Z289" s="39">
        <v>0</v>
      </c>
      <c r="AA289" s="39">
        <v>0</v>
      </c>
      <c r="AB289" s="39">
        <v>0</v>
      </c>
      <c r="AC289" s="39">
        <v>0</v>
      </c>
      <c r="AD289" s="39">
        <v>0</v>
      </c>
      <c r="AE289" s="39">
        <v>0</v>
      </c>
      <c r="AF289" s="39">
        <v>0</v>
      </c>
      <c r="AG289" s="39">
        <v>0</v>
      </c>
      <c r="AH289" s="39">
        <v>0</v>
      </c>
      <c r="AI289" s="39">
        <v>0</v>
      </c>
      <c r="AJ289" s="39">
        <v>0</v>
      </c>
      <c r="AK289" s="39">
        <v>0</v>
      </c>
      <c r="AL289" s="39">
        <v>0</v>
      </c>
      <c r="AM289" s="39">
        <v>0</v>
      </c>
      <c r="AN289" s="39">
        <v>0</v>
      </c>
      <c r="AO289" s="39">
        <v>0</v>
      </c>
      <c r="AP289" s="39">
        <v>0</v>
      </c>
      <c r="AQ289" s="39">
        <v>0</v>
      </c>
      <c r="AR289" s="39">
        <v>0</v>
      </c>
      <c r="AS289" s="39">
        <v>0</v>
      </c>
      <c r="AT289" s="39">
        <v>0</v>
      </c>
      <c r="AU289" s="39">
        <v>0</v>
      </c>
      <c r="AV289" s="39">
        <v>0</v>
      </c>
      <c r="AW289" s="39">
        <v>0</v>
      </c>
      <c r="AX289" s="39">
        <v>0</v>
      </c>
      <c r="AY289" s="39">
        <v>0</v>
      </c>
      <c r="AZ289" s="39">
        <v>0</v>
      </c>
      <c r="BA289" s="62">
        <v>0</v>
      </c>
      <c r="BB289" s="62">
        <v>0</v>
      </c>
      <c r="BC289" s="62">
        <v>0</v>
      </c>
      <c r="BD289" s="62">
        <v>0</v>
      </c>
      <c r="BE289" s="62">
        <v>0</v>
      </c>
      <c r="BF289" s="62">
        <v>0</v>
      </c>
      <c r="BG289" s="62">
        <v>0</v>
      </c>
      <c r="BH289" s="62">
        <v>0</v>
      </c>
      <c r="BI289" s="7">
        <v>0</v>
      </c>
      <c r="BJ289" s="7">
        <v>0</v>
      </c>
      <c r="BK289" s="62">
        <v>0</v>
      </c>
      <c r="BL289" s="62">
        <v>0</v>
      </c>
      <c r="BM289" s="170">
        <v>0</v>
      </c>
      <c r="BN289" s="62"/>
      <c r="BO289" s="62"/>
      <c r="BP289" s="62"/>
      <c r="BQ289" s="62"/>
      <c r="BR289" s="62"/>
      <c r="BS289" s="62"/>
      <c r="BT289" s="62"/>
    </row>
    <row r="290" spans="3:72" x14ac:dyDescent="0.25">
      <c r="C290" t="str">
        <f>INDEX(Propetz!B:B,MATCH(F290,Propetz!D:D,0),1)</f>
        <v>ALINE FRAGOSO ALVES KRUG</v>
      </c>
      <c r="D290" s="31" t="s">
        <v>8</v>
      </c>
      <c r="E290" s="26" t="s">
        <v>281</v>
      </c>
      <c r="F290" s="31">
        <v>1183</v>
      </c>
      <c r="G290" s="26" t="s">
        <v>529</v>
      </c>
      <c r="H290" s="26" t="s">
        <v>440</v>
      </c>
      <c r="I290" s="39">
        <v>0</v>
      </c>
      <c r="J290" s="39">
        <v>0</v>
      </c>
      <c r="K290" s="39">
        <v>0</v>
      </c>
      <c r="L290" s="39">
        <v>0</v>
      </c>
      <c r="M290" s="39">
        <v>2539.17</v>
      </c>
      <c r="N290" s="39">
        <v>0</v>
      </c>
      <c r="O290" s="39">
        <v>0</v>
      </c>
      <c r="P290" s="39">
        <v>0</v>
      </c>
      <c r="Q290" s="39">
        <v>0</v>
      </c>
      <c r="R290" s="39">
        <v>0</v>
      </c>
      <c r="S290" s="39">
        <v>0</v>
      </c>
      <c r="T290" s="39">
        <v>0</v>
      </c>
      <c r="U290" s="39">
        <v>0</v>
      </c>
      <c r="V290" s="39">
        <v>0</v>
      </c>
      <c r="W290" s="39">
        <v>0</v>
      </c>
      <c r="X290" s="39">
        <v>0</v>
      </c>
      <c r="Y290" s="39">
        <v>0</v>
      </c>
      <c r="Z290" s="39">
        <v>0</v>
      </c>
      <c r="AA290" s="39">
        <v>0</v>
      </c>
      <c r="AB290" s="39">
        <v>0</v>
      </c>
      <c r="AC290" s="39">
        <v>0</v>
      </c>
      <c r="AD290" s="39">
        <v>0</v>
      </c>
      <c r="AE290" s="39">
        <v>0</v>
      </c>
      <c r="AF290" s="39">
        <v>0</v>
      </c>
      <c r="AG290" s="39">
        <v>0</v>
      </c>
      <c r="AH290" s="39">
        <v>0</v>
      </c>
      <c r="AI290" s="39">
        <v>0</v>
      </c>
      <c r="AJ290" s="39">
        <v>0</v>
      </c>
      <c r="AK290" s="39">
        <v>0</v>
      </c>
      <c r="AL290" s="39">
        <v>0</v>
      </c>
      <c r="AM290" s="39">
        <v>0</v>
      </c>
      <c r="AN290" s="39">
        <v>0</v>
      </c>
      <c r="AO290" s="39">
        <v>0</v>
      </c>
      <c r="AP290" s="39">
        <v>0</v>
      </c>
      <c r="AQ290" s="39">
        <v>0</v>
      </c>
      <c r="AR290" s="39">
        <v>0</v>
      </c>
      <c r="AS290" s="39">
        <v>0</v>
      </c>
      <c r="AT290" s="39">
        <v>0</v>
      </c>
      <c r="AU290" s="39">
        <v>0</v>
      </c>
      <c r="AV290" s="39">
        <v>0</v>
      </c>
      <c r="AW290" s="39">
        <v>0</v>
      </c>
      <c r="AX290" s="39">
        <v>0</v>
      </c>
      <c r="AY290" s="39">
        <v>0</v>
      </c>
      <c r="AZ290" s="39">
        <v>0</v>
      </c>
      <c r="BA290" s="62">
        <v>0</v>
      </c>
      <c r="BB290" s="62">
        <v>0</v>
      </c>
      <c r="BC290" s="62">
        <v>0</v>
      </c>
      <c r="BD290" s="62">
        <v>0</v>
      </c>
      <c r="BE290" s="62">
        <v>0</v>
      </c>
      <c r="BF290" s="62">
        <v>0</v>
      </c>
      <c r="BG290" s="62">
        <v>0</v>
      </c>
      <c r="BH290" s="62">
        <v>0</v>
      </c>
      <c r="BI290" s="7">
        <v>0</v>
      </c>
      <c r="BJ290" s="7">
        <v>0</v>
      </c>
      <c r="BK290" s="62">
        <v>0</v>
      </c>
      <c r="BL290" s="62">
        <v>0</v>
      </c>
      <c r="BM290" s="170">
        <v>0</v>
      </c>
      <c r="BN290" s="62"/>
      <c r="BO290" s="62"/>
      <c r="BP290" s="62"/>
      <c r="BQ290" s="62"/>
      <c r="BR290" s="62"/>
      <c r="BS290" s="62"/>
      <c r="BT290" s="62"/>
    </row>
    <row r="291" spans="3:72" x14ac:dyDescent="0.25">
      <c r="C291" t="str">
        <f>INDEX(Propetz!B:B,MATCH(F291,Propetz!D:D,0),1)</f>
        <v>BIO SERVICOS E COMERCIO DE PRODUTOS AGROPECURIOS LTDA EPP</v>
      </c>
      <c r="D291" s="31" t="s">
        <v>34</v>
      </c>
      <c r="E291" s="26" t="s">
        <v>295</v>
      </c>
      <c r="F291" s="31">
        <v>1329</v>
      </c>
      <c r="G291" s="26" t="s">
        <v>529</v>
      </c>
      <c r="H291" s="26" t="s">
        <v>440</v>
      </c>
      <c r="I291" s="39">
        <v>0</v>
      </c>
      <c r="J291" s="39">
        <v>0</v>
      </c>
      <c r="K291" s="39">
        <v>0</v>
      </c>
      <c r="L291" s="39">
        <v>0</v>
      </c>
      <c r="M291" s="39">
        <v>0</v>
      </c>
      <c r="N291" s="39">
        <v>0</v>
      </c>
      <c r="O291" s="39">
        <v>0</v>
      </c>
      <c r="P291" s="39">
        <v>0</v>
      </c>
      <c r="Q291" s="39">
        <v>0</v>
      </c>
      <c r="R291" s="39">
        <v>0</v>
      </c>
      <c r="S291" s="39">
        <v>2531.3000000000002</v>
      </c>
      <c r="T291" s="39">
        <v>0</v>
      </c>
      <c r="U291" s="39">
        <v>0</v>
      </c>
      <c r="V291" s="39">
        <v>0</v>
      </c>
      <c r="W291" s="39">
        <v>0</v>
      </c>
      <c r="X291" s="39">
        <v>0</v>
      </c>
      <c r="Y291" s="39">
        <v>0</v>
      </c>
      <c r="Z291" s="39">
        <v>0</v>
      </c>
      <c r="AA291" s="39">
        <v>0</v>
      </c>
      <c r="AB291" s="39">
        <v>0</v>
      </c>
      <c r="AC291" s="39">
        <v>0</v>
      </c>
      <c r="AD291" s="39">
        <v>0</v>
      </c>
      <c r="AE291" s="39">
        <v>0</v>
      </c>
      <c r="AF291" s="39">
        <v>0</v>
      </c>
      <c r="AG291" s="39">
        <v>0</v>
      </c>
      <c r="AH291" s="39">
        <v>0</v>
      </c>
      <c r="AI291" s="39">
        <v>0</v>
      </c>
      <c r="AJ291" s="39">
        <v>0</v>
      </c>
      <c r="AK291" s="39">
        <v>0</v>
      </c>
      <c r="AL291" s="39">
        <v>0</v>
      </c>
      <c r="AM291" s="39">
        <v>0</v>
      </c>
      <c r="AN291" s="39">
        <v>0</v>
      </c>
      <c r="AO291" s="39">
        <v>0</v>
      </c>
      <c r="AP291" s="39">
        <v>0</v>
      </c>
      <c r="AQ291" s="39">
        <v>0</v>
      </c>
      <c r="AR291" s="39">
        <v>0</v>
      </c>
      <c r="AS291" s="39">
        <v>0</v>
      </c>
      <c r="AT291" s="39">
        <v>0</v>
      </c>
      <c r="AU291" s="39">
        <v>0</v>
      </c>
      <c r="AV291" s="39">
        <v>0</v>
      </c>
      <c r="AW291" s="39">
        <v>0</v>
      </c>
      <c r="AX291" s="39">
        <v>0</v>
      </c>
      <c r="AY291" s="39">
        <v>0</v>
      </c>
      <c r="AZ291" s="39">
        <v>0</v>
      </c>
      <c r="BA291" s="62">
        <v>0</v>
      </c>
      <c r="BB291" s="62">
        <v>0</v>
      </c>
      <c r="BC291" s="62">
        <v>0</v>
      </c>
      <c r="BD291" s="62">
        <v>0</v>
      </c>
      <c r="BE291" s="62">
        <v>0</v>
      </c>
      <c r="BF291" s="62">
        <v>0</v>
      </c>
      <c r="BG291" s="62">
        <v>0</v>
      </c>
      <c r="BH291" s="62">
        <v>0</v>
      </c>
      <c r="BI291" s="7">
        <v>0</v>
      </c>
      <c r="BJ291" s="7">
        <v>0</v>
      </c>
      <c r="BK291" s="62">
        <v>0</v>
      </c>
      <c r="BL291" s="62">
        <v>0</v>
      </c>
      <c r="BM291" s="170">
        <v>0</v>
      </c>
      <c r="BN291" s="62"/>
      <c r="BO291" s="62"/>
      <c r="BP291" s="62"/>
      <c r="BQ291" s="62"/>
      <c r="BR291" s="62"/>
      <c r="BS291" s="62"/>
      <c r="BT291" s="62"/>
    </row>
    <row r="292" spans="3:72" x14ac:dyDescent="0.25">
      <c r="C292" t="str">
        <f>INDEX(Propetz!B:B,MATCH(F292,Propetz!D:D,0),1)</f>
        <v>KARINA SALDIVIA URRA</v>
      </c>
      <c r="D292" s="31" t="s">
        <v>365</v>
      </c>
      <c r="E292" s="26" t="s">
        <v>282</v>
      </c>
      <c r="F292" s="31">
        <v>1357</v>
      </c>
      <c r="G292" s="26" t="s">
        <v>438</v>
      </c>
      <c r="H292" s="26" t="s">
        <v>435</v>
      </c>
      <c r="I292" s="39">
        <v>0</v>
      </c>
      <c r="J292" s="39">
        <v>0</v>
      </c>
      <c r="K292" s="39">
        <v>0</v>
      </c>
      <c r="L292" s="39">
        <v>0</v>
      </c>
      <c r="M292" s="39">
        <v>0</v>
      </c>
      <c r="N292" s="39">
        <v>0</v>
      </c>
      <c r="O292" s="39">
        <v>0</v>
      </c>
      <c r="P292" s="39">
        <v>0</v>
      </c>
      <c r="Q292" s="39">
        <v>0</v>
      </c>
      <c r="R292" s="39">
        <v>0</v>
      </c>
      <c r="S292" s="39">
        <v>0</v>
      </c>
      <c r="T292" s="39">
        <v>0</v>
      </c>
      <c r="U292" s="39">
        <v>0</v>
      </c>
      <c r="V292" s="39">
        <v>0</v>
      </c>
      <c r="W292" s="39">
        <v>2385.1999999999998</v>
      </c>
      <c r="X292" s="39">
        <v>0</v>
      </c>
      <c r="Y292" s="39">
        <v>0</v>
      </c>
      <c r="Z292" s="39">
        <v>0</v>
      </c>
      <c r="AA292" s="39">
        <v>0</v>
      </c>
      <c r="AB292" s="39">
        <v>0</v>
      </c>
      <c r="AC292" s="39">
        <v>0</v>
      </c>
      <c r="AD292" s="39">
        <v>0</v>
      </c>
      <c r="AE292" s="39">
        <v>0</v>
      </c>
      <c r="AF292" s="39">
        <v>0</v>
      </c>
      <c r="AG292" s="39">
        <v>0</v>
      </c>
      <c r="AH292" s="39">
        <v>0</v>
      </c>
      <c r="AI292" s="39">
        <v>0</v>
      </c>
      <c r="AJ292" s="39">
        <v>0</v>
      </c>
      <c r="AK292" s="39">
        <v>0</v>
      </c>
      <c r="AL292" s="39">
        <v>0</v>
      </c>
      <c r="AM292" s="39">
        <v>0</v>
      </c>
      <c r="AN292" s="39">
        <v>0</v>
      </c>
      <c r="AO292" s="39">
        <v>0</v>
      </c>
      <c r="AP292" s="39">
        <v>0</v>
      </c>
      <c r="AQ292" s="39">
        <v>0</v>
      </c>
      <c r="AR292" s="39">
        <v>0</v>
      </c>
      <c r="AS292" s="39">
        <v>0</v>
      </c>
      <c r="AT292" s="39">
        <v>0</v>
      </c>
      <c r="AU292" s="39">
        <v>0</v>
      </c>
      <c r="AV292" s="39">
        <v>0</v>
      </c>
      <c r="AW292" s="39">
        <v>0</v>
      </c>
      <c r="AX292" s="39">
        <v>0</v>
      </c>
      <c r="AY292" s="39">
        <v>0</v>
      </c>
      <c r="AZ292" s="39">
        <v>0</v>
      </c>
      <c r="BA292" s="62">
        <v>0</v>
      </c>
      <c r="BB292" s="62">
        <v>0</v>
      </c>
      <c r="BC292" s="62">
        <v>0</v>
      </c>
      <c r="BD292" s="62">
        <v>0</v>
      </c>
      <c r="BE292" s="62">
        <v>0</v>
      </c>
      <c r="BF292" s="62">
        <v>0</v>
      </c>
      <c r="BG292" s="62">
        <v>0</v>
      </c>
      <c r="BH292" s="62">
        <v>0</v>
      </c>
      <c r="BI292" s="7">
        <v>0</v>
      </c>
      <c r="BJ292" s="7">
        <v>0</v>
      </c>
      <c r="BK292" s="62">
        <v>0</v>
      </c>
      <c r="BL292" s="62">
        <v>0</v>
      </c>
      <c r="BM292" s="170">
        <v>0</v>
      </c>
      <c r="BN292" s="62"/>
      <c r="BO292" s="62"/>
      <c r="BP292" s="62"/>
      <c r="BQ292" s="62"/>
      <c r="BR292" s="62"/>
      <c r="BS292" s="62"/>
      <c r="BT292" s="62"/>
    </row>
    <row r="293" spans="3:72" x14ac:dyDescent="0.25">
      <c r="C293" t="str">
        <f>INDEX(Propetz!B:B,MATCH(F293,Propetz!D:D,0),1)</f>
        <v>W.S. KATO &amp; CIA LTDA</v>
      </c>
      <c r="D293" s="31" t="s">
        <v>263</v>
      </c>
      <c r="E293" s="26" t="s">
        <v>279</v>
      </c>
      <c r="F293" s="31">
        <v>1161</v>
      </c>
      <c r="G293" s="26" t="s">
        <v>437</v>
      </c>
      <c r="H293" s="26" t="s">
        <v>435</v>
      </c>
      <c r="I293" s="39">
        <v>0</v>
      </c>
      <c r="J293" s="39">
        <v>0</v>
      </c>
      <c r="K293" s="39">
        <v>0</v>
      </c>
      <c r="L293" s="39">
        <v>2401.66</v>
      </c>
      <c r="M293" s="39">
        <v>0</v>
      </c>
      <c r="N293" s="39">
        <v>0</v>
      </c>
      <c r="O293" s="39">
        <v>0</v>
      </c>
      <c r="P293" s="39">
        <v>0</v>
      </c>
      <c r="Q293" s="39">
        <v>2180.16</v>
      </c>
      <c r="R293" s="39">
        <v>0</v>
      </c>
      <c r="S293" s="39">
        <v>0</v>
      </c>
      <c r="T293" s="39">
        <v>0</v>
      </c>
      <c r="U293" s="39">
        <v>0</v>
      </c>
      <c r="V293" s="39">
        <v>0</v>
      </c>
      <c r="W293" s="39">
        <v>0</v>
      </c>
      <c r="X293" s="39">
        <v>0</v>
      </c>
      <c r="Y293" s="39">
        <v>0</v>
      </c>
      <c r="Z293" s="39">
        <v>0</v>
      </c>
      <c r="AA293" s="39">
        <v>0</v>
      </c>
      <c r="AB293" s="39">
        <v>0</v>
      </c>
      <c r="AC293" s="39">
        <v>0</v>
      </c>
      <c r="AD293" s="39">
        <v>0</v>
      </c>
      <c r="AE293" s="39">
        <v>0</v>
      </c>
      <c r="AF293" s="39">
        <v>1922.68</v>
      </c>
      <c r="AG293" s="39">
        <v>0</v>
      </c>
      <c r="AH293" s="39">
        <v>0</v>
      </c>
      <c r="AI293" s="39">
        <v>0</v>
      </c>
      <c r="AJ293" s="39">
        <v>0</v>
      </c>
      <c r="AK293" s="39">
        <v>1878.92</v>
      </c>
      <c r="AL293" s="39">
        <v>0</v>
      </c>
      <c r="AM293" s="39">
        <v>0</v>
      </c>
      <c r="AN293" s="39">
        <v>0</v>
      </c>
      <c r="AO293" s="39">
        <v>0</v>
      </c>
      <c r="AP293" s="39">
        <v>0</v>
      </c>
      <c r="AQ293" s="39">
        <v>0</v>
      </c>
      <c r="AR293" s="39">
        <v>2007.72</v>
      </c>
      <c r="AS293" s="39">
        <v>0</v>
      </c>
      <c r="AT293" s="39">
        <v>0</v>
      </c>
      <c r="AU293" s="39">
        <v>0</v>
      </c>
      <c r="AV293" s="39">
        <v>0</v>
      </c>
      <c r="AW293" s="39">
        <v>0</v>
      </c>
      <c r="AX293" s="39">
        <v>0</v>
      </c>
      <c r="AY293" s="39">
        <v>0</v>
      </c>
      <c r="AZ293" s="39">
        <v>0</v>
      </c>
      <c r="BA293" s="62">
        <v>0</v>
      </c>
      <c r="BB293" s="62">
        <v>0</v>
      </c>
      <c r="BC293" s="62">
        <v>0</v>
      </c>
      <c r="BD293" s="62">
        <v>0</v>
      </c>
      <c r="BE293" s="62">
        <v>0</v>
      </c>
      <c r="BF293" s="62">
        <v>0</v>
      </c>
      <c r="BG293" s="62">
        <v>0</v>
      </c>
      <c r="BH293" s="62">
        <v>0</v>
      </c>
      <c r="BI293" s="7">
        <v>0</v>
      </c>
      <c r="BJ293" s="7">
        <v>0</v>
      </c>
      <c r="BK293" s="62">
        <v>3299.48</v>
      </c>
      <c r="BL293" s="62">
        <v>0</v>
      </c>
      <c r="BM293" s="170">
        <v>0</v>
      </c>
      <c r="BN293" s="62"/>
      <c r="BO293" s="62"/>
      <c r="BP293" s="62"/>
      <c r="BQ293" s="62"/>
      <c r="BR293" s="62"/>
      <c r="BS293" s="62"/>
      <c r="BT293" s="62"/>
    </row>
    <row r="294" spans="3:72" x14ac:dyDescent="0.25">
      <c r="C294" t="str">
        <f>INDEX(Propetz!B:B,MATCH(F294,Propetz!D:D,0),1)</f>
        <v>AJ COMERCIO PET LTDA</v>
      </c>
      <c r="D294" s="31" t="s">
        <v>338</v>
      </c>
      <c r="E294" s="26" t="s">
        <v>290</v>
      </c>
      <c r="F294" s="31">
        <v>1312</v>
      </c>
      <c r="G294" s="26" t="s">
        <v>529</v>
      </c>
      <c r="H294" s="26" t="s">
        <v>435</v>
      </c>
      <c r="I294" s="39">
        <v>0</v>
      </c>
      <c r="J294" s="39">
        <v>0</v>
      </c>
      <c r="K294" s="39">
        <v>0</v>
      </c>
      <c r="L294" s="39">
        <v>0</v>
      </c>
      <c r="M294" s="39">
        <v>0</v>
      </c>
      <c r="N294" s="39">
        <v>0</v>
      </c>
      <c r="O294" s="39">
        <v>0</v>
      </c>
      <c r="P294" s="39">
        <v>0</v>
      </c>
      <c r="Q294" s="39">
        <v>0</v>
      </c>
      <c r="R294" s="39">
        <v>0</v>
      </c>
      <c r="S294" s="39">
        <v>0</v>
      </c>
      <c r="T294" s="39">
        <v>0</v>
      </c>
      <c r="U294" s="39">
        <v>1677.72</v>
      </c>
      <c r="V294" s="39">
        <v>387.29</v>
      </c>
      <c r="W294" s="39">
        <v>0</v>
      </c>
      <c r="X294" s="39">
        <v>0</v>
      </c>
      <c r="Y294" s="39">
        <v>0</v>
      </c>
      <c r="Z294" s="39">
        <v>0</v>
      </c>
      <c r="AA294" s="39">
        <v>0</v>
      </c>
      <c r="AB294" s="39">
        <v>1508.5</v>
      </c>
      <c r="AC294" s="39">
        <v>0</v>
      </c>
      <c r="AD294" s="39">
        <v>0</v>
      </c>
      <c r="AE294" s="39">
        <v>0</v>
      </c>
      <c r="AF294" s="39">
        <v>0</v>
      </c>
      <c r="AG294" s="39">
        <v>0</v>
      </c>
      <c r="AH294" s="39">
        <v>0</v>
      </c>
      <c r="AI294" s="39">
        <v>6063.48</v>
      </c>
      <c r="AJ294" s="39">
        <v>0</v>
      </c>
      <c r="AK294" s="39">
        <v>0</v>
      </c>
      <c r="AL294" s="39">
        <v>0</v>
      </c>
      <c r="AM294" s="39">
        <v>0</v>
      </c>
      <c r="AN294" s="39">
        <v>2388</v>
      </c>
      <c r="AO294" s="39">
        <v>0</v>
      </c>
      <c r="AP294" s="39">
        <v>0</v>
      </c>
      <c r="AQ294" s="39">
        <v>0</v>
      </c>
      <c r="AR294" s="39">
        <v>0</v>
      </c>
      <c r="AS294" s="39">
        <v>0</v>
      </c>
      <c r="AT294" s="39">
        <v>0</v>
      </c>
      <c r="AU294" s="39">
        <v>0</v>
      </c>
      <c r="AV294" s="39">
        <v>0</v>
      </c>
      <c r="AW294" s="39">
        <v>0</v>
      </c>
      <c r="AX294" s="39">
        <v>0</v>
      </c>
      <c r="AY294" s="39">
        <v>0</v>
      </c>
      <c r="AZ294" s="39">
        <v>0</v>
      </c>
      <c r="BA294" s="62">
        <v>0</v>
      </c>
      <c r="BB294" s="62">
        <v>0</v>
      </c>
      <c r="BC294" s="62">
        <v>0</v>
      </c>
      <c r="BD294" s="62">
        <v>0</v>
      </c>
      <c r="BE294" s="62">
        <v>0</v>
      </c>
      <c r="BF294" s="62">
        <v>0</v>
      </c>
      <c r="BG294" s="62">
        <v>0</v>
      </c>
      <c r="BH294" s="62">
        <v>0</v>
      </c>
      <c r="BI294" s="7">
        <v>0</v>
      </c>
      <c r="BJ294" s="7">
        <v>0</v>
      </c>
      <c r="BK294" s="62">
        <v>0</v>
      </c>
      <c r="BL294" s="62">
        <v>0</v>
      </c>
      <c r="BM294" s="170">
        <v>0</v>
      </c>
      <c r="BN294" s="62"/>
      <c r="BO294" s="62"/>
      <c r="BP294" s="62"/>
      <c r="BQ294" s="62"/>
      <c r="BR294" s="62"/>
      <c r="BS294" s="62"/>
      <c r="BT294" s="62"/>
    </row>
    <row r="295" spans="3:72" x14ac:dyDescent="0.25">
      <c r="C295" t="str">
        <f>INDEX(Propetz!B:B,MATCH(F295,Propetz!D:D,0),1)</f>
        <v>FRANQUIAS DOCG, COMERCIO E IMPORTACAO DE PRODUTOS VETERINARI</v>
      </c>
      <c r="D295" s="31" t="s">
        <v>355</v>
      </c>
      <c r="E295" s="26" t="s">
        <v>279</v>
      </c>
      <c r="F295" s="31">
        <v>1353</v>
      </c>
      <c r="G295" s="26" t="s">
        <v>529</v>
      </c>
      <c r="H295" s="26" t="s">
        <v>440</v>
      </c>
      <c r="I295" s="39">
        <v>0</v>
      </c>
      <c r="J295" s="39">
        <v>0</v>
      </c>
      <c r="K295" s="39">
        <v>0</v>
      </c>
      <c r="L295" s="39">
        <v>0</v>
      </c>
      <c r="M295" s="39">
        <v>0</v>
      </c>
      <c r="N295" s="39">
        <v>0</v>
      </c>
      <c r="O295" s="39">
        <v>0</v>
      </c>
      <c r="P295" s="39">
        <v>0</v>
      </c>
      <c r="Q295" s="39">
        <v>0</v>
      </c>
      <c r="R295" s="39">
        <v>0</v>
      </c>
      <c r="S295" s="39">
        <v>0</v>
      </c>
      <c r="T295" s="39">
        <v>0</v>
      </c>
      <c r="U295" s="39">
        <v>0</v>
      </c>
      <c r="V295" s="39">
        <v>1997.99</v>
      </c>
      <c r="W295" s="39">
        <v>0</v>
      </c>
      <c r="X295" s="39">
        <v>0</v>
      </c>
      <c r="Y295" s="39">
        <v>0</v>
      </c>
      <c r="Z295" s="39">
        <v>0</v>
      </c>
      <c r="AA295" s="39">
        <v>0</v>
      </c>
      <c r="AB295" s="39">
        <v>0</v>
      </c>
      <c r="AC295" s="39">
        <v>0</v>
      </c>
      <c r="AD295" s="39">
        <v>0</v>
      </c>
      <c r="AE295" s="39">
        <v>0</v>
      </c>
      <c r="AF295" s="39">
        <v>0</v>
      </c>
      <c r="AG295" s="39">
        <v>0</v>
      </c>
      <c r="AH295" s="39">
        <v>0</v>
      </c>
      <c r="AI295" s="39">
        <v>0</v>
      </c>
      <c r="AJ295" s="39">
        <v>0</v>
      </c>
      <c r="AK295" s="39">
        <v>0</v>
      </c>
      <c r="AL295" s="39">
        <v>0</v>
      </c>
      <c r="AM295" s="39">
        <v>0</v>
      </c>
      <c r="AN295" s="39">
        <v>0</v>
      </c>
      <c r="AO295" s="39">
        <v>0</v>
      </c>
      <c r="AP295" s="39">
        <v>0</v>
      </c>
      <c r="AQ295" s="39">
        <v>0</v>
      </c>
      <c r="AR295" s="39">
        <v>0</v>
      </c>
      <c r="AS295" s="39">
        <v>0</v>
      </c>
      <c r="AT295" s="39">
        <v>0</v>
      </c>
      <c r="AU295" s="39">
        <v>0</v>
      </c>
      <c r="AV295" s="39">
        <v>0</v>
      </c>
      <c r="AW295" s="39">
        <v>0</v>
      </c>
      <c r="AX295" s="39">
        <v>0</v>
      </c>
      <c r="AY295" s="39">
        <v>0</v>
      </c>
      <c r="AZ295" s="39">
        <v>0</v>
      </c>
      <c r="BA295" s="62">
        <v>0</v>
      </c>
      <c r="BB295" s="62">
        <v>0</v>
      </c>
      <c r="BC295" s="62">
        <v>0</v>
      </c>
      <c r="BD295" s="62">
        <v>0</v>
      </c>
      <c r="BE295" s="62">
        <v>0</v>
      </c>
      <c r="BF295" s="62">
        <v>0</v>
      </c>
      <c r="BG295" s="62">
        <v>0</v>
      </c>
      <c r="BH295" s="62">
        <v>0</v>
      </c>
      <c r="BI295" s="7">
        <v>0</v>
      </c>
      <c r="BJ295" s="7">
        <v>0</v>
      </c>
      <c r="BK295" s="62">
        <v>0</v>
      </c>
      <c r="BL295" s="62">
        <v>0</v>
      </c>
      <c r="BM295" s="170">
        <v>0</v>
      </c>
      <c r="BN295" s="62"/>
      <c r="BO295" s="62"/>
      <c r="BP295" s="62"/>
      <c r="BQ295" s="62"/>
      <c r="BR295" s="62"/>
      <c r="BS295" s="62"/>
      <c r="BT295" s="62"/>
    </row>
    <row r="296" spans="3:72" x14ac:dyDescent="0.25">
      <c r="C296" t="str">
        <f>INDEX(Propetz!B:B,MATCH(F296,Propetz!D:D,0),1)</f>
        <v>WALLINGSON SOUZA FRANCA 78497868587</v>
      </c>
      <c r="D296" s="31" t="s">
        <v>284</v>
      </c>
      <c r="E296" s="26" t="s">
        <v>285</v>
      </c>
      <c r="F296" s="31">
        <v>1261</v>
      </c>
      <c r="G296" s="26" t="s">
        <v>436</v>
      </c>
      <c r="H296" s="26" t="s">
        <v>440</v>
      </c>
      <c r="I296" s="39">
        <v>0</v>
      </c>
      <c r="J296" s="39">
        <v>0</v>
      </c>
      <c r="K296" s="39">
        <v>0</v>
      </c>
      <c r="L296" s="39">
        <v>0</v>
      </c>
      <c r="M296" s="39">
        <v>0</v>
      </c>
      <c r="N296" s="39">
        <v>0</v>
      </c>
      <c r="O296" s="39">
        <v>0</v>
      </c>
      <c r="P296" s="39">
        <v>0</v>
      </c>
      <c r="Q296" s="39">
        <v>1981.4500000000003</v>
      </c>
      <c r="R296" s="39">
        <v>0</v>
      </c>
      <c r="S296" s="39">
        <v>0</v>
      </c>
      <c r="T296" s="39">
        <v>0</v>
      </c>
      <c r="U296" s="39">
        <v>0</v>
      </c>
      <c r="V296" s="39">
        <v>0</v>
      </c>
      <c r="W296" s="39">
        <v>0</v>
      </c>
      <c r="X296" s="39">
        <v>0</v>
      </c>
      <c r="Y296" s="39">
        <v>0</v>
      </c>
      <c r="Z296" s="39">
        <v>0</v>
      </c>
      <c r="AA296" s="39">
        <v>0</v>
      </c>
      <c r="AB296" s="39">
        <v>0</v>
      </c>
      <c r="AC296" s="39">
        <v>0</v>
      </c>
      <c r="AD296" s="39">
        <v>0</v>
      </c>
      <c r="AE296" s="39">
        <v>0</v>
      </c>
      <c r="AF296" s="39">
        <v>0</v>
      </c>
      <c r="AG296" s="39">
        <v>0</v>
      </c>
      <c r="AH296" s="39">
        <v>0</v>
      </c>
      <c r="AI296" s="39">
        <v>0</v>
      </c>
      <c r="AJ296" s="39">
        <v>0</v>
      </c>
      <c r="AK296" s="39">
        <v>0</v>
      </c>
      <c r="AL296" s="39">
        <v>0</v>
      </c>
      <c r="AM296" s="39">
        <v>0</v>
      </c>
      <c r="AN296" s="39">
        <v>0</v>
      </c>
      <c r="AO296" s="39">
        <v>0</v>
      </c>
      <c r="AP296" s="39">
        <v>0</v>
      </c>
      <c r="AQ296" s="39">
        <v>0</v>
      </c>
      <c r="AR296" s="39">
        <v>0</v>
      </c>
      <c r="AS296" s="39">
        <v>0</v>
      </c>
      <c r="AT296" s="39">
        <v>0</v>
      </c>
      <c r="AU296" s="39">
        <v>0</v>
      </c>
      <c r="AV296" s="39">
        <v>0</v>
      </c>
      <c r="AW296" s="39">
        <v>0</v>
      </c>
      <c r="AX296" s="39">
        <v>0</v>
      </c>
      <c r="AY296" s="39">
        <v>0</v>
      </c>
      <c r="AZ296" s="39">
        <v>0</v>
      </c>
      <c r="BA296" s="62">
        <v>0</v>
      </c>
      <c r="BB296" s="62">
        <v>0</v>
      </c>
      <c r="BC296" s="62">
        <v>0</v>
      </c>
      <c r="BD296" s="62">
        <v>0</v>
      </c>
      <c r="BE296" s="62">
        <v>0</v>
      </c>
      <c r="BF296" s="62">
        <v>0</v>
      </c>
      <c r="BG296" s="62">
        <v>0</v>
      </c>
      <c r="BH296" s="62">
        <v>0</v>
      </c>
      <c r="BI296" s="7">
        <v>0</v>
      </c>
      <c r="BJ296" s="7">
        <v>0</v>
      </c>
      <c r="BK296" s="62">
        <v>0</v>
      </c>
      <c r="BL296" s="62">
        <v>0</v>
      </c>
      <c r="BM296" s="170">
        <v>0</v>
      </c>
      <c r="BN296" s="62"/>
      <c r="BO296" s="62"/>
      <c r="BP296" s="62"/>
      <c r="BQ296" s="62"/>
      <c r="BR296" s="62"/>
      <c r="BS296" s="62"/>
      <c r="BT296" s="62"/>
    </row>
    <row r="297" spans="3:72" x14ac:dyDescent="0.25">
      <c r="C297" t="str">
        <f>INDEX(Propetz!B:B,MATCH(F297,Propetz!D:D,0),1)</f>
        <v>BRENO MILARE FRIZZAS 41298711886</v>
      </c>
      <c r="D297" s="31" t="s">
        <v>37</v>
      </c>
      <c r="E297" s="26" t="s">
        <v>276</v>
      </c>
      <c r="F297" s="31">
        <v>1041</v>
      </c>
      <c r="G297" s="26" t="s">
        <v>436</v>
      </c>
      <c r="H297" s="26" t="s">
        <v>464</v>
      </c>
      <c r="I297" s="39">
        <v>1654.26</v>
      </c>
      <c r="J297" s="39">
        <v>0</v>
      </c>
      <c r="K297" s="39">
        <v>0</v>
      </c>
      <c r="L297" s="39">
        <v>0</v>
      </c>
      <c r="M297" s="39">
        <v>907.5</v>
      </c>
      <c r="N297" s="39">
        <v>0</v>
      </c>
      <c r="O297" s="39">
        <v>1067.04</v>
      </c>
      <c r="P297" s="39">
        <v>0</v>
      </c>
      <c r="Q297" s="39">
        <v>0</v>
      </c>
      <c r="R297" s="39">
        <v>0</v>
      </c>
      <c r="S297" s="39">
        <v>0</v>
      </c>
      <c r="T297" s="39">
        <v>0</v>
      </c>
      <c r="U297" s="39">
        <v>0</v>
      </c>
      <c r="V297" s="39">
        <v>0</v>
      </c>
      <c r="W297" s="39">
        <v>0</v>
      </c>
      <c r="X297" s="39">
        <v>0</v>
      </c>
      <c r="Y297" s="39">
        <v>0</v>
      </c>
      <c r="Z297" s="39">
        <v>0</v>
      </c>
      <c r="AA297" s="39">
        <v>0</v>
      </c>
      <c r="AB297" s="39">
        <v>0</v>
      </c>
      <c r="AC297" s="39">
        <v>0</v>
      </c>
      <c r="AD297" s="39">
        <v>0</v>
      </c>
      <c r="AE297" s="39">
        <v>0</v>
      </c>
      <c r="AF297" s="39">
        <v>0</v>
      </c>
      <c r="AG297" s="39">
        <v>0</v>
      </c>
      <c r="AH297" s="39">
        <v>0</v>
      </c>
      <c r="AI297" s="39">
        <v>0</v>
      </c>
      <c r="AJ297" s="39">
        <v>0</v>
      </c>
      <c r="AK297" s="39">
        <v>0</v>
      </c>
      <c r="AL297" s="39">
        <v>0</v>
      </c>
      <c r="AM297" s="39">
        <v>0</v>
      </c>
      <c r="AN297" s="39">
        <v>0</v>
      </c>
      <c r="AO297" s="39">
        <v>0</v>
      </c>
      <c r="AP297" s="39">
        <v>0</v>
      </c>
      <c r="AQ297" s="39">
        <v>0</v>
      </c>
      <c r="AR297" s="39">
        <v>0</v>
      </c>
      <c r="AS297" s="39">
        <v>0</v>
      </c>
      <c r="AT297" s="39">
        <v>0</v>
      </c>
      <c r="AU297" s="39">
        <v>0</v>
      </c>
      <c r="AV297" s="39">
        <v>0</v>
      </c>
      <c r="AW297" s="39">
        <v>0</v>
      </c>
      <c r="AX297" s="39">
        <v>0</v>
      </c>
      <c r="AY297" s="39">
        <v>0</v>
      </c>
      <c r="AZ297" s="39">
        <v>0</v>
      </c>
      <c r="BA297" s="62">
        <v>0</v>
      </c>
      <c r="BB297" s="62">
        <v>0</v>
      </c>
      <c r="BC297" s="62">
        <v>0</v>
      </c>
      <c r="BD297" s="62">
        <v>0</v>
      </c>
      <c r="BE297" s="62">
        <v>0</v>
      </c>
      <c r="BF297" s="62">
        <v>0</v>
      </c>
      <c r="BG297" s="62">
        <v>0</v>
      </c>
      <c r="BH297" s="62">
        <v>0</v>
      </c>
      <c r="BI297" s="7">
        <v>0</v>
      </c>
      <c r="BJ297" s="7">
        <v>0</v>
      </c>
      <c r="BK297" s="62">
        <v>0</v>
      </c>
      <c r="BL297" s="62">
        <v>0</v>
      </c>
      <c r="BM297" s="170">
        <v>0</v>
      </c>
      <c r="BN297" s="62"/>
      <c r="BO297" s="62"/>
      <c r="BP297" s="62"/>
      <c r="BQ297" s="62"/>
      <c r="BR297" s="62"/>
      <c r="BS297" s="62"/>
      <c r="BT297" s="62"/>
    </row>
    <row r="298" spans="3:72" x14ac:dyDescent="0.25">
      <c r="C298" t="str">
        <f>INDEX(Propetz!B:B,MATCH(F298,Propetz!D:D,0),1)</f>
        <v>RAUL AMBROGI NETO</v>
      </c>
      <c r="D298" s="31" t="s">
        <v>360</v>
      </c>
      <c r="E298" s="26" t="s">
        <v>280</v>
      </c>
      <c r="F298" s="31">
        <v>1347</v>
      </c>
      <c r="G298" s="26" t="s">
        <v>436</v>
      </c>
      <c r="H298" s="26" t="s">
        <v>440</v>
      </c>
      <c r="I298" s="39">
        <v>0</v>
      </c>
      <c r="J298" s="39">
        <v>0</v>
      </c>
      <c r="K298" s="39">
        <v>0</v>
      </c>
      <c r="L298" s="39">
        <v>0</v>
      </c>
      <c r="M298" s="39">
        <v>0</v>
      </c>
      <c r="N298" s="39">
        <v>0</v>
      </c>
      <c r="O298" s="39">
        <v>0</v>
      </c>
      <c r="P298" s="39">
        <v>0</v>
      </c>
      <c r="Q298" s="39">
        <v>0</v>
      </c>
      <c r="R298" s="39">
        <v>0</v>
      </c>
      <c r="S298" s="39">
        <v>0</v>
      </c>
      <c r="T298" s="39">
        <v>0</v>
      </c>
      <c r="U298" s="39">
        <v>0</v>
      </c>
      <c r="V298" s="39">
        <v>1849.93</v>
      </c>
      <c r="W298" s="39">
        <v>0</v>
      </c>
      <c r="X298" s="39">
        <v>0</v>
      </c>
      <c r="Y298" s="39">
        <v>0</v>
      </c>
      <c r="Z298" s="39">
        <v>0</v>
      </c>
      <c r="AA298" s="39">
        <v>0</v>
      </c>
      <c r="AB298" s="39">
        <v>0</v>
      </c>
      <c r="AC298" s="39">
        <v>0</v>
      </c>
      <c r="AD298" s="39">
        <v>0</v>
      </c>
      <c r="AE298" s="39">
        <v>0</v>
      </c>
      <c r="AF298" s="39">
        <v>0</v>
      </c>
      <c r="AG298" s="39">
        <v>0</v>
      </c>
      <c r="AH298" s="39">
        <v>0</v>
      </c>
      <c r="AI298" s="39">
        <v>0</v>
      </c>
      <c r="AJ298" s="39">
        <v>0</v>
      </c>
      <c r="AK298" s="39">
        <v>0</v>
      </c>
      <c r="AL298" s="39">
        <v>0</v>
      </c>
      <c r="AM298" s="39">
        <v>0</v>
      </c>
      <c r="AN298" s="39">
        <v>0</v>
      </c>
      <c r="AO298" s="39">
        <v>0</v>
      </c>
      <c r="AP298" s="39">
        <v>0</v>
      </c>
      <c r="AQ298" s="39">
        <v>0</v>
      </c>
      <c r="AR298" s="39">
        <v>0</v>
      </c>
      <c r="AS298" s="39">
        <v>0</v>
      </c>
      <c r="AT298" s="39">
        <v>0</v>
      </c>
      <c r="AU298" s="39">
        <v>0</v>
      </c>
      <c r="AV298" s="39">
        <v>0</v>
      </c>
      <c r="AW298" s="39">
        <v>0</v>
      </c>
      <c r="AX298" s="39">
        <v>0</v>
      </c>
      <c r="AY298" s="39">
        <v>0</v>
      </c>
      <c r="AZ298" s="39">
        <v>0</v>
      </c>
      <c r="BA298" s="62">
        <v>0</v>
      </c>
      <c r="BB298" s="62">
        <v>0</v>
      </c>
      <c r="BC298" s="62">
        <v>0</v>
      </c>
      <c r="BD298" s="62">
        <v>0</v>
      </c>
      <c r="BE298" s="62">
        <v>0</v>
      </c>
      <c r="BF298" s="62">
        <v>0</v>
      </c>
      <c r="BG298" s="62">
        <v>0</v>
      </c>
      <c r="BH298" s="62">
        <v>0</v>
      </c>
      <c r="BI298" s="7">
        <v>0</v>
      </c>
      <c r="BJ298" s="7">
        <v>0</v>
      </c>
      <c r="BK298" s="62">
        <v>0</v>
      </c>
      <c r="BL298" s="62">
        <v>0</v>
      </c>
      <c r="BM298" s="170">
        <v>0</v>
      </c>
      <c r="BN298" s="62"/>
      <c r="BO298" s="62"/>
      <c r="BP298" s="62"/>
      <c r="BQ298" s="62"/>
      <c r="BR298" s="62"/>
      <c r="BS298" s="62"/>
      <c r="BT298" s="62"/>
    </row>
    <row r="299" spans="3:72" x14ac:dyDescent="0.25">
      <c r="C299" t="str">
        <f>INDEX(Propetz!B:B,MATCH(F299,Propetz!D:D,0),1)</f>
        <v>ANIMO PET SHOP LTDA</v>
      </c>
      <c r="D299" s="31" t="s">
        <v>22</v>
      </c>
      <c r="E299" s="26" t="s">
        <v>275</v>
      </c>
      <c r="F299" s="31">
        <v>1190</v>
      </c>
      <c r="G299" s="26" t="s">
        <v>529</v>
      </c>
      <c r="H299" s="26" t="s">
        <v>440</v>
      </c>
      <c r="I299" s="39">
        <v>0</v>
      </c>
      <c r="J299" s="39">
        <v>0</v>
      </c>
      <c r="K299" s="39">
        <v>0</v>
      </c>
      <c r="L299" s="39">
        <v>0</v>
      </c>
      <c r="M299" s="39">
        <v>1365.64</v>
      </c>
      <c r="N299" s="39">
        <v>288.45</v>
      </c>
      <c r="O299" s="39">
        <v>125.97</v>
      </c>
      <c r="P299" s="39">
        <v>0</v>
      </c>
      <c r="Q299" s="39">
        <v>0</v>
      </c>
      <c r="R299" s="39">
        <v>0</v>
      </c>
      <c r="S299" s="39">
        <v>0</v>
      </c>
      <c r="T299" s="39">
        <v>0</v>
      </c>
      <c r="U299" s="39">
        <v>0</v>
      </c>
      <c r="V299" s="39">
        <v>0</v>
      </c>
      <c r="W299" s="39">
        <v>0</v>
      </c>
      <c r="X299" s="39">
        <v>0</v>
      </c>
      <c r="Y299" s="39">
        <v>0</v>
      </c>
      <c r="Z299" s="39">
        <v>0</v>
      </c>
      <c r="AA299" s="39">
        <v>0</v>
      </c>
      <c r="AB299" s="39">
        <v>0</v>
      </c>
      <c r="AC299" s="39">
        <v>0</v>
      </c>
      <c r="AD299" s="39">
        <v>0</v>
      </c>
      <c r="AE299" s="39">
        <v>0</v>
      </c>
      <c r="AF299" s="39">
        <v>0</v>
      </c>
      <c r="AG299" s="39">
        <v>0</v>
      </c>
      <c r="AH299" s="39">
        <v>0</v>
      </c>
      <c r="AI299" s="39">
        <v>0</v>
      </c>
      <c r="AJ299" s="39">
        <v>0</v>
      </c>
      <c r="AK299" s="39">
        <v>0</v>
      </c>
      <c r="AL299" s="39">
        <v>0</v>
      </c>
      <c r="AM299" s="39">
        <v>0</v>
      </c>
      <c r="AN299" s="39">
        <v>0</v>
      </c>
      <c r="AO299" s="39">
        <v>0</v>
      </c>
      <c r="AP299" s="39">
        <v>0</v>
      </c>
      <c r="AQ299" s="39">
        <v>0</v>
      </c>
      <c r="AR299" s="39">
        <v>0</v>
      </c>
      <c r="AS299" s="39">
        <v>0</v>
      </c>
      <c r="AT299" s="39">
        <v>0</v>
      </c>
      <c r="AU299" s="39">
        <v>0</v>
      </c>
      <c r="AV299" s="39">
        <v>0</v>
      </c>
      <c r="AW299" s="39">
        <v>0</v>
      </c>
      <c r="AX299" s="39">
        <v>0</v>
      </c>
      <c r="AY299" s="39">
        <v>0</v>
      </c>
      <c r="AZ299" s="39">
        <v>0</v>
      </c>
      <c r="BA299" s="62">
        <v>0</v>
      </c>
      <c r="BB299" s="62">
        <v>0</v>
      </c>
      <c r="BC299" s="62">
        <v>0</v>
      </c>
      <c r="BD299" s="62">
        <v>0</v>
      </c>
      <c r="BE299" s="62">
        <v>0</v>
      </c>
      <c r="BF299" s="62">
        <v>0</v>
      </c>
      <c r="BG299" s="62">
        <v>0</v>
      </c>
      <c r="BH299" s="62">
        <v>0</v>
      </c>
      <c r="BI299" s="7">
        <v>0</v>
      </c>
      <c r="BJ299" s="7">
        <v>0</v>
      </c>
      <c r="BK299" s="62">
        <v>0</v>
      </c>
      <c r="BL299" s="62">
        <v>0</v>
      </c>
      <c r="BM299" s="170">
        <v>0</v>
      </c>
      <c r="BN299" s="62"/>
      <c r="BO299" s="62"/>
      <c r="BP299" s="62"/>
      <c r="BQ299" s="62"/>
      <c r="BR299" s="62"/>
      <c r="BS299" s="62"/>
      <c r="BT299" s="62"/>
    </row>
    <row r="300" spans="3:72" x14ac:dyDescent="0.25">
      <c r="C300" t="str">
        <f>INDEX(Propetz!B:B,MATCH(F300,Propetz!D:D,0),1)</f>
        <v>ILHA &amp; PINA LTDA</v>
      </c>
      <c r="D300" s="31" t="s">
        <v>117</v>
      </c>
      <c r="E300" s="26" t="s">
        <v>281</v>
      </c>
      <c r="F300" s="31">
        <v>1152</v>
      </c>
      <c r="G300" s="26" t="s">
        <v>529</v>
      </c>
      <c r="H300" s="26" t="s">
        <v>440</v>
      </c>
      <c r="I300" s="39">
        <v>0</v>
      </c>
      <c r="J300" s="39">
        <v>0</v>
      </c>
      <c r="K300" s="39">
        <v>0</v>
      </c>
      <c r="L300" s="39">
        <v>3187.9</v>
      </c>
      <c r="M300" s="39">
        <v>0</v>
      </c>
      <c r="N300" s="39">
        <v>0</v>
      </c>
      <c r="O300" s="39">
        <v>0</v>
      </c>
      <c r="P300" s="39">
        <v>0</v>
      </c>
      <c r="Q300" s="39">
        <v>1694.6</v>
      </c>
      <c r="R300" s="39">
        <v>0</v>
      </c>
      <c r="S300" s="39">
        <v>0</v>
      </c>
      <c r="T300" s="39">
        <v>0</v>
      </c>
      <c r="U300" s="39">
        <v>0</v>
      </c>
      <c r="V300" s="39">
        <v>0</v>
      </c>
      <c r="W300" s="39">
        <v>0</v>
      </c>
      <c r="X300" s="39">
        <v>0</v>
      </c>
      <c r="Y300" s="39">
        <v>0</v>
      </c>
      <c r="Z300" s="39">
        <v>0</v>
      </c>
      <c r="AA300" s="39">
        <v>0</v>
      </c>
      <c r="AB300" s="39">
        <v>0</v>
      </c>
      <c r="AC300" s="39">
        <v>3607.3</v>
      </c>
      <c r="AD300" s="39">
        <v>0</v>
      </c>
      <c r="AE300" s="39">
        <v>0</v>
      </c>
      <c r="AF300" s="39">
        <v>0</v>
      </c>
      <c r="AG300" s="39">
        <v>0</v>
      </c>
      <c r="AH300" s="39">
        <v>0</v>
      </c>
      <c r="AI300" s="39">
        <v>0</v>
      </c>
      <c r="AJ300" s="39">
        <v>0</v>
      </c>
      <c r="AK300" s="39">
        <v>0</v>
      </c>
      <c r="AL300" s="39">
        <v>0</v>
      </c>
      <c r="AM300" s="39">
        <v>0</v>
      </c>
      <c r="AN300" s="39">
        <v>0</v>
      </c>
      <c r="AO300" s="39">
        <v>0</v>
      </c>
      <c r="AP300" s="39">
        <v>0</v>
      </c>
      <c r="AQ300" s="39">
        <v>0</v>
      </c>
      <c r="AR300" s="39">
        <v>0</v>
      </c>
      <c r="AS300" s="39">
        <v>0</v>
      </c>
      <c r="AT300" s="39">
        <v>0</v>
      </c>
      <c r="AU300" s="39">
        <v>0</v>
      </c>
      <c r="AV300" s="39">
        <v>0</v>
      </c>
      <c r="AW300" s="39">
        <v>0</v>
      </c>
      <c r="AX300" s="39">
        <v>0</v>
      </c>
      <c r="AY300" s="39">
        <v>0</v>
      </c>
      <c r="AZ300" s="39">
        <v>0</v>
      </c>
      <c r="BA300" s="62">
        <v>0</v>
      </c>
      <c r="BB300" s="62">
        <v>0</v>
      </c>
      <c r="BC300" s="62">
        <v>0</v>
      </c>
      <c r="BD300" s="62">
        <v>0</v>
      </c>
      <c r="BE300" s="62">
        <v>0</v>
      </c>
      <c r="BF300" s="62">
        <v>3483.44</v>
      </c>
      <c r="BG300" s="62">
        <v>0</v>
      </c>
      <c r="BH300" s="62">
        <v>0</v>
      </c>
      <c r="BI300" s="7">
        <v>4139.72</v>
      </c>
      <c r="BJ300" s="7">
        <v>0</v>
      </c>
      <c r="BK300" s="62">
        <v>0</v>
      </c>
      <c r="BL300" s="62">
        <v>0</v>
      </c>
      <c r="BM300" s="170">
        <v>0</v>
      </c>
      <c r="BN300" s="62"/>
      <c r="BO300" s="62"/>
      <c r="BP300" s="62"/>
      <c r="BQ300" s="62"/>
      <c r="BR300" s="62"/>
      <c r="BS300" s="62"/>
      <c r="BT300" s="62"/>
    </row>
    <row r="301" spans="3:72" x14ac:dyDescent="0.25">
      <c r="C301" t="str">
        <f>INDEX(Propetz!B:B,MATCH(F301,Propetz!D:D,0),1)</f>
        <v>CRISTIANO B SANTANA &amp; CAVICHIOLLI LTDA</v>
      </c>
      <c r="D301" s="31" t="s">
        <v>58</v>
      </c>
      <c r="E301" s="26" t="s">
        <v>276</v>
      </c>
      <c r="F301" s="31">
        <v>1203</v>
      </c>
      <c r="G301" s="26" t="s">
        <v>436</v>
      </c>
      <c r="H301" s="26" t="s">
        <v>440</v>
      </c>
      <c r="I301" s="39">
        <v>0</v>
      </c>
      <c r="J301" s="39">
        <v>0</v>
      </c>
      <c r="K301" s="39">
        <v>0</v>
      </c>
      <c r="L301" s="39">
        <v>0</v>
      </c>
      <c r="M301" s="39">
        <v>0</v>
      </c>
      <c r="N301" s="39">
        <v>1618.01</v>
      </c>
      <c r="O301" s="39">
        <v>0</v>
      </c>
      <c r="P301" s="39">
        <v>0</v>
      </c>
      <c r="Q301" s="39">
        <v>0</v>
      </c>
      <c r="R301" s="39">
        <v>0</v>
      </c>
      <c r="S301" s="39">
        <v>0</v>
      </c>
      <c r="T301" s="39">
        <v>0</v>
      </c>
      <c r="U301" s="39">
        <v>0</v>
      </c>
      <c r="V301" s="39">
        <v>0</v>
      </c>
      <c r="W301" s="39">
        <v>0</v>
      </c>
      <c r="X301" s="39">
        <v>0</v>
      </c>
      <c r="Y301" s="39">
        <v>0</v>
      </c>
      <c r="Z301" s="39">
        <v>0</v>
      </c>
      <c r="AA301" s="39">
        <v>0</v>
      </c>
      <c r="AB301" s="39">
        <v>0</v>
      </c>
      <c r="AC301" s="39">
        <v>0</v>
      </c>
      <c r="AD301" s="39">
        <v>0</v>
      </c>
      <c r="AE301" s="39">
        <v>0</v>
      </c>
      <c r="AF301" s="39">
        <v>0</v>
      </c>
      <c r="AG301" s="39">
        <v>0</v>
      </c>
      <c r="AH301" s="39">
        <v>0</v>
      </c>
      <c r="AI301" s="39">
        <v>0</v>
      </c>
      <c r="AJ301" s="39">
        <v>0</v>
      </c>
      <c r="AK301" s="39">
        <v>0</v>
      </c>
      <c r="AL301" s="39">
        <v>0</v>
      </c>
      <c r="AM301" s="39">
        <v>0</v>
      </c>
      <c r="AN301" s="39">
        <v>0</v>
      </c>
      <c r="AO301" s="39">
        <v>0</v>
      </c>
      <c r="AP301" s="39">
        <v>0</v>
      </c>
      <c r="AQ301" s="39">
        <v>0</v>
      </c>
      <c r="AR301" s="39">
        <v>0</v>
      </c>
      <c r="AS301" s="39">
        <v>0</v>
      </c>
      <c r="AT301" s="39">
        <v>0</v>
      </c>
      <c r="AU301" s="39">
        <v>0</v>
      </c>
      <c r="AV301" s="39">
        <v>0</v>
      </c>
      <c r="AW301" s="39">
        <v>0</v>
      </c>
      <c r="AX301" s="39">
        <v>0</v>
      </c>
      <c r="AY301" s="39">
        <v>0</v>
      </c>
      <c r="AZ301" s="39">
        <v>0</v>
      </c>
      <c r="BA301" s="62">
        <v>0</v>
      </c>
      <c r="BB301" s="62">
        <v>0</v>
      </c>
      <c r="BC301" s="62">
        <v>0</v>
      </c>
      <c r="BD301" s="62">
        <v>0</v>
      </c>
      <c r="BE301" s="62">
        <v>0</v>
      </c>
      <c r="BF301" s="62">
        <v>0</v>
      </c>
      <c r="BG301" s="62">
        <v>0</v>
      </c>
      <c r="BH301" s="62">
        <v>0</v>
      </c>
      <c r="BI301" s="7">
        <v>0</v>
      </c>
      <c r="BJ301" s="7">
        <v>0</v>
      </c>
      <c r="BK301" s="62">
        <v>0</v>
      </c>
      <c r="BL301" s="62">
        <v>0</v>
      </c>
      <c r="BM301" s="170">
        <v>0</v>
      </c>
      <c r="BN301" s="62"/>
      <c r="BO301" s="62"/>
      <c r="BP301" s="62"/>
      <c r="BQ301" s="62"/>
      <c r="BR301" s="62"/>
      <c r="BS301" s="62"/>
      <c r="BT301" s="62"/>
    </row>
    <row r="302" spans="3:72" x14ac:dyDescent="0.25">
      <c r="C302" t="str">
        <f>INDEX(Propetz!B:B,MATCH(F302,Propetz!D:D,0),1)</f>
        <v>Elecenter Comércio e Manutenção de Equipamentos Ltda</v>
      </c>
      <c r="D302" s="31" t="s">
        <v>77</v>
      </c>
      <c r="E302" s="26" t="s">
        <v>276</v>
      </c>
      <c r="F302" s="31">
        <v>1206</v>
      </c>
      <c r="G302" s="26" t="s">
        <v>436</v>
      </c>
      <c r="H302" s="26" t="s">
        <v>440</v>
      </c>
      <c r="I302" s="39">
        <v>0</v>
      </c>
      <c r="J302" s="39">
        <v>0</v>
      </c>
      <c r="K302" s="39">
        <v>0</v>
      </c>
      <c r="L302" s="39">
        <v>0</v>
      </c>
      <c r="M302" s="39">
        <v>0</v>
      </c>
      <c r="N302" s="39">
        <v>393.85</v>
      </c>
      <c r="O302" s="39">
        <v>0</v>
      </c>
      <c r="P302" s="39">
        <v>0</v>
      </c>
      <c r="Q302" s="39">
        <v>0</v>
      </c>
      <c r="R302" s="39">
        <v>0</v>
      </c>
      <c r="S302" s="39">
        <v>900.63</v>
      </c>
      <c r="T302" s="39">
        <v>0</v>
      </c>
      <c r="U302" s="39">
        <v>0</v>
      </c>
      <c r="V302" s="39">
        <v>0</v>
      </c>
      <c r="W302" s="39">
        <v>0</v>
      </c>
      <c r="X302" s="39">
        <v>0</v>
      </c>
      <c r="Y302" s="39">
        <v>0</v>
      </c>
      <c r="Z302" s="39">
        <v>0</v>
      </c>
      <c r="AA302" s="39">
        <v>0</v>
      </c>
      <c r="AB302" s="39">
        <v>0</v>
      </c>
      <c r="AC302" s="39">
        <v>0</v>
      </c>
      <c r="AD302" s="39">
        <v>0</v>
      </c>
      <c r="AE302" s="39">
        <v>0</v>
      </c>
      <c r="AF302" s="39">
        <v>0</v>
      </c>
      <c r="AG302" s="39">
        <v>0</v>
      </c>
      <c r="AH302" s="39">
        <v>0</v>
      </c>
      <c r="AI302" s="39">
        <v>0</v>
      </c>
      <c r="AJ302" s="39">
        <v>0</v>
      </c>
      <c r="AK302" s="39">
        <v>0</v>
      </c>
      <c r="AL302" s="39">
        <v>0</v>
      </c>
      <c r="AM302" s="39">
        <v>0</v>
      </c>
      <c r="AN302" s="39">
        <v>0</v>
      </c>
      <c r="AO302" s="39">
        <v>0</v>
      </c>
      <c r="AP302" s="39">
        <v>0</v>
      </c>
      <c r="AQ302" s="39">
        <v>0</v>
      </c>
      <c r="AR302" s="39">
        <v>0</v>
      </c>
      <c r="AS302" s="39">
        <v>0</v>
      </c>
      <c r="AT302" s="39">
        <v>0</v>
      </c>
      <c r="AU302" s="39">
        <v>0</v>
      </c>
      <c r="AV302" s="39">
        <v>0</v>
      </c>
      <c r="AW302" s="39">
        <v>0</v>
      </c>
      <c r="AX302" s="39">
        <v>0</v>
      </c>
      <c r="AY302" s="39">
        <v>0</v>
      </c>
      <c r="AZ302" s="39">
        <v>0</v>
      </c>
      <c r="BA302" s="62">
        <v>0</v>
      </c>
      <c r="BB302" s="62">
        <v>0</v>
      </c>
      <c r="BC302" s="62">
        <v>0</v>
      </c>
      <c r="BD302" s="62">
        <v>0</v>
      </c>
      <c r="BE302" s="62">
        <v>0</v>
      </c>
      <c r="BF302" s="62">
        <v>0</v>
      </c>
      <c r="BG302" s="62">
        <v>0</v>
      </c>
      <c r="BH302" s="62">
        <v>0</v>
      </c>
      <c r="BI302" s="7">
        <v>0</v>
      </c>
      <c r="BJ302" s="7">
        <v>0</v>
      </c>
      <c r="BK302" s="62">
        <v>0</v>
      </c>
      <c r="BL302" s="62">
        <v>0</v>
      </c>
      <c r="BM302" s="170">
        <v>0</v>
      </c>
      <c r="BN302" s="62"/>
      <c r="BO302" s="62"/>
      <c r="BP302" s="62"/>
      <c r="BQ302" s="62"/>
      <c r="BR302" s="62"/>
      <c r="BS302" s="62"/>
      <c r="BT302" s="62"/>
    </row>
    <row r="303" spans="3:72" x14ac:dyDescent="0.25">
      <c r="C303" t="str">
        <f>INDEX(Propetz!B:B,MATCH(F303,Propetz!D:D,0),1)</f>
        <v>PIT GROOMING PET SCHOOL LTDA</v>
      </c>
      <c r="D303" s="31" t="s">
        <v>202</v>
      </c>
      <c r="E303" s="26" t="s">
        <v>281</v>
      </c>
      <c r="F303" s="31">
        <v>1275</v>
      </c>
      <c r="G303" s="26" t="s">
        <v>529</v>
      </c>
      <c r="H303" s="26" t="s">
        <v>440</v>
      </c>
      <c r="I303" s="39">
        <v>0</v>
      </c>
      <c r="J303" s="39">
        <v>0</v>
      </c>
      <c r="K303" s="39">
        <v>0</v>
      </c>
      <c r="L303" s="39">
        <v>0</v>
      </c>
      <c r="M303" s="39">
        <v>0</v>
      </c>
      <c r="N303" s="39">
        <v>0</v>
      </c>
      <c r="O303" s="39">
        <v>0</v>
      </c>
      <c r="P303" s="39">
        <v>0</v>
      </c>
      <c r="Q303" s="39">
        <v>0</v>
      </c>
      <c r="R303" s="39">
        <v>1273.52</v>
      </c>
      <c r="S303" s="39">
        <v>0</v>
      </c>
      <c r="T303" s="39">
        <v>0</v>
      </c>
      <c r="U303" s="39">
        <v>0</v>
      </c>
      <c r="V303" s="39">
        <v>0</v>
      </c>
      <c r="W303" s="39">
        <v>0</v>
      </c>
      <c r="X303" s="39">
        <v>0</v>
      </c>
      <c r="Y303" s="39">
        <v>0</v>
      </c>
      <c r="Z303" s="39">
        <v>0</v>
      </c>
      <c r="AA303" s="39">
        <v>0</v>
      </c>
      <c r="AB303" s="39">
        <v>0</v>
      </c>
      <c r="AC303" s="39">
        <v>0</v>
      </c>
      <c r="AD303" s="39">
        <v>0</v>
      </c>
      <c r="AE303" s="39">
        <v>0</v>
      </c>
      <c r="AF303" s="39">
        <v>0</v>
      </c>
      <c r="AG303" s="39">
        <v>0</v>
      </c>
      <c r="AH303" s="39">
        <v>0</v>
      </c>
      <c r="AI303" s="39">
        <v>0</v>
      </c>
      <c r="AJ303" s="39">
        <v>0</v>
      </c>
      <c r="AK303" s="39">
        <v>0</v>
      </c>
      <c r="AL303" s="39">
        <v>0</v>
      </c>
      <c r="AM303" s="39">
        <v>0</v>
      </c>
      <c r="AN303" s="39">
        <v>0</v>
      </c>
      <c r="AO303" s="39">
        <v>0</v>
      </c>
      <c r="AP303" s="39">
        <v>0</v>
      </c>
      <c r="AQ303" s="39">
        <v>0</v>
      </c>
      <c r="AR303" s="39">
        <v>0</v>
      </c>
      <c r="AS303" s="39">
        <v>0</v>
      </c>
      <c r="AT303" s="39">
        <v>0</v>
      </c>
      <c r="AU303" s="39">
        <v>0</v>
      </c>
      <c r="AV303" s="39">
        <v>0</v>
      </c>
      <c r="AW303" s="39">
        <v>0</v>
      </c>
      <c r="AX303" s="39">
        <v>0</v>
      </c>
      <c r="AY303" s="39">
        <v>0</v>
      </c>
      <c r="AZ303" s="39">
        <v>0</v>
      </c>
      <c r="BA303" s="62">
        <v>0</v>
      </c>
      <c r="BB303" s="62">
        <v>0</v>
      </c>
      <c r="BC303" s="62">
        <v>0</v>
      </c>
      <c r="BD303" s="62">
        <v>0</v>
      </c>
      <c r="BE303" s="62">
        <v>0</v>
      </c>
      <c r="BF303" s="62">
        <v>0</v>
      </c>
      <c r="BG303" s="62">
        <v>0</v>
      </c>
      <c r="BH303" s="62">
        <v>0</v>
      </c>
      <c r="BI303" s="7">
        <v>0</v>
      </c>
      <c r="BJ303" s="7">
        <v>0</v>
      </c>
      <c r="BK303" s="62">
        <v>0</v>
      </c>
      <c r="BL303" s="62">
        <v>0</v>
      </c>
      <c r="BM303" s="170">
        <v>0</v>
      </c>
      <c r="BN303" s="62"/>
      <c r="BO303" s="62"/>
      <c r="BP303" s="62"/>
      <c r="BQ303" s="62"/>
      <c r="BR303" s="62"/>
      <c r="BS303" s="62"/>
      <c r="BT303" s="62"/>
    </row>
    <row r="304" spans="3:72" x14ac:dyDescent="0.25">
      <c r="C304" t="str">
        <f>INDEX(Propetz!B:B,MATCH(F304,Propetz!D:D,0),1)</f>
        <v>J.W EQUIPAMENTOS</v>
      </c>
      <c r="D304" s="31" t="s">
        <v>370</v>
      </c>
      <c r="E304" s="26" t="s">
        <v>295</v>
      </c>
      <c r="F304" s="31">
        <v>1359</v>
      </c>
      <c r="G304" s="26" t="s">
        <v>437</v>
      </c>
      <c r="H304" s="26" t="s">
        <v>435</v>
      </c>
      <c r="I304" s="39">
        <v>0</v>
      </c>
      <c r="J304" s="39">
        <v>0</v>
      </c>
      <c r="K304" s="39">
        <v>0</v>
      </c>
      <c r="L304" s="39">
        <v>0</v>
      </c>
      <c r="M304" s="39">
        <v>0</v>
      </c>
      <c r="N304" s="39">
        <v>0</v>
      </c>
      <c r="O304" s="39">
        <v>0</v>
      </c>
      <c r="P304" s="39">
        <v>0</v>
      </c>
      <c r="Q304" s="39">
        <v>0</v>
      </c>
      <c r="R304" s="39">
        <v>0</v>
      </c>
      <c r="S304" s="39">
        <v>0</v>
      </c>
      <c r="T304" s="39">
        <v>0</v>
      </c>
      <c r="U304" s="39">
        <v>0</v>
      </c>
      <c r="V304" s="39">
        <v>0</v>
      </c>
      <c r="W304" s="39">
        <v>0</v>
      </c>
      <c r="X304" s="39">
        <v>1239.3599999999999</v>
      </c>
      <c r="Y304" s="39">
        <v>0</v>
      </c>
      <c r="Z304" s="39">
        <v>0</v>
      </c>
      <c r="AA304" s="39">
        <v>0</v>
      </c>
      <c r="AB304" s="39">
        <v>1302.2</v>
      </c>
      <c r="AC304" s="39">
        <v>0</v>
      </c>
      <c r="AD304" s="39">
        <v>0</v>
      </c>
      <c r="AE304" s="39">
        <v>0</v>
      </c>
      <c r="AF304" s="39">
        <v>3336.89</v>
      </c>
      <c r="AG304" s="39">
        <v>0</v>
      </c>
      <c r="AH304" s="39">
        <v>0</v>
      </c>
      <c r="AI304" s="39">
        <v>4281.88</v>
      </c>
      <c r="AJ304" s="39">
        <v>0</v>
      </c>
      <c r="AK304" s="39">
        <v>0</v>
      </c>
      <c r="AL304" s="39">
        <v>0</v>
      </c>
      <c r="AM304" s="39">
        <v>0</v>
      </c>
      <c r="AN304" s="39">
        <v>0</v>
      </c>
      <c r="AO304" s="39">
        <v>0</v>
      </c>
      <c r="AP304" s="39">
        <v>0</v>
      </c>
      <c r="AQ304" s="39">
        <v>0</v>
      </c>
      <c r="AR304" s="39">
        <v>0</v>
      </c>
      <c r="AS304" s="39">
        <v>1455</v>
      </c>
      <c r="AT304" s="39">
        <v>0</v>
      </c>
      <c r="AU304" s="39">
        <v>0</v>
      </c>
      <c r="AV304" s="39">
        <v>0</v>
      </c>
      <c r="AW304" s="39">
        <v>0</v>
      </c>
      <c r="AX304" s="39">
        <v>0</v>
      </c>
      <c r="AY304" s="39">
        <v>0</v>
      </c>
      <c r="AZ304" s="39">
        <v>1909.32</v>
      </c>
      <c r="BA304" s="62">
        <v>0</v>
      </c>
      <c r="BB304" s="62">
        <v>0</v>
      </c>
      <c r="BC304" s="62">
        <v>0</v>
      </c>
      <c r="BD304" s="62">
        <v>0</v>
      </c>
      <c r="BE304" s="62">
        <v>534.36</v>
      </c>
      <c r="BF304" s="62">
        <v>0</v>
      </c>
      <c r="BG304" s="62">
        <v>0</v>
      </c>
      <c r="BH304" s="62">
        <v>0</v>
      </c>
      <c r="BI304" s="7">
        <v>0</v>
      </c>
      <c r="BJ304" s="7">
        <v>0</v>
      </c>
      <c r="BK304" s="62">
        <v>399.6</v>
      </c>
      <c r="BL304" s="62">
        <v>0</v>
      </c>
      <c r="BM304" s="170">
        <v>0</v>
      </c>
      <c r="BN304" s="62"/>
      <c r="BO304" s="62"/>
      <c r="BP304" s="62"/>
      <c r="BQ304" s="62"/>
      <c r="BR304" s="62"/>
      <c r="BS304" s="62"/>
      <c r="BT304" s="62"/>
    </row>
    <row r="305" spans="3:72" x14ac:dyDescent="0.25">
      <c r="C305" t="str">
        <f>INDEX(Propetz!B:B,MATCH(F305,Propetz!D:D,0),1)</f>
        <v>MIKEDA &amp; IKEDA - COMERCIO E SERVICOS DE BANHO E TOSA LTDA</v>
      </c>
      <c r="D305" s="31" t="s">
        <v>324</v>
      </c>
      <c r="E305" s="26" t="s">
        <v>276</v>
      </c>
      <c r="F305" s="31">
        <v>1332</v>
      </c>
      <c r="G305" s="26" t="s">
        <v>436</v>
      </c>
      <c r="H305" s="26" t="s">
        <v>435</v>
      </c>
      <c r="I305" s="39">
        <v>0</v>
      </c>
      <c r="J305" s="39">
        <v>0</v>
      </c>
      <c r="K305" s="39">
        <v>0</v>
      </c>
      <c r="L305" s="39">
        <v>0</v>
      </c>
      <c r="M305" s="39">
        <v>0</v>
      </c>
      <c r="N305" s="39">
        <v>0</v>
      </c>
      <c r="O305" s="39">
        <v>0</v>
      </c>
      <c r="P305" s="39">
        <v>0</v>
      </c>
      <c r="Q305" s="39">
        <v>0</v>
      </c>
      <c r="R305" s="39">
        <v>0</v>
      </c>
      <c r="S305" s="39">
        <v>0</v>
      </c>
      <c r="T305" s="39">
        <v>1231.92</v>
      </c>
      <c r="U305" s="39">
        <v>0</v>
      </c>
      <c r="V305" s="39">
        <v>0</v>
      </c>
      <c r="W305" s="39">
        <v>0</v>
      </c>
      <c r="X305" s="39">
        <v>0</v>
      </c>
      <c r="Y305" s="39">
        <v>0</v>
      </c>
      <c r="Z305" s="39">
        <v>0</v>
      </c>
      <c r="AA305" s="39">
        <v>1267.04</v>
      </c>
      <c r="AB305" s="39">
        <v>0</v>
      </c>
      <c r="AC305" s="39">
        <v>7778.25</v>
      </c>
      <c r="AD305" s="39">
        <v>5074.22</v>
      </c>
      <c r="AE305" s="39">
        <v>0</v>
      </c>
      <c r="AF305" s="39">
        <v>0</v>
      </c>
      <c r="AG305" s="39">
        <v>2355.92</v>
      </c>
      <c r="AH305" s="39">
        <v>1858.67</v>
      </c>
      <c r="AI305" s="39">
        <v>0</v>
      </c>
      <c r="AJ305" s="39">
        <v>0</v>
      </c>
      <c r="AK305" s="39">
        <v>0</v>
      </c>
      <c r="AL305" s="39">
        <v>0</v>
      </c>
      <c r="AM305" s="39">
        <v>0</v>
      </c>
      <c r="AN305" s="39">
        <v>2958.92</v>
      </c>
      <c r="AO305" s="54">
        <v>0</v>
      </c>
      <c r="AP305" s="39">
        <v>0</v>
      </c>
      <c r="AQ305" s="39">
        <v>0</v>
      </c>
      <c r="AR305" s="39">
        <v>0</v>
      </c>
      <c r="AS305" s="39">
        <v>0</v>
      </c>
      <c r="AT305" s="39">
        <v>0</v>
      </c>
      <c r="AU305" s="39">
        <v>1959.4499999999998</v>
      </c>
      <c r="AV305" s="39">
        <v>0</v>
      </c>
      <c r="AW305" s="39">
        <v>0</v>
      </c>
      <c r="AX305" s="39">
        <v>1900.08</v>
      </c>
      <c r="AY305" s="39">
        <v>0</v>
      </c>
      <c r="AZ305" s="39">
        <v>0</v>
      </c>
      <c r="BA305" s="62">
        <v>0</v>
      </c>
      <c r="BB305" s="62">
        <v>533.44000000000005</v>
      </c>
      <c r="BC305" s="62">
        <v>6447.1399999999994</v>
      </c>
      <c r="BD305" s="62">
        <v>1025.0999999999999</v>
      </c>
      <c r="BE305" s="62">
        <v>487.79</v>
      </c>
      <c r="BF305" s="62">
        <v>0</v>
      </c>
      <c r="BG305" s="62">
        <v>5300.67</v>
      </c>
      <c r="BH305" s="62">
        <v>1948.12</v>
      </c>
      <c r="BI305" s="7">
        <v>1175.4000000000001</v>
      </c>
      <c r="BJ305" s="7">
        <v>0</v>
      </c>
      <c r="BK305" s="62">
        <v>0</v>
      </c>
      <c r="BL305" s="62">
        <v>0</v>
      </c>
      <c r="BM305" s="170">
        <v>0</v>
      </c>
      <c r="BN305" s="62"/>
      <c r="BO305" s="62"/>
      <c r="BP305" s="62"/>
      <c r="BQ305" s="62"/>
      <c r="BR305" s="62"/>
      <c r="BS305" s="62"/>
      <c r="BT305" s="62"/>
    </row>
    <row r="306" spans="3:72" x14ac:dyDescent="0.25">
      <c r="C306" t="str">
        <f>INDEX(Propetz!B:B,MATCH(F306,Propetz!D:D,0),1)</f>
        <v>WALDECIR ALEXANDRE DA SILVA 71449892949</v>
      </c>
      <c r="D306" s="31" t="s">
        <v>332</v>
      </c>
      <c r="E306" s="26" t="s">
        <v>275</v>
      </c>
      <c r="F306" s="31">
        <v>1335</v>
      </c>
      <c r="G306" s="26" t="s">
        <v>437</v>
      </c>
      <c r="H306" s="26" t="s">
        <v>435</v>
      </c>
      <c r="I306" s="39">
        <v>0</v>
      </c>
      <c r="J306" s="39">
        <v>0</v>
      </c>
      <c r="K306" s="39">
        <v>0</v>
      </c>
      <c r="L306" s="39">
        <v>0</v>
      </c>
      <c r="M306" s="39">
        <v>0</v>
      </c>
      <c r="N306" s="39">
        <v>0</v>
      </c>
      <c r="O306" s="39">
        <v>0</v>
      </c>
      <c r="P306" s="39">
        <v>0</v>
      </c>
      <c r="Q306" s="39">
        <v>0</v>
      </c>
      <c r="R306" s="39">
        <v>0</v>
      </c>
      <c r="S306" s="39">
        <v>0</v>
      </c>
      <c r="T306" s="39">
        <v>1161.7</v>
      </c>
      <c r="U306" s="39">
        <v>0</v>
      </c>
      <c r="V306" s="39">
        <v>0</v>
      </c>
      <c r="W306" s="39">
        <v>0</v>
      </c>
      <c r="X306" s="39">
        <v>0</v>
      </c>
      <c r="Y306" s="39">
        <v>0</v>
      </c>
      <c r="Z306" s="39">
        <v>0</v>
      </c>
      <c r="AA306" s="39">
        <v>0</v>
      </c>
      <c r="AB306" s="39">
        <v>0</v>
      </c>
      <c r="AC306" s="39">
        <v>0</v>
      </c>
      <c r="AD306" s="39">
        <v>0</v>
      </c>
      <c r="AE306" s="39">
        <v>0</v>
      </c>
      <c r="AF306" s="39">
        <v>0</v>
      </c>
      <c r="AG306" s="39">
        <v>0</v>
      </c>
      <c r="AH306" s="39">
        <v>0</v>
      </c>
      <c r="AI306" s="39">
        <v>0</v>
      </c>
      <c r="AJ306" s="39">
        <v>0</v>
      </c>
      <c r="AK306" s="39">
        <v>0</v>
      </c>
      <c r="AL306" s="39">
        <v>0</v>
      </c>
      <c r="AM306" s="39">
        <v>0</v>
      </c>
      <c r="AN306" s="39">
        <v>0</v>
      </c>
      <c r="AO306" s="39">
        <v>0</v>
      </c>
      <c r="AP306" s="39">
        <v>0</v>
      </c>
      <c r="AQ306" s="39">
        <v>0</v>
      </c>
      <c r="AR306" s="39">
        <v>0</v>
      </c>
      <c r="AS306" s="39">
        <v>0</v>
      </c>
      <c r="AT306" s="39">
        <v>0</v>
      </c>
      <c r="AU306" s="39">
        <v>0</v>
      </c>
      <c r="AV306" s="39">
        <v>0</v>
      </c>
      <c r="AW306" s="39">
        <v>0</v>
      </c>
      <c r="AX306" s="39">
        <v>0</v>
      </c>
      <c r="AY306" s="39">
        <v>0</v>
      </c>
      <c r="AZ306" s="39">
        <v>0</v>
      </c>
      <c r="BA306" s="62">
        <v>0</v>
      </c>
      <c r="BB306" s="62">
        <v>0</v>
      </c>
      <c r="BC306" s="62">
        <v>0</v>
      </c>
      <c r="BD306" s="62">
        <v>0</v>
      </c>
      <c r="BE306" s="62">
        <v>0</v>
      </c>
      <c r="BF306" s="62">
        <v>0</v>
      </c>
      <c r="BG306" s="62">
        <v>0</v>
      </c>
      <c r="BH306" s="62">
        <v>0</v>
      </c>
      <c r="BI306" s="7">
        <v>0</v>
      </c>
      <c r="BJ306" s="7">
        <v>0</v>
      </c>
      <c r="BK306" s="62">
        <v>0</v>
      </c>
      <c r="BL306" s="62">
        <v>0</v>
      </c>
      <c r="BM306" s="170">
        <v>0</v>
      </c>
      <c r="BN306" s="62"/>
      <c r="BO306" s="62"/>
      <c r="BP306" s="62"/>
      <c r="BQ306" s="62"/>
      <c r="BR306" s="62"/>
      <c r="BS306" s="62"/>
      <c r="BT306" s="62"/>
    </row>
    <row r="307" spans="3:72" x14ac:dyDescent="0.25">
      <c r="C307" t="str">
        <f>INDEX(Propetz!B:B,MATCH(F307,Propetz!D:D,0),1)</f>
        <v>CARVALHO E CARVALHO PET CENTER COMERCIO E ACESSORIOS LTDA</v>
      </c>
      <c r="D307" s="31" t="s">
        <v>44</v>
      </c>
      <c r="E307" s="26" t="s">
        <v>276</v>
      </c>
      <c r="F307" s="31">
        <v>1080</v>
      </c>
      <c r="G307" s="26" t="s">
        <v>436</v>
      </c>
      <c r="H307" s="26" t="s">
        <v>435</v>
      </c>
      <c r="I307" s="39">
        <v>3013.93</v>
      </c>
      <c r="J307" s="39">
        <v>0</v>
      </c>
      <c r="K307" s="39">
        <v>0</v>
      </c>
      <c r="L307" s="39">
        <v>0</v>
      </c>
      <c r="M307" s="39">
        <v>0</v>
      </c>
      <c r="N307" s="39">
        <v>0</v>
      </c>
      <c r="O307" s="39">
        <v>0</v>
      </c>
      <c r="P307" s="39">
        <v>0</v>
      </c>
      <c r="Q307" s="39">
        <v>0</v>
      </c>
      <c r="R307" s="39">
        <v>0</v>
      </c>
      <c r="S307" s="39">
        <v>0</v>
      </c>
      <c r="T307" s="39">
        <v>0</v>
      </c>
      <c r="U307" s="39">
        <v>0</v>
      </c>
      <c r="V307" s="39">
        <v>0</v>
      </c>
      <c r="W307" s="39">
        <v>990.77</v>
      </c>
      <c r="X307" s="39">
        <v>0</v>
      </c>
      <c r="Y307" s="39">
        <v>1261.1400000000001</v>
      </c>
      <c r="Z307" s="39">
        <v>0</v>
      </c>
      <c r="AA307" s="39">
        <v>1191.99</v>
      </c>
      <c r="AB307" s="39">
        <v>0</v>
      </c>
      <c r="AC307" s="39">
        <v>0</v>
      </c>
      <c r="AD307" s="39">
        <v>757.25</v>
      </c>
      <c r="AE307" s="39">
        <v>556.54999999999995</v>
      </c>
      <c r="AF307" s="39">
        <v>562.48</v>
      </c>
      <c r="AG307" s="39">
        <v>0</v>
      </c>
      <c r="AH307" s="39">
        <v>0</v>
      </c>
      <c r="AI307" s="39">
        <v>446.08</v>
      </c>
      <c r="AJ307" s="39">
        <v>0</v>
      </c>
      <c r="AK307" s="39">
        <v>0</v>
      </c>
      <c r="AL307" s="39">
        <v>0</v>
      </c>
      <c r="AM307" s="39">
        <v>0</v>
      </c>
      <c r="AN307" s="39">
        <v>0</v>
      </c>
      <c r="AO307" s="39">
        <v>0</v>
      </c>
      <c r="AP307" s="39">
        <v>0</v>
      </c>
      <c r="AQ307" s="39">
        <v>1294.4000000000001</v>
      </c>
      <c r="AR307" s="39">
        <v>0</v>
      </c>
      <c r="AS307" s="39">
        <v>0</v>
      </c>
      <c r="AT307" s="39">
        <v>0</v>
      </c>
      <c r="AU307" s="39">
        <v>0</v>
      </c>
      <c r="AV307" s="39">
        <v>0</v>
      </c>
      <c r="AW307" s="39">
        <v>950.99</v>
      </c>
      <c r="AX307" s="39">
        <v>0</v>
      </c>
      <c r="AY307" s="39">
        <v>0</v>
      </c>
      <c r="AZ307" s="39">
        <v>0</v>
      </c>
      <c r="BA307" s="62">
        <v>0</v>
      </c>
      <c r="BB307" s="62">
        <v>0</v>
      </c>
      <c r="BC307" s="62">
        <v>0</v>
      </c>
      <c r="BD307" s="62">
        <v>1020.97</v>
      </c>
      <c r="BE307" s="62">
        <v>0</v>
      </c>
      <c r="BF307" s="62">
        <v>0</v>
      </c>
      <c r="BG307" s="62">
        <v>0</v>
      </c>
      <c r="BH307" s="62">
        <v>0</v>
      </c>
      <c r="BI307" s="7">
        <v>0</v>
      </c>
      <c r="BJ307" s="7">
        <v>0</v>
      </c>
      <c r="BK307" s="62">
        <v>1160.52</v>
      </c>
      <c r="BL307" s="62">
        <v>0</v>
      </c>
      <c r="BM307" s="170">
        <v>0</v>
      </c>
      <c r="BN307" s="62"/>
      <c r="BO307" s="62"/>
      <c r="BP307" s="62"/>
      <c r="BQ307" s="62"/>
      <c r="BR307" s="62"/>
      <c r="BS307" s="62"/>
      <c r="BT307" s="62"/>
    </row>
    <row r="308" spans="3:72" x14ac:dyDescent="0.25">
      <c r="C308" t="str">
        <f>INDEX(Propetz!B:B,MATCH(F308,Propetz!D:D,0),1)</f>
        <v>DE PAULA COMERCIO DE PECAS - EIRELI</v>
      </c>
      <c r="D308" s="31" t="s">
        <v>64</v>
      </c>
      <c r="E308" s="26" t="s">
        <v>276</v>
      </c>
      <c r="F308" s="31">
        <v>1079</v>
      </c>
      <c r="G308" s="26" t="s">
        <v>436</v>
      </c>
      <c r="H308" s="26" t="s">
        <v>440</v>
      </c>
      <c r="I308" s="39">
        <v>2297.02</v>
      </c>
      <c r="J308" s="39">
        <v>0</v>
      </c>
      <c r="K308" s="39">
        <v>2704.05</v>
      </c>
      <c r="L308" s="39">
        <v>938.75</v>
      </c>
      <c r="M308" s="39">
        <v>922.26</v>
      </c>
      <c r="N308" s="39">
        <v>0</v>
      </c>
      <c r="O308" s="39">
        <v>0</v>
      </c>
      <c r="P308" s="39">
        <v>0</v>
      </c>
      <c r="Q308" s="39">
        <v>0</v>
      </c>
      <c r="R308" s="39">
        <v>0</v>
      </c>
      <c r="S308" s="39">
        <v>0</v>
      </c>
      <c r="T308" s="39">
        <v>0</v>
      </c>
      <c r="U308" s="39">
        <v>0</v>
      </c>
      <c r="V308" s="39">
        <v>0</v>
      </c>
      <c r="W308" s="39">
        <v>0</v>
      </c>
      <c r="X308" s="39">
        <v>0</v>
      </c>
      <c r="Y308" s="39">
        <v>0</v>
      </c>
      <c r="Z308" s="39">
        <v>0</v>
      </c>
      <c r="AA308" s="39">
        <v>0</v>
      </c>
      <c r="AB308" s="39">
        <v>0</v>
      </c>
      <c r="AC308" s="39">
        <v>0</v>
      </c>
      <c r="AD308" s="39">
        <v>0</v>
      </c>
      <c r="AE308" s="39">
        <v>0</v>
      </c>
      <c r="AF308" s="39">
        <v>0</v>
      </c>
      <c r="AG308" s="39">
        <v>0</v>
      </c>
      <c r="AH308" s="39">
        <v>0</v>
      </c>
      <c r="AI308" s="39">
        <v>0</v>
      </c>
      <c r="AJ308" s="39">
        <v>0</v>
      </c>
      <c r="AK308" s="39">
        <v>0</v>
      </c>
      <c r="AL308" s="39">
        <v>0</v>
      </c>
      <c r="AM308" s="39">
        <v>0</v>
      </c>
      <c r="AN308" s="39">
        <v>0</v>
      </c>
      <c r="AO308" s="39">
        <v>0</v>
      </c>
      <c r="AP308" s="39">
        <v>0</v>
      </c>
      <c r="AQ308" s="39">
        <v>0</v>
      </c>
      <c r="AR308" s="39">
        <v>0</v>
      </c>
      <c r="AS308" s="39">
        <v>0</v>
      </c>
      <c r="AT308" s="39">
        <v>0</v>
      </c>
      <c r="AU308" s="39">
        <v>0</v>
      </c>
      <c r="AV308" s="39">
        <v>0</v>
      </c>
      <c r="AW308" s="39">
        <v>0</v>
      </c>
      <c r="AX308" s="39">
        <v>0</v>
      </c>
      <c r="AY308" s="39">
        <v>0</v>
      </c>
      <c r="AZ308" s="39">
        <v>0</v>
      </c>
      <c r="BA308" s="62">
        <v>0</v>
      </c>
      <c r="BB308" s="62">
        <v>0</v>
      </c>
      <c r="BC308" s="62">
        <v>0</v>
      </c>
      <c r="BD308" s="62">
        <v>0</v>
      </c>
      <c r="BE308" s="62">
        <v>0</v>
      </c>
      <c r="BF308" s="62">
        <v>0</v>
      </c>
      <c r="BG308" s="62">
        <v>0</v>
      </c>
      <c r="BH308" s="62">
        <v>0</v>
      </c>
      <c r="BI308" s="7">
        <v>0</v>
      </c>
      <c r="BJ308" s="7">
        <v>0</v>
      </c>
      <c r="BK308" s="62">
        <v>0</v>
      </c>
      <c r="BL308" s="62">
        <v>0</v>
      </c>
      <c r="BM308" s="170">
        <v>0</v>
      </c>
      <c r="BN308" s="62"/>
      <c r="BO308" s="62"/>
      <c r="BP308" s="62"/>
      <c r="BQ308" s="62"/>
      <c r="BR308" s="62"/>
      <c r="BS308" s="62"/>
      <c r="BT308" s="62"/>
    </row>
    <row r="309" spans="3:72" x14ac:dyDescent="0.25">
      <c r="C309" t="str">
        <f>INDEX(Propetz!B:B,MATCH(F309,Propetz!D:D,0),1)</f>
        <v>LIAMARA SUTIL DA FONSECA GIRARDI</v>
      </c>
      <c r="D309" s="31" t="s">
        <v>142</v>
      </c>
      <c r="E309" s="26" t="s">
        <v>281</v>
      </c>
      <c r="F309" s="31">
        <v>1222</v>
      </c>
      <c r="G309" s="26" t="s">
        <v>529</v>
      </c>
      <c r="H309" s="26" t="s">
        <v>440</v>
      </c>
      <c r="I309" s="39">
        <v>0</v>
      </c>
      <c r="J309" s="39">
        <v>0</v>
      </c>
      <c r="K309" s="39">
        <v>0</v>
      </c>
      <c r="L309" s="39">
        <v>0</v>
      </c>
      <c r="M309" s="39">
        <v>0</v>
      </c>
      <c r="N309" s="39">
        <v>0</v>
      </c>
      <c r="O309" s="39">
        <v>795.24</v>
      </c>
      <c r="P309" s="39">
        <v>0</v>
      </c>
      <c r="Q309" s="39">
        <v>0</v>
      </c>
      <c r="R309" s="39">
        <v>0</v>
      </c>
      <c r="S309" s="39">
        <v>0</v>
      </c>
      <c r="T309" s="39">
        <v>0</v>
      </c>
      <c r="U309" s="39">
        <v>0</v>
      </c>
      <c r="V309" s="39">
        <v>0</v>
      </c>
      <c r="W309" s="39">
        <v>0</v>
      </c>
      <c r="X309" s="39">
        <v>0</v>
      </c>
      <c r="Y309" s="39">
        <v>0</v>
      </c>
      <c r="Z309" s="39">
        <v>0</v>
      </c>
      <c r="AA309" s="39">
        <v>0</v>
      </c>
      <c r="AB309" s="39">
        <v>0</v>
      </c>
      <c r="AC309" s="39">
        <v>0</v>
      </c>
      <c r="AD309" s="39">
        <v>0</v>
      </c>
      <c r="AE309" s="39">
        <v>0</v>
      </c>
      <c r="AF309" s="39">
        <v>0</v>
      </c>
      <c r="AG309" s="39">
        <v>0</v>
      </c>
      <c r="AH309" s="39">
        <v>0</v>
      </c>
      <c r="AI309" s="39">
        <v>0</v>
      </c>
      <c r="AJ309" s="39">
        <v>0</v>
      </c>
      <c r="AK309" s="39">
        <v>0</v>
      </c>
      <c r="AL309" s="39">
        <v>0</v>
      </c>
      <c r="AM309" s="39">
        <v>0</v>
      </c>
      <c r="AN309" s="39">
        <v>0</v>
      </c>
      <c r="AO309" s="39">
        <v>0</v>
      </c>
      <c r="AP309" s="39">
        <v>0</v>
      </c>
      <c r="AQ309" s="39">
        <v>0</v>
      </c>
      <c r="AR309" s="39">
        <v>0</v>
      </c>
      <c r="AS309" s="39">
        <v>0</v>
      </c>
      <c r="AT309" s="39">
        <v>0</v>
      </c>
      <c r="AU309" s="39">
        <v>0</v>
      </c>
      <c r="AV309" s="39">
        <v>0</v>
      </c>
      <c r="AW309" s="39">
        <v>0</v>
      </c>
      <c r="AX309" s="39">
        <v>0</v>
      </c>
      <c r="AY309" s="39">
        <v>0</v>
      </c>
      <c r="AZ309" s="39">
        <v>0</v>
      </c>
      <c r="BA309" s="62">
        <v>0</v>
      </c>
      <c r="BB309" s="62">
        <v>0</v>
      </c>
      <c r="BC309" s="62">
        <v>0</v>
      </c>
      <c r="BD309" s="62">
        <v>0</v>
      </c>
      <c r="BE309" s="62">
        <v>0</v>
      </c>
      <c r="BF309" s="62">
        <v>0</v>
      </c>
      <c r="BG309" s="62">
        <v>0</v>
      </c>
      <c r="BH309" s="62">
        <v>0</v>
      </c>
      <c r="BI309" s="7">
        <v>0</v>
      </c>
      <c r="BJ309" s="7">
        <v>0</v>
      </c>
      <c r="BK309" s="62">
        <v>0</v>
      </c>
      <c r="BL309" s="62">
        <v>0</v>
      </c>
      <c r="BM309" s="170">
        <v>0</v>
      </c>
      <c r="BN309" s="62"/>
      <c r="BO309" s="62"/>
      <c r="BP309" s="62"/>
      <c r="BQ309" s="62"/>
      <c r="BR309" s="62"/>
      <c r="BS309" s="62"/>
      <c r="BT309" s="62"/>
    </row>
    <row r="310" spans="3:72" x14ac:dyDescent="0.25">
      <c r="C310" t="str">
        <f>INDEX(Propetz!B:B,MATCH(F310,Propetz!D:D,0),1)</f>
        <v>DEYZI CRISTIANA DE CARVALHO</v>
      </c>
      <c r="D310" s="31" t="s">
        <v>67</v>
      </c>
      <c r="E310" s="26" t="s">
        <v>281</v>
      </c>
      <c r="F310" s="31">
        <v>1215</v>
      </c>
      <c r="G310" s="26" t="s">
        <v>529</v>
      </c>
      <c r="H310" s="26" t="s">
        <v>440</v>
      </c>
      <c r="I310" s="39">
        <v>0</v>
      </c>
      <c r="J310" s="39">
        <v>0</v>
      </c>
      <c r="K310" s="39">
        <v>0</v>
      </c>
      <c r="L310" s="39">
        <v>0</v>
      </c>
      <c r="M310" s="39">
        <v>0</v>
      </c>
      <c r="N310" s="39">
        <v>757.09</v>
      </c>
      <c r="O310" s="39">
        <v>0</v>
      </c>
      <c r="P310" s="39">
        <v>0</v>
      </c>
      <c r="Q310" s="39">
        <v>0</v>
      </c>
      <c r="R310" s="39">
        <v>0</v>
      </c>
      <c r="S310" s="39">
        <v>0</v>
      </c>
      <c r="T310" s="39">
        <v>0</v>
      </c>
      <c r="U310" s="39">
        <v>0</v>
      </c>
      <c r="V310" s="39">
        <v>0</v>
      </c>
      <c r="W310" s="39">
        <v>0</v>
      </c>
      <c r="X310" s="39">
        <v>0</v>
      </c>
      <c r="Y310" s="39">
        <v>0</v>
      </c>
      <c r="Z310" s="39">
        <v>0</v>
      </c>
      <c r="AA310" s="39">
        <v>0</v>
      </c>
      <c r="AB310" s="39">
        <v>0</v>
      </c>
      <c r="AC310" s="39">
        <v>0</v>
      </c>
      <c r="AD310" s="39">
        <v>0</v>
      </c>
      <c r="AE310" s="39">
        <v>0</v>
      </c>
      <c r="AF310" s="39">
        <v>0</v>
      </c>
      <c r="AG310" s="39">
        <v>0</v>
      </c>
      <c r="AH310" s="39">
        <v>0</v>
      </c>
      <c r="AI310" s="39">
        <v>0</v>
      </c>
      <c r="AJ310" s="39">
        <v>0</v>
      </c>
      <c r="AK310" s="39">
        <v>0</v>
      </c>
      <c r="AL310" s="39">
        <v>0</v>
      </c>
      <c r="AM310" s="39">
        <v>0</v>
      </c>
      <c r="AN310" s="39">
        <v>0</v>
      </c>
      <c r="AO310" s="39">
        <v>0</v>
      </c>
      <c r="AP310" s="39">
        <v>0</v>
      </c>
      <c r="AQ310" s="39">
        <v>0</v>
      </c>
      <c r="AR310" s="39">
        <v>0</v>
      </c>
      <c r="AS310" s="39">
        <v>0</v>
      </c>
      <c r="AT310" s="39">
        <v>0</v>
      </c>
      <c r="AU310" s="39">
        <v>0</v>
      </c>
      <c r="AV310" s="39">
        <v>0</v>
      </c>
      <c r="AW310" s="39">
        <v>0</v>
      </c>
      <c r="AX310" s="39">
        <v>0</v>
      </c>
      <c r="AY310" s="39">
        <v>0</v>
      </c>
      <c r="AZ310" s="39">
        <v>0</v>
      </c>
      <c r="BA310" s="62">
        <v>0</v>
      </c>
      <c r="BB310" s="62">
        <v>0</v>
      </c>
      <c r="BC310" s="62">
        <v>0</v>
      </c>
      <c r="BD310" s="62">
        <v>0</v>
      </c>
      <c r="BE310" s="62">
        <v>0</v>
      </c>
      <c r="BF310" s="62">
        <v>0</v>
      </c>
      <c r="BG310" s="62">
        <v>0</v>
      </c>
      <c r="BH310" s="62">
        <v>0</v>
      </c>
      <c r="BI310" s="7">
        <v>0</v>
      </c>
      <c r="BJ310" s="7">
        <v>0</v>
      </c>
      <c r="BK310" s="62">
        <v>0</v>
      </c>
      <c r="BL310" s="62">
        <v>0</v>
      </c>
      <c r="BM310" s="170">
        <v>0</v>
      </c>
      <c r="BN310" s="62"/>
      <c r="BO310" s="62"/>
      <c r="BP310" s="62"/>
      <c r="BQ310" s="62"/>
      <c r="BR310" s="62"/>
      <c r="BS310" s="62"/>
      <c r="BT310" s="62"/>
    </row>
    <row r="311" spans="3:72" x14ac:dyDescent="0.25">
      <c r="C311" t="str">
        <f>INDEX(Propetz!B:B,MATCH(F311,Propetz!D:D,0),1)</f>
        <v>VALDENIR PINTO ALANO</v>
      </c>
      <c r="D311" s="31" t="s">
        <v>254</v>
      </c>
      <c r="E311" s="26" t="s">
        <v>280</v>
      </c>
      <c r="F311" s="31">
        <v>1204</v>
      </c>
      <c r="G311" s="26" t="s">
        <v>436</v>
      </c>
      <c r="H311" s="26" t="s">
        <v>440</v>
      </c>
      <c r="I311" s="39">
        <v>0</v>
      </c>
      <c r="J311" s="39">
        <v>0</v>
      </c>
      <c r="K311" s="39">
        <v>0</v>
      </c>
      <c r="L311" s="39">
        <v>0</v>
      </c>
      <c r="M311" s="39">
        <v>0</v>
      </c>
      <c r="N311" s="39">
        <v>523.26</v>
      </c>
      <c r="O311" s="39">
        <v>0</v>
      </c>
      <c r="P311" s="39">
        <v>0</v>
      </c>
      <c r="Q311" s="39">
        <v>0</v>
      </c>
      <c r="R311" s="39">
        <v>0</v>
      </c>
      <c r="S311" s="39">
        <v>0</v>
      </c>
      <c r="T311" s="39">
        <v>0</v>
      </c>
      <c r="U311" s="39">
        <v>0</v>
      </c>
      <c r="V311" s="39">
        <v>0</v>
      </c>
      <c r="W311" s="39">
        <v>0</v>
      </c>
      <c r="X311" s="39">
        <v>0</v>
      </c>
      <c r="Y311" s="39">
        <v>0</v>
      </c>
      <c r="Z311" s="39">
        <v>0</v>
      </c>
      <c r="AA311" s="39">
        <v>0</v>
      </c>
      <c r="AB311" s="39">
        <v>0</v>
      </c>
      <c r="AC311" s="39">
        <v>0</v>
      </c>
      <c r="AD311" s="39">
        <v>0</v>
      </c>
      <c r="AE311" s="39">
        <v>0</v>
      </c>
      <c r="AF311" s="39">
        <v>0</v>
      </c>
      <c r="AG311" s="39">
        <v>0</v>
      </c>
      <c r="AH311" s="39">
        <v>0</v>
      </c>
      <c r="AI311" s="39">
        <v>0</v>
      </c>
      <c r="AJ311" s="39">
        <v>0</v>
      </c>
      <c r="AK311" s="39">
        <v>0</v>
      </c>
      <c r="AL311" s="39">
        <v>0</v>
      </c>
      <c r="AM311" s="39">
        <v>0</v>
      </c>
      <c r="AN311" s="39">
        <v>0</v>
      </c>
      <c r="AO311" s="39">
        <v>0</v>
      </c>
      <c r="AP311" s="39">
        <v>0</v>
      </c>
      <c r="AQ311" s="39">
        <v>0</v>
      </c>
      <c r="AR311" s="39">
        <v>0</v>
      </c>
      <c r="AS311" s="39">
        <v>0</v>
      </c>
      <c r="AT311" s="39">
        <v>0</v>
      </c>
      <c r="AU311" s="39">
        <v>0</v>
      </c>
      <c r="AV311" s="39">
        <v>0</v>
      </c>
      <c r="AW311" s="39">
        <v>0</v>
      </c>
      <c r="AX311" s="39">
        <v>0</v>
      </c>
      <c r="AY311" s="39">
        <v>0</v>
      </c>
      <c r="AZ311" s="39">
        <v>0</v>
      </c>
      <c r="BA311" s="62">
        <v>0</v>
      </c>
      <c r="BB311" s="62">
        <v>0</v>
      </c>
      <c r="BC311" s="62">
        <v>0</v>
      </c>
      <c r="BD311" s="62">
        <v>0</v>
      </c>
      <c r="BE311" s="62">
        <v>0</v>
      </c>
      <c r="BF311" s="62">
        <v>0</v>
      </c>
      <c r="BG311" s="62">
        <v>0</v>
      </c>
      <c r="BH311" s="62">
        <v>0</v>
      </c>
      <c r="BI311" s="7">
        <v>0</v>
      </c>
      <c r="BJ311" s="7">
        <v>0</v>
      </c>
      <c r="BK311" s="62">
        <v>0</v>
      </c>
      <c r="BL311" s="62">
        <v>0</v>
      </c>
      <c r="BM311" s="170">
        <v>0</v>
      </c>
      <c r="BN311" s="62"/>
      <c r="BO311" s="62"/>
      <c r="BP311" s="62"/>
      <c r="BQ311" s="62"/>
      <c r="BR311" s="62"/>
      <c r="BS311" s="62"/>
      <c r="BT311" s="62"/>
    </row>
    <row r="312" spans="3:72" x14ac:dyDescent="0.25">
      <c r="C312" t="str">
        <f>INDEX(Propetz!B:B,MATCH(F312,Propetz!D:D,0),1)</f>
        <v>SHOPPING DO TOSADOR DISTRIBUIDOR DE ACESSORIOS PARA PET SHOP</v>
      </c>
      <c r="D312" s="31" t="s">
        <v>232</v>
      </c>
      <c r="E312" s="26" t="s">
        <v>276</v>
      </c>
      <c r="F312" s="31">
        <v>1026</v>
      </c>
      <c r="G312" s="26" t="s">
        <v>436</v>
      </c>
      <c r="H312" s="26" t="s">
        <v>464</v>
      </c>
      <c r="I312" s="39">
        <v>13806.08</v>
      </c>
      <c r="J312" s="39">
        <v>71057.2</v>
      </c>
      <c r="K312" s="39">
        <v>0</v>
      </c>
      <c r="L312" s="39">
        <v>0</v>
      </c>
      <c r="M312" s="39">
        <v>0</v>
      </c>
      <c r="N312" s="39">
        <v>0</v>
      </c>
      <c r="O312" s="39">
        <v>0</v>
      </c>
      <c r="P312" s="39">
        <v>0</v>
      </c>
      <c r="Q312" s="39">
        <v>461.78</v>
      </c>
      <c r="R312" s="39">
        <v>0</v>
      </c>
      <c r="S312" s="39">
        <v>0</v>
      </c>
      <c r="T312" s="39">
        <v>0</v>
      </c>
      <c r="U312" s="39">
        <v>0</v>
      </c>
      <c r="V312" s="39">
        <v>0</v>
      </c>
      <c r="W312" s="39">
        <v>0</v>
      </c>
      <c r="X312" s="39">
        <v>0</v>
      </c>
      <c r="Y312" s="39">
        <v>0</v>
      </c>
      <c r="Z312" s="39">
        <v>0</v>
      </c>
      <c r="AA312" s="39">
        <v>0</v>
      </c>
      <c r="AB312" s="39">
        <v>0</v>
      </c>
      <c r="AC312" s="39">
        <v>0</v>
      </c>
      <c r="AD312" s="39">
        <v>0</v>
      </c>
      <c r="AE312" s="39">
        <v>0</v>
      </c>
      <c r="AF312" s="39">
        <v>0</v>
      </c>
      <c r="AG312" s="39">
        <v>0</v>
      </c>
      <c r="AH312" s="39">
        <v>0</v>
      </c>
      <c r="AI312" s="39">
        <v>0</v>
      </c>
      <c r="AJ312" s="39">
        <v>0</v>
      </c>
      <c r="AK312" s="39">
        <v>0</v>
      </c>
      <c r="AL312" s="39">
        <v>0</v>
      </c>
      <c r="AM312" s="39">
        <v>0</v>
      </c>
      <c r="AN312" s="39">
        <v>0</v>
      </c>
      <c r="AO312" s="39">
        <v>0</v>
      </c>
      <c r="AP312" s="39">
        <v>0</v>
      </c>
      <c r="AQ312" s="39">
        <v>0</v>
      </c>
      <c r="AR312" s="39">
        <v>0</v>
      </c>
      <c r="AS312" s="39">
        <v>0</v>
      </c>
      <c r="AT312" s="39">
        <v>0</v>
      </c>
      <c r="AU312" s="39">
        <v>0</v>
      </c>
      <c r="AV312" s="39">
        <v>0</v>
      </c>
      <c r="AW312" s="39">
        <v>0</v>
      </c>
      <c r="AX312" s="39">
        <v>0</v>
      </c>
      <c r="AY312" s="39">
        <v>0</v>
      </c>
      <c r="AZ312" s="39">
        <v>0</v>
      </c>
      <c r="BA312" s="62">
        <v>0</v>
      </c>
      <c r="BB312" s="62">
        <v>0</v>
      </c>
      <c r="BC312" s="62">
        <v>0</v>
      </c>
      <c r="BD312" s="62">
        <v>0</v>
      </c>
      <c r="BE312" s="62">
        <v>0</v>
      </c>
      <c r="BF312" s="62">
        <v>0</v>
      </c>
      <c r="BG312" s="62">
        <v>0</v>
      </c>
      <c r="BH312" s="62">
        <v>0</v>
      </c>
      <c r="BI312" s="7">
        <v>0</v>
      </c>
      <c r="BJ312" s="7">
        <v>0</v>
      </c>
      <c r="BK312" s="62">
        <v>0</v>
      </c>
      <c r="BL312" s="62">
        <v>0</v>
      </c>
      <c r="BM312" s="170">
        <v>0</v>
      </c>
      <c r="BN312" s="62"/>
      <c r="BO312" s="62"/>
      <c r="BP312" s="62"/>
      <c r="BQ312" s="62"/>
      <c r="BR312" s="62"/>
      <c r="BS312" s="62"/>
      <c r="BT312" s="62"/>
    </row>
    <row r="313" spans="3:72" x14ac:dyDescent="0.25">
      <c r="C313" t="str">
        <f>INDEX(Propetz!B:B,MATCH(F313,Propetz!D:D,0),1)</f>
        <v>ARQUELINO PEREIRA JUNIOR</v>
      </c>
      <c r="D313" s="31" t="s">
        <v>25</v>
      </c>
      <c r="E313" s="26" t="s">
        <v>275</v>
      </c>
      <c r="F313" s="31">
        <v>1230</v>
      </c>
      <c r="G313" s="26" t="s">
        <v>529</v>
      </c>
      <c r="H313" s="26" t="s">
        <v>440</v>
      </c>
      <c r="I313" s="39">
        <v>0</v>
      </c>
      <c r="J313" s="39">
        <v>0</v>
      </c>
      <c r="K313" s="39">
        <v>0</v>
      </c>
      <c r="L313" s="39">
        <v>0</v>
      </c>
      <c r="M313" s="39">
        <v>0</v>
      </c>
      <c r="N313" s="39">
        <v>0</v>
      </c>
      <c r="O313" s="39">
        <v>450.53</v>
      </c>
      <c r="P313" s="39">
        <v>0</v>
      </c>
      <c r="Q313" s="39">
        <v>0</v>
      </c>
      <c r="R313" s="39">
        <v>0</v>
      </c>
      <c r="S313" s="39">
        <v>0</v>
      </c>
      <c r="T313" s="39">
        <v>0</v>
      </c>
      <c r="U313" s="39">
        <v>0</v>
      </c>
      <c r="V313" s="39">
        <v>0</v>
      </c>
      <c r="W313" s="39">
        <v>0</v>
      </c>
      <c r="X313" s="39">
        <v>0</v>
      </c>
      <c r="Y313" s="39">
        <v>0</v>
      </c>
      <c r="Z313" s="39">
        <v>0</v>
      </c>
      <c r="AA313" s="39">
        <v>0</v>
      </c>
      <c r="AB313" s="39">
        <v>0</v>
      </c>
      <c r="AC313" s="39">
        <v>0</v>
      </c>
      <c r="AD313" s="39">
        <v>0</v>
      </c>
      <c r="AE313" s="39">
        <v>0</v>
      </c>
      <c r="AF313" s="39">
        <v>0</v>
      </c>
      <c r="AG313" s="39">
        <v>0</v>
      </c>
      <c r="AH313" s="39">
        <v>0</v>
      </c>
      <c r="AI313" s="39">
        <v>0</v>
      </c>
      <c r="AJ313" s="39">
        <v>0</v>
      </c>
      <c r="AK313" s="39">
        <v>0</v>
      </c>
      <c r="AL313" s="39">
        <v>0</v>
      </c>
      <c r="AM313" s="39">
        <v>0</v>
      </c>
      <c r="AN313" s="39">
        <v>0</v>
      </c>
      <c r="AO313" s="39">
        <v>0</v>
      </c>
      <c r="AP313" s="39">
        <v>0</v>
      </c>
      <c r="AQ313" s="39">
        <v>0</v>
      </c>
      <c r="AR313" s="39">
        <v>0</v>
      </c>
      <c r="AS313" s="39">
        <v>0</v>
      </c>
      <c r="AT313" s="39">
        <v>0</v>
      </c>
      <c r="AU313" s="39">
        <v>0</v>
      </c>
      <c r="AV313" s="39">
        <v>0</v>
      </c>
      <c r="AW313" s="39">
        <v>0</v>
      </c>
      <c r="AX313" s="39">
        <v>0</v>
      </c>
      <c r="AY313" s="39">
        <v>0</v>
      </c>
      <c r="AZ313" s="39">
        <v>0</v>
      </c>
      <c r="BA313" s="62">
        <v>0</v>
      </c>
      <c r="BB313" s="62">
        <v>0</v>
      </c>
      <c r="BC313" s="62">
        <v>0</v>
      </c>
      <c r="BD313" s="62">
        <v>0</v>
      </c>
      <c r="BE313" s="62">
        <v>0</v>
      </c>
      <c r="BF313" s="62">
        <v>0</v>
      </c>
      <c r="BG313" s="62">
        <v>0</v>
      </c>
      <c r="BH313" s="62">
        <v>0</v>
      </c>
      <c r="BI313" s="7">
        <v>0</v>
      </c>
      <c r="BJ313" s="7">
        <v>0</v>
      </c>
      <c r="BK313" s="62">
        <v>0</v>
      </c>
      <c r="BL313" s="62">
        <v>0</v>
      </c>
      <c r="BM313" s="170">
        <v>0</v>
      </c>
      <c r="BN313" s="62"/>
      <c r="BO313" s="62"/>
      <c r="BP313" s="62"/>
      <c r="BQ313" s="62"/>
      <c r="BR313" s="62"/>
      <c r="BS313" s="62"/>
      <c r="BT313" s="62"/>
    </row>
    <row r="314" spans="3:72" x14ac:dyDescent="0.25">
      <c r="C314" t="str">
        <f>INDEX(Propetz!B:B,MATCH(F314,Propetz!D:D,0),1)</f>
        <v>JF LAMINAS E EQUIPAMENTOS PARA BANHO E TOSA LTDA</v>
      </c>
      <c r="D314" s="31" t="s">
        <v>124</v>
      </c>
      <c r="E314" s="26" t="s">
        <v>280</v>
      </c>
      <c r="F314" s="31">
        <v>1072</v>
      </c>
      <c r="G314" s="26" t="s">
        <v>436</v>
      </c>
      <c r="H314" s="26" t="s">
        <v>435</v>
      </c>
      <c r="I314" s="53">
        <v>0</v>
      </c>
      <c r="J314" s="53">
        <v>0</v>
      </c>
      <c r="K314" s="53">
        <v>0</v>
      </c>
      <c r="L314" s="39">
        <v>0</v>
      </c>
      <c r="M314" s="39">
        <v>0</v>
      </c>
      <c r="N314" s="39">
        <v>0</v>
      </c>
      <c r="O314" s="53">
        <v>0</v>
      </c>
      <c r="P314" s="39">
        <v>0</v>
      </c>
      <c r="Q314" s="53">
        <v>0</v>
      </c>
      <c r="R314" s="53">
        <v>0</v>
      </c>
      <c r="S314" s="53">
        <v>0</v>
      </c>
      <c r="T314" s="39">
        <v>0</v>
      </c>
      <c r="U314" s="39">
        <v>0</v>
      </c>
      <c r="V314" s="53">
        <v>0</v>
      </c>
      <c r="W314" s="39">
        <v>0</v>
      </c>
      <c r="X314" s="39">
        <v>0</v>
      </c>
      <c r="Y314" s="39">
        <v>0</v>
      </c>
      <c r="Z314" s="39">
        <v>0</v>
      </c>
      <c r="AA314" s="39">
        <v>0</v>
      </c>
      <c r="AB314" s="39">
        <v>0</v>
      </c>
      <c r="AC314" s="39">
        <v>0</v>
      </c>
      <c r="AD314" s="39">
        <v>17580</v>
      </c>
      <c r="AE314" s="39">
        <v>0</v>
      </c>
      <c r="AF314" s="39">
        <v>0</v>
      </c>
      <c r="AG314" s="39">
        <v>0</v>
      </c>
      <c r="AH314" s="39">
        <v>0</v>
      </c>
      <c r="AI314" s="39">
        <v>0</v>
      </c>
      <c r="AJ314" s="39">
        <v>0</v>
      </c>
      <c r="AK314" s="39">
        <v>0</v>
      </c>
      <c r="AL314" s="39">
        <v>0</v>
      </c>
      <c r="AM314" s="39">
        <v>0</v>
      </c>
      <c r="AN314" s="39">
        <v>3053.52</v>
      </c>
      <c r="AO314" s="39">
        <v>0</v>
      </c>
      <c r="AP314" s="39">
        <v>0</v>
      </c>
      <c r="AQ314" s="39">
        <v>0</v>
      </c>
      <c r="AR314" s="39">
        <v>4600.32</v>
      </c>
      <c r="AS314" s="39">
        <v>0</v>
      </c>
      <c r="AT314" s="39">
        <v>0</v>
      </c>
      <c r="AU314" s="39">
        <v>0</v>
      </c>
      <c r="AV314" s="39">
        <v>0</v>
      </c>
      <c r="AW314" s="39">
        <v>0</v>
      </c>
      <c r="AX314" s="39">
        <v>0</v>
      </c>
      <c r="AY314" s="39">
        <v>0</v>
      </c>
      <c r="AZ314" s="39">
        <v>0</v>
      </c>
      <c r="BA314" s="62">
        <v>0</v>
      </c>
      <c r="BB314" s="62">
        <v>0</v>
      </c>
      <c r="BC314" s="62">
        <v>0</v>
      </c>
      <c r="BD314" s="62">
        <v>0</v>
      </c>
      <c r="BE314" s="62">
        <v>0</v>
      </c>
      <c r="BF314" s="62">
        <v>8339.89</v>
      </c>
      <c r="BG314" s="62">
        <v>495.6</v>
      </c>
      <c r="BH314" s="62">
        <v>0</v>
      </c>
      <c r="BI314" s="7">
        <v>0</v>
      </c>
      <c r="BJ314" s="7">
        <v>0</v>
      </c>
      <c r="BK314" s="62">
        <v>4742.4799999999996</v>
      </c>
      <c r="BL314" s="62">
        <v>0</v>
      </c>
      <c r="BM314" s="170">
        <v>4185.8</v>
      </c>
      <c r="BN314" s="62"/>
      <c r="BO314" s="62"/>
      <c r="BP314" s="62"/>
      <c r="BQ314" s="62"/>
      <c r="BR314" s="62"/>
      <c r="BS314" s="62"/>
      <c r="BT314" s="62"/>
    </row>
    <row r="315" spans="3:72" x14ac:dyDescent="0.25">
      <c r="C315" t="str">
        <f>INDEX(Propetz!B:B,MATCH(F315,Propetz!D:D,0),1)</f>
        <v>JOAO PAULO RIZZATTI 00787231916</v>
      </c>
      <c r="D315" s="31" t="s">
        <v>126</v>
      </c>
      <c r="E315" s="26" t="s">
        <v>275</v>
      </c>
      <c r="F315" s="31">
        <v>1050</v>
      </c>
      <c r="G315" s="26" t="s">
        <v>529</v>
      </c>
      <c r="H315" s="26" t="s">
        <v>440</v>
      </c>
      <c r="I315" s="39">
        <v>4845.96</v>
      </c>
      <c r="J315" s="39">
        <v>0</v>
      </c>
      <c r="K315" s="39">
        <v>0</v>
      </c>
      <c r="L315" s="39">
        <v>0</v>
      </c>
      <c r="M315" s="39">
        <v>0</v>
      </c>
      <c r="N315" s="39">
        <v>0</v>
      </c>
      <c r="O315" s="39">
        <v>0</v>
      </c>
      <c r="P315" s="39">
        <v>0</v>
      </c>
      <c r="Q315" s="39">
        <v>0</v>
      </c>
      <c r="R315" s="39">
        <v>0</v>
      </c>
      <c r="S315" s="39">
        <v>0</v>
      </c>
      <c r="T315" s="39">
        <v>0</v>
      </c>
      <c r="U315" s="39">
        <v>0</v>
      </c>
      <c r="V315" s="39">
        <v>0</v>
      </c>
      <c r="W315" s="39">
        <v>0</v>
      </c>
      <c r="X315" s="39">
        <v>0</v>
      </c>
      <c r="Y315" s="39">
        <v>0</v>
      </c>
      <c r="Z315" s="39">
        <v>0</v>
      </c>
      <c r="AA315" s="39">
        <v>0</v>
      </c>
      <c r="AB315" s="39">
        <v>0</v>
      </c>
      <c r="AC315" s="39">
        <v>0</v>
      </c>
      <c r="AD315" s="39">
        <v>0</v>
      </c>
      <c r="AE315" s="39">
        <v>0</v>
      </c>
      <c r="AF315" s="39">
        <v>0</v>
      </c>
      <c r="AG315" s="39">
        <v>0</v>
      </c>
      <c r="AH315" s="39">
        <v>0</v>
      </c>
      <c r="AI315" s="39">
        <v>0</v>
      </c>
      <c r="AJ315" s="39">
        <v>0</v>
      </c>
      <c r="AK315" s="39">
        <v>0</v>
      </c>
      <c r="AL315" s="39">
        <v>0</v>
      </c>
      <c r="AM315" s="39">
        <v>0</v>
      </c>
      <c r="AN315" s="39">
        <v>0</v>
      </c>
      <c r="AO315" s="39">
        <v>0</v>
      </c>
      <c r="AP315" s="39">
        <v>0</v>
      </c>
      <c r="AQ315" s="39">
        <v>0</v>
      </c>
      <c r="AR315" s="39">
        <v>0</v>
      </c>
      <c r="AS315" s="39">
        <v>0</v>
      </c>
      <c r="AT315" s="39">
        <v>0</v>
      </c>
      <c r="AU315" s="39">
        <v>0</v>
      </c>
      <c r="AV315" s="39">
        <v>0</v>
      </c>
      <c r="AW315" s="39">
        <v>0</v>
      </c>
      <c r="AX315" s="39">
        <v>0</v>
      </c>
      <c r="AY315" s="39">
        <v>0</v>
      </c>
      <c r="AZ315" s="39">
        <v>0</v>
      </c>
      <c r="BA315" s="62">
        <v>0</v>
      </c>
      <c r="BB315" s="62">
        <v>0</v>
      </c>
      <c r="BC315" s="62">
        <v>0</v>
      </c>
      <c r="BD315" s="62">
        <v>0</v>
      </c>
      <c r="BE315" s="62">
        <v>0</v>
      </c>
      <c r="BF315" s="62">
        <v>0</v>
      </c>
      <c r="BG315" s="62">
        <v>0</v>
      </c>
      <c r="BH315" s="62">
        <v>0</v>
      </c>
      <c r="BI315" s="7">
        <v>0</v>
      </c>
      <c r="BJ315" s="7">
        <v>0</v>
      </c>
      <c r="BK315" s="62">
        <v>0</v>
      </c>
      <c r="BL315" s="62">
        <v>0</v>
      </c>
      <c r="BM315" s="170">
        <v>0</v>
      </c>
      <c r="BN315" s="62"/>
      <c r="BO315" s="62"/>
      <c r="BP315" s="62"/>
      <c r="BQ315" s="62"/>
      <c r="BR315" s="62"/>
      <c r="BS315" s="62"/>
      <c r="BT315" s="62"/>
    </row>
    <row r="316" spans="3:72" x14ac:dyDescent="0.25">
      <c r="C316" t="str">
        <f>INDEX(Propetz!B:B,MATCH(F316,Propetz!D:D,0),1)</f>
        <v>BAUPET COMERCIAL LTDA</v>
      </c>
      <c r="D316" s="31" t="s">
        <v>31</v>
      </c>
      <c r="E316" s="26" t="s">
        <v>276</v>
      </c>
      <c r="F316" s="31">
        <v>1049</v>
      </c>
      <c r="G316" s="26" t="s">
        <v>436</v>
      </c>
      <c r="H316" s="26" t="s">
        <v>440</v>
      </c>
      <c r="I316" s="39">
        <v>5901.04</v>
      </c>
      <c r="J316" s="39">
        <v>0</v>
      </c>
      <c r="K316" s="39">
        <v>0</v>
      </c>
      <c r="L316" s="39">
        <v>0</v>
      </c>
      <c r="M316" s="39">
        <v>0</v>
      </c>
      <c r="N316" s="39">
        <v>0</v>
      </c>
      <c r="O316" s="39">
        <v>0</v>
      </c>
      <c r="P316" s="39">
        <v>0</v>
      </c>
      <c r="Q316" s="39">
        <v>0</v>
      </c>
      <c r="R316" s="39">
        <v>0</v>
      </c>
      <c r="S316" s="39">
        <v>0</v>
      </c>
      <c r="T316" s="39">
        <v>0</v>
      </c>
      <c r="U316" s="39">
        <v>0</v>
      </c>
      <c r="V316" s="39">
        <v>0</v>
      </c>
      <c r="W316" s="39">
        <v>0</v>
      </c>
      <c r="X316" s="39">
        <v>0</v>
      </c>
      <c r="Y316" s="39">
        <v>0</v>
      </c>
      <c r="Z316" s="39">
        <v>0</v>
      </c>
      <c r="AA316" s="39">
        <v>0</v>
      </c>
      <c r="AB316" s="39">
        <v>0</v>
      </c>
      <c r="AC316" s="39">
        <v>0</v>
      </c>
      <c r="AD316" s="39">
        <v>0</v>
      </c>
      <c r="AE316" s="39">
        <v>0</v>
      </c>
      <c r="AF316" s="39">
        <v>0</v>
      </c>
      <c r="AG316" s="39">
        <v>0</v>
      </c>
      <c r="AH316" s="39">
        <v>0</v>
      </c>
      <c r="AI316" s="39">
        <v>0</v>
      </c>
      <c r="AJ316" s="39">
        <v>0</v>
      </c>
      <c r="AK316" s="39">
        <v>0</v>
      </c>
      <c r="AL316" s="39">
        <v>0</v>
      </c>
      <c r="AM316" s="39">
        <v>0</v>
      </c>
      <c r="AN316" s="39">
        <v>0</v>
      </c>
      <c r="AO316" s="39">
        <v>0</v>
      </c>
      <c r="AP316" s="39">
        <v>0</v>
      </c>
      <c r="AQ316" s="39">
        <v>0</v>
      </c>
      <c r="AR316" s="39">
        <v>0</v>
      </c>
      <c r="AS316" s="39">
        <v>0</v>
      </c>
      <c r="AT316" s="39">
        <v>0</v>
      </c>
      <c r="AU316" s="39">
        <v>0</v>
      </c>
      <c r="AV316" s="39">
        <v>0</v>
      </c>
      <c r="AW316" s="39">
        <v>0</v>
      </c>
      <c r="AX316" s="39">
        <v>0</v>
      </c>
      <c r="AY316" s="39">
        <v>0</v>
      </c>
      <c r="AZ316" s="39">
        <v>0</v>
      </c>
      <c r="BA316" s="62">
        <v>0</v>
      </c>
      <c r="BB316" s="62">
        <v>0</v>
      </c>
      <c r="BC316" s="62">
        <v>0</v>
      </c>
      <c r="BD316" s="62">
        <v>0</v>
      </c>
      <c r="BE316" s="62">
        <v>0</v>
      </c>
      <c r="BF316" s="62">
        <v>0</v>
      </c>
      <c r="BG316" s="62">
        <v>0</v>
      </c>
      <c r="BH316" s="62">
        <v>0</v>
      </c>
      <c r="BI316" s="7">
        <v>0</v>
      </c>
      <c r="BJ316" s="7">
        <v>0</v>
      </c>
      <c r="BK316" s="62">
        <v>0</v>
      </c>
      <c r="BL316" s="62">
        <v>0</v>
      </c>
      <c r="BM316" s="170">
        <v>0</v>
      </c>
      <c r="BN316" s="62"/>
      <c r="BO316" s="62"/>
      <c r="BP316" s="62"/>
      <c r="BQ316" s="62"/>
      <c r="BR316" s="62"/>
      <c r="BS316" s="62"/>
      <c r="BT316" s="62"/>
    </row>
    <row r="317" spans="3:72" x14ac:dyDescent="0.25">
      <c r="C317" t="str">
        <f>INDEX(Propetz!B:B,MATCH(F317,Propetz!D:D,0),1)</f>
        <v>CASA DE RACAO AGUA BRANCA LTDA.</v>
      </c>
      <c r="D317" s="31" t="s">
        <v>45</v>
      </c>
      <c r="E317" s="26" t="s">
        <v>276</v>
      </c>
      <c r="F317" s="31">
        <v>1159</v>
      </c>
      <c r="G317" s="26" t="s">
        <v>436</v>
      </c>
      <c r="H317" s="26" t="s">
        <v>440</v>
      </c>
      <c r="I317" s="39">
        <v>0</v>
      </c>
      <c r="J317" s="39">
        <v>0</v>
      </c>
      <c r="K317" s="39">
        <v>0</v>
      </c>
      <c r="L317" s="39">
        <v>3421.32</v>
      </c>
      <c r="M317" s="39">
        <v>0</v>
      </c>
      <c r="N317" s="39">
        <v>0</v>
      </c>
      <c r="O317" s="39">
        <v>0</v>
      </c>
      <c r="P317" s="39">
        <v>0</v>
      </c>
      <c r="Q317" s="39">
        <v>0</v>
      </c>
      <c r="R317" s="39">
        <v>0</v>
      </c>
      <c r="S317" s="39">
        <v>0</v>
      </c>
      <c r="T317" s="39">
        <v>0</v>
      </c>
      <c r="U317" s="39">
        <v>0</v>
      </c>
      <c r="V317" s="39">
        <v>0</v>
      </c>
      <c r="W317" s="39">
        <v>0</v>
      </c>
      <c r="X317" s="39">
        <v>0</v>
      </c>
      <c r="Y317" s="39">
        <v>0</v>
      </c>
      <c r="Z317" s="39">
        <v>0</v>
      </c>
      <c r="AA317" s="39">
        <v>0</v>
      </c>
      <c r="AB317" s="39">
        <v>0</v>
      </c>
      <c r="AC317" s="39">
        <v>0</v>
      </c>
      <c r="AD317" s="39">
        <v>0</v>
      </c>
      <c r="AE317" s="39">
        <v>0</v>
      </c>
      <c r="AF317" s="39">
        <v>0</v>
      </c>
      <c r="AG317" s="39">
        <v>0</v>
      </c>
      <c r="AH317" s="39">
        <v>0</v>
      </c>
      <c r="AI317" s="39">
        <v>0</v>
      </c>
      <c r="AJ317" s="39">
        <v>0</v>
      </c>
      <c r="AK317" s="39">
        <v>0</v>
      </c>
      <c r="AL317" s="39">
        <v>0</v>
      </c>
      <c r="AM317" s="39">
        <v>0</v>
      </c>
      <c r="AN317" s="39">
        <v>0</v>
      </c>
      <c r="AO317" s="39">
        <v>0</v>
      </c>
      <c r="AP317" s="39">
        <v>0</v>
      </c>
      <c r="AQ317" s="39">
        <v>0</v>
      </c>
      <c r="AR317" s="39">
        <v>0</v>
      </c>
      <c r="AS317" s="39">
        <v>0</v>
      </c>
      <c r="AT317" s="39">
        <v>0</v>
      </c>
      <c r="AU317" s="39">
        <v>0</v>
      </c>
      <c r="AV317" s="39">
        <v>0</v>
      </c>
      <c r="AW317" s="39">
        <v>0</v>
      </c>
      <c r="AX317" s="39">
        <v>0</v>
      </c>
      <c r="AY317" s="39">
        <v>0</v>
      </c>
      <c r="AZ317" s="39">
        <v>0</v>
      </c>
      <c r="BA317" s="62">
        <v>0</v>
      </c>
      <c r="BB317" s="62">
        <v>0</v>
      </c>
      <c r="BC317" s="62">
        <v>0</v>
      </c>
      <c r="BD317" s="62">
        <v>0</v>
      </c>
      <c r="BE317" s="62">
        <v>0</v>
      </c>
      <c r="BF317" s="62">
        <v>0</v>
      </c>
      <c r="BG317" s="62">
        <v>0</v>
      </c>
      <c r="BH317" s="62">
        <v>0</v>
      </c>
      <c r="BI317" s="7">
        <v>0</v>
      </c>
      <c r="BJ317" s="7">
        <v>0</v>
      </c>
      <c r="BK317" s="62">
        <v>0</v>
      </c>
      <c r="BL317" s="62">
        <v>0</v>
      </c>
      <c r="BM317" s="170">
        <v>0</v>
      </c>
      <c r="BN317" s="62"/>
      <c r="BO317" s="62"/>
      <c r="BP317" s="62"/>
      <c r="BQ317" s="62"/>
      <c r="BR317" s="62"/>
      <c r="BS317" s="62"/>
      <c r="BT317" s="62"/>
    </row>
    <row r="318" spans="3:72" x14ac:dyDescent="0.25">
      <c r="C318" t="str">
        <f>INDEX(Propetz!B:B,MATCH(F318,Propetz!D:D,0),1)</f>
        <v>COMERCIO DE ARTI. P/ PET SHOP ANIMALISSIMO LTDA</v>
      </c>
      <c r="D318" s="31" t="s">
        <v>54</v>
      </c>
      <c r="E318" s="26" t="s">
        <v>276</v>
      </c>
      <c r="F318" s="31">
        <v>1108</v>
      </c>
      <c r="G318" s="26" t="s">
        <v>437</v>
      </c>
      <c r="H318" s="26" t="s">
        <v>440</v>
      </c>
      <c r="I318" s="39">
        <v>0</v>
      </c>
      <c r="J318" s="39">
        <v>190.65</v>
      </c>
      <c r="K318" s="39">
        <v>1115.6199999999999</v>
      </c>
      <c r="L318" s="39">
        <v>0</v>
      </c>
      <c r="M318" s="39">
        <v>0</v>
      </c>
      <c r="N318" s="39">
        <v>0</v>
      </c>
      <c r="O318" s="39">
        <v>0</v>
      </c>
      <c r="P318" s="39">
        <v>0</v>
      </c>
      <c r="Q318" s="39">
        <v>0</v>
      </c>
      <c r="R318" s="39">
        <v>0</v>
      </c>
      <c r="S318" s="39">
        <v>0</v>
      </c>
      <c r="T318" s="39">
        <v>0</v>
      </c>
      <c r="U318" s="39">
        <v>0</v>
      </c>
      <c r="V318" s="39">
        <v>0</v>
      </c>
      <c r="W318" s="39">
        <v>0</v>
      </c>
      <c r="X318" s="39">
        <v>0</v>
      </c>
      <c r="Y318" s="39">
        <v>0</v>
      </c>
      <c r="Z318" s="39">
        <v>0</v>
      </c>
      <c r="AA318" s="39">
        <v>0</v>
      </c>
      <c r="AB318" s="39">
        <v>0</v>
      </c>
      <c r="AC318" s="39">
        <v>0</v>
      </c>
      <c r="AD318" s="39">
        <v>0</v>
      </c>
      <c r="AE318" s="39">
        <v>0</v>
      </c>
      <c r="AF318" s="39">
        <v>0</v>
      </c>
      <c r="AG318" s="39">
        <v>0</v>
      </c>
      <c r="AH318" s="39">
        <v>0</v>
      </c>
      <c r="AI318" s="39">
        <v>0</v>
      </c>
      <c r="AJ318" s="39">
        <v>0</v>
      </c>
      <c r="AK318" s="39">
        <v>0</v>
      </c>
      <c r="AL318" s="39">
        <v>0</v>
      </c>
      <c r="AM318" s="39">
        <v>0</v>
      </c>
      <c r="AN318" s="39">
        <v>0</v>
      </c>
      <c r="AO318" s="39">
        <v>0</v>
      </c>
      <c r="AP318" s="39">
        <v>0</v>
      </c>
      <c r="AQ318" s="39">
        <v>0</v>
      </c>
      <c r="AR318" s="39">
        <v>0</v>
      </c>
      <c r="AS318" s="39">
        <v>0</v>
      </c>
      <c r="AT318" s="39">
        <v>0</v>
      </c>
      <c r="AU318" s="39">
        <v>0</v>
      </c>
      <c r="AV318" s="39">
        <v>0</v>
      </c>
      <c r="AW318" s="39">
        <v>0</v>
      </c>
      <c r="AX318" s="39">
        <v>0</v>
      </c>
      <c r="AY318" s="39">
        <v>0</v>
      </c>
      <c r="AZ318" s="39">
        <v>0</v>
      </c>
      <c r="BA318" s="62">
        <v>0</v>
      </c>
      <c r="BB318" s="62">
        <v>0</v>
      </c>
      <c r="BC318" s="62">
        <v>0</v>
      </c>
      <c r="BD318" s="62">
        <v>0</v>
      </c>
      <c r="BE318" s="62">
        <v>0</v>
      </c>
      <c r="BF318" s="62">
        <v>18601.91</v>
      </c>
      <c r="BG318" s="62">
        <v>0</v>
      </c>
      <c r="BH318" s="62">
        <v>0</v>
      </c>
      <c r="BI318" s="7">
        <v>11453.6</v>
      </c>
      <c r="BJ318" s="7">
        <v>2630.36</v>
      </c>
      <c r="BK318" s="62">
        <v>9102.1999999999989</v>
      </c>
      <c r="BL318" s="62">
        <v>10516.4</v>
      </c>
      <c r="BM318" s="170">
        <v>11914.4</v>
      </c>
      <c r="BN318" s="62"/>
      <c r="BO318" s="62"/>
      <c r="BP318" s="62"/>
      <c r="BQ318" s="62"/>
      <c r="BR318" s="62"/>
      <c r="BS318" s="62"/>
      <c r="BT318" s="62"/>
    </row>
    <row r="319" spans="3:72" x14ac:dyDescent="0.25">
      <c r="C319" t="str">
        <f>INDEX(Propetz!B:B,MATCH(F319,Propetz!D:D,0),1)</f>
        <v>FERNANDO SADAO FUKUDA</v>
      </c>
      <c r="D319" s="31" t="s">
        <v>89</v>
      </c>
      <c r="E319" s="26" t="s">
        <v>276</v>
      </c>
      <c r="F319" s="31">
        <v>1067</v>
      </c>
      <c r="G319" s="26" t="s">
        <v>436</v>
      </c>
      <c r="H319" s="26" t="s">
        <v>440</v>
      </c>
      <c r="I319" s="39">
        <v>3382.85</v>
      </c>
      <c r="J319" s="39">
        <v>0</v>
      </c>
      <c r="K319" s="39">
        <v>0</v>
      </c>
      <c r="L319" s="39">
        <v>0</v>
      </c>
      <c r="M319" s="39">
        <v>0</v>
      </c>
      <c r="N319" s="39">
        <v>0</v>
      </c>
      <c r="O319" s="39">
        <v>0</v>
      </c>
      <c r="P319" s="39">
        <v>0</v>
      </c>
      <c r="Q319" s="39">
        <v>0</v>
      </c>
      <c r="R319" s="39">
        <v>0</v>
      </c>
      <c r="S319" s="39">
        <v>0</v>
      </c>
      <c r="T319" s="39">
        <v>0</v>
      </c>
      <c r="U319" s="39">
        <v>0</v>
      </c>
      <c r="V319" s="39">
        <v>0</v>
      </c>
      <c r="W319" s="39">
        <v>0</v>
      </c>
      <c r="X319" s="39">
        <v>0</v>
      </c>
      <c r="Y319" s="39">
        <v>0</v>
      </c>
      <c r="Z319" s="39">
        <v>0</v>
      </c>
      <c r="AA319" s="39">
        <v>0</v>
      </c>
      <c r="AB319" s="39">
        <v>0</v>
      </c>
      <c r="AC319" s="39">
        <v>0</v>
      </c>
      <c r="AD319" s="39">
        <v>0</v>
      </c>
      <c r="AE319" s="39">
        <v>0</v>
      </c>
      <c r="AF319" s="39">
        <v>0</v>
      </c>
      <c r="AG319" s="39">
        <v>0</v>
      </c>
      <c r="AH319" s="39">
        <v>0</v>
      </c>
      <c r="AI319" s="39">
        <v>0</v>
      </c>
      <c r="AJ319" s="39">
        <v>0</v>
      </c>
      <c r="AK319" s="39">
        <v>0</v>
      </c>
      <c r="AL319" s="39">
        <v>0</v>
      </c>
      <c r="AM319" s="39">
        <v>0</v>
      </c>
      <c r="AN319" s="39">
        <v>0</v>
      </c>
      <c r="AO319" s="39">
        <v>0</v>
      </c>
      <c r="AP319" s="39">
        <v>0</v>
      </c>
      <c r="AQ319" s="39">
        <v>0</v>
      </c>
      <c r="AR319" s="39">
        <v>0</v>
      </c>
      <c r="AS319" s="39">
        <v>0</v>
      </c>
      <c r="AT319" s="39">
        <v>0</v>
      </c>
      <c r="AU319" s="39">
        <v>0</v>
      </c>
      <c r="AV319" s="39">
        <v>0</v>
      </c>
      <c r="AW319" s="39">
        <v>0</v>
      </c>
      <c r="AX319" s="39">
        <v>0</v>
      </c>
      <c r="AY319" s="39">
        <v>0</v>
      </c>
      <c r="AZ319" s="39">
        <v>0</v>
      </c>
      <c r="BA319" s="62">
        <v>0</v>
      </c>
      <c r="BB319" s="62">
        <v>0</v>
      </c>
      <c r="BC319" s="62">
        <v>0</v>
      </c>
      <c r="BD319" s="62">
        <v>0</v>
      </c>
      <c r="BE319" s="62">
        <v>0</v>
      </c>
      <c r="BF319" s="62">
        <v>0</v>
      </c>
      <c r="BG319" s="62">
        <v>0</v>
      </c>
      <c r="BH319" s="62">
        <v>0</v>
      </c>
      <c r="BI319" s="7">
        <v>0</v>
      </c>
      <c r="BJ319" s="7">
        <v>0</v>
      </c>
      <c r="BK319" s="62">
        <v>0</v>
      </c>
      <c r="BL319" s="62">
        <v>0</v>
      </c>
      <c r="BM319" s="170">
        <v>0</v>
      </c>
      <c r="BN319" s="62"/>
      <c r="BO319" s="62"/>
      <c r="BP319" s="62"/>
      <c r="BQ319" s="62"/>
      <c r="BR319" s="62"/>
      <c r="BS319" s="62"/>
      <c r="BT319" s="62"/>
    </row>
    <row r="320" spans="3:72" x14ac:dyDescent="0.25">
      <c r="C320" t="str">
        <f>INDEX(Propetz!B:B,MATCH(F320,Propetz!D:D,0),1)</f>
        <v>ANIMALE COMERCIO &amp; SERVICOS LTDA</v>
      </c>
      <c r="D320" s="31" t="s">
        <v>21</v>
      </c>
      <c r="E320" s="26" t="s">
        <v>286</v>
      </c>
      <c r="F320" s="31">
        <v>1155</v>
      </c>
      <c r="G320" s="26" t="s">
        <v>436</v>
      </c>
      <c r="H320" s="26" t="s">
        <v>435</v>
      </c>
      <c r="I320" s="39">
        <v>0</v>
      </c>
      <c r="J320" s="39">
        <v>0</v>
      </c>
      <c r="K320" s="39">
        <v>0</v>
      </c>
      <c r="L320" s="39">
        <v>7682.88</v>
      </c>
      <c r="M320" s="39">
        <v>0</v>
      </c>
      <c r="N320" s="39">
        <v>0</v>
      </c>
      <c r="O320" s="39">
        <v>0</v>
      </c>
      <c r="P320" s="39">
        <v>0</v>
      </c>
      <c r="Q320" s="39">
        <v>0</v>
      </c>
      <c r="R320" s="39">
        <v>0</v>
      </c>
      <c r="S320" s="39">
        <v>0</v>
      </c>
      <c r="T320" s="39">
        <v>0</v>
      </c>
      <c r="U320" s="39">
        <v>0</v>
      </c>
      <c r="V320" s="39">
        <v>0</v>
      </c>
      <c r="W320" s="39">
        <v>0</v>
      </c>
      <c r="X320" s="39">
        <v>0</v>
      </c>
      <c r="Y320" s="39">
        <v>0</v>
      </c>
      <c r="Z320" s="39">
        <v>0</v>
      </c>
      <c r="AA320" s="39">
        <v>0</v>
      </c>
      <c r="AB320" s="39">
        <v>0</v>
      </c>
      <c r="AC320" s="39">
        <v>1199.72</v>
      </c>
      <c r="AD320" s="39">
        <v>0</v>
      </c>
      <c r="AE320" s="39">
        <v>0</v>
      </c>
      <c r="AF320" s="39">
        <v>0</v>
      </c>
      <c r="AG320" s="39">
        <v>0</v>
      </c>
      <c r="AH320" s="39">
        <v>0</v>
      </c>
      <c r="AI320" s="39">
        <v>0</v>
      </c>
      <c r="AJ320" s="39">
        <v>0</v>
      </c>
      <c r="AK320" s="39">
        <v>0</v>
      </c>
      <c r="AL320" s="39">
        <v>0</v>
      </c>
      <c r="AM320" s="39">
        <v>0</v>
      </c>
      <c r="AN320" s="39">
        <v>0</v>
      </c>
      <c r="AO320" s="39">
        <v>0</v>
      </c>
      <c r="AP320" s="39">
        <v>0</v>
      </c>
      <c r="AQ320" s="39">
        <v>0</v>
      </c>
      <c r="AR320" s="39">
        <v>0</v>
      </c>
      <c r="AS320" s="39">
        <v>0</v>
      </c>
      <c r="AT320" s="39">
        <v>0</v>
      </c>
      <c r="AU320" s="39">
        <v>0</v>
      </c>
      <c r="AV320" s="39">
        <v>0</v>
      </c>
      <c r="AW320" s="39">
        <v>0</v>
      </c>
      <c r="AX320" s="39">
        <v>0</v>
      </c>
      <c r="AY320" s="39">
        <v>0</v>
      </c>
      <c r="AZ320" s="39">
        <v>0</v>
      </c>
      <c r="BA320" s="62">
        <v>0</v>
      </c>
      <c r="BB320" s="62">
        <v>0</v>
      </c>
      <c r="BC320" s="62">
        <v>0</v>
      </c>
      <c r="BD320" s="62">
        <v>0</v>
      </c>
      <c r="BE320" s="62">
        <v>0</v>
      </c>
      <c r="BF320" s="62">
        <v>0</v>
      </c>
      <c r="BG320" s="62">
        <v>0</v>
      </c>
      <c r="BH320" s="62">
        <v>0</v>
      </c>
      <c r="BI320" s="7">
        <v>0</v>
      </c>
      <c r="BJ320" s="7">
        <v>0</v>
      </c>
      <c r="BK320" s="62">
        <v>0</v>
      </c>
      <c r="BL320" s="62">
        <v>0</v>
      </c>
      <c r="BM320" s="170">
        <v>0</v>
      </c>
      <c r="BN320" s="62"/>
      <c r="BO320" s="62"/>
      <c r="BP320" s="62"/>
      <c r="BQ320" s="62"/>
      <c r="BR320" s="62"/>
      <c r="BS320" s="62"/>
      <c r="BT320" s="62"/>
    </row>
    <row r="321" spans="3:72" x14ac:dyDescent="0.25">
      <c r="C321" t="str">
        <f>INDEX(Propetz!B:B,MATCH(F321,Propetz!D:D,0),1)</f>
        <v>LUCIANA INACIA DE MORAES 29520646876</v>
      </c>
      <c r="D321" s="31" t="s">
        <v>144</v>
      </c>
      <c r="E321" s="26" t="s">
        <v>276</v>
      </c>
      <c r="F321" s="31">
        <v>1120</v>
      </c>
      <c r="G321" s="26" t="s">
        <v>436</v>
      </c>
      <c r="H321" s="26" t="s">
        <v>435</v>
      </c>
      <c r="I321" s="39">
        <v>0</v>
      </c>
      <c r="J321" s="39">
        <v>0</v>
      </c>
      <c r="K321" s="39">
        <v>5927.7</v>
      </c>
      <c r="L321" s="39">
        <v>0</v>
      </c>
      <c r="M321" s="39">
        <v>0</v>
      </c>
      <c r="N321" s="39">
        <v>0</v>
      </c>
      <c r="O321" s="39">
        <v>0</v>
      </c>
      <c r="P321" s="39">
        <v>0</v>
      </c>
      <c r="Q321" s="39">
        <v>0</v>
      </c>
      <c r="R321" s="39">
        <v>0</v>
      </c>
      <c r="S321" s="39">
        <v>0</v>
      </c>
      <c r="T321" s="39">
        <v>0</v>
      </c>
      <c r="U321" s="39">
        <v>0</v>
      </c>
      <c r="V321" s="39">
        <v>0</v>
      </c>
      <c r="W321" s="39">
        <v>0</v>
      </c>
      <c r="X321" s="39">
        <v>0</v>
      </c>
      <c r="Y321" s="39">
        <v>2592.06</v>
      </c>
      <c r="Z321" s="39">
        <v>3945.31</v>
      </c>
      <c r="AA321" s="39">
        <v>0</v>
      </c>
      <c r="AB321" s="39">
        <v>2499.85</v>
      </c>
      <c r="AC321" s="39">
        <v>0</v>
      </c>
      <c r="AD321" s="39">
        <v>0</v>
      </c>
      <c r="AE321" s="39">
        <v>0</v>
      </c>
      <c r="AF321" s="39">
        <v>0</v>
      </c>
      <c r="AG321" s="39">
        <v>1823.77</v>
      </c>
      <c r="AH321" s="39">
        <v>0</v>
      </c>
      <c r="AI321" s="39">
        <v>530.67999999999995</v>
      </c>
      <c r="AJ321" s="39">
        <v>0</v>
      </c>
      <c r="AK321" s="39">
        <v>0</v>
      </c>
      <c r="AL321" s="39">
        <v>0</v>
      </c>
      <c r="AM321" s="39">
        <v>0</v>
      </c>
      <c r="AN321" s="39">
        <v>0</v>
      </c>
      <c r="AO321" s="39">
        <v>0</v>
      </c>
      <c r="AP321" s="39">
        <v>0</v>
      </c>
      <c r="AQ321" s="39">
        <v>0</v>
      </c>
      <c r="AR321" s="39">
        <v>0</v>
      </c>
      <c r="AS321" s="39">
        <v>0</v>
      </c>
      <c r="AT321" s="39">
        <v>0</v>
      </c>
      <c r="AU321" s="39">
        <v>0</v>
      </c>
      <c r="AV321" s="39">
        <v>0</v>
      </c>
      <c r="AW321" s="39">
        <v>0</v>
      </c>
      <c r="AX321" s="39">
        <v>0</v>
      </c>
      <c r="AY321" s="39">
        <v>0</v>
      </c>
      <c r="AZ321" s="39">
        <v>0</v>
      </c>
      <c r="BA321" s="62">
        <v>0</v>
      </c>
      <c r="BB321" s="62">
        <v>0</v>
      </c>
      <c r="BC321" s="62">
        <v>0</v>
      </c>
      <c r="BD321" s="62">
        <v>0</v>
      </c>
      <c r="BE321" s="62">
        <v>0</v>
      </c>
      <c r="BF321" s="62">
        <v>0</v>
      </c>
      <c r="BG321" s="62">
        <v>0</v>
      </c>
      <c r="BH321" s="62">
        <v>0</v>
      </c>
      <c r="BI321" s="7">
        <v>0</v>
      </c>
      <c r="BJ321" s="7">
        <v>0</v>
      </c>
      <c r="BK321" s="62">
        <v>0</v>
      </c>
      <c r="BL321" s="62">
        <v>0</v>
      </c>
      <c r="BM321" s="170">
        <v>0</v>
      </c>
      <c r="BN321" s="62"/>
      <c r="BO321" s="62"/>
      <c r="BP321" s="62"/>
      <c r="BQ321" s="62"/>
      <c r="BR321" s="62"/>
      <c r="BS321" s="62"/>
      <c r="BT321" s="62"/>
    </row>
    <row r="322" spans="3:72" x14ac:dyDescent="0.25">
      <c r="C322" t="str">
        <f>INDEX(Propetz!B:B,MATCH(F322,Propetz!D:D,0),1)</f>
        <v>MAYRA FERNANDES GIGLIO 33224689846</v>
      </c>
      <c r="D322" s="31" t="s">
        <v>167</v>
      </c>
      <c r="E322" s="26" t="s">
        <v>276</v>
      </c>
      <c r="F322" s="31">
        <v>1090</v>
      </c>
      <c r="G322" s="26" t="s">
        <v>436</v>
      </c>
      <c r="H322" s="26" t="s">
        <v>440</v>
      </c>
      <c r="I322" s="39">
        <v>0</v>
      </c>
      <c r="J322" s="39">
        <v>6315.92</v>
      </c>
      <c r="K322" s="39">
        <v>3425.9</v>
      </c>
      <c r="L322" s="39">
        <v>0</v>
      </c>
      <c r="M322" s="39">
        <v>0</v>
      </c>
      <c r="N322" s="39">
        <v>0</v>
      </c>
      <c r="O322" s="39">
        <v>0</v>
      </c>
      <c r="P322" s="39">
        <v>0</v>
      </c>
      <c r="Q322" s="39">
        <v>0</v>
      </c>
      <c r="R322" s="39">
        <v>0</v>
      </c>
      <c r="S322" s="39">
        <v>0</v>
      </c>
      <c r="T322" s="39">
        <v>0</v>
      </c>
      <c r="U322" s="39">
        <v>0</v>
      </c>
      <c r="V322" s="39">
        <v>0</v>
      </c>
      <c r="W322" s="39">
        <v>0</v>
      </c>
      <c r="X322" s="39">
        <v>0</v>
      </c>
      <c r="Y322" s="39">
        <v>0</v>
      </c>
      <c r="Z322" s="39">
        <v>0</v>
      </c>
      <c r="AA322" s="39">
        <v>0</v>
      </c>
      <c r="AB322" s="39">
        <v>0</v>
      </c>
      <c r="AC322" s="39">
        <v>0</v>
      </c>
      <c r="AD322" s="39">
        <v>0</v>
      </c>
      <c r="AE322" s="39">
        <v>0</v>
      </c>
      <c r="AF322" s="39">
        <v>0</v>
      </c>
      <c r="AG322" s="39">
        <v>0</v>
      </c>
      <c r="AH322" s="39">
        <v>0</v>
      </c>
      <c r="AI322" s="39">
        <v>0</v>
      </c>
      <c r="AJ322" s="39">
        <v>0</v>
      </c>
      <c r="AK322" s="39">
        <v>0</v>
      </c>
      <c r="AL322" s="39">
        <v>0</v>
      </c>
      <c r="AM322" s="39">
        <v>0</v>
      </c>
      <c r="AN322" s="39">
        <v>0</v>
      </c>
      <c r="AO322" s="39">
        <v>0</v>
      </c>
      <c r="AP322" s="39">
        <v>0</v>
      </c>
      <c r="AQ322" s="39">
        <v>0</v>
      </c>
      <c r="AR322" s="39">
        <v>0</v>
      </c>
      <c r="AS322" s="39">
        <v>0</v>
      </c>
      <c r="AT322" s="39">
        <v>0</v>
      </c>
      <c r="AU322" s="39">
        <v>0</v>
      </c>
      <c r="AV322" s="39">
        <v>0</v>
      </c>
      <c r="AW322" s="39">
        <v>0</v>
      </c>
      <c r="AX322" s="39">
        <v>0</v>
      </c>
      <c r="AY322" s="39">
        <v>0</v>
      </c>
      <c r="AZ322" s="39">
        <v>0</v>
      </c>
      <c r="BA322" s="62">
        <v>0</v>
      </c>
      <c r="BB322" s="62">
        <v>0</v>
      </c>
      <c r="BC322" s="62">
        <v>0</v>
      </c>
      <c r="BD322" s="62">
        <v>0</v>
      </c>
      <c r="BE322" s="62">
        <v>0</v>
      </c>
      <c r="BF322" s="62">
        <v>0</v>
      </c>
      <c r="BG322" s="62">
        <v>0</v>
      </c>
      <c r="BH322" s="62">
        <v>0</v>
      </c>
      <c r="BI322" s="7">
        <v>0</v>
      </c>
      <c r="BJ322" s="7">
        <v>0</v>
      </c>
      <c r="BK322" s="62">
        <v>0</v>
      </c>
      <c r="BL322" s="62">
        <v>0</v>
      </c>
      <c r="BM322" s="170">
        <v>0</v>
      </c>
      <c r="BN322" s="62"/>
      <c r="BO322" s="62"/>
      <c r="BP322" s="62"/>
      <c r="BQ322" s="62"/>
      <c r="BR322" s="62"/>
      <c r="BS322" s="62"/>
      <c r="BT322" s="62"/>
    </row>
    <row r="323" spans="3:72" x14ac:dyDescent="0.25">
      <c r="C323" t="str">
        <f>INDEX(Propetz!B:B,MATCH(F323,Propetz!D:D,0),1)</f>
        <v>METALVET MOVEIS VETERINARIOS LTDA</v>
      </c>
      <c r="D323" s="31" t="s">
        <v>171</v>
      </c>
      <c r="E323" s="26" t="s">
        <v>276</v>
      </c>
      <c r="F323" s="31">
        <v>1048</v>
      </c>
      <c r="G323" s="26" t="s">
        <v>436</v>
      </c>
      <c r="H323" s="26" t="s">
        <v>440</v>
      </c>
      <c r="I323" s="39">
        <v>5236.3999999999996</v>
      </c>
      <c r="J323" s="39">
        <v>0</v>
      </c>
      <c r="K323" s="39">
        <v>0</v>
      </c>
      <c r="L323" s="39">
        <v>0</v>
      </c>
      <c r="M323" s="39">
        <v>0</v>
      </c>
      <c r="N323" s="39">
        <v>0</v>
      </c>
      <c r="O323" s="39">
        <v>0</v>
      </c>
      <c r="P323" s="39">
        <v>0</v>
      </c>
      <c r="Q323" s="39">
        <v>0</v>
      </c>
      <c r="R323" s="39">
        <v>0</v>
      </c>
      <c r="S323" s="39">
        <v>0</v>
      </c>
      <c r="T323" s="39">
        <v>0</v>
      </c>
      <c r="U323" s="39">
        <v>0</v>
      </c>
      <c r="V323" s="39">
        <v>0</v>
      </c>
      <c r="W323" s="39">
        <v>0</v>
      </c>
      <c r="X323" s="39">
        <v>0</v>
      </c>
      <c r="Y323" s="39">
        <v>0</v>
      </c>
      <c r="Z323" s="39">
        <v>0</v>
      </c>
      <c r="AA323" s="39">
        <v>0</v>
      </c>
      <c r="AB323" s="39">
        <v>0</v>
      </c>
      <c r="AC323" s="39">
        <v>0</v>
      </c>
      <c r="AD323" s="39">
        <v>0</v>
      </c>
      <c r="AE323" s="39">
        <v>0</v>
      </c>
      <c r="AF323" s="39">
        <v>0</v>
      </c>
      <c r="AG323" s="39">
        <v>0</v>
      </c>
      <c r="AH323" s="39">
        <v>0</v>
      </c>
      <c r="AI323" s="39">
        <v>0</v>
      </c>
      <c r="AJ323" s="39">
        <v>0</v>
      </c>
      <c r="AK323" s="39">
        <v>0</v>
      </c>
      <c r="AL323" s="39">
        <v>0</v>
      </c>
      <c r="AM323" s="39">
        <v>0</v>
      </c>
      <c r="AN323" s="39">
        <v>0</v>
      </c>
      <c r="AO323" s="39">
        <v>0</v>
      </c>
      <c r="AP323" s="39">
        <v>0</v>
      </c>
      <c r="AQ323" s="39">
        <v>0</v>
      </c>
      <c r="AR323" s="39">
        <v>0</v>
      </c>
      <c r="AS323" s="39">
        <v>0</v>
      </c>
      <c r="AT323" s="39">
        <v>0</v>
      </c>
      <c r="AU323" s="39">
        <v>0</v>
      </c>
      <c r="AV323" s="39">
        <v>0</v>
      </c>
      <c r="AW323" s="39">
        <v>0</v>
      </c>
      <c r="AX323" s="39">
        <v>0</v>
      </c>
      <c r="AY323" s="39">
        <v>0</v>
      </c>
      <c r="AZ323" s="39">
        <v>0</v>
      </c>
      <c r="BA323" s="62">
        <v>0</v>
      </c>
      <c r="BB323" s="62">
        <v>0</v>
      </c>
      <c r="BC323" s="62">
        <v>0</v>
      </c>
      <c r="BD323" s="62">
        <v>0</v>
      </c>
      <c r="BE323" s="62">
        <v>0</v>
      </c>
      <c r="BF323" s="62">
        <v>0</v>
      </c>
      <c r="BG323" s="62">
        <v>0</v>
      </c>
      <c r="BH323" s="62">
        <v>0</v>
      </c>
      <c r="BI323" s="7">
        <v>0</v>
      </c>
      <c r="BJ323" s="7">
        <v>0</v>
      </c>
      <c r="BK323" s="62">
        <v>0</v>
      </c>
      <c r="BL323" s="62">
        <v>0</v>
      </c>
      <c r="BM323" s="170">
        <v>0</v>
      </c>
      <c r="BN323" s="62"/>
      <c r="BO323" s="62"/>
      <c r="BP323" s="62"/>
      <c r="BQ323" s="62"/>
      <c r="BR323" s="62"/>
      <c r="BS323" s="62"/>
      <c r="BT323" s="62"/>
    </row>
    <row r="324" spans="3:72" x14ac:dyDescent="0.25">
      <c r="C324" t="str">
        <f>INDEX(Propetz!B:B,MATCH(F324,Propetz!D:D,0),1)</f>
        <v>GLEICIANE VIEIRA PEREIRA SANTOS 04447669528</v>
      </c>
      <c r="D324" s="31" t="s">
        <v>101</v>
      </c>
      <c r="E324" s="26" t="s">
        <v>285</v>
      </c>
      <c r="F324" s="31">
        <v>1088</v>
      </c>
      <c r="G324" s="26" t="s">
        <v>436</v>
      </c>
      <c r="H324" s="26" t="s">
        <v>440</v>
      </c>
      <c r="I324" s="39">
        <v>0</v>
      </c>
      <c r="J324" s="39">
        <v>3360.18</v>
      </c>
      <c r="K324" s="39">
        <v>0</v>
      </c>
      <c r="L324" s="39">
        <v>0</v>
      </c>
      <c r="M324" s="39">
        <v>0</v>
      </c>
      <c r="N324" s="39">
        <v>0</v>
      </c>
      <c r="O324" s="39">
        <v>0</v>
      </c>
      <c r="P324" s="39">
        <v>0</v>
      </c>
      <c r="Q324" s="39">
        <v>0</v>
      </c>
      <c r="R324" s="39">
        <v>0</v>
      </c>
      <c r="S324" s="39">
        <v>0</v>
      </c>
      <c r="T324" s="39">
        <v>0</v>
      </c>
      <c r="U324" s="39">
        <v>0</v>
      </c>
      <c r="V324" s="39">
        <v>0</v>
      </c>
      <c r="W324" s="39">
        <v>0</v>
      </c>
      <c r="X324" s="39">
        <v>0</v>
      </c>
      <c r="Y324" s="39">
        <v>0</v>
      </c>
      <c r="Z324" s="39">
        <v>0</v>
      </c>
      <c r="AA324" s="39">
        <v>0</v>
      </c>
      <c r="AB324" s="39">
        <v>0</v>
      </c>
      <c r="AC324" s="39">
        <v>0</v>
      </c>
      <c r="AD324" s="39">
        <v>0</v>
      </c>
      <c r="AE324" s="39">
        <v>0</v>
      </c>
      <c r="AF324" s="39">
        <v>0</v>
      </c>
      <c r="AG324" s="39">
        <v>0</v>
      </c>
      <c r="AH324" s="39">
        <v>0</v>
      </c>
      <c r="AI324" s="39">
        <v>0</v>
      </c>
      <c r="AJ324" s="39">
        <v>0</v>
      </c>
      <c r="AK324" s="39">
        <v>0</v>
      </c>
      <c r="AL324" s="39">
        <v>0</v>
      </c>
      <c r="AM324" s="39">
        <v>0</v>
      </c>
      <c r="AN324" s="39">
        <v>0</v>
      </c>
      <c r="AO324" s="39">
        <v>0</v>
      </c>
      <c r="AP324" s="39">
        <v>0</v>
      </c>
      <c r="AQ324" s="39">
        <v>0</v>
      </c>
      <c r="AR324" s="39">
        <v>0</v>
      </c>
      <c r="AS324" s="39">
        <v>0</v>
      </c>
      <c r="AT324" s="39">
        <v>0</v>
      </c>
      <c r="AU324" s="39">
        <v>0</v>
      </c>
      <c r="AV324" s="39">
        <v>0</v>
      </c>
      <c r="AW324" s="39">
        <v>0</v>
      </c>
      <c r="AX324" s="39">
        <v>0</v>
      </c>
      <c r="AY324" s="39">
        <v>0</v>
      </c>
      <c r="AZ324" s="39">
        <v>0</v>
      </c>
      <c r="BA324" s="62">
        <v>0</v>
      </c>
      <c r="BB324" s="62">
        <v>0</v>
      </c>
      <c r="BC324" s="62">
        <v>0</v>
      </c>
      <c r="BD324" s="62">
        <v>0</v>
      </c>
      <c r="BE324" s="62">
        <v>0</v>
      </c>
      <c r="BF324" s="62">
        <v>0</v>
      </c>
      <c r="BG324" s="62">
        <v>0</v>
      </c>
      <c r="BH324" s="62">
        <v>0</v>
      </c>
      <c r="BI324" s="7">
        <v>0</v>
      </c>
      <c r="BJ324" s="7">
        <v>0</v>
      </c>
      <c r="BK324" s="62">
        <v>0</v>
      </c>
      <c r="BL324" s="62">
        <v>0</v>
      </c>
      <c r="BM324" s="170">
        <v>0</v>
      </c>
      <c r="BN324" s="62"/>
      <c r="BO324" s="62"/>
      <c r="BP324" s="62"/>
      <c r="BQ324" s="62"/>
      <c r="BR324" s="62"/>
      <c r="BS324" s="62"/>
      <c r="BT324" s="62"/>
    </row>
    <row r="325" spans="3:72" x14ac:dyDescent="0.25">
      <c r="C325" t="str">
        <f>INDEX(Propetz!B:B,MATCH(F325,Propetz!D:D,0),1)</f>
        <v>PET MOGI COMERCIO DE PRODUTOS VETERINARIOS EIRELI</v>
      </c>
      <c r="D325" s="31" t="s">
        <v>191</v>
      </c>
      <c r="E325" s="26" t="s">
        <v>276</v>
      </c>
      <c r="F325" s="31">
        <v>1164</v>
      </c>
      <c r="G325" s="26" t="s">
        <v>436</v>
      </c>
      <c r="H325" s="26" t="s">
        <v>440</v>
      </c>
      <c r="I325" s="39">
        <v>0</v>
      </c>
      <c r="J325" s="39">
        <v>0</v>
      </c>
      <c r="K325" s="39">
        <v>0</v>
      </c>
      <c r="L325" s="39">
        <v>14494.98</v>
      </c>
      <c r="M325" s="39">
        <v>0</v>
      </c>
      <c r="N325" s="39">
        <v>0</v>
      </c>
      <c r="O325" s="39">
        <v>0</v>
      </c>
      <c r="P325" s="39">
        <v>0</v>
      </c>
      <c r="Q325" s="39">
        <v>0</v>
      </c>
      <c r="R325" s="39">
        <v>0</v>
      </c>
      <c r="S325" s="39">
        <v>0</v>
      </c>
      <c r="T325" s="39">
        <v>0</v>
      </c>
      <c r="U325" s="39">
        <v>0</v>
      </c>
      <c r="V325" s="39">
        <v>0</v>
      </c>
      <c r="W325" s="39">
        <v>0</v>
      </c>
      <c r="X325" s="39">
        <v>0</v>
      </c>
      <c r="Y325" s="39">
        <v>0</v>
      </c>
      <c r="Z325" s="39">
        <v>0</v>
      </c>
      <c r="AA325" s="39">
        <v>0</v>
      </c>
      <c r="AB325" s="39">
        <v>0</v>
      </c>
      <c r="AC325" s="39">
        <v>0</v>
      </c>
      <c r="AD325" s="39">
        <v>0</v>
      </c>
      <c r="AE325" s="39">
        <v>0</v>
      </c>
      <c r="AF325" s="39">
        <v>0</v>
      </c>
      <c r="AG325" s="39">
        <v>0</v>
      </c>
      <c r="AH325" s="39">
        <v>0</v>
      </c>
      <c r="AI325" s="39">
        <v>0</v>
      </c>
      <c r="AJ325" s="39">
        <v>0</v>
      </c>
      <c r="AK325" s="39">
        <v>0</v>
      </c>
      <c r="AL325" s="39">
        <v>0</v>
      </c>
      <c r="AM325" s="39">
        <v>0</v>
      </c>
      <c r="AN325" s="39">
        <v>0</v>
      </c>
      <c r="AO325" s="39">
        <v>0</v>
      </c>
      <c r="AP325" s="39">
        <v>0</v>
      </c>
      <c r="AQ325" s="39">
        <v>0</v>
      </c>
      <c r="AR325" s="39">
        <v>0</v>
      </c>
      <c r="AS325" s="39">
        <v>0</v>
      </c>
      <c r="AT325" s="39">
        <v>0</v>
      </c>
      <c r="AU325" s="39">
        <v>0</v>
      </c>
      <c r="AV325" s="39">
        <v>0</v>
      </c>
      <c r="AW325" s="39">
        <v>0</v>
      </c>
      <c r="AX325" s="39">
        <v>0</v>
      </c>
      <c r="AY325" s="39">
        <v>0</v>
      </c>
      <c r="AZ325" s="39">
        <v>0</v>
      </c>
      <c r="BA325" s="62">
        <v>0</v>
      </c>
      <c r="BB325" s="62">
        <v>0</v>
      </c>
      <c r="BC325" s="62">
        <v>0</v>
      </c>
      <c r="BD325" s="62">
        <v>0</v>
      </c>
      <c r="BE325" s="62">
        <v>0</v>
      </c>
      <c r="BF325" s="62">
        <v>0</v>
      </c>
      <c r="BG325" s="62">
        <v>0</v>
      </c>
      <c r="BH325" s="62">
        <v>0</v>
      </c>
      <c r="BI325" s="7">
        <v>0</v>
      </c>
      <c r="BJ325" s="7">
        <v>0</v>
      </c>
      <c r="BK325" s="62">
        <v>0</v>
      </c>
      <c r="BL325" s="62">
        <v>0</v>
      </c>
      <c r="BM325" s="170">
        <v>0</v>
      </c>
      <c r="BN325" s="62"/>
      <c r="BO325" s="62"/>
      <c r="BP325" s="62"/>
      <c r="BQ325" s="62"/>
      <c r="BR325" s="62"/>
      <c r="BS325" s="62"/>
      <c r="BT325" s="62"/>
    </row>
    <row r="326" spans="3:72" x14ac:dyDescent="0.25">
      <c r="C326" t="str">
        <f>INDEX(Propetz!B:B,MATCH(F326,Propetz!D:D,0),1)</f>
        <v>PEDRO HENRIQUE FERREIRA DE SOUZA 02148534114</v>
      </c>
      <c r="D326" s="31" t="s">
        <v>186</v>
      </c>
      <c r="E326" s="26" t="s">
        <v>291</v>
      </c>
      <c r="F326" s="31">
        <v>1119</v>
      </c>
      <c r="G326" s="26" t="s">
        <v>529</v>
      </c>
      <c r="H326" s="26" t="s">
        <v>440</v>
      </c>
      <c r="I326" s="39">
        <v>0</v>
      </c>
      <c r="J326" s="39">
        <v>0</v>
      </c>
      <c r="K326" s="39">
        <v>5265.76</v>
      </c>
      <c r="L326" s="39">
        <v>0</v>
      </c>
      <c r="M326" s="39">
        <v>0</v>
      </c>
      <c r="N326" s="39">
        <v>0</v>
      </c>
      <c r="O326" s="39">
        <v>0</v>
      </c>
      <c r="P326" s="39">
        <v>0</v>
      </c>
      <c r="Q326" s="39">
        <v>0</v>
      </c>
      <c r="R326" s="39">
        <v>0</v>
      </c>
      <c r="S326" s="39">
        <v>0</v>
      </c>
      <c r="T326" s="39">
        <v>0</v>
      </c>
      <c r="U326" s="39">
        <v>0</v>
      </c>
      <c r="V326" s="39">
        <v>0</v>
      </c>
      <c r="W326" s="39">
        <v>0</v>
      </c>
      <c r="X326" s="39">
        <v>0</v>
      </c>
      <c r="Y326" s="39">
        <v>0</v>
      </c>
      <c r="Z326" s="39">
        <v>0</v>
      </c>
      <c r="AA326" s="39">
        <v>0</v>
      </c>
      <c r="AB326" s="39">
        <v>0</v>
      </c>
      <c r="AC326" s="39">
        <v>0</v>
      </c>
      <c r="AD326" s="39">
        <v>0</v>
      </c>
      <c r="AE326" s="39">
        <v>0</v>
      </c>
      <c r="AF326" s="39">
        <v>0</v>
      </c>
      <c r="AG326" s="39">
        <v>0</v>
      </c>
      <c r="AH326" s="39">
        <v>0</v>
      </c>
      <c r="AI326" s="39">
        <v>0</v>
      </c>
      <c r="AJ326" s="39">
        <v>0</v>
      </c>
      <c r="AK326" s="39">
        <v>0</v>
      </c>
      <c r="AL326" s="39">
        <v>0</v>
      </c>
      <c r="AM326" s="39">
        <v>0</v>
      </c>
      <c r="AN326" s="39">
        <v>0</v>
      </c>
      <c r="AO326" s="39">
        <v>0</v>
      </c>
      <c r="AP326" s="39">
        <v>0</v>
      </c>
      <c r="AQ326" s="39">
        <v>0</v>
      </c>
      <c r="AR326" s="39">
        <v>0</v>
      </c>
      <c r="AS326" s="39">
        <v>0</v>
      </c>
      <c r="AT326" s="39">
        <v>0</v>
      </c>
      <c r="AU326" s="39">
        <v>0</v>
      </c>
      <c r="AV326" s="39">
        <v>0</v>
      </c>
      <c r="AW326" s="39">
        <v>0</v>
      </c>
      <c r="AX326" s="39">
        <v>0</v>
      </c>
      <c r="AY326" s="39">
        <v>0</v>
      </c>
      <c r="AZ326" s="39">
        <v>0</v>
      </c>
      <c r="BA326" s="62">
        <v>0</v>
      </c>
      <c r="BB326" s="62">
        <v>0</v>
      </c>
      <c r="BC326" s="62">
        <v>0</v>
      </c>
      <c r="BD326" s="62">
        <v>0</v>
      </c>
      <c r="BE326" s="62">
        <v>0</v>
      </c>
      <c r="BF326" s="62">
        <v>0</v>
      </c>
      <c r="BG326" s="62">
        <v>0</v>
      </c>
      <c r="BH326" s="62">
        <v>0</v>
      </c>
      <c r="BI326" s="7">
        <v>0</v>
      </c>
      <c r="BJ326" s="7">
        <v>0</v>
      </c>
      <c r="BK326" s="62">
        <v>0</v>
      </c>
      <c r="BL326" s="62">
        <v>0</v>
      </c>
      <c r="BM326" s="170">
        <v>0</v>
      </c>
      <c r="BN326" s="62"/>
      <c r="BO326" s="62"/>
      <c r="BP326" s="62"/>
      <c r="BQ326" s="62"/>
      <c r="BR326" s="62"/>
      <c r="BS326" s="62"/>
      <c r="BT326" s="62"/>
    </row>
    <row r="327" spans="3:72" x14ac:dyDescent="0.25">
      <c r="C327" t="str">
        <f>INDEX(Propetz!B:B,MATCH(F327,Propetz!D:D,0),1)</f>
        <v>AGROPECUARIA LORIANO LTDA</v>
      </c>
      <c r="D327" s="31" t="s">
        <v>381</v>
      </c>
      <c r="E327" s="26" t="s">
        <v>275</v>
      </c>
      <c r="F327" s="31">
        <v>1372</v>
      </c>
      <c r="G327" s="26" t="s">
        <v>529</v>
      </c>
      <c r="H327" s="26" t="s">
        <v>435</v>
      </c>
      <c r="I327" s="39">
        <v>0</v>
      </c>
      <c r="J327" s="39">
        <v>0</v>
      </c>
      <c r="K327" s="39">
        <v>0</v>
      </c>
      <c r="L327" s="39">
        <v>0</v>
      </c>
      <c r="M327" s="39">
        <v>0</v>
      </c>
      <c r="N327" s="39">
        <v>0</v>
      </c>
      <c r="O327" s="39">
        <v>0</v>
      </c>
      <c r="P327" s="39">
        <v>0</v>
      </c>
      <c r="Q327" s="39">
        <v>0</v>
      </c>
      <c r="R327" s="39">
        <v>0</v>
      </c>
      <c r="S327" s="39">
        <v>0</v>
      </c>
      <c r="T327" s="39">
        <v>0</v>
      </c>
      <c r="U327" s="39">
        <v>0</v>
      </c>
      <c r="V327" s="39">
        <v>0</v>
      </c>
      <c r="W327" s="39">
        <v>0</v>
      </c>
      <c r="X327" s="39">
        <v>0</v>
      </c>
      <c r="Y327" s="39">
        <v>0</v>
      </c>
      <c r="Z327" s="39">
        <v>5656.06</v>
      </c>
      <c r="AA327" s="39">
        <v>3331.92</v>
      </c>
      <c r="AB327" s="39">
        <v>1989.36</v>
      </c>
      <c r="AC327" s="39">
        <v>1883.03</v>
      </c>
      <c r="AD327" s="39">
        <v>3132.7</v>
      </c>
      <c r="AE327" s="39">
        <v>0</v>
      </c>
      <c r="AF327" s="39">
        <v>0</v>
      </c>
      <c r="AG327" s="39">
        <v>0</v>
      </c>
      <c r="AH327" s="39">
        <v>10855.26</v>
      </c>
      <c r="AI327" s="39">
        <v>0</v>
      </c>
      <c r="AJ327" s="39">
        <v>8840.76</v>
      </c>
      <c r="AK327" s="39">
        <v>5001.88</v>
      </c>
      <c r="AL327" s="39">
        <v>8501.09</v>
      </c>
      <c r="AM327" s="39">
        <v>5931.4</v>
      </c>
      <c r="AN327" s="39">
        <v>6970.0599999999995</v>
      </c>
      <c r="AO327" s="39">
        <v>1116.51</v>
      </c>
      <c r="AP327" s="39">
        <v>6768.61</v>
      </c>
      <c r="AQ327" s="39">
        <v>0</v>
      </c>
      <c r="AR327" s="39">
        <v>7192.29</v>
      </c>
      <c r="AS327" s="39">
        <v>1833.6000000000001</v>
      </c>
      <c r="AT327" s="39">
        <v>0</v>
      </c>
      <c r="AU327" s="39">
        <v>0</v>
      </c>
      <c r="AV327" s="39">
        <v>999.81</v>
      </c>
      <c r="AW327" s="39">
        <v>785.73</v>
      </c>
      <c r="AX327" s="39">
        <v>0</v>
      </c>
      <c r="AY327" s="39">
        <v>0</v>
      </c>
      <c r="AZ327" s="39">
        <v>4492.24</v>
      </c>
      <c r="BA327" s="62">
        <v>0</v>
      </c>
      <c r="BB327" s="62">
        <v>0</v>
      </c>
      <c r="BC327" s="62">
        <v>4221.84</v>
      </c>
      <c r="BD327" s="62">
        <v>0</v>
      </c>
      <c r="BE327" s="62">
        <v>0</v>
      </c>
      <c r="BF327" s="62">
        <v>0</v>
      </c>
      <c r="BG327" s="62">
        <v>2356.1999999999998</v>
      </c>
      <c r="BH327" s="62">
        <v>0</v>
      </c>
      <c r="BI327" s="7">
        <v>0</v>
      </c>
      <c r="BJ327" s="7">
        <v>0</v>
      </c>
      <c r="BK327" s="62">
        <v>3341.8</v>
      </c>
      <c r="BL327" s="62">
        <v>5342.84</v>
      </c>
      <c r="BM327" s="170">
        <v>0</v>
      </c>
      <c r="BN327" s="62"/>
      <c r="BO327" s="62"/>
      <c r="BP327" s="62"/>
      <c r="BQ327" s="62"/>
      <c r="BR327" s="62"/>
      <c r="BS327" s="62"/>
      <c r="BT327" s="62"/>
    </row>
    <row r="328" spans="3:72" x14ac:dyDescent="0.25">
      <c r="C328" t="str">
        <f>INDEX(Propetz!B:B,MATCH(F328,Propetz!D:D,0),1)</f>
        <v>ALEX SANDRO CONTI</v>
      </c>
      <c r="D328" s="58" t="s">
        <v>382</v>
      </c>
      <c r="E328" s="26" t="s">
        <v>276</v>
      </c>
      <c r="F328" s="31">
        <v>1371</v>
      </c>
      <c r="G328" s="26" t="s">
        <v>436</v>
      </c>
      <c r="H328" s="26" t="s">
        <v>435</v>
      </c>
      <c r="I328" s="39">
        <v>0</v>
      </c>
      <c r="J328" s="39">
        <v>0</v>
      </c>
      <c r="K328" s="39">
        <v>0</v>
      </c>
      <c r="L328" s="39">
        <v>0</v>
      </c>
      <c r="M328" s="39">
        <v>0</v>
      </c>
      <c r="N328" s="39">
        <v>0</v>
      </c>
      <c r="O328" s="39">
        <v>0</v>
      </c>
      <c r="P328" s="39">
        <v>0</v>
      </c>
      <c r="Q328" s="39">
        <v>0</v>
      </c>
      <c r="R328" s="39">
        <v>0</v>
      </c>
      <c r="S328" s="39">
        <v>0</v>
      </c>
      <c r="T328" s="39">
        <v>0</v>
      </c>
      <c r="U328" s="39">
        <v>0</v>
      </c>
      <c r="V328" s="39">
        <v>0</v>
      </c>
      <c r="W328" s="39">
        <v>0</v>
      </c>
      <c r="X328" s="39">
        <v>0</v>
      </c>
      <c r="Y328" s="39">
        <v>0</v>
      </c>
      <c r="Z328" s="39">
        <v>3312.76</v>
      </c>
      <c r="AA328" s="39">
        <v>0</v>
      </c>
      <c r="AB328" s="39">
        <v>4093.74</v>
      </c>
      <c r="AC328" s="39">
        <v>0</v>
      </c>
      <c r="AD328" s="39">
        <v>0</v>
      </c>
      <c r="AE328" s="39">
        <v>0</v>
      </c>
      <c r="AF328" s="39">
        <v>0</v>
      </c>
      <c r="AG328" s="39">
        <v>0</v>
      </c>
      <c r="AH328" s="39">
        <v>5818.74</v>
      </c>
      <c r="AI328" s="39">
        <v>0</v>
      </c>
      <c r="AJ328" s="39">
        <v>0</v>
      </c>
      <c r="AK328" s="39">
        <v>0</v>
      </c>
      <c r="AL328" s="39">
        <v>3419.96</v>
      </c>
      <c r="AM328" s="39">
        <v>0</v>
      </c>
      <c r="AN328" s="39">
        <v>0</v>
      </c>
      <c r="AO328" s="39">
        <v>0</v>
      </c>
      <c r="AP328" s="39">
        <v>0</v>
      </c>
      <c r="AQ328" s="39">
        <v>0</v>
      </c>
      <c r="AR328" s="39">
        <v>0</v>
      </c>
      <c r="AS328" s="39">
        <v>0</v>
      </c>
      <c r="AT328" s="39">
        <v>0</v>
      </c>
      <c r="AU328" s="39">
        <v>0</v>
      </c>
      <c r="AV328" s="39">
        <v>0</v>
      </c>
      <c r="AW328" s="39">
        <v>0</v>
      </c>
      <c r="AX328" s="39">
        <v>0</v>
      </c>
      <c r="AY328" s="39">
        <v>0</v>
      </c>
      <c r="AZ328" s="39">
        <v>0</v>
      </c>
      <c r="BA328" s="62">
        <v>0</v>
      </c>
      <c r="BB328" s="62">
        <v>0</v>
      </c>
      <c r="BC328" s="62">
        <v>0</v>
      </c>
      <c r="BD328" s="62">
        <v>0</v>
      </c>
      <c r="BE328" s="62">
        <v>0</v>
      </c>
      <c r="BF328" s="62">
        <v>0</v>
      </c>
      <c r="BG328" s="62">
        <v>0</v>
      </c>
      <c r="BH328" s="62">
        <v>0</v>
      </c>
      <c r="BI328" s="7">
        <v>0</v>
      </c>
      <c r="BJ328" s="7">
        <v>0</v>
      </c>
      <c r="BK328" s="62">
        <v>0</v>
      </c>
      <c r="BL328" s="62">
        <v>0</v>
      </c>
      <c r="BM328" s="170">
        <v>0</v>
      </c>
      <c r="BN328" s="62"/>
      <c r="BO328" s="62"/>
      <c r="BP328" s="62"/>
      <c r="BQ328" s="62"/>
      <c r="BR328" s="62"/>
      <c r="BS328" s="62"/>
      <c r="BT328" s="62"/>
    </row>
    <row r="329" spans="3:72" x14ac:dyDescent="0.25">
      <c r="C329" t="str">
        <f>INDEX(Propetz!B:B,MATCH(F329,Propetz!D:D,0),1)</f>
        <v>BANDEIRANTES COMERCIAL DE RAÇÕES LTDA</v>
      </c>
      <c r="D329" s="31" t="s">
        <v>383</v>
      </c>
      <c r="E329" s="26" t="s">
        <v>294</v>
      </c>
      <c r="F329" s="31">
        <v>1370</v>
      </c>
      <c r="G329" s="26" t="s">
        <v>436</v>
      </c>
      <c r="H329" s="26" t="s">
        <v>435</v>
      </c>
      <c r="I329" s="39">
        <v>0</v>
      </c>
      <c r="J329" s="39">
        <v>0</v>
      </c>
      <c r="K329" s="39">
        <v>0</v>
      </c>
      <c r="L329" s="39">
        <v>0</v>
      </c>
      <c r="M329" s="39">
        <v>0</v>
      </c>
      <c r="N329" s="39">
        <v>0</v>
      </c>
      <c r="O329" s="39">
        <v>0</v>
      </c>
      <c r="P329" s="39">
        <v>0</v>
      </c>
      <c r="Q329" s="39">
        <v>0</v>
      </c>
      <c r="R329" s="39">
        <v>0</v>
      </c>
      <c r="S329" s="39">
        <v>0</v>
      </c>
      <c r="T329" s="39">
        <v>0</v>
      </c>
      <c r="U329" s="39">
        <v>0</v>
      </c>
      <c r="V329" s="39">
        <v>0</v>
      </c>
      <c r="W329" s="39">
        <v>0</v>
      </c>
      <c r="X329" s="39">
        <v>0</v>
      </c>
      <c r="Y329" s="39">
        <v>0</v>
      </c>
      <c r="Z329" s="39">
        <v>4984.93</v>
      </c>
      <c r="AA329" s="39">
        <v>0</v>
      </c>
      <c r="AB329" s="39">
        <v>0</v>
      </c>
      <c r="AC329" s="39">
        <v>0</v>
      </c>
      <c r="AD329" s="39">
        <v>0</v>
      </c>
      <c r="AE329" s="39">
        <v>0</v>
      </c>
      <c r="AF329" s="39">
        <v>0</v>
      </c>
      <c r="AG329" s="39">
        <v>0</v>
      </c>
      <c r="AH329" s="39">
        <v>0</v>
      </c>
      <c r="AI329" s="39">
        <v>0</v>
      </c>
      <c r="AJ329" s="39">
        <v>0</v>
      </c>
      <c r="AK329" s="39">
        <v>0</v>
      </c>
      <c r="AL329" s="39">
        <v>0</v>
      </c>
      <c r="AM329" s="39">
        <v>1755.74</v>
      </c>
      <c r="AN329" s="39">
        <v>0</v>
      </c>
      <c r="AO329" s="39">
        <v>0</v>
      </c>
      <c r="AP329" s="39">
        <v>0</v>
      </c>
      <c r="AQ329" s="39">
        <v>0</v>
      </c>
      <c r="AR329" s="39">
        <v>2783.2</v>
      </c>
      <c r="AS329" s="39">
        <v>0</v>
      </c>
      <c r="AT329" s="39">
        <v>0</v>
      </c>
      <c r="AU329" s="39">
        <v>0</v>
      </c>
      <c r="AV329" s="39">
        <v>0</v>
      </c>
      <c r="AW329" s="39">
        <v>0</v>
      </c>
      <c r="AX329" s="39">
        <v>0</v>
      </c>
      <c r="AY329" s="39">
        <v>5463.61</v>
      </c>
      <c r="AZ329" s="39">
        <v>0</v>
      </c>
      <c r="BA329" s="62">
        <v>0</v>
      </c>
      <c r="BB329" s="62">
        <v>0</v>
      </c>
      <c r="BC329" s="62">
        <v>0</v>
      </c>
      <c r="BD329" s="62">
        <v>0</v>
      </c>
      <c r="BE329" s="62">
        <v>0</v>
      </c>
      <c r="BF329" s="62">
        <v>0</v>
      </c>
      <c r="BG329" s="62">
        <v>0</v>
      </c>
      <c r="BH329" s="62">
        <v>0</v>
      </c>
      <c r="BI329" s="7">
        <v>0</v>
      </c>
      <c r="BJ329" s="7">
        <v>0</v>
      </c>
      <c r="BK329" s="62">
        <v>0</v>
      </c>
      <c r="BL329" s="62">
        <v>0</v>
      </c>
      <c r="BM329" s="170">
        <v>0</v>
      </c>
      <c r="BN329" s="62"/>
      <c r="BO329" s="62"/>
      <c r="BP329" s="62"/>
      <c r="BQ329" s="62"/>
      <c r="BR329" s="62"/>
      <c r="BS329" s="62"/>
      <c r="BT329" s="62"/>
    </row>
    <row r="330" spans="3:72" x14ac:dyDescent="0.25">
      <c r="C330" t="str">
        <f>INDEX(Propetz!B:B,MATCH(F330,Propetz!D:D,0),1)</f>
        <v>BARBERPET COMERCIO E CENTRO DE ESTETICA ANIMAL EIRELI</v>
      </c>
      <c r="D330" s="31" t="s">
        <v>384</v>
      </c>
      <c r="E330" s="26" t="s">
        <v>294</v>
      </c>
      <c r="F330" s="31">
        <v>1363</v>
      </c>
      <c r="G330" s="26" t="s">
        <v>436</v>
      </c>
      <c r="H330" s="26" t="s">
        <v>435</v>
      </c>
      <c r="I330" s="39">
        <v>0</v>
      </c>
      <c r="J330" s="39">
        <v>0</v>
      </c>
      <c r="K330" s="39">
        <v>0</v>
      </c>
      <c r="L330" s="39">
        <v>0</v>
      </c>
      <c r="M330" s="39">
        <v>0</v>
      </c>
      <c r="N330" s="39">
        <v>0</v>
      </c>
      <c r="O330" s="39">
        <v>0</v>
      </c>
      <c r="P330" s="39">
        <v>0</v>
      </c>
      <c r="Q330" s="39">
        <v>0</v>
      </c>
      <c r="R330" s="39">
        <v>0</v>
      </c>
      <c r="S330" s="39">
        <v>0</v>
      </c>
      <c r="T330" s="39">
        <v>0</v>
      </c>
      <c r="U330" s="39">
        <v>0</v>
      </c>
      <c r="V330" s="39">
        <v>0</v>
      </c>
      <c r="W330" s="39">
        <v>0</v>
      </c>
      <c r="X330" s="39">
        <v>0</v>
      </c>
      <c r="Y330" s="39">
        <v>17690.52</v>
      </c>
      <c r="Z330" s="39">
        <v>0</v>
      </c>
      <c r="AA330" s="39">
        <v>0</v>
      </c>
      <c r="AB330" s="39">
        <v>0</v>
      </c>
      <c r="AC330" s="39">
        <v>0</v>
      </c>
      <c r="AD330" s="39">
        <v>0</v>
      </c>
      <c r="AE330" s="39">
        <v>0</v>
      </c>
      <c r="AF330" s="39">
        <v>0</v>
      </c>
      <c r="AG330" s="39">
        <v>0</v>
      </c>
      <c r="AH330" s="39">
        <v>0</v>
      </c>
      <c r="AI330" s="39">
        <v>0</v>
      </c>
      <c r="AJ330" s="39">
        <v>0</v>
      </c>
      <c r="AK330" s="39">
        <v>0</v>
      </c>
      <c r="AL330" s="39">
        <v>0</v>
      </c>
      <c r="AM330" s="39">
        <v>0</v>
      </c>
      <c r="AN330" s="39">
        <v>0</v>
      </c>
      <c r="AO330" s="39">
        <v>0</v>
      </c>
      <c r="AP330" s="39">
        <v>0</v>
      </c>
      <c r="AQ330" s="39">
        <v>0</v>
      </c>
      <c r="AR330" s="39">
        <v>0</v>
      </c>
      <c r="AS330" s="39">
        <v>0</v>
      </c>
      <c r="AT330" s="39">
        <v>0</v>
      </c>
      <c r="AU330" s="39">
        <v>0</v>
      </c>
      <c r="AV330" s="39">
        <v>0</v>
      </c>
      <c r="AW330" s="39">
        <v>0</v>
      </c>
      <c r="AX330" s="39">
        <v>0</v>
      </c>
      <c r="AY330" s="39">
        <v>0</v>
      </c>
      <c r="AZ330" s="39">
        <v>0</v>
      </c>
      <c r="BA330" s="62">
        <v>0</v>
      </c>
      <c r="BB330" s="62">
        <v>0</v>
      </c>
      <c r="BC330" s="62">
        <v>0</v>
      </c>
      <c r="BD330" s="62">
        <v>0</v>
      </c>
      <c r="BE330" s="62">
        <v>0</v>
      </c>
      <c r="BF330" s="62">
        <v>0</v>
      </c>
      <c r="BG330" s="62">
        <v>0</v>
      </c>
      <c r="BH330" s="62">
        <v>0</v>
      </c>
      <c r="BI330" s="7">
        <v>0</v>
      </c>
      <c r="BJ330" s="7">
        <v>0</v>
      </c>
      <c r="BK330" s="62">
        <v>0</v>
      </c>
      <c r="BL330" s="62">
        <v>0</v>
      </c>
      <c r="BM330" s="170">
        <v>0</v>
      </c>
      <c r="BN330" s="62"/>
      <c r="BO330" s="62"/>
      <c r="BP330" s="62"/>
      <c r="BQ330" s="62"/>
      <c r="BR330" s="62"/>
      <c r="BS330" s="62"/>
      <c r="BT330" s="62"/>
    </row>
    <row r="331" spans="3:72" x14ac:dyDescent="0.25">
      <c r="C331" t="str">
        <f>INDEX(Propetz!B:B,MATCH(F331,Propetz!D:D,0),1)</f>
        <v>BRISA FASHION LTDA ME</v>
      </c>
      <c r="D331" s="31" t="s">
        <v>385</v>
      </c>
      <c r="E331" s="26" t="s">
        <v>288</v>
      </c>
      <c r="F331" s="31">
        <v>1369</v>
      </c>
      <c r="G331" s="26" t="s">
        <v>436</v>
      </c>
      <c r="H331" s="26" t="s">
        <v>435</v>
      </c>
      <c r="I331" s="39">
        <v>0</v>
      </c>
      <c r="J331" s="39">
        <v>0</v>
      </c>
      <c r="K331" s="39">
        <v>0</v>
      </c>
      <c r="L331" s="39">
        <v>0</v>
      </c>
      <c r="M331" s="39">
        <v>0</v>
      </c>
      <c r="N331" s="39">
        <v>0</v>
      </c>
      <c r="O331" s="39">
        <v>0</v>
      </c>
      <c r="P331" s="39">
        <v>0</v>
      </c>
      <c r="Q331" s="39">
        <v>0</v>
      </c>
      <c r="R331" s="39">
        <v>0</v>
      </c>
      <c r="S331" s="39">
        <v>0</v>
      </c>
      <c r="T331" s="39">
        <v>0</v>
      </c>
      <c r="U331" s="39">
        <v>0</v>
      </c>
      <c r="V331" s="39">
        <v>0</v>
      </c>
      <c r="W331" s="39">
        <v>0</v>
      </c>
      <c r="X331" s="39">
        <v>0</v>
      </c>
      <c r="Y331" s="39">
        <v>0</v>
      </c>
      <c r="Z331" s="39">
        <v>3180.41</v>
      </c>
      <c r="AA331" s="39">
        <v>0</v>
      </c>
      <c r="AB331" s="39">
        <v>0</v>
      </c>
      <c r="AC331" s="39">
        <v>0</v>
      </c>
      <c r="AD331" s="39">
        <v>0</v>
      </c>
      <c r="AE331" s="39">
        <v>0</v>
      </c>
      <c r="AF331" s="39">
        <v>0</v>
      </c>
      <c r="AG331" s="39">
        <v>0</v>
      </c>
      <c r="AH331" s="39">
        <v>0</v>
      </c>
      <c r="AI331" s="39">
        <v>0</v>
      </c>
      <c r="AJ331" s="39">
        <v>0</v>
      </c>
      <c r="AK331" s="39">
        <v>0</v>
      </c>
      <c r="AL331" s="39">
        <v>0</v>
      </c>
      <c r="AM331" s="39">
        <v>0</v>
      </c>
      <c r="AN331" s="39">
        <v>0</v>
      </c>
      <c r="AO331" s="39">
        <v>0</v>
      </c>
      <c r="AP331" s="39">
        <v>0</v>
      </c>
      <c r="AQ331" s="39">
        <v>0</v>
      </c>
      <c r="AR331" s="39">
        <v>0</v>
      </c>
      <c r="AS331" s="39">
        <v>0</v>
      </c>
      <c r="AT331" s="39">
        <v>0</v>
      </c>
      <c r="AU331" s="39">
        <v>0</v>
      </c>
      <c r="AV331" s="39">
        <v>0</v>
      </c>
      <c r="AW331" s="39">
        <v>0</v>
      </c>
      <c r="AX331" s="39">
        <v>0</v>
      </c>
      <c r="AY331" s="39">
        <v>0</v>
      </c>
      <c r="AZ331" s="39">
        <v>0</v>
      </c>
      <c r="BA331" s="62">
        <v>0</v>
      </c>
      <c r="BB331" s="62">
        <v>0</v>
      </c>
      <c r="BC331" s="62">
        <v>0</v>
      </c>
      <c r="BD331" s="62">
        <v>0</v>
      </c>
      <c r="BE331" s="62">
        <v>0</v>
      </c>
      <c r="BF331" s="62">
        <v>0</v>
      </c>
      <c r="BG331" s="62">
        <v>0</v>
      </c>
      <c r="BH331" s="62">
        <v>0</v>
      </c>
      <c r="BI331" s="7">
        <v>0</v>
      </c>
      <c r="BJ331" s="7">
        <v>0</v>
      </c>
      <c r="BK331" s="62">
        <v>0</v>
      </c>
      <c r="BL331" s="62">
        <v>0</v>
      </c>
      <c r="BM331" s="170">
        <v>0</v>
      </c>
      <c r="BN331" s="62"/>
      <c r="BO331" s="62"/>
      <c r="BP331" s="62"/>
      <c r="BQ331" s="62"/>
      <c r="BR331" s="62"/>
      <c r="BS331" s="62"/>
      <c r="BT331" s="62"/>
    </row>
    <row r="332" spans="3:72" x14ac:dyDescent="0.25">
      <c r="C332" t="str">
        <f>INDEX(Propetz!B:B,MATCH(F332,Propetz!D:D,0),1)</f>
        <v>CARLOS EDUARDO DE FREITAS 64103889853</v>
      </c>
      <c r="D332" s="31" t="s">
        <v>386</v>
      </c>
      <c r="E332" s="26" t="s">
        <v>280</v>
      </c>
      <c r="F332" s="31">
        <v>1365</v>
      </c>
      <c r="G332" s="26" t="s">
        <v>436</v>
      </c>
      <c r="H332" s="26" t="s">
        <v>435</v>
      </c>
      <c r="I332" s="39">
        <v>0</v>
      </c>
      <c r="J332" s="39">
        <v>0</v>
      </c>
      <c r="K332" s="39">
        <v>0</v>
      </c>
      <c r="L332" s="39">
        <v>0</v>
      </c>
      <c r="M332" s="39">
        <v>0</v>
      </c>
      <c r="N332" s="39">
        <v>0</v>
      </c>
      <c r="O332" s="39">
        <v>0</v>
      </c>
      <c r="P332" s="39">
        <v>0</v>
      </c>
      <c r="Q332" s="39">
        <v>0</v>
      </c>
      <c r="R332" s="39">
        <v>0</v>
      </c>
      <c r="S332" s="39">
        <v>0</v>
      </c>
      <c r="T332" s="39">
        <v>0</v>
      </c>
      <c r="U332" s="39">
        <v>0</v>
      </c>
      <c r="V332" s="39">
        <v>0</v>
      </c>
      <c r="W332" s="39">
        <v>0</v>
      </c>
      <c r="X332" s="39">
        <v>0</v>
      </c>
      <c r="Y332" s="39">
        <v>3586.71</v>
      </c>
      <c r="Z332" s="39">
        <v>0</v>
      </c>
      <c r="AA332" s="39">
        <v>0</v>
      </c>
      <c r="AB332" s="39">
        <v>8884.75</v>
      </c>
      <c r="AC332" s="39">
        <v>0</v>
      </c>
      <c r="AD332" s="39">
        <v>0</v>
      </c>
      <c r="AE332" s="39">
        <v>0</v>
      </c>
      <c r="AF332" s="39">
        <v>0</v>
      </c>
      <c r="AG332" s="39">
        <v>0</v>
      </c>
      <c r="AH332" s="39">
        <v>0</v>
      </c>
      <c r="AI332" s="39">
        <v>7311.78</v>
      </c>
      <c r="AJ332" s="39">
        <v>0</v>
      </c>
      <c r="AK332" s="39">
        <v>0</v>
      </c>
      <c r="AL332" s="39">
        <v>0</v>
      </c>
      <c r="AM332" s="39">
        <v>0</v>
      </c>
      <c r="AN332" s="39">
        <v>0</v>
      </c>
      <c r="AO332" s="39">
        <v>0</v>
      </c>
      <c r="AP332" s="39">
        <v>0</v>
      </c>
      <c r="AQ332" s="39">
        <v>0</v>
      </c>
      <c r="AR332" s="39">
        <v>0</v>
      </c>
      <c r="AS332" s="39">
        <v>0</v>
      </c>
      <c r="AT332" s="39">
        <v>0</v>
      </c>
      <c r="AU332" s="39">
        <v>0</v>
      </c>
      <c r="AV332" s="39">
        <v>0</v>
      </c>
      <c r="AW332" s="39">
        <v>0</v>
      </c>
      <c r="AX332" s="39">
        <v>0</v>
      </c>
      <c r="AY332" s="39">
        <v>0</v>
      </c>
      <c r="AZ332" s="39">
        <v>0</v>
      </c>
      <c r="BA332" s="62">
        <v>0</v>
      </c>
      <c r="BB332" s="62">
        <v>0</v>
      </c>
      <c r="BC332" s="62">
        <v>0</v>
      </c>
      <c r="BD332" s="62">
        <v>0</v>
      </c>
      <c r="BE332" s="62">
        <v>0</v>
      </c>
      <c r="BF332" s="62">
        <v>0</v>
      </c>
      <c r="BG332" s="62">
        <v>0</v>
      </c>
      <c r="BH332" s="62">
        <v>0</v>
      </c>
      <c r="BI332" s="7">
        <v>0</v>
      </c>
      <c r="BJ332" s="7">
        <v>0</v>
      </c>
      <c r="BK332" s="62">
        <v>0</v>
      </c>
      <c r="BL332" s="62">
        <v>0</v>
      </c>
      <c r="BM332" s="170">
        <v>0</v>
      </c>
      <c r="BN332" s="62"/>
      <c r="BO332" s="62"/>
      <c r="BP332" s="62"/>
      <c r="BQ332" s="62"/>
      <c r="BR332" s="62"/>
      <c r="BS332" s="62"/>
      <c r="BT332" s="62"/>
    </row>
    <row r="333" spans="3:72" x14ac:dyDescent="0.25">
      <c r="C333" t="str">
        <f>INDEX(Propetz!B:B,MATCH(F333,Propetz!D:D,0),1)</f>
        <v>FLAVIO PEREIRA COBIANCHI</v>
      </c>
      <c r="D333" s="58" t="s">
        <v>387</v>
      </c>
      <c r="E333" s="26" t="s">
        <v>291</v>
      </c>
      <c r="F333" s="31">
        <v>1327</v>
      </c>
      <c r="G333" s="26" t="s">
        <v>529</v>
      </c>
      <c r="H333" s="26" t="s">
        <v>435</v>
      </c>
      <c r="I333" s="39">
        <v>0</v>
      </c>
      <c r="J333" s="39">
        <v>0</v>
      </c>
      <c r="K333" s="39">
        <v>0</v>
      </c>
      <c r="L333" s="39">
        <v>0</v>
      </c>
      <c r="M333" s="39">
        <v>0</v>
      </c>
      <c r="N333" s="39">
        <v>0</v>
      </c>
      <c r="O333" s="39">
        <v>0</v>
      </c>
      <c r="P333" s="39">
        <v>0</v>
      </c>
      <c r="Q333" s="39">
        <v>0</v>
      </c>
      <c r="R333" s="39">
        <v>0</v>
      </c>
      <c r="S333" s="39">
        <v>0</v>
      </c>
      <c r="T333" s="39">
        <v>0</v>
      </c>
      <c r="U333" s="39">
        <v>0</v>
      </c>
      <c r="V333" s="39">
        <v>0</v>
      </c>
      <c r="W333" s="39">
        <v>0</v>
      </c>
      <c r="X333" s="39">
        <v>0</v>
      </c>
      <c r="Y333" s="39">
        <v>2792.38</v>
      </c>
      <c r="Z333" s="39">
        <v>7129.29</v>
      </c>
      <c r="AA333" s="39">
        <v>0</v>
      </c>
      <c r="AB333" s="39">
        <v>3265.55</v>
      </c>
      <c r="AC333" s="39">
        <v>3501.2400000000002</v>
      </c>
      <c r="AD333" s="39">
        <v>0</v>
      </c>
      <c r="AE333" s="39">
        <v>0</v>
      </c>
      <c r="AF333" s="39">
        <v>10175.959999999999</v>
      </c>
      <c r="AG333" s="39">
        <v>8392.44</v>
      </c>
      <c r="AH333" s="39">
        <v>0</v>
      </c>
      <c r="AI333" s="39">
        <v>0</v>
      </c>
      <c r="AJ333" s="39">
        <v>0</v>
      </c>
      <c r="AK333" s="39">
        <v>0</v>
      </c>
      <c r="AL333" s="39">
        <v>0</v>
      </c>
      <c r="AM333" s="39">
        <v>12866.330000000002</v>
      </c>
      <c r="AN333" s="39">
        <v>0</v>
      </c>
      <c r="AO333" s="39">
        <v>6774.66</v>
      </c>
      <c r="AP333" s="39">
        <v>5781.2</v>
      </c>
      <c r="AQ333" s="39">
        <v>8250.9500000000007</v>
      </c>
      <c r="AR333" s="39">
        <v>8171.85</v>
      </c>
      <c r="AS333" s="39">
        <v>0</v>
      </c>
      <c r="AT333" s="39">
        <v>10404.612400000002</v>
      </c>
      <c r="AU333" s="39">
        <v>0</v>
      </c>
      <c r="AV333" s="39">
        <v>0</v>
      </c>
      <c r="AW333" s="39">
        <v>12619.29</v>
      </c>
      <c r="AX333" s="39">
        <v>659.2</v>
      </c>
      <c r="AY333" s="39">
        <v>8134.49</v>
      </c>
      <c r="AZ333" s="39">
        <v>6285.78</v>
      </c>
      <c r="BA333" s="62">
        <v>12794.439999999999</v>
      </c>
      <c r="BB333" s="62">
        <v>0</v>
      </c>
      <c r="BC333" s="62">
        <v>8751.7099999999991</v>
      </c>
      <c r="BD333" s="62">
        <v>0</v>
      </c>
      <c r="BE333" s="62">
        <v>16327.699999999999</v>
      </c>
      <c r="BF333" s="62">
        <v>0</v>
      </c>
      <c r="BG333" s="62">
        <v>0</v>
      </c>
      <c r="BH333" s="62">
        <v>0</v>
      </c>
      <c r="BI333" s="7">
        <v>6229.15</v>
      </c>
      <c r="BJ333" s="7">
        <v>12277.37</v>
      </c>
      <c r="BK333" s="62">
        <v>0</v>
      </c>
      <c r="BL333" s="62">
        <v>5301.57</v>
      </c>
      <c r="BM333" s="170">
        <v>6568.3399999999992</v>
      </c>
      <c r="BN333" s="62"/>
      <c r="BO333" s="62"/>
      <c r="BP333" s="62"/>
      <c r="BQ333" s="62"/>
      <c r="BR333" s="62"/>
      <c r="BS333" s="62"/>
      <c r="BT333" s="62"/>
    </row>
    <row r="334" spans="3:72" x14ac:dyDescent="0.25">
      <c r="C334" t="str">
        <f>INDEX(Propetz!B:B,MATCH(F334,Propetz!D:D,0),1)</f>
        <v>GOLD PET ARTIGOS PARA PET SHOPS E AGROPECUARIAS LTDA</v>
      </c>
      <c r="D334" s="31" t="s">
        <v>388</v>
      </c>
      <c r="E334" s="26" t="s">
        <v>275</v>
      </c>
      <c r="F334" s="31">
        <v>1362</v>
      </c>
      <c r="G334" s="26" t="s">
        <v>529</v>
      </c>
      <c r="H334" s="26" t="s">
        <v>435</v>
      </c>
      <c r="I334" s="39">
        <v>0</v>
      </c>
      <c r="J334" s="39">
        <v>0</v>
      </c>
      <c r="K334" s="39">
        <v>0</v>
      </c>
      <c r="L334" s="39">
        <v>0</v>
      </c>
      <c r="M334" s="39">
        <v>0</v>
      </c>
      <c r="N334" s="39">
        <v>0</v>
      </c>
      <c r="O334" s="39">
        <v>0</v>
      </c>
      <c r="P334" s="39">
        <v>0</v>
      </c>
      <c r="Q334" s="39">
        <v>0</v>
      </c>
      <c r="R334" s="39">
        <v>0</v>
      </c>
      <c r="S334" s="39">
        <v>0</v>
      </c>
      <c r="T334" s="39">
        <v>0</v>
      </c>
      <c r="U334" s="39">
        <v>0</v>
      </c>
      <c r="V334" s="39">
        <v>0</v>
      </c>
      <c r="W334" s="39">
        <v>0</v>
      </c>
      <c r="X334" s="39">
        <v>0</v>
      </c>
      <c r="Y334" s="39">
        <v>3509.88</v>
      </c>
      <c r="Z334" s="39">
        <v>0</v>
      </c>
      <c r="AA334" s="39">
        <v>3561.18</v>
      </c>
      <c r="AB334" s="39">
        <v>0</v>
      </c>
      <c r="AC334" s="39">
        <v>1065.92</v>
      </c>
      <c r="AD334" s="39">
        <v>0</v>
      </c>
      <c r="AE334" s="39">
        <v>0</v>
      </c>
      <c r="AF334" s="39">
        <v>3031.22</v>
      </c>
      <c r="AG334" s="39">
        <v>0</v>
      </c>
      <c r="AH334" s="39">
        <v>0</v>
      </c>
      <c r="AI334" s="39">
        <v>2311.5</v>
      </c>
      <c r="AJ334" s="39">
        <v>0</v>
      </c>
      <c r="AK334" s="39">
        <v>0</v>
      </c>
      <c r="AL334" s="39">
        <v>0</v>
      </c>
      <c r="AM334" s="39">
        <v>0</v>
      </c>
      <c r="AN334" s="39">
        <v>0</v>
      </c>
      <c r="AO334" s="39">
        <v>0</v>
      </c>
      <c r="AP334" s="39">
        <v>0</v>
      </c>
      <c r="AQ334" s="39">
        <v>0</v>
      </c>
      <c r="AR334" s="39">
        <v>0</v>
      </c>
      <c r="AS334" s="39">
        <v>0</v>
      </c>
      <c r="AT334" s="39">
        <v>0</v>
      </c>
      <c r="AU334" s="39">
        <v>2637.04</v>
      </c>
      <c r="AV334" s="39">
        <v>0</v>
      </c>
      <c r="AW334" s="39">
        <v>1875.15</v>
      </c>
      <c r="AX334" s="39">
        <v>0</v>
      </c>
      <c r="AY334" s="39">
        <v>2171.9</v>
      </c>
      <c r="AZ334" s="39">
        <v>0</v>
      </c>
      <c r="BA334" s="62">
        <v>0</v>
      </c>
      <c r="BB334" s="62">
        <v>0</v>
      </c>
      <c r="BC334" s="62">
        <v>0</v>
      </c>
      <c r="BD334" s="62">
        <v>0</v>
      </c>
      <c r="BE334" s="62">
        <v>4612.29</v>
      </c>
      <c r="BF334" s="62">
        <v>0</v>
      </c>
      <c r="BG334" s="62">
        <v>0</v>
      </c>
      <c r="BH334" s="62">
        <v>3625.39</v>
      </c>
      <c r="BI334" s="7">
        <v>0</v>
      </c>
      <c r="BJ334" s="7">
        <v>4718.4799999999996</v>
      </c>
      <c r="BK334" s="62">
        <v>3736.29</v>
      </c>
      <c r="BL334" s="62">
        <v>0</v>
      </c>
      <c r="BM334" s="170">
        <v>0</v>
      </c>
      <c r="BN334" s="62"/>
      <c r="BO334" s="62"/>
      <c r="BP334" s="62"/>
      <c r="BQ334" s="62"/>
      <c r="BR334" s="62"/>
      <c r="BS334" s="62"/>
      <c r="BT334" s="62"/>
    </row>
    <row r="335" spans="3:72" x14ac:dyDescent="0.25">
      <c r="C335" t="str">
        <f>INDEX(Propetz!B:B,MATCH(F335,Propetz!D:D,0),1)</f>
        <v>LEONARDO AVANZZI NUNES FARIA</v>
      </c>
      <c r="D335" s="58" t="s">
        <v>389</v>
      </c>
      <c r="E335" s="26" t="s">
        <v>290</v>
      </c>
      <c r="F335" s="31">
        <v>1368</v>
      </c>
      <c r="G335" s="26" t="s">
        <v>529</v>
      </c>
      <c r="H335" s="26" t="s">
        <v>435</v>
      </c>
      <c r="I335" s="39">
        <v>0</v>
      </c>
      <c r="J335" s="39">
        <v>0</v>
      </c>
      <c r="K335" s="39">
        <v>0</v>
      </c>
      <c r="L335" s="39">
        <v>0</v>
      </c>
      <c r="M335" s="39">
        <v>0</v>
      </c>
      <c r="N335" s="39">
        <v>0</v>
      </c>
      <c r="O335" s="39">
        <v>0</v>
      </c>
      <c r="P335" s="39">
        <v>0</v>
      </c>
      <c r="Q335" s="39">
        <v>0</v>
      </c>
      <c r="R335" s="39">
        <v>0</v>
      </c>
      <c r="S335" s="39">
        <v>0</v>
      </c>
      <c r="T335" s="39">
        <v>0</v>
      </c>
      <c r="U335" s="39">
        <v>0</v>
      </c>
      <c r="V335" s="39">
        <v>0</v>
      </c>
      <c r="W335" s="39">
        <v>0</v>
      </c>
      <c r="X335" s="39">
        <v>0</v>
      </c>
      <c r="Y335" s="39">
        <v>0</v>
      </c>
      <c r="Z335" s="39">
        <v>8321.33</v>
      </c>
      <c r="AA335" s="39">
        <v>4495.8700000000008</v>
      </c>
      <c r="AB335" s="39">
        <v>2269.15</v>
      </c>
      <c r="AC335" s="39">
        <v>0</v>
      </c>
      <c r="AD335" s="39">
        <v>0</v>
      </c>
      <c r="AE335" s="39">
        <v>7309.630000000001</v>
      </c>
      <c r="AF335" s="39">
        <v>0</v>
      </c>
      <c r="AG335" s="39">
        <v>0</v>
      </c>
      <c r="AH335" s="39">
        <v>0</v>
      </c>
      <c r="AI335" s="39">
        <v>0</v>
      </c>
      <c r="AJ335" s="39">
        <v>0</v>
      </c>
      <c r="AK335" s="39">
        <v>0</v>
      </c>
      <c r="AL335" s="39">
        <v>6479.52</v>
      </c>
      <c r="AM335" s="39">
        <v>0</v>
      </c>
      <c r="AN335" s="39">
        <v>0</v>
      </c>
      <c r="AO335" s="39">
        <v>0</v>
      </c>
      <c r="AP335" s="39">
        <v>0</v>
      </c>
      <c r="AQ335" s="39">
        <v>0</v>
      </c>
      <c r="AR335" s="39">
        <v>0</v>
      </c>
      <c r="AS335" s="39">
        <v>0</v>
      </c>
      <c r="AT335" s="39">
        <v>0</v>
      </c>
      <c r="AU335" s="39">
        <v>0</v>
      </c>
      <c r="AV335" s="39">
        <v>4843.4800000000005</v>
      </c>
      <c r="AW335" s="39">
        <v>0</v>
      </c>
      <c r="AX335" s="39">
        <v>0</v>
      </c>
      <c r="AY335" s="39">
        <v>0</v>
      </c>
      <c r="AZ335" s="39">
        <v>0</v>
      </c>
      <c r="BA335" s="62">
        <v>7184.16</v>
      </c>
      <c r="BB335" s="62">
        <v>0</v>
      </c>
      <c r="BC335" s="62">
        <v>0</v>
      </c>
      <c r="BD335" s="62">
        <v>0</v>
      </c>
      <c r="BE335" s="62">
        <v>0</v>
      </c>
      <c r="BF335" s="62">
        <v>0</v>
      </c>
      <c r="BG335" s="62">
        <v>0</v>
      </c>
      <c r="BH335" s="62">
        <v>0</v>
      </c>
      <c r="BI335" s="7">
        <v>0</v>
      </c>
      <c r="BJ335" s="7">
        <v>0</v>
      </c>
      <c r="BK335" s="62">
        <v>4052.3199999999997</v>
      </c>
      <c r="BL335" s="62">
        <v>0</v>
      </c>
      <c r="BM335" s="170">
        <v>0</v>
      </c>
      <c r="BN335" s="62"/>
      <c r="BO335" s="62"/>
      <c r="BP335" s="62"/>
      <c r="BQ335" s="62"/>
      <c r="BR335" s="62"/>
      <c r="BS335" s="62"/>
      <c r="BT335" s="62"/>
    </row>
    <row r="336" spans="3:72" x14ac:dyDescent="0.25">
      <c r="C336" t="str">
        <f>INDEX(Propetz!B:B,MATCH(F336,Propetz!D:D,0),1)</f>
        <v>MIRANILDA MORAES CAMPELO SOARES</v>
      </c>
      <c r="D336" s="31" t="s">
        <v>390</v>
      </c>
      <c r="E336" s="26" t="s">
        <v>299</v>
      </c>
      <c r="F336" s="31">
        <v>1364</v>
      </c>
      <c r="G336" s="26" t="s">
        <v>529</v>
      </c>
      <c r="H336" s="26" t="s">
        <v>435</v>
      </c>
      <c r="I336" s="39">
        <v>0</v>
      </c>
      <c r="J336" s="39">
        <v>0</v>
      </c>
      <c r="K336" s="39">
        <v>0</v>
      </c>
      <c r="L336" s="39">
        <v>0</v>
      </c>
      <c r="M336" s="39">
        <v>0</v>
      </c>
      <c r="N336" s="39">
        <v>0</v>
      </c>
      <c r="O336" s="39">
        <v>0</v>
      </c>
      <c r="P336" s="39">
        <v>0</v>
      </c>
      <c r="Q336" s="39">
        <v>0</v>
      </c>
      <c r="R336" s="39">
        <v>0</v>
      </c>
      <c r="S336" s="39">
        <v>0</v>
      </c>
      <c r="T336" s="39">
        <v>0</v>
      </c>
      <c r="U336" s="39">
        <v>0</v>
      </c>
      <c r="V336" s="39">
        <v>0</v>
      </c>
      <c r="W336" s="39">
        <v>0</v>
      </c>
      <c r="X336" s="39">
        <v>0</v>
      </c>
      <c r="Y336" s="39">
        <v>3734.52</v>
      </c>
      <c r="Z336" s="39">
        <v>0</v>
      </c>
      <c r="AA336" s="39">
        <v>0</v>
      </c>
      <c r="AB336" s="39">
        <v>0</v>
      </c>
      <c r="AC336" s="39">
        <v>0</v>
      </c>
      <c r="AD336" s="39">
        <v>0</v>
      </c>
      <c r="AE336" s="39">
        <v>0</v>
      </c>
      <c r="AF336" s="39">
        <v>0</v>
      </c>
      <c r="AG336" s="39">
        <v>0</v>
      </c>
      <c r="AH336" s="39">
        <v>0</v>
      </c>
      <c r="AI336" s="39">
        <v>0</v>
      </c>
      <c r="AJ336" s="39">
        <v>0</v>
      </c>
      <c r="AK336" s="39">
        <v>0</v>
      </c>
      <c r="AL336" s="39">
        <v>0</v>
      </c>
      <c r="AM336" s="39">
        <v>0</v>
      </c>
      <c r="AN336" s="39">
        <v>0</v>
      </c>
      <c r="AO336" s="39">
        <v>0</v>
      </c>
      <c r="AP336" s="39">
        <v>0</v>
      </c>
      <c r="AQ336" s="39">
        <v>0</v>
      </c>
      <c r="AR336" s="39">
        <v>0</v>
      </c>
      <c r="AS336" s="39">
        <v>0</v>
      </c>
      <c r="AT336" s="39">
        <v>0</v>
      </c>
      <c r="AU336" s="39">
        <v>0</v>
      </c>
      <c r="AV336" s="39">
        <v>0</v>
      </c>
      <c r="AW336" s="39">
        <v>0</v>
      </c>
      <c r="AX336" s="39">
        <v>0</v>
      </c>
      <c r="AY336" s="39">
        <v>0</v>
      </c>
      <c r="AZ336" s="39">
        <v>0</v>
      </c>
      <c r="BA336" s="62">
        <v>0</v>
      </c>
      <c r="BB336" s="62">
        <v>0</v>
      </c>
      <c r="BC336" s="62">
        <v>0</v>
      </c>
      <c r="BD336" s="62">
        <v>0</v>
      </c>
      <c r="BE336" s="62">
        <v>0</v>
      </c>
      <c r="BF336" s="62">
        <v>0</v>
      </c>
      <c r="BG336" s="62">
        <v>0</v>
      </c>
      <c r="BH336" s="62">
        <v>0</v>
      </c>
      <c r="BI336" s="7">
        <v>0</v>
      </c>
      <c r="BJ336" s="7">
        <v>0</v>
      </c>
      <c r="BK336" s="62">
        <v>0</v>
      </c>
      <c r="BL336" s="62">
        <v>0</v>
      </c>
      <c r="BM336" s="170">
        <v>0</v>
      </c>
      <c r="BN336" s="62"/>
      <c r="BO336" s="62"/>
      <c r="BP336" s="62"/>
      <c r="BQ336" s="62"/>
      <c r="BR336" s="62"/>
      <c r="BS336" s="62"/>
      <c r="BT336" s="62"/>
    </row>
    <row r="337" spans="3:72" x14ac:dyDescent="0.25">
      <c r="C337" t="str">
        <f>INDEX(Propetz!B:B,MATCH(F337,Propetz!D:D,0),1)</f>
        <v>PET GROOMING LTDA</v>
      </c>
      <c r="D337" s="31" t="s">
        <v>391</v>
      </c>
      <c r="E337" s="26" t="s">
        <v>291</v>
      </c>
      <c r="F337" s="31">
        <v>1367</v>
      </c>
      <c r="G337" s="26" t="s">
        <v>529</v>
      </c>
      <c r="H337" s="26" t="s">
        <v>435</v>
      </c>
      <c r="I337" s="39">
        <v>0</v>
      </c>
      <c r="J337" s="39">
        <v>0</v>
      </c>
      <c r="K337" s="39">
        <v>0</v>
      </c>
      <c r="L337" s="39">
        <v>0</v>
      </c>
      <c r="M337" s="39">
        <v>0</v>
      </c>
      <c r="N337" s="39">
        <v>0</v>
      </c>
      <c r="O337" s="39">
        <v>0</v>
      </c>
      <c r="P337" s="39">
        <v>0</v>
      </c>
      <c r="Q337" s="39">
        <v>0</v>
      </c>
      <c r="R337" s="39">
        <v>0</v>
      </c>
      <c r="S337" s="39">
        <v>0</v>
      </c>
      <c r="T337" s="39">
        <v>0</v>
      </c>
      <c r="U337" s="39">
        <v>0</v>
      </c>
      <c r="V337" s="39">
        <v>0</v>
      </c>
      <c r="W337" s="39">
        <v>0</v>
      </c>
      <c r="X337" s="39">
        <v>0</v>
      </c>
      <c r="Y337" s="39">
        <v>0</v>
      </c>
      <c r="Z337" s="39">
        <v>4528.34</v>
      </c>
      <c r="AA337" s="39">
        <v>0</v>
      </c>
      <c r="AB337" s="39">
        <v>0</v>
      </c>
      <c r="AC337" s="39">
        <v>0</v>
      </c>
      <c r="AD337" s="39">
        <v>0</v>
      </c>
      <c r="AE337" s="39">
        <v>0</v>
      </c>
      <c r="AF337" s="39">
        <v>0</v>
      </c>
      <c r="AG337" s="39">
        <v>0</v>
      </c>
      <c r="AH337" s="39">
        <v>0</v>
      </c>
      <c r="AI337" s="39">
        <v>4231.04</v>
      </c>
      <c r="AJ337" s="39">
        <v>0</v>
      </c>
      <c r="AK337" s="39">
        <v>0</v>
      </c>
      <c r="AL337" s="39">
        <v>0</v>
      </c>
      <c r="AM337" s="39">
        <v>0</v>
      </c>
      <c r="AN337" s="39">
        <v>4841.3</v>
      </c>
      <c r="AO337" s="39">
        <v>0</v>
      </c>
      <c r="AP337" s="39">
        <v>0</v>
      </c>
      <c r="AQ337" s="39">
        <v>1602.82</v>
      </c>
      <c r="AR337" s="39">
        <v>0</v>
      </c>
      <c r="AS337" s="39">
        <v>0</v>
      </c>
      <c r="AT337" s="39">
        <v>0</v>
      </c>
      <c r="AU337" s="39">
        <v>0</v>
      </c>
      <c r="AV337" s="39">
        <v>0</v>
      </c>
      <c r="AW337" s="39">
        <v>0</v>
      </c>
      <c r="AX337" s="39">
        <v>0</v>
      </c>
      <c r="AY337" s="39">
        <v>0</v>
      </c>
      <c r="AZ337" s="39">
        <v>0</v>
      </c>
      <c r="BA337" s="62">
        <v>0</v>
      </c>
      <c r="BB337" s="62">
        <v>0</v>
      </c>
      <c r="BC337" s="62">
        <v>0</v>
      </c>
      <c r="BD337" s="62">
        <v>0</v>
      </c>
      <c r="BE337" s="62">
        <v>0</v>
      </c>
      <c r="BF337" s="62">
        <v>0</v>
      </c>
      <c r="BG337" s="62">
        <v>0</v>
      </c>
      <c r="BH337" s="62">
        <v>0</v>
      </c>
      <c r="BI337" s="7">
        <v>0</v>
      </c>
      <c r="BJ337" s="7">
        <v>0</v>
      </c>
      <c r="BK337" s="62">
        <v>0</v>
      </c>
      <c r="BL337" s="62">
        <v>0</v>
      </c>
      <c r="BM337" s="170">
        <v>0</v>
      </c>
      <c r="BN337" s="62"/>
      <c r="BO337" s="62"/>
      <c r="BP337" s="62"/>
      <c r="BQ337" s="62"/>
      <c r="BR337" s="62"/>
      <c r="BS337" s="62"/>
      <c r="BT337" s="62"/>
    </row>
    <row r="338" spans="3:72" x14ac:dyDescent="0.25">
      <c r="C338" t="str">
        <f>INDEX(Propetz!B:B,MATCH(F338,Propetz!D:D,0),1)</f>
        <v>RIOVET DISTRIBUIDORA E REPRESENTACAO LTDA</v>
      </c>
      <c r="D338" s="31" t="s">
        <v>392</v>
      </c>
      <c r="E338" s="26" t="s">
        <v>291</v>
      </c>
      <c r="F338" s="31">
        <v>1373</v>
      </c>
      <c r="G338" s="26" t="s">
        <v>529</v>
      </c>
      <c r="H338" s="26" t="s">
        <v>435</v>
      </c>
      <c r="I338" s="39">
        <v>0</v>
      </c>
      <c r="J338" s="39">
        <v>0</v>
      </c>
      <c r="K338" s="39">
        <v>0</v>
      </c>
      <c r="L338" s="39">
        <v>0</v>
      </c>
      <c r="M338" s="39">
        <v>0</v>
      </c>
      <c r="N338" s="39">
        <v>0</v>
      </c>
      <c r="O338" s="39">
        <v>0</v>
      </c>
      <c r="P338" s="39">
        <v>0</v>
      </c>
      <c r="Q338" s="39">
        <v>0</v>
      </c>
      <c r="R338" s="39">
        <v>0</v>
      </c>
      <c r="S338" s="39">
        <v>0</v>
      </c>
      <c r="T338" s="39">
        <v>0</v>
      </c>
      <c r="U338" s="39">
        <v>0</v>
      </c>
      <c r="V338" s="39">
        <v>0</v>
      </c>
      <c r="W338" s="39">
        <v>0</v>
      </c>
      <c r="X338" s="39">
        <v>0</v>
      </c>
      <c r="Y338" s="39">
        <v>0</v>
      </c>
      <c r="Z338" s="39">
        <v>5651.88</v>
      </c>
      <c r="AA338" s="39">
        <v>3873.74</v>
      </c>
      <c r="AB338" s="39">
        <v>6350.21</v>
      </c>
      <c r="AC338" s="39">
        <v>0</v>
      </c>
      <c r="AD338" s="39">
        <v>0</v>
      </c>
      <c r="AE338" s="39">
        <v>6218.68</v>
      </c>
      <c r="AF338" s="39">
        <v>4034.25</v>
      </c>
      <c r="AG338" s="39">
        <v>0</v>
      </c>
      <c r="AH338" s="39">
        <v>5634.9</v>
      </c>
      <c r="AI338" s="39">
        <v>0</v>
      </c>
      <c r="AJ338" s="39">
        <v>3559.08</v>
      </c>
      <c r="AK338" s="39">
        <v>11394.58</v>
      </c>
      <c r="AL338" s="39">
        <v>0</v>
      </c>
      <c r="AM338" s="39">
        <v>0</v>
      </c>
      <c r="AN338" s="39">
        <v>6936.96</v>
      </c>
      <c r="AO338" s="39">
        <v>0</v>
      </c>
      <c r="AP338" s="39">
        <v>0</v>
      </c>
      <c r="AQ338" s="39">
        <v>6805.2000000000007</v>
      </c>
      <c r="AR338" s="39">
        <v>0</v>
      </c>
      <c r="AS338" s="39">
        <v>0</v>
      </c>
      <c r="AT338" s="39">
        <v>2006.12</v>
      </c>
      <c r="AU338" s="39">
        <v>3262.72</v>
      </c>
      <c r="AV338" s="39">
        <v>0</v>
      </c>
      <c r="AW338" s="39">
        <v>0</v>
      </c>
      <c r="AX338" s="39">
        <v>76.010000000000005</v>
      </c>
      <c r="AY338" s="39">
        <v>11134.720000000001</v>
      </c>
      <c r="AZ338" s="39">
        <v>0</v>
      </c>
      <c r="BA338" s="62">
        <v>9454.82</v>
      </c>
      <c r="BB338" s="62">
        <v>0</v>
      </c>
      <c r="BC338" s="62">
        <v>5496.82</v>
      </c>
      <c r="BD338" s="62">
        <v>0</v>
      </c>
      <c r="BE338" s="62">
        <v>0</v>
      </c>
      <c r="BF338" s="62">
        <v>0</v>
      </c>
      <c r="BG338" s="62">
        <v>0</v>
      </c>
      <c r="BH338" s="62">
        <v>10138.530000000001</v>
      </c>
      <c r="BI338" s="7">
        <v>57.9</v>
      </c>
      <c r="BJ338" s="7">
        <v>4067.06</v>
      </c>
      <c r="BK338" s="62">
        <v>0</v>
      </c>
      <c r="BL338" s="62">
        <v>0</v>
      </c>
      <c r="BM338" s="170">
        <v>9634.6</v>
      </c>
      <c r="BN338" s="62"/>
      <c r="BO338" s="62"/>
      <c r="BP338" s="62"/>
      <c r="BQ338" s="62"/>
      <c r="BR338" s="62"/>
      <c r="BS338" s="62"/>
      <c r="BT338" s="62"/>
    </row>
    <row r="339" spans="3:72" x14ac:dyDescent="0.25">
      <c r="C339" t="str">
        <f>INDEX(Propetz!B:B,MATCH(F339,Propetz!D:D,0),1)</f>
        <v>DANI RIO DISTRIBUIDORA</v>
      </c>
      <c r="D339" s="31" t="s">
        <v>393</v>
      </c>
      <c r="E339" s="26" t="s">
        <v>294</v>
      </c>
      <c r="F339" s="31">
        <v>1377</v>
      </c>
      <c r="G339" s="26" t="s">
        <v>436</v>
      </c>
      <c r="H339" s="26" t="s">
        <v>435</v>
      </c>
      <c r="I339" s="39">
        <v>0</v>
      </c>
      <c r="J339" s="39">
        <v>0</v>
      </c>
      <c r="K339" s="39">
        <v>0</v>
      </c>
      <c r="L339" s="39">
        <v>0</v>
      </c>
      <c r="M339" s="39">
        <v>0</v>
      </c>
      <c r="N339" s="39">
        <v>0</v>
      </c>
      <c r="O339" s="39">
        <v>0</v>
      </c>
      <c r="P339" s="39">
        <v>0</v>
      </c>
      <c r="Q339" s="39">
        <v>0</v>
      </c>
      <c r="R339" s="39">
        <v>0</v>
      </c>
      <c r="S339" s="39">
        <v>0</v>
      </c>
      <c r="T339" s="39">
        <v>0</v>
      </c>
      <c r="U339" s="39">
        <v>0</v>
      </c>
      <c r="V339" s="39">
        <v>0</v>
      </c>
      <c r="W339" s="39">
        <v>0</v>
      </c>
      <c r="X339" s="39">
        <v>0</v>
      </c>
      <c r="Y339" s="39">
        <v>0</v>
      </c>
      <c r="Z339" s="39">
        <v>0</v>
      </c>
      <c r="AA339" s="39">
        <v>3755.28</v>
      </c>
      <c r="AB339" s="39">
        <v>0</v>
      </c>
      <c r="AC339" s="39">
        <v>0</v>
      </c>
      <c r="AD339" s="39">
        <v>0</v>
      </c>
      <c r="AE339" s="39">
        <v>0</v>
      </c>
      <c r="AF339" s="39">
        <v>0</v>
      </c>
      <c r="AG339" s="39">
        <v>0</v>
      </c>
      <c r="AH339" s="39">
        <v>0</v>
      </c>
      <c r="AI339" s="39">
        <v>0</v>
      </c>
      <c r="AJ339" s="39">
        <v>0</v>
      </c>
      <c r="AK339" s="39">
        <v>0</v>
      </c>
      <c r="AL339" s="39">
        <v>0</v>
      </c>
      <c r="AM339" s="39">
        <v>1990.64</v>
      </c>
      <c r="AN339" s="39">
        <v>0</v>
      </c>
      <c r="AO339" s="39">
        <v>0</v>
      </c>
      <c r="AP339" s="39">
        <v>0</v>
      </c>
      <c r="AQ339" s="39">
        <v>0</v>
      </c>
      <c r="AR339" s="39">
        <v>0</v>
      </c>
      <c r="AS339" s="39">
        <v>0</v>
      </c>
      <c r="AT339" s="39">
        <v>0</v>
      </c>
      <c r="AU339" s="39">
        <v>0</v>
      </c>
      <c r="AV339" s="39">
        <v>0</v>
      </c>
      <c r="AW339" s="39">
        <v>0</v>
      </c>
      <c r="AX339" s="39">
        <v>0</v>
      </c>
      <c r="AY339" s="39">
        <v>0</v>
      </c>
      <c r="AZ339" s="39">
        <v>0</v>
      </c>
      <c r="BA339" s="62">
        <v>0</v>
      </c>
      <c r="BB339" s="62">
        <v>0</v>
      </c>
      <c r="BC339" s="62">
        <v>0</v>
      </c>
      <c r="BD339" s="62">
        <v>0</v>
      </c>
      <c r="BE339" s="62">
        <v>8536.8799999999992</v>
      </c>
      <c r="BF339" s="62">
        <v>0</v>
      </c>
      <c r="BG339" s="62">
        <v>0</v>
      </c>
      <c r="BH339" s="62">
        <v>0</v>
      </c>
      <c r="BI339" s="7">
        <v>0</v>
      </c>
      <c r="BJ339" s="7">
        <v>0</v>
      </c>
      <c r="BK339" s="62">
        <v>0</v>
      </c>
      <c r="BL339" s="62">
        <v>8012.83</v>
      </c>
      <c r="BM339" s="170">
        <v>5238.3500000000004</v>
      </c>
      <c r="BN339" s="62"/>
      <c r="BO339" s="62"/>
      <c r="BP339" s="62"/>
      <c r="BQ339" s="62"/>
      <c r="BR339" s="62"/>
      <c r="BS339" s="62"/>
      <c r="BT339" s="62"/>
    </row>
    <row r="340" spans="3:72" x14ac:dyDescent="0.25">
      <c r="C340" t="str">
        <f>INDEX(Propetz!B:B,MATCH(F340,Propetz!D:D,0),1)</f>
        <v>GUSTAVO HENRIQUE DOS SANTOS 09156041675</v>
      </c>
      <c r="D340" s="31" t="s">
        <v>394</v>
      </c>
      <c r="E340" s="26" t="s">
        <v>280</v>
      </c>
      <c r="F340" s="31">
        <v>1375</v>
      </c>
      <c r="G340" s="26" t="s">
        <v>436</v>
      </c>
      <c r="H340" s="26" t="s">
        <v>435</v>
      </c>
      <c r="I340" s="39">
        <v>0</v>
      </c>
      <c r="J340" s="39">
        <v>0</v>
      </c>
      <c r="K340" s="39">
        <v>0</v>
      </c>
      <c r="L340" s="39">
        <v>0</v>
      </c>
      <c r="M340" s="39">
        <v>0</v>
      </c>
      <c r="N340" s="39">
        <v>0</v>
      </c>
      <c r="O340" s="39">
        <v>0</v>
      </c>
      <c r="P340" s="39">
        <v>0</v>
      </c>
      <c r="Q340" s="39">
        <v>0</v>
      </c>
      <c r="R340" s="39">
        <v>0</v>
      </c>
      <c r="S340" s="39">
        <v>0</v>
      </c>
      <c r="T340" s="39">
        <v>0</v>
      </c>
      <c r="U340" s="39">
        <v>0</v>
      </c>
      <c r="V340" s="39">
        <v>0</v>
      </c>
      <c r="W340" s="39">
        <v>0</v>
      </c>
      <c r="X340" s="39">
        <v>0</v>
      </c>
      <c r="Y340" s="39">
        <v>0</v>
      </c>
      <c r="Z340" s="39">
        <v>0</v>
      </c>
      <c r="AA340" s="39">
        <v>1089.75</v>
      </c>
      <c r="AB340" s="39">
        <v>0</v>
      </c>
      <c r="AC340" s="39">
        <v>0</v>
      </c>
      <c r="AD340" s="39">
        <v>0</v>
      </c>
      <c r="AE340" s="39">
        <v>1296.83</v>
      </c>
      <c r="AF340" s="39">
        <v>0</v>
      </c>
      <c r="AG340" s="39">
        <v>0</v>
      </c>
      <c r="AH340" s="39">
        <v>0</v>
      </c>
      <c r="AI340" s="39">
        <v>1148.8399999999999</v>
      </c>
      <c r="AJ340" s="39">
        <v>0</v>
      </c>
      <c r="AK340" s="39">
        <v>0</v>
      </c>
      <c r="AL340" s="39">
        <v>0</v>
      </c>
      <c r="AM340" s="39">
        <v>1461.52</v>
      </c>
      <c r="AN340" s="39">
        <v>0</v>
      </c>
      <c r="AO340" s="39">
        <v>0</v>
      </c>
      <c r="AP340" s="39">
        <v>0</v>
      </c>
      <c r="AQ340" s="39">
        <v>0</v>
      </c>
      <c r="AR340" s="39">
        <v>0</v>
      </c>
      <c r="AS340" s="39">
        <v>0</v>
      </c>
      <c r="AT340" s="39">
        <v>0</v>
      </c>
      <c r="AU340" s="39">
        <v>0</v>
      </c>
      <c r="AV340" s="39">
        <v>0</v>
      </c>
      <c r="AW340" s="39">
        <v>0</v>
      </c>
      <c r="AX340" s="39">
        <v>0</v>
      </c>
      <c r="AY340" s="39">
        <v>0</v>
      </c>
      <c r="AZ340" s="39">
        <v>0</v>
      </c>
      <c r="BA340" s="62">
        <v>0</v>
      </c>
      <c r="BB340" s="62">
        <v>0</v>
      </c>
      <c r="BC340" s="62">
        <v>0</v>
      </c>
      <c r="BD340" s="62">
        <v>0</v>
      </c>
      <c r="BE340" s="62">
        <v>0</v>
      </c>
      <c r="BF340" s="62">
        <v>0</v>
      </c>
      <c r="BG340" s="62">
        <v>0</v>
      </c>
      <c r="BH340" s="62">
        <v>0</v>
      </c>
      <c r="BI340" s="7">
        <v>0</v>
      </c>
      <c r="BJ340" s="7">
        <v>0</v>
      </c>
      <c r="BK340" s="62">
        <v>0</v>
      </c>
      <c r="BL340" s="62">
        <v>0</v>
      </c>
      <c r="BM340" s="170">
        <v>0</v>
      </c>
      <c r="BN340" s="62"/>
      <c r="BO340" s="62"/>
      <c r="BP340" s="62"/>
      <c r="BQ340" s="62"/>
      <c r="BR340" s="62"/>
      <c r="BS340" s="62"/>
      <c r="BT340" s="62"/>
    </row>
    <row r="341" spans="3:72" x14ac:dyDescent="0.25">
      <c r="C341" t="str">
        <f>INDEX(Propetz!B:B,MATCH(F341,Propetz!D:D,0),1)</f>
        <v>PASSAGLIA COMERCIO ATACADISTA DE PRODUTOS VETERINARIOS LTDA</v>
      </c>
      <c r="D341" s="31" t="s">
        <v>395</v>
      </c>
      <c r="E341" s="26" t="s">
        <v>276</v>
      </c>
      <c r="F341" s="31">
        <v>1376</v>
      </c>
      <c r="G341" s="26" t="s">
        <v>436</v>
      </c>
      <c r="H341" s="26" t="s">
        <v>435</v>
      </c>
      <c r="I341" s="39">
        <v>0</v>
      </c>
      <c r="J341" s="39">
        <v>0</v>
      </c>
      <c r="K341" s="39">
        <v>0</v>
      </c>
      <c r="L341" s="39">
        <v>0</v>
      </c>
      <c r="M341" s="39">
        <v>0</v>
      </c>
      <c r="N341" s="39">
        <v>0</v>
      </c>
      <c r="O341" s="39">
        <v>0</v>
      </c>
      <c r="P341" s="39">
        <v>0</v>
      </c>
      <c r="Q341" s="39">
        <v>0</v>
      </c>
      <c r="R341" s="39">
        <v>0</v>
      </c>
      <c r="S341" s="39">
        <v>0</v>
      </c>
      <c r="T341" s="39">
        <v>0</v>
      </c>
      <c r="U341" s="39">
        <v>0</v>
      </c>
      <c r="V341" s="39">
        <v>0</v>
      </c>
      <c r="W341" s="39">
        <v>0</v>
      </c>
      <c r="X341" s="39">
        <v>0</v>
      </c>
      <c r="Y341" s="39">
        <v>0</v>
      </c>
      <c r="Z341" s="39">
        <v>0</v>
      </c>
      <c r="AA341" s="39">
        <v>6920.48</v>
      </c>
      <c r="AB341" s="39">
        <v>0</v>
      </c>
      <c r="AC341" s="39">
        <v>0</v>
      </c>
      <c r="AD341" s="39">
        <v>0</v>
      </c>
      <c r="AE341" s="39">
        <v>0</v>
      </c>
      <c r="AF341" s="39">
        <v>0</v>
      </c>
      <c r="AG341" s="39">
        <v>0</v>
      </c>
      <c r="AH341" s="39">
        <v>3354.6299999999997</v>
      </c>
      <c r="AI341" s="39">
        <v>0</v>
      </c>
      <c r="AJ341" s="39">
        <v>2880.09</v>
      </c>
      <c r="AK341" s="39">
        <v>0</v>
      </c>
      <c r="AL341" s="39">
        <v>0</v>
      </c>
      <c r="AM341" s="39">
        <v>0</v>
      </c>
      <c r="AN341" s="39">
        <v>2550.83</v>
      </c>
      <c r="AO341" s="39">
        <v>0</v>
      </c>
      <c r="AP341" s="39">
        <v>0</v>
      </c>
      <c r="AQ341" s="39">
        <v>2742.77</v>
      </c>
      <c r="AR341" s="39">
        <v>0</v>
      </c>
      <c r="AS341" s="39">
        <v>0</v>
      </c>
      <c r="AT341" s="39">
        <v>0</v>
      </c>
      <c r="AU341" s="39">
        <v>0</v>
      </c>
      <c r="AV341" s="39">
        <v>0</v>
      </c>
      <c r="AW341" s="39">
        <v>0</v>
      </c>
      <c r="AX341" s="39">
        <v>0</v>
      </c>
      <c r="AY341" s="39">
        <v>0</v>
      </c>
      <c r="AZ341" s="39">
        <v>0</v>
      </c>
      <c r="BA341" s="62">
        <v>0</v>
      </c>
      <c r="BB341" s="62">
        <v>0</v>
      </c>
      <c r="BC341" s="62">
        <v>0</v>
      </c>
      <c r="BD341" s="62">
        <v>0</v>
      </c>
      <c r="BE341" s="62">
        <v>0</v>
      </c>
      <c r="BF341" s="62">
        <v>0</v>
      </c>
      <c r="BG341" s="62">
        <v>0</v>
      </c>
      <c r="BH341" s="62">
        <v>0</v>
      </c>
      <c r="BI341" s="7">
        <v>0</v>
      </c>
      <c r="BJ341" s="7">
        <v>0</v>
      </c>
      <c r="BK341" s="62">
        <v>0</v>
      </c>
      <c r="BL341" s="62">
        <v>0</v>
      </c>
      <c r="BM341" s="170">
        <v>0</v>
      </c>
      <c r="BN341" s="62"/>
      <c r="BO341" s="62"/>
      <c r="BP341" s="62"/>
      <c r="BQ341" s="62"/>
      <c r="BR341" s="62"/>
      <c r="BS341" s="62"/>
      <c r="BT341" s="62"/>
    </row>
    <row r="342" spans="3:72" x14ac:dyDescent="0.25">
      <c r="C342" t="str">
        <f>INDEX(Propetz!B:B,MATCH(F342,Propetz!D:D,0),1)</f>
        <v>12.553.284 ADEMAR OLIVEIRA SILVA</v>
      </c>
      <c r="D342" s="31" t="s">
        <v>396</v>
      </c>
      <c r="E342" s="26" t="s">
        <v>293</v>
      </c>
      <c r="F342" s="31">
        <v>1379</v>
      </c>
      <c r="G342" s="26" t="s">
        <v>436</v>
      </c>
      <c r="H342" s="26" t="s">
        <v>435</v>
      </c>
      <c r="I342" s="39">
        <v>0</v>
      </c>
      <c r="J342" s="39">
        <v>0</v>
      </c>
      <c r="K342" s="39">
        <v>0</v>
      </c>
      <c r="L342" s="39">
        <v>0</v>
      </c>
      <c r="M342" s="39">
        <v>0</v>
      </c>
      <c r="N342" s="39">
        <v>0</v>
      </c>
      <c r="O342" s="39">
        <v>0</v>
      </c>
      <c r="P342" s="39">
        <v>0</v>
      </c>
      <c r="Q342" s="39">
        <v>0</v>
      </c>
      <c r="R342" s="39">
        <v>0</v>
      </c>
      <c r="S342" s="39">
        <v>0</v>
      </c>
      <c r="T342" s="39">
        <v>0</v>
      </c>
      <c r="U342" s="39">
        <v>0</v>
      </c>
      <c r="V342" s="39">
        <v>0</v>
      </c>
      <c r="W342" s="39">
        <v>0</v>
      </c>
      <c r="X342" s="39">
        <v>0</v>
      </c>
      <c r="Y342" s="39">
        <v>0</v>
      </c>
      <c r="Z342" s="39">
        <v>0</v>
      </c>
      <c r="AA342" s="39">
        <v>7082.93</v>
      </c>
      <c r="AB342" s="39">
        <v>0</v>
      </c>
      <c r="AC342" s="39">
        <v>0</v>
      </c>
      <c r="AD342" s="39">
        <v>2204.86</v>
      </c>
      <c r="AE342" s="39">
        <v>0</v>
      </c>
      <c r="AF342" s="39">
        <v>0</v>
      </c>
      <c r="AG342" s="39">
        <v>0</v>
      </c>
      <c r="AH342" s="39">
        <v>0</v>
      </c>
      <c r="AI342" s="39">
        <v>0</v>
      </c>
      <c r="AJ342" s="39">
        <v>0</v>
      </c>
      <c r="AK342" s="39">
        <v>0</v>
      </c>
      <c r="AL342" s="39">
        <v>0</v>
      </c>
      <c r="AM342" s="39">
        <v>0</v>
      </c>
      <c r="AN342" s="39">
        <v>0</v>
      </c>
      <c r="AO342" s="39">
        <v>0</v>
      </c>
      <c r="AP342" s="39">
        <v>0</v>
      </c>
      <c r="AQ342" s="39">
        <v>0</v>
      </c>
      <c r="AR342" s="39">
        <v>0</v>
      </c>
      <c r="AS342" s="39">
        <v>0</v>
      </c>
      <c r="AT342" s="39">
        <v>0</v>
      </c>
      <c r="AU342" s="39">
        <v>0</v>
      </c>
      <c r="AV342" s="39">
        <v>0</v>
      </c>
      <c r="AW342" s="39">
        <v>0</v>
      </c>
      <c r="AX342" s="39">
        <v>0</v>
      </c>
      <c r="AY342" s="39">
        <v>0</v>
      </c>
      <c r="AZ342" s="39">
        <v>0</v>
      </c>
      <c r="BA342" s="62">
        <v>0</v>
      </c>
      <c r="BB342" s="62">
        <v>0</v>
      </c>
      <c r="BC342" s="62">
        <v>0</v>
      </c>
      <c r="BD342" s="62">
        <v>0</v>
      </c>
      <c r="BE342" s="62">
        <v>0</v>
      </c>
      <c r="BF342" s="62">
        <v>0</v>
      </c>
      <c r="BG342" s="62">
        <v>0</v>
      </c>
      <c r="BH342" s="62">
        <v>0</v>
      </c>
      <c r="BI342" s="7">
        <v>0</v>
      </c>
      <c r="BJ342" s="7">
        <v>0</v>
      </c>
      <c r="BK342" s="62">
        <v>0</v>
      </c>
      <c r="BL342" s="62">
        <v>0</v>
      </c>
      <c r="BM342" s="170">
        <v>0</v>
      </c>
      <c r="BN342" s="62"/>
      <c r="BO342" s="62"/>
      <c r="BP342" s="62"/>
      <c r="BQ342" s="62"/>
      <c r="BR342" s="62"/>
      <c r="BS342" s="62"/>
      <c r="BT342" s="62"/>
    </row>
    <row r="343" spans="3:72" x14ac:dyDescent="0.25">
      <c r="C343" t="str">
        <f>INDEX(Propetz!B:B,MATCH(F343,Propetz!D:D,0),1)</f>
        <v>FORPETS INDUSTRIA E COMERCIO DE PRODUTOS PARA ANIMAIS LTDA-M</v>
      </c>
      <c r="D343" s="31" t="s">
        <v>397</v>
      </c>
      <c r="E343" s="26" t="s">
        <v>281</v>
      </c>
      <c r="F343" s="31">
        <v>1381</v>
      </c>
      <c r="G343" s="26" t="s">
        <v>437</v>
      </c>
      <c r="H343" s="26" t="s">
        <v>435</v>
      </c>
      <c r="I343" s="39">
        <v>0</v>
      </c>
      <c r="J343" s="39">
        <v>0</v>
      </c>
      <c r="K343" s="39">
        <v>0</v>
      </c>
      <c r="L343" s="39">
        <v>0</v>
      </c>
      <c r="M343" s="39">
        <v>0</v>
      </c>
      <c r="N343" s="39">
        <v>0</v>
      </c>
      <c r="O343" s="39">
        <v>0</v>
      </c>
      <c r="P343" s="39">
        <v>0</v>
      </c>
      <c r="Q343" s="39">
        <v>0</v>
      </c>
      <c r="R343" s="39">
        <v>0</v>
      </c>
      <c r="S343" s="39">
        <v>0</v>
      </c>
      <c r="T343" s="39">
        <v>0</v>
      </c>
      <c r="U343" s="39">
        <v>0</v>
      </c>
      <c r="V343" s="39">
        <v>0</v>
      </c>
      <c r="W343" s="39">
        <v>0</v>
      </c>
      <c r="X343" s="39">
        <v>0</v>
      </c>
      <c r="Y343" s="39">
        <v>0</v>
      </c>
      <c r="Z343" s="39">
        <v>0</v>
      </c>
      <c r="AA343" s="39">
        <v>44534.47</v>
      </c>
      <c r="AB343" s="39">
        <v>0</v>
      </c>
      <c r="AC343" s="39">
        <v>12191.66</v>
      </c>
      <c r="AD343" s="39">
        <v>0</v>
      </c>
      <c r="AE343" s="39">
        <v>0</v>
      </c>
      <c r="AF343" s="39">
        <v>6432.87</v>
      </c>
      <c r="AG343" s="39">
        <v>0</v>
      </c>
      <c r="AH343" s="39">
        <v>0</v>
      </c>
      <c r="AI343" s="39">
        <v>8119.19</v>
      </c>
      <c r="AJ343" s="39">
        <v>15542.69</v>
      </c>
      <c r="AK343" s="39">
        <v>0</v>
      </c>
      <c r="AL343" s="39">
        <v>0</v>
      </c>
      <c r="AM343" s="39">
        <v>0</v>
      </c>
      <c r="AN343" s="39">
        <v>0</v>
      </c>
      <c r="AO343" s="39">
        <v>0</v>
      </c>
      <c r="AP343" s="39">
        <v>0</v>
      </c>
      <c r="AQ343" s="39">
        <v>0</v>
      </c>
      <c r="AR343" s="39">
        <v>5566.28</v>
      </c>
      <c r="AS343" s="39">
        <v>0</v>
      </c>
      <c r="AT343" s="39">
        <v>0</v>
      </c>
      <c r="AU343" s="39">
        <v>0</v>
      </c>
      <c r="AV343" s="39">
        <v>2788.2</v>
      </c>
      <c r="AW343" s="39">
        <v>0</v>
      </c>
      <c r="AX343" s="39">
        <v>4690.8500000000004</v>
      </c>
      <c r="AY343" s="39">
        <v>0</v>
      </c>
      <c r="AZ343" s="39">
        <v>0</v>
      </c>
      <c r="BA343" s="62">
        <v>899.16</v>
      </c>
      <c r="BB343" s="62">
        <v>0</v>
      </c>
      <c r="BC343" s="62">
        <v>0</v>
      </c>
      <c r="BD343" s="62">
        <v>0</v>
      </c>
      <c r="BE343" s="62">
        <v>13165.97</v>
      </c>
      <c r="BF343" s="62">
        <v>0</v>
      </c>
      <c r="BG343" s="62">
        <v>0</v>
      </c>
      <c r="BH343" s="62">
        <v>0</v>
      </c>
      <c r="BI343" s="7">
        <v>0</v>
      </c>
      <c r="BJ343" s="7">
        <v>0</v>
      </c>
      <c r="BK343" s="62">
        <v>0</v>
      </c>
      <c r="BL343" s="62">
        <v>0</v>
      </c>
      <c r="BM343" s="170">
        <v>0</v>
      </c>
      <c r="BN343" s="62"/>
      <c r="BO343" s="62"/>
      <c r="BP343" s="62"/>
      <c r="BQ343" s="62"/>
      <c r="BR343" s="62"/>
      <c r="BS343" s="62"/>
      <c r="BT343" s="62"/>
    </row>
    <row r="344" spans="3:72" x14ac:dyDescent="0.25">
      <c r="C344" t="str">
        <f>INDEX(Propetz!B:B,MATCH(F344,Propetz!D:D,0),1)</f>
        <v>TOPET DISTRIB DE PROD PARA PETS LTDA</v>
      </c>
      <c r="D344" s="31" t="s">
        <v>398</v>
      </c>
      <c r="E344" s="26" t="s">
        <v>281</v>
      </c>
      <c r="F344" s="31">
        <v>1378</v>
      </c>
      <c r="G344" s="26" t="s">
        <v>529</v>
      </c>
      <c r="H344" s="26" t="s">
        <v>435</v>
      </c>
      <c r="I344" s="39">
        <v>0</v>
      </c>
      <c r="J344" s="39">
        <v>0</v>
      </c>
      <c r="K344" s="39">
        <v>0</v>
      </c>
      <c r="L344" s="39">
        <v>0</v>
      </c>
      <c r="M344" s="39">
        <v>0</v>
      </c>
      <c r="N344" s="39">
        <v>0</v>
      </c>
      <c r="O344" s="39">
        <v>0</v>
      </c>
      <c r="P344" s="39">
        <v>0</v>
      </c>
      <c r="Q344" s="39">
        <v>0</v>
      </c>
      <c r="R344" s="39">
        <v>0</v>
      </c>
      <c r="S344" s="39">
        <v>0</v>
      </c>
      <c r="T344" s="39">
        <v>0</v>
      </c>
      <c r="U344" s="39">
        <v>0</v>
      </c>
      <c r="V344" s="39">
        <v>0</v>
      </c>
      <c r="W344" s="39">
        <v>0</v>
      </c>
      <c r="X344" s="39">
        <v>0</v>
      </c>
      <c r="Y344" s="39">
        <v>0</v>
      </c>
      <c r="Z344" s="39">
        <v>0</v>
      </c>
      <c r="AA344" s="39">
        <v>11982.46</v>
      </c>
      <c r="AB344" s="39">
        <v>26196.43</v>
      </c>
      <c r="AC344" s="39">
        <v>10201.950000000001</v>
      </c>
      <c r="AD344" s="39">
        <v>6170.73</v>
      </c>
      <c r="AE344" s="39">
        <v>5428.51</v>
      </c>
      <c r="AF344" s="39">
        <v>9937.9500000000007</v>
      </c>
      <c r="AG344" s="39">
        <v>13229.69</v>
      </c>
      <c r="AH344" s="39">
        <v>11477.6</v>
      </c>
      <c r="AI344" s="39">
        <v>17856.260000000002</v>
      </c>
      <c r="AJ344" s="39">
        <v>856.14</v>
      </c>
      <c r="AK344" s="39">
        <v>5408.61</v>
      </c>
      <c r="AL344" s="39">
        <v>4451.59</v>
      </c>
      <c r="AM344" s="39">
        <v>6347.67</v>
      </c>
      <c r="AN344" s="39">
        <v>9183</v>
      </c>
      <c r="AO344" s="39">
        <v>0</v>
      </c>
      <c r="AP344" s="39">
        <v>6031.5</v>
      </c>
      <c r="AQ344" s="39">
        <v>2448.38</v>
      </c>
      <c r="AR344" s="39">
        <v>5866.7</v>
      </c>
      <c r="AS344" s="39">
        <v>7823.23</v>
      </c>
      <c r="AT344" s="39">
        <v>8049.0499999999993</v>
      </c>
      <c r="AU344" s="39">
        <v>7890.1900000000005</v>
      </c>
      <c r="AV344" s="39">
        <v>0</v>
      </c>
      <c r="AW344" s="39">
        <v>6933.3</v>
      </c>
      <c r="AX344" s="39">
        <v>0</v>
      </c>
      <c r="AY344" s="39">
        <v>17082.09</v>
      </c>
      <c r="AZ344" s="39">
        <v>1182.26</v>
      </c>
      <c r="BA344" s="62">
        <v>7363.25</v>
      </c>
      <c r="BB344" s="62">
        <v>7107.98</v>
      </c>
      <c r="BC344" s="62">
        <v>0</v>
      </c>
      <c r="BD344" s="62">
        <v>11456.12</v>
      </c>
      <c r="BE344" s="62">
        <v>16530.88</v>
      </c>
      <c r="BF344" s="62">
        <v>17083.68</v>
      </c>
      <c r="BG344" s="62">
        <v>0</v>
      </c>
      <c r="BH344" s="62">
        <v>13267.359999999999</v>
      </c>
      <c r="BI344" s="7">
        <v>3399.6000000000004</v>
      </c>
      <c r="BJ344" s="7">
        <v>10125.16</v>
      </c>
      <c r="BK344" s="62">
        <v>4414.8</v>
      </c>
      <c r="BL344" s="62">
        <v>18632.36</v>
      </c>
      <c r="BM344" s="170">
        <v>6866.97</v>
      </c>
      <c r="BN344" s="62"/>
      <c r="BO344" s="62"/>
      <c r="BP344" s="62"/>
      <c r="BQ344" s="62"/>
      <c r="BR344" s="62"/>
      <c r="BS344" s="62"/>
      <c r="BT344" s="62"/>
    </row>
    <row r="345" spans="3:72" x14ac:dyDescent="0.25">
      <c r="C345" t="str">
        <f>INDEX(Propetz!B:B,MATCH(F345,Propetz!D:D,0),1)</f>
        <v>VITAVET FARMACEUTICA LTDA</v>
      </c>
      <c r="D345" s="31" t="s">
        <v>399</v>
      </c>
      <c r="E345" s="26" t="s">
        <v>281</v>
      </c>
      <c r="F345" s="31">
        <v>1380</v>
      </c>
      <c r="G345" s="26" t="s">
        <v>529</v>
      </c>
      <c r="H345" s="26" t="s">
        <v>435</v>
      </c>
      <c r="I345" s="39">
        <v>0</v>
      </c>
      <c r="J345" s="39">
        <v>0</v>
      </c>
      <c r="K345" s="39">
        <v>0</v>
      </c>
      <c r="L345" s="39">
        <v>0</v>
      </c>
      <c r="M345" s="39">
        <v>0</v>
      </c>
      <c r="N345" s="39">
        <v>0</v>
      </c>
      <c r="O345" s="39">
        <v>0</v>
      </c>
      <c r="P345" s="39">
        <v>0</v>
      </c>
      <c r="Q345" s="39">
        <v>0</v>
      </c>
      <c r="R345" s="39">
        <v>0</v>
      </c>
      <c r="S345" s="39">
        <v>0</v>
      </c>
      <c r="T345" s="39">
        <v>0</v>
      </c>
      <c r="U345" s="39">
        <v>0</v>
      </c>
      <c r="V345" s="39">
        <v>0</v>
      </c>
      <c r="W345" s="39">
        <v>0</v>
      </c>
      <c r="X345" s="39">
        <v>0</v>
      </c>
      <c r="Y345" s="39">
        <v>0</v>
      </c>
      <c r="Z345" s="39">
        <v>0</v>
      </c>
      <c r="AA345" s="39">
        <v>7091.04</v>
      </c>
      <c r="AB345" s="39">
        <v>1122.75</v>
      </c>
      <c r="AC345" s="39">
        <v>0</v>
      </c>
      <c r="AD345" s="39">
        <v>0</v>
      </c>
      <c r="AE345" s="39">
        <v>0</v>
      </c>
      <c r="AF345" s="39">
        <v>2660</v>
      </c>
      <c r="AG345" s="39">
        <v>0</v>
      </c>
      <c r="AH345" s="39">
        <v>9616.2999999999993</v>
      </c>
      <c r="AI345" s="39">
        <v>0</v>
      </c>
      <c r="AJ345" s="39">
        <v>0</v>
      </c>
      <c r="AK345" s="39">
        <v>2556</v>
      </c>
      <c r="AL345" s="39">
        <v>0</v>
      </c>
      <c r="AM345" s="39">
        <v>2952.6</v>
      </c>
      <c r="AN345" s="39">
        <v>0</v>
      </c>
      <c r="AO345" s="39">
        <v>2952.6</v>
      </c>
      <c r="AP345" s="39">
        <v>8680.32</v>
      </c>
      <c r="AQ345" s="39">
        <v>0</v>
      </c>
      <c r="AR345" s="39">
        <v>0</v>
      </c>
      <c r="AS345" s="39">
        <v>0</v>
      </c>
      <c r="AT345" s="39">
        <v>0</v>
      </c>
      <c r="AU345" s="39">
        <v>0</v>
      </c>
      <c r="AV345" s="39">
        <v>0</v>
      </c>
      <c r="AW345" s="39">
        <v>16957.88</v>
      </c>
      <c r="AX345" s="39">
        <v>0</v>
      </c>
      <c r="AY345" s="39">
        <v>0</v>
      </c>
      <c r="AZ345" s="39">
        <v>0</v>
      </c>
      <c r="BA345" s="62">
        <v>0</v>
      </c>
      <c r="BB345" s="62">
        <v>0</v>
      </c>
      <c r="BC345" s="62">
        <v>0</v>
      </c>
      <c r="BD345" s="62">
        <v>10126.18</v>
      </c>
      <c r="BE345" s="62">
        <v>0</v>
      </c>
      <c r="BF345" s="62">
        <v>0</v>
      </c>
      <c r="BG345" s="62">
        <v>0</v>
      </c>
      <c r="BH345" s="62">
        <v>6045.74</v>
      </c>
      <c r="BI345" s="7">
        <v>0</v>
      </c>
      <c r="BJ345" s="7">
        <v>0</v>
      </c>
      <c r="BK345" s="62">
        <v>0</v>
      </c>
      <c r="BL345" s="62">
        <v>0</v>
      </c>
      <c r="BM345" s="170">
        <v>0</v>
      </c>
      <c r="BN345" s="62"/>
      <c r="BO345" s="62"/>
      <c r="BP345" s="62"/>
      <c r="BQ345" s="62"/>
      <c r="BR345" s="62"/>
      <c r="BS345" s="62"/>
      <c r="BT345" s="62"/>
    </row>
    <row r="346" spans="3:72" x14ac:dyDescent="0.25">
      <c r="C346" t="str">
        <f>INDEX(Propetz!B:B,MATCH(F346,Propetz!D:D,0),1)</f>
        <v>FERNANDA COSTA DOS SANTOS VARIEDADES</v>
      </c>
      <c r="D346" s="31" t="s">
        <v>400</v>
      </c>
      <c r="E346" s="26" t="s">
        <v>276</v>
      </c>
      <c r="F346" s="31">
        <v>1383</v>
      </c>
      <c r="G346" s="26" t="s">
        <v>436</v>
      </c>
      <c r="H346" s="26" t="s">
        <v>435</v>
      </c>
      <c r="I346" s="39">
        <v>0</v>
      </c>
      <c r="J346" s="39">
        <v>0</v>
      </c>
      <c r="K346" s="39">
        <v>0</v>
      </c>
      <c r="L346" s="39">
        <v>0</v>
      </c>
      <c r="M346" s="39">
        <v>0</v>
      </c>
      <c r="N346" s="39">
        <v>0</v>
      </c>
      <c r="O346" s="39">
        <v>0</v>
      </c>
      <c r="P346" s="39">
        <v>0</v>
      </c>
      <c r="Q346" s="39">
        <v>0</v>
      </c>
      <c r="R346" s="39">
        <v>0</v>
      </c>
      <c r="S346" s="39">
        <v>0</v>
      </c>
      <c r="T346" s="39">
        <v>0</v>
      </c>
      <c r="U346" s="39">
        <v>0</v>
      </c>
      <c r="V346" s="39">
        <v>0</v>
      </c>
      <c r="W346" s="39">
        <v>0</v>
      </c>
      <c r="X346" s="39">
        <v>0</v>
      </c>
      <c r="Y346" s="39">
        <v>0</v>
      </c>
      <c r="Z346" s="39">
        <v>0</v>
      </c>
      <c r="AA346" s="39">
        <v>3738</v>
      </c>
      <c r="AB346" s="39">
        <v>0</v>
      </c>
      <c r="AC346" s="39">
        <v>5515.5</v>
      </c>
      <c r="AD346" s="39">
        <v>987.89</v>
      </c>
      <c r="AE346" s="39">
        <v>0</v>
      </c>
      <c r="AF346" s="39">
        <v>0</v>
      </c>
      <c r="AG346" s="39">
        <v>0</v>
      </c>
      <c r="AH346" s="39">
        <v>0</v>
      </c>
      <c r="AI346" s="39">
        <v>0</v>
      </c>
      <c r="AJ346" s="39">
        <v>0</v>
      </c>
      <c r="AK346" s="39">
        <v>0</v>
      </c>
      <c r="AL346" s="39">
        <v>0</v>
      </c>
      <c r="AM346" s="39">
        <v>0</v>
      </c>
      <c r="AN346" s="39">
        <v>0</v>
      </c>
      <c r="AO346" s="39">
        <v>0</v>
      </c>
      <c r="AP346" s="39">
        <v>0</v>
      </c>
      <c r="AQ346" s="39">
        <v>0</v>
      </c>
      <c r="AR346" s="39">
        <v>0</v>
      </c>
      <c r="AS346" s="39">
        <v>0</v>
      </c>
      <c r="AT346" s="39">
        <v>0</v>
      </c>
      <c r="AU346" s="39">
        <v>0</v>
      </c>
      <c r="AV346" s="39">
        <v>0</v>
      </c>
      <c r="AW346" s="39">
        <v>0</v>
      </c>
      <c r="AX346" s="39">
        <v>0</v>
      </c>
      <c r="AY346" s="39">
        <v>0</v>
      </c>
      <c r="AZ346" s="39">
        <v>0</v>
      </c>
      <c r="BA346" s="62">
        <v>0</v>
      </c>
      <c r="BB346" s="62">
        <v>0</v>
      </c>
      <c r="BC346" s="62">
        <v>0</v>
      </c>
      <c r="BD346" s="62">
        <v>0</v>
      </c>
      <c r="BE346" s="62">
        <v>0</v>
      </c>
      <c r="BF346" s="62">
        <v>0</v>
      </c>
      <c r="BG346" s="62">
        <v>0</v>
      </c>
      <c r="BH346" s="62">
        <v>0</v>
      </c>
      <c r="BI346" s="7">
        <v>0</v>
      </c>
      <c r="BJ346" s="7">
        <v>0</v>
      </c>
      <c r="BK346" s="62">
        <v>0</v>
      </c>
      <c r="BL346" s="62">
        <v>0</v>
      </c>
      <c r="BM346" s="170">
        <v>0</v>
      </c>
      <c r="BN346" s="62"/>
      <c r="BO346" s="62"/>
      <c r="BP346" s="62"/>
      <c r="BQ346" s="62"/>
      <c r="BR346" s="62"/>
      <c r="BS346" s="62"/>
      <c r="BT346" s="62"/>
    </row>
    <row r="347" spans="3:72" x14ac:dyDescent="0.25">
      <c r="C347" t="str">
        <f>INDEX(Propetz!B:B,MATCH(F347,Propetz!D:D,0),1)</f>
        <v>MARCIO RIBEIRO LIMA 16155486883</v>
      </c>
      <c r="D347" s="31" t="s">
        <v>401</v>
      </c>
      <c r="E347" s="26" t="s">
        <v>276</v>
      </c>
      <c r="F347" s="31">
        <v>1384</v>
      </c>
      <c r="G347" s="26" t="s">
        <v>436</v>
      </c>
      <c r="H347" s="26" t="s">
        <v>435</v>
      </c>
      <c r="I347" s="39">
        <v>0</v>
      </c>
      <c r="J347" s="39">
        <v>0</v>
      </c>
      <c r="K347" s="39">
        <v>0</v>
      </c>
      <c r="L347" s="39">
        <v>0</v>
      </c>
      <c r="M347" s="39">
        <v>0</v>
      </c>
      <c r="N347" s="39">
        <v>0</v>
      </c>
      <c r="O347" s="39">
        <v>0</v>
      </c>
      <c r="P347" s="39">
        <v>0</v>
      </c>
      <c r="Q347" s="39">
        <v>0</v>
      </c>
      <c r="R347" s="39">
        <v>0</v>
      </c>
      <c r="S347" s="39">
        <v>0</v>
      </c>
      <c r="T347" s="39">
        <v>0</v>
      </c>
      <c r="U347" s="39">
        <v>0</v>
      </c>
      <c r="V347" s="39">
        <v>0</v>
      </c>
      <c r="W347" s="39">
        <v>0</v>
      </c>
      <c r="X347" s="39">
        <v>0</v>
      </c>
      <c r="Y347" s="39">
        <v>0</v>
      </c>
      <c r="Z347" s="39">
        <v>0</v>
      </c>
      <c r="AA347" s="39">
        <v>5816.6</v>
      </c>
      <c r="AB347" s="39">
        <v>0</v>
      </c>
      <c r="AC347" s="39">
        <v>0</v>
      </c>
      <c r="AD347" s="39">
        <v>0</v>
      </c>
      <c r="AE347" s="39">
        <v>0</v>
      </c>
      <c r="AF347" s="39">
        <v>0</v>
      </c>
      <c r="AG347" s="39">
        <v>0</v>
      </c>
      <c r="AH347" s="39">
        <v>0</v>
      </c>
      <c r="AI347" s="39">
        <v>0</v>
      </c>
      <c r="AJ347" s="39">
        <v>0</v>
      </c>
      <c r="AK347" s="39">
        <v>0</v>
      </c>
      <c r="AL347" s="39">
        <v>0</v>
      </c>
      <c r="AM347" s="39">
        <v>0</v>
      </c>
      <c r="AN347" s="39">
        <v>911.16</v>
      </c>
      <c r="AO347" s="39">
        <v>0</v>
      </c>
      <c r="AP347" s="39">
        <v>0</v>
      </c>
      <c r="AQ347" s="39">
        <v>0</v>
      </c>
      <c r="AR347" s="39">
        <v>0</v>
      </c>
      <c r="AS347" s="39">
        <v>0</v>
      </c>
      <c r="AT347" s="39">
        <v>0</v>
      </c>
      <c r="AU347" s="39">
        <v>0</v>
      </c>
      <c r="AV347" s="39">
        <v>0</v>
      </c>
      <c r="AW347" s="39">
        <v>0</v>
      </c>
      <c r="AX347" s="39">
        <v>0</v>
      </c>
      <c r="AY347" s="39">
        <v>0</v>
      </c>
      <c r="AZ347" s="39">
        <v>0</v>
      </c>
      <c r="BA347" s="62">
        <v>0</v>
      </c>
      <c r="BB347" s="62">
        <v>0</v>
      </c>
      <c r="BC347" s="62">
        <v>0</v>
      </c>
      <c r="BD347" s="62">
        <v>0</v>
      </c>
      <c r="BE347" s="62">
        <v>0</v>
      </c>
      <c r="BF347" s="62">
        <v>0</v>
      </c>
      <c r="BG347" s="62">
        <v>0</v>
      </c>
      <c r="BH347" s="62">
        <v>0</v>
      </c>
      <c r="BI347" s="7">
        <v>0</v>
      </c>
      <c r="BJ347" s="7">
        <v>0</v>
      </c>
      <c r="BK347" s="62">
        <v>0</v>
      </c>
      <c r="BL347" s="62">
        <v>0</v>
      </c>
      <c r="BM347" s="170">
        <v>0</v>
      </c>
      <c r="BN347" s="62"/>
      <c r="BO347" s="62"/>
      <c r="BP347" s="62"/>
      <c r="BQ347" s="62"/>
      <c r="BR347" s="62"/>
      <c r="BS347" s="62"/>
      <c r="BT347" s="62"/>
    </row>
    <row r="348" spans="3:72" x14ac:dyDescent="0.25">
      <c r="C348" t="str">
        <f>INDEX(Propetz!B:B,MATCH(F348,Propetz!D:D,0),1)</f>
        <v>BALI PERFUMES E COSMETICOS LTDA</v>
      </c>
      <c r="D348" s="31" t="s">
        <v>403</v>
      </c>
      <c r="E348" s="28" t="s">
        <v>276</v>
      </c>
      <c r="F348" s="31">
        <v>1388</v>
      </c>
      <c r="G348" s="28" t="s">
        <v>436</v>
      </c>
      <c r="H348" s="26" t="s">
        <v>435</v>
      </c>
      <c r="I348" s="39">
        <v>0</v>
      </c>
      <c r="J348" s="39">
        <v>0</v>
      </c>
      <c r="K348" s="39">
        <v>0</v>
      </c>
      <c r="L348" s="39">
        <v>0</v>
      </c>
      <c r="M348" s="39">
        <v>0</v>
      </c>
      <c r="N348" s="39">
        <v>0</v>
      </c>
      <c r="O348" s="39">
        <v>0</v>
      </c>
      <c r="P348" s="39">
        <v>0</v>
      </c>
      <c r="Q348" s="39">
        <v>0</v>
      </c>
      <c r="R348" s="39">
        <v>0</v>
      </c>
      <c r="S348" s="39">
        <v>0</v>
      </c>
      <c r="T348" s="39">
        <v>0</v>
      </c>
      <c r="U348" s="39">
        <v>0</v>
      </c>
      <c r="V348" s="39">
        <v>0</v>
      </c>
      <c r="W348" s="39">
        <v>0</v>
      </c>
      <c r="X348" s="39">
        <v>0</v>
      </c>
      <c r="Y348" s="39">
        <v>0</v>
      </c>
      <c r="Z348" s="39">
        <v>0</v>
      </c>
      <c r="AA348" s="39">
        <v>0</v>
      </c>
      <c r="AB348" s="39">
        <v>12235.37</v>
      </c>
      <c r="AC348" s="39">
        <v>0</v>
      </c>
      <c r="AD348" s="39">
        <v>0</v>
      </c>
      <c r="AE348" s="39">
        <v>6477.18</v>
      </c>
      <c r="AF348" s="39">
        <v>1485.72</v>
      </c>
      <c r="AG348" s="39">
        <v>0</v>
      </c>
      <c r="AH348" s="39">
        <v>0</v>
      </c>
      <c r="AI348" s="39">
        <v>0</v>
      </c>
      <c r="AJ348" s="39">
        <v>0</v>
      </c>
      <c r="AK348" s="39">
        <v>0</v>
      </c>
      <c r="AL348" s="39">
        <v>0</v>
      </c>
      <c r="AM348" s="39">
        <v>0</v>
      </c>
      <c r="AN348" s="39">
        <v>0</v>
      </c>
      <c r="AO348" s="39">
        <v>0</v>
      </c>
      <c r="AP348" s="39">
        <v>0</v>
      </c>
      <c r="AQ348" s="39">
        <v>0</v>
      </c>
      <c r="AR348" s="39">
        <v>0</v>
      </c>
      <c r="AS348" s="39">
        <v>0</v>
      </c>
      <c r="AT348" s="39">
        <v>0</v>
      </c>
      <c r="AU348" s="39">
        <v>0</v>
      </c>
      <c r="AV348" s="39">
        <v>0</v>
      </c>
      <c r="AW348" s="39">
        <v>0</v>
      </c>
      <c r="AX348" s="39">
        <v>0</v>
      </c>
      <c r="AY348" s="39">
        <v>0</v>
      </c>
      <c r="AZ348" s="39">
        <v>0</v>
      </c>
      <c r="BA348" s="62">
        <v>0</v>
      </c>
      <c r="BB348" s="62">
        <v>0</v>
      </c>
      <c r="BC348" s="62">
        <v>0</v>
      </c>
      <c r="BD348" s="62">
        <v>0</v>
      </c>
      <c r="BE348" s="62">
        <v>0</v>
      </c>
      <c r="BF348" s="62">
        <v>0</v>
      </c>
      <c r="BG348" s="62">
        <v>0</v>
      </c>
      <c r="BH348" s="62">
        <v>0</v>
      </c>
      <c r="BI348" s="7">
        <v>0</v>
      </c>
      <c r="BJ348" s="7">
        <v>0</v>
      </c>
      <c r="BK348" s="62">
        <v>0</v>
      </c>
      <c r="BL348" s="62">
        <v>0</v>
      </c>
      <c r="BM348" s="170">
        <v>0</v>
      </c>
      <c r="BN348" s="62"/>
      <c r="BO348" s="62"/>
      <c r="BP348" s="62"/>
      <c r="BQ348" s="62"/>
      <c r="BR348" s="62"/>
      <c r="BS348" s="62"/>
      <c r="BT348" s="62"/>
    </row>
    <row r="349" spans="3:72" x14ac:dyDescent="0.25">
      <c r="C349" t="str">
        <f>INDEX(Propetz!B:B,MATCH(F349,Propetz!D:D,0),1)</f>
        <v>CARLOS JUNIOR COUTINHO 00139956182</v>
      </c>
      <c r="D349" s="31" t="s">
        <v>404</v>
      </c>
      <c r="E349" s="28" t="s">
        <v>295</v>
      </c>
      <c r="F349" s="31">
        <v>1389</v>
      </c>
      <c r="G349" s="28" t="s">
        <v>529</v>
      </c>
      <c r="H349" s="26" t="s">
        <v>435</v>
      </c>
      <c r="I349" s="39">
        <v>0</v>
      </c>
      <c r="J349" s="39">
        <v>0</v>
      </c>
      <c r="K349" s="39">
        <v>0</v>
      </c>
      <c r="L349" s="39">
        <v>0</v>
      </c>
      <c r="M349" s="39">
        <v>0</v>
      </c>
      <c r="N349" s="39">
        <v>0</v>
      </c>
      <c r="O349" s="39">
        <v>0</v>
      </c>
      <c r="P349" s="39">
        <v>0</v>
      </c>
      <c r="Q349" s="39">
        <v>0</v>
      </c>
      <c r="R349" s="39">
        <v>0</v>
      </c>
      <c r="S349" s="39">
        <v>0</v>
      </c>
      <c r="T349" s="39">
        <v>0</v>
      </c>
      <c r="U349" s="39">
        <v>0</v>
      </c>
      <c r="V349" s="39">
        <v>0</v>
      </c>
      <c r="W349" s="39">
        <v>0</v>
      </c>
      <c r="X349" s="39">
        <v>0</v>
      </c>
      <c r="Y349" s="39">
        <v>0</v>
      </c>
      <c r="Z349" s="39">
        <v>0</v>
      </c>
      <c r="AA349" s="39">
        <v>0</v>
      </c>
      <c r="AB349" s="39">
        <v>6485.64</v>
      </c>
      <c r="AC349" s="39">
        <v>0</v>
      </c>
      <c r="AD349" s="39">
        <v>0</v>
      </c>
      <c r="AE349" s="39">
        <v>0</v>
      </c>
      <c r="AF349" s="39">
        <v>6030.14</v>
      </c>
      <c r="AG349" s="39">
        <v>0</v>
      </c>
      <c r="AH349" s="39">
        <v>0</v>
      </c>
      <c r="AI349" s="39">
        <v>0</v>
      </c>
      <c r="AJ349" s="39">
        <v>0</v>
      </c>
      <c r="AK349" s="39">
        <v>0</v>
      </c>
      <c r="AL349" s="39">
        <v>0</v>
      </c>
      <c r="AM349" s="39">
        <v>0</v>
      </c>
      <c r="AN349" s="39">
        <v>0</v>
      </c>
      <c r="AO349" s="39">
        <v>0</v>
      </c>
      <c r="AP349" s="39">
        <v>0</v>
      </c>
      <c r="AQ349" s="39">
        <v>0</v>
      </c>
      <c r="AR349" s="39">
        <v>0</v>
      </c>
      <c r="AS349" s="39">
        <v>0</v>
      </c>
      <c r="AT349" s="39">
        <v>0</v>
      </c>
      <c r="AU349" s="39">
        <v>0</v>
      </c>
      <c r="AV349" s="39">
        <v>0</v>
      </c>
      <c r="AW349" s="39">
        <v>0</v>
      </c>
      <c r="AX349" s="39">
        <v>0</v>
      </c>
      <c r="AY349" s="39">
        <v>0</v>
      </c>
      <c r="AZ349" s="39">
        <v>0</v>
      </c>
      <c r="BA349" s="62">
        <v>0</v>
      </c>
      <c r="BB349" s="62">
        <v>0</v>
      </c>
      <c r="BC349" s="62">
        <v>0</v>
      </c>
      <c r="BD349" s="62">
        <v>0</v>
      </c>
      <c r="BE349" s="62">
        <v>0</v>
      </c>
      <c r="BF349" s="62">
        <v>0</v>
      </c>
      <c r="BG349" s="62">
        <v>0</v>
      </c>
      <c r="BH349" s="62">
        <v>0</v>
      </c>
      <c r="BI349" s="7">
        <v>0</v>
      </c>
      <c r="BJ349" s="7">
        <v>0</v>
      </c>
      <c r="BK349" s="62">
        <v>0</v>
      </c>
      <c r="BL349" s="62">
        <v>0</v>
      </c>
      <c r="BM349" s="170">
        <v>0</v>
      </c>
      <c r="BN349" s="62"/>
      <c r="BO349" s="62"/>
      <c r="BP349" s="62"/>
      <c r="BQ349" s="62"/>
      <c r="BR349" s="62"/>
      <c r="BS349" s="62"/>
      <c r="BT349" s="62"/>
    </row>
    <row r="350" spans="3:72" x14ac:dyDescent="0.25">
      <c r="C350" t="str">
        <f>INDEX(Propetz!B:B,MATCH(F350,Propetz!D:D,0),1)</f>
        <v>COMERCIAL SALERA LIMITADA</v>
      </c>
      <c r="D350" s="31" t="s">
        <v>405</v>
      </c>
      <c r="E350" s="28" t="s">
        <v>276</v>
      </c>
      <c r="F350" s="31">
        <v>1390</v>
      </c>
      <c r="G350" s="28" t="s">
        <v>436</v>
      </c>
      <c r="H350" s="26" t="s">
        <v>435</v>
      </c>
      <c r="I350" s="39">
        <v>0</v>
      </c>
      <c r="J350" s="39">
        <v>0</v>
      </c>
      <c r="K350" s="39">
        <v>0</v>
      </c>
      <c r="L350" s="39">
        <v>0</v>
      </c>
      <c r="M350" s="39">
        <v>0</v>
      </c>
      <c r="N350" s="39">
        <v>0</v>
      </c>
      <c r="O350" s="39">
        <v>0</v>
      </c>
      <c r="P350" s="39">
        <v>0</v>
      </c>
      <c r="Q350" s="39">
        <v>0</v>
      </c>
      <c r="R350" s="39">
        <v>0</v>
      </c>
      <c r="S350" s="39">
        <v>0</v>
      </c>
      <c r="T350" s="39">
        <v>0</v>
      </c>
      <c r="U350" s="39">
        <v>0</v>
      </c>
      <c r="V350" s="39">
        <v>0</v>
      </c>
      <c r="W350" s="39">
        <v>0</v>
      </c>
      <c r="X350" s="39">
        <v>0</v>
      </c>
      <c r="Y350" s="39">
        <v>0</v>
      </c>
      <c r="Z350" s="39">
        <v>0</v>
      </c>
      <c r="AA350" s="39">
        <v>0</v>
      </c>
      <c r="AB350" s="39">
        <v>16195.69</v>
      </c>
      <c r="AC350" s="39">
        <v>21517.01</v>
      </c>
      <c r="AD350" s="39">
        <v>14208.44</v>
      </c>
      <c r="AE350" s="39">
        <v>4357.58</v>
      </c>
      <c r="AF350" s="39">
        <v>6316.86</v>
      </c>
      <c r="AG350" s="39">
        <v>14370.599999999999</v>
      </c>
      <c r="AH350" s="39">
        <v>8296.82</v>
      </c>
      <c r="AI350" s="39">
        <v>8055.84</v>
      </c>
      <c r="AJ350" s="39">
        <v>4245.2</v>
      </c>
      <c r="AK350" s="39">
        <v>6131.36</v>
      </c>
      <c r="AL350" s="39">
        <v>0</v>
      </c>
      <c r="AM350" s="39">
        <v>0</v>
      </c>
      <c r="AN350" s="39">
        <v>4468.96</v>
      </c>
      <c r="AO350" s="39">
        <v>5560.44</v>
      </c>
      <c r="AP350" s="39">
        <v>6303.89</v>
      </c>
      <c r="AQ350" s="39">
        <v>6831.26</v>
      </c>
      <c r="AR350" s="39">
        <v>11501.09</v>
      </c>
      <c r="AS350" s="39">
        <v>0</v>
      </c>
      <c r="AT350" s="39">
        <v>10132.959999999999</v>
      </c>
      <c r="AU350" s="39">
        <v>0</v>
      </c>
      <c r="AV350" s="39">
        <v>4719.84</v>
      </c>
      <c r="AW350" s="39">
        <v>11107.66</v>
      </c>
      <c r="AX350" s="39">
        <v>16413.77</v>
      </c>
      <c r="AY350" s="39">
        <v>6751.18</v>
      </c>
      <c r="AZ350" s="39">
        <v>14186.53</v>
      </c>
      <c r="BA350" s="62">
        <v>16357.279999999999</v>
      </c>
      <c r="BB350" s="62">
        <v>0</v>
      </c>
      <c r="BC350" s="62">
        <v>0</v>
      </c>
      <c r="BD350" s="62">
        <v>35663.86</v>
      </c>
      <c r="BE350" s="62">
        <v>7296.48</v>
      </c>
      <c r="BF350" s="62">
        <v>0</v>
      </c>
      <c r="BG350" s="62">
        <v>5750.87</v>
      </c>
      <c r="BH350" s="62">
        <v>0</v>
      </c>
      <c r="BI350" s="7">
        <v>9931.3599999999988</v>
      </c>
      <c r="BJ350" s="7">
        <v>16577.919999999998</v>
      </c>
      <c r="BK350" s="62">
        <v>0</v>
      </c>
      <c r="BL350" s="62">
        <v>8918.8799999999992</v>
      </c>
      <c r="BM350" s="170">
        <v>7280.7999999999993</v>
      </c>
      <c r="BN350" s="62"/>
      <c r="BO350" s="62"/>
      <c r="BP350" s="62"/>
      <c r="BQ350" s="62"/>
      <c r="BR350" s="62"/>
      <c r="BS350" s="62"/>
      <c r="BT350" s="62"/>
    </row>
    <row r="351" spans="3:72" x14ac:dyDescent="0.25">
      <c r="C351" t="str">
        <f>INDEX(Propetz!B:B,MATCH(F351,Propetz!D:D,0),1)</f>
        <v>I G L DISTRIBUIDORA PET LTDA</v>
      </c>
      <c r="D351" s="31" t="s">
        <v>406</v>
      </c>
      <c r="E351" s="28" t="s">
        <v>286</v>
      </c>
      <c r="F351" s="31">
        <v>1391</v>
      </c>
      <c r="G351" s="28" t="s">
        <v>436</v>
      </c>
      <c r="H351" s="26" t="s">
        <v>435</v>
      </c>
      <c r="I351" s="39">
        <v>0</v>
      </c>
      <c r="J351" s="39">
        <v>0</v>
      </c>
      <c r="K351" s="39">
        <v>0</v>
      </c>
      <c r="L351" s="39">
        <v>0</v>
      </c>
      <c r="M351" s="39">
        <v>0</v>
      </c>
      <c r="N351" s="39">
        <v>0</v>
      </c>
      <c r="O351" s="39">
        <v>0</v>
      </c>
      <c r="P351" s="39">
        <v>0</v>
      </c>
      <c r="Q351" s="39">
        <v>0</v>
      </c>
      <c r="R351" s="39">
        <v>0</v>
      </c>
      <c r="S351" s="39">
        <v>0</v>
      </c>
      <c r="T351" s="39">
        <v>0</v>
      </c>
      <c r="U351" s="39">
        <v>0</v>
      </c>
      <c r="V351" s="39">
        <v>0</v>
      </c>
      <c r="W351" s="39">
        <v>0</v>
      </c>
      <c r="X351" s="39">
        <v>0</v>
      </c>
      <c r="Y351" s="39">
        <v>0</v>
      </c>
      <c r="Z351" s="39">
        <v>0</v>
      </c>
      <c r="AA351" s="39">
        <v>0</v>
      </c>
      <c r="AB351" s="39">
        <v>941.47</v>
      </c>
      <c r="AC351" s="39">
        <v>12533.779999999999</v>
      </c>
      <c r="AD351" s="39">
        <v>1446.72</v>
      </c>
      <c r="AE351" s="39">
        <v>4935.96</v>
      </c>
      <c r="AF351" s="39">
        <v>2760</v>
      </c>
      <c r="AG351" s="39">
        <v>4716.3999999999996</v>
      </c>
      <c r="AH351" s="39">
        <v>4321.78</v>
      </c>
      <c r="AI351" s="39">
        <v>2443.14</v>
      </c>
      <c r="AJ351" s="39">
        <v>0</v>
      </c>
      <c r="AK351" s="39">
        <v>6110.64</v>
      </c>
      <c r="AL351" s="39">
        <v>0</v>
      </c>
      <c r="AM351" s="39">
        <v>0</v>
      </c>
      <c r="AN351" s="39">
        <v>4816.1400000000003</v>
      </c>
      <c r="AO351" s="39">
        <v>3264.24</v>
      </c>
      <c r="AP351" s="39">
        <v>2156.86</v>
      </c>
      <c r="AQ351" s="39">
        <v>0</v>
      </c>
      <c r="AR351" s="39">
        <v>0</v>
      </c>
      <c r="AS351" s="39">
        <v>5750.46</v>
      </c>
      <c r="AT351" s="39">
        <v>0</v>
      </c>
      <c r="AU351" s="39">
        <v>0</v>
      </c>
      <c r="AV351" s="39">
        <v>0</v>
      </c>
      <c r="AW351" s="39">
        <v>0</v>
      </c>
      <c r="AX351" s="39">
        <v>2155.42</v>
      </c>
      <c r="AY351" s="39">
        <v>0</v>
      </c>
      <c r="AZ351" s="39">
        <v>0</v>
      </c>
      <c r="BA351" s="62">
        <v>0</v>
      </c>
      <c r="BB351" s="62">
        <v>0</v>
      </c>
      <c r="BC351" s="62">
        <v>0</v>
      </c>
      <c r="BD351" s="62">
        <v>2726.4</v>
      </c>
      <c r="BE351" s="62">
        <v>0</v>
      </c>
      <c r="BF351" s="62">
        <v>0</v>
      </c>
      <c r="BG351" s="62">
        <v>3672.48</v>
      </c>
      <c r="BH351" s="62">
        <v>0</v>
      </c>
      <c r="BI351" s="7">
        <v>0</v>
      </c>
      <c r="BJ351" s="7">
        <v>0</v>
      </c>
      <c r="BK351" s="62">
        <v>0</v>
      </c>
      <c r="BL351" s="62">
        <v>0</v>
      </c>
      <c r="BM351" s="170">
        <v>1933.4</v>
      </c>
      <c r="BN351" s="62"/>
      <c r="BO351" s="62"/>
      <c r="BP351" s="62"/>
      <c r="BQ351" s="62"/>
      <c r="BR351" s="62"/>
      <c r="BS351" s="62"/>
      <c r="BT351" s="62"/>
    </row>
    <row r="352" spans="3:72" x14ac:dyDescent="0.25">
      <c r="C352" t="str">
        <f>INDEX(Propetz!B:B,MATCH(F352,Propetz!D:D,0),1)</f>
        <v>PLENA VET DISTRIBUIDORA LTDA</v>
      </c>
      <c r="D352" s="31" t="s">
        <v>407</v>
      </c>
      <c r="E352" s="28" t="s">
        <v>280</v>
      </c>
      <c r="F352" s="31">
        <v>1392</v>
      </c>
      <c r="G352" s="28" t="s">
        <v>436</v>
      </c>
      <c r="H352" s="26" t="s">
        <v>435</v>
      </c>
      <c r="I352" s="39">
        <v>0</v>
      </c>
      <c r="J352" s="39">
        <v>0</v>
      </c>
      <c r="K352" s="39">
        <v>0</v>
      </c>
      <c r="L352" s="39">
        <v>0</v>
      </c>
      <c r="M352" s="39">
        <v>0</v>
      </c>
      <c r="N352" s="39">
        <v>0</v>
      </c>
      <c r="O352" s="39">
        <v>0</v>
      </c>
      <c r="P352" s="39">
        <v>0</v>
      </c>
      <c r="Q352" s="39">
        <v>0</v>
      </c>
      <c r="R352" s="39">
        <v>0</v>
      </c>
      <c r="S352" s="39">
        <v>0</v>
      </c>
      <c r="T352" s="39">
        <v>0</v>
      </c>
      <c r="U352" s="39">
        <v>0</v>
      </c>
      <c r="V352" s="39">
        <v>0</v>
      </c>
      <c r="W352" s="39">
        <v>0</v>
      </c>
      <c r="X352" s="39">
        <v>0</v>
      </c>
      <c r="Y352" s="39">
        <v>0</v>
      </c>
      <c r="Z352" s="39">
        <v>0</v>
      </c>
      <c r="AA352" s="39">
        <v>0</v>
      </c>
      <c r="AB352" s="39">
        <v>5930.47</v>
      </c>
      <c r="AC352" s="39">
        <v>13475.16</v>
      </c>
      <c r="AD352" s="39">
        <v>7421.54</v>
      </c>
      <c r="AE352" s="39">
        <v>18538.43</v>
      </c>
      <c r="AF352" s="39">
        <v>19186.009999999998</v>
      </c>
      <c r="AG352" s="39">
        <v>31302.959999999999</v>
      </c>
      <c r="AH352" s="39">
        <v>22980.31</v>
      </c>
      <c r="AI352" s="39">
        <v>14795.779999999999</v>
      </c>
      <c r="AJ352" s="39">
        <v>11206.2</v>
      </c>
      <c r="AK352" s="39">
        <v>8637.652</v>
      </c>
      <c r="AL352" s="39">
        <v>11045.89</v>
      </c>
      <c r="AM352" s="39">
        <v>26800.53</v>
      </c>
      <c r="AN352" s="39">
        <v>20639.650000000001</v>
      </c>
      <c r="AO352" s="39">
        <v>52213.640000000007</v>
      </c>
      <c r="AP352" s="39">
        <v>10344.129999999999</v>
      </c>
      <c r="AQ352" s="39">
        <v>24885.34</v>
      </c>
      <c r="AR352" s="39">
        <v>31776.760000000002</v>
      </c>
      <c r="AS352" s="39">
        <v>15846.4</v>
      </c>
      <c r="AT352" s="39">
        <v>11450.605600000001</v>
      </c>
      <c r="AU352" s="39">
        <v>11787.189999999999</v>
      </c>
      <c r="AV352" s="39">
        <v>14735.08</v>
      </c>
      <c r="AW352" s="39">
        <v>13178.33</v>
      </c>
      <c r="AX352" s="39">
        <v>18704.18</v>
      </c>
      <c r="AY352" s="39">
        <v>15140.35</v>
      </c>
      <c r="AZ352" s="39">
        <v>12908.380000000001</v>
      </c>
      <c r="BA352" s="62">
        <v>11826.56</v>
      </c>
      <c r="BB352" s="62">
        <v>31651.24</v>
      </c>
      <c r="BC352" s="62">
        <v>28471.58</v>
      </c>
      <c r="BD352" s="62">
        <v>47205.83</v>
      </c>
      <c r="BE352" s="62">
        <v>6062.82</v>
      </c>
      <c r="BF352" s="62">
        <v>23597.86</v>
      </c>
      <c r="BG352" s="62">
        <v>14166.06</v>
      </c>
      <c r="BH352" s="62">
        <v>58440.68</v>
      </c>
      <c r="BI352" s="7">
        <v>4302.3599999999997</v>
      </c>
      <c r="BJ352" s="7">
        <v>18817.440000000002</v>
      </c>
      <c r="BK352" s="62">
        <v>13905.03</v>
      </c>
      <c r="BL352" s="62">
        <v>43703.93</v>
      </c>
      <c r="BM352" s="170">
        <v>18853.920000000002</v>
      </c>
      <c r="BN352" s="62"/>
      <c r="BO352" s="62"/>
      <c r="BP352" s="62"/>
      <c r="BQ352" s="62"/>
      <c r="BR352" s="62"/>
      <c r="BS352" s="62"/>
      <c r="BT352" s="62"/>
    </row>
    <row r="353" spans="3:72" x14ac:dyDescent="0.25">
      <c r="C353" t="str">
        <f>INDEX(Propetz!B:B,MATCH(F353,Propetz!D:D,0),1)</f>
        <v>VIA DECORAMMA MOVEIS E ACESSORIOS EIRELI</v>
      </c>
      <c r="D353" s="31" t="s">
        <v>408</v>
      </c>
      <c r="E353" s="28" t="s">
        <v>281</v>
      </c>
      <c r="F353" s="31">
        <v>1394</v>
      </c>
      <c r="G353" s="28" t="s">
        <v>529</v>
      </c>
      <c r="H353" s="26" t="s">
        <v>471</v>
      </c>
      <c r="I353" s="39">
        <v>0</v>
      </c>
      <c r="J353" s="39">
        <v>0</v>
      </c>
      <c r="K353" s="39">
        <v>0</v>
      </c>
      <c r="L353" s="39">
        <v>0</v>
      </c>
      <c r="M353" s="39">
        <v>0</v>
      </c>
      <c r="N353" s="39">
        <v>0</v>
      </c>
      <c r="O353" s="39">
        <v>0</v>
      </c>
      <c r="P353" s="39">
        <v>0</v>
      </c>
      <c r="Q353" s="39">
        <v>0</v>
      </c>
      <c r="R353" s="39">
        <v>0</v>
      </c>
      <c r="S353" s="39">
        <v>0</v>
      </c>
      <c r="T353" s="39">
        <v>0</v>
      </c>
      <c r="U353" s="39">
        <v>0</v>
      </c>
      <c r="V353" s="39">
        <v>0</v>
      </c>
      <c r="W353" s="39">
        <v>0</v>
      </c>
      <c r="X353" s="39">
        <v>0</v>
      </c>
      <c r="Y353" s="39">
        <v>0</v>
      </c>
      <c r="Z353" s="39">
        <v>0</v>
      </c>
      <c r="AA353" s="39">
        <v>0</v>
      </c>
      <c r="AB353" s="39">
        <v>3248.4700000000003</v>
      </c>
      <c r="AC353" s="39">
        <v>0</v>
      </c>
      <c r="AD353" s="39">
        <v>0</v>
      </c>
      <c r="AE353" s="39">
        <v>0</v>
      </c>
      <c r="AF353" s="39">
        <v>0</v>
      </c>
      <c r="AG353" s="39">
        <v>0</v>
      </c>
      <c r="AH353" s="39">
        <v>0</v>
      </c>
      <c r="AI353" s="39">
        <v>763.99</v>
      </c>
      <c r="AJ353" s="39">
        <v>1037.67</v>
      </c>
      <c r="AK353" s="39">
        <v>0</v>
      </c>
      <c r="AL353" s="39">
        <v>0</v>
      </c>
      <c r="AM353" s="39">
        <v>0</v>
      </c>
      <c r="AN353" s="39">
        <v>0</v>
      </c>
      <c r="AO353" s="39">
        <v>0</v>
      </c>
      <c r="AP353" s="39">
        <v>0</v>
      </c>
      <c r="AQ353" s="39">
        <v>0</v>
      </c>
      <c r="AR353" s="39">
        <v>0</v>
      </c>
      <c r="AS353" s="39">
        <v>0</v>
      </c>
      <c r="AT353" s="39">
        <v>0</v>
      </c>
      <c r="AU353" s="39">
        <v>1025.81</v>
      </c>
      <c r="AV353" s="39">
        <v>0</v>
      </c>
      <c r="AW353" s="39">
        <v>0</v>
      </c>
      <c r="AX353" s="39">
        <v>0</v>
      </c>
      <c r="AY353" s="39">
        <v>0</v>
      </c>
      <c r="AZ353" s="39">
        <v>0</v>
      </c>
      <c r="BA353" s="62">
        <v>0</v>
      </c>
      <c r="BB353" s="62">
        <v>0</v>
      </c>
      <c r="BC353" s="62">
        <v>0</v>
      </c>
      <c r="BD353" s="62">
        <v>0</v>
      </c>
      <c r="BE353" s="62">
        <v>0</v>
      </c>
      <c r="BF353" s="62">
        <v>0</v>
      </c>
      <c r="BG353" s="62">
        <v>0</v>
      </c>
      <c r="BH353" s="62">
        <v>0</v>
      </c>
      <c r="BI353" s="7">
        <v>3007.51</v>
      </c>
      <c r="BJ353" s="7">
        <v>0</v>
      </c>
      <c r="BK353" s="62">
        <v>0</v>
      </c>
      <c r="BL353" s="62">
        <v>0</v>
      </c>
      <c r="BM353" s="170">
        <v>0</v>
      </c>
      <c r="BN353" s="62"/>
      <c r="BO353" s="62"/>
      <c r="BP353" s="62"/>
      <c r="BQ353" s="62"/>
      <c r="BR353" s="62"/>
      <c r="BS353" s="62"/>
      <c r="BT353" s="62"/>
    </row>
    <row r="354" spans="3:72" x14ac:dyDescent="0.25">
      <c r="C354" t="str">
        <f>INDEX(Propetz!B:B,MATCH(F354,Propetz!D:D,0),1)</f>
        <v>E L DE CARVALHO</v>
      </c>
      <c r="D354" s="31" t="s">
        <v>409</v>
      </c>
      <c r="E354" s="29" t="s">
        <v>278</v>
      </c>
      <c r="F354" s="31">
        <v>1395</v>
      </c>
      <c r="G354" s="29" t="s">
        <v>436</v>
      </c>
      <c r="H354" s="26" t="s">
        <v>435</v>
      </c>
      <c r="I354" s="39">
        <v>0</v>
      </c>
      <c r="J354" s="39">
        <v>0</v>
      </c>
      <c r="K354" s="39">
        <v>0</v>
      </c>
      <c r="L354" s="39">
        <v>0</v>
      </c>
      <c r="M354" s="39">
        <v>0</v>
      </c>
      <c r="N354" s="39">
        <v>0</v>
      </c>
      <c r="O354" s="39">
        <v>0</v>
      </c>
      <c r="P354" s="39">
        <v>0</v>
      </c>
      <c r="Q354" s="39">
        <v>0</v>
      </c>
      <c r="R354" s="39">
        <v>0</v>
      </c>
      <c r="S354" s="39">
        <v>0</v>
      </c>
      <c r="T354" s="39">
        <v>0</v>
      </c>
      <c r="U354" s="39">
        <v>0</v>
      </c>
      <c r="V354" s="39">
        <v>0</v>
      </c>
      <c r="W354" s="39">
        <v>0</v>
      </c>
      <c r="X354" s="39">
        <v>0</v>
      </c>
      <c r="Y354" s="39">
        <v>0</v>
      </c>
      <c r="Z354" s="39">
        <v>0</v>
      </c>
      <c r="AA354" s="39">
        <v>0</v>
      </c>
      <c r="AB354" s="39">
        <v>0</v>
      </c>
      <c r="AC354" s="39">
        <v>3181.69</v>
      </c>
      <c r="AD354" s="39">
        <v>0</v>
      </c>
      <c r="AE354" s="39">
        <v>0</v>
      </c>
      <c r="AF354" s="39">
        <v>0</v>
      </c>
      <c r="AG354" s="39">
        <v>0</v>
      </c>
      <c r="AH354" s="39">
        <v>0</v>
      </c>
      <c r="AI354" s="39">
        <v>0</v>
      </c>
      <c r="AJ354" s="39">
        <v>0</v>
      </c>
      <c r="AK354" s="39">
        <v>0</v>
      </c>
      <c r="AL354" s="39">
        <v>0</v>
      </c>
      <c r="AM354" s="39">
        <v>0</v>
      </c>
      <c r="AN354" s="39">
        <v>0</v>
      </c>
      <c r="AO354" s="39">
        <v>0</v>
      </c>
      <c r="AP354" s="39">
        <v>0</v>
      </c>
      <c r="AQ354" s="39">
        <v>0</v>
      </c>
      <c r="AR354" s="39">
        <v>0</v>
      </c>
      <c r="AS354" s="39">
        <v>0</v>
      </c>
      <c r="AT354" s="39">
        <v>0</v>
      </c>
      <c r="AU354" s="39">
        <v>0</v>
      </c>
      <c r="AV354" s="39">
        <v>0</v>
      </c>
      <c r="AW354" s="39">
        <v>0</v>
      </c>
      <c r="AX354" s="39">
        <v>0</v>
      </c>
      <c r="AY354" s="39">
        <v>0</v>
      </c>
      <c r="AZ354" s="39">
        <v>0</v>
      </c>
      <c r="BA354" s="62">
        <v>0</v>
      </c>
      <c r="BB354" s="62">
        <v>0</v>
      </c>
      <c r="BC354" s="62">
        <v>0</v>
      </c>
      <c r="BD354" s="62">
        <v>0</v>
      </c>
      <c r="BE354" s="62">
        <v>0</v>
      </c>
      <c r="BF354" s="62">
        <v>0</v>
      </c>
      <c r="BG354" s="62">
        <v>0</v>
      </c>
      <c r="BH354" s="62">
        <v>0</v>
      </c>
      <c r="BI354" s="7">
        <v>0</v>
      </c>
      <c r="BJ354" s="7">
        <v>0</v>
      </c>
      <c r="BK354" s="62">
        <v>0</v>
      </c>
      <c r="BL354" s="62">
        <v>0</v>
      </c>
      <c r="BM354" s="170">
        <v>0</v>
      </c>
      <c r="BN354" s="62"/>
      <c r="BO354" s="62"/>
      <c r="BP354" s="62"/>
      <c r="BQ354" s="62"/>
      <c r="BR354" s="62"/>
      <c r="BS354" s="62"/>
      <c r="BT354" s="62"/>
    </row>
    <row r="355" spans="3:72" x14ac:dyDescent="0.25">
      <c r="C355" t="str">
        <f>INDEX(Propetz!B:B,MATCH(F355,Propetz!D:D,0),1)</f>
        <v>LANSPET</v>
      </c>
      <c r="D355" s="31" t="s">
        <v>410</v>
      </c>
      <c r="E355" s="29" t="s">
        <v>276</v>
      </c>
      <c r="F355" s="31">
        <v>1396</v>
      </c>
      <c r="G355" s="29" t="s">
        <v>436</v>
      </c>
      <c r="H355" s="26" t="s">
        <v>435</v>
      </c>
      <c r="I355" s="39">
        <v>0</v>
      </c>
      <c r="J355" s="39">
        <v>0</v>
      </c>
      <c r="K355" s="39">
        <v>0</v>
      </c>
      <c r="L355" s="39">
        <v>0</v>
      </c>
      <c r="M355" s="39">
        <v>0</v>
      </c>
      <c r="N355" s="39">
        <v>0</v>
      </c>
      <c r="O355" s="39">
        <v>0</v>
      </c>
      <c r="P355" s="39">
        <v>0</v>
      </c>
      <c r="Q355" s="39">
        <v>0</v>
      </c>
      <c r="R355" s="39">
        <v>0</v>
      </c>
      <c r="S355" s="39">
        <v>0</v>
      </c>
      <c r="T355" s="39">
        <v>0</v>
      </c>
      <c r="U355" s="39">
        <v>0</v>
      </c>
      <c r="V355" s="39">
        <v>0</v>
      </c>
      <c r="W355" s="39">
        <v>0</v>
      </c>
      <c r="X355" s="39">
        <v>0</v>
      </c>
      <c r="Y355" s="39">
        <v>0</v>
      </c>
      <c r="Z355" s="39">
        <v>0</v>
      </c>
      <c r="AA355" s="39">
        <v>0</v>
      </c>
      <c r="AB355" s="39">
        <v>0</v>
      </c>
      <c r="AC355" s="39">
        <v>3173.17</v>
      </c>
      <c r="AD355" s="39">
        <v>0</v>
      </c>
      <c r="AE355" s="39">
        <v>0</v>
      </c>
      <c r="AF355" s="39">
        <v>0</v>
      </c>
      <c r="AG355" s="39">
        <v>0</v>
      </c>
      <c r="AH355" s="39">
        <v>0</v>
      </c>
      <c r="AI355" s="39">
        <v>0</v>
      </c>
      <c r="AJ355" s="39">
        <v>0</v>
      </c>
      <c r="AK355" s="39">
        <v>0</v>
      </c>
      <c r="AL355" s="39">
        <v>0</v>
      </c>
      <c r="AM355" s="39">
        <v>0</v>
      </c>
      <c r="AN355" s="39">
        <v>0</v>
      </c>
      <c r="AO355" s="39">
        <v>0</v>
      </c>
      <c r="AP355" s="39">
        <v>0</v>
      </c>
      <c r="AQ355" s="39">
        <v>0</v>
      </c>
      <c r="AR355" s="39">
        <v>0</v>
      </c>
      <c r="AS355" s="39">
        <v>0</v>
      </c>
      <c r="AT355" s="39">
        <v>0</v>
      </c>
      <c r="AU355" s="39">
        <v>0</v>
      </c>
      <c r="AV355" s="39">
        <v>0</v>
      </c>
      <c r="AW355" s="39">
        <v>0</v>
      </c>
      <c r="AX355" s="39">
        <v>0</v>
      </c>
      <c r="AY355" s="39">
        <v>0</v>
      </c>
      <c r="AZ355" s="39">
        <v>0</v>
      </c>
      <c r="BA355" s="62">
        <v>0</v>
      </c>
      <c r="BB355" s="62">
        <v>0</v>
      </c>
      <c r="BC355" s="62">
        <v>0</v>
      </c>
      <c r="BD355" s="62">
        <v>0</v>
      </c>
      <c r="BE355" s="62">
        <v>0</v>
      </c>
      <c r="BF355" s="62">
        <v>0</v>
      </c>
      <c r="BG355" s="62">
        <v>0</v>
      </c>
      <c r="BH355" s="62">
        <v>0</v>
      </c>
      <c r="BI355" s="7">
        <v>0</v>
      </c>
      <c r="BJ355" s="7">
        <v>0</v>
      </c>
      <c r="BK355" s="62">
        <v>0</v>
      </c>
      <c r="BL355" s="62">
        <v>0</v>
      </c>
      <c r="BM355" s="170">
        <v>0</v>
      </c>
      <c r="BN355" s="62"/>
      <c r="BO355" s="62"/>
      <c r="BP355" s="62"/>
      <c r="BQ355" s="62"/>
      <c r="BR355" s="62"/>
      <c r="BS355" s="62"/>
      <c r="BT355" s="62"/>
    </row>
    <row r="356" spans="3:72" x14ac:dyDescent="0.25">
      <c r="C356" t="str">
        <f>INDEX(Propetz!B:B,MATCH(F356,Propetz!D:D,0),1)</f>
        <v>M &amp; M DISTRIBUIDORA E COMERCIAL PET LTDA</v>
      </c>
      <c r="D356" s="31" t="s">
        <v>411</v>
      </c>
      <c r="E356" s="29" t="s">
        <v>280</v>
      </c>
      <c r="F356" s="31">
        <v>1399</v>
      </c>
      <c r="G356" s="29" t="s">
        <v>436</v>
      </c>
      <c r="H356" s="26" t="s">
        <v>435</v>
      </c>
      <c r="I356" s="39">
        <v>0</v>
      </c>
      <c r="J356" s="39">
        <v>0</v>
      </c>
      <c r="K356" s="39">
        <v>0</v>
      </c>
      <c r="L356" s="39">
        <v>0</v>
      </c>
      <c r="M356" s="39">
        <v>0</v>
      </c>
      <c r="N356" s="39">
        <v>0</v>
      </c>
      <c r="O356" s="39">
        <v>0</v>
      </c>
      <c r="P356" s="39">
        <v>0</v>
      </c>
      <c r="Q356" s="39">
        <v>0</v>
      </c>
      <c r="R356" s="39">
        <v>0</v>
      </c>
      <c r="S356" s="39">
        <v>0</v>
      </c>
      <c r="T356" s="39">
        <v>0</v>
      </c>
      <c r="U356" s="39">
        <v>0</v>
      </c>
      <c r="V356" s="39">
        <v>0</v>
      </c>
      <c r="W356" s="39">
        <v>0</v>
      </c>
      <c r="X356" s="39">
        <v>0</v>
      </c>
      <c r="Y356" s="39">
        <v>0</v>
      </c>
      <c r="Z356" s="39">
        <v>0</v>
      </c>
      <c r="AA356" s="39">
        <v>0</v>
      </c>
      <c r="AB356" s="39">
        <v>0</v>
      </c>
      <c r="AC356" s="39">
        <v>1053.8</v>
      </c>
      <c r="AD356" s="39">
        <v>2925.8199999999997</v>
      </c>
      <c r="AE356" s="39">
        <v>6195.0800000000008</v>
      </c>
      <c r="AF356" s="39">
        <v>5325.26</v>
      </c>
      <c r="AG356" s="39">
        <v>4587.57</v>
      </c>
      <c r="AH356" s="39">
        <v>1481.3899999999999</v>
      </c>
      <c r="AI356" s="39">
        <v>4414.9400000000005</v>
      </c>
      <c r="AJ356" s="39">
        <v>970.56</v>
      </c>
      <c r="AK356" s="39">
        <v>891.79200000000003</v>
      </c>
      <c r="AL356" s="39">
        <v>7814.1299999999992</v>
      </c>
      <c r="AM356" s="39">
        <v>2813.0600000000004</v>
      </c>
      <c r="AN356" s="39">
        <v>3362.8199999999997</v>
      </c>
      <c r="AO356" s="39">
        <v>4989.83</v>
      </c>
      <c r="AP356" s="39">
        <v>11924.23</v>
      </c>
      <c r="AQ356" s="39">
        <v>8323.4399999999987</v>
      </c>
      <c r="AR356" s="39">
        <v>3610.25</v>
      </c>
      <c r="AS356" s="39">
        <v>11801.44</v>
      </c>
      <c r="AT356" s="39">
        <v>0</v>
      </c>
      <c r="AU356" s="39">
        <v>11142.65</v>
      </c>
      <c r="AV356" s="39">
        <v>7825.6</v>
      </c>
      <c r="AW356" s="39">
        <v>11831.730000000001</v>
      </c>
      <c r="AX356" s="39">
        <v>6051.06</v>
      </c>
      <c r="AY356" s="39">
        <v>13902.09</v>
      </c>
      <c r="AZ356" s="39">
        <v>8272.83</v>
      </c>
      <c r="BA356" s="62">
        <v>15222.87</v>
      </c>
      <c r="BB356" s="62">
        <v>15037.32</v>
      </c>
      <c r="BC356" s="62">
        <v>0</v>
      </c>
      <c r="BD356" s="62">
        <v>29734.91</v>
      </c>
      <c r="BE356" s="62">
        <v>15743</v>
      </c>
      <c r="BF356" s="62">
        <v>15252.77</v>
      </c>
      <c r="BG356" s="62">
        <v>7863.11</v>
      </c>
      <c r="BH356" s="62">
        <v>39398.320000000007</v>
      </c>
      <c r="BI356" s="7">
        <v>40630.28</v>
      </c>
      <c r="BJ356" s="7">
        <v>72612.31</v>
      </c>
      <c r="BK356" s="62">
        <v>22886.06</v>
      </c>
      <c r="BL356" s="62">
        <v>25609.59</v>
      </c>
      <c r="BM356" s="170">
        <v>14044.720000000001</v>
      </c>
      <c r="BN356" s="62"/>
      <c r="BO356" s="62"/>
      <c r="BP356" s="62"/>
      <c r="BQ356" s="62"/>
      <c r="BR356" s="62"/>
      <c r="BS356" s="62"/>
      <c r="BT356" s="62"/>
    </row>
    <row r="357" spans="3:72" x14ac:dyDescent="0.25">
      <c r="C357" t="str">
        <f>INDEX(Propetz!B:B,MATCH(F357,Propetz!D:D,0),1)</f>
        <v>MARIA JOSE CONCEIÇÃO DA SILVA BINDA</v>
      </c>
      <c r="D357" s="31" t="s">
        <v>412</v>
      </c>
      <c r="E357" s="29" t="s">
        <v>280</v>
      </c>
      <c r="F357" s="31">
        <v>1400</v>
      </c>
      <c r="G357" s="29" t="s">
        <v>436</v>
      </c>
      <c r="H357" s="26" t="s">
        <v>435</v>
      </c>
      <c r="I357" s="39">
        <v>0</v>
      </c>
      <c r="J357" s="39">
        <v>0</v>
      </c>
      <c r="K357" s="39">
        <v>0</v>
      </c>
      <c r="L357" s="39">
        <v>0</v>
      </c>
      <c r="M357" s="39">
        <v>0</v>
      </c>
      <c r="N357" s="39">
        <v>0</v>
      </c>
      <c r="O357" s="39">
        <v>0</v>
      </c>
      <c r="P357" s="39">
        <v>0</v>
      </c>
      <c r="Q357" s="39">
        <v>0</v>
      </c>
      <c r="R357" s="39">
        <v>0</v>
      </c>
      <c r="S357" s="39">
        <v>0</v>
      </c>
      <c r="T357" s="39">
        <v>0</v>
      </c>
      <c r="U357" s="39">
        <v>0</v>
      </c>
      <c r="V357" s="39">
        <v>0</v>
      </c>
      <c r="W357" s="39">
        <v>0</v>
      </c>
      <c r="X357" s="39">
        <v>0</v>
      </c>
      <c r="Y357" s="39">
        <v>0</v>
      </c>
      <c r="Z357" s="39">
        <v>0</v>
      </c>
      <c r="AA357" s="39">
        <v>0</v>
      </c>
      <c r="AB357" s="39">
        <v>0</v>
      </c>
      <c r="AC357" s="39">
        <v>4606.0200000000004</v>
      </c>
      <c r="AD357" s="39">
        <v>7338.99</v>
      </c>
      <c r="AE357" s="39">
        <v>0</v>
      </c>
      <c r="AF357" s="39">
        <v>0</v>
      </c>
      <c r="AG357" s="39">
        <v>5942.72</v>
      </c>
      <c r="AH357" s="39">
        <v>0</v>
      </c>
      <c r="AI357" s="39">
        <v>0</v>
      </c>
      <c r="AJ357" s="39">
        <v>0</v>
      </c>
      <c r="AK357" s="39">
        <v>0</v>
      </c>
      <c r="AL357" s="39">
        <v>0</v>
      </c>
      <c r="AM357" s="39">
        <v>0</v>
      </c>
      <c r="AN357" s="39">
        <v>0</v>
      </c>
      <c r="AO357" s="39">
        <v>0</v>
      </c>
      <c r="AP357" s="39">
        <v>0</v>
      </c>
      <c r="AQ357" s="39">
        <v>0</v>
      </c>
      <c r="AR357" s="39">
        <v>0</v>
      </c>
      <c r="AS357" s="39">
        <v>0</v>
      </c>
      <c r="AT357" s="39">
        <v>0</v>
      </c>
      <c r="AU357" s="39">
        <v>0</v>
      </c>
      <c r="AV357" s="39">
        <v>0</v>
      </c>
      <c r="AW357" s="39">
        <v>0</v>
      </c>
      <c r="AX357" s="39">
        <v>0</v>
      </c>
      <c r="AY357" s="39">
        <v>0</v>
      </c>
      <c r="AZ357" s="39">
        <v>0</v>
      </c>
      <c r="BA357" s="62">
        <v>0</v>
      </c>
      <c r="BB357" s="62">
        <v>0</v>
      </c>
      <c r="BC357" s="62">
        <v>0</v>
      </c>
      <c r="BD357" s="62">
        <v>0</v>
      </c>
      <c r="BE357" s="62">
        <v>0</v>
      </c>
      <c r="BF357" s="62">
        <v>0</v>
      </c>
      <c r="BG357" s="62">
        <v>0</v>
      </c>
      <c r="BH357" s="62">
        <v>0</v>
      </c>
      <c r="BI357" s="7">
        <v>0</v>
      </c>
      <c r="BJ357" s="7">
        <v>0</v>
      </c>
      <c r="BK357" s="62">
        <v>0</v>
      </c>
      <c r="BL357" s="62">
        <v>0</v>
      </c>
      <c r="BM357" s="170">
        <v>0</v>
      </c>
      <c r="BN357" s="62"/>
      <c r="BO357" s="62"/>
      <c r="BP357" s="62"/>
      <c r="BQ357" s="62"/>
      <c r="BR357" s="62"/>
      <c r="BS357" s="62"/>
      <c r="BT357" s="62"/>
    </row>
    <row r="358" spans="3:72" x14ac:dyDescent="0.25">
      <c r="C358" t="str">
        <f>INDEX(Propetz!B:B,MATCH(F358,Propetz!D:D,0),1)</f>
        <v>MUNDO ANIMAL LABORATORIO VETERINARIO LTDA</v>
      </c>
      <c r="D358" s="31" t="s">
        <v>413</v>
      </c>
      <c r="E358" s="29" t="s">
        <v>276</v>
      </c>
      <c r="F358" s="31">
        <v>1401</v>
      </c>
      <c r="G358" s="29" t="s">
        <v>436</v>
      </c>
      <c r="H358" s="26" t="s">
        <v>435</v>
      </c>
      <c r="I358" s="39">
        <v>0</v>
      </c>
      <c r="J358" s="39">
        <v>0</v>
      </c>
      <c r="K358" s="39">
        <v>0</v>
      </c>
      <c r="L358" s="39">
        <v>0</v>
      </c>
      <c r="M358" s="39">
        <v>0</v>
      </c>
      <c r="N358" s="39">
        <v>0</v>
      </c>
      <c r="O358" s="39">
        <v>0</v>
      </c>
      <c r="P358" s="39">
        <v>0</v>
      </c>
      <c r="Q358" s="39">
        <v>0</v>
      </c>
      <c r="R358" s="39">
        <v>0</v>
      </c>
      <c r="S358" s="39">
        <v>0</v>
      </c>
      <c r="T358" s="39">
        <v>0</v>
      </c>
      <c r="U358" s="39">
        <v>0</v>
      </c>
      <c r="V358" s="39">
        <v>0</v>
      </c>
      <c r="W358" s="39">
        <v>0</v>
      </c>
      <c r="X358" s="39">
        <v>0</v>
      </c>
      <c r="Y358" s="39">
        <v>0</v>
      </c>
      <c r="Z358" s="39">
        <v>0</v>
      </c>
      <c r="AA358" s="39">
        <v>0</v>
      </c>
      <c r="AB358" s="39">
        <v>0</v>
      </c>
      <c r="AC358" s="39">
        <v>12898.39</v>
      </c>
      <c r="AD358" s="39">
        <v>0</v>
      </c>
      <c r="AE358" s="39">
        <v>0</v>
      </c>
      <c r="AF358" s="39">
        <v>0</v>
      </c>
      <c r="AG358" s="39">
        <v>0</v>
      </c>
      <c r="AH358" s="39">
        <v>0</v>
      </c>
      <c r="AI358" s="39">
        <v>0</v>
      </c>
      <c r="AJ358" s="39">
        <v>0</v>
      </c>
      <c r="AK358" s="39">
        <v>0</v>
      </c>
      <c r="AL358" s="39">
        <v>0</v>
      </c>
      <c r="AM358" s="39">
        <v>0</v>
      </c>
      <c r="AN358" s="39">
        <v>0</v>
      </c>
      <c r="AO358" s="39">
        <v>0</v>
      </c>
      <c r="AP358" s="39">
        <v>0</v>
      </c>
      <c r="AQ358" s="39">
        <v>0</v>
      </c>
      <c r="AR358" s="39">
        <v>0</v>
      </c>
      <c r="AS358" s="39">
        <v>0</v>
      </c>
      <c r="AT358" s="39">
        <v>953.57</v>
      </c>
      <c r="AU358" s="39">
        <v>0</v>
      </c>
      <c r="AV358" s="39">
        <v>0</v>
      </c>
      <c r="AW358" s="39">
        <v>0</v>
      </c>
      <c r="AX358" s="39">
        <v>0</v>
      </c>
      <c r="AY358" s="39">
        <v>0</v>
      </c>
      <c r="AZ358" s="39">
        <v>0</v>
      </c>
      <c r="BA358" s="62">
        <v>0</v>
      </c>
      <c r="BB358" s="62">
        <v>0</v>
      </c>
      <c r="BC358" s="62">
        <v>0</v>
      </c>
      <c r="BD358" s="62">
        <v>0</v>
      </c>
      <c r="BE358" s="62">
        <v>0</v>
      </c>
      <c r="BF358" s="62">
        <v>0</v>
      </c>
      <c r="BG358" s="62">
        <v>0</v>
      </c>
      <c r="BH358" s="62">
        <v>0</v>
      </c>
      <c r="BI358" s="7">
        <v>0</v>
      </c>
      <c r="BJ358" s="7">
        <v>0</v>
      </c>
      <c r="BK358" s="62">
        <v>0</v>
      </c>
      <c r="BL358" s="62">
        <v>0</v>
      </c>
      <c r="BM358" s="170">
        <v>0</v>
      </c>
      <c r="BN358" s="62"/>
      <c r="BO358" s="62"/>
      <c r="BP358" s="62"/>
      <c r="BQ358" s="62"/>
      <c r="BR358" s="62"/>
      <c r="BS358" s="62"/>
      <c r="BT358" s="62"/>
    </row>
    <row r="359" spans="3:72" x14ac:dyDescent="0.25">
      <c r="C359" t="str">
        <f>INDEX(Propetz!B:B,MATCH(F359,Propetz!D:D,0),1)</f>
        <v>PET NOBRE AGROPECUARIA COMERCIO E REPRESENTACOES LTDA</v>
      </c>
      <c r="D359" s="31" t="s">
        <v>414</v>
      </c>
      <c r="E359" s="29" t="s">
        <v>280</v>
      </c>
      <c r="F359" s="31">
        <v>1402</v>
      </c>
      <c r="G359" s="29" t="s">
        <v>436</v>
      </c>
      <c r="H359" s="26" t="s">
        <v>435</v>
      </c>
      <c r="I359" s="39">
        <v>0</v>
      </c>
      <c r="J359" s="39">
        <v>0</v>
      </c>
      <c r="K359" s="39">
        <v>0</v>
      </c>
      <c r="L359" s="39">
        <v>0</v>
      </c>
      <c r="M359" s="39">
        <v>0</v>
      </c>
      <c r="N359" s="39">
        <v>0</v>
      </c>
      <c r="O359" s="39">
        <v>0</v>
      </c>
      <c r="P359" s="39">
        <v>0</v>
      </c>
      <c r="Q359" s="39">
        <v>0</v>
      </c>
      <c r="R359" s="39">
        <v>0</v>
      </c>
      <c r="S359" s="39">
        <v>0</v>
      </c>
      <c r="T359" s="39">
        <v>0</v>
      </c>
      <c r="U359" s="39">
        <v>0</v>
      </c>
      <c r="V359" s="39">
        <v>0</v>
      </c>
      <c r="W359" s="39">
        <v>0</v>
      </c>
      <c r="X359" s="39">
        <v>0</v>
      </c>
      <c r="Y359" s="39">
        <v>0</v>
      </c>
      <c r="Z359" s="39">
        <v>3455.64</v>
      </c>
      <c r="AA359" s="39">
        <v>4484.25</v>
      </c>
      <c r="AB359" s="39">
        <v>0</v>
      </c>
      <c r="AC359" s="39">
        <v>2536.4899999999998</v>
      </c>
      <c r="AD359" s="39">
        <v>0</v>
      </c>
      <c r="AE359" s="39">
        <v>0</v>
      </c>
      <c r="AF359" s="39">
        <v>2499.4299999999998</v>
      </c>
      <c r="AG359" s="39">
        <v>0</v>
      </c>
      <c r="AH359" s="39">
        <v>0</v>
      </c>
      <c r="AI359" s="39">
        <v>0</v>
      </c>
      <c r="AJ359" s="39">
        <v>0</v>
      </c>
      <c r="AK359" s="39">
        <v>0</v>
      </c>
      <c r="AL359" s="39">
        <v>4463.4699999999993</v>
      </c>
      <c r="AM359" s="39">
        <v>0</v>
      </c>
      <c r="AN359" s="39">
        <v>0</v>
      </c>
      <c r="AO359" s="39">
        <v>0</v>
      </c>
      <c r="AP359" s="39">
        <v>0</v>
      </c>
      <c r="AQ359" s="39">
        <v>3668.64</v>
      </c>
      <c r="AR359" s="39">
        <v>0</v>
      </c>
      <c r="AS359" s="39">
        <v>5361.94</v>
      </c>
      <c r="AT359" s="39">
        <v>12812.13</v>
      </c>
      <c r="AU359" s="39">
        <v>0</v>
      </c>
      <c r="AV359" s="39">
        <v>0</v>
      </c>
      <c r="AW359" s="39">
        <v>12682.48</v>
      </c>
      <c r="AX359" s="39">
        <v>0</v>
      </c>
      <c r="AY359" s="39">
        <v>13374.73</v>
      </c>
      <c r="AZ359" s="39">
        <v>0</v>
      </c>
      <c r="BA359" s="62">
        <v>0</v>
      </c>
      <c r="BB359" s="62">
        <v>12999.3</v>
      </c>
      <c r="BC359" s="62">
        <v>0</v>
      </c>
      <c r="BD359" s="62">
        <v>5094</v>
      </c>
      <c r="BE359" s="62">
        <v>7794.91</v>
      </c>
      <c r="BF359" s="62">
        <v>0</v>
      </c>
      <c r="BG359" s="62">
        <v>0</v>
      </c>
      <c r="BH359" s="62">
        <v>14440.5</v>
      </c>
      <c r="BI359" s="7">
        <v>3068.8</v>
      </c>
      <c r="BJ359" s="7">
        <v>0</v>
      </c>
      <c r="BK359" s="62">
        <v>12924.519999999999</v>
      </c>
      <c r="BL359" s="62">
        <v>13353</v>
      </c>
      <c r="BM359" s="170">
        <v>0</v>
      </c>
      <c r="BN359" s="62"/>
      <c r="BO359" s="62"/>
      <c r="BP359" s="62"/>
      <c r="BQ359" s="62"/>
      <c r="BR359" s="62"/>
      <c r="BS359" s="62"/>
      <c r="BT359" s="62"/>
    </row>
    <row r="360" spans="3:72" x14ac:dyDescent="0.25">
      <c r="C360" t="str">
        <f>INDEX(Propetz!B:B,MATCH(F360,Propetz!D:D,0),1)</f>
        <v>R &amp; R INDUSTRIA E COMERCIO LTDA</v>
      </c>
      <c r="D360" s="31" t="s">
        <v>415</v>
      </c>
      <c r="E360" s="29" t="s">
        <v>286</v>
      </c>
      <c r="F360" s="31">
        <v>1403</v>
      </c>
      <c r="G360" s="29" t="s">
        <v>436</v>
      </c>
      <c r="H360" s="26" t="s">
        <v>435</v>
      </c>
      <c r="I360" s="39">
        <v>0</v>
      </c>
      <c r="J360" s="39">
        <v>0</v>
      </c>
      <c r="K360" s="39">
        <v>0</v>
      </c>
      <c r="L360" s="39">
        <v>0</v>
      </c>
      <c r="M360" s="39">
        <v>0</v>
      </c>
      <c r="N360" s="39">
        <v>0</v>
      </c>
      <c r="O360" s="39">
        <v>0</v>
      </c>
      <c r="P360" s="39">
        <v>0</v>
      </c>
      <c r="Q360" s="39">
        <v>0</v>
      </c>
      <c r="R360" s="39">
        <v>0</v>
      </c>
      <c r="S360" s="39">
        <v>0</v>
      </c>
      <c r="T360" s="39">
        <v>0</v>
      </c>
      <c r="U360" s="39">
        <v>0</v>
      </c>
      <c r="V360" s="39">
        <v>0</v>
      </c>
      <c r="W360" s="39">
        <v>0</v>
      </c>
      <c r="X360" s="39">
        <v>0</v>
      </c>
      <c r="Y360" s="39">
        <v>0</v>
      </c>
      <c r="Z360" s="39">
        <v>0</v>
      </c>
      <c r="AA360" s="39">
        <v>0</v>
      </c>
      <c r="AB360" s="39">
        <v>0</v>
      </c>
      <c r="AC360" s="39">
        <v>3319.41</v>
      </c>
      <c r="AD360" s="39">
        <v>0</v>
      </c>
      <c r="AE360" s="39">
        <v>0</v>
      </c>
      <c r="AF360" s="39">
        <v>0</v>
      </c>
      <c r="AG360" s="39">
        <v>0</v>
      </c>
      <c r="AH360" s="39">
        <v>0</v>
      </c>
      <c r="AI360" s="39">
        <v>0</v>
      </c>
      <c r="AJ360" s="39">
        <v>0</v>
      </c>
      <c r="AK360" s="39">
        <v>0</v>
      </c>
      <c r="AL360" s="39">
        <v>2080.14</v>
      </c>
      <c r="AM360" s="39">
        <v>0</v>
      </c>
      <c r="AN360" s="39">
        <v>0</v>
      </c>
      <c r="AO360" s="39">
        <v>0</v>
      </c>
      <c r="AP360" s="39">
        <v>0</v>
      </c>
      <c r="AQ360" s="39">
        <v>0</v>
      </c>
      <c r="AR360" s="39">
        <v>0</v>
      </c>
      <c r="AS360" s="39">
        <v>0</v>
      </c>
      <c r="AT360" s="39">
        <v>0</v>
      </c>
      <c r="AU360" s="39">
        <v>0</v>
      </c>
      <c r="AV360" s="39">
        <v>0</v>
      </c>
      <c r="AW360" s="39">
        <v>0</v>
      </c>
      <c r="AX360" s="39">
        <v>6667.98</v>
      </c>
      <c r="AY360" s="39">
        <v>0</v>
      </c>
      <c r="AZ360" s="39">
        <v>0</v>
      </c>
      <c r="BA360" s="62">
        <v>0</v>
      </c>
      <c r="BB360" s="62">
        <v>0</v>
      </c>
      <c r="BC360" s="62">
        <v>0</v>
      </c>
      <c r="BD360" s="62">
        <v>0</v>
      </c>
      <c r="BE360" s="62">
        <v>0</v>
      </c>
      <c r="BF360" s="62">
        <v>0</v>
      </c>
      <c r="BG360" s="62">
        <v>0</v>
      </c>
      <c r="BH360" s="62">
        <v>0</v>
      </c>
      <c r="BI360" s="7">
        <v>0</v>
      </c>
      <c r="BJ360" s="7">
        <v>0</v>
      </c>
      <c r="BK360" s="62">
        <v>0</v>
      </c>
      <c r="BL360" s="62">
        <v>0</v>
      </c>
      <c r="BM360" s="170">
        <v>0</v>
      </c>
      <c r="BN360" s="62"/>
      <c r="BO360" s="62"/>
      <c r="BP360" s="62"/>
      <c r="BQ360" s="62"/>
      <c r="BR360" s="62"/>
      <c r="BS360" s="62"/>
      <c r="BT360" s="62"/>
    </row>
    <row r="361" spans="3:72" x14ac:dyDescent="0.25">
      <c r="C361" t="str">
        <f>INDEX(Propetz!B:B,MATCH(F361,Propetz!D:D,0),1)</f>
        <v>RENATA RIBEIRO BARDUCO 19270334899</v>
      </c>
      <c r="D361" s="31" t="s">
        <v>416</v>
      </c>
      <c r="E361" s="30" t="s">
        <v>276</v>
      </c>
      <c r="F361" s="31">
        <v>1404</v>
      </c>
      <c r="G361" s="30" t="s">
        <v>436</v>
      </c>
      <c r="H361" s="26" t="s">
        <v>435</v>
      </c>
      <c r="I361" s="39">
        <v>0</v>
      </c>
      <c r="J361" s="39">
        <v>0</v>
      </c>
      <c r="K361" s="39">
        <v>0</v>
      </c>
      <c r="L361" s="39">
        <v>0</v>
      </c>
      <c r="M361" s="39">
        <v>0</v>
      </c>
      <c r="N361" s="39">
        <v>0</v>
      </c>
      <c r="O361" s="39">
        <v>0</v>
      </c>
      <c r="P361" s="39">
        <v>0</v>
      </c>
      <c r="Q361" s="39">
        <v>0</v>
      </c>
      <c r="R361" s="39">
        <v>0</v>
      </c>
      <c r="S361" s="39">
        <v>0</v>
      </c>
      <c r="T361" s="39">
        <v>0</v>
      </c>
      <c r="U361" s="39">
        <v>0</v>
      </c>
      <c r="V361" s="39">
        <v>0</v>
      </c>
      <c r="W361" s="39">
        <v>0</v>
      </c>
      <c r="X361" s="39">
        <v>0</v>
      </c>
      <c r="Y361" s="39">
        <v>0</v>
      </c>
      <c r="Z361" s="39">
        <v>0</v>
      </c>
      <c r="AA361" s="39">
        <v>0</v>
      </c>
      <c r="AB361" s="39">
        <v>0</v>
      </c>
      <c r="AC361" s="39">
        <v>11915.86</v>
      </c>
      <c r="AD361" s="39">
        <v>1609.17</v>
      </c>
      <c r="AE361" s="39">
        <v>983</v>
      </c>
      <c r="AF361" s="39">
        <v>0</v>
      </c>
      <c r="AG361" s="39">
        <v>1930.25</v>
      </c>
      <c r="AH361" s="39">
        <v>0</v>
      </c>
      <c r="AI361" s="39">
        <v>0</v>
      </c>
      <c r="AJ361" s="39">
        <v>0</v>
      </c>
      <c r="AK361" s="39">
        <v>0</v>
      </c>
      <c r="AL361" s="39">
        <v>0</v>
      </c>
      <c r="AM361" s="39">
        <v>0</v>
      </c>
      <c r="AN361" s="39">
        <v>0</v>
      </c>
      <c r="AO361" s="39">
        <v>0</v>
      </c>
      <c r="AP361" s="39">
        <v>0</v>
      </c>
      <c r="AQ361" s="39">
        <v>0</v>
      </c>
      <c r="AR361" s="39">
        <v>0</v>
      </c>
      <c r="AS361" s="39">
        <v>0</v>
      </c>
      <c r="AT361" s="39">
        <v>0</v>
      </c>
      <c r="AU361" s="39">
        <v>0</v>
      </c>
      <c r="AV361" s="39">
        <v>0</v>
      </c>
      <c r="AW361" s="39">
        <v>0</v>
      </c>
      <c r="AX361" s="39">
        <v>0</v>
      </c>
      <c r="AY361" s="39">
        <v>0</v>
      </c>
      <c r="AZ361" s="39">
        <v>0</v>
      </c>
      <c r="BA361" s="62">
        <v>0</v>
      </c>
      <c r="BB361" s="62">
        <v>0</v>
      </c>
      <c r="BC361" s="62">
        <v>0</v>
      </c>
      <c r="BD361" s="62">
        <v>0</v>
      </c>
      <c r="BE361" s="62">
        <v>0</v>
      </c>
      <c r="BF361" s="62">
        <v>0</v>
      </c>
      <c r="BG361" s="62">
        <v>0</v>
      </c>
      <c r="BH361" s="62">
        <v>0</v>
      </c>
      <c r="BI361" s="7">
        <v>0</v>
      </c>
      <c r="BJ361" s="7">
        <v>0</v>
      </c>
      <c r="BK361" s="62">
        <v>0</v>
      </c>
      <c r="BL361" s="62">
        <v>0</v>
      </c>
      <c r="BM361" s="170">
        <v>0</v>
      </c>
      <c r="BN361" s="62"/>
      <c r="BO361" s="62"/>
      <c r="BP361" s="62"/>
      <c r="BQ361" s="62"/>
      <c r="BR361" s="62"/>
      <c r="BS361" s="62"/>
      <c r="BT361" s="62"/>
    </row>
    <row r="362" spans="3:72" x14ac:dyDescent="0.25">
      <c r="C362" t="str">
        <f>INDEX(Propetz!B:B,MATCH(F362,Propetz!D:D,0),1)</f>
        <v>BY MED COMERCIO, DISTRIBUICAO E REPRESENTACAO DE PRODUTOS VE</v>
      </c>
      <c r="D362" s="31" t="s">
        <v>417</v>
      </c>
      <c r="E362" s="30" t="s">
        <v>275</v>
      </c>
      <c r="F362" s="31">
        <v>1405</v>
      </c>
      <c r="G362" s="30" t="s">
        <v>529</v>
      </c>
      <c r="H362" s="26" t="s">
        <v>435</v>
      </c>
      <c r="I362" s="39">
        <v>0</v>
      </c>
      <c r="J362" s="39">
        <v>0</v>
      </c>
      <c r="K362" s="39">
        <v>0</v>
      </c>
      <c r="L362" s="39">
        <v>0</v>
      </c>
      <c r="M362" s="39">
        <v>0</v>
      </c>
      <c r="N362" s="39">
        <v>0</v>
      </c>
      <c r="O362" s="39">
        <v>0</v>
      </c>
      <c r="P362" s="39">
        <v>0</v>
      </c>
      <c r="Q362" s="39">
        <v>0</v>
      </c>
      <c r="R362" s="39">
        <v>0</v>
      </c>
      <c r="S362" s="39">
        <v>0</v>
      </c>
      <c r="T362" s="39">
        <v>0</v>
      </c>
      <c r="U362" s="39">
        <v>0</v>
      </c>
      <c r="V362" s="39">
        <v>0</v>
      </c>
      <c r="W362" s="39">
        <v>0</v>
      </c>
      <c r="X362" s="39">
        <v>0</v>
      </c>
      <c r="Y362" s="39">
        <v>0</v>
      </c>
      <c r="Z362" s="39">
        <v>0</v>
      </c>
      <c r="AA362" s="39">
        <v>0</v>
      </c>
      <c r="AB362" s="39">
        <v>0</v>
      </c>
      <c r="AC362" s="39">
        <v>3995.34</v>
      </c>
      <c r="AD362" s="39">
        <v>4308.34</v>
      </c>
      <c r="AE362" s="39">
        <v>0</v>
      </c>
      <c r="AF362" s="39">
        <v>11379.64</v>
      </c>
      <c r="AG362" s="39">
        <v>0</v>
      </c>
      <c r="AH362" s="39">
        <v>0</v>
      </c>
      <c r="AI362" s="39">
        <v>2097.16</v>
      </c>
      <c r="AJ362" s="39">
        <v>2075</v>
      </c>
      <c r="AK362" s="39">
        <v>4061.68</v>
      </c>
      <c r="AL362" s="39">
        <v>0</v>
      </c>
      <c r="AM362" s="39">
        <v>3666.27</v>
      </c>
      <c r="AN362" s="39">
        <v>0</v>
      </c>
      <c r="AO362" s="39">
        <v>0</v>
      </c>
      <c r="AP362" s="39">
        <v>0</v>
      </c>
      <c r="AQ362" s="39">
        <v>0</v>
      </c>
      <c r="AR362" s="39">
        <v>0</v>
      </c>
      <c r="AS362" s="39">
        <v>0</v>
      </c>
      <c r="AT362" s="39">
        <v>2672.2</v>
      </c>
      <c r="AU362" s="39">
        <v>0</v>
      </c>
      <c r="AV362" s="39">
        <v>0</v>
      </c>
      <c r="AW362" s="39">
        <v>0</v>
      </c>
      <c r="AX362" s="39">
        <v>3024.76</v>
      </c>
      <c r="AY362" s="39">
        <v>0</v>
      </c>
      <c r="AZ362" s="39">
        <v>4218.43</v>
      </c>
      <c r="BA362" s="62">
        <v>0</v>
      </c>
      <c r="BB362" s="62">
        <v>0</v>
      </c>
      <c r="BC362" s="62">
        <v>0</v>
      </c>
      <c r="BD362" s="62">
        <v>2657.5</v>
      </c>
      <c r="BE362" s="62">
        <v>0</v>
      </c>
      <c r="BF362" s="62">
        <v>0</v>
      </c>
      <c r="BG362" s="62">
        <v>4408.03</v>
      </c>
      <c r="BH362" s="62">
        <v>1352.04</v>
      </c>
      <c r="BI362" s="7">
        <v>0</v>
      </c>
      <c r="BJ362" s="7">
        <v>0</v>
      </c>
      <c r="BK362" s="62">
        <v>0</v>
      </c>
      <c r="BL362" s="62">
        <v>0</v>
      </c>
      <c r="BM362" s="170">
        <v>0</v>
      </c>
      <c r="BN362" s="62"/>
      <c r="BO362" s="62"/>
      <c r="BP362" s="62"/>
      <c r="BQ362" s="62"/>
      <c r="BR362" s="62"/>
      <c r="BS362" s="62"/>
      <c r="BT362" s="62"/>
    </row>
    <row r="363" spans="3:72" x14ac:dyDescent="0.25">
      <c r="C363" t="str">
        <f>INDEX(Propetz!B:B,MATCH(F363,Propetz!D:D,0),1)</f>
        <v>BECKER &amp; KARPINSKI LTDA</v>
      </c>
      <c r="D363" s="31" t="s">
        <v>418</v>
      </c>
      <c r="E363" s="30" t="s">
        <v>279</v>
      </c>
      <c r="F363" s="31">
        <v>1409</v>
      </c>
      <c r="G363" s="30" t="s">
        <v>529</v>
      </c>
      <c r="H363" s="26" t="s">
        <v>435</v>
      </c>
      <c r="I363" s="39">
        <v>0</v>
      </c>
      <c r="J363" s="39">
        <v>0</v>
      </c>
      <c r="K363" s="39">
        <v>0</v>
      </c>
      <c r="L363" s="39">
        <v>0</v>
      </c>
      <c r="M363" s="39">
        <v>0</v>
      </c>
      <c r="N363" s="39">
        <v>0</v>
      </c>
      <c r="O363" s="39">
        <v>0</v>
      </c>
      <c r="P363" s="39">
        <v>0</v>
      </c>
      <c r="Q363" s="39">
        <v>0</v>
      </c>
      <c r="R363" s="39">
        <v>0</v>
      </c>
      <c r="S363" s="39">
        <v>0</v>
      </c>
      <c r="T363" s="39">
        <v>0</v>
      </c>
      <c r="U363" s="39">
        <v>0</v>
      </c>
      <c r="V363" s="39">
        <v>0</v>
      </c>
      <c r="W363" s="39">
        <v>0</v>
      </c>
      <c r="X363" s="39">
        <v>0</v>
      </c>
      <c r="Y363" s="39">
        <v>0</v>
      </c>
      <c r="Z363" s="39">
        <v>0</v>
      </c>
      <c r="AA363" s="39">
        <v>0</v>
      </c>
      <c r="AB363" s="39">
        <v>0</v>
      </c>
      <c r="AC363" s="39">
        <v>0</v>
      </c>
      <c r="AD363" s="39">
        <v>3669.12</v>
      </c>
      <c r="AE363" s="39">
        <v>5075.96</v>
      </c>
      <c r="AF363" s="39">
        <v>0</v>
      </c>
      <c r="AG363" s="39">
        <v>0</v>
      </c>
      <c r="AH363" s="39">
        <v>0</v>
      </c>
      <c r="AI363" s="39">
        <v>0</v>
      </c>
      <c r="AJ363" s="39">
        <v>0</v>
      </c>
      <c r="AK363" s="39">
        <v>0</v>
      </c>
      <c r="AL363" s="39">
        <v>0</v>
      </c>
      <c r="AM363" s="39">
        <v>0</v>
      </c>
      <c r="AN363" s="39">
        <v>0</v>
      </c>
      <c r="AO363" s="39">
        <v>0</v>
      </c>
      <c r="AP363" s="39">
        <v>0</v>
      </c>
      <c r="AQ363" s="39">
        <v>0</v>
      </c>
      <c r="AR363" s="39">
        <v>0</v>
      </c>
      <c r="AS363" s="39">
        <v>0</v>
      </c>
      <c r="AT363" s="39">
        <v>0</v>
      </c>
      <c r="AU363" s="39">
        <v>0</v>
      </c>
      <c r="AV363" s="39">
        <v>0</v>
      </c>
      <c r="AW363" s="39">
        <v>0</v>
      </c>
      <c r="AX363" s="39">
        <v>0</v>
      </c>
      <c r="AY363" s="39">
        <v>0</v>
      </c>
      <c r="AZ363" s="39">
        <v>0</v>
      </c>
      <c r="BA363" s="62">
        <v>0</v>
      </c>
      <c r="BB363" s="62">
        <v>0</v>
      </c>
      <c r="BC363" s="62">
        <v>0</v>
      </c>
      <c r="BD363" s="62">
        <v>0</v>
      </c>
      <c r="BE363" s="62">
        <v>0</v>
      </c>
      <c r="BF363" s="62">
        <v>0</v>
      </c>
      <c r="BG363" s="62">
        <v>0</v>
      </c>
      <c r="BH363" s="62">
        <v>0</v>
      </c>
      <c r="BI363" s="7">
        <v>0</v>
      </c>
      <c r="BJ363" s="7">
        <v>0</v>
      </c>
      <c r="BK363" s="62">
        <v>0</v>
      </c>
      <c r="BL363" s="62">
        <v>0</v>
      </c>
      <c r="BM363" s="170">
        <v>0</v>
      </c>
      <c r="BN363" s="62"/>
      <c r="BO363" s="62"/>
      <c r="BP363" s="62"/>
      <c r="BQ363" s="62"/>
      <c r="BR363" s="62"/>
      <c r="BS363" s="62"/>
      <c r="BT363" s="62"/>
    </row>
    <row r="364" spans="3:72" x14ac:dyDescent="0.25">
      <c r="C364" t="str">
        <f>INDEX(Propetz!B:B,MATCH(F364,Propetz!D:D,0),1)</f>
        <v>CP REBOUÇAS - CENTRO DE EMBEL. DE ANIMAIS LTDA</v>
      </c>
      <c r="D364" s="31" t="s">
        <v>419</v>
      </c>
      <c r="E364" s="30" t="s">
        <v>279</v>
      </c>
      <c r="F364" s="31">
        <v>1410</v>
      </c>
      <c r="G364" s="30" t="s">
        <v>437</v>
      </c>
      <c r="H364" s="26" t="s">
        <v>435</v>
      </c>
      <c r="I364" s="39">
        <v>0</v>
      </c>
      <c r="J364" s="39">
        <v>0</v>
      </c>
      <c r="K364" s="39">
        <v>0</v>
      </c>
      <c r="L364" s="39">
        <v>0</v>
      </c>
      <c r="M364" s="39">
        <v>0</v>
      </c>
      <c r="N364" s="39">
        <v>0</v>
      </c>
      <c r="O364" s="39">
        <v>0</v>
      </c>
      <c r="P364" s="39">
        <v>0</v>
      </c>
      <c r="Q364" s="39">
        <v>0</v>
      </c>
      <c r="R364" s="39">
        <v>0</v>
      </c>
      <c r="S364" s="39">
        <v>0</v>
      </c>
      <c r="T364" s="39">
        <v>0</v>
      </c>
      <c r="U364" s="39">
        <v>0</v>
      </c>
      <c r="V364" s="39">
        <v>0</v>
      </c>
      <c r="W364" s="39">
        <v>0</v>
      </c>
      <c r="X364" s="39">
        <v>0</v>
      </c>
      <c r="Y364" s="39">
        <v>0</v>
      </c>
      <c r="Z364" s="39">
        <v>0</v>
      </c>
      <c r="AA364" s="39">
        <v>0</v>
      </c>
      <c r="AB364" s="39">
        <v>0</v>
      </c>
      <c r="AC364" s="39">
        <v>0</v>
      </c>
      <c r="AD364" s="39">
        <v>4309.2</v>
      </c>
      <c r="AE364" s="39">
        <v>0</v>
      </c>
      <c r="AF364" s="39">
        <v>0</v>
      </c>
      <c r="AG364" s="39">
        <v>0</v>
      </c>
      <c r="AH364" s="39">
        <v>0</v>
      </c>
      <c r="AI364" s="39">
        <v>0</v>
      </c>
      <c r="AJ364" s="39">
        <v>0</v>
      </c>
      <c r="AK364" s="39">
        <v>0</v>
      </c>
      <c r="AL364" s="39">
        <v>0</v>
      </c>
      <c r="AM364" s="39">
        <v>0</v>
      </c>
      <c r="AN364" s="39">
        <v>0</v>
      </c>
      <c r="AO364" s="39">
        <v>0</v>
      </c>
      <c r="AP364" s="39">
        <v>0</v>
      </c>
      <c r="AQ364" s="39">
        <v>0</v>
      </c>
      <c r="AR364" s="39">
        <v>0</v>
      </c>
      <c r="AS364" s="39">
        <v>0</v>
      </c>
      <c r="AT364" s="39">
        <v>0</v>
      </c>
      <c r="AU364" s="39">
        <v>0</v>
      </c>
      <c r="AV364" s="39">
        <v>0</v>
      </c>
      <c r="AW364" s="39">
        <v>0</v>
      </c>
      <c r="AX364" s="39">
        <v>0</v>
      </c>
      <c r="AY364" s="39">
        <v>0</v>
      </c>
      <c r="AZ364" s="39">
        <v>0</v>
      </c>
      <c r="BA364" s="62">
        <v>0</v>
      </c>
      <c r="BB364" s="62">
        <v>0</v>
      </c>
      <c r="BC364" s="62">
        <v>0</v>
      </c>
      <c r="BD364" s="62">
        <v>0</v>
      </c>
      <c r="BE364" s="62">
        <v>0</v>
      </c>
      <c r="BF364" s="62">
        <v>0</v>
      </c>
      <c r="BG364" s="62">
        <v>0</v>
      </c>
      <c r="BH364" s="62">
        <v>0</v>
      </c>
      <c r="BI364" s="7">
        <v>0</v>
      </c>
      <c r="BJ364" s="7">
        <v>0</v>
      </c>
      <c r="BK364" s="62">
        <v>0</v>
      </c>
      <c r="BL364" s="62">
        <v>0</v>
      </c>
      <c r="BM364" s="170">
        <v>0</v>
      </c>
      <c r="BN364" s="62"/>
      <c r="BO364" s="62"/>
      <c r="BP364" s="62"/>
      <c r="BQ364" s="62"/>
      <c r="BR364" s="62"/>
      <c r="BS364" s="62"/>
      <c r="BT364" s="62"/>
    </row>
    <row r="365" spans="3:72" x14ac:dyDescent="0.25">
      <c r="C365" t="str">
        <f>INDEX(Propetz!B:B,MATCH(F365,Propetz!D:D,0),1)</f>
        <v>DANILLO HENRIQUE LIZI CAMPOS 22963143842</v>
      </c>
      <c r="D365" s="31" t="s">
        <v>420</v>
      </c>
      <c r="E365" s="30" t="s">
        <v>276</v>
      </c>
      <c r="F365" s="31">
        <v>1411</v>
      </c>
      <c r="G365" s="30" t="s">
        <v>436</v>
      </c>
      <c r="H365" s="26" t="s">
        <v>435</v>
      </c>
      <c r="I365" s="39">
        <v>0</v>
      </c>
      <c r="J365" s="39">
        <v>0</v>
      </c>
      <c r="K365" s="39">
        <v>0</v>
      </c>
      <c r="L365" s="39">
        <v>0</v>
      </c>
      <c r="M365" s="39">
        <v>0</v>
      </c>
      <c r="N365" s="39">
        <v>0</v>
      </c>
      <c r="O365" s="39">
        <v>0</v>
      </c>
      <c r="P365" s="39">
        <v>0</v>
      </c>
      <c r="Q365" s="39">
        <v>0</v>
      </c>
      <c r="R365" s="39">
        <v>0</v>
      </c>
      <c r="S365" s="39">
        <v>0</v>
      </c>
      <c r="T365" s="39">
        <v>0</v>
      </c>
      <c r="U365" s="39">
        <v>0</v>
      </c>
      <c r="V365" s="39">
        <v>0</v>
      </c>
      <c r="W365" s="39">
        <v>0</v>
      </c>
      <c r="X365" s="39">
        <v>0</v>
      </c>
      <c r="Y365" s="39">
        <v>0</v>
      </c>
      <c r="Z365" s="39">
        <v>0</v>
      </c>
      <c r="AA365" s="39">
        <v>0</v>
      </c>
      <c r="AB365" s="39">
        <v>0</v>
      </c>
      <c r="AC365" s="39">
        <v>0</v>
      </c>
      <c r="AD365" s="39">
        <v>10877.69</v>
      </c>
      <c r="AE365" s="39">
        <v>0</v>
      </c>
      <c r="AF365" s="39">
        <v>0</v>
      </c>
      <c r="AG365" s="39">
        <v>0</v>
      </c>
      <c r="AH365" s="39">
        <v>0</v>
      </c>
      <c r="AI365" s="39">
        <v>0</v>
      </c>
      <c r="AJ365" s="39">
        <v>0</v>
      </c>
      <c r="AK365" s="39">
        <v>0</v>
      </c>
      <c r="AL365" s="39">
        <v>0</v>
      </c>
      <c r="AM365" s="39">
        <v>0</v>
      </c>
      <c r="AN365" s="39">
        <v>0</v>
      </c>
      <c r="AO365" s="39">
        <v>0</v>
      </c>
      <c r="AP365" s="39">
        <v>0</v>
      </c>
      <c r="AQ365" s="39">
        <v>0</v>
      </c>
      <c r="AR365" s="39">
        <v>0</v>
      </c>
      <c r="AS365" s="39">
        <v>0</v>
      </c>
      <c r="AT365" s="39">
        <v>0</v>
      </c>
      <c r="AU365" s="39">
        <v>0</v>
      </c>
      <c r="AV365" s="39">
        <v>0</v>
      </c>
      <c r="AW365" s="39">
        <v>0</v>
      </c>
      <c r="AX365" s="39">
        <v>0</v>
      </c>
      <c r="AY365" s="39">
        <v>0</v>
      </c>
      <c r="AZ365" s="39">
        <v>0</v>
      </c>
      <c r="BA365" s="62">
        <v>0</v>
      </c>
      <c r="BB365" s="62">
        <v>0</v>
      </c>
      <c r="BC365" s="62">
        <v>0</v>
      </c>
      <c r="BD365" s="62">
        <v>0</v>
      </c>
      <c r="BE365" s="62">
        <v>0</v>
      </c>
      <c r="BF365" s="62">
        <v>0</v>
      </c>
      <c r="BG365" s="62">
        <v>0</v>
      </c>
      <c r="BH365" s="62">
        <v>0</v>
      </c>
      <c r="BI365" s="7">
        <v>0</v>
      </c>
      <c r="BJ365" s="7">
        <v>0</v>
      </c>
      <c r="BK365" s="62">
        <v>0</v>
      </c>
      <c r="BL365" s="62">
        <v>0</v>
      </c>
      <c r="BM365" s="170">
        <v>0</v>
      </c>
      <c r="BN365" s="62"/>
      <c r="BO365" s="62"/>
      <c r="BP365" s="62"/>
      <c r="BQ365" s="62"/>
      <c r="BR365" s="62"/>
      <c r="BS365" s="62"/>
      <c r="BT365" s="62"/>
    </row>
    <row r="366" spans="3:72" x14ac:dyDescent="0.25">
      <c r="C366" t="str">
        <f>INDEX(Propetz!B:B,MATCH(F366,Propetz!D:D,0),1)</f>
        <v>F M CORREA - ARTIGOS PARA ANIMAIS - ME</v>
      </c>
      <c r="D366" s="31" t="s">
        <v>421</v>
      </c>
      <c r="E366" s="30" t="s">
        <v>279</v>
      </c>
      <c r="F366" s="31">
        <v>1412</v>
      </c>
      <c r="G366" s="30" t="s">
        <v>529</v>
      </c>
      <c r="H366" s="26" t="s">
        <v>435</v>
      </c>
      <c r="I366" s="39">
        <v>0</v>
      </c>
      <c r="J366" s="39">
        <v>0</v>
      </c>
      <c r="K366" s="39">
        <v>0</v>
      </c>
      <c r="L366" s="39">
        <v>0</v>
      </c>
      <c r="M366" s="39">
        <v>0</v>
      </c>
      <c r="N366" s="39">
        <v>0</v>
      </c>
      <c r="O366" s="39">
        <v>0</v>
      </c>
      <c r="P366" s="39">
        <v>0</v>
      </c>
      <c r="Q366" s="39">
        <v>0</v>
      </c>
      <c r="R366" s="39">
        <v>0</v>
      </c>
      <c r="S366" s="39">
        <v>0</v>
      </c>
      <c r="T366" s="39">
        <v>0</v>
      </c>
      <c r="U366" s="39">
        <v>0</v>
      </c>
      <c r="V366" s="39">
        <v>0</v>
      </c>
      <c r="W366" s="39">
        <v>0</v>
      </c>
      <c r="X366" s="39">
        <v>0</v>
      </c>
      <c r="Y366" s="39">
        <v>0</v>
      </c>
      <c r="Z366" s="39">
        <v>0</v>
      </c>
      <c r="AA366" s="39">
        <v>0</v>
      </c>
      <c r="AB366" s="39">
        <v>0</v>
      </c>
      <c r="AC366" s="39">
        <v>0</v>
      </c>
      <c r="AD366" s="39">
        <v>6926.86</v>
      </c>
      <c r="AE366" s="39">
        <v>7441.98</v>
      </c>
      <c r="AF366" s="39">
        <v>0</v>
      </c>
      <c r="AG366" s="39">
        <v>0</v>
      </c>
      <c r="AH366" s="39">
        <v>0</v>
      </c>
      <c r="AI366" s="39">
        <v>0</v>
      </c>
      <c r="AJ366" s="39">
        <v>8259.9599999999991</v>
      </c>
      <c r="AK366" s="39">
        <v>0</v>
      </c>
      <c r="AL366" s="39">
        <v>0</v>
      </c>
      <c r="AM366" s="39">
        <v>7589.72</v>
      </c>
      <c r="AN366" s="39">
        <v>0</v>
      </c>
      <c r="AO366" s="39">
        <v>7343.8</v>
      </c>
      <c r="AP366" s="39">
        <v>0</v>
      </c>
      <c r="AQ366" s="39">
        <v>0</v>
      </c>
      <c r="AR366" s="39">
        <v>7421.08</v>
      </c>
      <c r="AS366" s="39">
        <v>0</v>
      </c>
      <c r="AT366" s="39">
        <v>6935.64</v>
      </c>
      <c r="AU366" s="39">
        <v>3186.24</v>
      </c>
      <c r="AV366" s="39">
        <v>0</v>
      </c>
      <c r="AW366" s="39">
        <v>6743.8</v>
      </c>
      <c r="AX366" s="39">
        <v>0</v>
      </c>
      <c r="AY366" s="39">
        <v>7139.11</v>
      </c>
      <c r="AZ366" s="39">
        <v>0</v>
      </c>
      <c r="BA366" s="62">
        <v>0</v>
      </c>
      <c r="BB366" s="62">
        <v>11848.55</v>
      </c>
      <c r="BC366" s="62">
        <v>2969.3</v>
      </c>
      <c r="BD366" s="62">
        <v>0</v>
      </c>
      <c r="BE366" s="62">
        <v>12869.5</v>
      </c>
      <c r="BF366" s="62">
        <v>0</v>
      </c>
      <c r="BG366" s="62">
        <v>0</v>
      </c>
      <c r="BH366" s="62">
        <v>2658.4</v>
      </c>
      <c r="BI366" s="7">
        <v>0</v>
      </c>
      <c r="BJ366" s="7">
        <v>0</v>
      </c>
      <c r="BK366" s="62">
        <v>7594.2</v>
      </c>
      <c r="BL366" s="62">
        <v>13667.17</v>
      </c>
      <c r="BM366" s="170">
        <v>8261.7199999999993</v>
      </c>
      <c r="BN366" s="62"/>
      <c r="BO366" s="62"/>
      <c r="BP366" s="62"/>
      <c r="BQ366" s="62"/>
      <c r="BR366" s="62"/>
      <c r="BS366" s="62"/>
      <c r="BT366" s="62"/>
    </row>
    <row r="367" spans="3:72" x14ac:dyDescent="0.25">
      <c r="C367" t="str">
        <f>INDEX(Propetz!B:B,MATCH(F367,Propetz!D:D,0),1)</f>
        <v>Hm Groom Distribuidora Pet Ltda</v>
      </c>
      <c r="D367" s="31" t="s">
        <v>422</v>
      </c>
      <c r="E367" s="30" t="s">
        <v>294</v>
      </c>
      <c r="F367" s="31">
        <v>1413</v>
      </c>
      <c r="G367" s="30" t="s">
        <v>436</v>
      </c>
      <c r="H367" s="26" t="s">
        <v>435</v>
      </c>
      <c r="I367" s="39">
        <v>0</v>
      </c>
      <c r="J367" s="39">
        <v>0</v>
      </c>
      <c r="K367" s="39">
        <v>0</v>
      </c>
      <c r="L367" s="39">
        <v>0</v>
      </c>
      <c r="M367" s="39">
        <v>0</v>
      </c>
      <c r="N367" s="39">
        <v>0</v>
      </c>
      <c r="O367" s="39">
        <v>0</v>
      </c>
      <c r="P367" s="39">
        <v>0</v>
      </c>
      <c r="Q367" s="39">
        <v>0</v>
      </c>
      <c r="R367" s="39">
        <v>0</v>
      </c>
      <c r="S367" s="39">
        <v>0</v>
      </c>
      <c r="T367" s="39">
        <v>0</v>
      </c>
      <c r="U367" s="39">
        <v>0</v>
      </c>
      <c r="V367" s="39">
        <v>0</v>
      </c>
      <c r="W367" s="39">
        <v>0</v>
      </c>
      <c r="X367" s="39">
        <v>0</v>
      </c>
      <c r="Y367" s="39">
        <v>0</v>
      </c>
      <c r="Z367" s="39">
        <v>0</v>
      </c>
      <c r="AA367" s="39">
        <v>0</v>
      </c>
      <c r="AB367" s="39">
        <v>0</v>
      </c>
      <c r="AC367" s="39">
        <v>0</v>
      </c>
      <c r="AD367" s="39">
        <v>10004.73</v>
      </c>
      <c r="AE367" s="39">
        <v>3130.21</v>
      </c>
      <c r="AF367" s="39">
        <v>0</v>
      </c>
      <c r="AG367" s="39">
        <v>9046.7900000000009</v>
      </c>
      <c r="AH367" s="39">
        <v>0</v>
      </c>
      <c r="AI367" s="39">
        <v>3905.0599999999995</v>
      </c>
      <c r="AJ367" s="39">
        <v>0</v>
      </c>
      <c r="AK367" s="39">
        <v>-258.39999999999998</v>
      </c>
      <c r="AL367" s="39">
        <v>9279.58</v>
      </c>
      <c r="AM367" s="39">
        <v>0</v>
      </c>
      <c r="AN367" s="39">
        <v>2974.48</v>
      </c>
      <c r="AO367" s="39">
        <v>8029.58</v>
      </c>
      <c r="AP367" s="39">
        <v>0</v>
      </c>
      <c r="AQ367" s="39">
        <v>6751.21</v>
      </c>
      <c r="AR367" s="39">
        <v>6410.68</v>
      </c>
      <c r="AS367" s="39">
        <v>6905.72</v>
      </c>
      <c r="AT367" s="39">
        <v>0</v>
      </c>
      <c r="AU367" s="39">
        <v>7293.72</v>
      </c>
      <c r="AV367" s="39">
        <v>0</v>
      </c>
      <c r="AW367" s="39">
        <v>3013.8599999999997</v>
      </c>
      <c r="AX367" s="39">
        <v>4415.72</v>
      </c>
      <c r="AY367" s="39">
        <v>0</v>
      </c>
      <c r="AZ367" s="39">
        <v>2174.3000000000002</v>
      </c>
      <c r="BA367" s="62">
        <v>0</v>
      </c>
      <c r="BB367" s="62">
        <v>0</v>
      </c>
      <c r="BC367" s="62">
        <v>5996.87</v>
      </c>
      <c r="BD367" s="62">
        <v>7172.23</v>
      </c>
      <c r="BE367" s="62">
        <v>7112.2400000000007</v>
      </c>
      <c r="BF367" s="62">
        <v>0</v>
      </c>
      <c r="BG367" s="62">
        <v>2726.72</v>
      </c>
      <c r="BH367" s="62">
        <v>8554.68</v>
      </c>
      <c r="BI367" s="7">
        <v>8242.2000000000007</v>
      </c>
      <c r="BJ367" s="7">
        <v>0</v>
      </c>
      <c r="BK367" s="62">
        <v>0</v>
      </c>
      <c r="BL367" s="62">
        <v>11611.4</v>
      </c>
      <c r="BM367" s="170">
        <v>0</v>
      </c>
      <c r="BN367" s="62"/>
      <c r="BO367" s="62"/>
      <c r="BP367" s="62"/>
      <c r="BQ367" s="62"/>
      <c r="BR367" s="62"/>
      <c r="BS367" s="62"/>
      <c r="BT367" s="62"/>
    </row>
    <row r="368" spans="3:72" x14ac:dyDescent="0.25">
      <c r="C368" t="str">
        <f>INDEX(Propetz!B:B,MATCH(F368,Propetz!D:D,0),1)</f>
        <v>MANOEL DE SOUZA CIRIACO</v>
      </c>
      <c r="D368" s="31" t="s">
        <v>423</v>
      </c>
      <c r="E368" s="30" t="s">
        <v>286</v>
      </c>
      <c r="F368" s="31">
        <v>1414</v>
      </c>
      <c r="G368" s="30" t="s">
        <v>436</v>
      </c>
      <c r="H368" s="26" t="s">
        <v>435</v>
      </c>
      <c r="I368" s="39">
        <v>0</v>
      </c>
      <c r="J368" s="39">
        <v>0</v>
      </c>
      <c r="K368" s="39">
        <v>0</v>
      </c>
      <c r="L368" s="39">
        <v>0</v>
      </c>
      <c r="M368" s="39">
        <v>0</v>
      </c>
      <c r="N368" s="39">
        <v>0</v>
      </c>
      <c r="O368" s="39">
        <v>0</v>
      </c>
      <c r="P368" s="39">
        <v>0</v>
      </c>
      <c r="Q368" s="39">
        <v>0</v>
      </c>
      <c r="R368" s="39">
        <v>0</v>
      </c>
      <c r="S368" s="39">
        <v>0</v>
      </c>
      <c r="T368" s="39">
        <v>0</v>
      </c>
      <c r="U368" s="39">
        <v>0</v>
      </c>
      <c r="V368" s="39">
        <v>0</v>
      </c>
      <c r="W368" s="39">
        <v>0</v>
      </c>
      <c r="X368" s="39">
        <v>0</v>
      </c>
      <c r="Y368" s="39">
        <v>0</v>
      </c>
      <c r="Z368" s="39">
        <v>0</v>
      </c>
      <c r="AA368" s="39">
        <v>0</v>
      </c>
      <c r="AB368" s="39">
        <v>0</v>
      </c>
      <c r="AC368" s="39">
        <v>0</v>
      </c>
      <c r="AD368" s="39">
        <v>9028.69</v>
      </c>
      <c r="AE368" s="39">
        <v>0</v>
      </c>
      <c r="AF368" s="39">
        <v>0</v>
      </c>
      <c r="AG368" s="39">
        <v>0</v>
      </c>
      <c r="AH368" s="39">
        <v>0</v>
      </c>
      <c r="AI368" s="39">
        <v>0</v>
      </c>
      <c r="AJ368" s="39">
        <v>0</v>
      </c>
      <c r="AK368" s="39">
        <v>0</v>
      </c>
      <c r="AL368" s="39">
        <v>0</v>
      </c>
      <c r="AM368" s="39">
        <v>0</v>
      </c>
      <c r="AN368" s="39">
        <v>0</v>
      </c>
      <c r="AO368" s="39">
        <v>0</v>
      </c>
      <c r="AP368" s="39">
        <v>0</v>
      </c>
      <c r="AQ368" s="39">
        <v>0</v>
      </c>
      <c r="AR368" s="39">
        <v>0</v>
      </c>
      <c r="AS368" s="39">
        <v>5692.3799999999992</v>
      </c>
      <c r="AT368" s="39">
        <v>0</v>
      </c>
      <c r="AU368" s="39">
        <v>0</v>
      </c>
      <c r="AV368" s="39">
        <v>0</v>
      </c>
      <c r="AW368" s="39">
        <v>0</v>
      </c>
      <c r="AX368" s="39">
        <v>4618.76</v>
      </c>
      <c r="AY368" s="39">
        <v>0</v>
      </c>
      <c r="AZ368" s="39">
        <v>0</v>
      </c>
      <c r="BA368" s="62">
        <v>0</v>
      </c>
      <c r="BB368" s="62">
        <v>0</v>
      </c>
      <c r="BC368" s="62">
        <v>0</v>
      </c>
      <c r="BD368" s="62">
        <v>0</v>
      </c>
      <c r="BE368" s="62">
        <v>0</v>
      </c>
      <c r="BF368" s="62">
        <v>0</v>
      </c>
      <c r="BG368" s="62">
        <v>0</v>
      </c>
      <c r="BH368" s="62">
        <v>0</v>
      </c>
      <c r="BI368" s="7">
        <v>0</v>
      </c>
      <c r="BJ368" s="7">
        <v>0</v>
      </c>
      <c r="BK368" s="62">
        <v>0</v>
      </c>
      <c r="BL368" s="62">
        <v>0</v>
      </c>
      <c r="BM368" s="170">
        <v>0</v>
      </c>
      <c r="BN368" s="62"/>
      <c r="BO368" s="62"/>
      <c r="BP368" s="62"/>
      <c r="BQ368" s="62"/>
      <c r="BR368" s="62"/>
      <c r="BS368" s="62"/>
      <c r="BT368" s="62"/>
    </row>
    <row r="369" spans="3:72" x14ac:dyDescent="0.25">
      <c r="C369" t="str">
        <f>INDEX(Propetz!B:B,MATCH(F369,Propetz!D:D,0),1)</f>
        <v>TRIPET DISTRIBUIÇÃO LTDA</v>
      </c>
      <c r="D369" s="31" t="s">
        <v>424</v>
      </c>
      <c r="E369" s="30" t="s">
        <v>280</v>
      </c>
      <c r="F369" s="31">
        <v>1418</v>
      </c>
      <c r="G369" s="30" t="s">
        <v>436</v>
      </c>
      <c r="H369" s="26" t="s">
        <v>435</v>
      </c>
      <c r="I369" s="39">
        <v>0</v>
      </c>
      <c r="J369" s="39">
        <v>0</v>
      </c>
      <c r="K369" s="39">
        <v>0</v>
      </c>
      <c r="L369" s="39">
        <v>0</v>
      </c>
      <c r="M369" s="39">
        <v>0</v>
      </c>
      <c r="N369" s="39">
        <v>0</v>
      </c>
      <c r="O369" s="39">
        <v>0</v>
      </c>
      <c r="P369" s="39">
        <v>0</v>
      </c>
      <c r="Q369" s="39">
        <v>0</v>
      </c>
      <c r="R369" s="39">
        <v>0</v>
      </c>
      <c r="S369" s="39">
        <v>0</v>
      </c>
      <c r="T369" s="39">
        <v>0</v>
      </c>
      <c r="U369" s="39">
        <v>0</v>
      </c>
      <c r="V369" s="39">
        <v>0</v>
      </c>
      <c r="W369" s="39">
        <v>0</v>
      </c>
      <c r="X369" s="39">
        <v>0</v>
      </c>
      <c r="Y369" s="39">
        <v>0</v>
      </c>
      <c r="Z369" s="39">
        <v>0</v>
      </c>
      <c r="AA369" s="39">
        <v>0</v>
      </c>
      <c r="AB369" s="39">
        <v>0</v>
      </c>
      <c r="AC369" s="39">
        <v>0</v>
      </c>
      <c r="AD369" s="39">
        <v>29671.09</v>
      </c>
      <c r="AE369" s="39">
        <v>0</v>
      </c>
      <c r="AF369" s="39">
        <v>18165.03</v>
      </c>
      <c r="AG369" s="39">
        <v>0</v>
      </c>
      <c r="AH369" s="39">
        <v>23709.550000000003</v>
      </c>
      <c r="AI369" s="39">
        <v>3048.48</v>
      </c>
      <c r="AJ369" s="39">
        <v>0</v>
      </c>
      <c r="AK369" s="39">
        <v>0</v>
      </c>
      <c r="AL369" s="39">
        <v>14082.6</v>
      </c>
      <c r="AM369" s="39">
        <v>8807.56</v>
      </c>
      <c r="AN369" s="39">
        <v>27808.48</v>
      </c>
      <c r="AO369" s="39">
        <v>6408.31</v>
      </c>
      <c r="AP369" s="39">
        <v>0</v>
      </c>
      <c r="AQ369" s="39">
        <v>0</v>
      </c>
      <c r="AR369" s="39">
        <v>25801.21</v>
      </c>
      <c r="AS369" s="39">
        <v>4799.42</v>
      </c>
      <c r="AT369" s="39">
        <v>0</v>
      </c>
      <c r="AU369" s="39">
        <v>0</v>
      </c>
      <c r="AV369" s="39">
        <v>0</v>
      </c>
      <c r="AW369" s="39">
        <v>0</v>
      </c>
      <c r="AX369" s="39">
        <v>9157.9</v>
      </c>
      <c r="AY369" s="39">
        <v>0</v>
      </c>
      <c r="AZ369" s="39">
        <v>0</v>
      </c>
      <c r="BA369" s="62">
        <v>5069.7700000000004</v>
      </c>
      <c r="BB369" s="62">
        <v>0</v>
      </c>
      <c r="BC369" s="62">
        <v>0</v>
      </c>
      <c r="BD369" s="62">
        <v>0</v>
      </c>
      <c r="BE369" s="62">
        <v>0</v>
      </c>
      <c r="BF369" s="62">
        <v>4333.93</v>
      </c>
      <c r="BG369" s="62">
        <v>0</v>
      </c>
      <c r="BH369" s="62">
        <v>0</v>
      </c>
      <c r="BI369" s="7">
        <v>0</v>
      </c>
      <c r="BJ369" s="7">
        <v>0</v>
      </c>
      <c r="BK369" s="62">
        <v>0</v>
      </c>
      <c r="BL369" s="62">
        <v>0</v>
      </c>
      <c r="BM369" s="170">
        <v>0</v>
      </c>
      <c r="BN369" s="62"/>
      <c r="BO369" s="62"/>
      <c r="BP369" s="62"/>
      <c r="BQ369" s="62"/>
      <c r="BR369" s="62"/>
      <c r="BS369" s="62"/>
      <c r="BT369" s="62"/>
    </row>
    <row r="370" spans="3:72" x14ac:dyDescent="0.25">
      <c r="C370" t="str">
        <f>INDEX(Propetz!B:B,MATCH(F370,Propetz!D:D,0),1)</f>
        <v>ALESSANDRA DA SILVA OLIVEIRA LIMA</v>
      </c>
      <c r="D370" s="31" t="s">
        <v>425</v>
      </c>
      <c r="E370" s="30" t="s">
        <v>287</v>
      </c>
      <c r="F370" s="31">
        <v>1422</v>
      </c>
      <c r="G370" s="30" t="s">
        <v>529</v>
      </c>
      <c r="H370" s="26" t="s">
        <v>435</v>
      </c>
      <c r="I370" s="39">
        <v>0</v>
      </c>
      <c r="J370" s="39">
        <v>0</v>
      </c>
      <c r="K370" s="39">
        <v>0</v>
      </c>
      <c r="L370" s="39">
        <v>0</v>
      </c>
      <c r="M370" s="39">
        <v>0</v>
      </c>
      <c r="N370" s="39">
        <v>0</v>
      </c>
      <c r="O370" s="39">
        <v>0</v>
      </c>
      <c r="P370" s="39">
        <v>0</v>
      </c>
      <c r="Q370" s="39">
        <v>0</v>
      </c>
      <c r="R370" s="39">
        <v>0</v>
      </c>
      <c r="S370" s="39">
        <v>0</v>
      </c>
      <c r="T370" s="39">
        <v>0</v>
      </c>
      <c r="U370" s="39">
        <v>0</v>
      </c>
      <c r="V370" s="39">
        <v>0</v>
      </c>
      <c r="W370" s="39">
        <v>0</v>
      </c>
      <c r="X370" s="39">
        <v>0</v>
      </c>
      <c r="Y370" s="39">
        <v>0</v>
      </c>
      <c r="Z370" s="39">
        <v>0</v>
      </c>
      <c r="AA370" s="39">
        <v>0</v>
      </c>
      <c r="AB370" s="39">
        <v>0</v>
      </c>
      <c r="AC370" s="39">
        <v>0</v>
      </c>
      <c r="AD370" s="39">
        <v>0</v>
      </c>
      <c r="AE370" s="39">
        <v>2941.66</v>
      </c>
      <c r="AF370" s="39">
        <v>0</v>
      </c>
      <c r="AG370" s="39">
        <v>0</v>
      </c>
      <c r="AH370" s="39">
        <v>0</v>
      </c>
      <c r="AI370" s="39">
        <v>0</v>
      </c>
      <c r="AJ370" s="39">
        <v>0</v>
      </c>
      <c r="AK370" s="39">
        <v>0</v>
      </c>
      <c r="AL370" s="39">
        <v>0</v>
      </c>
      <c r="AM370" s="39">
        <v>0</v>
      </c>
      <c r="AN370" s="39">
        <v>0</v>
      </c>
      <c r="AO370" s="39">
        <v>0</v>
      </c>
      <c r="AP370" s="39">
        <v>0</v>
      </c>
      <c r="AQ370" s="39">
        <v>0</v>
      </c>
      <c r="AR370" s="39">
        <v>0</v>
      </c>
      <c r="AS370" s="39">
        <v>0</v>
      </c>
      <c r="AT370" s="39">
        <v>0</v>
      </c>
      <c r="AU370" s="39">
        <v>0</v>
      </c>
      <c r="AV370" s="39">
        <v>0</v>
      </c>
      <c r="AW370" s="39">
        <v>0</v>
      </c>
      <c r="AX370" s="39">
        <v>0</v>
      </c>
      <c r="AY370" s="39">
        <v>0</v>
      </c>
      <c r="AZ370" s="39">
        <v>0</v>
      </c>
      <c r="BA370" s="62">
        <v>0</v>
      </c>
      <c r="BB370" s="62">
        <v>0</v>
      </c>
      <c r="BC370" s="62">
        <v>0</v>
      </c>
      <c r="BD370" s="62">
        <v>0</v>
      </c>
      <c r="BE370" s="62">
        <v>0</v>
      </c>
      <c r="BF370" s="62">
        <v>0</v>
      </c>
      <c r="BG370" s="62">
        <v>0</v>
      </c>
      <c r="BH370" s="62">
        <v>0</v>
      </c>
      <c r="BI370" s="7">
        <v>0</v>
      </c>
      <c r="BJ370" s="7">
        <v>0</v>
      </c>
      <c r="BK370" s="62">
        <v>0</v>
      </c>
      <c r="BL370" s="62">
        <v>0</v>
      </c>
      <c r="BM370" s="170">
        <v>0</v>
      </c>
      <c r="BN370" s="62"/>
      <c r="BO370" s="62"/>
      <c r="BP370" s="62"/>
      <c r="BQ370" s="62"/>
      <c r="BR370" s="62"/>
      <c r="BS370" s="62"/>
      <c r="BT370" s="62"/>
    </row>
    <row r="371" spans="3:72" x14ac:dyDescent="0.25">
      <c r="C371" t="str">
        <f>INDEX(Propetz!B:B,MATCH(F371,Propetz!D:D,0),1)</f>
        <v>DEILSON SILVA FERNANDES</v>
      </c>
      <c r="D371" s="31" t="s">
        <v>426</v>
      </c>
      <c r="E371" s="30" t="s">
        <v>279</v>
      </c>
      <c r="F371" s="31">
        <v>1425</v>
      </c>
      <c r="G371" s="30" t="s">
        <v>529</v>
      </c>
      <c r="H371" s="26" t="s">
        <v>465</v>
      </c>
      <c r="I371" s="39">
        <v>0</v>
      </c>
      <c r="J371" s="39">
        <v>0</v>
      </c>
      <c r="K371" s="39">
        <v>0</v>
      </c>
      <c r="L371" s="39">
        <v>0</v>
      </c>
      <c r="M371" s="39">
        <v>0</v>
      </c>
      <c r="N371" s="39">
        <v>0</v>
      </c>
      <c r="O371" s="39">
        <v>0</v>
      </c>
      <c r="P371" s="39">
        <v>0</v>
      </c>
      <c r="Q371" s="39">
        <v>0</v>
      </c>
      <c r="R371" s="39">
        <v>0</v>
      </c>
      <c r="S371" s="39">
        <v>0</v>
      </c>
      <c r="T371" s="39">
        <v>0</v>
      </c>
      <c r="U371" s="39">
        <v>0</v>
      </c>
      <c r="V371" s="39">
        <v>0</v>
      </c>
      <c r="W371" s="39">
        <v>0</v>
      </c>
      <c r="X371" s="39">
        <v>0</v>
      </c>
      <c r="Y371" s="39">
        <v>0</v>
      </c>
      <c r="Z371" s="39">
        <v>0</v>
      </c>
      <c r="AA371" s="39">
        <v>0</v>
      </c>
      <c r="AB371" s="39">
        <v>0</v>
      </c>
      <c r="AC371" s="39">
        <v>0</v>
      </c>
      <c r="AD371" s="39">
        <v>0</v>
      </c>
      <c r="AE371" s="39">
        <v>3009.94</v>
      </c>
      <c r="AF371" s="39">
        <v>26622.14</v>
      </c>
      <c r="AG371" s="39">
        <v>3520.44</v>
      </c>
      <c r="AH371" s="39">
        <v>5968.82</v>
      </c>
      <c r="AI371" s="39">
        <v>8435.16</v>
      </c>
      <c r="AJ371" s="39">
        <v>0</v>
      </c>
      <c r="AK371" s="39">
        <v>3674.28</v>
      </c>
      <c r="AL371" s="39">
        <v>0</v>
      </c>
      <c r="AM371" s="39">
        <v>0</v>
      </c>
      <c r="AN371" s="39">
        <v>0</v>
      </c>
      <c r="AO371" s="39">
        <v>0</v>
      </c>
      <c r="AP371" s="39">
        <v>0</v>
      </c>
      <c r="AQ371" s="39">
        <v>0</v>
      </c>
      <c r="AR371" s="39">
        <v>0</v>
      </c>
      <c r="AS371" s="39">
        <v>0</v>
      </c>
      <c r="AT371" s="39">
        <v>0</v>
      </c>
      <c r="AU371" s="39">
        <v>0</v>
      </c>
      <c r="AV371" s="39">
        <v>0</v>
      </c>
      <c r="AW371" s="39">
        <v>0</v>
      </c>
      <c r="AX371" s="39">
        <v>0</v>
      </c>
      <c r="AY371" s="39">
        <v>0</v>
      </c>
      <c r="AZ371" s="39">
        <v>0</v>
      </c>
      <c r="BA371" s="62">
        <v>0</v>
      </c>
      <c r="BB371" s="62">
        <v>0</v>
      </c>
      <c r="BC371" s="62">
        <v>0</v>
      </c>
      <c r="BD371" s="62">
        <v>0</v>
      </c>
      <c r="BE371" s="62">
        <v>0</v>
      </c>
      <c r="BF371" s="62">
        <v>0</v>
      </c>
      <c r="BG371" s="62">
        <v>0</v>
      </c>
      <c r="BH371" s="62">
        <v>0</v>
      </c>
      <c r="BI371" s="7">
        <v>0</v>
      </c>
      <c r="BJ371" s="7">
        <v>0</v>
      </c>
      <c r="BK371" s="62">
        <v>0</v>
      </c>
      <c r="BL371" s="62">
        <v>0</v>
      </c>
      <c r="BM371" s="170">
        <v>0</v>
      </c>
      <c r="BN371" s="62"/>
      <c r="BO371" s="62"/>
      <c r="BP371" s="62"/>
      <c r="BQ371" s="62"/>
      <c r="BR371" s="62"/>
      <c r="BS371" s="62"/>
      <c r="BT371" s="62"/>
    </row>
    <row r="372" spans="3:72" x14ac:dyDescent="0.25">
      <c r="C372" t="str">
        <f>INDEX(Propetz!B:B,MATCH(F372,Propetz!D:D,0),1)</f>
        <v>DEIVID FERREIRA DA SILVA 00454881347</v>
      </c>
      <c r="D372" s="31" t="s">
        <v>427</v>
      </c>
      <c r="E372" s="30" t="s">
        <v>286</v>
      </c>
      <c r="F372" s="31">
        <v>1426</v>
      </c>
      <c r="G372" s="30" t="s">
        <v>436</v>
      </c>
      <c r="H372" s="26" t="s">
        <v>435</v>
      </c>
      <c r="I372" s="39">
        <v>0</v>
      </c>
      <c r="J372" s="39">
        <v>0</v>
      </c>
      <c r="K372" s="39">
        <v>0</v>
      </c>
      <c r="L372" s="39">
        <v>0</v>
      </c>
      <c r="M372" s="39">
        <v>0</v>
      </c>
      <c r="N372" s="39">
        <v>0</v>
      </c>
      <c r="O372" s="39">
        <v>0</v>
      </c>
      <c r="P372" s="39">
        <v>0</v>
      </c>
      <c r="Q372" s="39">
        <v>0</v>
      </c>
      <c r="R372" s="39">
        <v>0</v>
      </c>
      <c r="S372" s="39">
        <v>0</v>
      </c>
      <c r="T372" s="39">
        <v>0</v>
      </c>
      <c r="U372" s="39">
        <v>0</v>
      </c>
      <c r="V372" s="39">
        <v>0</v>
      </c>
      <c r="W372" s="39">
        <v>0</v>
      </c>
      <c r="X372" s="39">
        <v>0</v>
      </c>
      <c r="Y372" s="39">
        <v>0</v>
      </c>
      <c r="Z372" s="39">
        <v>0</v>
      </c>
      <c r="AA372" s="39">
        <v>0</v>
      </c>
      <c r="AB372" s="39">
        <v>0</v>
      </c>
      <c r="AC372" s="39">
        <v>0</v>
      </c>
      <c r="AD372" s="39">
        <v>0</v>
      </c>
      <c r="AE372" s="39">
        <v>4409.8999999999996</v>
      </c>
      <c r="AF372" s="39">
        <v>0</v>
      </c>
      <c r="AG372" s="39">
        <v>0</v>
      </c>
      <c r="AH372" s="39">
        <v>0</v>
      </c>
      <c r="AI372" s="39">
        <v>0</v>
      </c>
      <c r="AJ372" s="39">
        <v>0</v>
      </c>
      <c r="AK372" s="39">
        <v>0</v>
      </c>
      <c r="AL372" s="39">
        <v>0</v>
      </c>
      <c r="AM372" s="39">
        <v>0</v>
      </c>
      <c r="AN372" s="39">
        <v>0</v>
      </c>
      <c r="AO372" s="39">
        <v>0</v>
      </c>
      <c r="AP372" s="39">
        <v>0</v>
      </c>
      <c r="AQ372" s="39">
        <v>0</v>
      </c>
      <c r="AR372" s="39">
        <v>0</v>
      </c>
      <c r="AS372" s="39">
        <v>0</v>
      </c>
      <c r="AT372" s="39">
        <v>0</v>
      </c>
      <c r="AU372" s="39">
        <v>0</v>
      </c>
      <c r="AV372" s="39">
        <v>0</v>
      </c>
      <c r="AW372" s="39">
        <v>0</v>
      </c>
      <c r="AX372" s="39">
        <v>0</v>
      </c>
      <c r="AY372" s="39">
        <v>0</v>
      </c>
      <c r="AZ372" s="39">
        <v>0</v>
      </c>
      <c r="BA372" s="62">
        <v>0</v>
      </c>
      <c r="BB372" s="62">
        <v>0</v>
      </c>
      <c r="BC372" s="62">
        <v>0</v>
      </c>
      <c r="BD372" s="62">
        <v>0</v>
      </c>
      <c r="BE372" s="62">
        <v>0</v>
      </c>
      <c r="BF372" s="62">
        <v>0</v>
      </c>
      <c r="BG372" s="62">
        <v>0</v>
      </c>
      <c r="BH372" s="62">
        <v>0</v>
      </c>
      <c r="BI372" s="7">
        <v>0</v>
      </c>
      <c r="BJ372" s="7">
        <v>0</v>
      </c>
      <c r="BK372" s="62">
        <v>0</v>
      </c>
      <c r="BL372" s="62">
        <v>0</v>
      </c>
      <c r="BM372" s="170">
        <v>0</v>
      </c>
      <c r="BN372" s="62"/>
      <c r="BO372" s="62"/>
      <c r="BP372" s="62"/>
      <c r="BQ372" s="62"/>
      <c r="BR372" s="62"/>
      <c r="BS372" s="62"/>
      <c r="BT372" s="62"/>
    </row>
    <row r="373" spans="3:72" x14ac:dyDescent="0.25">
      <c r="C373" t="str">
        <f>INDEX(Propetz!B:B,MATCH(F373,Propetz!D:D,0),1)</f>
        <v>MARCELO UCHOA PEREIRA 56732805304</v>
      </c>
      <c r="D373" s="31" t="s">
        <v>428</v>
      </c>
      <c r="E373" s="30" t="s">
        <v>286</v>
      </c>
      <c r="F373" s="31">
        <v>1429</v>
      </c>
      <c r="G373" s="30" t="s">
        <v>436</v>
      </c>
      <c r="H373" s="26" t="s">
        <v>435</v>
      </c>
      <c r="I373" s="39">
        <v>0</v>
      </c>
      <c r="J373" s="39">
        <v>0</v>
      </c>
      <c r="K373" s="39">
        <v>0</v>
      </c>
      <c r="L373" s="39">
        <v>0</v>
      </c>
      <c r="M373" s="39">
        <v>0</v>
      </c>
      <c r="N373" s="39">
        <v>0</v>
      </c>
      <c r="O373" s="39">
        <v>0</v>
      </c>
      <c r="P373" s="39">
        <v>0</v>
      </c>
      <c r="Q373" s="39">
        <v>0</v>
      </c>
      <c r="R373" s="39">
        <v>0</v>
      </c>
      <c r="S373" s="39">
        <v>0</v>
      </c>
      <c r="T373" s="39">
        <v>0</v>
      </c>
      <c r="U373" s="39">
        <v>0</v>
      </c>
      <c r="V373" s="39">
        <v>0</v>
      </c>
      <c r="W373" s="39">
        <v>0</v>
      </c>
      <c r="X373" s="39">
        <v>0</v>
      </c>
      <c r="Y373" s="39">
        <v>0</v>
      </c>
      <c r="Z373" s="39">
        <v>0</v>
      </c>
      <c r="AA373" s="39">
        <v>0</v>
      </c>
      <c r="AB373" s="39">
        <v>0</v>
      </c>
      <c r="AC373" s="39">
        <v>0</v>
      </c>
      <c r="AD373" s="39">
        <v>0</v>
      </c>
      <c r="AE373" s="39">
        <v>4021.69</v>
      </c>
      <c r="AF373" s="39">
        <v>1341.86</v>
      </c>
      <c r="AG373" s="39">
        <v>1213.3800000000001</v>
      </c>
      <c r="AH373" s="39">
        <v>5128.84</v>
      </c>
      <c r="AI373" s="39">
        <v>0</v>
      </c>
      <c r="AJ373" s="39">
        <v>6392.41</v>
      </c>
      <c r="AK373" s="39">
        <v>7601.24</v>
      </c>
      <c r="AL373" s="39">
        <v>5424.08</v>
      </c>
      <c r="AM373" s="39">
        <v>2050.96</v>
      </c>
      <c r="AN373" s="39">
        <v>0</v>
      </c>
      <c r="AO373" s="39">
        <v>0</v>
      </c>
      <c r="AP373" s="39">
        <v>0</v>
      </c>
      <c r="AQ373" s="39">
        <v>1862.36</v>
      </c>
      <c r="AR373" s="39">
        <v>0</v>
      </c>
      <c r="AS373" s="39">
        <v>6722.3</v>
      </c>
      <c r="AT373" s="39">
        <v>0</v>
      </c>
      <c r="AU373" s="39">
        <v>0</v>
      </c>
      <c r="AV373" s="39">
        <v>0</v>
      </c>
      <c r="AW373" s="39">
        <v>8752</v>
      </c>
      <c r="AX373" s="39">
        <v>2975.84</v>
      </c>
      <c r="AY373" s="39">
        <v>0</v>
      </c>
      <c r="AZ373" s="39">
        <v>6603.4</v>
      </c>
      <c r="BA373" s="62">
        <v>0</v>
      </c>
      <c r="BB373" s="62">
        <v>0</v>
      </c>
      <c r="BC373" s="62">
        <v>5673.99</v>
      </c>
      <c r="BD373" s="62">
        <v>1892.04</v>
      </c>
      <c r="BE373" s="62">
        <v>0</v>
      </c>
      <c r="BF373" s="62">
        <v>0</v>
      </c>
      <c r="BG373" s="62">
        <v>0</v>
      </c>
      <c r="BH373" s="62">
        <v>0</v>
      </c>
      <c r="BI373" s="7">
        <v>0</v>
      </c>
      <c r="BJ373" s="7">
        <v>0</v>
      </c>
      <c r="BK373" s="62">
        <v>2452.14</v>
      </c>
      <c r="BL373" s="62">
        <v>2491</v>
      </c>
      <c r="BM373" s="170">
        <v>0</v>
      </c>
      <c r="BN373" s="62"/>
      <c r="BO373" s="62"/>
      <c r="BP373" s="62"/>
      <c r="BQ373" s="62"/>
      <c r="BR373" s="62"/>
      <c r="BS373" s="62"/>
      <c r="BT373" s="62"/>
    </row>
    <row r="374" spans="3:72" x14ac:dyDescent="0.25">
      <c r="C374" t="str">
        <f>INDEX(Propetz!B:B,MATCH(F374,Propetz!D:D,0),1)</f>
        <v>MICHELE DE FATIMA SEPP COMERCIO LTDA</v>
      </c>
      <c r="D374" s="31" t="s">
        <v>429</v>
      </c>
      <c r="E374" s="30" t="s">
        <v>275</v>
      </c>
      <c r="F374" s="31">
        <v>1430</v>
      </c>
      <c r="G374" s="30" t="s">
        <v>529</v>
      </c>
      <c r="H374" s="26" t="s">
        <v>435</v>
      </c>
      <c r="I374" s="39">
        <v>0</v>
      </c>
      <c r="J374" s="39">
        <v>0</v>
      </c>
      <c r="K374" s="39">
        <v>0</v>
      </c>
      <c r="L374" s="39">
        <v>0</v>
      </c>
      <c r="M374" s="39">
        <v>0</v>
      </c>
      <c r="N374" s="39">
        <v>0</v>
      </c>
      <c r="O374" s="39">
        <v>0</v>
      </c>
      <c r="P374" s="39">
        <v>0</v>
      </c>
      <c r="Q374" s="39">
        <v>0</v>
      </c>
      <c r="R374" s="39">
        <v>0</v>
      </c>
      <c r="S374" s="39">
        <v>0</v>
      </c>
      <c r="T374" s="39">
        <v>0</v>
      </c>
      <c r="U374" s="39">
        <v>0</v>
      </c>
      <c r="V374" s="39">
        <v>0</v>
      </c>
      <c r="W374" s="39">
        <v>0</v>
      </c>
      <c r="X374" s="39">
        <v>0</v>
      </c>
      <c r="Y374" s="39">
        <v>0</v>
      </c>
      <c r="Z374" s="39">
        <v>0</v>
      </c>
      <c r="AA374" s="39">
        <v>0</v>
      </c>
      <c r="AB374" s="39">
        <v>0</v>
      </c>
      <c r="AC374" s="39">
        <v>0</v>
      </c>
      <c r="AD374" s="39">
        <v>0</v>
      </c>
      <c r="AE374" s="39">
        <v>3952.51</v>
      </c>
      <c r="AF374" s="39">
        <v>0</v>
      </c>
      <c r="AG374" s="39">
        <v>2622</v>
      </c>
      <c r="AH374" s="39">
        <v>0</v>
      </c>
      <c r="AI374" s="39">
        <v>0</v>
      </c>
      <c r="AJ374" s="39">
        <v>0</v>
      </c>
      <c r="AK374" s="39">
        <v>0</v>
      </c>
      <c r="AL374" s="39">
        <v>2430.16</v>
      </c>
      <c r="AM374" s="39">
        <v>0</v>
      </c>
      <c r="AN374" s="39">
        <v>0</v>
      </c>
      <c r="AO374" s="39">
        <v>0</v>
      </c>
      <c r="AP374" s="39">
        <v>0</v>
      </c>
      <c r="AQ374" s="39">
        <v>0</v>
      </c>
      <c r="AR374" s="39">
        <v>0</v>
      </c>
      <c r="AS374" s="39">
        <v>0</v>
      </c>
      <c r="AT374" s="39">
        <v>0</v>
      </c>
      <c r="AU374" s="39">
        <v>0</v>
      </c>
      <c r="AV374" s="39">
        <v>0</v>
      </c>
      <c r="AW374" s="39">
        <v>0</v>
      </c>
      <c r="AX374" s="39">
        <v>0</v>
      </c>
      <c r="AY374" s="39">
        <v>0</v>
      </c>
      <c r="AZ374" s="39">
        <v>0</v>
      </c>
      <c r="BA374" s="62">
        <v>0</v>
      </c>
      <c r="BB374" s="62">
        <v>0</v>
      </c>
      <c r="BC374" s="62">
        <v>0</v>
      </c>
      <c r="BD374" s="62">
        <v>0</v>
      </c>
      <c r="BE374" s="62">
        <v>0</v>
      </c>
      <c r="BF374" s="62">
        <v>0</v>
      </c>
      <c r="BG374" s="62">
        <v>0</v>
      </c>
      <c r="BH374" s="62">
        <v>0</v>
      </c>
      <c r="BI374" s="7">
        <v>0</v>
      </c>
      <c r="BJ374" s="7">
        <v>0</v>
      </c>
      <c r="BK374" s="62">
        <v>0</v>
      </c>
      <c r="BL374" s="62">
        <v>0</v>
      </c>
      <c r="BM374" s="170">
        <v>0</v>
      </c>
      <c r="BN374" s="62"/>
      <c r="BO374" s="62"/>
      <c r="BP374" s="62"/>
      <c r="BQ374" s="62"/>
      <c r="BR374" s="62"/>
      <c r="BS374" s="62"/>
      <c r="BT374" s="62"/>
    </row>
    <row r="375" spans="3:72" x14ac:dyDescent="0.25">
      <c r="C375" t="str">
        <f>INDEX(Propetz!B:B,MATCH(F375,Propetz!D:D,0),1)</f>
        <v>PETCHE DISTRIB DE PROD PET LTDA</v>
      </c>
      <c r="D375" s="31" t="s">
        <v>430</v>
      </c>
      <c r="E375" s="30" t="s">
        <v>281</v>
      </c>
      <c r="F375" s="31">
        <v>1431</v>
      </c>
      <c r="G375" s="30" t="s">
        <v>529</v>
      </c>
      <c r="H375" s="26" t="s">
        <v>465</v>
      </c>
      <c r="I375" s="39">
        <v>0</v>
      </c>
      <c r="J375" s="39">
        <v>0</v>
      </c>
      <c r="K375" s="39">
        <v>0</v>
      </c>
      <c r="L375" s="39">
        <v>0</v>
      </c>
      <c r="M375" s="39">
        <v>0</v>
      </c>
      <c r="N375" s="39">
        <v>0</v>
      </c>
      <c r="O375" s="39">
        <v>0</v>
      </c>
      <c r="P375" s="39">
        <v>0</v>
      </c>
      <c r="Q375" s="39">
        <v>0</v>
      </c>
      <c r="R375" s="39">
        <v>0</v>
      </c>
      <c r="S375" s="39">
        <v>0</v>
      </c>
      <c r="T375" s="39">
        <v>0</v>
      </c>
      <c r="U375" s="39">
        <v>0</v>
      </c>
      <c r="V375" s="39">
        <v>0</v>
      </c>
      <c r="W375" s="39">
        <v>0</v>
      </c>
      <c r="X375" s="39">
        <v>0</v>
      </c>
      <c r="Y375" s="39">
        <v>0</v>
      </c>
      <c r="Z375" s="39">
        <v>0</v>
      </c>
      <c r="AA375" s="39">
        <v>0</v>
      </c>
      <c r="AB375" s="39">
        <v>0</v>
      </c>
      <c r="AC375" s="39">
        <v>0</v>
      </c>
      <c r="AD375" s="39">
        <v>0</v>
      </c>
      <c r="AE375" s="39">
        <v>5328.28</v>
      </c>
      <c r="AF375" s="39">
        <v>4361.4799999999996</v>
      </c>
      <c r="AG375" s="39">
        <v>11572.4</v>
      </c>
      <c r="AH375" s="39">
        <v>0</v>
      </c>
      <c r="AI375" s="39">
        <v>880</v>
      </c>
      <c r="AJ375" s="39">
        <v>4049.24</v>
      </c>
      <c r="AK375" s="39">
        <v>5073.6400000000003</v>
      </c>
      <c r="AL375" s="39">
        <v>4641.88</v>
      </c>
      <c r="AM375" s="39">
        <v>2197.12</v>
      </c>
      <c r="AN375" s="39">
        <v>2079.21</v>
      </c>
      <c r="AO375" s="39">
        <v>0</v>
      </c>
      <c r="AP375" s="39">
        <v>3208.96</v>
      </c>
      <c r="AQ375" s="39">
        <v>3896.66</v>
      </c>
      <c r="AR375" s="39">
        <v>0</v>
      </c>
      <c r="AS375" s="39">
        <v>0</v>
      </c>
      <c r="AT375" s="39">
        <v>7300.02</v>
      </c>
      <c r="AU375" s="39">
        <v>0</v>
      </c>
      <c r="AV375" s="39">
        <v>0</v>
      </c>
      <c r="AW375" s="39">
        <v>5326.48</v>
      </c>
      <c r="AX375" s="39">
        <v>0</v>
      </c>
      <c r="AY375" s="39">
        <v>6114.21</v>
      </c>
      <c r="AZ375" s="39">
        <v>0</v>
      </c>
      <c r="BA375" s="62">
        <v>0</v>
      </c>
      <c r="BB375" s="62">
        <v>6593.76</v>
      </c>
      <c r="BC375" s="62">
        <v>3414.54</v>
      </c>
      <c r="BD375" s="62">
        <v>0</v>
      </c>
      <c r="BE375" s="62">
        <v>0</v>
      </c>
      <c r="BF375" s="62">
        <v>6246.98</v>
      </c>
      <c r="BG375" s="62">
        <v>5823.7</v>
      </c>
      <c r="BH375" s="62">
        <v>0</v>
      </c>
      <c r="BI375" s="7">
        <v>0</v>
      </c>
      <c r="BJ375" s="7">
        <v>9687.14</v>
      </c>
      <c r="BK375" s="62">
        <v>0</v>
      </c>
      <c r="BL375" s="62">
        <v>0</v>
      </c>
      <c r="BM375" s="170">
        <v>11104.88</v>
      </c>
      <c r="BN375" s="62"/>
      <c r="BO375" s="62"/>
      <c r="BP375" s="62"/>
      <c r="BQ375" s="62"/>
      <c r="BR375" s="62"/>
      <c r="BS375" s="62"/>
      <c r="BT375" s="62"/>
    </row>
    <row r="376" spans="3:72" x14ac:dyDescent="0.25">
      <c r="C376" t="str">
        <f>INDEX(Propetz!B:B,MATCH(F376,Propetz!D:D,0),1)</f>
        <v>R.M BEAUTY PET DISTRIBUIDORA LTDA</v>
      </c>
      <c r="D376" s="31" t="s">
        <v>431</v>
      </c>
      <c r="E376" s="30" t="s">
        <v>275</v>
      </c>
      <c r="F376" s="31">
        <v>1432</v>
      </c>
      <c r="G376" s="30" t="s">
        <v>529</v>
      </c>
      <c r="H376" s="26" t="s">
        <v>435</v>
      </c>
      <c r="I376" s="39">
        <v>0</v>
      </c>
      <c r="J376" s="39">
        <v>0</v>
      </c>
      <c r="K376" s="39">
        <v>0</v>
      </c>
      <c r="L376" s="39">
        <v>0</v>
      </c>
      <c r="M376" s="39">
        <v>0</v>
      </c>
      <c r="N376" s="39">
        <v>0</v>
      </c>
      <c r="O376" s="39">
        <v>0</v>
      </c>
      <c r="P376" s="39">
        <v>0</v>
      </c>
      <c r="Q376" s="39">
        <v>0</v>
      </c>
      <c r="R376" s="39">
        <v>0</v>
      </c>
      <c r="S376" s="39">
        <v>0</v>
      </c>
      <c r="T376" s="39">
        <v>0</v>
      </c>
      <c r="U376" s="39">
        <v>0</v>
      </c>
      <c r="V376" s="39">
        <v>0</v>
      </c>
      <c r="W376" s="39">
        <v>0</v>
      </c>
      <c r="X376" s="39">
        <v>0</v>
      </c>
      <c r="Y376" s="39">
        <v>0</v>
      </c>
      <c r="Z376" s="39">
        <v>0</v>
      </c>
      <c r="AA376" s="39">
        <v>0</v>
      </c>
      <c r="AB376" s="39">
        <v>0</v>
      </c>
      <c r="AC376" s="39">
        <v>0</v>
      </c>
      <c r="AD376" s="39">
        <v>0</v>
      </c>
      <c r="AE376" s="39">
        <v>3382.02</v>
      </c>
      <c r="AF376" s="39">
        <v>0</v>
      </c>
      <c r="AG376" s="39">
        <v>0</v>
      </c>
      <c r="AH376" s="39">
        <v>0</v>
      </c>
      <c r="AI376" s="39">
        <v>0</v>
      </c>
      <c r="AJ376" s="39">
        <v>0</v>
      </c>
      <c r="AK376" s="39">
        <v>0</v>
      </c>
      <c r="AL376" s="39">
        <v>0</v>
      </c>
      <c r="AM376" s="39">
        <v>0</v>
      </c>
      <c r="AN376" s="39">
        <v>0</v>
      </c>
      <c r="AO376" s="39">
        <v>0</v>
      </c>
      <c r="AP376" s="39">
        <v>0</v>
      </c>
      <c r="AQ376" s="39">
        <v>0</v>
      </c>
      <c r="AR376" s="39">
        <v>0</v>
      </c>
      <c r="AS376" s="39">
        <v>0</v>
      </c>
      <c r="AT376" s="39">
        <v>0</v>
      </c>
      <c r="AU376" s="39">
        <v>0</v>
      </c>
      <c r="AV376" s="39">
        <v>0</v>
      </c>
      <c r="AW376" s="39">
        <v>0</v>
      </c>
      <c r="AX376" s="39">
        <v>0</v>
      </c>
      <c r="AY376" s="39">
        <v>0</v>
      </c>
      <c r="AZ376" s="39">
        <v>0</v>
      </c>
      <c r="BA376" s="62">
        <v>0</v>
      </c>
      <c r="BB376" s="62">
        <v>0</v>
      </c>
      <c r="BC376" s="62">
        <v>0</v>
      </c>
      <c r="BD376" s="62">
        <v>0</v>
      </c>
      <c r="BE376" s="62">
        <v>0</v>
      </c>
      <c r="BF376" s="62">
        <v>0</v>
      </c>
      <c r="BG376" s="62">
        <v>0</v>
      </c>
      <c r="BH376" s="62">
        <v>0</v>
      </c>
      <c r="BI376" s="7">
        <v>0</v>
      </c>
      <c r="BJ376" s="7">
        <v>0</v>
      </c>
      <c r="BK376" s="62">
        <v>0</v>
      </c>
      <c r="BL376" s="62">
        <v>0</v>
      </c>
      <c r="BM376" s="170">
        <v>0</v>
      </c>
      <c r="BN376" s="62"/>
      <c r="BO376" s="62"/>
      <c r="BP376" s="62"/>
      <c r="BQ376" s="62"/>
      <c r="BR376" s="62"/>
      <c r="BS376" s="62"/>
      <c r="BT376" s="62"/>
    </row>
    <row r="377" spans="3:72" x14ac:dyDescent="0.25">
      <c r="C377" t="str">
        <f>INDEX(Propetz!B:B,MATCH(F377,Propetz!D:D,0),1)</f>
        <v>VET SUPPLY DISTRIBUIDORA LTDA</v>
      </c>
      <c r="D377" s="31" t="s">
        <v>432</v>
      </c>
      <c r="E377" s="30" t="s">
        <v>276</v>
      </c>
      <c r="F377" s="31">
        <v>1433</v>
      </c>
      <c r="G377" s="30" t="s">
        <v>436</v>
      </c>
      <c r="H377" s="26" t="s">
        <v>435</v>
      </c>
      <c r="I377" s="39">
        <v>0</v>
      </c>
      <c r="J377" s="39">
        <v>0</v>
      </c>
      <c r="K377" s="39">
        <v>0</v>
      </c>
      <c r="L377" s="39">
        <v>0</v>
      </c>
      <c r="M377" s="39">
        <v>0</v>
      </c>
      <c r="N377" s="39">
        <v>0</v>
      </c>
      <c r="O377" s="39">
        <v>0</v>
      </c>
      <c r="P377" s="39">
        <v>0</v>
      </c>
      <c r="Q377" s="39">
        <v>0</v>
      </c>
      <c r="R377" s="39">
        <v>0</v>
      </c>
      <c r="S377" s="39">
        <v>0</v>
      </c>
      <c r="T377" s="39">
        <v>0</v>
      </c>
      <c r="U377" s="39">
        <v>0</v>
      </c>
      <c r="V377" s="39">
        <v>0</v>
      </c>
      <c r="W377" s="39">
        <v>0</v>
      </c>
      <c r="X377" s="39">
        <v>0</v>
      </c>
      <c r="Y377" s="39">
        <v>0</v>
      </c>
      <c r="Z377" s="39">
        <v>0</v>
      </c>
      <c r="AA377" s="39">
        <v>0</v>
      </c>
      <c r="AB377" s="39">
        <v>0</v>
      </c>
      <c r="AC377" s="39">
        <v>0</v>
      </c>
      <c r="AD377" s="39">
        <v>0</v>
      </c>
      <c r="AE377" s="39">
        <v>3140.62</v>
      </c>
      <c r="AF377" s="39">
        <v>0</v>
      </c>
      <c r="AG377" s="39">
        <v>0</v>
      </c>
      <c r="AH377" s="39">
        <v>0</v>
      </c>
      <c r="AI377" s="39">
        <v>0</v>
      </c>
      <c r="AJ377" s="39">
        <v>0</v>
      </c>
      <c r="AK377" s="39">
        <v>0</v>
      </c>
      <c r="AL377" s="39">
        <v>0</v>
      </c>
      <c r="AM377" s="39">
        <v>0</v>
      </c>
      <c r="AN377" s="39">
        <v>0</v>
      </c>
      <c r="AO377" s="39">
        <v>0</v>
      </c>
      <c r="AP377" s="39">
        <v>12564.58</v>
      </c>
      <c r="AQ377" s="39">
        <v>0</v>
      </c>
      <c r="AR377" s="39">
        <v>0</v>
      </c>
      <c r="AS377" s="39">
        <v>0</v>
      </c>
      <c r="AT377" s="39">
        <v>0</v>
      </c>
      <c r="AU377" s="39">
        <v>0</v>
      </c>
      <c r="AV377" s="39">
        <v>0</v>
      </c>
      <c r="AW377" s="39">
        <v>0</v>
      </c>
      <c r="AX377" s="39">
        <v>0</v>
      </c>
      <c r="AY377" s="39">
        <v>0</v>
      </c>
      <c r="AZ377" s="39">
        <v>0</v>
      </c>
      <c r="BA377" s="62">
        <v>0</v>
      </c>
      <c r="BB377" s="62">
        <v>0</v>
      </c>
      <c r="BC377" s="62">
        <v>0</v>
      </c>
      <c r="BD377" s="62">
        <v>0</v>
      </c>
      <c r="BE377" s="62">
        <v>0</v>
      </c>
      <c r="BF377" s="62">
        <v>0</v>
      </c>
      <c r="BG377" s="62">
        <v>0</v>
      </c>
      <c r="BH377" s="62">
        <v>0</v>
      </c>
      <c r="BI377" s="7">
        <v>0</v>
      </c>
      <c r="BJ377" s="7">
        <v>0</v>
      </c>
      <c r="BK377" s="62">
        <v>0</v>
      </c>
      <c r="BL377" s="62">
        <v>0</v>
      </c>
      <c r="BM377" s="170">
        <v>0</v>
      </c>
      <c r="BN377" s="62"/>
      <c r="BO377" s="62"/>
      <c r="BP377" s="62"/>
      <c r="BQ377" s="62"/>
      <c r="BR377" s="62"/>
      <c r="BS377" s="62"/>
      <c r="BT377" s="62"/>
    </row>
    <row r="378" spans="3:72" x14ac:dyDescent="0.25">
      <c r="C378" t="str">
        <f>INDEX(Propetz!B:B,MATCH(F378,Propetz!D:D,0),1)</f>
        <v>ANA CRISTINA E C SOARES ARTIGOS PARA ANIMAIS ME</v>
      </c>
      <c r="D378" s="31" t="s">
        <v>441</v>
      </c>
      <c r="E378" s="26" t="s">
        <v>294</v>
      </c>
      <c r="F378" s="31">
        <v>1434</v>
      </c>
      <c r="G378" s="30" t="s">
        <v>436</v>
      </c>
      <c r="H378" s="26" t="s">
        <v>435</v>
      </c>
      <c r="I378" s="26"/>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v>3488.78</v>
      </c>
      <c r="AG378" s="39">
        <v>0</v>
      </c>
      <c r="AH378" s="39">
        <v>0</v>
      </c>
      <c r="AI378" s="39">
        <v>0</v>
      </c>
      <c r="AJ378" s="39">
        <v>0</v>
      </c>
      <c r="AK378" s="39">
        <v>0</v>
      </c>
      <c r="AL378" s="39">
        <v>0</v>
      </c>
      <c r="AM378" s="39">
        <v>0</v>
      </c>
      <c r="AN378" s="39">
        <v>0</v>
      </c>
      <c r="AO378" s="39">
        <v>0</v>
      </c>
      <c r="AP378" s="39">
        <v>0</v>
      </c>
      <c r="AQ378" s="39">
        <v>0</v>
      </c>
      <c r="AR378" s="39">
        <v>0</v>
      </c>
      <c r="AS378" s="39">
        <v>0</v>
      </c>
      <c r="AT378" s="39">
        <v>0</v>
      </c>
      <c r="AU378" s="39">
        <v>0</v>
      </c>
      <c r="AV378" s="39">
        <v>0</v>
      </c>
      <c r="AW378" s="39">
        <v>0</v>
      </c>
      <c r="AX378" s="39">
        <v>0</v>
      </c>
      <c r="AY378" s="39">
        <v>0</v>
      </c>
      <c r="AZ378" s="39">
        <v>0</v>
      </c>
      <c r="BA378" s="62">
        <v>0</v>
      </c>
      <c r="BB378" s="62">
        <v>0</v>
      </c>
      <c r="BC378" s="62">
        <v>0</v>
      </c>
      <c r="BD378" s="62">
        <v>0</v>
      </c>
      <c r="BE378" s="62">
        <v>0</v>
      </c>
      <c r="BF378" s="62">
        <v>0</v>
      </c>
      <c r="BG378" s="62">
        <v>0</v>
      </c>
      <c r="BH378" s="62">
        <v>0</v>
      </c>
      <c r="BI378" s="7">
        <v>0</v>
      </c>
      <c r="BJ378" s="7">
        <v>0</v>
      </c>
      <c r="BK378" s="62">
        <v>0</v>
      </c>
      <c r="BL378" s="62">
        <v>0</v>
      </c>
      <c r="BM378" s="170">
        <v>0</v>
      </c>
      <c r="BN378" s="62"/>
      <c r="BO378" s="62"/>
      <c r="BP378" s="62"/>
      <c r="BQ378" s="62"/>
      <c r="BR378" s="62"/>
      <c r="BS378" s="62"/>
      <c r="BT378" s="62"/>
    </row>
    <row r="379" spans="3:72" x14ac:dyDescent="0.25">
      <c r="C379" t="str">
        <f>INDEX(Propetz!B:B,MATCH(F379,Propetz!D:D,0),1)</f>
        <v>AVICULTURA E AGROPET - PASSARO &amp; CIA LTDA</v>
      </c>
      <c r="D379" s="31" t="s">
        <v>442</v>
      </c>
      <c r="E379" s="26" t="s">
        <v>276</v>
      </c>
      <c r="F379" s="31">
        <v>1435</v>
      </c>
      <c r="G379" s="30" t="s">
        <v>436</v>
      </c>
      <c r="H379" s="26" t="s">
        <v>435</v>
      </c>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v>5138.7800000000007</v>
      </c>
      <c r="AG379" s="39">
        <v>2087.79</v>
      </c>
      <c r="AH379" s="39">
        <v>6227.73</v>
      </c>
      <c r="AI379" s="39">
        <v>1079.1300000000001</v>
      </c>
      <c r="AJ379" s="39">
        <v>4920.8100000000004</v>
      </c>
      <c r="AK379" s="39">
        <v>6628.29</v>
      </c>
      <c r="AL379" s="39">
        <v>4602.4500000000007</v>
      </c>
      <c r="AM379" s="39">
        <v>1589.83</v>
      </c>
      <c r="AN379" s="39">
        <v>2918.28</v>
      </c>
      <c r="AO379" s="39">
        <v>3984.52</v>
      </c>
      <c r="AP379" s="39">
        <v>2290.91</v>
      </c>
      <c r="AQ379" s="39">
        <v>1025.69</v>
      </c>
      <c r="AR379" s="39">
        <v>3203.32</v>
      </c>
      <c r="AS379" s="39">
        <v>0</v>
      </c>
      <c r="AT379" s="39">
        <v>0</v>
      </c>
      <c r="AU379" s="39">
        <v>0</v>
      </c>
      <c r="AV379" s="39">
        <v>0</v>
      </c>
      <c r="AW379" s="39">
        <v>0</v>
      </c>
      <c r="AX379" s="39">
        <v>11297.04</v>
      </c>
      <c r="AY379" s="39">
        <v>1414.04</v>
      </c>
      <c r="AZ379" s="39">
        <v>1793.36</v>
      </c>
      <c r="BA379" s="62">
        <v>4727.16</v>
      </c>
      <c r="BB379" s="62">
        <v>0</v>
      </c>
      <c r="BC379" s="62">
        <v>0</v>
      </c>
      <c r="BD379" s="62">
        <v>7922.44</v>
      </c>
      <c r="BE379" s="62">
        <v>7942.4</v>
      </c>
      <c r="BF379" s="62">
        <v>2569.0700000000002</v>
      </c>
      <c r="BG379" s="62">
        <v>4749.8200000000006</v>
      </c>
      <c r="BH379" s="62">
        <v>7821.84</v>
      </c>
      <c r="BI379" s="7">
        <v>6886</v>
      </c>
      <c r="BJ379" s="7">
        <v>9319.8799999999992</v>
      </c>
      <c r="BK379" s="62">
        <v>0</v>
      </c>
      <c r="BL379" s="62">
        <v>18546.96</v>
      </c>
      <c r="BM379" s="170">
        <v>4126.7999999999993</v>
      </c>
      <c r="BN379" s="62"/>
      <c r="BO379" s="62"/>
      <c r="BP379" s="62"/>
      <c r="BQ379" s="62"/>
      <c r="BR379" s="62"/>
      <c r="BS379" s="62"/>
      <c r="BT379" s="62"/>
    </row>
    <row r="380" spans="3:72" x14ac:dyDescent="0.25">
      <c r="C380" t="str">
        <f>INDEX(Propetz!B:B,MATCH(F380,Propetz!D:D,0),1)</f>
        <v>BIOVALLE DISTRIBUIDORA DE MEDICAMENTOS LTDA</v>
      </c>
      <c r="D380" s="31" t="s">
        <v>443</v>
      </c>
      <c r="E380" s="26" t="s">
        <v>279</v>
      </c>
      <c r="F380" s="31">
        <v>1436</v>
      </c>
      <c r="G380" s="30" t="s">
        <v>529</v>
      </c>
      <c r="H380" s="26" t="s">
        <v>435</v>
      </c>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v>15055.07</v>
      </c>
      <c r="AG380" s="39">
        <v>0</v>
      </c>
      <c r="AH380" s="39">
        <v>15037.79</v>
      </c>
      <c r="AI380" s="39">
        <v>8131.5599999999995</v>
      </c>
      <c r="AJ380" s="39">
        <v>0</v>
      </c>
      <c r="AK380" s="39">
        <v>0</v>
      </c>
      <c r="AL380" s="39">
        <v>0</v>
      </c>
      <c r="AM380" s="39">
        <v>0</v>
      </c>
      <c r="AN380" s="39">
        <v>0</v>
      </c>
      <c r="AO380" s="39">
        <v>0</v>
      </c>
      <c r="AP380" s="39">
        <v>0</v>
      </c>
      <c r="AQ380" s="39">
        <v>0</v>
      </c>
      <c r="AR380" s="39">
        <v>0</v>
      </c>
      <c r="AS380" s="39">
        <v>0</v>
      </c>
      <c r="AT380" s="39">
        <v>0</v>
      </c>
      <c r="AU380" s="39">
        <v>0</v>
      </c>
      <c r="AV380" s="39">
        <v>0</v>
      </c>
      <c r="AW380" s="39">
        <v>0</v>
      </c>
      <c r="AX380" s="39">
        <v>0</v>
      </c>
      <c r="AY380" s="39">
        <v>0</v>
      </c>
      <c r="AZ380" s="39">
        <v>0</v>
      </c>
      <c r="BA380" s="62">
        <v>0</v>
      </c>
      <c r="BB380" s="62">
        <v>0</v>
      </c>
      <c r="BC380" s="62">
        <v>0</v>
      </c>
      <c r="BD380" s="62">
        <v>0</v>
      </c>
      <c r="BE380" s="62">
        <v>0</v>
      </c>
      <c r="BF380" s="62">
        <v>0</v>
      </c>
      <c r="BG380" s="62">
        <v>0</v>
      </c>
      <c r="BH380" s="62">
        <v>0</v>
      </c>
      <c r="BI380" s="7">
        <v>0</v>
      </c>
      <c r="BJ380" s="7">
        <v>0</v>
      </c>
      <c r="BK380" s="62">
        <v>0</v>
      </c>
      <c r="BL380" s="62">
        <v>0</v>
      </c>
      <c r="BM380" s="170">
        <v>0</v>
      </c>
      <c r="BN380" s="62"/>
      <c r="BO380" s="62"/>
      <c r="BP380" s="62"/>
      <c r="BQ380" s="62"/>
      <c r="BR380" s="62"/>
      <c r="BS380" s="62"/>
      <c r="BT380" s="62"/>
    </row>
    <row r="381" spans="3:72" x14ac:dyDescent="0.25">
      <c r="C381" t="str">
        <f>INDEX(Propetz!B:B,MATCH(F381,Propetz!D:D,0),1)</f>
        <v>CLAUDIA DE VASCONCELOS FERREIRA</v>
      </c>
      <c r="D381" s="31" t="s">
        <v>444</v>
      </c>
      <c r="E381" s="26" t="s">
        <v>276</v>
      </c>
      <c r="F381" s="31">
        <v>1437</v>
      </c>
      <c r="G381" s="30" t="s">
        <v>436</v>
      </c>
      <c r="H381" s="26" t="s">
        <v>435</v>
      </c>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v>3740.87</v>
      </c>
      <c r="AG381" s="39">
        <v>0</v>
      </c>
      <c r="AH381" s="39">
        <v>0</v>
      </c>
      <c r="AI381" s="39">
        <v>0</v>
      </c>
      <c r="AJ381" s="39">
        <v>0</v>
      </c>
      <c r="AK381" s="39">
        <v>0</v>
      </c>
      <c r="AL381" s="39">
        <v>0</v>
      </c>
      <c r="AM381" s="39">
        <v>0</v>
      </c>
      <c r="AN381" s="39">
        <v>0</v>
      </c>
      <c r="AO381" s="39">
        <v>0</v>
      </c>
      <c r="AP381" s="39">
        <v>0</v>
      </c>
      <c r="AQ381" s="39">
        <v>0</v>
      </c>
      <c r="AR381" s="39">
        <v>0</v>
      </c>
      <c r="AS381" s="39">
        <v>0</v>
      </c>
      <c r="AT381" s="39">
        <v>0</v>
      </c>
      <c r="AU381" s="39">
        <v>0</v>
      </c>
      <c r="AV381" s="39">
        <v>0</v>
      </c>
      <c r="AW381" s="39">
        <v>0</v>
      </c>
      <c r="AX381" s="39">
        <v>0</v>
      </c>
      <c r="AY381" s="39">
        <v>0</v>
      </c>
      <c r="AZ381" s="39">
        <v>0</v>
      </c>
      <c r="BA381" s="62">
        <v>0</v>
      </c>
      <c r="BB381" s="62">
        <v>0</v>
      </c>
      <c r="BC381" s="62">
        <v>0</v>
      </c>
      <c r="BD381" s="62">
        <v>0</v>
      </c>
      <c r="BE381" s="62">
        <v>0</v>
      </c>
      <c r="BF381" s="62">
        <v>0</v>
      </c>
      <c r="BG381" s="62">
        <v>0</v>
      </c>
      <c r="BH381" s="62">
        <v>0</v>
      </c>
      <c r="BI381" s="7">
        <v>0</v>
      </c>
      <c r="BJ381" s="7">
        <v>0</v>
      </c>
      <c r="BK381" s="62">
        <v>0</v>
      </c>
      <c r="BL381" s="62">
        <v>0</v>
      </c>
      <c r="BM381" s="170">
        <v>0</v>
      </c>
      <c r="BN381" s="62"/>
      <c r="BO381" s="62"/>
      <c r="BP381" s="62"/>
      <c r="BQ381" s="62"/>
      <c r="BR381" s="62"/>
      <c r="BS381" s="62"/>
      <c r="BT381" s="62"/>
    </row>
    <row r="382" spans="3:72" x14ac:dyDescent="0.25">
      <c r="C382" t="str">
        <f>INDEX(Propetz!B:B,MATCH(F382,Propetz!D:D,0),1)</f>
        <v>MARCELO RODRIGUES DE MELO</v>
      </c>
      <c r="D382" s="31" t="s">
        <v>445</v>
      </c>
      <c r="E382" s="26" t="s">
        <v>276</v>
      </c>
      <c r="F382" s="31">
        <v>1439</v>
      </c>
      <c r="G382" s="30" t="s">
        <v>529</v>
      </c>
      <c r="H382" s="26" t="s">
        <v>435</v>
      </c>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v>3593.93</v>
      </c>
      <c r="AG382" s="39">
        <v>19549.75</v>
      </c>
      <c r="AH382" s="39">
        <v>6838.41</v>
      </c>
      <c r="AI382" s="39">
        <v>0</v>
      </c>
      <c r="AJ382" s="39">
        <v>3162</v>
      </c>
      <c r="AK382" s="39">
        <v>3583.66</v>
      </c>
      <c r="AL382" s="39">
        <v>0</v>
      </c>
      <c r="AM382" s="39">
        <v>7599.28</v>
      </c>
      <c r="AN382" s="39">
        <v>7076.32</v>
      </c>
      <c r="AO382" s="39">
        <v>12691.88</v>
      </c>
      <c r="AP382" s="39">
        <v>3503.2</v>
      </c>
      <c r="AQ382" s="39">
        <v>0</v>
      </c>
      <c r="AR382" s="39">
        <v>14286.98</v>
      </c>
      <c r="AS382" s="39">
        <v>2575.2199999999998</v>
      </c>
      <c r="AT382" s="39">
        <v>10760.789999999999</v>
      </c>
      <c r="AU382" s="39">
        <v>0</v>
      </c>
      <c r="AV382" s="39">
        <v>0</v>
      </c>
      <c r="AW382" s="39">
        <v>4358.76</v>
      </c>
      <c r="AX382" s="39">
        <v>4895</v>
      </c>
      <c r="AY382" s="39">
        <v>4599.88</v>
      </c>
      <c r="AZ382" s="39">
        <v>10637.86</v>
      </c>
      <c r="BA382" s="62">
        <v>0</v>
      </c>
      <c r="BB382" s="62">
        <v>1527.88</v>
      </c>
      <c r="BC382" s="62">
        <v>998.52</v>
      </c>
      <c r="BD382" s="62">
        <v>6588.66</v>
      </c>
      <c r="BE382" s="62">
        <v>5204.2</v>
      </c>
      <c r="BF382" s="62">
        <v>3177.06</v>
      </c>
      <c r="BG382" s="62">
        <v>4077.48</v>
      </c>
      <c r="BH382" s="62">
        <v>1710.08</v>
      </c>
      <c r="BI382" s="7">
        <v>7162.3</v>
      </c>
      <c r="BJ382" s="7">
        <v>6224.92</v>
      </c>
      <c r="BK382" s="62">
        <v>3830</v>
      </c>
      <c r="BL382" s="62">
        <v>6910.8</v>
      </c>
      <c r="BM382" s="170">
        <v>0</v>
      </c>
      <c r="BN382" s="62"/>
      <c r="BO382" s="62"/>
      <c r="BP382" s="62"/>
      <c r="BQ382" s="62"/>
      <c r="BR382" s="62"/>
      <c r="BS382" s="62"/>
      <c r="BT382" s="62"/>
    </row>
    <row r="383" spans="3:72" x14ac:dyDescent="0.25">
      <c r="C383" t="str">
        <f>INDEX(Propetz!B:B,MATCH(F383,Propetz!D:D,0),1)</f>
        <v>MURANO COMERCIAL INDUSTRIAL E REPRESENTACAO LTDA</v>
      </c>
      <c r="D383" s="31" t="s">
        <v>446</v>
      </c>
      <c r="E383" s="26" t="s">
        <v>275</v>
      </c>
      <c r="F383" s="31">
        <v>1440</v>
      </c>
      <c r="G383" s="30" t="s">
        <v>529</v>
      </c>
      <c r="H383" s="26" t="s">
        <v>435</v>
      </c>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v>17211.97</v>
      </c>
      <c r="AG383" s="39">
        <v>26376.75</v>
      </c>
      <c r="AH383" s="39">
        <v>8097.2199999999993</v>
      </c>
      <c r="AI383" s="39">
        <v>20571.48</v>
      </c>
      <c r="AJ383" s="39">
        <v>17458.810000000001</v>
      </c>
      <c r="AK383" s="39">
        <v>12915.32</v>
      </c>
      <c r="AL383" s="39">
        <v>18113.7</v>
      </c>
      <c r="AM383" s="39">
        <v>11655.68</v>
      </c>
      <c r="AN383" s="39">
        <v>11625.61</v>
      </c>
      <c r="AO383" s="39">
        <v>4968.6000000000004</v>
      </c>
      <c r="AP383" s="39">
        <v>13513.24</v>
      </c>
      <c r="AQ383" s="39">
        <v>14905.34</v>
      </c>
      <c r="AR383" s="39">
        <v>10266.299999999999</v>
      </c>
      <c r="AS383" s="39">
        <v>11425.29</v>
      </c>
      <c r="AT383" s="39">
        <v>18544.600000000002</v>
      </c>
      <c r="AU383" s="39">
        <v>3405.31</v>
      </c>
      <c r="AV383" s="39">
        <v>5142.8099999999995</v>
      </c>
      <c r="AW383" s="39">
        <v>17925.79</v>
      </c>
      <c r="AX383" s="39">
        <v>20424.97</v>
      </c>
      <c r="AY383" s="39">
        <v>7268.6399999999994</v>
      </c>
      <c r="AZ383" s="39">
        <v>12568.87</v>
      </c>
      <c r="BA383" s="62">
        <v>12431.6</v>
      </c>
      <c r="BB383" s="62">
        <v>6929.2899999999991</v>
      </c>
      <c r="BC383" s="62">
        <v>10147.51</v>
      </c>
      <c r="BD383" s="62">
        <v>15507.77</v>
      </c>
      <c r="BE383" s="62">
        <v>24703.8</v>
      </c>
      <c r="BF383" s="62">
        <v>16435.41</v>
      </c>
      <c r="BG383" s="62">
        <v>26955.09</v>
      </c>
      <c r="BH383" s="62">
        <v>11246.25</v>
      </c>
      <c r="BI383" s="7">
        <v>28286.739999999998</v>
      </c>
      <c r="BJ383" s="7">
        <v>6915.81</v>
      </c>
      <c r="BK383" s="62">
        <v>16223.820000000002</v>
      </c>
      <c r="BL383" s="62">
        <v>25495.82</v>
      </c>
      <c r="BM383" s="170">
        <v>20462.12</v>
      </c>
      <c r="BN383" s="62"/>
      <c r="BO383" s="62"/>
      <c r="BP383" s="62"/>
      <c r="BQ383" s="62"/>
      <c r="BR383" s="62"/>
      <c r="BS383" s="62"/>
      <c r="BT383" s="62"/>
    </row>
    <row r="384" spans="3:72" x14ac:dyDescent="0.25">
      <c r="C384" t="str">
        <f>INDEX(Propetz!B:B,MATCH(F384,Propetz!D:D,0),1)</f>
        <v>PET PREMIUM LTDA</v>
      </c>
      <c r="D384" s="31" t="s">
        <v>447</v>
      </c>
      <c r="E384" s="26" t="s">
        <v>288</v>
      </c>
      <c r="F384" s="31">
        <v>1441</v>
      </c>
      <c r="G384" s="30" t="s">
        <v>436</v>
      </c>
      <c r="H384" s="26" t="s">
        <v>435</v>
      </c>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v>3405.86</v>
      </c>
      <c r="AG384" s="39">
        <v>0</v>
      </c>
      <c r="AH384" s="39">
        <v>0</v>
      </c>
      <c r="AI384" s="39">
        <v>0</v>
      </c>
      <c r="AJ384" s="39">
        <v>0</v>
      </c>
      <c r="AK384" s="39">
        <v>0</v>
      </c>
      <c r="AL384" s="39">
        <v>0</v>
      </c>
      <c r="AM384" s="39">
        <v>0</v>
      </c>
      <c r="AN384" s="39">
        <v>0</v>
      </c>
      <c r="AO384" s="39">
        <v>0</v>
      </c>
      <c r="AP384" s="39">
        <v>0</v>
      </c>
      <c r="AQ384" s="39">
        <v>0</v>
      </c>
      <c r="AR384" s="39">
        <v>0</v>
      </c>
      <c r="AS384" s="39">
        <v>0</v>
      </c>
      <c r="AT384" s="39">
        <v>0</v>
      </c>
      <c r="AU384" s="39">
        <v>0</v>
      </c>
      <c r="AV384" s="39">
        <v>0</v>
      </c>
      <c r="AW384" s="39">
        <v>0</v>
      </c>
      <c r="AX384" s="39">
        <v>0</v>
      </c>
      <c r="AY384" s="39">
        <v>0</v>
      </c>
      <c r="AZ384" s="39">
        <v>0</v>
      </c>
      <c r="BA384" s="62">
        <v>0</v>
      </c>
      <c r="BB384" s="62">
        <v>0</v>
      </c>
      <c r="BC384" s="62">
        <v>0</v>
      </c>
      <c r="BD384" s="62">
        <v>0</v>
      </c>
      <c r="BE384" s="62">
        <v>0</v>
      </c>
      <c r="BF384" s="62">
        <v>0</v>
      </c>
      <c r="BG384" s="62">
        <v>0</v>
      </c>
      <c r="BH384" s="62">
        <v>0</v>
      </c>
      <c r="BI384" s="7">
        <v>0</v>
      </c>
      <c r="BJ384" s="7">
        <v>0</v>
      </c>
      <c r="BK384" s="62">
        <v>0</v>
      </c>
      <c r="BL384" s="62">
        <v>0</v>
      </c>
      <c r="BM384" s="170">
        <v>0</v>
      </c>
      <c r="BN384" s="62"/>
      <c r="BO384" s="62"/>
      <c r="BP384" s="62"/>
      <c r="BQ384" s="62"/>
      <c r="BR384" s="62"/>
      <c r="BS384" s="62"/>
      <c r="BT384" s="62"/>
    </row>
    <row r="385" spans="3:72" x14ac:dyDescent="0.25">
      <c r="C385" t="str">
        <f>INDEX(Propetz!B:B,MATCH(F385,Propetz!D:D,0),1)</f>
        <v>PUP'S VET COMÉRCIO E SERVIÇOS VETERINÁRIOS LTDA</v>
      </c>
      <c r="D385" s="31" t="s">
        <v>448</v>
      </c>
      <c r="E385" s="26" t="s">
        <v>283</v>
      </c>
      <c r="F385" s="31">
        <v>1442</v>
      </c>
      <c r="G385" s="30" t="s">
        <v>436</v>
      </c>
      <c r="H385" s="26" t="s">
        <v>435</v>
      </c>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v>5014.18</v>
      </c>
      <c r="AG385" s="39">
        <v>7775.66</v>
      </c>
      <c r="AH385" s="39">
        <v>12528.16</v>
      </c>
      <c r="AI385" s="39">
        <v>2138.84</v>
      </c>
      <c r="AJ385" s="39">
        <v>2529.48</v>
      </c>
      <c r="AK385" s="39">
        <v>2692.3</v>
      </c>
      <c r="AL385" s="39">
        <v>3047.05</v>
      </c>
      <c r="AM385" s="39">
        <v>7087.62</v>
      </c>
      <c r="AN385" s="39">
        <v>717.08999999999992</v>
      </c>
      <c r="AO385" s="39">
        <v>0</v>
      </c>
      <c r="AP385" s="39">
        <v>2861.72</v>
      </c>
      <c r="AQ385" s="39">
        <v>7457.97</v>
      </c>
      <c r="AR385" s="39">
        <v>3815.75</v>
      </c>
      <c r="AS385" s="39">
        <v>0</v>
      </c>
      <c r="AT385" s="39">
        <v>8610.2679999999982</v>
      </c>
      <c r="AU385" s="39">
        <v>1933.72</v>
      </c>
      <c r="AV385" s="39">
        <v>5740.45</v>
      </c>
      <c r="AW385" s="39">
        <v>0</v>
      </c>
      <c r="AX385" s="39">
        <v>0</v>
      </c>
      <c r="AY385" s="39">
        <v>0</v>
      </c>
      <c r="AZ385" s="39">
        <v>3983.97</v>
      </c>
      <c r="BA385" s="62">
        <v>2871.26</v>
      </c>
      <c r="BB385" s="62">
        <v>5741.84</v>
      </c>
      <c r="BC385" s="62">
        <v>1368.63</v>
      </c>
      <c r="BD385" s="62">
        <v>6931.75</v>
      </c>
      <c r="BE385" s="62">
        <v>0</v>
      </c>
      <c r="BF385" s="62">
        <v>4573.6499999999996</v>
      </c>
      <c r="BG385" s="62">
        <v>0</v>
      </c>
      <c r="BH385" s="62">
        <v>4986.33</v>
      </c>
      <c r="BI385" s="7">
        <v>1949.7</v>
      </c>
      <c r="BJ385" s="7">
        <v>6564.14</v>
      </c>
      <c r="BK385" s="62">
        <v>12846.279999999999</v>
      </c>
      <c r="BL385" s="62">
        <v>5834.58</v>
      </c>
      <c r="BM385" s="170">
        <v>8700.6999999999989</v>
      </c>
      <c r="BN385" s="62"/>
      <c r="BO385" s="62"/>
      <c r="BP385" s="62"/>
      <c r="BQ385" s="62"/>
      <c r="BR385" s="62"/>
      <c r="BS385" s="62"/>
      <c r="BT385" s="62"/>
    </row>
    <row r="386" spans="3:72" x14ac:dyDescent="0.25">
      <c r="C386" t="str">
        <f>INDEX(Propetz!B:B,MATCH(F386,Propetz!D:D,0),1)</f>
        <v>SW EVENTOS LTDA</v>
      </c>
      <c r="D386" s="31" t="s">
        <v>449</v>
      </c>
      <c r="E386" s="26" t="s">
        <v>276</v>
      </c>
      <c r="F386" s="31">
        <v>1444</v>
      </c>
      <c r="G386" s="30" t="s">
        <v>436</v>
      </c>
      <c r="H386" s="26" t="s">
        <v>435</v>
      </c>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v>7166.06</v>
      </c>
      <c r="AG386" s="39">
        <v>0</v>
      </c>
      <c r="AH386" s="39">
        <v>0</v>
      </c>
      <c r="AI386" s="39">
        <v>0</v>
      </c>
      <c r="AJ386" s="39">
        <v>0</v>
      </c>
      <c r="AK386" s="39">
        <v>0</v>
      </c>
      <c r="AL386" s="39">
        <v>0</v>
      </c>
      <c r="AM386" s="39">
        <v>0</v>
      </c>
      <c r="AN386" s="39">
        <v>0</v>
      </c>
      <c r="AO386" s="39">
        <v>0</v>
      </c>
      <c r="AP386" s="39">
        <v>0</v>
      </c>
      <c r="AQ386" s="39">
        <v>0</v>
      </c>
      <c r="AR386" s="39">
        <v>0</v>
      </c>
      <c r="AS386" s="39">
        <v>0</v>
      </c>
      <c r="AT386" s="39">
        <v>0</v>
      </c>
      <c r="AU386" s="39">
        <v>0</v>
      </c>
      <c r="AV386" s="39">
        <v>0</v>
      </c>
      <c r="AW386" s="39">
        <v>0</v>
      </c>
      <c r="AX386" s="39">
        <v>0</v>
      </c>
      <c r="AY386" s="39">
        <v>0</v>
      </c>
      <c r="AZ386" s="39">
        <v>0</v>
      </c>
      <c r="BA386" s="62">
        <v>0</v>
      </c>
      <c r="BB386" s="62">
        <v>0</v>
      </c>
      <c r="BC386" s="62">
        <v>0</v>
      </c>
      <c r="BD386" s="62">
        <v>0</v>
      </c>
      <c r="BE386" s="62">
        <v>0</v>
      </c>
      <c r="BF386" s="62">
        <v>0</v>
      </c>
      <c r="BG386" s="62">
        <v>0</v>
      </c>
      <c r="BH386" s="62">
        <v>0</v>
      </c>
      <c r="BI386" s="7">
        <v>0</v>
      </c>
      <c r="BJ386" s="7">
        <v>0</v>
      </c>
      <c r="BK386" s="62">
        <v>0</v>
      </c>
      <c r="BL386" s="62">
        <v>0</v>
      </c>
      <c r="BM386" s="170">
        <v>0</v>
      </c>
      <c r="BN386" s="62"/>
      <c r="BO386" s="62"/>
      <c r="BP386" s="62"/>
      <c r="BQ386" s="62"/>
      <c r="BR386" s="62"/>
      <c r="BS386" s="62"/>
      <c r="BT386" s="62"/>
    </row>
    <row r="387" spans="3:72" x14ac:dyDescent="0.25">
      <c r="C387" t="str">
        <f>INDEX(Propetz!B:B,MATCH(F387,Propetz!D:D,0),1)</f>
        <v>LUCIANA LEITE DA SILVA</v>
      </c>
      <c r="D387" s="31" t="s">
        <v>450</v>
      </c>
      <c r="E387" s="26" t="s">
        <v>283</v>
      </c>
      <c r="F387" s="31">
        <v>1446</v>
      </c>
      <c r="G387" s="30" t="s">
        <v>436</v>
      </c>
      <c r="H387" s="26" t="s">
        <v>435</v>
      </c>
      <c r="I387" s="26"/>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v>1013.06</v>
      </c>
      <c r="AG387" s="39">
        <v>4649.71</v>
      </c>
      <c r="AH387" s="39">
        <v>10308.18</v>
      </c>
      <c r="AI387" s="39">
        <v>2668.56</v>
      </c>
      <c r="AJ387" s="39">
        <v>7448.03</v>
      </c>
      <c r="AK387" s="39">
        <v>14115.800000000001</v>
      </c>
      <c r="AL387" s="39">
        <v>8046.51</v>
      </c>
      <c r="AM387" s="39">
        <v>9653.869999999999</v>
      </c>
      <c r="AN387" s="39">
        <v>1139.8900000000001</v>
      </c>
      <c r="AO387" s="39">
        <v>5301.73</v>
      </c>
      <c r="AP387" s="39">
        <v>6170.98</v>
      </c>
      <c r="AQ387" s="39">
        <v>12360.189999999999</v>
      </c>
      <c r="AR387" s="39">
        <v>8415.42</v>
      </c>
      <c r="AS387" s="39">
        <v>4362.51</v>
      </c>
      <c r="AT387" s="39">
        <v>11606.39</v>
      </c>
      <c r="AU387" s="39">
        <v>5615.9</v>
      </c>
      <c r="AV387" s="39">
        <v>2108.8000000000002</v>
      </c>
      <c r="AW387" s="39">
        <v>13614.82</v>
      </c>
      <c r="AX387" s="39">
        <v>6313.26</v>
      </c>
      <c r="AY387" s="39">
        <v>10502.09</v>
      </c>
      <c r="AZ387" s="39">
        <v>9996.4599999999991</v>
      </c>
      <c r="BA387" s="62">
        <v>5201.55</v>
      </c>
      <c r="BB387" s="62">
        <v>2481.6</v>
      </c>
      <c r="BC387" s="62">
        <v>0</v>
      </c>
      <c r="BD387" s="62">
        <v>5188.4800000000005</v>
      </c>
      <c r="BE387" s="62">
        <v>3702.28</v>
      </c>
      <c r="BF387" s="62">
        <v>0</v>
      </c>
      <c r="BG387" s="62">
        <v>0</v>
      </c>
      <c r="BH387" s="62">
        <v>0</v>
      </c>
      <c r="BI387" s="7">
        <v>0</v>
      </c>
      <c r="BJ387" s="7">
        <v>0</v>
      </c>
      <c r="BK387" s="62">
        <v>0</v>
      </c>
      <c r="BL387" s="62">
        <v>0</v>
      </c>
      <c r="BM387" s="170">
        <v>0</v>
      </c>
      <c r="BN387" s="62"/>
      <c r="BO387" s="62"/>
      <c r="BP387" s="62"/>
      <c r="BQ387" s="62"/>
      <c r="BR387" s="62"/>
      <c r="BS387" s="62"/>
      <c r="BT387" s="62"/>
    </row>
    <row r="388" spans="3:72" x14ac:dyDescent="0.25">
      <c r="C388" t="str">
        <f>INDEX(Propetz!B:B,MATCH(F388,Propetz!D:D,0),1)</f>
        <v>PET NORDESTE DISTRIBUIDORA LTDA</v>
      </c>
      <c r="D388" s="31" t="s">
        <v>451</v>
      </c>
      <c r="E388" s="26" t="s">
        <v>278</v>
      </c>
      <c r="F388" s="31">
        <v>1447</v>
      </c>
      <c r="G388" s="30" t="s">
        <v>436</v>
      </c>
      <c r="H388" s="26" t="s">
        <v>435</v>
      </c>
      <c r="I388" s="26"/>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v>3039.2</v>
      </c>
      <c r="AG388" s="39">
        <v>0</v>
      </c>
      <c r="AH388" s="39">
        <v>0</v>
      </c>
      <c r="AI388" s="39">
        <v>0</v>
      </c>
      <c r="AJ388" s="39">
        <v>0</v>
      </c>
      <c r="AK388" s="39">
        <v>0</v>
      </c>
      <c r="AL388" s="39">
        <v>0</v>
      </c>
      <c r="AM388" s="39">
        <v>0</v>
      </c>
      <c r="AN388" s="39">
        <v>0</v>
      </c>
      <c r="AO388" s="39">
        <v>0</v>
      </c>
      <c r="AP388" s="39">
        <v>0</v>
      </c>
      <c r="AQ388" s="39">
        <v>0</v>
      </c>
      <c r="AR388" s="39">
        <v>0</v>
      </c>
      <c r="AS388" s="39">
        <v>0</v>
      </c>
      <c r="AT388" s="39">
        <v>0</v>
      </c>
      <c r="AU388" s="39">
        <v>0</v>
      </c>
      <c r="AV388" s="39">
        <v>0</v>
      </c>
      <c r="AW388" s="39">
        <v>0</v>
      </c>
      <c r="AX388" s="39">
        <v>0</v>
      </c>
      <c r="AY388" s="39">
        <v>0</v>
      </c>
      <c r="AZ388" s="39">
        <v>0</v>
      </c>
      <c r="BA388" s="62">
        <v>0</v>
      </c>
      <c r="BB388" s="62">
        <v>0</v>
      </c>
      <c r="BC388" s="62">
        <v>0</v>
      </c>
      <c r="BD388" s="62">
        <v>0</v>
      </c>
      <c r="BE388" s="62">
        <v>0</v>
      </c>
      <c r="BF388" s="62">
        <v>0</v>
      </c>
      <c r="BG388" s="62">
        <v>0</v>
      </c>
      <c r="BH388" s="62">
        <v>0</v>
      </c>
      <c r="BI388" s="7">
        <v>0</v>
      </c>
      <c r="BJ388" s="7">
        <v>0</v>
      </c>
      <c r="BK388" s="62">
        <v>0</v>
      </c>
      <c r="BL388" s="62">
        <v>0</v>
      </c>
      <c r="BM388" s="170">
        <v>0</v>
      </c>
      <c r="BN388" s="62"/>
      <c r="BO388" s="62"/>
      <c r="BP388" s="62"/>
      <c r="BQ388" s="62"/>
      <c r="BR388" s="62"/>
      <c r="BS388" s="62"/>
      <c r="BT388" s="62"/>
    </row>
    <row r="389" spans="3:72" x14ac:dyDescent="0.25">
      <c r="C389" t="str">
        <f>INDEX(Propetz!B:B,MATCH(F389,Propetz!D:D,0),1)</f>
        <v>JOSE SIDIMAR DA SILVA LIMA 06084216420</v>
      </c>
      <c r="D389" s="31" t="s">
        <v>452</v>
      </c>
      <c r="E389" s="26" t="s">
        <v>277</v>
      </c>
      <c r="F389" s="31">
        <v>1448</v>
      </c>
      <c r="G389" s="30" t="s">
        <v>436</v>
      </c>
      <c r="H389" s="26" t="s">
        <v>465</v>
      </c>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v>4481.46</v>
      </c>
      <c r="AH389" s="39">
        <v>0</v>
      </c>
      <c r="AI389" s="39">
        <v>2692.11</v>
      </c>
      <c r="AJ389" s="39">
        <v>0</v>
      </c>
      <c r="AK389" s="39">
        <v>0</v>
      </c>
      <c r="AL389" s="39">
        <v>3442.86</v>
      </c>
      <c r="AM389" s="39">
        <v>3615.26</v>
      </c>
      <c r="AN389" s="39">
        <v>3178.85</v>
      </c>
      <c r="AO389" s="39">
        <v>3584.22</v>
      </c>
      <c r="AP389" s="39">
        <v>2058.25</v>
      </c>
      <c r="AQ389" s="39">
        <v>1980.81</v>
      </c>
      <c r="AR389" s="39">
        <v>0</v>
      </c>
      <c r="AS389" s="39">
        <v>0</v>
      </c>
      <c r="AT389" s="39">
        <v>0</v>
      </c>
      <c r="AU389" s="39">
        <v>0</v>
      </c>
      <c r="AV389" s="39">
        <v>0</v>
      </c>
      <c r="AW389" s="39">
        <v>0</v>
      </c>
      <c r="AX389" s="39">
        <v>0</v>
      </c>
      <c r="AY389" s="39">
        <v>0</v>
      </c>
      <c r="AZ389" s="39">
        <v>0</v>
      </c>
      <c r="BA389" s="62">
        <v>0</v>
      </c>
      <c r="BB389" s="62">
        <v>0</v>
      </c>
      <c r="BC389" s="62">
        <v>0</v>
      </c>
      <c r="BD389" s="62">
        <v>0</v>
      </c>
      <c r="BE389" s="62">
        <v>0</v>
      </c>
      <c r="BF389" s="62">
        <v>0</v>
      </c>
      <c r="BG389" s="62">
        <v>0</v>
      </c>
      <c r="BH389" s="62">
        <v>0</v>
      </c>
      <c r="BI389" s="7">
        <v>0</v>
      </c>
      <c r="BJ389" s="7">
        <v>0</v>
      </c>
      <c r="BK389" s="62">
        <v>0</v>
      </c>
      <c r="BL389" s="62">
        <v>0</v>
      </c>
      <c r="BM389" s="170">
        <v>0</v>
      </c>
      <c r="BN389" s="62"/>
      <c r="BO389" s="62"/>
      <c r="BP389" s="62"/>
      <c r="BQ389" s="62"/>
      <c r="BR389" s="62"/>
      <c r="BS389" s="62"/>
      <c r="BT389" s="62"/>
    </row>
    <row r="390" spans="3:72" x14ac:dyDescent="0.25">
      <c r="C390" t="str">
        <f>INDEX(Propetz!B:B,MATCH(F390,Propetz!D:D,0),1)</f>
        <v>MARIA CARNEIRO MONTEIRO NAPOLEAO</v>
      </c>
      <c r="D390" s="31" t="s">
        <v>453</v>
      </c>
      <c r="E390" s="26" t="s">
        <v>281</v>
      </c>
      <c r="F390" s="31">
        <v>1449</v>
      </c>
      <c r="G390" s="30" t="s">
        <v>437</v>
      </c>
      <c r="H390" s="26" t="s">
        <v>435</v>
      </c>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v>1690.62</v>
      </c>
      <c r="AH390" s="39">
        <v>0</v>
      </c>
      <c r="AI390" s="39">
        <v>0</v>
      </c>
      <c r="AJ390" s="39">
        <v>0</v>
      </c>
      <c r="AK390" s="39">
        <v>0</v>
      </c>
      <c r="AL390" s="39">
        <v>0</v>
      </c>
      <c r="AM390" s="39">
        <v>0</v>
      </c>
      <c r="AN390" s="39">
        <v>0</v>
      </c>
      <c r="AO390" s="39">
        <v>0</v>
      </c>
      <c r="AP390" s="39">
        <v>0</v>
      </c>
      <c r="AQ390" s="39">
        <v>0</v>
      </c>
      <c r="AR390" s="39">
        <v>0</v>
      </c>
      <c r="AS390" s="39">
        <v>0</v>
      </c>
      <c r="AT390" s="39">
        <v>0</v>
      </c>
      <c r="AU390" s="39">
        <v>0</v>
      </c>
      <c r="AV390" s="39">
        <v>0</v>
      </c>
      <c r="AW390" s="39">
        <v>0</v>
      </c>
      <c r="AX390" s="39">
        <v>0</v>
      </c>
      <c r="AY390" s="39">
        <v>0</v>
      </c>
      <c r="AZ390" s="39">
        <v>0</v>
      </c>
      <c r="BA390" s="62">
        <v>0</v>
      </c>
      <c r="BB390" s="62">
        <v>0</v>
      </c>
      <c r="BC390" s="62">
        <v>0</v>
      </c>
      <c r="BD390" s="62">
        <v>0</v>
      </c>
      <c r="BE390" s="62">
        <v>0</v>
      </c>
      <c r="BF390" s="62">
        <v>0</v>
      </c>
      <c r="BG390" s="62">
        <v>0</v>
      </c>
      <c r="BH390" s="62">
        <v>0</v>
      </c>
      <c r="BI390" s="7">
        <v>0</v>
      </c>
      <c r="BJ390" s="7">
        <v>0</v>
      </c>
      <c r="BK390" s="62">
        <v>0</v>
      </c>
      <c r="BL390" s="62">
        <v>0</v>
      </c>
      <c r="BM390" s="170">
        <v>0</v>
      </c>
      <c r="BN390" s="62"/>
      <c r="BO390" s="62"/>
      <c r="BP390" s="62"/>
      <c r="BQ390" s="62"/>
      <c r="BR390" s="62"/>
      <c r="BS390" s="62"/>
      <c r="BT390" s="62"/>
    </row>
    <row r="391" spans="3:72" x14ac:dyDescent="0.25">
      <c r="C391" t="str">
        <f>INDEX(Propetz!B:B,MATCH(F391,Propetz!D:D,0),1)</f>
        <v>AGROPECUARIA MANCHESTER LTDA</v>
      </c>
      <c r="D391" s="31" t="s">
        <v>454</v>
      </c>
      <c r="E391" s="26" t="s">
        <v>275</v>
      </c>
      <c r="F391" s="31">
        <v>1450</v>
      </c>
      <c r="G391" s="30" t="s">
        <v>529</v>
      </c>
      <c r="H391" s="26" t="s">
        <v>435</v>
      </c>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v>7813.07</v>
      </c>
      <c r="AH391" s="39">
        <v>2302.66</v>
      </c>
      <c r="AI391" s="39">
        <v>0</v>
      </c>
      <c r="AJ391" s="39">
        <v>0</v>
      </c>
      <c r="AK391" s="39">
        <v>0</v>
      </c>
      <c r="AL391" s="39">
        <v>0</v>
      </c>
      <c r="AM391" s="39">
        <v>0</v>
      </c>
      <c r="AN391" s="39">
        <v>0</v>
      </c>
      <c r="AO391" s="39">
        <v>0</v>
      </c>
      <c r="AP391" s="39">
        <v>0</v>
      </c>
      <c r="AQ391" s="39">
        <v>870.91</v>
      </c>
      <c r="AR391" s="39">
        <v>0</v>
      </c>
      <c r="AS391" s="39">
        <v>0</v>
      </c>
      <c r="AT391" s="39">
        <v>0</v>
      </c>
      <c r="AU391" s="39">
        <v>0</v>
      </c>
      <c r="AV391" s="39">
        <v>0</v>
      </c>
      <c r="AW391" s="39">
        <v>0</v>
      </c>
      <c r="AX391" s="39">
        <v>0</v>
      </c>
      <c r="AY391" s="39">
        <v>0</v>
      </c>
      <c r="AZ391" s="39">
        <v>0</v>
      </c>
      <c r="BA391" s="62">
        <v>0</v>
      </c>
      <c r="BB391" s="62">
        <v>0</v>
      </c>
      <c r="BC391" s="62">
        <v>0</v>
      </c>
      <c r="BD391" s="62">
        <v>0</v>
      </c>
      <c r="BE391" s="62">
        <v>0</v>
      </c>
      <c r="BF391" s="62">
        <v>0</v>
      </c>
      <c r="BG391" s="62">
        <v>0</v>
      </c>
      <c r="BH391" s="62">
        <v>0</v>
      </c>
      <c r="BI391" s="7">
        <v>0</v>
      </c>
      <c r="BJ391" s="7">
        <v>6752.94</v>
      </c>
      <c r="BK391" s="62">
        <v>0</v>
      </c>
      <c r="BL391" s="62">
        <v>0</v>
      </c>
      <c r="BM391" s="170">
        <v>0</v>
      </c>
      <c r="BN391" s="62"/>
      <c r="BO391" s="62"/>
      <c r="BP391" s="62"/>
      <c r="BQ391" s="62"/>
      <c r="BR391" s="62"/>
      <c r="BS391" s="62"/>
      <c r="BT391" s="62"/>
    </row>
    <row r="392" spans="3:72" x14ac:dyDescent="0.25">
      <c r="C392" t="str">
        <f>INDEX(Propetz!B:B,MATCH(F392,Propetz!D:D,0),1)</f>
        <v>ANIZAN FERREIRA DA SILVA FILHO</v>
      </c>
      <c r="D392" s="31" t="s">
        <v>455</v>
      </c>
      <c r="E392" s="26" t="s">
        <v>276</v>
      </c>
      <c r="F392" s="31">
        <v>1451</v>
      </c>
      <c r="G392" s="30" t="s">
        <v>436</v>
      </c>
      <c r="H392" s="26" t="s">
        <v>435</v>
      </c>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v>7425.2</v>
      </c>
      <c r="AH392" s="39">
        <v>6005.31</v>
      </c>
      <c r="AI392" s="39">
        <v>2365.5</v>
      </c>
      <c r="AJ392" s="39">
        <v>0</v>
      </c>
      <c r="AK392" s="39">
        <v>10135.84</v>
      </c>
      <c r="AL392" s="39">
        <v>-10135.84</v>
      </c>
      <c r="AM392" s="39">
        <v>16589.28</v>
      </c>
      <c r="AN392" s="39">
        <v>0</v>
      </c>
      <c r="AO392" s="39">
        <v>6569.5</v>
      </c>
      <c r="AP392" s="39">
        <v>0</v>
      </c>
      <c r="AQ392" s="39">
        <v>0</v>
      </c>
      <c r="AR392" s="39">
        <v>0</v>
      </c>
      <c r="AS392" s="39">
        <v>0</v>
      </c>
      <c r="AT392" s="39">
        <v>0</v>
      </c>
      <c r="AU392" s="39">
        <v>0</v>
      </c>
      <c r="AV392" s="39">
        <v>0</v>
      </c>
      <c r="AW392" s="39">
        <v>0</v>
      </c>
      <c r="AX392" s="39">
        <v>0</v>
      </c>
      <c r="AY392" s="39">
        <v>0</v>
      </c>
      <c r="AZ392" s="39">
        <v>0</v>
      </c>
      <c r="BA392" s="62">
        <v>0</v>
      </c>
      <c r="BB392" s="62">
        <v>0</v>
      </c>
      <c r="BC392" s="62">
        <v>0</v>
      </c>
      <c r="BD392" s="62">
        <v>0</v>
      </c>
      <c r="BE392" s="62">
        <v>0</v>
      </c>
      <c r="BF392" s="62">
        <v>0</v>
      </c>
      <c r="BG392" s="62">
        <v>0</v>
      </c>
      <c r="BH392" s="62">
        <v>0</v>
      </c>
      <c r="BI392" s="7">
        <v>0</v>
      </c>
      <c r="BJ392" s="7">
        <v>0</v>
      </c>
      <c r="BK392" s="62">
        <v>0</v>
      </c>
      <c r="BL392" s="62">
        <v>0</v>
      </c>
      <c r="BM392" s="170">
        <v>0</v>
      </c>
      <c r="BN392" s="62"/>
      <c r="BO392" s="62"/>
      <c r="BP392" s="62"/>
      <c r="BQ392" s="62"/>
      <c r="BR392" s="62"/>
      <c r="BS392" s="62"/>
      <c r="BT392" s="62"/>
    </row>
    <row r="393" spans="3:72" x14ac:dyDescent="0.25">
      <c r="C393" t="str">
        <f>INDEX(Propetz!B:B,MATCH(F393,Propetz!D:D,0),1)</f>
        <v>BRUNO VICENCIO SEVILHA</v>
      </c>
      <c r="D393" s="31" t="s">
        <v>456</v>
      </c>
      <c r="E393" s="26" t="s">
        <v>276</v>
      </c>
      <c r="F393" s="31">
        <v>1452</v>
      </c>
      <c r="G393" s="30" t="s">
        <v>436</v>
      </c>
      <c r="H393" s="26" t="s">
        <v>465</v>
      </c>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v>6699.08</v>
      </c>
      <c r="AH393" s="39">
        <v>5804.62</v>
      </c>
      <c r="AI393" s="39">
        <v>7156.72</v>
      </c>
      <c r="AJ393" s="39">
        <v>0</v>
      </c>
      <c r="AK393" s="39">
        <v>10431.52</v>
      </c>
      <c r="AL393" s="39">
        <v>8293.81</v>
      </c>
      <c r="AM393" s="39">
        <v>0</v>
      </c>
      <c r="AN393" s="39">
        <v>0</v>
      </c>
      <c r="AO393" s="39">
        <v>0</v>
      </c>
      <c r="AP393" s="39">
        <v>0</v>
      </c>
      <c r="AQ393" s="39">
        <v>0</v>
      </c>
      <c r="AR393" s="39">
        <v>0</v>
      </c>
      <c r="AS393" s="39">
        <v>0</v>
      </c>
      <c r="AT393" s="39">
        <v>0</v>
      </c>
      <c r="AU393" s="39">
        <v>0</v>
      </c>
      <c r="AV393" s="39">
        <v>0</v>
      </c>
      <c r="AW393" s="39">
        <v>0</v>
      </c>
      <c r="AX393" s="39">
        <v>0</v>
      </c>
      <c r="AY393" s="39">
        <v>0</v>
      </c>
      <c r="AZ393" s="39">
        <v>0</v>
      </c>
      <c r="BA393" s="62">
        <v>0</v>
      </c>
      <c r="BB393" s="62">
        <v>0</v>
      </c>
      <c r="BC393" s="62">
        <v>0</v>
      </c>
      <c r="BD393" s="62">
        <v>0</v>
      </c>
      <c r="BE393" s="62">
        <v>0</v>
      </c>
      <c r="BF393" s="62">
        <v>0</v>
      </c>
      <c r="BG393" s="62">
        <v>0</v>
      </c>
      <c r="BH393" s="62">
        <v>0</v>
      </c>
      <c r="BI393" s="7">
        <v>0</v>
      </c>
      <c r="BJ393" s="7">
        <v>0</v>
      </c>
      <c r="BK393" s="62">
        <v>0</v>
      </c>
      <c r="BL393" s="62">
        <v>0</v>
      </c>
      <c r="BM393" s="170">
        <v>0</v>
      </c>
      <c r="BN393" s="62"/>
      <c r="BO393" s="62"/>
      <c r="BP393" s="62"/>
      <c r="BQ393" s="62"/>
      <c r="BR393" s="62"/>
      <c r="BS393" s="62"/>
      <c r="BT393" s="62"/>
    </row>
    <row r="394" spans="3:72" x14ac:dyDescent="0.25">
      <c r="C394" t="str">
        <f>INDEX(Propetz!B:B,MATCH(F394,Propetz!D:D,0),1)</f>
        <v>DH FRANQUEADORA LTDA</v>
      </c>
      <c r="D394" s="31" t="s">
        <v>457</v>
      </c>
      <c r="E394" s="26" t="s">
        <v>276</v>
      </c>
      <c r="F394" s="31">
        <v>1453</v>
      </c>
      <c r="G394" s="30" t="s">
        <v>436</v>
      </c>
      <c r="H394" s="26" t="s">
        <v>435</v>
      </c>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v>10804.82</v>
      </c>
      <c r="AF394" s="39"/>
      <c r="AG394" s="39">
        <v>437.13</v>
      </c>
      <c r="AH394" s="39">
        <v>0</v>
      </c>
      <c r="AI394" s="39">
        <v>0</v>
      </c>
      <c r="AJ394" s="39">
        <v>0</v>
      </c>
      <c r="AK394" s="39">
        <v>14184.6</v>
      </c>
      <c r="AL394" s="39">
        <v>0</v>
      </c>
      <c r="AM394" s="39">
        <v>0</v>
      </c>
      <c r="AN394" s="39">
        <v>0</v>
      </c>
      <c r="AO394" s="39">
        <v>0</v>
      </c>
      <c r="AP394" s="39">
        <v>0</v>
      </c>
      <c r="AQ394" s="39">
        <v>6529.92</v>
      </c>
      <c r="AR394" s="39">
        <v>0</v>
      </c>
      <c r="AS394" s="39">
        <v>0</v>
      </c>
      <c r="AT394" s="39">
        <v>0</v>
      </c>
      <c r="AU394" s="39">
        <v>0</v>
      </c>
      <c r="AV394" s="39">
        <v>0</v>
      </c>
      <c r="AW394" s="39">
        <v>3267.19</v>
      </c>
      <c r="AX394" s="39">
        <v>3599.71</v>
      </c>
      <c r="AY394" s="39">
        <v>3237.63</v>
      </c>
      <c r="AZ394" s="39">
        <v>0</v>
      </c>
      <c r="BA394" s="62">
        <v>7754.54</v>
      </c>
      <c r="BB394" s="62">
        <v>0</v>
      </c>
      <c r="BC394" s="62">
        <v>0</v>
      </c>
      <c r="BD394" s="62">
        <v>0</v>
      </c>
      <c r="BE394" s="62">
        <v>0</v>
      </c>
      <c r="BF394" s="62">
        <v>0</v>
      </c>
      <c r="BG394" s="62">
        <v>0</v>
      </c>
      <c r="BH394" s="62">
        <v>0</v>
      </c>
      <c r="BI394" s="7">
        <v>0</v>
      </c>
      <c r="BJ394" s="7">
        <v>0</v>
      </c>
      <c r="BK394" s="62">
        <v>0</v>
      </c>
      <c r="BL394" s="62">
        <v>0</v>
      </c>
      <c r="BM394" s="170">
        <v>0</v>
      </c>
      <c r="BN394" s="62"/>
      <c r="BO394" s="62"/>
      <c r="BP394" s="62"/>
      <c r="BQ394" s="62"/>
      <c r="BR394" s="62"/>
      <c r="BS394" s="62"/>
      <c r="BT394" s="62"/>
    </row>
    <row r="395" spans="3:72" x14ac:dyDescent="0.25">
      <c r="C395" t="str">
        <f>INDEX(Propetz!B:B,MATCH(F395,Propetz!D:D,0),1)</f>
        <v>HORSE HOOFCARE LTDA</v>
      </c>
      <c r="D395" s="28" t="s">
        <v>459</v>
      </c>
      <c r="E395" s="26" t="s">
        <v>294</v>
      </c>
      <c r="F395" s="28">
        <v>1454</v>
      </c>
      <c r="G395" s="30" t="s">
        <v>436</v>
      </c>
      <c r="H395" s="26" t="s">
        <v>465</v>
      </c>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v>9497.119999999999</v>
      </c>
      <c r="AI395" s="39">
        <v>2822.15</v>
      </c>
      <c r="AJ395" s="39">
        <v>0</v>
      </c>
      <c r="AK395" s="39">
        <v>0</v>
      </c>
      <c r="AL395" s="39">
        <v>3590.23</v>
      </c>
      <c r="AM395" s="39">
        <v>4779.78</v>
      </c>
      <c r="AN395" s="39">
        <v>4429.4799999999996</v>
      </c>
      <c r="AO395" s="39">
        <v>7493.8600000000006</v>
      </c>
      <c r="AP395" s="39">
        <v>5757.56</v>
      </c>
      <c r="AQ395" s="39">
        <v>5627.97</v>
      </c>
      <c r="AR395" s="39">
        <v>0</v>
      </c>
      <c r="AS395" s="39">
        <v>6545.27</v>
      </c>
      <c r="AT395" s="39">
        <v>2769.44</v>
      </c>
      <c r="AU395" s="39">
        <v>6391.6</v>
      </c>
      <c r="AV395" s="39">
        <v>0</v>
      </c>
      <c r="AW395" s="39">
        <v>0</v>
      </c>
      <c r="AX395" s="39">
        <v>0</v>
      </c>
      <c r="AY395" s="39">
        <v>0</v>
      </c>
      <c r="AZ395" s="39">
        <v>0</v>
      </c>
      <c r="BA395" s="62">
        <v>0</v>
      </c>
      <c r="BB395" s="62">
        <v>0</v>
      </c>
      <c r="BC395" s="62">
        <v>0</v>
      </c>
      <c r="BD395" s="62">
        <v>5950.44</v>
      </c>
      <c r="BE395" s="62">
        <v>4048.2</v>
      </c>
      <c r="BF395" s="62">
        <v>0</v>
      </c>
      <c r="BG395" s="62">
        <v>0</v>
      </c>
      <c r="BH395" s="62">
        <v>0</v>
      </c>
      <c r="BI395" s="7">
        <v>0</v>
      </c>
      <c r="BJ395" s="7">
        <v>0</v>
      </c>
      <c r="BK395" s="62">
        <v>0</v>
      </c>
      <c r="BL395" s="62">
        <v>0</v>
      </c>
      <c r="BM395" s="170">
        <v>0</v>
      </c>
      <c r="BN395" s="62"/>
      <c r="BO395" s="62"/>
      <c r="BP395" s="62"/>
      <c r="BQ395" s="62"/>
      <c r="BR395" s="62"/>
      <c r="BS395" s="62"/>
      <c r="BT395" s="62"/>
    </row>
    <row r="396" spans="3:72" x14ac:dyDescent="0.25">
      <c r="C396" t="str">
        <f>INDEX(Propetz!B:B,MATCH(F396,Propetz!D:D,0),1)</f>
        <v>BUBBLES PETS COMERCIO DE COSMETICOS E PRODUTOS DE PERFUMARIA</v>
      </c>
      <c r="D396" s="28" t="s">
        <v>460</v>
      </c>
      <c r="E396" s="26" t="s">
        <v>276</v>
      </c>
      <c r="F396" s="28">
        <v>1455</v>
      </c>
      <c r="G396" s="30" t="s">
        <v>436</v>
      </c>
      <c r="H396" s="26" t="s">
        <v>435</v>
      </c>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v>2688</v>
      </c>
      <c r="AI396" s="39">
        <v>0</v>
      </c>
      <c r="AJ396" s="39">
        <v>0</v>
      </c>
      <c r="AK396" s="39">
        <v>0</v>
      </c>
      <c r="AL396" s="39">
        <v>0</v>
      </c>
      <c r="AM396" s="39">
        <v>2930.88</v>
      </c>
      <c r="AN396" s="39">
        <v>0</v>
      </c>
      <c r="AO396" s="39">
        <v>0</v>
      </c>
      <c r="AP396" s="39">
        <v>0</v>
      </c>
      <c r="AQ396" s="39">
        <v>0</v>
      </c>
      <c r="AR396" s="39">
        <v>0</v>
      </c>
      <c r="AS396" s="39">
        <v>0</v>
      </c>
      <c r="AT396" s="39">
        <v>0</v>
      </c>
      <c r="AU396" s="39">
        <v>0</v>
      </c>
      <c r="AV396" s="39">
        <v>0</v>
      </c>
      <c r="AW396" s="39">
        <v>1598.56</v>
      </c>
      <c r="AX396" s="39">
        <v>0</v>
      </c>
      <c r="AY396" s="39">
        <v>0</v>
      </c>
      <c r="AZ396" s="39">
        <v>0</v>
      </c>
      <c r="BA396" s="62">
        <v>0</v>
      </c>
      <c r="BB396" s="62">
        <v>0</v>
      </c>
      <c r="BC396" s="62">
        <v>0</v>
      </c>
      <c r="BD396" s="62">
        <v>0</v>
      </c>
      <c r="BE396" s="62">
        <v>0</v>
      </c>
      <c r="BF396" s="62">
        <v>0</v>
      </c>
      <c r="BG396" s="62">
        <v>0</v>
      </c>
      <c r="BH396" s="62">
        <v>0</v>
      </c>
      <c r="BI396" s="7">
        <v>0</v>
      </c>
      <c r="BJ396" s="7">
        <v>0</v>
      </c>
      <c r="BK396" s="62">
        <v>0</v>
      </c>
      <c r="BL396" s="62">
        <v>0</v>
      </c>
      <c r="BM396" s="170">
        <v>0</v>
      </c>
      <c r="BN396" s="62"/>
      <c r="BO396" s="62"/>
      <c r="BP396" s="62"/>
      <c r="BQ396" s="62"/>
      <c r="BR396" s="62"/>
      <c r="BS396" s="62"/>
      <c r="BT396" s="62"/>
    </row>
    <row r="397" spans="3:72" x14ac:dyDescent="0.25">
      <c r="C397" t="str">
        <f>INDEX(Propetz!B:B,MATCH(F397,Propetz!D:D,0),1)</f>
        <v>GRINGO DISTRIBUICAO LTDA</v>
      </c>
      <c r="D397" s="28" t="s">
        <v>461</v>
      </c>
      <c r="E397" s="26" t="s">
        <v>279</v>
      </c>
      <c r="F397" s="28">
        <v>1456</v>
      </c>
      <c r="G397" s="30" t="s">
        <v>529</v>
      </c>
      <c r="H397" s="26" t="s">
        <v>435</v>
      </c>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v>6555.46</v>
      </c>
      <c r="AI397" s="39">
        <v>0</v>
      </c>
      <c r="AJ397" s="39">
        <v>0</v>
      </c>
      <c r="AK397" s="39">
        <v>0</v>
      </c>
      <c r="AL397" s="39">
        <v>0</v>
      </c>
      <c r="AM397" s="39">
        <v>5898</v>
      </c>
      <c r="AN397" s="39">
        <v>0</v>
      </c>
      <c r="AO397" s="39">
        <v>0</v>
      </c>
      <c r="AP397" s="39">
        <v>0</v>
      </c>
      <c r="AQ397" s="39">
        <v>0</v>
      </c>
      <c r="AR397" s="39">
        <v>0</v>
      </c>
      <c r="AS397" s="39">
        <v>0</v>
      </c>
      <c r="AT397" s="39">
        <v>11637.040000000003</v>
      </c>
      <c r="AU397" s="39">
        <v>10798.86</v>
      </c>
      <c r="AV397" s="39">
        <v>9563.32</v>
      </c>
      <c r="AW397" s="39">
        <v>6840.84</v>
      </c>
      <c r="AX397" s="39">
        <v>0</v>
      </c>
      <c r="AY397" s="39">
        <v>10193.619999999999</v>
      </c>
      <c r="AZ397" s="39">
        <v>0</v>
      </c>
      <c r="BA397" s="62">
        <v>0</v>
      </c>
      <c r="BB397" s="62">
        <v>11793.54</v>
      </c>
      <c r="BC397" s="62">
        <v>19314.23</v>
      </c>
      <c r="BD397" s="62">
        <v>4940.58</v>
      </c>
      <c r="BE397" s="62">
        <v>0</v>
      </c>
      <c r="BF397" s="62">
        <v>0</v>
      </c>
      <c r="BG397" s="62">
        <v>0</v>
      </c>
      <c r="BH397" s="62">
        <v>0</v>
      </c>
      <c r="BI397" s="7">
        <v>0</v>
      </c>
      <c r="BJ397" s="7">
        <v>0</v>
      </c>
      <c r="BK397" s="62">
        <v>0</v>
      </c>
      <c r="BL397" s="62">
        <v>0</v>
      </c>
      <c r="BM397" s="170">
        <v>0</v>
      </c>
      <c r="BN397" s="62"/>
      <c r="BO397" s="62"/>
      <c r="BP397" s="62"/>
      <c r="BQ397" s="62"/>
      <c r="BR397" s="62"/>
      <c r="BS397" s="62"/>
      <c r="BT397" s="62"/>
    </row>
    <row r="398" spans="3:72" x14ac:dyDescent="0.25">
      <c r="C398" t="str">
        <f>INDEX(Propetz!B:B,MATCH(F398,Propetz!D:D,0),1)</f>
        <v>PAULO VICTOR LUTGENS EXPEDITO 47040334810</v>
      </c>
      <c r="D398" s="28" t="s">
        <v>462</v>
      </c>
      <c r="E398" s="26" t="s">
        <v>276</v>
      </c>
      <c r="F398" s="28">
        <v>1457</v>
      </c>
      <c r="G398" s="30" t="s">
        <v>436</v>
      </c>
      <c r="H398" s="26" t="s">
        <v>435</v>
      </c>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v>6220.02</v>
      </c>
      <c r="AI398" s="39">
        <v>0</v>
      </c>
      <c r="AJ398" s="39">
        <v>0</v>
      </c>
      <c r="AK398" s="39">
        <v>0</v>
      </c>
      <c r="AL398" s="39">
        <v>0</v>
      </c>
      <c r="AM398" s="39">
        <v>0</v>
      </c>
      <c r="AN398" s="39">
        <v>6204.57</v>
      </c>
      <c r="AO398" s="39">
        <v>0</v>
      </c>
      <c r="AP398" s="39">
        <v>2683.07</v>
      </c>
      <c r="AQ398" s="39">
        <v>0</v>
      </c>
      <c r="AR398" s="39">
        <v>0</v>
      </c>
      <c r="AS398" s="39">
        <v>0</v>
      </c>
      <c r="AT398" s="39">
        <v>0</v>
      </c>
      <c r="AU398" s="39">
        <v>1936.07</v>
      </c>
      <c r="AV398" s="39">
        <v>0</v>
      </c>
      <c r="AW398" s="39">
        <v>0</v>
      </c>
      <c r="AX398" s="39">
        <v>0</v>
      </c>
      <c r="AY398" s="39">
        <v>0</v>
      </c>
      <c r="AZ398" s="39">
        <v>0</v>
      </c>
      <c r="BA398" s="62">
        <v>0</v>
      </c>
      <c r="BB398" s="62">
        <v>0</v>
      </c>
      <c r="BC398" s="62">
        <v>0</v>
      </c>
      <c r="BD398" s="62">
        <v>0</v>
      </c>
      <c r="BE398" s="62">
        <v>0</v>
      </c>
      <c r="BF398" s="62">
        <v>0</v>
      </c>
      <c r="BG398" s="62">
        <v>0</v>
      </c>
      <c r="BH398" s="62">
        <v>0</v>
      </c>
      <c r="BI398" s="7">
        <v>0</v>
      </c>
      <c r="BJ398" s="7">
        <v>0</v>
      </c>
      <c r="BK398" s="62">
        <v>0</v>
      </c>
      <c r="BL398" s="62">
        <v>0</v>
      </c>
      <c r="BM398" s="170">
        <v>0</v>
      </c>
      <c r="BN398" s="62"/>
      <c r="BO398" s="62"/>
      <c r="BP398" s="62"/>
      <c r="BQ398" s="62"/>
      <c r="BR398" s="62"/>
      <c r="BS398" s="62"/>
      <c r="BT398" s="62"/>
    </row>
    <row r="399" spans="3:72" x14ac:dyDescent="0.25">
      <c r="C399" t="str">
        <f>INDEX(Propetz!B:B,MATCH(F399,Propetz!D:D,0),1)</f>
        <v>BOLHA DISTRIBUIDORA DE PRODUTOS PETS LTDA</v>
      </c>
      <c r="D399" s="28" t="s">
        <v>463</v>
      </c>
      <c r="E399" s="26" t="s">
        <v>279</v>
      </c>
      <c r="F399" s="28">
        <v>1458</v>
      </c>
      <c r="G399" s="30" t="s">
        <v>529</v>
      </c>
      <c r="H399" s="26" t="s">
        <v>435</v>
      </c>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v>6343.35</v>
      </c>
      <c r="AI399" s="39">
        <v>9394.32</v>
      </c>
      <c r="AJ399" s="39">
        <v>9570.0400000000009</v>
      </c>
      <c r="AK399" s="39">
        <v>6520.79</v>
      </c>
      <c r="AL399" s="39">
        <v>4168.6000000000004</v>
      </c>
      <c r="AM399" s="39">
        <v>0</v>
      </c>
      <c r="AN399" s="39">
        <v>0</v>
      </c>
      <c r="AO399" s="39">
        <v>0</v>
      </c>
      <c r="AP399" s="39">
        <v>0</v>
      </c>
      <c r="AQ399" s="39">
        <v>0</v>
      </c>
      <c r="AR399" s="39">
        <v>8764.48</v>
      </c>
      <c r="AS399" s="39">
        <v>0</v>
      </c>
      <c r="AT399" s="39">
        <v>5522.92</v>
      </c>
      <c r="AU399" s="39">
        <v>0</v>
      </c>
      <c r="AV399" s="39">
        <v>1425.44</v>
      </c>
      <c r="AW399" s="39">
        <v>0</v>
      </c>
      <c r="AX399" s="39">
        <v>12780.06</v>
      </c>
      <c r="AY399" s="39">
        <v>0</v>
      </c>
      <c r="AZ399" s="39">
        <v>20422.129999999997</v>
      </c>
      <c r="BA399" s="62">
        <v>8440.75</v>
      </c>
      <c r="BB399" s="62">
        <v>0</v>
      </c>
      <c r="BC399" s="62">
        <v>0</v>
      </c>
      <c r="BD399" s="62">
        <v>17795.510000000002</v>
      </c>
      <c r="BE399" s="62">
        <v>0</v>
      </c>
      <c r="BF399" s="62">
        <v>0</v>
      </c>
      <c r="BG399" s="62">
        <v>0</v>
      </c>
      <c r="BH399" s="62">
        <v>3993.96</v>
      </c>
      <c r="BI399" s="7">
        <v>0</v>
      </c>
      <c r="BJ399" s="7">
        <v>0</v>
      </c>
      <c r="BK399" s="62">
        <v>9728.83</v>
      </c>
      <c r="BL399" s="62">
        <v>8572</v>
      </c>
      <c r="BM399" s="170">
        <v>0</v>
      </c>
      <c r="BN399" s="62"/>
      <c r="BO399" s="62"/>
      <c r="BP399" s="62"/>
      <c r="BQ399" s="62"/>
      <c r="BR399" s="62"/>
      <c r="BS399" s="62"/>
      <c r="BT399" s="62"/>
    </row>
    <row r="400" spans="3:72" x14ac:dyDescent="0.25">
      <c r="C400" t="str">
        <f>INDEX(Propetz!B:B,MATCH(F400,Propetz!D:D,0),1)</f>
        <v>CONSULPET PRODUTOS VETERINARIOS LTDA</v>
      </c>
      <c r="D400" s="28" t="s">
        <v>466</v>
      </c>
      <c r="E400" s="26" t="s">
        <v>280</v>
      </c>
      <c r="F400" s="28">
        <v>1459</v>
      </c>
      <c r="G400" s="26" t="s">
        <v>436</v>
      </c>
      <c r="H400" s="26" t="s">
        <v>435</v>
      </c>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v>4972.34</v>
      </c>
      <c r="AJ400" s="39">
        <v>0</v>
      </c>
      <c r="AK400" s="39">
        <v>2354.1</v>
      </c>
      <c r="AL400" s="39">
        <v>3717</v>
      </c>
      <c r="AM400" s="39">
        <v>2911.28</v>
      </c>
      <c r="AN400" s="39">
        <v>3766.56</v>
      </c>
      <c r="AO400" s="39">
        <v>0</v>
      </c>
      <c r="AP400" s="39">
        <v>1982.4</v>
      </c>
      <c r="AQ400" s="39">
        <v>0</v>
      </c>
      <c r="AR400" s="39">
        <v>0</v>
      </c>
      <c r="AS400" s="39">
        <v>0</v>
      </c>
      <c r="AT400" s="39">
        <v>0</v>
      </c>
      <c r="AU400" s="39">
        <v>0</v>
      </c>
      <c r="AV400" s="39">
        <v>0</v>
      </c>
      <c r="AW400" s="39">
        <v>0</v>
      </c>
      <c r="AX400" s="39">
        <v>7106</v>
      </c>
      <c r="AY400" s="39">
        <v>0</v>
      </c>
      <c r="AZ400" s="39">
        <v>0</v>
      </c>
      <c r="BA400" s="62">
        <v>0</v>
      </c>
      <c r="BB400" s="62">
        <v>0</v>
      </c>
      <c r="BC400" s="62">
        <v>0</v>
      </c>
      <c r="BD400" s="62">
        <v>0</v>
      </c>
      <c r="BE400" s="62">
        <v>4438.55</v>
      </c>
      <c r="BF400" s="62">
        <v>0</v>
      </c>
      <c r="BG400" s="62">
        <v>0</v>
      </c>
      <c r="BH400" s="62">
        <v>0</v>
      </c>
      <c r="BI400" s="7">
        <v>0</v>
      </c>
      <c r="BJ400" s="7">
        <v>0</v>
      </c>
      <c r="BK400" s="62">
        <v>0</v>
      </c>
      <c r="BL400" s="62">
        <v>0</v>
      </c>
      <c r="BM400" s="170">
        <v>0</v>
      </c>
      <c r="BN400" s="62"/>
      <c r="BO400" s="62"/>
      <c r="BP400" s="62"/>
      <c r="BQ400" s="62"/>
      <c r="BR400" s="62"/>
      <c r="BS400" s="62"/>
      <c r="BT400" s="62"/>
    </row>
    <row r="401" spans="3:72" x14ac:dyDescent="0.25">
      <c r="C401" t="str">
        <f>INDEX(Propetz!B:B,MATCH(F401,Propetz!D:D,0),1)</f>
        <v>DIX COMERCIO DE RAÇÕES LTDA</v>
      </c>
      <c r="D401" s="28" t="s">
        <v>467</v>
      </c>
      <c r="E401" s="26" t="s">
        <v>294</v>
      </c>
      <c r="F401" s="28">
        <v>1460</v>
      </c>
      <c r="G401" s="26" t="s">
        <v>436</v>
      </c>
      <c r="H401" s="26" t="s">
        <v>435</v>
      </c>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v>5553.1</v>
      </c>
      <c r="AJ401" s="39">
        <v>1968.59</v>
      </c>
      <c r="AK401" s="39">
        <v>8535.7619999999988</v>
      </c>
      <c r="AL401" s="39">
        <v>0</v>
      </c>
      <c r="AM401" s="39">
        <v>0</v>
      </c>
      <c r="AN401" s="39">
        <v>38966.800000000003</v>
      </c>
      <c r="AO401" s="39">
        <v>10796.3</v>
      </c>
      <c r="AP401" s="39">
        <v>15432.79</v>
      </c>
      <c r="AQ401" s="39">
        <v>17295.509999999998</v>
      </c>
      <c r="AR401" s="39">
        <v>40914.370000000003</v>
      </c>
      <c r="AS401" s="39">
        <v>0</v>
      </c>
      <c r="AT401" s="39">
        <v>19223.588000000003</v>
      </c>
      <c r="AU401" s="39">
        <v>0</v>
      </c>
      <c r="AV401" s="39">
        <v>0</v>
      </c>
      <c r="AW401" s="39">
        <v>0</v>
      </c>
      <c r="AX401" s="39">
        <v>0</v>
      </c>
      <c r="AY401" s="39">
        <v>0</v>
      </c>
      <c r="AZ401" s="39">
        <v>0</v>
      </c>
      <c r="BA401" s="62">
        <v>22321.5</v>
      </c>
      <c r="BB401" s="62">
        <v>0</v>
      </c>
      <c r="BC401" s="62">
        <v>0</v>
      </c>
      <c r="BD401" s="62">
        <v>0</v>
      </c>
      <c r="BE401" s="62">
        <v>0</v>
      </c>
      <c r="BF401" s="62">
        <v>0</v>
      </c>
      <c r="BG401" s="62">
        <v>0</v>
      </c>
      <c r="BH401" s="62">
        <v>0</v>
      </c>
      <c r="BI401" s="7">
        <v>0</v>
      </c>
      <c r="BJ401" s="7">
        <v>0</v>
      </c>
      <c r="BK401" s="62">
        <v>20209.38</v>
      </c>
      <c r="BL401" s="62">
        <v>0</v>
      </c>
      <c r="BM401" s="170">
        <v>0</v>
      </c>
      <c r="BN401" s="62"/>
      <c r="BO401" s="62"/>
      <c r="BP401" s="62"/>
      <c r="BQ401" s="62"/>
      <c r="BR401" s="62"/>
      <c r="BS401" s="62"/>
      <c r="BT401" s="62"/>
    </row>
    <row r="402" spans="3:72" x14ac:dyDescent="0.25">
      <c r="C402" t="str">
        <f>INDEX(Propetz!B:B,MATCH(F402,Propetz!D:D,0),1)</f>
        <v>GARRA PET LTDA</v>
      </c>
      <c r="D402" s="28" t="s">
        <v>468</v>
      </c>
      <c r="E402" s="26" t="s">
        <v>288</v>
      </c>
      <c r="F402" s="28">
        <v>1461</v>
      </c>
      <c r="G402" s="26" t="s">
        <v>436</v>
      </c>
      <c r="H402" s="26" t="s">
        <v>435</v>
      </c>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v>6111.53</v>
      </c>
      <c r="AJ402" s="39">
        <v>0</v>
      </c>
      <c r="AK402" s="39">
        <v>0</v>
      </c>
      <c r="AL402" s="39">
        <v>0</v>
      </c>
      <c r="AM402" s="39">
        <v>0</v>
      </c>
      <c r="AN402" s="39">
        <v>0</v>
      </c>
      <c r="AO402" s="39">
        <v>0</v>
      </c>
      <c r="AP402" s="39">
        <v>0</v>
      </c>
      <c r="AQ402" s="39">
        <v>0</v>
      </c>
      <c r="AR402" s="39">
        <v>0</v>
      </c>
      <c r="AS402" s="39">
        <v>0</v>
      </c>
      <c r="AT402" s="39">
        <v>0</v>
      </c>
      <c r="AU402" s="39">
        <v>0</v>
      </c>
      <c r="AV402" s="39">
        <v>0</v>
      </c>
      <c r="AW402" s="39">
        <v>0</v>
      </c>
      <c r="AX402" s="39">
        <v>0</v>
      </c>
      <c r="AY402" s="39">
        <v>0</v>
      </c>
      <c r="AZ402" s="39">
        <v>0</v>
      </c>
      <c r="BA402" s="62">
        <v>0</v>
      </c>
      <c r="BB402" s="62">
        <v>0</v>
      </c>
      <c r="BC402" s="62">
        <v>0</v>
      </c>
      <c r="BD402" s="62">
        <v>0</v>
      </c>
      <c r="BE402" s="62">
        <v>0</v>
      </c>
      <c r="BF402" s="62">
        <v>0</v>
      </c>
      <c r="BG402" s="62">
        <v>0</v>
      </c>
      <c r="BH402" s="62">
        <v>0</v>
      </c>
      <c r="BI402" s="7">
        <v>0</v>
      </c>
      <c r="BJ402" s="7">
        <v>0</v>
      </c>
      <c r="BK402" s="62">
        <v>0</v>
      </c>
      <c r="BL402" s="62">
        <v>0</v>
      </c>
      <c r="BM402" s="170">
        <v>0</v>
      </c>
      <c r="BN402" s="62"/>
      <c r="BO402" s="62"/>
      <c r="BP402" s="62"/>
      <c r="BQ402" s="62"/>
      <c r="BR402" s="62"/>
      <c r="BS402" s="62"/>
      <c r="BT402" s="62"/>
    </row>
    <row r="403" spans="3:72" x14ac:dyDescent="0.25">
      <c r="C403" t="str">
        <f>INDEX(Propetz!B:B,MATCH(F403,Propetz!D:D,0),1)</f>
        <v>TECHPET SECADORES LTDA</v>
      </c>
      <c r="D403" s="28" t="s">
        <v>469</v>
      </c>
      <c r="E403" s="26" t="s">
        <v>276</v>
      </c>
      <c r="F403" s="28">
        <v>1462</v>
      </c>
      <c r="G403" s="26" t="s">
        <v>436</v>
      </c>
      <c r="H403" s="26" t="s">
        <v>435</v>
      </c>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v>9137.2900000000009</v>
      </c>
      <c r="AJ403" s="39">
        <v>0</v>
      </c>
      <c r="AK403" s="39">
        <v>0</v>
      </c>
      <c r="AL403" s="39">
        <v>0</v>
      </c>
      <c r="AM403" s="39">
        <v>0</v>
      </c>
      <c r="AN403" s="39">
        <v>0</v>
      </c>
      <c r="AO403" s="39">
        <v>0</v>
      </c>
      <c r="AP403" s="39">
        <v>0</v>
      </c>
      <c r="AQ403" s="39">
        <v>0</v>
      </c>
      <c r="AR403" s="39">
        <v>0</v>
      </c>
      <c r="AS403" s="39">
        <v>0</v>
      </c>
      <c r="AT403" s="39">
        <v>0</v>
      </c>
      <c r="AU403" s="39">
        <v>0</v>
      </c>
      <c r="AV403" s="39">
        <v>0</v>
      </c>
      <c r="AW403" s="39">
        <v>0</v>
      </c>
      <c r="AX403" s="39">
        <v>0</v>
      </c>
      <c r="AY403" s="39">
        <v>0</v>
      </c>
      <c r="AZ403" s="39">
        <v>0</v>
      </c>
      <c r="BA403" s="62">
        <v>0</v>
      </c>
      <c r="BB403" s="62">
        <v>0</v>
      </c>
      <c r="BC403" s="62">
        <v>0</v>
      </c>
      <c r="BD403" s="62">
        <v>0</v>
      </c>
      <c r="BE403" s="62">
        <v>0</v>
      </c>
      <c r="BF403" s="62">
        <v>0</v>
      </c>
      <c r="BG403" s="62">
        <v>0</v>
      </c>
      <c r="BH403" s="62">
        <v>0</v>
      </c>
      <c r="BI403" s="7">
        <v>0</v>
      </c>
      <c r="BJ403" s="7">
        <v>0</v>
      </c>
      <c r="BK403" s="62">
        <v>0</v>
      </c>
      <c r="BL403" s="62">
        <v>0</v>
      </c>
      <c r="BM403" s="170">
        <v>0</v>
      </c>
      <c r="BN403" s="62"/>
      <c r="BO403" s="62"/>
      <c r="BP403" s="62"/>
      <c r="BQ403" s="62"/>
      <c r="BR403" s="62"/>
      <c r="BS403" s="62"/>
      <c r="BT403" s="62"/>
    </row>
    <row r="404" spans="3:72" x14ac:dyDescent="0.25">
      <c r="C404" t="str">
        <f>INDEX(Propetz!B:B,MATCH(F404,Propetz!D:D,0),1)</f>
        <v>EDINA DA COSTA 16046116856</v>
      </c>
      <c r="D404" s="28" t="s">
        <v>470</v>
      </c>
      <c r="E404" s="26" t="s">
        <v>296</v>
      </c>
      <c r="F404" s="28">
        <v>1463</v>
      </c>
      <c r="G404" s="26" t="s">
        <v>529</v>
      </c>
      <c r="H404" s="26" t="s">
        <v>435</v>
      </c>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v>5499.07</v>
      </c>
      <c r="AJ404" s="39">
        <v>0</v>
      </c>
      <c r="AK404" s="39">
        <v>4640.3</v>
      </c>
      <c r="AL404" s="39">
        <v>3433.72</v>
      </c>
      <c r="AM404" s="39">
        <v>3469.89</v>
      </c>
      <c r="AN404" s="39">
        <v>0</v>
      </c>
      <c r="AO404" s="39">
        <v>0</v>
      </c>
      <c r="AP404" s="39">
        <v>0</v>
      </c>
      <c r="AQ404" s="39">
        <v>0</v>
      </c>
      <c r="AR404" s="39">
        <v>1631.98</v>
      </c>
      <c r="AS404" s="39">
        <v>1885.67</v>
      </c>
      <c r="AT404" s="39">
        <v>0</v>
      </c>
      <c r="AU404" s="39">
        <v>1750.48</v>
      </c>
      <c r="AV404" s="39">
        <v>1359.75</v>
      </c>
      <c r="AW404" s="39">
        <v>0</v>
      </c>
      <c r="AX404" s="39">
        <v>0</v>
      </c>
      <c r="AY404" s="39">
        <v>0</v>
      </c>
      <c r="AZ404" s="39">
        <v>0</v>
      </c>
      <c r="BA404" s="62">
        <v>1742.08</v>
      </c>
      <c r="BB404" s="62">
        <v>0</v>
      </c>
      <c r="BC404" s="62">
        <v>0</v>
      </c>
      <c r="BD404" s="62">
        <v>0</v>
      </c>
      <c r="BE404" s="62">
        <v>158.9</v>
      </c>
      <c r="BF404" s="62">
        <v>4877.49</v>
      </c>
      <c r="BG404" s="62">
        <v>0</v>
      </c>
      <c r="BH404" s="62">
        <v>0</v>
      </c>
      <c r="BI404" s="7">
        <v>0</v>
      </c>
      <c r="BJ404" s="7">
        <v>2201.1999999999998</v>
      </c>
      <c r="BK404" s="62">
        <v>6979.74</v>
      </c>
      <c r="BL404" s="62">
        <v>0</v>
      </c>
      <c r="BM404" s="170">
        <v>0</v>
      </c>
      <c r="BN404" s="62"/>
      <c r="BO404" s="62"/>
      <c r="BP404" s="62"/>
      <c r="BQ404" s="62"/>
      <c r="BR404" s="62"/>
      <c r="BS404" s="62"/>
      <c r="BT404" s="62"/>
    </row>
    <row r="405" spans="3:72" x14ac:dyDescent="0.25">
      <c r="C405" t="str">
        <f>INDEX(Propetz!B:B,MATCH(F405,Propetz!D:D,0),1)</f>
        <v>PET S VILLAGE LTDA</v>
      </c>
      <c r="D405" s="28" t="s">
        <v>350</v>
      </c>
      <c r="E405" s="26" t="s">
        <v>303</v>
      </c>
      <c r="F405" s="28">
        <v>1464</v>
      </c>
      <c r="G405" s="26" t="s">
        <v>529</v>
      </c>
      <c r="H405" s="26" t="s">
        <v>435</v>
      </c>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v>1628.72</v>
      </c>
      <c r="AJ405" s="39">
        <v>0</v>
      </c>
      <c r="AK405" s="39">
        <v>0</v>
      </c>
      <c r="AL405" s="39">
        <v>0</v>
      </c>
      <c r="AM405" s="39">
        <v>0</v>
      </c>
      <c r="AN405" s="39">
        <v>0</v>
      </c>
      <c r="AO405" s="39">
        <v>0</v>
      </c>
      <c r="AP405" s="39">
        <v>0</v>
      </c>
      <c r="AQ405" s="39">
        <v>0</v>
      </c>
      <c r="AR405" s="39">
        <v>0</v>
      </c>
      <c r="AS405" s="39">
        <v>0</v>
      </c>
      <c r="AT405" s="39">
        <v>0</v>
      </c>
      <c r="AU405" s="39">
        <v>0</v>
      </c>
      <c r="AV405" s="39">
        <v>0</v>
      </c>
      <c r="AW405" s="39">
        <v>0</v>
      </c>
      <c r="AX405" s="39">
        <v>0</v>
      </c>
      <c r="AY405" s="39">
        <v>0</v>
      </c>
      <c r="AZ405" s="39">
        <v>0</v>
      </c>
      <c r="BA405" s="62">
        <v>0</v>
      </c>
      <c r="BB405" s="62">
        <v>0</v>
      </c>
      <c r="BC405" s="62">
        <v>0</v>
      </c>
      <c r="BD405" s="62">
        <v>0</v>
      </c>
      <c r="BE405" s="62">
        <v>0</v>
      </c>
      <c r="BF405" s="62">
        <v>0</v>
      </c>
      <c r="BG405" s="62">
        <v>0</v>
      </c>
      <c r="BH405" s="62">
        <v>0</v>
      </c>
      <c r="BI405" s="7">
        <v>0</v>
      </c>
      <c r="BJ405" s="7">
        <v>0</v>
      </c>
      <c r="BK405" s="62">
        <v>0</v>
      </c>
      <c r="BL405" s="62">
        <v>0</v>
      </c>
      <c r="BM405" s="170">
        <v>0</v>
      </c>
      <c r="BN405" s="62"/>
      <c r="BO405" s="62"/>
      <c r="BP405" s="62"/>
      <c r="BQ405" s="62"/>
      <c r="BR405" s="62"/>
      <c r="BS405" s="62"/>
      <c r="BT405" s="62"/>
    </row>
    <row r="406" spans="3:72" x14ac:dyDescent="0.25">
      <c r="C406" t="str">
        <f>INDEX(Propetz!B:B,MATCH(F406,Propetz!D:D,0),1)</f>
        <v>AC VET. DISTRIBUIDORA LTDA</v>
      </c>
      <c r="D406" s="28" t="s">
        <v>472</v>
      </c>
      <c r="E406" s="26" t="s">
        <v>297</v>
      </c>
      <c r="F406" s="26">
        <v>1465</v>
      </c>
      <c r="G406" s="26" t="s">
        <v>436</v>
      </c>
      <c r="H406" s="26" t="s">
        <v>465</v>
      </c>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v>30662.05</v>
      </c>
      <c r="AK406" s="39">
        <v>0</v>
      </c>
      <c r="AL406" s="39">
        <v>0</v>
      </c>
      <c r="AM406" s="39">
        <v>0</v>
      </c>
      <c r="AN406" s="39">
        <v>0</v>
      </c>
      <c r="AO406" s="39">
        <v>0</v>
      </c>
      <c r="AP406" s="39">
        <v>0</v>
      </c>
      <c r="AQ406" s="39">
        <v>0</v>
      </c>
      <c r="AR406" s="39">
        <v>0</v>
      </c>
      <c r="AS406" s="39">
        <v>0</v>
      </c>
      <c r="AT406" s="39">
        <v>0</v>
      </c>
      <c r="AU406" s="39">
        <v>0</v>
      </c>
      <c r="AV406" s="39">
        <v>0</v>
      </c>
      <c r="AW406" s="39">
        <v>0</v>
      </c>
      <c r="AX406" s="39">
        <v>0</v>
      </c>
      <c r="AY406" s="39">
        <v>0</v>
      </c>
      <c r="AZ406" s="39">
        <v>0</v>
      </c>
      <c r="BA406" s="62">
        <v>0</v>
      </c>
      <c r="BB406" s="62">
        <v>0</v>
      </c>
      <c r="BC406" s="62">
        <v>0</v>
      </c>
      <c r="BD406" s="62">
        <v>0</v>
      </c>
      <c r="BE406" s="62">
        <v>0</v>
      </c>
      <c r="BF406" s="62">
        <v>0</v>
      </c>
      <c r="BG406" s="62">
        <v>0</v>
      </c>
      <c r="BH406" s="62">
        <v>0</v>
      </c>
      <c r="BI406" s="7">
        <v>0</v>
      </c>
      <c r="BJ406" s="7">
        <v>0</v>
      </c>
      <c r="BK406" s="62">
        <v>0</v>
      </c>
      <c r="BL406" s="62">
        <v>0</v>
      </c>
      <c r="BM406" s="170">
        <v>0</v>
      </c>
      <c r="BN406" s="62"/>
      <c r="BO406" s="62"/>
      <c r="BP406" s="62"/>
      <c r="BQ406" s="62"/>
      <c r="BR406" s="62"/>
      <c r="BS406" s="62"/>
      <c r="BT406" s="62"/>
    </row>
    <row r="407" spans="3:72" x14ac:dyDescent="0.25">
      <c r="C407" t="str">
        <f>INDEX(Propetz!B:B,MATCH(F407,Propetz!D:D,0),1)</f>
        <v>VALDECIR MEDEIROS</v>
      </c>
      <c r="D407" s="28" t="s">
        <v>488</v>
      </c>
      <c r="E407" s="26" t="s">
        <v>279</v>
      </c>
      <c r="F407" s="26">
        <v>1466</v>
      </c>
      <c r="G407" s="26" t="s">
        <v>529</v>
      </c>
      <c r="H407" s="26" t="s">
        <v>435</v>
      </c>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v>5001.6400000000003</v>
      </c>
      <c r="AL407" s="39">
        <v>4866.32</v>
      </c>
      <c r="AM407" s="39">
        <v>6759.06</v>
      </c>
      <c r="AN407" s="39">
        <v>0</v>
      </c>
      <c r="AO407" s="39">
        <v>0</v>
      </c>
      <c r="AP407" s="39">
        <v>0</v>
      </c>
      <c r="AQ407" s="39">
        <v>10357.02</v>
      </c>
      <c r="AR407" s="39">
        <v>0</v>
      </c>
      <c r="AS407" s="39">
        <v>4197.96</v>
      </c>
      <c r="AT407" s="39">
        <v>4197.96</v>
      </c>
      <c r="AU407" s="39">
        <v>0</v>
      </c>
      <c r="AV407" s="39">
        <v>0</v>
      </c>
      <c r="AW407" s="39">
        <v>0</v>
      </c>
      <c r="AX407" s="39">
        <v>0</v>
      </c>
      <c r="AY407" s="39">
        <v>6174.77</v>
      </c>
      <c r="AZ407" s="39">
        <v>1844.5</v>
      </c>
      <c r="BA407" s="62">
        <v>9624.84</v>
      </c>
      <c r="BB407" s="62">
        <v>0</v>
      </c>
      <c r="BC407" s="62">
        <v>0</v>
      </c>
      <c r="BD407" s="62">
        <v>7746.9</v>
      </c>
      <c r="BE407" s="62">
        <v>0</v>
      </c>
      <c r="BF407" s="62">
        <v>0</v>
      </c>
      <c r="BG407" s="62">
        <v>0</v>
      </c>
      <c r="BH407" s="62">
        <v>0</v>
      </c>
      <c r="BI407" s="11">
        <v>0</v>
      </c>
      <c r="BJ407" s="11">
        <v>0</v>
      </c>
      <c r="BK407" s="62">
        <v>0</v>
      </c>
      <c r="BL407" s="62">
        <v>0</v>
      </c>
      <c r="BM407" s="170">
        <v>0</v>
      </c>
      <c r="BN407" s="62"/>
      <c r="BO407" s="62"/>
      <c r="BP407" s="62"/>
      <c r="BQ407" s="62"/>
      <c r="BR407" s="62"/>
      <c r="BS407" s="62"/>
      <c r="BT407" s="62"/>
    </row>
    <row r="408" spans="3:72" x14ac:dyDescent="0.25">
      <c r="C408" t="str">
        <f>INDEX(Propetz!B:B,MATCH(F408,Propetz!D:D,0),1)</f>
        <v>MAGAZINEPET LTDA</v>
      </c>
      <c r="D408" s="28" t="s">
        <v>489</v>
      </c>
      <c r="E408" s="26" t="s">
        <v>279</v>
      </c>
      <c r="F408" s="26">
        <v>1467</v>
      </c>
      <c r="G408" s="26" t="s">
        <v>529</v>
      </c>
      <c r="H408" s="26" t="s">
        <v>435</v>
      </c>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v>5250.83</v>
      </c>
      <c r="AL408" s="39">
        <v>5029.01</v>
      </c>
      <c r="AM408" s="39">
        <v>4904.6400000000003</v>
      </c>
      <c r="AN408" s="39">
        <v>0</v>
      </c>
      <c r="AO408" s="39">
        <v>0</v>
      </c>
      <c r="AP408" s="39">
        <v>0</v>
      </c>
      <c r="AQ408" s="39">
        <v>0</v>
      </c>
      <c r="AR408" s="39">
        <v>0</v>
      </c>
      <c r="AS408" s="39">
        <v>0</v>
      </c>
      <c r="AT408" s="39">
        <v>0</v>
      </c>
      <c r="AU408" s="39">
        <v>0</v>
      </c>
      <c r="AV408" s="39">
        <v>0</v>
      </c>
      <c r="AW408" s="39">
        <v>0</v>
      </c>
      <c r="AX408" s="39">
        <v>0</v>
      </c>
      <c r="AY408" s="39">
        <v>0</v>
      </c>
      <c r="AZ408" s="39">
        <v>0</v>
      </c>
      <c r="BA408" s="62">
        <v>0</v>
      </c>
      <c r="BB408" s="62">
        <v>0</v>
      </c>
      <c r="BC408" s="62">
        <v>0</v>
      </c>
      <c r="BD408" s="62">
        <v>0</v>
      </c>
      <c r="BE408" s="62">
        <v>0</v>
      </c>
      <c r="BF408" s="62">
        <v>0</v>
      </c>
      <c r="BG408" s="62">
        <v>0</v>
      </c>
      <c r="BH408" s="62">
        <v>0</v>
      </c>
      <c r="BI408" s="11">
        <v>0</v>
      </c>
      <c r="BJ408" s="11">
        <v>0</v>
      </c>
      <c r="BK408" s="62">
        <v>0</v>
      </c>
      <c r="BL408" s="62">
        <v>0</v>
      </c>
      <c r="BM408" s="170">
        <v>0</v>
      </c>
      <c r="BN408" s="62"/>
      <c r="BO408" s="62"/>
      <c r="BP408" s="62"/>
      <c r="BQ408" s="62"/>
      <c r="BR408" s="62"/>
      <c r="BS408" s="62"/>
      <c r="BT408" s="62"/>
    </row>
    <row r="409" spans="3:72" x14ac:dyDescent="0.25">
      <c r="C409" t="str">
        <f>INDEX(Propetz!B:B,MATCH(F409,Propetz!D:D,0),1)</f>
        <v>T SMAHA GARBOSHOP</v>
      </c>
      <c r="D409" s="28" t="s">
        <v>490</v>
      </c>
      <c r="E409" s="26" t="s">
        <v>279</v>
      </c>
      <c r="F409" s="26">
        <v>1468</v>
      </c>
      <c r="G409" s="26" t="s">
        <v>529</v>
      </c>
      <c r="H409" s="26" t="s">
        <v>435</v>
      </c>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v>16031.38</v>
      </c>
      <c r="AL409" s="39">
        <v>6385.46</v>
      </c>
      <c r="AM409" s="39">
        <v>4955.16</v>
      </c>
      <c r="AN409" s="39">
        <v>0</v>
      </c>
      <c r="AO409" s="39">
        <v>0</v>
      </c>
      <c r="AP409" s="39">
        <v>0</v>
      </c>
      <c r="AQ409" s="39">
        <v>8336.7000000000007</v>
      </c>
      <c r="AR409" s="39">
        <v>0</v>
      </c>
      <c r="AS409" s="39">
        <v>0</v>
      </c>
      <c r="AT409" s="39">
        <v>0</v>
      </c>
      <c r="AU409" s="39">
        <v>0</v>
      </c>
      <c r="AV409" s="39">
        <v>0</v>
      </c>
      <c r="AW409" s="39">
        <v>0</v>
      </c>
      <c r="AX409" s="39">
        <v>0</v>
      </c>
      <c r="AY409" s="39">
        <v>0</v>
      </c>
      <c r="AZ409" s="39">
        <v>0</v>
      </c>
      <c r="BA409" s="62">
        <v>0</v>
      </c>
      <c r="BB409" s="62">
        <v>0</v>
      </c>
      <c r="BC409" s="62">
        <v>0</v>
      </c>
      <c r="BD409" s="62">
        <v>0</v>
      </c>
      <c r="BE409" s="62">
        <v>0</v>
      </c>
      <c r="BF409" s="62">
        <v>0</v>
      </c>
      <c r="BG409" s="62">
        <v>0</v>
      </c>
      <c r="BH409" s="62">
        <v>0</v>
      </c>
      <c r="BI409" s="11">
        <v>0</v>
      </c>
      <c r="BJ409" s="11">
        <v>0</v>
      </c>
      <c r="BK409" s="62">
        <v>0</v>
      </c>
      <c r="BL409" s="62">
        <v>0</v>
      </c>
      <c r="BM409" s="170">
        <v>0</v>
      </c>
      <c r="BN409" s="62"/>
      <c r="BO409" s="62"/>
      <c r="BP409" s="62"/>
      <c r="BQ409" s="62"/>
      <c r="BR409" s="62"/>
      <c r="BS409" s="62"/>
      <c r="BT409" s="62"/>
    </row>
    <row r="410" spans="3:72" x14ac:dyDescent="0.25">
      <c r="C410" t="str">
        <f>INDEX(Propetz!B:B,MATCH(F410,Propetz!D:D,0),1)</f>
        <v>AD SANTOS PRODUTOS PET LTDA</v>
      </c>
      <c r="D410" s="28" t="s">
        <v>491</v>
      </c>
      <c r="E410" s="26" t="s">
        <v>303</v>
      </c>
      <c r="F410" s="26">
        <v>1470</v>
      </c>
      <c r="G410" s="26" t="s">
        <v>529</v>
      </c>
      <c r="H410" s="26" t="s">
        <v>435</v>
      </c>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v>8785.92</v>
      </c>
      <c r="AL410" s="39">
        <v>3089.17</v>
      </c>
      <c r="AM410" s="39">
        <v>18894.75</v>
      </c>
      <c r="AN410" s="39">
        <v>0</v>
      </c>
      <c r="AO410" s="39">
        <v>4470</v>
      </c>
      <c r="AP410" s="39">
        <v>0</v>
      </c>
      <c r="AQ410" s="39">
        <v>0</v>
      </c>
      <c r="AR410" s="39">
        <v>0</v>
      </c>
      <c r="AS410" s="39">
        <v>0</v>
      </c>
      <c r="AT410" s="39">
        <v>0</v>
      </c>
      <c r="AU410" s="39">
        <v>0</v>
      </c>
      <c r="AV410" s="39">
        <v>0</v>
      </c>
      <c r="AW410" s="39">
        <v>0</v>
      </c>
      <c r="AX410" s="39">
        <v>0</v>
      </c>
      <c r="AY410" s="39">
        <v>0</v>
      </c>
      <c r="AZ410" s="39">
        <v>0</v>
      </c>
      <c r="BA410" s="62">
        <v>0</v>
      </c>
      <c r="BB410" s="62">
        <v>0</v>
      </c>
      <c r="BC410" s="62">
        <v>0</v>
      </c>
      <c r="BD410" s="62">
        <v>0</v>
      </c>
      <c r="BE410" s="62">
        <v>0</v>
      </c>
      <c r="BF410" s="62">
        <v>0</v>
      </c>
      <c r="BG410" s="62">
        <v>0</v>
      </c>
      <c r="BH410" s="62">
        <v>0</v>
      </c>
      <c r="BI410" s="11">
        <v>0</v>
      </c>
      <c r="BJ410" s="11">
        <v>0</v>
      </c>
      <c r="BK410" s="62">
        <v>0</v>
      </c>
      <c r="BL410" s="62">
        <v>0</v>
      </c>
      <c r="BM410" s="170">
        <v>0</v>
      </c>
      <c r="BN410" s="62"/>
      <c r="BO410" s="62"/>
      <c r="BP410" s="62"/>
      <c r="BQ410" s="62"/>
      <c r="BR410" s="62"/>
      <c r="BS410" s="62"/>
      <c r="BT410" s="62"/>
    </row>
    <row r="411" spans="3:72" x14ac:dyDescent="0.25">
      <c r="C411" t="str">
        <f>INDEX(Propetz!B:B,MATCH(F411,Propetz!D:D,0),1)</f>
        <v>UNIAO PET COMERCIO ATACADISTA LTDA</v>
      </c>
      <c r="D411" s="28" t="s">
        <v>496</v>
      </c>
      <c r="E411" s="28" t="s">
        <v>275</v>
      </c>
      <c r="F411" s="26">
        <v>1472</v>
      </c>
      <c r="G411" s="26" t="s">
        <v>529</v>
      </c>
      <c r="H411" s="26" t="s">
        <v>435</v>
      </c>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v>31010.959999999999</v>
      </c>
      <c r="AN411" s="39">
        <v>12364.94</v>
      </c>
      <c r="AO411" s="39">
        <v>10162.939999999999</v>
      </c>
      <c r="AP411" s="39">
        <v>7304.88</v>
      </c>
      <c r="AQ411" s="39">
        <v>18337.130000000005</v>
      </c>
      <c r="AR411" s="39">
        <v>23549.35</v>
      </c>
      <c r="AS411" s="39">
        <v>26851.13</v>
      </c>
      <c r="AT411" s="39">
        <v>29245.440000000002</v>
      </c>
      <c r="AU411" s="39">
        <v>18677.189999999999</v>
      </c>
      <c r="AV411" s="39">
        <v>0</v>
      </c>
      <c r="AW411" s="39">
        <v>32845.69</v>
      </c>
      <c r="AX411" s="39">
        <v>5422.02</v>
      </c>
      <c r="AY411" s="39">
        <v>23090.99</v>
      </c>
      <c r="AZ411" s="39">
        <v>1116.67</v>
      </c>
      <c r="BA411" s="62">
        <v>12880.85</v>
      </c>
      <c r="BB411" s="62">
        <v>12848.43</v>
      </c>
      <c r="BC411" s="62">
        <v>8573.3100000000013</v>
      </c>
      <c r="BD411" s="62">
        <v>18467.080000000002</v>
      </c>
      <c r="BE411" s="62">
        <v>38044.03</v>
      </c>
      <c r="BF411" s="62">
        <v>36126.32</v>
      </c>
      <c r="BG411" s="62">
        <v>0</v>
      </c>
      <c r="BH411" s="62">
        <v>0</v>
      </c>
      <c r="BI411" s="11">
        <v>11374.960000000001</v>
      </c>
      <c r="BJ411" s="11">
        <v>0</v>
      </c>
      <c r="BK411" s="62">
        <v>18154.649999999998</v>
      </c>
      <c r="BL411" s="62">
        <v>27172.55</v>
      </c>
      <c r="BM411" s="170">
        <v>0</v>
      </c>
      <c r="BN411" s="62"/>
      <c r="BO411" s="62"/>
      <c r="BP411" s="62"/>
      <c r="BQ411" s="62"/>
      <c r="BR411" s="62"/>
      <c r="BS411" s="62"/>
      <c r="BT411" s="62"/>
    </row>
    <row r="412" spans="3:72" x14ac:dyDescent="0.25">
      <c r="C412" t="str">
        <f>INDEX(Propetz!B:B,MATCH(F412,Propetz!D:D,0),1)</f>
        <v>PRIME IND E DISTRIB DE COSMETICOS LTDA</v>
      </c>
      <c r="D412" s="28" t="s">
        <v>497</v>
      </c>
      <c r="E412" s="28" t="s">
        <v>281</v>
      </c>
      <c r="F412" s="26">
        <v>1473</v>
      </c>
      <c r="G412" s="26" t="s">
        <v>529</v>
      </c>
      <c r="H412" s="26" t="s">
        <v>435</v>
      </c>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v>6036.58</v>
      </c>
      <c r="AN412" s="39">
        <v>0</v>
      </c>
      <c r="AO412" s="39">
        <v>0</v>
      </c>
      <c r="AP412" s="39">
        <v>0</v>
      </c>
      <c r="AQ412" s="39">
        <v>0</v>
      </c>
      <c r="AR412" s="39">
        <v>3532.28</v>
      </c>
      <c r="AS412" s="39">
        <v>0</v>
      </c>
      <c r="AT412" s="39">
        <v>0</v>
      </c>
      <c r="AU412" s="39">
        <v>6650.72</v>
      </c>
      <c r="AV412" s="39">
        <v>0</v>
      </c>
      <c r="AW412" s="39">
        <v>0</v>
      </c>
      <c r="AX412" s="39">
        <v>5765.82</v>
      </c>
      <c r="AY412" s="39">
        <v>0</v>
      </c>
      <c r="AZ412" s="39">
        <v>4234.12</v>
      </c>
      <c r="BA412" s="62">
        <v>0</v>
      </c>
      <c r="BB412" s="62">
        <v>0</v>
      </c>
      <c r="BC412" s="62">
        <v>0</v>
      </c>
      <c r="BD412" s="62">
        <v>0</v>
      </c>
      <c r="BE412" s="62">
        <v>903.93</v>
      </c>
      <c r="BF412" s="62">
        <v>0</v>
      </c>
      <c r="BG412" s="62">
        <v>0</v>
      </c>
      <c r="BH412" s="62">
        <v>0</v>
      </c>
      <c r="BI412" s="11">
        <v>5429.17</v>
      </c>
      <c r="BJ412" s="11">
        <v>4428.0599999999995</v>
      </c>
      <c r="BK412" s="62">
        <v>2918.49</v>
      </c>
      <c r="BL412" s="62">
        <v>0</v>
      </c>
      <c r="BM412" s="170">
        <v>0</v>
      </c>
      <c r="BN412" s="62"/>
      <c r="BO412" s="62"/>
      <c r="BP412" s="62"/>
      <c r="BQ412" s="62"/>
      <c r="BR412" s="62"/>
      <c r="BS412" s="62"/>
      <c r="BT412" s="62"/>
    </row>
    <row r="413" spans="3:72" x14ac:dyDescent="0.25">
      <c r="C413" t="str">
        <f>INDEX(Propetz!B:B,MATCH(F413,Propetz!D:D,0),1)</f>
        <v>OMEGA FABRICACAO LTDA</v>
      </c>
      <c r="D413" s="28" t="s">
        <v>498</v>
      </c>
      <c r="E413" s="28" t="s">
        <v>279</v>
      </c>
      <c r="F413" s="26">
        <v>1474</v>
      </c>
      <c r="G413" s="26" t="s">
        <v>529</v>
      </c>
      <c r="H413" s="26" t="s">
        <v>435</v>
      </c>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v>9947.6</v>
      </c>
      <c r="AN413" s="39">
        <v>0</v>
      </c>
      <c r="AO413" s="39">
        <v>0</v>
      </c>
      <c r="AP413" s="39">
        <v>0</v>
      </c>
      <c r="AQ413" s="39">
        <v>0</v>
      </c>
      <c r="AR413" s="39">
        <v>0</v>
      </c>
      <c r="AS413" s="39">
        <v>0</v>
      </c>
      <c r="AT413" s="39">
        <v>0</v>
      </c>
      <c r="AU413" s="39">
        <v>0</v>
      </c>
      <c r="AV413" s="39">
        <v>0</v>
      </c>
      <c r="AW413" s="39">
        <v>0</v>
      </c>
      <c r="AX413" s="39">
        <v>0</v>
      </c>
      <c r="AY413" s="39">
        <v>0</v>
      </c>
      <c r="AZ413" s="39">
        <v>0</v>
      </c>
      <c r="BA413" s="62">
        <v>0</v>
      </c>
      <c r="BB413" s="62">
        <v>0</v>
      </c>
      <c r="BC413" s="62">
        <v>0</v>
      </c>
      <c r="BD413" s="62">
        <v>0</v>
      </c>
      <c r="BE413" s="62">
        <v>0</v>
      </c>
      <c r="BF413" s="62">
        <v>0</v>
      </c>
      <c r="BG413" s="62">
        <v>0</v>
      </c>
      <c r="BH413" s="62">
        <v>0</v>
      </c>
      <c r="BI413" s="11">
        <v>0</v>
      </c>
      <c r="BJ413" s="11">
        <v>0</v>
      </c>
      <c r="BK413" s="62">
        <v>0</v>
      </c>
      <c r="BL413" s="62">
        <v>0</v>
      </c>
      <c r="BM413" s="170">
        <v>0</v>
      </c>
      <c r="BN413" s="62"/>
      <c r="BO413" s="62"/>
      <c r="BP413" s="62"/>
      <c r="BQ413" s="62"/>
      <c r="BR413" s="62"/>
      <c r="BS413" s="62"/>
      <c r="BT413" s="62"/>
    </row>
    <row r="414" spans="3:72" x14ac:dyDescent="0.25">
      <c r="C414" t="str">
        <f>INDEX(Propetz!B:B,MATCH(F414,Propetz!D:D,0),1)</f>
        <v>R. R. ROCHA COMERCIO DE PRODUTOS PARA PET</v>
      </c>
      <c r="D414" s="28" t="s">
        <v>499</v>
      </c>
      <c r="E414" s="28" t="s">
        <v>276</v>
      </c>
      <c r="F414" s="26">
        <v>1475</v>
      </c>
      <c r="G414" s="26" t="s">
        <v>436</v>
      </c>
      <c r="H414" s="26" t="s">
        <v>435</v>
      </c>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v>12789.630000000001</v>
      </c>
      <c r="AN414" s="39">
        <v>0</v>
      </c>
      <c r="AO414" s="39">
        <v>3534.67</v>
      </c>
      <c r="AP414" s="39">
        <v>3563.58</v>
      </c>
      <c r="AQ414" s="39">
        <v>0</v>
      </c>
      <c r="AR414" s="39">
        <v>3094.97</v>
      </c>
      <c r="AS414" s="39">
        <v>3927.54</v>
      </c>
      <c r="AT414" s="39">
        <v>2105.16</v>
      </c>
      <c r="AU414" s="39">
        <v>2215.16</v>
      </c>
      <c r="AV414" s="39">
        <v>2888.04</v>
      </c>
      <c r="AW414" s="39">
        <v>6319.72</v>
      </c>
      <c r="AX414" s="39">
        <v>4030.44</v>
      </c>
      <c r="AY414" s="39">
        <v>9848.19</v>
      </c>
      <c r="AZ414" s="39">
        <v>2585.3200000000002</v>
      </c>
      <c r="BA414" s="62">
        <v>9070.08</v>
      </c>
      <c r="BB414" s="62">
        <v>0</v>
      </c>
      <c r="BC414" s="62">
        <v>0</v>
      </c>
      <c r="BD414" s="62">
        <v>11217.130000000001</v>
      </c>
      <c r="BE414" s="62">
        <v>2130.7800000000002</v>
      </c>
      <c r="BF414" s="62">
        <v>6159.68</v>
      </c>
      <c r="BG414" s="62">
        <v>0</v>
      </c>
      <c r="BH414" s="62">
        <v>4342.84</v>
      </c>
      <c r="BI414" s="11">
        <v>6651.5</v>
      </c>
      <c r="BJ414" s="11">
        <v>10033.799999999999</v>
      </c>
      <c r="BK414" s="62">
        <v>6469.1799999999994</v>
      </c>
      <c r="BL414" s="62">
        <v>6275.2</v>
      </c>
      <c r="BM414" s="170">
        <v>0</v>
      </c>
      <c r="BN414" s="62"/>
      <c r="BO414" s="62"/>
      <c r="BP414" s="62"/>
      <c r="BQ414" s="62"/>
      <c r="BR414" s="62"/>
      <c r="BS414" s="62"/>
      <c r="BT414" s="62"/>
    </row>
    <row r="415" spans="3:72" x14ac:dyDescent="0.25">
      <c r="C415" t="str">
        <f>INDEX(Propetz!B:B,MATCH(F415,Propetz!D:D,0),1)</f>
        <v>PET SHOP ATACADO DE PRODUTOS PARA ANIMAIS EIRELI</v>
      </c>
      <c r="D415" s="28" t="s">
        <v>500</v>
      </c>
      <c r="E415" s="28" t="s">
        <v>276</v>
      </c>
      <c r="F415" s="26">
        <v>1476</v>
      </c>
      <c r="G415" s="26" t="s">
        <v>437</v>
      </c>
      <c r="H415" s="26" t="s">
        <v>435</v>
      </c>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v>29428.52</v>
      </c>
      <c r="AN415" s="39">
        <v>12394.98</v>
      </c>
      <c r="AO415" s="39">
        <v>6662.44</v>
      </c>
      <c r="AP415" s="39">
        <v>0</v>
      </c>
      <c r="AQ415" s="39">
        <v>7021.73</v>
      </c>
      <c r="AR415" s="39">
        <v>1217.79</v>
      </c>
      <c r="AS415" s="39">
        <v>0</v>
      </c>
      <c r="AT415" s="39">
        <v>0</v>
      </c>
      <c r="AU415" s="39">
        <v>2579.52</v>
      </c>
      <c r="AV415" s="39">
        <v>0</v>
      </c>
      <c r="AW415" s="39">
        <v>0</v>
      </c>
      <c r="AX415" s="39">
        <v>2735.64</v>
      </c>
      <c r="AY415" s="39">
        <v>0</v>
      </c>
      <c r="AZ415" s="39">
        <v>3517.7599999999998</v>
      </c>
      <c r="BA415" s="62">
        <v>2875.08</v>
      </c>
      <c r="BB415" s="62">
        <v>0</v>
      </c>
      <c r="BC415" s="62">
        <v>0</v>
      </c>
      <c r="BD415" s="62">
        <v>1994.46</v>
      </c>
      <c r="BE415" s="62">
        <v>0</v>
      </c>
      <c r="BF415" s="62">
        <v>0</v>
      </c>
      <c r="BG415" s="62">
        <v>0</v>
      </c>
      <c r="BH415" s="62">
        <v>0</v>
      </c>
      <c r="BI415" s="11">
        <v>3532.54</v>
      </c>
      <c r="BJ415" s="11">
        <v>0</v>
      </c>
      <c r="BK415" s="62">
        <v>0</v>
      </c>
      <c r="BL415" s="62">
        <v>0</v>
      </c>
      <c r="BM415" s="170">
        <v>0</v>
      </c>
      <c r="BN415" s="62"/>
      <c r="BO415" s="62"/>
      <c r="BP415" s="62"/>
      <c r="BQ415" s="62"/>
      <c r="BR415" s="62"/>
      <c r="BS415" s="62"/>
      <c r="BT415" s="62"/>
    </row>
    <row r="416" spans="3:72" x14ac:dyDescent="0.25">
      <c r="C416" t="str">
        <f>INDEX(Propetz!B:B,MATCH(F416,Propetz!D:D,0),1)</f>
        <v>A A MIGUEL PETIT LTDA</v>
      </c>
      <c r="D416" s="31" t="s">
        <v>501</v>
      </c>
      <c r="E416" s="26" t="s">
        <v>279</v>
      </c>
      <c r="F416" s="26">
        <v>1477</v>
      </c>
      <c r="G416" s="26" t="s">
        <v>529</v>
      </c>
      <c r="H416" s="26" t="s">
        <v>435</v>
      </c>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v>5258.92</v>
      </c>
      <c r="AO416" s="39">
        <v>0</v>
      </c>
      <c r="AP416" s="39">
        <v>0</v>
      </c>
      <c r="AQ416" s="39">
        <v>0</v>
      </c>
      <c r="AR416" s="39">
        <v>0</v>
      </c>
      <c r="AS416" s="39">
        <v>0</v>
      </c>
      <c r="AT416" s="39">
        <v>0</v>
      </c>
      <c r="AU416" s="39">
        <v>0</v>
      </c>
      <c r="AV416" s="39">
        <v>0</v>
      </c>
      <c r="AW416" s="39">
        <v>0</v>
      </c>
      <c r="AX416" s="39">
        <v>0</v>
      </c>
      <c r="AY416" s="39">
        <v>0</v>
      </c>
      <c r="AZ416" s="39">
        <v>0</v>
      </c>
      <c r="BA416" s="62">
        <v>0</v>
      </c>
      <c r="BB416" s="62">
        <v>0</v>
      </c>
      <c r="BC416" s="62">
        <v>0</v>
      </c>
      <c r="BD416" s="62">
        <v>0</v>
      </c>
      <c r="BE416" s="62">
        <v>0</v>
      </c>
      <c r="BF416" s="62">
        <v>0</v>
      </c>
      <c r="BG416" s="62">
        <v>0</v>
      </c>
      <c r="BH416" s="62">
        <v>0</v>
      </c>
      <c r="BI416" s="11">
        <v>0</v>
      </c>
      <c r="BJ416" s="11">
        <v>0</v>
      </c>
      <c r="BK416" s="62">
        <v>0</v>
      </c>
      <c r="BL416" s="62">
        <v>0</v>
      </c>
      <c r="BM416" s="170">
        <v>0</v>
      </c>
      <c r="BN416" s="62"/>
      <c r="BO416" s="62"/>
      <c r="BP416" s="62"/>
      <c r="BQ416" s="62"/>
      <c r="BR416" s="62"/>
      <c r="BS416" s="62"/>
      <c r="BT416" s="62"/>
    </row>
    <row r="417" spans="3:72" x14ac:dyDescent="0.25">
      <c r="C417" t="str">
        <f>INDEX(Propetz!B:B,MATCH(F417,Propetz!D:D,0),1)</f>
        <v>KIVIA KAROLINE DA SILVA COSTA LTDA</v>
      </c>
      <c r="D417" s="31" t="s">
        <v>502</v>
      </c>
      <c r="E417" s="26" t="s">
        <v>281</v>
      </c>
      <c r="F417" s="26">
        <v>1479</v>
      </c>
      <c r="G417" s="26" t="s">
        <v>437</v>
      </c>
      <c r="H417" s="26" t="s">
        <v>435</v>
      </c>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v>6006.91</v>
      </c>
      <c r="AO417" s="39">
        <v>0</v>
      </c>
      <c r="AP417" s="39">
        <v>0</v>
      </c>
      <c r="AQ417" s="39">
        <v>2617</v>
      </c>
      <c r="AR417" s="39">
        <v>9480.08</v>
      </c>
      <c r="AS417" s="39">
        <v>8787.84</v>
      </c>
      <c r="AT417" s="39">
        <v>0</v>
      </c>
      <c r="AU417" s="39">
        <v>3590.56</v>
      </c>
      <c r="AV417" s="39">
        <v>5600.24</v>
      </c>
      <c r="AW417" s="39">
        <v>1489.6</v>
      </c>
      <c r="AX417" s="39">
        <v>4409.92</v>
      </c>
      <c r="AY417" s="39">
        <v>0</v>
      </c>
      <c r="AZ417" s="39">
        <v>0</v>
      </c>
      <c r="BA417" s="62">
        <v>8111.44</v>
      </c>
      <c r="BB417" s="62">
        <v>4920.76</v>
      </c>
      <c r="BC417" s="62">
        <v>0</v>
      </c>
      <c r="BD417" s="62">
        <v>12451.45</v>
      </c>
      <c r="BE417" s="62">
        <v>0</v>
      </c>
      <c r="BF417" s="62">
        <v>0</v>
      </c>
      <c r="BG417" s="62">
        <v>0</v>
      </c>
      <c r="BH417" s="62">
        <v>0</v>
      </c>
      <c r="BI417" s="11">
        <v>0</v>
      </c>
      <c r="BJ417" s="11">
        <v>0</v>
      </c>
      <c r="BK417" s="62">
        <v>0</v>
      </c>
      <c r="BL417" s="62">
        <v>0</v>
      </c>
      <c r="BM417" s="170">
        <v>0</v>
      </c>
      <c r="BN417" s="62"/>
      <c r="BO417" s="62"/>
      <c r="BP417" s="62"/>
      <c r="BQ417" s="62"/>
      <c r="BR417" s="62"/>
      <c r="BS417" s="62"/>
      <c r="BT417" s="62"/>
    </row>
    <row r="418" spans="3:72" x14ac:dyDescent="0.25">
      <c r="C418" t="str">
        <f>INDEX(Propetz!B:B,MATCH(F418,Propetz!D:D,0),1)</f>
        <v>IMPACTUS PET COMERCIO E SERVICOS LTDA</v>
      </c>
      <c r="D418" s="55" t="s">
        <v>503</v>
      </c>
      <c r="E418" s="27" t="s">
        <v>297</v>
      </c>
      <c r="F418" s="26">
        <v>1480</v>
      </c>
      <c r="G418" s="26" t="s">
        <v>436</v>
      </c>
      <c r="H418" s="26" t="s">
        <v>435</v>
      </c>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v>5012.53</v>
      </c>
      <c r="AP418" s="39">
        <v>0</v>
      </c>
      <c r="AQ418" s="39">
        <v>0</v>
      </c>
      <c r="AR418" s="39">
        <v>5422.8</v>
      </c>
      <c r="AS418" s="39">
        <v>0</v>
      </c>
      <c r="AT418" s="39">
        <v>0</v>
      </c>
      <c r="AU418" s="39">
        <v>4197.96</v>
      </c>
      <c r="AV418" s="39">
        <v>0</v>
      </c>
      <c r="AW418" s="39">
        <v>0</v>
      </c>
      <c r="AX418" s="39">
        <v>0</v>
      </c>
      <c r="AY418" s="39">
        <v>0</v>
      </c>
      <c r="AZ418" s="39">
        <v>0</v>
      </c>
      <c r="BA418" s="62">
        <v>7340.2199999999993</v>
      </c>
      <c r="BB418" s="62">
        <v>0</v>
      </c>
      <c r="BC418" s="62">
        <v>0</v>
      </c>
      <c r="BD418" s="62">
        <v>0</v>
      </c>
      <c r="BE418" s="62">
        <v>0</v>
      </c>
      <c r="BF418" s="62">
        <v>0</v>
      </c>
      <c r="BG418" s="62">
        <v>0</v>
      </c>
      <c r="BH418" s="62">
        <v>0</v>
      </c>
      <c r="BI418" s="11">
        <v>0</v>
      </c>
      <c r="BJ418" s="11">
        <v>0</v>
      </c>
      <c r="BK418" s="62">
        <v>0</v>
      </c>
      <c r="BL418" s="62">
        <v>0</v>
      </c>
      <c r="BM418" s="170">
        <v>0</v>
      </c>
      <c r="BN418" s="62"/>
      <c r="BO418" s="62"/>
      <c r="BP418" s="62"/>
      <c r="BQ418" s="62"/>
      <c r="BR418" s="62"/>
      <c r="BS418" s="62"/>
      <c r="BT418" s="62"/>
    </row>
    <row r="419" spans="3:72" x14ac:dyDescent="0.25">
      <c r="C419" t="str">
        <f>INDEX(Propetz!B:B,MATCH(F419,Propetz!D:D,0),1)</f>
        <v>MION COMERCIO DE FLORES E EMBALAGENS LTDA</v>
      </c>
      <c r="D419" s="55" t="s">
        <v>504</v>
      </c>
      <c r="E419" s="27" t="s">
        <v>276</v>
      </c>
      <c r="F419" s="26">
        <v>1481</v>
      </c>
      <c r="G419" s="26" t="s">
        <v>436</v>
      </c>
      <c r="H419" s="26" t="s">
        <v>435</v>
      </c>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v>6108.58</v>
      </c>
      <c r="AP419" s="39">
        <v>6117.15</v>
      </c>
      <c r="AQ419" s="39">
        <v>4327.38</v>
      </c>
      <c r="AR419" s="39">
        <v>8346.7100000000009</v>
      </c>
      <c r="AS419" s="39">
        <v>5050.72</v>
      </c>
      <c r="AT419" s="39">
        <v>8547.5679999999993</v>
      </c>
      <c r="AU419" s="39">
        <v>3353.71</v>
      </c>
      <c r="AV419" s="39">
        <v>3331.54</v>
      </c>
      <c r="AW419" s="39">
        <v>8284.9700000000012</v>
      </c>
      <c r="AX419" s="39">
        <v>2619.2600000000002</v>
      </c>
      <c r="AY419" s="39">
        <v>7371.4400000000005</v>
      </c>
      <c r="AZ419" s="39">
        <v>1125.8599999999999</v>
      </c>
      <c r="BA419" s="62">
        <v>5615.58</v>
      </c>
      <c r="BB419" s="62">
        <v>5800.4</v>
      </c>
      <c r="BC419" s="62">
        <v>0</v>
      </c>
      <c r="BD419" s="62">
        <v>6882.38</v>
      </c>
      <c r="BE419" s="62">
        <v>1128.01</v>
      </c>
      <c r="BF419" s="62">
        <v>5933.9100000000008</v>
      </c>
      <c r="BG419" s="62">
        <v>1975.3</v>
      </c>
      <c r="BH419" s="62">
        <v>6526.0599999999995</v>
      </c>
      <c r="BI419" s="11">
        <v>0</v>
      </c>
      <c r="BJ419" s="11">
        <v>5676.06</v>
      </c>
      <c r="BK419" s="62">
        <v>1315.18</v>
      </c>
      <c r="BL419" s="62">
        <v>2225.67</v>
      </c>
      <c r="BM419" s="170">
        <v>0</v>
      </c>
      <c r="BN419" s="62"/>
      <c r="BO419" s="62"/>
      <c r="BP419" s="62"/>
      <c r="BQ419" s="62"/>
      <c r="BR419" s="62"/>
      <c r="BS419" s="62"/>
      <c r="BT419" s="62"/>
    </row>
    <row r="420" spans="3:72" x14ac:dyDescent="0.25">
      <c r="C420" t="str">
        <f>INDEX(Propetz!B:B,MATCH(F420,Propetz!D:D,0),1)</f>
        <v>54.724.730 BRUNO ROBERTO DOS SANTOS / adriana da silva santos</v>
      </c>
      <c r="D420" s="55" t="s">
        <v>527</v>
      </c>
      <c r="E420" s="27" t="s">
        <v>276</v>
      </c>
      <c r="F420" s="26">
        <v>1482</v>
      </c>
      <c r="G420" s="26" t="s">
        <v>436</v>
      </c>
      <c r="H420" s="26" t="s">
        <v>435</v>
      </c>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v>7596.32</v>
      </c>
      <c r="AP420" s="39">
        <v>10633.16</v>
      </c>
      <c r="AQ420" s="39">
        <v>22643.739999999998</v>
      </c>
      <c r="AR420" s="39">
        <v>19474.98</v>
      </c>
      <c r="AS420" s="39">
        <v>24607.66</v>
      </c>
      <c r="AT420" s="39">
        <v>19081.29</v>
      </c>
      <c r="AU420" s="39">
        <v>22232.309999999998</v>
      </c>
      <c r="AV420" s="39">
        <v>22093.11</v>
      </c>
      <c r="AW420" s="39">
        <v>25900.58</v>
      </c>
      <c r="AX420" s="39">
        <v>18378.18</v>
      </c>
      <c r="AY420" s="39">
        <v>20673.59</v>
      </c>
      <c r="AZ420" s="39">
        <v>11759.46</v>
      </c>
      <c r="BA420" s="62">
        <v>4625.2</v>
      </c>
      <c r="BB420" s="62">
        <v>0</v>
      </c>
      <c r="BC420" s="62">
        <v>0</v>
      </c>
      <c r="BD420" s="62">
        <v>0</v>
      </c>
      <c r="BE420" s="62">
        <v>0</v>
      </c>
      <c r="BF420" s="62">
        <v>0</v>
      </c>
      <c r="BG420" s="62">
        <v>0</v>
      </c>
      <c r="BH420" s="62">
        <v>0</v>
      </c>
      <c r="BI420" s="11">
        <v>0</v>
      </c>
      <c r="BJ420" s="11">
        <v>0</v>
      </c>
      <c r="BK420" s="62">
        <v>0</v>
      </c>
      <c r="BL420" s="62">
        <v>0</v>
      </c>
      <c r="BM420" s="170">
        <v>0</v>
      </c>
      <c r="BN420" s="62"/>
      <c r="BO420" s="62"/>
      <c r="BP420" s="62"/>
      <c r="BQ420" s="62"/>
      <c r="BR420" s="62"/>
      <c r="BS420" s="62"/>
      <c r="BT420" s="62"/>
    </row>
    <row r="421" spans="3:72" x14ac:dyDescent="0.25">
      <c r="C421" t="str">
        <f>INDEX(Propetz!B:B,MATCH(F421,Propetz!D:D,0),1)</f>
        <v>NUTRICAO COMERCIO E SERVICOS LTDA</v>
      </c>
      <c r="D421" s="59" t="s">
        <v>507</v>
      </c>
      <c r="E421" s="57" t="s">
        <v>286</v>
      </c>
      <c r="F421" s="26">
        <v>1483</v>
      </c>
      <c r="G421" s="26" t="s">
        <v>436</v>
      </c>
      <c r="H421" s="26" t="s">
        <v>435</v>
      </c>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c r="AP421" s="39">
        <v>9370.1200000000008</v>
      </c>
      <c r="AQ421" s="39">
        <v>0</v>
      </c>
      <c r="AR421" s="39">
        <v>0</v>
      </c>
      <c r="AS421" s="39">
        <v>0</v>
      </c>
      <c r="AT421" s="39">
        <v>0</v>
      </c>
      <c r="AU421" s="39">
        <v>0</v>
      </c>
      <c r="AV421" s="39">
        <v>0</v>
      </c>
      <c r="AW421" s="39">
        <v>0</v>
      </c>
      <c r="AX421" s="39">
        <v>0</v>
      </c>
      <c r="AY421" s="39">
        <v>0</v>
      </c>
      <c r="AZ421" s="39">
        <v>0</v>
      </c>
      <c r="BA421" s="62">
        <v>0</v>
      </c>
      <c r="BB421" s="62">
        <v>0</v>
      </c>
      <c r="BC421" s="62">
        <v>0</v>
      </c>
      <c r="BD421" s="62">
        <v>0</v>
      </c>
      <c r="BE421" s="62">
        <v>0</v>
      </c>
      <c r="BF421" s="62">
        <v>0</v>
      </c>
      <c r="BG421" s="62">
        <v>0</v>
      </c>
      <c r="BH421" s="62">
        <v>0</v>
      </c>
      <c r="BI421" s="11">
        <v>0</v>
      </c>
      <c r="BJ421" s="11">
        <v>0</v>
      </c>
      <c r="BK421" s="62">
        <v>0</v>
      </c>
      <c r="BL421" s="62">
        <v>0</v>
      </c>
      <c r="BM421" s="170">
        <v>0</v>
      </c>
      <c r="BN421" s="62"/>
      <c r="BO421" s="62"/>
      <c r="BP421" s="62"/>
      <c r="BQ421" s="62"/>
      <c r="BR421" s="62"/>
      <c r="BS421" s="62"/>
      <c r="BT421" s="62"/>
    </row>
    <row r="422" spans="3:72" x14ac:dyDescent="0.25">
      <c r="C422" t="str">
        <f>INDEX(Propetz!B:B,MATCH(F422,Propetz!D:D,0),1)</f>
        <v>MEDICALVET COMERCIO DE PRODUTOS VETERINARIOS LTDA.</v>
      </c>
      <c r="D422" s="59" t="s">
        <v>508</v>
      </c>
      <c r="E422" s="57" t="s">
        <v>276</v>
      </c>
      <c r="F422" s="26">
        <v>1484</v>
      </c>
      <c r="G422" s="26" t="s">
        <v>436</v>
      </c>
      <c r="H422" s="26" t="s">
        <v>435</v>
      </c>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c r="AP422" s="39">
        <v>11172.85</v>
      </c>
      <c r="AQ422" s="39">
        <v>9340.34</v>
      </c>
      <c r="AR422" s="39">
        <v>12062.92</v>
      </c>
      <c r="AS422" s="39">
        <v>0</v>
      </c>
      <c r="AT422" s="39">
        <v>0</v>
      </c>
      <c r="AU422" s="39">
        <v>8036.47</v>
      </c>
      <c r="AV422" s="39">
        <v>0</v>
      </c>
      <c r="AW422" s="39">
        <v>0</v>
      </c>
      <c r="AX422" s="39">
        <v>0</v>
      </c>
      <c r="AY422" s="39">
        <v>0</v>
      </c>
      <c r="AZ422" s="39">
        <v>0</v>
      </c>
      <c r="BA422" s="62">
        <v>0</v>
      </c>
      <c r="BB422" s="62">
        <v>0</v>
      </c>
      <c r="BC422" s="62">
        <v>0</v>
      </c>
      <c r="BD422" s="62">
        <v>20093.22</v>
      </c>
      <c r="BE422" s="62">
        <v>0</v>
      </c>
      <c r="BF422" s="62">
        <v>0</v>
      </c>
      <c r="BG422" s="62">
        <v>0</v>
      </c>
      <c r="BH422" s="62">
        <v>0</v>
      </c>
      <c r="BI422" s="11">
        <v>0</v>
      </c>
      <c r="BJ422" s="11">
        <v>0</v>
      </c>
      <c r="BK422" s="62">
        <v>0</v>
      </c>
      <c r="BL422" s="62">
        <v>0</v>
      </c>
      <c r="BM422" s="170">
        <v>0</v>
      </c>
      <c r="BN422" s="62"/>
      <c r="BO422" s="62"/>
      <c r="BP422" s="62"/>
      <c r="BQ422" s="62"/>
      <c r="BR422" s="62"/>
      <c r="BS422" s="62"/>
      <c r="BT422" s="62"/>
    </row>
    <row r="423" spans="3:72" x14ac:dyDescent="0.25">
      <c r="C423" t="str">
        <f>INDEX(Propetz!B:B,MATCH(F423,Propetz!D:D,0),1)</f>
        <v>Maiara Regina Mendes</v>
      </c>
      <c r="D423" s="59" t="s">
        <v>509</v>
      </c>
      <c r="E423" s="57" t="s">
        <v>275</v>
      </c>
      <c r="F423" s="26">
        <v>1485</v>
      </c>
      <c r="G423" s="26" t="s">
        <v>529</v>
      </c>
      <c r="H423" s="26" t="s">
        <v>435</v>
      </c>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c r="AP423" s="39">
        <v>1567.79</v>
      </c>
      <c r="AQ423" s="39">
        <v>0</v>
      </c>
      <c r="AR423" s="39">
        <v>0</v>
      </c>
      <c r="AS423" s="39">
        <v>0</v>
      </c>
      <c r="AT423" s="39">
        <v>0</v>
      </c>
      <c r="AU423" s="39">
        <v>0</v>
      </c>
      <c r="AV423" s="39">
        <v>0</v>
      </c>
      <c r="AW423" s="39">
        <v>0</v>
      </c>
      <c r="AX423" s="39">
        <v>0</v>
      </c>
      <c r="AY423" s="39">
        <v>0</v>
      </c>
      <c r="AZ423" s="39">
        <v>0</v>
      </c>
      <c r="BA423" s="62">
        <v>0</v>
      </c>
      <c r="BB423" s="62">
        <v>0</v>
      </c>
      <c r="BC423" s="62">
        <v>0</v>
      </c>
      <c r="BD423" s="62">
        <v>0</v>
      </c>
      <c r="BE423" s="62">
        <v>0</v>
      </c>
      <c r="BF423" s="62">
        <v>0</v>
      </c>
      <c r="BG423" s="62">
        <v>0</v>
      </c>
      <c r="BH423" s="62">
        <v>0</v>
      </c>
      <c r="BI423" s="11">
        <v>0</v>
      </c>
      <c r="BJ423" s="11">
        <v>0</v>
      </c>
      <c r="BK423" s="62">
        <v>0</v>
      </c>
      <c r="BL423" s="62">
        <v>0</v>
      </c>
      <c r="BM423" s="170">
        <v>0</v>
      </c>
      <c r="BN423" s="62"/>
      <c r="BO423" s="62"/>
      <c r="BP423" s="62"/>
      <c r="BQ423" s="62"/>
      <c r="BR423" s="62"/>
      <c r="BS423" s="62"/>
      <c r="BT423" s="62"/>
    </row>
    <row r="424" spans="3:72" x14ac:dyDescent="0.25">
      <c r="C424" t="str">
        <f>INDEX(Propetz!B:B,MATCH(F424,Propetz!D:D,0),1)</f>
        <v>ALCIMAR ISAAC BATISTA - ME</v>
      </c>
      <c r="D424" s="59" t="s">
        <v>510</v>
      </c>
      <c r="E424" s="57" t="s">
        <v>279</v>
      </c>
      <c r="F424" s="26">
        <v>1486</v>
      </c>
      <c r="G424" s="26" t="s">
        <v>529</v>
      </c>
      <c r="H424" s="26" t="s">
        <v>435</v>
      </c>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c r="AP424" s="39">
        <v>5605.54</v>
      </c>
      <c r="AQ424" s="39">
        <v>3931.31</v>
      </c>
      <c r="AR424" s="39">
        <v>0</v>
      </c>
      <c r="AS424" s="39">
        <v>0</v>
      </c>
      <c r="AT424" s="39">
        <v>3039.66</v>
      </c>
      <c r="AU424" s="39">
        <v>0</v>
      </c>
      <c r="AV424" s="39">
        <v>0</v>
      </c>
      <c r="AW424" s="39">
        <v>0</v>
      </c>
      <c r="AX424" s="39">
        <v>0</v>
      </c>
      <c r="AY424" s="39">
        <v>0</v>
      </c>
      <c r="AZ424" s="39">
        <v>0</v>
      </c>
      <c r="BA424" s="62">
        <v>0</v>
      </c>
      <c r="BB424" s="62">
        <v>0</v>
      </c>
      <c r="BC424" s="62">
        <v>0</v>
      </c>
      <c r="BD424" s="62">
        <v>0</v>
      </c>
      <c r="BE424" s="62">
        <v>0</v>
      </c>
      <c r="BF424" s="62">
        <v>0</v>
      </c>
      <c r="BG424" s="62">
        <v>0</v>
      </c>
      <c r="BH424" s="62">
        <v>0</v>
      </c>
      <c r="BI424" s="11">
        <v>0</v>
      </c>
      <c r="BJ424" s="11">
        <v>0</v>
      </c>
      <c r="BK424" s="62">
        <v>0</v>
      </c>
      <c r="BL424" s="62">
        <v>0</v>
      </c>
      <c r="BM424" s="170">
        <v>0</v>
      </c>
      <c r="BN424" s="62"/>
      <c r="BO424" s="62"/>
      <c r="BP424" s="62"/>
      <c r="BQ424" s="62"/>
      <c r="BR424" s="62"/>
      <c r="BS424" s="62"/>
      <c r="BT424" s="62"/>
    </row>
    <row r="425" spans="3:72" x14ac:dyDescent="0.25">
      <c r="C425" t="str">
        <f>INDEX(Propetz!B:B,MATCH(F425,Propetz!D:D,0),1)</f>
        <v>37.906.249 LUIZ PAULO MOLINA BRANDAO</v>
      </c>
      <c r="D425" s="31" t="s">
        <v>511</v>
      </c>
      <c r="E425" s="26" t="s">
        <v>279</v>
      </c>
      <c r="F425" s="26">
        <v>1487</v>
      </c>
      <c r="G425" s="26" t="s">
        <v>529</v>
      </c>
      <c r="H425" s="26" t="s">
        <v>435</v>
      </c>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c r="AP425" s="39"/>
      <c r="AQ425" s="39">
        <v>4130.95</v>
      </c>
      <c r="AR425" s="39">
        <v>1964.19</v>
      </c>
      <c r="AS425" s="39">
        <v>0</v>
      </c>
      <c r="AT425" s="39">
        <v>0</v>
      </c>
      <c r="AU425" s="39">
        <v>2782.82</v>
      </c>
      <c r="AV425" s="39">
        <v>0</v>
      </c>
      <c r="AW425" s="39">
        <v>4498.8</v>
      </c>
      <c r="AX425" s="39">
        <v>0</v>
      </c>
      <c r="AY425" s="39">
        <v>3866.3500000000004</v>
      </c>
      <c r="AZ425" s="39">
        <v>2849.22</v>
      </c>
      <c r="BA425" s="62">
        <v>0</v>
      </c>
      <c r="BB425" s="62">
        <v>6225.82</v>
      </c>
      <c r="BC425" s="62">
        <v>0</v>
      </c>
      <c r="BD425" s="62">
        <v>813.6</v>
      </c>
      <c r="BE425" s="62">
        <v>0</v>
      </c>
      <c r="BF425" s="62">
        <v>3737.7</v>
      </c>
      <c r="BG425" s="62">
        <v>3043.39</v>
      </c>
      <c r="BH425" s="62">
        <v>1358.12</v>
      </c>
      <c r="BI425" s="11">
        <v>0</v>
      </c>
      <c r="BJ425" s="11">
        <v>2652.78</v>
      </c>
      <c r="BK425" s="62">
        <v>873.62</v>
      </c>
      <c r="BL425" s="62">
        <v>0</v>
      </c>
      <c r="BM425" s="170">
        <v>4557.8</v>
      </c>
      <c r="BN425" s="62"/>
      <c r="BO425" s="62"/>
      <c r="BP425" s="62"/>
      <c r="BQ425" s="62"/>
      <c r="BR425" s="62"/>
      <c r="BS425" s="62"/>
      <c r="BT425" s="62"/>
    </row>
    <row r="426" spans="3:72" x14ac:dyDescent="0.25">
      <c r="C426" t="str">
        <f>INDEX(Propetz!B:B,MATCH(F426,Propetz!D:D,0),1)</f>
        <v>JOAO PAULO DE JESUS SOUSA 92907440144</v>
      </c>
      <c r="D426" s="31" t="s">
        <v>512</v>
      </c>
      <c r="E426" s="26" t="s">
        <v>295</v>
      </c>
      <c r="F426" s="26">
        <v>1504</v>
      </c>
      <c r="G426" s="26" t="s">
        <v>529</v>
      </c>
      <c r="H426" s="26" t="s">
        <v>435</v>
      </c>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c r="AP426" s="39"/>
      <c r="AQ426" s="39">
        <v>7732.9599999999991</v>
      </c>
      <c r="AR426" s="39">
        <v>0</v>
      </c>
      <c r="AS426" s="39">
        <v>0</v>
      </c>
      <c r="AT426" s="39">
        <v>2653.81</v>
      </c>
      <c r="AU426" s="39">
        <v>1988.54</v>
      </c>
      <c r="AV426" s="39">
        <v>0</v>
      </c>
      <c r="AW426" s="39">
        <v>4977.9399999999996</v>
      </c>
      <c r="AX426" s="39">
        <v>0</v>
      </c>
      <c r="AY426" s="39">
        <v>3308.24</v>
      </c>
      <c r="AZ426" s="39">
        <v>5990.21</v>
      </c>
      <c r="BA426" s="62">
        <v>6526.9299999999994</v>
      </c>
      <c r="BB426" s="62">
        <v>0</v>
      </c>
      <c r="BC426" s="62">
        <v>11304.64</v>
      </c>
      <c r="BD426" s="62">
        <v>11699.76</v>
      </c>
      <c r="BE426" s="62">
        <v>1903</v>
      </c>
      <c r="BF426" s="62">
        <v>9149.51</v>
      </c>
      <c r="BG426" s="62">
        <v>0</v>
      </c>
      <c r="BH426" s="62">
        <v>5432.22</v>
      </c>
      <c r="BI426" s="11">
        <v>1293.5999999999999</v>
      </c>
      <c r="BJ426" s="11">
        <v>4627.7199999999993</v>
      </c>
      <c r="BK426" s="62">
        <v>0</v>
      </c>
      <c r="BL426" s="62">
        <v>13450.36</v>
      </c>
      <c r="BM426" s="170">
        <v>9599.6</v>
      </c>
      <c r="BN426" s="62"/>
      <c r="BO426" s="62"/>
      <c r="BP426" s="62"/>
      <c r="BQ426" s="62"/>
      <c r="BR426" s="62"/>
      <c r="BS426" s="62"/>
      <c r="BT426" s="62"/>
    </row>
    <row r="427" spans="3:72" x14ac:dyDescent="0.25">
      <c r="C427" t="str">
        <f>INDEX(Propetz!B:B,MATCH(F427,Propetz!D:D,0),1)</f>
        <v>ALDO MOURO DOS SANTOS OLIVEIRA LEITE</v>
      </c>
      <c r="D427" s="31" t="s">
        <v>513</v>
      </c>
      <c r="E427" s="26" t="s">
        <v>276</v>
      </c>
      <c r="F427" s="26">
        <v>1489</v>
      </c>
      <c r="G427" s="26" t="s">
        <v>436</v>
      </c>
      <c r="H427" s="26" t="s">
        <v>435</v>
      </c>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c r="AP427" s="39"/>
      <c r="AQ427" s="39"/>
      <c r="AR427" s="39">
        <v>3659.33</v>
      </c>
      <c r="AS427" s="39">
        <v>0</v>
      </c>
      <c r="AT427" s="39">
        <v>0</v>
      </c>
      <c r="AU427" s="39">
        <v>0</v>
      </c>
      <c r="AV427" s="39">
        <v>0</v>
      </c>
      <c r="AW427" s="39">
        <v>0</v>
      </c>
      <c r="AX427" s="39">
        <v>0</v>
      </c>
      <c r="AY427" s="39">
        <v>0</v>
      </c>
      <c r="AZ427" s="39">
        <v>0</v>
      </c>
      <c r="BA427" s="62">
        <v>0</v>
      </c>
      <c r="BB427" s="62">
        <v>0</v>
      </c>
      <c r="BC427" s="62">
        <v>0</v>
      </c>
      <c r="BD427" s="62">
        <v>0</v>
      </c>
      <c r="BE427" s="62">
        <v>0</v>
      </c>
      <c r="BF427" s="62">
        <v>0</v>
      </c>
      <c r="BG427" s="62">
        <v>0</v>
      </c>
      <c r="BH427" s="62">
        <v>0</v>
      </c>
      <c r="BI427" s="11">
        <v>0</v>
      </c>
      <c r="BJ427" s="11">
        <v>0</v>
      </c>
      <c r="BK427" s="62">
        <v>0</v>
      </c>
      <c r="BL427" s="62">
        <v>0</v>
      </c>
      <c r="BM427" s="170">
        <v>0</v>
      </c>
      <c r="BN427" s="62"/>
      <c r="BO427" s="62"/>
      <c r="BP427" s="62"/>
      <c r="BQ427" s="62"/>
      <c r="BR427" s="62"/>
      <c r="BS427" s="62"/>
      <c r="BT427" s="62"/>
    </row>
    <row r="428" spans="3:72" x14ac:dyDescent="0.25">
      <c r="C428" t="str">
        <f>INDEX(Propetz!B:B,MATCH(F428,Propetz!D:D,0),1)</f>
        <v>DONIZETE APARECIDO DE ARRUDA</v>
      </c>
      <c r="D428" s="31" t="s">
        <v>514</v>
      </c>
      <c r="E428" s="26" t="s">
        <v>276</v>
      </c>
      <c r="F428" s="26">
        <v>1490</v>
      </c>
      <c r="G428" s="26" t="s">
        <v>436</v>
      </c>
      <c r="H428" s="26" t="s">
        <v>435</v>
      </c>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c r="AP428" s="39"/>
      <c r="AQ428" s="39"/>
      <c r="AR428" s="39">
        <v>5616.17</v>
      </c>
      <c r="AS428" s="39">
        <v>0</v>
      </c>
      <c r="AT428" s="39">
        <v>3413.13</v>
      </c>
      <c r="AU428" s="39">
        <v>0</v>
      </c>
      <c r="AV428" s="39">
        <v>0</v>
      </c>
      <c r="AW428" s="39">
        <v>0</v>
      </c>
      <c r="AX428" s="39">
        <v>0</v>
      </c>
      <c r="AY428" s="39">
        <v>5176.5</v>
      </c>
      <c r="AZ428" s="39">
        <v>0</v>
      </c>
      <c r="BA428" s="62">
        <v>0</v>
      </c>
      <c r="BB428" s="62">
        <v>0</v>
      </c>
      <c r="BC428" s="62">
        <v>0</v>
      </c>
      <c r="BD428" s="62">
        <v>0</v>
      </c>
      <c r="BE428" s="62">
        <v>0</v>
      </c>
      <c r="BF428" s="62">
        <v>0</v>
      </c>
      <c r="BG428" s="62">
        <v>0</v>
      </c>
      <c r="BH428" s="62">
        <v>0</v>
      </c>
      <c r="BI428" s="11">
        <v>0</v>
      </c>
      <c r="BJ428" s="11">
        <v>0</v>
      </c>
      <c r="BK428" s="62">
        <v>6533.6</v>
      </c>
      <c r="BL428" s="62">
        <v>0</v>
      </c>
      <c r="BM428" s="170">
        <v>0</v>
      </c>
      <c r="BN428" s="62"/>
      <c r="BO428" s="62"/>
      <c r="BP428" s="62"/>
      <c r="BQ428" s="62"/>
      <c r="BR428" s="62"/>
      <c r="BS428" s="62"/>
      <c r="BT428" s="62"/>
    </row>
    <row r="429" spans="3:72" x14ac:dyDescent="0.25">
      <c r="C429" t="str">
        <f>INDEX(Propetz!B:B,MATCH(F429,Propetz!D:D,0),1)</f>
        <v>RODRIGO MARQUES COMERCIO</v>
      </c>
      <c r="D429" s="31" t="s">
        <v>515</v>
      </c>
      <c r="E429" s="26" t="s">
        <v>275</v>
      </c>
      <c r="F429" s="26">
        <v>1491</v>
      </c>
      <c r="G429" s="26" t="s">
        <v>529</v>
      </c>
      <c r="H429" s="26" t="s">
        <v>435</v>
      </c>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c r="AP429" s="39"/>
      <c r="AQ429" s="39"/>
      <c r="AR429" s="39">
        <v>9450.85</v>
      </c>
      <c r="AS429" s="39">
        <v>0</v>
      </c>
      <c r="AT429" s="39">
        <v>0</v>
      </c>
      <c r="AU429" s="39">
        <v>0</v>
      </c>
      <c r="AV429" s="39">
        <v>0</v>
      </c>
      <c r="AW429" s="39">
        <v>0</v>
      </c>
      <c r="AX429" s="39">
        <v>0</v>
      </c>
      <c r="AY429" s="39">
        <v>0</v>
      </c>
      <c r="AZ429" s="39">
        <v>0</v>
      </c>
      <c r="BA429" s="62">
        <v>0</v>
      </c>
      <c r="BB429" s="62">
        <v>0</v>
      </c>
      <c r="BC429" s="62">
        <v>0</v>
      </c>
      <c r="BD429" s="62">
        <v>0</v>
      </c>
      <c r="BE429" s="62">
        <v>0</v>
      </c>
      <c r="BF429" s="62">
        <v>0</v>
      </c>
      <c r="BG429" s="62">
        <v>0</v>
      </c>
      <c r="BH429" s="62">
        <v>0</v>
      </c>
      <c r="BI429" s="11">
        <v>0</v>
      </c>
      <c r="BJ429" s="11">
        <v>0</v>
      </c>
      <c r="BK429" s="62">
        <v>0</v>
      </c>
      <c r="BL429" s="62">
        <v>0</v>
      </c>
      <c r="BM429" s="170">
        <v>0</v>
      </c>
      <c r="BN429" s="62"/>
      <c r="BO429" s="62"/>
      <c r="BP429" s="62"/>
      <c r="BQ429" s="62"/>
      <c r="BR429" s="62"/>
      <c r="BS429" s="62"/>
      <c r="BT429" s="62"/>
    </row>
    <row r="430" spans="3:72" x14ac:dyDescent="0.25">
      <c r="C430" t="str">
        <f>INDEX(Propetz!B:B,MATCH(F430,Propetz!D:D,0),1)</f>
        <v>BENUTRI COMERCIO E REPRESENTACAO LTDA</v>
      </c>
      <c r="D430" s="31" t="s">
        <v>516</v>
      </c>
      <c r="E430" s="26" t="s">
        <v>276</v>
      </c>
      <c r="F430" s="26">
        <v>1492</v>
      </c>
      <c r="G430" s="26" t="s">
        <v>436</v>
      </c>
      <c r="H430" s="26" t="s">
        <v>435</v>
      </c>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c r="AP430" s="39"/>
      <c r="AQ430" s="39"/>
      <c r="AR430" s="39">
        <v>7266.51</v>
      </c>
      <c r="AS430" s="39">
        <v>4094.9100000000003</v>
      </c>
      <c r="AT430" s="39">
        <v>5101.5</v>
      </c>
      <c r="AU430" s="39">
        <v>0</v>
      </c>
      <c r="AV430" s="39">
        <v>0</v>
      </c>
      <c r="AW430" s="39">
        <v>0</v>
      </c>
      <c r="AX430" s="39">
        <v>0</v>
      </c>
      <c r="AY430" s="39">
        <v>0</v>
      </c>
      <c r="AZ430" s="39">
        <v>0</v>
      </c>
      <c r="BA430" s="62">
        <v>3354.6400000000003</v>
      </c>
      <c r="BB430" s="62">
        <v>0</v>
      </c>
      <c r="BC430" s="62">
        <v>0</v>
      </c>
      <c r="BD430" s="62">
        <v>4570.28</v>
      </c>
      <c r="BE430" s="62">
        <v>0</v>
      </c>
      <c r="BF430" s="62">
        <v>0</v>
      </c>
      <c r="BG430" s="62">
        <v>0</v>
      </c>
      <c r="BH430" s="62">
        <v>0</v>
      </c>
      <c r="BI430" s="11">
        <v>0</v>
      </c>
      <c r="BJ430" s="11">
        <v>0</v>
      </c>
      <c r="BK430" s="62">
        <v>7455.8</v>
      </c>
      <c r="BL430" s="62">
        <v>0</v>
      </c>
      <c r="BM430" s="170">
        <v>0</v>
      </c>
      <c r="BN430" s="62"/>
      <c r="BO430" s="62"/>
      <c r="BP430" s="62"/>
      <c r="BQ430" s="62"/>
      <c r="BR430" s="62"/>
      <c r="BS430" s="62"/>
      <c r="BT430" s="62"/>
    </row>
    <row r="431" spans="3:72" x14ac:dyDescent="0.25">
      <c r="C431" t="str">
        <f>INDEX(Propetz!B:B,MATCH(F431,Propetz!D:D,0),1)</f>
        <v>G V PEREIRA DISTRIBUIDOR</v>
      </c>
      <c r="D431" s="31" t="s">
        <v>517</v>
      </c>
      <c r="E431" s="26" t="s">
        <v>298</v>
      </c>
      <c r="F431" s="26">
        <v>1493</v>
      </c>
      <c r="G431" s="26" t="s">
        <v>436</v>
      </c>
      <c r="H431" s="26" t="s">
        <v>465</v>
      </c>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c r="AP431" s="39"/>
      <c r="AQ431" s="39"/>
      <c r="AR431" s="39">
        <v>9224.15</v>
      </c>
      <c r="AS431" s="39">
        <v>13679.24</v>
      </c>
      <c r="AT431" s="39">
        <v>0</v>
      </c>
      <c r="AU431" s="39">
        <v>0</v>
      </c>
      <c r="AV431" s="39">
        <v>0</v>
      </c>
      <c r="AW431" s="39">
        <v>0</v>
      </c>
      <c r="AX431" s="39">
        <v>0</v>
      </c>
      <c r="AY431" s="39">
        <v>0</v>
      </c>
      <c r="AZ431" s="39">
        <v>0</v>
      </c>
      <c r="BA431" s="62">
        <v>0</v>
      </c>
      <c r="BB431" s="62">
        <v>0</v>
      </c>
      <c r="BC431" s="62">
        <v>0</v>
      </c>
      <c r="BD431" s="62">
        <v>0</v>
      </c>
      <c r="BE431" s="62">
        <v>0</v>
      </c>
      <c r="BF431" s="62">
        <v>0</v>
      </c>
      <c r="BG431" s="62">
        <v>0</v>
      </c>
      <c r="BH431" s="62">
        <v>0</v>
      </c>
      <c r="BI431" s="11">
        <v>0</v>
      </c>
      <c r="BJ431" s="11">
        <v>0</v>
      </c>
      <c r="BK431" s="62">
        <v>0</v>
      </c>
      <c r="BL431" s="62">
        <v>0</v>
      </c>
      <c r="BM431" s="170">
        <v>0</v>
      </c>
      <c r="BN431" s="62"/>
      <c r="BO431" s="62"/>
      <c r="BP431" s="62"/>
      <c r="BQ431" s="62"/>
      <c r="BR431" s="62"/>
      <c r="BS431" s="62"/>
      <c r="BT431" s="62"/>
    </row>
    <row r="432" spans="3:72" x14ac:dyDescent="0.25">
      <c r="C432" t="str">
        <f>INDEX(Propetz!B:B,MATCH(F432,Propetz!D:D,0),1)</f>
        <v>FOR PETS DISTRIBUICAO E COMERCIO DE PRODUTOS PARA ANIMAIS LT</v>
      </c>
      <c r="D432" s="31" t="s">
        <v>518</v>
      </c>
      <c r="E432" s="26" t="s">
        <v>283</v>
      </c>
      <c r="F432" s="26">
        <v>1494</v>
      </c>
      <c r="G432" s="26" t="s">
        <v>436</v>
      </c>
      <c r="H432" s="26" t="s">
        <v>435</v>
      </c>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c r="AP432" s="39"/>
      <c r="AQ432" s="39"/>
      <c r="AR432" s="39">
        <v>14465.68</v>
      </c>
      <c r="AS432" s="39">
        <v>0</v>
      </c>
      <c r="AT432" s="39">
        <v>0</v>
      </c>
      <c r="AU432" s="39">
        <v>0</v>
      </c>
      <c r="AV432" s="39">
        <v>0</v>
      </c>
      <c r="AW432" s="39">
        <v>8099.58</v>
      </c>
      <c r="AX432" s="39">
        <v>0</v>
      </c>
      <c r="AY432" s="39">
        <v>12082.94</v>
      </c>
      <c r="AZ432" s="39">
        <v>0</v>
      </c>
      <c r="BA432" s="62">
        <v>7167.88</v>
      </c>
      <c r="BB432" s="62">
        <v>0</v>
      </c>
      <c r="BC432" s="62">
        <v>9747.83</v>
      </c>
      <c r="BD432" s="62">
        <v>0</v>
      </c>
      <c r="BE432" s="62">
        <v>0</v>
      </c>
      <c r="BF432" s="62">
        <v>0</v>
      </c>
      <c r="BG432" s="62">
        <v>0</v>
      </c>
      <c r="BH432" s="62">
        <v>0</v>
      </c>
      <c r="BI432" s="11">
        <v>0</v>
      </c>
      <c r="BJ432" s="11">
        <v>0</v>
      </c>
      <c r="BK432" s="62">
        <v>0</v>
      </c>
      <c r="BL432" s="62">
        <v>0</v>
      </c>
      <c r="BM432" s="170">
        <v>0</v>
      </c>
      <c r="BN432" s="62"/>
      <c r="BO432" s="62"/>
      <c r="BP432" s="62"/>
      <c r="BQ432" s="62"/>
      <c r="BR432" s="62"/>
      <c r="BS432" s="62"/>
      <c r="BT432" s="62"/>
    </row>
    <row r="433" spans="3:72" x14ac:dyDescent="0.25">
      <c r="C433" t="str">
        <f>INDEX(Propetz!B:B,MATCH(F433,Propetz!D:D,0),1)</f>
        <v>LOUY PET STORE LTDA</v>
      </c>
      <c r="D433" s="31" t="s">
        <v>519</v>
      </c>
      <c r="E433" s="26" t="s">
        <v>277</v>
      </c>
      <c r="F433" s="26">
        <v>1495</v>
      </c>
      <c r="G433" s="26" t="s">
        <v>436</v>
      </c>
      <c r="H433" s="26" t="s">
        <v>435</v>
      </c>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c r="AP433" s="39"/>
      <c r="AQ433" s="39"/>
      <c r="AR433" s="39">
        <v>5086.84</v>
      </c>
      <c r="AS433" s="39">
        <v>0</v>
      </c>
      <c r="AT433" s="39">
        <v>0</v>
      </c>
      <c r="AU433" s="39">
        <v>0</v>
      </c>
      <c r="AV433" s="39">
        <v>0</v>
      </c>
      <c r="AW433" s="39">
        <v>0</v>
      </c>
      <c r="AX433" s="39">
        <v>0</v>
      </c>
      <c r="AY433" s="39">
        <v>0</v>
      </c>
      <c r="AZ433" s="39">
        <v>0</v>
      </c>
      <c r="BA433" s="62">
        <v>0</v>
      </c>
      <c r="BB433" s="62">
        <v>0</v>
      </c>
      <c r="BC433" s="62">
        <v>0</v>
      </c>
      <c r="BD433" s="62">
        <v>0</v>
      </c>
      <c r="BE433" s="62">
        <v>0</v>
      </c>
      <c r="BF433" s="62">
        <v>0</v>
      </c>
      <c r="BG433" s="62">
        <v>0</v>
      </c>
      <c r="BH433" s="62">
        <v>0</v>
      </c>
      <c r="BI433" s="11">
        <v>0</v>
      </c>
      <c r="BJ433" s="11">
        <v>0</v>
      </c>
      <c r="BK433" s="62">
        <v>0</v>
      </c>
      <c r="BL433" s="62">
        <v>0</v>
      </c>
      <c r="BM433" s="170">
        <v>0</v>
      </c>
      <c r="BN433" s="62"/>
      <c r="BO433" s="62"/>
      <c r="BP433" s="62"/>
      <c r="BQ433" s="62"/>
      <c r="BR433" s="62"/>
      <c r="BS433" s="62"/>
      <c r="BT433" s="62"/>
    </row>
    <row r="434" spans="3:72" x14ac:dyDescent="0.25">
      <c r="C434" t="str">
        <f>INDEX(Propetz!B:B,MATCH(F434,Propetz!D:D,0),1)</f>
        <v>GUGA PET ATACAREJO LTDA</v>
      </c>
      <c r="D434" s="31" t="s">
        <v>520</v>
      </c>
      <c r="E434" s="26" t="s">
        <v>291</v>
      </c>
      <c r="F434" s="26">
        <v>1496</v>
      </c>
      <c r="G434" s="26" t="s">
        <v>529</v>
      </c>
      <c r="H434" s="26" t="s">
        <v>435</v>
      </c>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c r="AP434" s="39"/>
      <c r="AQ434" s="39"/>
      <c r="AR434" s="39">
        <v>9477.4599999999991</v>
      </c>
      <c r="AS434" s="39">
        <v>0</v>
      </c>
      <c r="AT434" s="39">
        <v>0</v>
      </c>
      <c r="AU434" s="39">
        <v>0</v>
      </c>
      <c r="AV434" s="39">
        <v>0</v>
      </c>
      <c r="AW434" s="39">
        <v>0</v>
      </c>
      <c r="AX434" s="39">
        <v>0</v>
      </c>
      <c r="AY434" s="39">
        <v>0</v>
      </c>
      <c r="AZ434" s="39">
        <v>0</v>
      </c>
      <c r="BA434" s="62">
        <v>0</v>
      </c>
      <c r="BB434" s="62">
        <v>0</v>
      </c>
      <c r="BC434" s="62">
        <v>0</v>
      </c>
      <c r="BD434" s="62">
        <v>0</v>
      </c>
      <c r="BE434" s="62">
        <v>0</v>
      </c>
      <c r="BF434" s="62">
        <v>0</v>
      </c>
      <c r="BG434" s="62">
        <v>0</v>
      </c>
      <c r="BH434" s="62">
        <v>0</v>
      </c>
      <c r="BI434" s="11">
        <v>0</v>
      </c>
      <c r="BJ434" s="11">
        <v>3136.22</v>
      </c>
      <c r="BK434" s="62">
        <v>0</v>
      </c>
      <c r="BL434" s="62">
        <v>0</v>
      </c>
      <c r="BM434" s="170">
        <v>0</v>
      </c>
      <c r="BN434" s="62"/>
      <c r="BO434" s="62"/>
      <c r="BP434" s="62"/>
      <c r="BQ434" s="62"/>
      <c r="BR434" s="62"/>
      <c r="BS434" s="62"/>
      <c r="BT434" s="62"/>
    </row>
    <row r="435" spans="3:72" x14ac:dyDescent="0.25">
      <c r="C435" t="str">
        <f>INDEX(Propetz!B:B,MATCH(F435,Propetz!D:D,0),1)</f>
        <v>SIERDOVSKI &amp; SIERDOVSKI LTDA</v>
      </c>
      <c r="D435" s="31" t="s">
        <v>521</v>
      </c>
      <c r="E435" s="26" t="s">
        <v>279</v>
      </c>
      <c r="F435" s="26">
        <v>1497</v>
      </c>
      <c r="G435" s="26" t="s">
        <v>529</v>
      </c>
      <c r="H435" s="26" t="s">
        <v>435</v>
      </c>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c r="AP435" s="39"/>
      <c r="AQ435" s="39"/>
      <c r="AR435" s="39">
        <v>45759.62</v>
      </c>
      <c r="AS435" s="39">
        <v>9997.52</v>
      </c>
      <c r="AT435" s="39">
        <v>7778.23</v>
      </c>
      <c r="AU435" s="39">
        <v>0</v>
      </c>
      <c r="AV435" s="39">
        <v>0</v>
      </c>
      <c r="AW435" s="39">
        <v>0</v>
      </c>
      <c r="AX435" s="39">
        <v>0</v>
      </c>
      <c r="AY435" s="39">
        <v>0</v>
      </c>
      <c r="AZ435" s="39">
        <v>0</v>
      </c>
      <c r="BA435" s="62">
        <v>0</v>
      </c>
      <c r="BB435" s="62">
        <v>0</v>
      </c>
      <c r="BC435" s="62">
        <v>0</v>
      </c>
      <c r="BD435" s="62">
        <v>0</v>
      </c>
      <c r="BE435" s="62">
        <v>0</v>
      </c>
      <c r="BF435" s="62">
        <v>0</v>
      </c>
      <c r="BG435" s="62">
        <v>0</v>
      </c>
      <c r="BH435" s="62">
        <v>0</v>
      </c>
      <c r="BI435" s="11">
        <v>0</v>
      </c>
      <c r="BJ435" s="11">
        <v>0</v>
      </c>
      <c r="BK435" s="62">
        <v>0</v>
      </c>
      <c r="BL435" s="62">
        <v>0</v>
      </c>
      <c r="BM435" s="170">
        <v>0</v>
      </c>
      <c r="BN435" s="62"/>
      <c r="BO435" s="62"/>
      <c r="BP435" s="62"/>
      <c r="BQ435" s="62"/>
      <c r="BR435" s="62"/>
      <c r="BS435" s="62"/>
      <c r="BT435" s="62"/>
    </row>
    <row r="436" spans="3:72" x14ac:dyDescent="0.25">
      <c r="C436" t="str">
        <f>INDEX(Propetz!B:B,MATCH(F436,Propetz!D:D,0),1)</f>
        <v>KNOLLEDGE DISTRIBUIDORA DE PRODUTOS PARA PEQUENOS ANIMAIS LT</v>
      </c>
      <c r="D436" s="31" t="s">
        <v>522</v>
      </c>
      <c r="E436" s="26" t="s">
        <v>276</v>
      </c>
      <c r="F436" s="26">
        <v>1498</v>
      </c>
      <c r="G436" s="26" t="s">
        <v>436</v>
      </c>
      <c r="H436" s="26" t="s">
        <v>435</v>
      </c>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c r="AP436" s="39"/>
      <c r="AQ436" s="39"/>
      <c r="AR436" s="39">
        <v>11350.6</v>
      </c>
      <c r="AS436" s="39">
        <v>2764.5</v>
      </c>
      <c r="AT436" s="39">
        <v>0</v>
      </c>
      <c r="AU436" s="39">
        <v>0</v>
      </c>
      <c r="AV436" s="39">
        <v>0</v>
      </c>
      <c r="AW436" s="39">
        <v>0</v>
      </c>
      <c r="AX436" s="39">
        <v>0</v>
      </c>
      <c r="AY436" s="39">
        <v>0</v>
      </c>
      <c r="AZ436" s="39">
        <v>0</v>
      </c>
      <c r="BA436" s="62">
        <v>0</v>
      </c>
      <c r="BB436" s="62">
        <v>0</v>
      </c>
      <c r="BC436" s="62">
        <v>0</v>
      </c>
      <c r="BD436" s="62">
        <v>0</v>
      </c>
      <c r="BE436" s="62">
        <v>0</v>
      </c>
      <c r="BF436" s="62">
        <v>0</v>
      </c>
      <c r="BG436" s="62">
        <v>0</v>
      </c>
      <c r="BH436" s="62">
        <v>0</v>
      </c>
      <c r="BI436" s="11">
        <v>0</v>
      </c>
      <c r="BJ436" s="11">
        <v>0</v>
      </c>
      <c r="BK436" s="62">
        <v>0</v>
      </c>
      <c r="BL436" s="62">
        <v>0</v>
      </c>
      <c r="BM436" s="170">
        <v>0</v>
      </c>
      <c r="BN436" s="62"/>
      <c r="BO436" s="62"/>
      <c r="BP436" s="62"/>
      <c r="BQ436" s="62"/>
      <c r="BR436" s="62"/>
      <c r="BS436" s="62"/>
      <c r="BT436" s="62"/>
    </row>
    <row r="437" spans="3:72" x14ac:dyDescent="0.25">
      <c r="C437" t="str">
        <f>INDEX(Propetz!B:B,MATCH(F437,Propetz!D:D,0),1)</f>
        <v>TRES PETS DISTRIBUIDORA LTDA</v>
      </c>
      <c r="D437" s="31" t="s">
        <v>523</v>
      </c>
      <c r="E437" s="26" t="s">
        <v>278</v>
      </c>
      <c r="F437" s="26">
        <v>1499</v>
      </c>
      <c r="G437" s="26" t="s">
        <v>436</v>
      </c>
      <c r="H437" s="26" t="s">
        <v>435</v>
      </c>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c r="AP437" s="39"/>
      <c r="AQ437" s="39"/>
      <c r="AR437" s="39">
        <v>6807.88</v>
      </c>
      <c r="AS437" s="39">
        <v>0</v>
      </c>
      <c r="AT437" s="39">
        <v>0</v>
      </c>
      <c r="AU437" s="39">
        <v>0</v>
      </c>
      <c r="AV437" s="39">
        <v>0</v>
      </c>
      <c r="AW437" s="39">
        <v>0</v>
      </c>
      <c r="AX437" s="39">
        <v>0</v>
      </c>
      <c r="AY437" s="39">
        <v>0</v>
      </c>
      <c r="AZ437" s="39">
        <v>0</v>
      </c>
      <c r="BA437" s="62">
        <v>0</v>
      </c>
      <c r="BB437" s="62">
        <v>3861.84</v>
      </c>
      <c r="BC437" s="62">
        <v>0</v>
      </c>
      <c r="BD437" s="62">
        <v>0</v>
      </c>
      <c r="BE437" s="62">
        <v>0</v>
      </c>
      <c r="BF437" s="62">
        <v>0</v>
      </c>
      <c r="BG437" s="62">
        <v>0</v>
      </c>
      <c r="BH437" s="62">
        <v>1728.96</v>
      </c>
      <c r="BI437" s="11">
        <v>0</v>
      </c>
      <c r="BJ437" s="11">
        <v>0</v>
      </c>
      <c r="BK437" s="62">
        <v>0</v>
      </c>
      <c r="BL437" s="62">
        <v>0</v>
      </c>
      <c r="BM437" s="170">
        <v>0</v>
      </c>
      <c r="BN437" s="62"/>
      <c r="BO437" s="62"/>
      <c r="BP437" s="62"/>
      <c r="BQ437" s="62"/>
      <c r="BR437" s="62"/>
      <c r="BS437" s="62"/>
      <c r="BT437" s="62"/>
    </row>
    <row r="438" spans="3:72" x14ac:dyDescent="0.25">
      <c r="C438" t="str">
        <f>INDEX(Propetz!B:B,MATCH(F438,Propetz!D:D,0),1)</f>
        <v>PETSEE COMERCIO LTDA</v>
      </c>
      <c r="D438" s="31" t="s">
        <v>524</v>
      </c>
      <c r="E438" s="26" t="s">
        <v>290</v>
      </c>
      <c r="F438" s="26">
        <v>1500</v>
      </c>
      <c r="G438" s="26" t="s">
        <v>437</v>
      </c>
      <c r="H438" s="26" t="s">
        <v>435</v>
      </c>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c r="AP438" s="39"/>
      <c r="AQ438" s="39"/>
      <c r="AR438" s="39">
        <v>2812.76</v>
      </c>
      <c r="AS438" s="39">
        <v>-4.5474735088646412E-13</v>
      </c>
      <c r="AT438" s="39">
        <v>10622.66</v>
      </c>
      <c r="AU438" s="39">
        <v>0</v>
      </c>
      <c r="AV438" s="39">
        <v>0</v>
      </c>
      <c r="AW438" s="39">
        <v>2588.88</v>
      </c>
      <c r="AX438" s="39">
        <v>0</v>
      </c>
      <c r="AY438" s="39">
        <v>0</v>
      </c>
      <c r="AZ438" s="39">
        <v>0</v>
      </c>
      <c r="BA438" s="62">
        <v>0</v>
      </c>
      <c r="BB438" s="62">
        <v>0</v>
      </c>
      <c r="BC438" s="62">
        <v>0</v>
      </c>
      <c r="BD438" s="62">
        <v>0</v>
      </c>
      <c r="BE438" s="62">
        <v>0</v>
      </c>
      <c r="BF438" s="62">
        <v>0</v>
      </c>
      <c r="BG438" s="62">
        <v>0</v>
      </c>
      <c r="BH438" s="62">
        <v>0</v>
      </c>
      <c r="BI438" s="11">
        <v>0</v>
      </c>
      <c r="BJ438" s="11">
        <v>0</v>
      </c>
      <c r="BK438" s="62">
        <v>0</v>
      </c>
      <c r="BL438" s="62">
        <v>0</v>
      </c>
      <c r="BM438" s="170">
        <v>0</v>
      </c>
      <c r="BN438" s="62"/>
      <c r="BO438" s="62"/>
      <c r="BP438" s="62"/>
      <c r="BQ438" s="62"/>
      <c r="BR438" s="62"/>
      <c r="BS438" s="62"/>
      <c r="BT438" s="62"/>
    </row>
    <row r="439" spans="3:72" x14ac:dyDescent="0.25">
      <c r="C439" t="str">
        <f>INDEX(Propetz!B:B,MATCH(F439,Propetz!D:D,0),1)</f>
        <v>50.592.143 JONAS AUGUSTO DOMINGOS</v>
      </c>
      <c r="D439" s="31" t="s">
        <v>525</v>
      </c>
      <c r="E439" s="26" t="s">
        <v>279</v>
      </c>
      <c r="F439" s="26">
        <v>1501</v>
      </c>
      <c r="G439" s="26" t="s">
        <v>529</v>
      </c>
      <c r="H439" s="26" t="s">
        <v>435</v>
      </c>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c r="AP439" s="39"/>
      <c r="AQ439" s="39"/>
      <c r="AR439" s="39"/>
      <c r="AS439" s="39">
        <v>7371.2800000000007</v>
      </c>
      <c r="AT439" s="39">
        <v>3075.27</v>
      </c>
      <c r="AU439" s="39">
        <v>0</v>
      </c>
      <c r="AV439" s="39">
        <v>0</v>
      </c>
      <c r="AW439" s="39">
        <v>0</v>
      </c>
      <c r="AX439" s="39">
        <v>3220.28</v>
      </c>
      <c r="AY439" s="39">
        <v>0</v>
      </c>
      <c r="AZ439" s="39">
        <v>1707.19</v>
      </c>
      <c r="BA439" s="62">
        <v>3729.01</v>
      </c>
      <c r="BB439" s="62">
        <v>0</v>
      </c>
      <c r="BC439" s="62">
        <v>0</v>
      </c>
      <c r="BD439" s="62">
        <v>0</v>
      </c>
      <c r="BE439" s="62">
        <v>4307.6499999999996</v>
      </c>
      <c r="BF439" s="62">
        <v>4631.97</v>
      </c>
      <c r="BG439" s="62">
        <v>3866.7200000000003</v>
      </c>
      <c r="BH439" s="62">
        <v>4439.2</v>
      </c>
      <c r="BI439" s="11">
        <v>0</v>
      </c>
      <c r="BJ439" s="11">
        <v>0</v>
      </c>
      <c r="BK439" s="62">
        <v>4423.2</v>
      </c>
      <c r="BL439" s="62">
        <v>0</v>
      </c>
      <c r="BM439" s="170">
        <v>0</v>
      </c>
      <c r="BN439" s="62"/>
      <c r="BO439" s="62"/>
      <c r="BP439" s="62"/>
      <c r="BQ439" s="62"/>
      <c r="BR439" s="62"/>
      <c r="BS439" s="62"/>
      <c r="BT439" s="62"/>
    </row>
    <row r="440" spans="3:72" x14ac:dyDescent="0.25">
      <c r="C440" t="str">
        <f>INDEX(Propetz!B:B,MATCH(F440,Propetz!D:D,0),1)</f>
        <v>MOACIR LUIZ OLIVEIRA DA CRUZ MAUA</v>
      </c>
      <c r="D440" s="31" t="s">
        <v>526</v>
      </c>
      <c r="E440" s="26" t="s">
        <v>276</v>
      </c>
      <c r="F440" s="26">
        <v>1502</v>
      </c>
      <c r="G440" s="26" t="s">
        <v>436</v>
      </c>
      <c r="H440" s="26" t="s">
        <v>435</v>
      </c>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c r="AP440" s="39"/>
      <c r="AQ440" s="39"/>
      <c r="AR440" s="39"/>
      <c r="AS440" s="39">
        <v>4727.53</v>
      </c>
      <c r="AT440" s="39">
        <v>0</v>
      </c>
      <c r="AU440" s="39">
        <v>0</v>
      </c>
      <c r="AV440" s="39">
        <v>3661.66</v>
      </c>
      <c r="AW440" s="39">
        <v>0</v>
      </c>
      <c r="AX440" s="39">
        <v>0</v>
      </c>
      <c r="AY440" s="39">
        <v>0</v>
      </c>
      <c r="AZ440" s="39">
        <v>0</v>
      </c>
      <c r="BA440" s="62">
        <v>0</v>
      </c>
      <c r="BB440" s="62">
        <v>0</v>
      </c>
      <c r="BC440" s="62">
        <v>0</v>
      </c>
      <c r="BD440" s="62">
        <v>0</v>
      </c>
      <c r="BE440" s="62">
        <v>0</v>
      </c>
      <c r="BF440" s="62">
        <v>0</v>
      </c>
      <c r="BG440" s="62">
        <v>0</v>
      </c>
      <c r="BH440" s="62">
        <v>0</v>
      </c>
      <c r="BI440" s="11">
        <v>0</v>
      </c>
      <c r="BJ440" s="11">
        <v>0</v>
      </c>
      <c r="BK440" s="62">
        <v>0</v>
      </c>
      <c r="BL440" s="62">
        <v>0</v>
      </c>
      <c r="BM440" s="170">
        <v>0</v>
      </c>
      <c r="BN440" s="62"/>
      <c r="BO440" s="62"/>
      <c r="BP440" s="62"/>
      <c r="BQ440" s="62"/>
      <c r="BR440" s="62"/>
      <c r="BS440" s="62"/>
      <c r="BT440" s="62"/>
    </row>
    <row r="441" spans="3:72" x14ac:dyDescent="0.25">
      <c r="C441" t="str">
        <f>INDEX(Propetz!B:B,MATCH(F441,Propetz!D:D,0),1)</f>
        <v>SERRAPET LTDA</v>
      </c>
      <c r="D441" s="31" t="s">
        <v>528</v>
      </c>
      <c r="E441" s="26" t="s">
        <v>281</v>
      </c>
      <c r="F441" s="26">
        <v>1510</v>
      </c>
      <c r="G441" s="26" t="s">
        <v>529</v>
      </c>
      <c r="H441" s="26" t="s">
        <v>435</v>
      </c>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c r="AP441" s="39"/>
      <c r="AQ441" s="39"/>
      <c r="AR441" s="39"/>
      <c r="AS441" s="39"/>
      <c r="AT441" s="39">
        <v>5301.1</v>
      </c>
      <c r="AU441" s="39">
        <v>7633.67</v>
      </c>
      <c r="AV441" s="39">
        <v>6110.32</v>
      </c>
      <c r="AW441" s="39">
        <v>6493.98</v>
      </c>
      <c r="AX441" s="39">
        <v>0</v>
      </c>
      <c r="AY441" s="39">
        <v>12834.98</v>
      </c>
      <c r="AZ441" s="39">
        <v>4586.82</v>
      </c>
      <c r="BA441" s="62">
        <v>0</v>
      </c>
      <c r="BB441" s="62">
        <v>0</v>
      </c>
      <c r="BC441" s="62">
        <v>7155.76</v>
      </c>
      <c r="BD441" s="62">
        <v>5573.4</v>
      </c>
      <c r="BE441" s="62">
        <v>5815.74</v>
      </c>
      <c r="BF441" s="62">
        <v>11629.53</v>
      </c>
      <c r="BG441" s="62">
        <v>6124.1799999999994</v>
      </c>
      <c r="BH441" s="62">
        <v>6980.29</v>
      </c>
      <c r="BI441" s="11">
        <v>7776.38</v>
      </c>
      <c r="BJ441" s="11">
        <v>0</v>
      </c>
      <c r="BK441" s="62">
        <v>8318</v>
      </c>
      <c r="BL441" s="62">
        <v>2604.71</v>
      </c>
      <c r="BM441" s="170">
        <v>10352.969999999999</v>
      </c>
      <c r="BN441" s="62"/>
      <c r="BO441" s="62"/>
      <c r="BP441" s="62"/>
      <c r="BQ441" s="62"/>
      <c r="BR441" s="62"/>
      <c r="BS441" s="62"/>
      <c r="BT441" s="62"/>
    </row>
    <row r="442" spans="3:72" x14ac:dyDescent="0.25">
      <c r="C442" t="str">
        <f>INDEX(Propetz!B:B,MATCH(F442,Propetz!D:D,0),1)</f>
        <v>PROPET PRODUTOS PARA ANIMAIS LTDA</v>
      </c>
      <c r="D442" s="31" t="s">
        <v>530</v>
      </c>
      <c r="E442" s="26" t="s">
        <v>279</v>
      </c>
      <c r="F442" s="26">
        <v>1505</v>
      </c>
      <c r="G442" s="26" t="s">
        <v>529</v>
      </c>
      <c r="H442" s="26" t="s">
        <v>435</v>
      </c>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c r="AP442" s="39"/>
      <c r="AQ442" s="39"/>
      <c r="AR442" s="39"/>
      <c r="AS442" s="39"/>
      <c r="AT442" s="39">
        <v>12455.54</v>
      </c>
      <c r="AU442" s="39">
        <v>6195.36</v>
      </c>
      <c r="AV442" s="39">
        <v>8297.7999999999993</v>
      </c>
      <c r="AW442" s="39">
        <v>12733.119999999999</v>
      </c>
      <c r="AX442" s="39">
        <v>7375.26</v>
      </c>
      <c r="AY442" s="39">
        <v>2775</v>
      </c>
      <c r="AZ442" s="39">
        <v>19527.669999999998</v>
      </c>
      <c r="BA442" s="62">
        <v>0</v>
      </c>
      <c r="BB442" s="62">
        <v>0</v>
      </c>
      <c r="BC442" s="62">
        <v>9555.09</v>
      </c>
      <c r="BD442" s="62">
        <v>0</v>
      </c>
      <c r="BE442" s="62">
        <v>6199.24</v>
      </c>
      <c r="BF442" s="62">
        <v>4058.24</v>
      </c>
      <c r="BG442" s="62">
        <v>0</v>
      </c>
      <c r="BH442" s="62">
        <v>4412.08</v>
      </c>
      <c r="BI442" s="11">
        <v>9356.24</v>
      </c>
      <c r="BJ442" s="11">
        <v>0</v>
      </c>
      <c r="BK442" s="62">
        <v>4385.5200000000004</v>
      </c>
      <c r="BL442" s="62">
        <v>6278.6</v>
      </c>
      <c r="BM442" s="170">
        <v>302.27999999999997</v>
      </c>
      <c r="BN442" s="62"/>
      <c r="BO442" s="62"/>
      <c r="BP442" s="62"/>
      <c r="BQ442" s="62"/>
      <c r="BR442" s="62"/>
      <c r="BS442" s="62"/>
      <c r="BT442" s="62"/>
    </row>
    <row r="443" spans="3:72" x14ac:dyDescent="0.25">
      <c r="C443" t="str">
        <f>INDEX(Propetz!B:B,MATCH(F443,Propetz!D:D,0),1)</f>
        <v>CEARA PETS DISTRIBUIDORA LTDA</v>
      </c>
      <c r="D443" s="31" t="s">
        <v>531</v>
      </c>
      <c r="E443" s="26" t="s">
        <v>286</v>
      </c>
      <c r="F443" s="26">
        <v>1506</v>
      </c>
      <c r="G443" s="26" t="s">
        <v>437</v>
      </c>
      <c r="H443" s="26" t="s">
        <v>435</v>
      </c>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c r="AP443" s="39"/>
      <c r="AQ443" s="39"/>
      <c r="AR443" s="39"/>
      <c r="AS443" s="39"/>
      <c r="AT443" s="39"/>
      <c r="AU443" s="39">
        <v>13298.96</v>
      </c>
      <c r="AV443" s="39">
        <v>0</v>
      </c>
      <c r="AW443" s="39">
        <v>0</v>
      </c>
      <c r="AX443" s="39">
        <v>0</v>
      </c>
      <c r="AY443" s="39">
        <v>0</v>
      </c>
      <c r="AZ443" s="39">
        <v>9940.3700000000008</v>
      </c>
      <c r="BA443" s="62">
        <v>8404.58</v>
      </c>
      <c r="BB443" s="62">
        <v>8774.0300000000007</v>
      </c>
      <c r="BC443" s="62">
        <v>5365.79</v>
      </c>
      <c r="BD443" s="62">
        <v>12186.669999999998</v>
      </c>
      <c r="BE443" s="62">
        <v>5744.3600000000006</v>
      </c>
      <c r="BF443" s="62">
        <v>18776.309999999998</v>
      </c>
      <c r="BG443" s="62">
        <v>0</v>
      </c>
      <c r="BH443" s="62">
        <v>10953.09</v>
      </c>
      <c r="BI443" s="11">
        <v>11440.92</v>
      </c>
      <c r="BJ443" s="11">
        <v>15218.76</v>
      </c>
      <c r="BK443" s="62">
        <v>6564.2000000000007</v>
      </c>
      <c r="BL443" s="62">
        <v>9445.7800000000007</v>
      </c>
      <c r="BM443" s="170">
        <v>6541.6</v>
      </c>
      <c r="BN443" s="62"/>
      <c r="BO443" s="62"/>
      <c r="BP443" s="62"/>
      <c r="BQ443" s="62"/>
      <c r="BR443" s="62"/>
      <c r="BS443" s="62"/>
      <c r="BT443" s="62"/>
    </row>
    <row r="444" spans="3:72" x14ac:dyDescent="0.25">
      <c r="C444" t="str">
        <f>INDEX(Propetz!B:B,MATCH(F444,Propetz!D:D,0),1)</f>
        <v>VENTURO COMMERCE LTDA</v>
      </c>
      <c r="D444" s="31" t="s">
        <v>532</v>
      </c>
      <c r="E444" s="26" t="s">
        <v>279</v>
      </c>
      <c r="F444" s="26">
        <v>1507</v>
      </c>
      <c r="G444" s="26" t="s">
        <v>529</v>
      </c>
      <c r="H444" s="26" t="s">
        <v>435</v>
      </c>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c r="AP444" s="39"/>
      <c r="AQ444" s="39"/>
      <c r="AR444" s="39"/>
      <c r="AS444" s="39"/>
      <c r="AT444" s="39"/>
      <c r="AU444" s="39">
        <v>6103.36</v>
      </c>
      <c r="AV444" s="39">
        <v>0</v>
      </c>
      <c r="AW444" s="39">
        <v>0</v>
      </c>
      <c r="AX444" s="39">
        <v>2899.06</v>
      </c>
      <c r="AY444" s="39">
        <v>0</v>
      </c>
      <c r="AZ444" s="39">
        <v>0</v>
      </c>
      <c r="BA444" s="62">
        <v>0</v>
      </c>
      <c r="BB444" s="62">
        <v>0</v>
      </c>
      <c r="BC444" s="62">
        <v>0</v>
      </c>
      <c r="BD444" s="62">
        <v>0</v>
      </c>
      <c r="BE444" s="62">
        <v>0</v>
      </c>
      <c r="BF444" s="62">
        <v>0</v>
      </c>
      <c r="BG444" s="62">
        <v>0</v>
      </c>
      <c r="BH444" s="62">
        <v>0</v>
      </c>
      <c r="BI444" s="11">
        <v>0</v>
      </c>
      <c r="BJ444" s="11">
        <v>0</v>
      </c>
      <c r="BK444" s="62">
        <v>0</v>
      </c>
      <c r="BL444" s="62">
        <v>0</v>
      </c>
      <c r="BM444" s="170">
        <v>0</v>
      </c>
      <c r="BN444" s="62"/>
      <c r="BO444" s="62"/>
      <c r="BP444" s="62"/>
      <c r="BQ444" s="62"/>
      <c r="BR444" s="62"/>
      <c r="BS444" s="62"/>
      <c r="BT444" s="62"/>
    </row>
    <row r="445" spans="3:72" x14ac:dyDescent="0.25">
      <c r="C445" t="str">
        <f>INDEX(Propetz!B:B,MATCH(F445,Propetz!D:D,0),1)</f>
        <v>SANITAS MOVEIS LTDA</v>
      </c>
      <c r="D445" s="31" t="s">
        <v>533</v>
      </c>
      <c r="E445" s="26" t="s">
        <v>276</v>
      </c>
      <c r="F445" s="26">
        <v>1508</v>
      </c>
      <c r="G445" s="26" t="s">
        <v>436</v>
      </c>
      <c r="H445" s="26" t="s">
        <v>435</v>
      </c>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c r="AP445" s="39"/>
      <c r="AQ445" s="39"/>
      <c r="AR445" s="39"/>
      <c r="AS445" s="39"/>
      <c r="AT445" s="39"/>
      <c r="AU445" s="39">
        <v>5255.02</v>
      </c>
      <c r="AV445" s="39">
        <v>0</v>
      </c>
      <c r="AW445" s="39">
        <v>2112.8000000000002</v>
      </c>
      <c r="AX445" s="39">
        <v>0</v>
      </c>
      <c r="AY445" s="39">
        <v>6016.4</v>
      </c>
      <c r="AZ445" s="39">
        <v>0</v>
      </c>
      <c r="BA445" s="62">
        <v>0</v>
      </c>
      <c r="BB445" s="62">
        <v>0</v>
      </c>
      <c r="BC445" s="62">
        <v>0</v>
      </c>
      <c r="BD445" s="62">
        <v>0</v>
      </c>
      <c r="BE445" s="62">
        <v>0</v>
      </c>
      <c r="BF445" s="62">
        <v>0</v>
      </c>
      <c r="BG445" s="62">
        <v>3397</v>
      </c>
      <c r="BH445" s="62">
        <v>0</v>
      </c>
      <c r="BI445" s="11">
        <v>11122.1</v>
      </c>
      <c r="BJ445" s="11">
        <v>0</v>
      </c>
      <c r="BK445" s="62">
        <v>4247.5</v>
      </c>
      <c r="BL445" s="62">
        <v>0</v>
      </c>
      <c r="BM445" s="170">
        <v>0</v>
      </c>
      <c r="BN445" s="62"/>
      <c r="BO445" s="62"/>
      <c r="BP445" s="62"/>
      <c r="BQ445" s="62"/>
      <c r="BR445" s="62"/>
      <c r="BS445" s="62"/>
      <c r="BT445" s="62"/>
    </row>
    <row r="446" spans="3:72" x14ac:dyDescent="0.25">
      <c r="C446" t="str">
        <f>INDEX(Propetz!B:B,MATCH(F446,Propetz!D:D,0),1)</f>
        <v>DEKO LAÇOS LTDA</v>
      </c>
      <c r="D446" s="31" t="s">
        <v>534</v>
      </c>
      <c r="E446" s="26" t="s">
        <v>279</v>
      </c>
      <c r="F446" s="26">
        <v>1509</v>
      </c>
      <c r="G446" s="26" t="s">
        <v>529</v>
      </c>
      <c r="H446" s="26" t="s">
        <v>471</v>
      </c>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c r="AP446" s="39"/>
      <c r="AQ446" s="39"/>
      <c r="AR446" s="39"/>
      <c r="AS446" s="39"/>
      <c r="AT446" s="39"/>
      <c r="AU446" s="39"/>
      <c r="AV446" s="39">
        <v>9359.57</v>
      </c>
      <c r="AW446" s="39">
        <v>18946.240000000002</v>
      </c>
      <c r="AX446" s="39">
        <v>11424.54</v>
      </c>
      <c r="AY446" s="39">
        <v>22779.510000000002</v>
      </c>
      <c r="AZ446" s="39">
        <v>9157.92</v>
      </c>
      <c r="BA446" s="62">
        <v>2854.5</v>
      </c>
      <c r="BB446" s="62">
        <v>8443.4</v>
      </c>
      <c r="BC446" s="62">
        <v>19766.510000000002</v>
      </c>
      <c r="BD446" s="62">
        <v>14906.52</v>
      </c>
      <c r="BE446" s="62">
        <v>13328.429999999998</v>
      </c>
      <c r="BF446" s="62">
        <v>23689.46</v>
      </c>
      <c r="BG446" s="62">
        <v>7408.77</v>
      </c>
      <c r="BH446" s="62">
        <v>0</v>
      </c>
      <c r="BI446" s="11">
        <v>10864.6</v>
      </c>
      <c r="BJ446" s="11">
        <v>0</v>
      </c>
      <c r="BK446" s="62">
        <v>0</v>
      </c>
      <c r="BL446" s="62">
        <v>26116.5</v>
      </c>
      <c r="BM446" s="170">
        <v>0</v>
      </c>
      <c r="BN446" s="62"/>
      <c r="BO446" s="62"/>
      <c r="BP446" s="62"/>
      <c r="BQ446" s="62"/>
      <c r="BR446" s="62"/>
      <c r="BS446" s="62"/>
      <c r="BT446" s="62"/>
    </row>
    <row r="447" spans="3:72" x14ac:dyDescent="0.25">
      <c r="C447" t="str">
        <f>INDEX(Propetz!B:B,MATCH(F447,Propetz!D:D,0),1)</f>
        <v>41.263.079 JONATHAN RANIERY DANTAS GAMA</v>
      </c>
      <c r="D447" s="31" t="s">
        <v>535</v>
      </c>
      <c r="E447" s="31" t="s">
        <v>277</v>
      </c>
      <c r="F447" s="26">
        <v>1512</v>
      </c>
      <c r="G447" s="26" t="s">
        <v>436</v>
      </c>
      <c r="H447" s="26" t="s">
        <v>435</v>
      </c>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c r="AP447" s="39"/>
      <c r="AQ447" s="39"/>
      <c r="AR447" s="39"/>
      <c r="AS447" s="39"/>
      <c r="AT447" s="39"/>
      <c r="AU447" s="39"/>
      <c r="AV447" s="39">
        <v>5681.8700000000008</v>
      </c>
      <c r="AW447" s="39">
        <v>2043.44</v>
      </c>
      <c r="AX447" s="39">
        <v>0</v>
      </c>
      <c r="AY447" s="39">
        <v>0</v>
      </c>
      <c r="AZ447" s="39">
        <v>0</v>
      </c>
      <c r="BA447" s="62">
        <v>0</v>
      </c>
      <c r="BB447" s="62">
        <v>0</v>
      </c>
      <c r="BC447" s="62">
        <v>0</v>
      </c>
      <c r="BD447" s="62">
        <v>0</v>
      </c>
      <c r="BE447" s="62">
        <v>0</v>
      </c>
      <c r="BF447" s="62">
        <v>0</v>
      </c>
      <c r="BG447" s="62">
        <v>0</v>
      </c>
      <c r="BH447" s="62">
        <v>0</v>
      </c>
      <c r="BI447" s="11">
        <v>0</v>
      </c>
      <c r="BJ447" s="11">
        <v>0</v>
      </c>
      <c r="BK447" s="62">
        <v>0</v>
      </c>
      <c r="BL447" s="62">
        <v>0</v>
      </c>
      <c r="BM447" s="170">
        <v>0</v>
      </c>
      <c r="BN447" s="62"/>
      <c r="BO447" s="62"/>
      <c r="BP447" s="62"/>
      <c r="BQ447" s="62"/>
      <c r="BR447" s="62"/>
      <c r="BS447" s="62"/>
      <c r="BT447" s="62"/>
    </row>
    <row r="448" spans="3:72" x14ac:dyDescent="0.25">
      <c r="C448" t="str">
        <f>INDEX(Propetz!B:B,MATCH(F448,Propetz!D:D,0),1)</f>
        <v>49.226.449 HELIO DRUMMOND FRANCKLIN</v>
      </c>
      <c r="D448" s="31" t="s">
        <v>536</v>
      </c>
      <c r="E448" s="31" t="s">
        <v>294</v>
      </c>
      <c r="F448" s="26">
        <v>1513</v>
      </c>
      <c r="G448" s="26" t="s">
        <v>436</v>
      </c>
      <c r="H448" s="26" t="s">
        <v>435</v>
      </c>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c r="AP448" s="39"/>
      <c r="AQ448" s="39"/>
      <c r="AR448" s="39"/>
      <c r="AS448" s="39"/>
      <c r="AT448" s="39"/>
      <c r="AU448" s="39"/>
      <c r="AV448" s="39">
        <v>5298.46</v>
      </c>
      <c r="AW448" s="39">
        <v>7779.5</v>
      </c>
      <c r="AX448" s="39">
        <v>0</v>
      </c>
      <c r="AY448" s="39">
        <v>5102.24</v>
      </c>
      <c r="AZ448" s="39">
        <v>1062.78</v>
      </c>
      <c r="BA448" s="62">
        <v>0</v>
      </c>
      <c r="BB448" s="62">
        <v>4261.68</v>
      </c>
      <c r="BC448" s="62">
        <v>0</v>
      </c>
      <c r="BD448" s="62">
        <v>0</v>
      </c>
      <c r="BE448" s="62">
        <v>16916.3</v>
      </c>
      <c r="BF448" s="62">
        <v>9188.18</v>
      </c>
      <c r="BG448" s="62">
        <v>10829.76</v>
      </c>
      <c r="BH448" s="62">
        <v>0</v>
      </c>
      <c r="BI448" s="11">
        <v>0</v>
      </c>
      <c r="BJ448" s="11">
        <v>0</v>
      </c>
      <c r="BK448" s="62">
        <v>26164.89</v>
      </c>
      <c r="BL448" s="62">
        <v>34906.159999999996</v>
      </c>
      <c r="BM448" s="170">
        <v>14063.68</v>
      </c>
      <c r="BN448" s="62"/>
      <c r="BO448" s="62"/>
      <c r="BP448" s="62"/>
      <c r="BQ448" s="62"/>
      <c r="BR448" s="62"/>
      <c r="BS448" s="62"/>
      <c r="BT448" s="62"/>
    </row>
    <row r="449" spans="3:72" x14ac:dyDescent="0.25">
      <c r="C449" t="str">
        <f>INDEX(Propetz!B:B,MATCH(F449,Propetz!D:D,0),1)</f>
        <v>Conecta Groomer Comercio De Equipamentos Para Pets Ltda</v>
      </c>
      <c r="D449" s="31" t="s">
        <v>550</v>
      </c>
      <c r="E449" s="31" t="s">
        <v>276</v>
      </c>
      <c r="F449" s="26">
        <v>1515</v>
      </c>
      <c r="G449" s="26" t="s">
        <v>436</v>
      </c>
      <c r="H449" s="26" t="s">
        <v>435</v>
      </c>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c r="AP449" s="39"/>
      <c r="AQ449" s="39"/>
      <c r="AR449" s="39"/>
      <c r="AS449" s="39"/>
      <c r="AT449" s="39"/>
      <c r="AU449" s="39"/>
      <c r="AV449" s="39"/>
      <c r="AW449" s="39">
        <v>6216.08</v>
      </c>
      <c r="AX449" s="39">
        <v>15773.46</v>
      </c>
      <c r="AY449" s="39">
        <v>8610.18</v>
      </c>
      <c r="AZ449" s="39">
        <v>0</v>
      </c>
      <c r="BA449" s="62">
        <v>9096.99</v>
      </c>
      <c r="BB449" s="62">
        <v>0</v>
      </c>
      <c r="BC449" s="62">
        <v>17767.09</v>
      </c>
      <c r="BD449" s="62">
        <v>0</v>
      </c>
      <c r="BE449" s="62">
        <v>11054.72</v>
      </c>
      <c r="BF449" s="62">
        <v>9348.7200000000012</v>
      </c>
      <c r="BG449" s="62">
        <v>0</v>
      </c>
      <c r="BH449" s="62">
        <v>6202.46</v>
      </c>
      <c r="BI449" s="11">
        <v>10612.06</v>
      </c>
      <c r="BJ449" s="11">
        <v>0</v>
      </c>
      <c r="BK449" s="62">
        <v>10140</v>
      </c>
      <c r="BL449" s="62">
        <v>8419.7000000000007</v>
      </c>
      <c r="BM449" s="170">
        <v>5254.56</v>
      </c>
      <c r="BN449" s="62"/>
      <c r="BO449" s="62"/>
      <c r="BP449" s="62"/>
      <c r="BQ449" s="62"/>
      <c r="BR449" s="62"/>
      <c r="BS449" s="62"/>
      <c r="BT449" s="62"/>
    </row>
    <row r="450" spans="3:72" x14ac:dyDescent="0.25">
      <c r="C450" t="str">
        <f>INDEX(Propetz!B:B,MATCH(F450,Propetz!D:D,0),1)</f>
        <v>Ksa Distribuidora De Produtos Para Animais Ltda |Sn</v>
      </c>
      <c r="D450" s="31" t="s">
        <v>551</v>
      </c>
      <c r="E450" s="31" t="s">
        <v>276</v>
      </c>
      <c r="F450" s="26">
        <v>1518</v>
      </c>
      <c r="G450" s="26" t="s">
        <v>436</v>
      </c>
      <c r="H450" s="26" t="s">
        <v>435</v>
      </c>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c r="AP450" s="39"/>
      <c r="AQ450" s="39"/>
      <c r="AR450" s="39"/>
      <c r="AS450" s="39"/>
      <c r="AT450" s="39"/>
      <c r="AU450" s="39"/>
      <c r="AV450" s="39"/>
      <c r="AW450" s="39">
        <v>7439.48</v>
      </c>
      <c r="AX450" s="39">
        <v>5570.12</v>
      </c>
      <c r="AY450" s="39">
        <v>5260.93</v>
      </c>
      <c r="AZ450" s="39">
        <v>9081.7200000000012</v>
      </c>
      <c r="BA450" s="62">
        <v>5756.8</v>
      </c>
      <c r="BB450" s="62">
        <v>0</v>
      </c>
      <c r="BC450" s="62">
        <v>0</v>
      </c>
      <c r="BD450" s="62">
        <v>23035.08</v>
      </c>
      <c r="BE450" s="62">
        <v>6259.3</v>
      </c>
      <c r="BF450" s="62">
        <v>205.10000000000002</v>
      </c>
      <c r="BG450" s="62">
        <v>8941.2900000000009</v>
      </c>
      <c r="BH450" s="62">
        <v>6990.86</v>
      </c>
      <c r="BI450" s="11">
        <v>4972.16</v>
      </c>
      <c r="BJ450" s="11">
        <v>0</v>
      </c>
      <c r="BK450" s="62">
        <v>17000.3</v>
      </c>
      <c r="BL450" s="62">
        <v>9768.4</v>
      </c>
      <c r="BM450" s="170">
        <v>4431.0599999999995</v>
      </c>
      <c r="BN450" s="62"/>
      <c r="BO450" s="62"/>
      <c r="BP450" s="62"/>
      <c r="BQ450" s="62"/>
      <c r="BR450" s="62"/>
      <c r="BS450" s="62"/>
      <c r="BT450" s="62"/>
    </row>
    <row r="451" spans="3:72" x14ac:dyDescent="0.25">
      <c r="C451" t="str">
        <f>INDEX(Propetz!B:B,MATCH(F451,Propetz!D:D,0),1)</f>
        <v>Petservice Distribuidora De Produtos E Equipamentos Veterina</v>
      </c>
      <c r="D451" s="31" t="s">
        <v>553</v>
      </c>
      <c r="E451" s="31" t="s">
        <v>276</v>
      </c>
      <c r="F451" s="26">
        <v>1521</v>
      </c>
      <c r="G451" s="26" t="s">
        <v>437</v>
      </c>
      <c r="H451" s="26" t="s">
        <v>435</v>
      </c>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c r="AP451" s="39"/>
      <c r="AQ451" s="39"/>
      <c r="AR451" s="39"/>
      <c r="AS451" s="39"/>
      <c r="AT451" s="39"/>
      <c r="AU451" s="39"/>
      <c r="AV451" s="39"/>
      <c r="AW451" s="39">
        <v>11927.36</v>
      </c>
      <c r="AX451" s="39">
        <v>2252.64</v>
      </c>
      <c r="AY451" s="39">
        <v>1697.34</v>
      </c>
      <c r="AZ451" s="39">
        <v>0</v>
      </c>
      <c r="BA451" s="62">
        <v>0</v>
      </c>
      <c r="BB451" s="62">
        <v>5451.38</v>
      </c>
      <c r="BC451" s="62">
        <v>0</v>
      </c>
      <c r="BD451" s="62">
        <v>5471.85</v>
      </c>
      <c r="BE451" s="62">
        <v>4335.8</v>
      </c>
      <c r="BF451" s="62">
        <v>0</v>
      </c>
      <c r="BG451" s="62">
        <v>10273.379999999999</v>
      </c>
      <c r="BH451" s="62">
        <v>4717.92</v>
      </c>
      <c r="BI451" s="11">
        <v>3772</v>
      </c>
      <c r="BJ451" s="11">
        <v>0</v>
      </c>
      <c r="BK451" s="62">
        <v>0</v>
      </c>
      <c r="BL451" s="62">
        <v>0</v>
      </c>
      <c r="BM451" s="170">
        <v>4779.2</v>
      </c>
      <c r="BN451" s="62"/>
      <c r="BO451" s="62"/>
      <c r="BP451" s="62"/>
      <c r="BQ451" s="62"/>
      <c r="BR451" s="62"/>
      <c r="BS451" s="62"/>
      <c r="BT451" s="62"/>
    </row>
    <row r="452" spans="3:72" x14ac:dyDescent="0.25">
      <c r="C452" t="str">
        <f>INDEX(Propetz!B:B,MATCH(F452,Propetz!D:D,0),1)</f>
        <v>Balestrin E Pery Ltda - Sn</v>
      </c>
      <c r="D452" s="31" t="s">
        <v>554</v>
      </c>
      <c r="E452" s="31" t="s">
        <v>279</v>
      </c>
      <c r="F452" s="26">
        <v>1522</v>
      </c>
      <c r="G452" s="26" t="s">
        <v>529</v>
      </c>
      <c r="H452" s="26" t="s">
        <v>435</v>
      </c>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c r="AP452" s="39"/>
      <c r="AQ452" s="39"/>
      <c r="AR452" s="39"/>
      <c r="AS452" s="39"/>
      <c r="AT452" s="39"/>
      <c r="AU452" s="39"/>
      <c r="AV452" s="39"/>
      <c r="AW452" s="39">
        <v>6393.98</v>
      </c>
      <c r="AX452" s="39">
        <v>0</v>
      </c>
      <c r="AY452" s="39">
        <v>0</v>
      </c>
      <c r="AZ452" s="39">
        <v>0</v>
      </c>
      <c r="BA452" s="62">
        <v>0</v>
      </c>
      <c r="BB452" s="62">
        <v>0</v>
      </c>
      <c r="BC452" s="62">
        <v>0</v>
      </c>
      <c r="BD452" s="62">
        <v>0</v>
      </c>
      <c r="BE452" s="62">
        <v>0</v>
      </c>
      <c r="BF452" s="62">
        <v>0</v>
      </c>
      <c r="BG452" s="62">
        <v>0</v>
      </c>
      <c r="BH452" s="62">
        <v>0</v>
      </c>
      <c r="BI452" s="11">
        <v>0</v>
      </c>
      <c r="BJ452" s="11">
        <v>0</v>
      </c>
      <c r="BK452" s="62">
        <v>0</v>
      </c>
      <c r="BL452" s="62">
        <v>0</v>
      </c>
      <c r="BM452" s="170">
        <v>0</v>
      </c>
      <c r="BN452" s="62"/>
      <c r="BO452" s="62"/>
      <c r="BP452" s="62"/>
      <c r="BQ452" s="62"/>
      <c r="BR452" s="62"/>
      <c r="BS452" s="62"/>
      <c r="BT452" s="62"/>
    </row>
    <row r="453" spans="3:72" x14ac:dyDescent="0.25">
      <c r="C453" t="str">
        <f>INDEX(Propetz!B:B,MATCH(F453,Propetz!D:D,0),1)</f>
        <v>27.678.545 Adilson Francisco Ferreira</v>
      </c>
      <c r="D453" s="31" t="s">
        <v>555</v>
      </c>
      <c r="E453" s="31" t="s">
        <v>276</v>
      </c>
      <c r="F453" s="26">
        <v>1524</v>
      </c>
      <c r="G453" s="26" t="s">
        <v>436</v>
      </c>
      <c r="H453" s="26" t="s">
        <v>435</v>
      </c>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c r="AP453" s="39"/>
      <c r="AQ453" s="39"/>
      <c r="AR453" s="39"/>
      <c r="AS453" s="39"/>
      <c r="AT453" s="39"/>
      <c r="AU453" s="39"/>
      <c r="AV453" s="39"/>
      <c r="AW453" s="39">
        <v>2663.2</v>
      </c>
      <c r="AX453" s="39">
        <v>4069.04</v>
      </c>
      <c r="AY453" s="39">
        <v>0</v>
      </c>
      <c r="AZ453" s="39">
        <v>2953.61</v>
      </c>
      <c r="BA453" s="62">
        <v>4579.1000000000004</v>
      </c>
      <c r="BB453" s="62">
        <v>0</v>
      </c>
      <c r="BC453" s="62">
        <v>4521.2299999999996</v>
      </c>
      <c r="BD453" s="62">
        <v>0</v>
      </c>
      <c r="BE453" s="62">
        <v>3198.81</v>
      </c>
      <c r="BF453" s="62">
        <v>0</v>
      </c>
      <c r="BG453" s="62">
        <v>4382.05</v>
      </c>
      <c r="BH453" s="62">
        <v>0</v>
      </c>
      <c r="BI453" s="11">
        <v>0</v>
      </c>
      <c r="BJ453" s="11">
        <v>0</v>
      </c>
      <c r="BK453" s="62">
        <v>0</v>
      </c>
      <c r="BL453" s="62">
        <v>0</v>
      </c>
      <c r="BM453" s="170">
        <v>0</v>
      </c>
      <c r="BN453" s="62"/>
      <c r="BO453" s="62"/>
      <c r="BP453" s="62"/>
      <c r="BQ453" s="62"/>
      <c r="BR453" s="62"/>
      <c r="BS453" s="62"/>
      <c r="BT453" s="62"/>
    </row>
    <row r="454" spans="3:72" x14ac:dyDescent="0.25">
      <c r="C454" t="str">
        <f>INDEX(Propetz!B:B,MATCH(F454,Propetz!D:D,0),1)</f>
        <v>Unión Centro Veterinario Srl</v>
      </c>
      <c r="D454" s="31" t="s">
        <v>557</v>
      </c>
      <c r="E454" s="31" t="s">
        <v>282</v>
      </c>
      <c r="F454" s="26">
        <v>1527</v>
      </c>
      <c r="G454" s="26" t="s">
        <v>437</v>
      </c>
      <c r="H454" s="26" t="s">
        <v>435</v>
      </c>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c r="AP454" s="39"/>
      <c r="AQ454" s="39"/>
      <c r="AR454" s="39"/>
      <c r="AS454" s="39"/>
      <c r="AT454" s="39"/>
      <c r="AU454" s="39"/>
      <c r="AV454" s="39"/>
      <c r="AW454" s="39"/>
      <c r="AX454" s="39">
        <v>52922.9</v>
      </c>
      <c r="AY454" s="39">
        <v>0</v>
      </c>
      <c r="AZ454" s="39">
        <v>0</v>
      </c>
      <c r="BA454" s="62">
        <v>0</v>
      </c>
      <c r="BB454" s="62">
        <v>0</v>
      </c>
      <c r="BC454" s="62">
        <v>0</v>
      </c>
      <c r="BD454" s="62">
        <v>0</v>
      </c>
      <c r="BE454" s="62">
        <v>0</v>
      </c>
      <c r="BF454" s="62">
        <v>0</v>
      </c>
      <c r="BG454" s="62">
        <v>0</v>
      </c>
      <c r="BH454" s="62">
        <v>0</v>
      </c>
      <c r="BI454" s="11">
        <v>0</v>
      </c>
      <c r="BJ454" s="11">
        <v>0</v>
      </c>
      <c r="BK454" s="62">
        <v>0</v>
      </c>
      <c r="BL454" s="62">
        <v>0</v>
      </c>
      <c r="BM454" s="170">
        <v>0</v>
      </c>
      <c r="BN454" s="62"/>
      <c r="BO454" s="62"/>
      <c r="BP454" s="62"/>
      <c r="BQ454" s="62"/>
      <c r="BR454" s="62"/>
      <c r="BS454" s="62"/>
      <c r="BT454" s="62"/>
    </row>
    <row r="455" spans="3:72" x14ac:dyDescent="0.25">
      <c r="C455" t="str">
        <f>INDEX(Propetz!B:B,MATCH(F455,Propetz!D:D,0),1)</f>
        <v>57.633.777 Simone Aparecida Martin Felipe</v>
      </c>
      <c r="D455" s="31" t="s">
        <v>558</v>
      </c>
      <c r="E455" s="31" t="s">
        <v>276</v>
      </c>
      <c r="F455" s="26">
        <v>1528</v>
      </c>
      <c r="G455" s="26" t="s">
        <v>436</v>
      </c>
      <c r="H455" s="26" t="s">
        <v>435</v>
      </c>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c r="AP455" s="39"/>
      <c r="AQ455" s="39"/>
      <c r="AR455" s="39"/>
      <c r="AS455" s="39"/>
      <c r="AT455" s="39"/>
      <c r="AU455" s="39"/>
      <c r="AV455" s="39"/>
      <c r="AW455" s="39"/>
      <c r="AX455" s="39"/>
      <c r="AY455" s="39">
        <v>5279.82</v>
      </c>
      <c r="AZ455" s="39">
        <v>0</v>
      </c>
      <c r="BA455" s="62">
        <v>6244.51</v>
      </c>
      <c r="BB455" s="62">
        <v>0</v>
      </c>
      <c r="BC455" s="62">
        <v>2955.5099999999998</v>
      </c>
      <c r="BD455" s="62">
        <v>0</v>
      </c>
      <c r="BE455" s="62">
        <v>0</v>
      </c>
      <c r="BF455" s="62">
        <v>0</v>
      </c>
      <c r="BG455" s="62">
        <v>0</v>
      </c>
      <c r="BH455" s="62">
        <v>0</v>
      </c>
      <c r="BI455" s="11">
        <v>0</v>
      </c>
      <c r="BJ455" s="11">
        <v>0</v>
      </c>
      <c r="BK455" s="62">
        <v>0</v>
      </c>
      <c r="BL455" s="62">
        <v>0</v>
      </c>
      <c r="BM455" s="170">
        <v>0</v>
      </c>
      <c r="BN455" s="62"/>
      <c r="BO455" s="62"/>
      <c r="BP455" s="62"/>
      <c r="BQ455" s="62"/>
      <c r="BR455" s="62"/>
      <c r="BS455" s="62"/>
      <c r="BT455" s="62"/>
    </row>
    <row r="456" spans="3:72" x14ac:dyDescent="0.25">
      <c r="C456" t="str">
        <f>INDEX(Propetz!B:B,MATCH(F456,Propetz!D:D,0),1)</f>
        <v>Victor Venturini Pires 37251219824 | Sn</v>
      </c>
      <c r="D456" s="31" t="s">
        <v>559</v>
      </c>
      <c r="E456" s="31" t="s">
        <v>276</v>
      </c>
      <c r="F456" s="26">
        <v>1529</v>
      </c>
      <c r="G456" s="26" t="s">
        <v>436</v>
      </c>
      <c r="H456" s="26" t="s">
        <v>435</v>
      </c>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c r="AP456" s="39"/>
      <c r="AQ456" s="39"/>
      <c r="AR456" s="39"/>
      <c r="AS456" s="39"/>
      <c r="AT456" s="39"/>
      <c r="AU456" s="39"/>
      <c r="AV456" s="39"/>
      <c r="AW456" s="39"/>
      <c r="AX456" s="39"/>
      <c r="AY456" s="39">
        <v>8492.81</v>
      </c>
      <c r="AZ456" s="39">
        <v>13188.57</v>
      </c>
      <c r="BA456" s="62">
        <v>14024.25</v>
      </c>
      <c r="BB456" s="62">
        <v>13479.300000000001</v>
      </c>
      <c r="BC456" s="62">
        <v>8749.6</v>
      </c>
      <c r="BD456" s="62">
        <v>16974.77</v>
      </c>
      <c r="BE456" s="62">
        <v>14368.84</v>
      </c>
      <c r="BF456" s="62">
        <v>12555</v>
      </c>
      <c r="BG456" s="62">
        <v>17570.580000000002</v>
      </c>
      <c r="BH456" s="62">
        <v>5652.44</v>
      </c>
      <c r="BI456" s="11">
        <v>16063.53</v>
      </c>
      <c r="BJ456" s="11">
        <v>17283.48</v>
      </c>
      <c r="BK456" s="62">
        <v>43382.080000000002</v>
      </c>
      <c r="BL456" s="62">
        <v>78250.740000000005</v>
      </c>
      <c r="BM456" s="170">
        <v>82184.820000000007</v>
      </c>
      <c r="BN456" s="62"/>
      <c r="BO456" s="62"/>
      <c r="BP456" s="62"/>
      <c r="BQ456" s="62"/>
      <c r="BR456" s="62"/>
      <c r="BS456" s="62"/>
      <c r="BT456" s="62"/>
    </row>
    <row r="457" spans="3:72" x14ac:dyDescent="0.25">
      <c r="C457" t="str">
        <f>INDEX(Propetz!B:B,MATCH(F457,Propetz!D:D,0),1)</f>
        <v>Custom Pets Distribuidora De Produtos Ltda</v>
      </c>
      <c r="D457" s="31" t="s">
        <v>560</v>
      </c>
      <c r="E457" s="31" t="s">
        <v>281</v>
      </c>
      <c r="F457" s="26">
        <v>1530</v>
      </c>
      <c r="G457" s="26" t="s">
        <v>529</v>
      </c>
      <c r="H457" s="26" t="s">
        <v>435</v>
      </c>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c r="AP457" s="39"/>
      <c r="AQ457" s="39"/>
      <c r="AR457" s="39"/>
      <c r="AS457" s="39"/>
      <c r="AT457" s="39"/>
      <c r="AU457" s="39"/>
      <c r="AV457" s="39"/>
      <c r="AW457" s="39"/>
      <c r="AX457" s="39"/>
      <c r="AY457" s="39">
        <v>4631.57</v>
      </c>
      <c r="AZ457" s="39">
        <v>9695.89</v>
      </c>
      <c r="BA457" s="62">
        <v>7531.2099999999991</v>
      </c>
      <c r="BB457" s="62">
        <v>2295.44</v>
      </c>
      <c r="BC457" s="62">
        <v>4244.8999999999996</v>
      </c>
      <c r="BD457" s="62">
        <v>3452.62</v>
      </c>
      <c r="BE457" s="62">
        <v>4970.26</v>
      </c>
      <c r="BF457" s="62">
        <v>3009.9799999999996</v>
      </c>
      <c r="BG457" s="62">
        <v>1698</v>
      </c>
      <c r="BH457" s="62">
        <v>0</v>
      </c>
      <c r="BI457" s="11">
        <v>0</v>
      </c>
      <c r="BJ457" s="11">
        <v>0</v>
      </c>
      <c r="BK457" s="62">
        <v>0</v>
      </c>
      <c r="BL457" s="62">
        <v>1705.04</v>
      </c>
      <c r="BM457" s="170">
        <v>0</v>
      </c>
      <c r="BN457" s="62"/>
      <c r="BO457" s="62"/>
      <c r="BP457" s="62"/>
      <c r="BQ457" s="62"/>
      <c r="BR457" s="62"/>
      <c r="BS457" s="62"/>
      <c r="BT457" s="62"/>
    </row>
    <row r="458" spans="3:72" x14ac:dyDescent="0.25">
      <c r="C458" t="str">
        <f>INDEX(Propetz!B:B,MATCH(F458,Propetz!D:D,0),1)</f>
        <v>SUPORTE PET LTDA | SN</v>
      </c>
      <c r="D458" s="31" t="s">
        <v>561</v>
      </c>
      <c r="E458" s="31" t="s">
        <v>276</v>
      </c>
      <c r="F458" s="26">
        <v>1531</v>
      </c>
      <c r="G458" s="26" t="s">
        <v>436</v>
      </c>
      <c r="H458" s="26" t="s">
        <v>435</v>
      </c>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c r="AP458" s="39"/>
      <c r="AQ458" s="39"/>
      <c r="AR458" s="39"/>
      <c r="AS458" s="39"/>
      <c r="AT458" s="39"/>
      <c r="AU458" s="39"/>
      <c r="AV458" s="39"/>
      <c r="AW458" s="39"/>
      <c r="AX458" s="39"/>
      <c r="AY458" s="39"/>
      <c r="AZ458" s="39">
        <v>26960.34</v>
      </c>
      <c r="BA458" s="62">
        <v>0</v>
      </c>
      <c r="BB458" s="62">
        <v>6359.3799999999992</v>
      </c>
      <c r="BC458" s="62">
        <v>0</v>
      </c>
      <c r="BD458" s="62">
        <v>13367.24</v>
      </c>
      <c r="BE458" s="62">
        <v>0</v>
      </c>
      <c r="BF458" s="62">
        <v>18103.18</v>
      </c>
      <c r="BG458" s="62">
        <v>14771.19</v>
      </c>
      <c r="BH458" s="62">
        <v>32214.36</v>
      </c>
      <c r="BI458" s="11">
        <v>21515.440000000002</v>
      </c>
      <c r="BJ458" s="11">
        <v>0</v>
      </c>
      <c r="BK458" s="62">
        <v>9798.52</v>
      </c>
      <c r="BL458" s="62">
        <v>0</v>
      </c>
      <c r="BM458" s="170">
        <v>2124.1999999999998</v>
      </c>
      <c r="BN458" s="62"/>
      <c r="BO458" s="62"/>
      <c r="BP458" s="62"/>
      <c r="BQ458" s="62"/>
      <c r="BR458" s="62"/>
      <c r="BS458" s="62"/>
      <c r="BT458" s="62"/>
    </row>
    <row r="459" spans="3:72" x14ac:dyDescent="0.25">
      <c r="C459" t="str">
        <f>INDEX(Propetz!B:B,MATCH(F459,Propetz!D:D,0),1)</f>
        <v>A. J. De S. Oliveira Artigos Para Animais Ltda</v>
      </c>
      <c r="D459" s="31" t="s">
        <v>563</v>
      </c>
      <c r="E459" s="31" t="s">
        <v>301</v>
      </c>
      <c r="F459" s="26">
        <v>1532</v>
      </c>
      <c r="G459" s="26" t="s">
        <v>529</v>
      </c>
      <c r="H459" s="26" t="s">
        <v>435</v>
      </c>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c r="AP459" s="39"/>
      <c r="AQ459" s="39"/>
      <c r="AR459" s="39"/>
      <c r="AS459" s="39"/>
      <c r="AT459" s="39"/>
      <c r="AU459" s="39"/>
      <c r="AV459" s="39"/>
      <c r="AW459" s="39"/>
      <c r="AX459" s="39"/>
      <c r="AY459" s="39"/>
      <c r="AZ459" s="39">
        <v>7907.52</v>
      </c>
      <c r="BA459" s="62">
        <v>0</v>
      </c>
      <c r="BB459" s="62">
        <v>29.9</v>
      </c>
      <c r="BC459" s="62">
        <v>6462.9699999999993</v>
      </c>
      <c r="BD459" s="62">
        <v>6824.34</v>
      </c>
      <c r="BE459" s="62">
        <v>0</v>
      </c>
      <c r="BF459" s="62">
        <v>0</v>
      </c>
      <c r="BG459" s="62">
        <v>3421.26</v>
      </c>
      <c r="BH459" s="62">
        <v>0</v>
      </c>
      <c r="BI459" s="11">
        <v>7396.5400000000009</v>
      </c>
      <c r="BJ459" s="11">
        <v>1607.95</v>
      </c>
      <c r="BK459" s="62">
        <v>4438.76</v>
      </c>
      <c r="BL459" s="62">
        <v>3127.23</v>
      </c>
      <c r="BM459" s="170">
        <v>3689.61</v>
      </c>
      <c r="BN459" s="62"/>
      <c r="BO459" s="62"/>
      <c r="BP459" s="62"/>
      <c r="BQ459" s="62"/>
      <c r="BR459" s="62"/>
      <c r="BS459" s="62"/>
      <c r="BT459" s="62"/>
    </row>
    <row r="460" spans="3:72" x14ac:dyDescent="0.25">
      <c r="C460" t="str">
        <f>INDEX(Propetz!B:B,MATCH(F460,Propetz!D:D,0),1)</f>
        <v>Tucha Transportes E Comércio De Produtos Veterinários Ltda</v>
      </c>
      <c r="D460" s="31" t="s">
        <v>564</v>
      </c>
      <c r="E460" s="31" t="s">
        <v>279</v>
      </c>
      <c r="F460" s="26">
        <v>1533</v>
      </c>
      <c r="G460" s="26" t="s">
        <v>529</v>
      </c>
      <c r="H460" s="26" t="s">
        <v>435</v>
      </c>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c r="AP460" s="39"/>
      <c r="AQ460" s="39"/>
      <c r="AR460" s="39"/>
      <c r="AS460" s="39"/>
      <c r="AT460" s="39"/>
      <c r="AU460" s="39"/>
      <c r="AV460" s="39"/>
      <c r="AW460" s="39"/>
      <c r="AX460" s="39"/>
      <c r="AY460" s="39"/>
      <c r="AZ460" s="39">
        <v>6475.7</v>
      </c>
      <c r="BA460" s="62">
        <v>0</v>
      </c>
      <c r="BB460" s="62">
        <v>0</v>
      </c>
      <c r="BC460" s="62">
        <v>0</v>
      </c>
      <c r="BD460" s="62">
        <v>0</v>
      </c>
      <c r="BE460" s="62">
        <v>0</v>
      </c>
      <c r="BF460" s="62">
        <v>0</v>
      </c>
      <c r="BG460" s="62">
        <v>0</v>
      </c>
      <c r="BH460" s="62">
        <v>0</v>
      </c>
      <c r="BI460" s="11">
        <v>0</v>
      </c>
      <c r="BJ460" s="11">
        <v>0</v>
      </c>
      <c r="BK460" s="62">
        <v>0</v>
      </c>
      <c r="BL460" s="62">
        <v>0</v>
      </c>
      <c r="BM460" s="170">
        <v>0</v>
      </c>
      <c r="BN460" s="62"/>
      <c r="BO460" s="62"/>
      <c r="BP460" s="62"/>
      <c r="BQ460" s="62"/>
      <c r="BR460" s="62"/>
      <c r="BS460" s="62"/>
      <c r="BT460" s="62"/>
    </row>
    <row r="461" spans="3:72" x14ac:dyDescent="0.25">
      <c r="C461" t="str">
        <f>INDEX(Propetz!B:B,MATCH(F461,Propetz!D:D,0),1)</f>
        <v>J M G De Queiroz Elo Distribuidora | Sn</v>
      </c>
      <c r="D461" s="31" t="s">
        <v>565</v>
      </c>
      <c r="E461" s="31" t="s">
        <v>277</v>
      </c>
      <c r="F461" s="26">
        <v>1534</v>
      </c>
      <c r="G461" s="26" t="s">
        <v>436</v>
      </c>
      <c r="H461" s="26" t="s">
        <v>435</v>
      </c>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c r="AP461" s="39"/>
      <c r="AQ461" s="39"/>
      <c r="AR461" s="39"/>
      <c r="AS461" s="39"/>
      <c r="AT461" s="39"/>
      <c r="AU461" s="39"/>
      <c r="AV461" s="39"/>
      <c r="AW461" s="39"/>
      <c r="AX461" s="39"/>
      <c r="AY461" s="39"/>
      <c r="AZ461" s="39">
        <v>5503.25</v>
      </c>
      <c r="BA461" s="62">
        <v>0</v>
      </c>
      <c r="BB461" s="62">
        <v>0</v>
      </c>
      <c r="BC461" s="62">
        <v>0</v>
      </c>
      <c r="BD461" s="62">
        <v>0</v>
      </c>
      <c r="BE461" s="62">
        <v>0</v>
      </c>
      <c r="BF461" s="62">
        <v>0</v>
      </c>
      <c r="BG461" s="62">
        <v>0</v>
      </c>
      <c r="BH461" s="62">
        <v>0</v>
      </c>
      <c r="BI461" s="11">
        <v>0</v>
      </c>
      <c r="BJ461" s="11">
        <v>0</v>
      </c>
      <c r="BK461" s="62">
        <v>0</v>
      </c>
      <c r="BL461" s="62">
        <v>0</v>
      </c>
      <c r="BM461" s="170">
        <v>0</v>
      </c>
      <c r="BN461" s="62"/>
      <c r="BO461" s="62"/>
      <c r="BP461" s="62"/>
      <c r="BQ461" s="62"/>
      <c r="BR461" s="62"/>
      <c r="BS461" s="62"/>
      <c r="BT461" s="62"/>
    </row>
    <row r="462" spans="3:72" x14ac:dyDescent="0.25">
      <c r="C462" t="str">
        <f>INDEX(Propetz!B:B,MATCH(F462,Propetz!D:D,0),1)</f>
        <v>Neide De Fatima Martins Ribeiro 12003830871 |Sn</v>
      </c>
      <c r="D462" s="31" t="s">
        <v>566</v>
      </c>
      <c r="E462" s="31" t="s">
        <v>276</v>
      </c>
      <c r="F462" s="26">
        <v>1535</v>
      </c>
      <c r="G462" s="26" t="s">
        <v>436</v>
      </c>
      <c r="H462" s="26" t="s">
        <v>435</v>
      </c>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c r="AP462" s="39"/>
      <c r="AQ462" s="39"/>
      <c r="AR462" s="39"/>
      <c r="AS462" s="39"/>
      <c r="AT462" s="39"/>
      <c r="AU462" s="39"/>
      <c r="AV462" s="39"/>
      <c r="AW462" s="39"/>
      <c r="AX462" s="39"/>
      <c r="AY462" s="39"/>
      <c r="AZ462" s="39">
        <v>11605.59</v>
      </c>
      <c r="BA462" s="62">
        <v>3331.58</v>
      </c>
      <c r="BB462" s="62">
        <v>0</v>
      </c>
      <c r="BC462" s="62">
        <v>13321.79</v>
      </c>
      <c r="BD462" s="62">
        <v>0</v>
      </c>
      <c r="BE462" s="62">
        <v>0</v>
      </c>
      <c r="BF462" s="62">
        <v>11263.779999999999</v>
      </c>
      <c r="BG462" s="62">
        <v>4342.17</v>
      </c>
      <c r="BH462" s="62">
        <v>0</v>
      </c>
      <c r="BI462" s="11">
        <v>12155.3</v>
      </c>
      <c r="BJ462" s="11">
        <v>3841.6</v>
      </c>
      <c r="BK462" s="62">
        <v>7055.26</v>
      </c>
      <c r="BL462" s="62">
        <v>0</v>
      </c>
      <c r="BM462" s="170">
        <v>0</v>
      </c>
      <c r="BN462" s="62"/>
      <c r="BO462" s="62"/>
      <c r="BP462" s="62"/>
      <c r="BQ462" s="62"/>
      <c r="BR462" s="62"/>
      <c r="BS462" s="62"/>
      <c r="BT462" s="62"/>
    </row>
    <row r="463" spans="3:72" x14ac:dyDescent="0.25">
      <c r="C463" t="str">
        <f>INDEX(Propetz!B:B,MATCH(F463,Propetz!D:D,0),1)</f>
        <v>Mymos Pet Ltda</v>
      </c>
      <c r="D463" s="76" t="s">
        <v>713</v>
      </c>
      <c r="E463" s="10" t="s">
        <v>281</v>
      </c>
      <c r="F463" s="3">
        <v>1536</v>
      </c>
      <c r="G463" s="3" t="s">
        <v>529</v>
      </c>
      <c r="H463" s="3" t="s">
        <v>435</v>
      </c>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c r="AP463" s="39"/>
      <c r="AQ463" s="39"/>
      <c r="AR463" s="39"/>
      <c r="AS463" s="39"/>
      <c r="AT463" s="39"/>
      <c r="AU463" s="39"/>
      <c r="AV463" s="39"/>
      <c r="AW463" s="39"/>
      <c r="AX463" s="39"/>
      <c r="AY463" s="39"/>
      <c r="AZ463" s="39"/>
      <c r="BA463" s="61">
        <v>2720.46</v>
      </c>
      <c r="BB463" s="61">
        <v>2064.4</v>
      </c>
      <c r="BC463" s="61">
        <v>0</v>
      </c>
      <c r="BD463" s="61">
        <v>4399.5200000000004</v>
      </c>
      <c r="BE463" s="61">
        <v>0</v>
      </c>
      <c r="BF463" s="61">
        <v>4201.34</v>
      </c>
      <c r="BG463" s="61">
        <v>0</v>
      </c>
      <c r="BH463" s="61">
        <v>1525.93</v>
      </c>
      <c r="BI463" s="11">
        <v>4540.38</v>
      </c>
      <c r="BJ463" s="11">
        <v>0</v>
      </c>
      <c r="BK463" s="62">
        <v>0</v>
      </c>
      <c r="BL463" s="62">
        <v>2885.8</v>
      </c>
      <c r="BM463" s="170">
        <v>0</v>
      </c>
      <c r="BN463" s="62"/>
      <c r="BO463" s="62"/>
      <c r="BP463" s="62"/>
      <c r="BQ463" s="62"/>
      <c r="BR463" s="62"/>
      <c r="BS463" s="62"/>
      <c r="BT463" s="62"/>
    </row>
    <row r="464" spans="3:72" x14ac:dyDescent="0.25">
      <c r="C464" t="str">
        <f>INDEX(Propetz!B:B,MATCH(F464,Propetz!D:D,0),1)</f>
        <v>Richard Alexandre Ferreira Da Silva Ltda - Sn</v>
      </c>
      <c r="D464" s="76" t="s">
        <v>714</v>
      </c>
      <c r="E464" s="10" t="s">
        <v>291</v>
      </c>
      <c r="F464" s="3">
        <v>1537</v>
      </c>
      <c r="G464" s="3" t="s">
        <v>529</v>
      </c>
      <c r="H464" s="3" t="s">
        <v>435</v>
      </c>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c r="AP464" s="39"/>
      <c r="AQ464" s="39"/>
      <c r="AR464" s="39"/>
      <c r="AS464" s="39"/>
      <c r="AT464" s="39"/>
      <c r="AU464" s="39"/>
      <c r="AV464" s="39"/>
      <c r="AW464" s="39"/>
      <c r="AX464" s="39"/>
      <c r="AY464" s="39"/>
      <c r="AZ464" s="39"/>
      <c r="BA464" s="62">
        <v>2859.6000000000004</v>
      </c>
      <c r="BB464" s="62">
        <v>0</v>
      </c>
      <c r="BC464" s="62">
        <v>0</v>
      </c>
      <c r="BD464" s="62">
        <v>0</v>
      </c>
      <c r="BE464" s="62">
        <v>0</v>
      </c>
      <c r="BF464" s="62">
        <v>0</v>
      </c>
      <c r="BG464" s="62">
        <v>0</v>
      </c>
      <c r="BH464" s="62">
        <v>0</v>
      </c>
      <c r="BI464" s="11">
        <v>0</v>
      </c>
      <c r="BJ464" s="11">
        <v>5261.48</v>
      </c>
      <c r="BK464" s="62">
        <v>2780</v>
      </c>
      <c r="BL464" s="62">
        <v>1118</v>
      </c>
      <c r="BM464" s="170">
        <v>0</v>
      </c>
      <c r="BN464" s="62"/>
      <c r="BO464" s="62"/>
      <c r="BP464" s="62"/>
      <c r="BQ464" s="62"/>
      <c r="BR464" s="62"/>
      <c r="BS464" s="62"/>
      <c r="BT464" s="62"/>
    </row>
    <row r="465" spans="3:72" x14ac:dyDescent="0.25">
      <c r="C465" t="str">
        <f>INDEX(Propetz!B:B,MATCH(F465,Propetz!D:D,0),1)</f>
        <v>Buendia Distribuidora De Produtos Agropecuarios Ltda</v>
      </c>
      <c r="D465" s="80" t="s">
        <v>717</v>
      </c>
      <c r="E465" s="10" t="s">
        <v>276</v>
      </c>
      <c r="F465" s="3">
        <v>1538</v>
      </c>
      <c r="G465" s="3" t="s">
        <v>436</v>
      </c>
      <c r="H465" s="3" t="s">
        <v>435</v>
      </c>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c r="AP465" s="39"/>
      <c r="AQ465" s="39"/>
      <c r="AR465" s="39"/>
      <c r="AS465" s="39"/>
      <c r="AT465" s="39"/>
      <c r="AU465" s="39"/>
      <c r="AV465" s="39"/>
      <c r="AW465" s="39"/>
      <c r="AX465" s="39"/>
      <c r="AY465" s="39"/>
      <c r="AZ465" s="39"/>
      <c r="BA465" s="61"/>
      <c r="BB465" s="61">
        <v>9809.5499999999993</v>
      </c>
      <c r="BC465" s="61">
        <v>9690.0499999999993</v>
      </c>
      <c r="BD465" s="61">
        <v>50663.65</v>
      </c>
      <c r="BE465" s="61">
        <v>1293.5999999999999</v>
      </c>
      <c r="BF465" s="61">
        <v>8175.33</v>
      </c>
      <c r="BG465" s="61">
        <v>3362.1400000000003</v>
      </c>
      <c r="BH465" s="61">
        <v>9616.75</v>
      </c>
      <c r="BI465" s="11">
        <v>0</v>
      </c>
      <c r="BJ465" s="11">
        <v>0</v>
      </c>
      <c r="BK465" s="62">
        <v>0</v>
      </c>
      <c r="BL465" s="62">
        <v>0</v>
      </c>
      <c r="BM465" s="170">
        <v>7190.5300000000007</v>
      </c>
      <c r="BN465" s="62"/>
      <c r="BO465" s="62"/>
      <c r="BP465" s="62"/>
      <c r="BQ465" s="62"/>
      <c r="BR465" s="62"/>
      <c r="BS465" s="62"/>
      <c r="BT465" s="62"/>
    </row>
    <row r="466" spans="3:72" x14ac:dyDescent="0.25">
      <c r="C466" t="str">
        <f>INDEX(Propetz!B:B,MATCH(F466,Propetz!D:D,0),1)</f>
        <v>PET XIKS COM DE PROD VET LTDA -SN</v>
      </c>
      <c r="D466" s="80" t="s">
        <v>718</v>
      </c>
      <c r="E466" s="10" t="s">
        <v>276</v>
      </c>
      <c r="F466" s="3">
        <v>1539</v>
      </c>
      <c r="G466" s="3" t="s">
        <v>437</v>
      </c>
      <c r="H466" s="3" t="s">
        <v>435</v>
      </c>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c r="AP466" s="39"/>
      <c r="AQ466" s="39"/>
      <c r="AR466" s="39"/>
      <c r="AS466" s="39"/>
      <c r="AT466" s="39"/>
      <c r="AU466" s="39"/>
      <c r="AV466" s="39"/>
      <c r="AW466" s="39"/>
      <c r="AX466" s="39"/>
      <c r="AY466" s="39"/>
      <c r="AZ466" s="39"/>
      <c r="BA466" s="62"/>
      <c r="BB466" s="62">
        <v>7301.76</v>
      </c>
      <c r="BC466" s="62">
        <v>0</v>
      </c>
      <c r="BD466" s="62">
        <v>0</v>
      </c>
      <c r="BE466" s="62">
        <v>0</v>
      </c>
      <c r="BF466" s="62">
        <v>0</v>
      </c>
      <c r="BG466" s="62">
        <v>0</v>
      </c>
      <c r="BH466" s="62">
        <v>0</v>
      </c>
      <c r="BI466" s="11">
        <v>0</v>
      </c>
      <c r="BJ466" s="11">
        <v>0</v>
      </c>
      <c r="BK466" s="62">
        <v>0</v>
      </c>
      <c r="BL466" s="62">
        <v>0</v>
      </c>
      <c r="BM466" s="170">
        <v>7691.34</v>
      </c>
      <c r="BN466" s="62"/>
      <c r="BO466" s="62"/>
      <c r="BP466" s="62"/>
      <c r="BQ466" s="62"/>
      <c r="BR466" s="62"/>
      <c r="BS466" s="62"/>
      <c r="BT466" s="62"/>
    </row>
    <row r="467" spans="3:72" x14ac:dyDescent="0.25">
      <c r="C467" t="str">
        <f>INDEX(Propetz!B:B,MATCH(F467,Propetz!D:D,0),1)</f>
        <v>V.S.Fontes - Equipamentos | Sn</v>
      </c>
      <c r="D467" s="80" t="s">
        <v>719</v>
      </c>
      <c r="E467" s="10" t="s">
        <v>276</v>
      </c>
      <c r="F467" s="3">
        <v>1540</v>
      </c>
      <c r="G467" s="3" t="s">
        <v>436</v>
      </c>
      <c r="H467" s="3" t="s">
        <v>435</v>
      </c>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c r="AP467" s="39"/>
      <c r="AQ467" s="39"/>
      <c r="AR467" s="39"/>
      <c r="AS467" s="39"/>
      <c r="AT467" s="39"/>
      <c r="AU467" s="39"/>
      <c r="AV467" s="39"/>
      <c r="AW467" s="39"/>
      <c r="AX467" s="39"/>
      <c r="AY467" s="39"/>
      <c r="AZ467" s="39"/>
      <c r="BA467" s="62"/>
      <c r="BB467" s="62">
        <v>5814.01</v>
      </c>
      <c r="BC467" s="62">
        <v>0</v>
      </c>
      <c r="BD467" s="62">
        <v>0</v>
      </c>
      <c r="BE467" s="62">
        <v>0</v>
      </c>
      <c r="BF467" s="62">
        <v>0</v>
      </c>
      <c r="BG467" s="62">
        <v>1626.06</v>
      </c>
      <c r="BH467" s="62">
        <v>0</v>
      </c>
      <c r="BI467" s="11">
        <v>3773.34</v>
      </c>
      <c r="BJ467" s="11">
        <v>0</v>
      </c>
      <c r="BK467" s="62">
        <v>0</v>
      </c>
      <c r="BL467" s="62">
        <v>2532.5</v>
      </c>
      <c r="BM467" s="170">
        <v>0</v>
      </c>
      <c r="BN467" s="62"/>
      <c r="BO467" s="62"/>
      <c r="BP467" s="62"/>
      <c r="BQ467" s="62"/>
      <c r="BR467" s="62"/>
      <c r="BS467" s="62"/>
      <c r="BT467" s="62"/>
    </row>
    <row r="468" spans="3:72" x14ac:dyDescent="0.25">
      <c r="C468" t="str">
        <f>INDEX(Propetz!B:B,MATCH(F468,Propetz!D:D,0),1)</f>
        <v>Abb Importacao, Comercio E Intermediacao Ltda | Sn</v>
      </c>
      <c r="D468" s="80" t="s">
        <v>720</v>
      </c>
      <c r="E468" s="10" t="s">
        <v>288</v>
      </c>
      <c r="F468" s="3">
        <v>1541</v>
      </c>
      <c r="G468" s="3" t="s">
        <v>436</v>
      </c>
      <c r="H468" s="3" t="s">
        <v>435</v>
      </c>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c r="AP468" s="39"/>
      <c r="AQ468" s="39"/>
      <c r="AR468" s="39"/>
      <c r="AS468" s="39"/>
      <c r="AT468" s="39"/>
      <c r="AU468" s="39"/>
      <c r="AV468" s="39"/>
      <c r="AW468" s="39"/>
      <c r="AX468" s="39"/>
      <c r="AY468" s="39"/>
      <c r="AZ468" s="39"/>
      <c r="BA468" s="62"/>
      <c r="BB468" s="62">
        <v>5743.23</v>
      </c>
      <c r="BC468" s="62">
        <v>0</v>
      </c>
      <c r="BD468" s="62">
        <v>0</v>
      </c>
      <c r="BE468" s="62">
        <v>0</v>
      </c>
      <c r="BF468" s="62">
        <v>0</v>
      </c>
      <c r="BG468" s="62">
        <v>0</v>
      </c>
      <c r="BH468" s="62">
        <v>0</v>
      </c>
      <c r="BI468" s="11">
        <v>0</v>
      </c>
      <c r="BJ468" s="11">
        <v>0</v>
      </c>
      <c r="BK468" s="62">
        <v>0</v>
      </c>
      <c r="BL468" s="62">
        <v>0</v>
      </c>
      <c r="BM468" s="170">
        <v>0</v>
      </c>
      <c r="BN468" s="62"/>
      <c r="BO468" s="62"/>
      <c r="BP468" s="62"/>
      <c r="BQ468" s="62"/>
      <c r="BR468" s="62"/>
      <c r="BS468" s="62"/>
      <c r="BT468" s="62"/>
    </row>
    <row r="469" spans="3:72" x14ac:dyDescent="0.25">
      <c r="C469" t="str">
        <f>INDEX(Propetz!B:B,MATCH(F469,Propetz!D:D,0),1)</f>
        <v>Prevtech Equipamentos E Moveis Ltda | Rn</v>
      </c>
      <c r="D469" s="80" t="s">
        <v>721</v>
      </c>
      <c r="E469" s="10" t="s">
        <v>276</v>
      </c>
      <c r="F469" s="3">
        <v>1542</v>
      </c>
      <c r="G469" s="3" t="s">
        <v>436</v>
      </c>
      <c r="H469" s="3" t="s">
        <v>435</v>
      </c>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c r="AP469" s="39"/>
      <c r="AQ469" s="39"/>
      <c r="AR469" s="39"/>
      <c r="AS469" s="39"/>
      <c r="AT469" s="39"/>
      <c r="AU469" s="39"/>
      <c r="AV469" s="39"/>
      <c r="AW469" s="39"/>
      <c r="AX469" s="39"/>
      <c r="AY469" s="39"/>
      <c r="AZ469" s="39"/>
      <c r="BA469" s="62"/>
      <c r="BB469" s="62">
        <v>5466.55</v>
      </c>
      <c r="BC469" s="62">
        <v>0</v>
      </c>
      <c r="BD469" s="62">
        <v>0</v>
      </c>
      <c r="BE469" s="62">
        <v>0</v>
      </c>
      <c r="BF469" s="62">
        <v>0</v>
      </c>
      <c r="BG469" s="62">
        <v>0</v>
      </c>
      <c r="BH469" s="62">
        <v>0</v>
      </c>
      <c r="BI469" s="11">
        <v>0</v>
      </c>
      <c r="BJ469" s="11">
        <v>0</v>
      </c>
      <c r="BK469" s="62">
        <v>0</v>
      </c>
      <c r="BL469" s="62">
        <v>0</v>
      </c>
      <c r="BM469" s="170">
        <v>0</v>
      </c>
      <c r="BN469" s="62"/>
      <c r="BO469" s="62"/>
      <c r="BP469" s="62"/>
      <c r="BQ469" s="62"/>
      <c r="BR469" s="62"/>
      <c r="BS469" s="62"/>
      <c r="BT469" s="62"/>
    </row>
    <row r="470" spans="3:72" x14ac:dyDescent="0.25">
      <c r="C470" t="str">
        <f>INDEX(Propetz!B:B,MATCH(F470,Propetz!D:D,0),1)</f>
        <v>Tres Pets Distribuidora Ltda | Sn</v>
      </c>
      <c r="D470" s="80" t="s">
        <v>722</v>
      </c>
      <c r="E470" s="10" t="s">
        <v>278</v>
      </c>
      <c r="F470" s="3">
        <v>1543</v>
      </c>
      <c r="G470" s="3" t="s">
        <v>436</v>
      </c>
      <c r="H470" s="3" t="s">
        <v>435</v>
      </c>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c r="AP470" s="39"/>
      <c r="AQ470" s="39"/>
      <c r="AR470" s="39"/>
      <c r="AS470" s="39"/>
      <c r="AT470" s="39"/>
      <c r="AU470" s="39"/>
      <c r="AV470" s="39"/>
      <c r="AW470" s="39"/>
      <c r="AX470" s="39"/>
      <c r="AY470" s="39"/>
      <c r="AZ470" s="39"/>
      <c r="BA470" s="62"/>
      <c r="BB470" s="62">
        <v>5356.16</v>
      </c>
      <c r="BC470" s="62">
        <v>0</v>
      </c>
      <c r="BD470" s="62">
        <v>0</v>
      </c>
      <c r="BE470" s="62">
        <v>0</v>
      </c>
      <c r="BF470" s="62">
        <v>0</v>
      </c>
      <c r="BG470" s="62">
        <v>0</v>
      </c>
      <c r="BH470" s="62">
        <v>3988.6</v>
      </c>
      <c r="BI470" s="11">
        <v>3738.44</v>
      </c>
      <c r="BJ470" s="11">
        <v>0</v>
      </c>
      <c r="BK470" s="62">
        <v>0</v>
      </c>
      <c r="BL470" s="62">
        <v>5346</v>
      </c>
      <c r="BM470" s="170">
        <v>0</v>
      </c>
      <c r="BN470" s="62"/>
      <c r="BO470" s="62"/>
      <c r="BP470" s="62"/>
      <c r="BQ470" s="62"/>
      <c r="BR470" s="62"/>
      <c r="BS470" s="62"/>
      <c r="BT470" s="62"/>
    </row>
    <row r="471" spans="3:72" x14ac:dyDescent="0.25">
      <c r="C471" t="str">
        <f>INDEX(Propetz!B:B,MATCH(F471,Propetz!D:D,0),1)</f>
        <v>52.507.383 Elaine Candida Ribeiro Diogenes</v>
      </c>
      <c r="D471" s="80" t="s">
        <v>723</v>
      </c>
      <c r="E471" s="10" t="s">
        <v>291</v>
      </c>
      <c r="F471" s="3">
        <v>1544</v>
      </c>
      <c r="G471" s="3" t="s">
        <v>529</v>
      </c>
      <c r="H471" s="3" t="s">
        <v>435</v>
      </c>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c r="AP471" s="39"/>
      <c r="AQ471" s="39"/>
      <c r="AR471" s="39"/>
      <c r="AS471" s="39"/>
      <c r="AT471" s="39"/>
      <c r="AU471" s="39"/>
      <c r="AV471" s="39"/>
      <c r="AW471" s="39"/>
      <c r="AX471" s="39"/>
      <c r="AY471" s="39"/>
      <c r="AZ471" s="39"/>
      <c r="BA471" s="62"/>
      <c r="BB471" s="62">
        <v>4827.05</v>
      </c>
      <c r="BC471" s="62">
        <v>0</v>
      </c>
      <c r="BD471" s="62">
        <v>0</v>
      </c>
      <c r="BE471" s="62">
        <v>2588.0500000000002</v>
      </c>
      <c r="BF471" s="62">
        <v>0</v>
      </c>
      <c r="BG471" s="62">
        <v>0</v>
      </c>
      <c r="BH471" s="62">
        <v>0</v>
      </c>
      <c r="BI471" s="11">
        <v>0</v>
      </c>
      <c r="BJ471" s="11">
        <v>0</v>
      </c>
      <c r="BK471" s="62">
        <v>0</v>
      </c>
      <c r="BL471" s="62">
        <v>0</v>
      </c>
      <c r="BM471" s="170">
        <v>0</v>
      </c>
      <c r="BN471" s="62"/>
      <c r="BO471" s="62"/>
      <c r="BP471" s="62"/>
      <c r="BQ471" s="62"/>
      <c r="BR471" s="62"/>
      <c r="BS471" s="62"/>
      <c r="BT471" s="62"/>
    </row>
    <row r="472" spans="3:72" x14ac:dyDescent="0.25">
      <c r="C472" t="str">
        <f>INDEX(Propetz!B:B,MATCH(F472,Propetz!D:D,0),1)</f>
        <v>Rafael Sampaio Da Silva</v>
      </c>
      <c r="D472" s="80" t="s">
        <v>724</v>
      </c>
      <c r="E472" s="10" t="s">
        <v>294</v>
      </c>
      <c r="F472" s="3">
        <v>1545</v>
      </c>
      <c r="G472" s="3" t="s">
        <v>436</v>
      </c>
      <c r="H472" s="3" t="s">
        <v>435</v>
      </c>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c r="AP472" s="39"/>
      <c r="AQ472" s="39"/>
      <c r="AR472" s="39"/>
      <c r="AS472" s="39"/>
      <c r="AT472" s="39"/>
      <c r="AU472" s="39"/>
      <c r="AV472" s="39"/>
      <c r="AW472" s="39"/>
      <c r="AX472" s="39"/>
      <c r="AY472" s="39"/>
      <c r="AZ472" s="39"/>
      <c r="BA472" s="62"/>
      <c r="BB472" s="62">
        <v>1E-3</v>
      </c>
      <c r="BC472" s="62">
        <v>0</v>
      </c>
      <c r="BD472" s="62">
        <v>0</v>
      </c>
      <c r="BE472" s="62">
        <v>0</v>
      </c>
      <c r="BF472" s="62">
        <v>0</v>
      </c>
      <c r="BG472" s="62">
        <v>0</v>
      </c>
      <c r="BH472" s="62">
        <v>0</v>
      </c>
      <c r="BI472" s="11">
        <v>0</v>
      </c>
      <c r="BJ472" s="11">
        <v>0</v>
      </c>
      <c r="BK472" s="62">
        <v>0</v>
      </c>
      <c r="BL472" s="62">
        <v>0</v>
      </c>
      <c r="BM472" s="170">
        <v>0</v>
      </c>
      <c r="BN472" s="62"/>
      <c r="BO472" s="62"/>
      <c r="BP472" s="62"/>
      <c r="BQ472" s="62"/>
      <c r="BR472" s="62"/>
      <c r="BS472" s="62"/>
      <c r="BT472" s="62"/>
    </row>
    <row r="473" spans="3:72" x14ac:dyDescent="0.25">
      <c r="C473" t="str">
        <f>INDEX(Propetz!B:B,MATCH(F473,Propetz!D:D,0),1)</f>
        <v>DISTRIBUIDORA MARPET DE MARILIA LTDA | SN</v>
      </c>
      <c r="D473" s="109" t="s">
        <v>2045</v>
      </c>
      <c r="E473" s="10" t="s">
        <v>276</v>
      </c>
      <c r="F473" s="3">
        <v>1546</v>
      </c>
      <c r="G473" s="3" t="s">
        <v>2046</v>
      </c>
      <c r="H473" s="3" t="s">
        <v>435</v>
      </c>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c r="AP473" s="39"/>
      <c r="AQ473" s="39"/>
      <c r="AR473" s="39"/>
      <c r="AS473" s="39"/>
      <c r="AT473" s="39"/>
      <c r="AU473" s="39"/>
      <c r="AV473" s="39"/>
      <c r="AW473" s="39"/>
      <c r="AX473" s="39"/>
      <c r="AY473" s="39"/>
      <c r="AZ473" s="39"/>
      <c r="BA473" s="61"/>
      <c r="BB473" s="61"/>
      <c r="BC473" s="61">
        <v>4819.1899999999996</v>
      </c>
      <c r="BD473" s="61">
        <v>0</v>
      </c>
      <c r="BE473" s="61">
        <v>0</v>
      </c>
      <c r="BF473" s="61">
        <v>0</v>
      </c>
      <c r="BG473" s="61">
        <v>0</v>
      </c>
      <c r="BH473" s="61">
        <v>0</v>
      </c>
      <c r="BI473" s="11">
        <v>0</v>
      </c>
      <c r="BJ473" s="11">
        <v>0</v>
      </c>
      <c r="BK473" s="62">
        <v>0</v>
      </c>
      <c r="BL473" s="62">
        <v>0</v>
      </c>
      <c r="BM473" s="170">
        <v>0</v>
      </c>
      <c r="BN473" s="62"/>
      <c r="BO473" s="62"/>
      <c r="BP473" s="62"/>
      <c r="BQ473" s="62"/>
      <c r="BR473" s="62"/>
      <c r="BS473" s="62"/>
      <c r="BT473" s="62"/>
    </row>
    <row r="474" spans="3:72" x14ac:dyDescent="0.25">
      <c r="C474" t="str">
        <f>INDEX(Propetz!B:B,MATCH(F474,Propetz!D:D,0),1)</f>
        <v>E D Comercio E Representacoes Ltda</v>
      </c>
      <c r="D474" s="109" t="s">
        <v>2047</v>
      </c>
      <c r="E474" s="10" t="s">
        <v>279</v>
      </c>
      <c r="F474" s="3">
        <v>1547</v>
      </c>
      <c r="G474" s="3" t="s">
        <v>529</v>
      </c>
      <c r="H474" s="3" t="s">
        <v>435</v>
      </c>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c r="AP474" s="39"/>
      <c r="AQ474" s="39"/>
      <c r="AR474" s="39"/>
      <c r="AS474" s="39"/>
      <c r="AT474" s="39"/>
      <c r="AU474" s="39"/>
      <c r="AV474" s="39"/>
      <c r="AW474" s="39"/>
      <c r="AX474" s="39"/>
      <c r="AY474" s="39"/>
      <c r="AZ474" s="39"/>
      <c r="BA474" s="62"/>
      <c r="BB474" s="62"/>
      <c r="BC474" s="62">
        <v>173.35</v>
      </c>
      <c r="BD474" s="62">
        <v>0</v>
      </c>
      <c r="BE474" s="62">
        <v>0</v>
      </c>
      <c r="BF474" s="62">
        <v>0</v>
      </c>
      <c r="BG474" s="62">
        <v>0</v>
      </c>
      <c r="BH474" s="62">
        <v>0</v>
      </c>
      <c r="BI474" s="11">
        <v>0</v>
      </c>
      <c r="BJ474" s="11">
        <v>0</v>
      </c>
      <c r="BK474" s="62">
        <v>0</v>
      </c>
      <c r="BL474" s="62">
        <v>0</v>
      </c>
      <c r="BM474" s="170">
        <v>0</v>
      </c>
      <c r="BN474" s="62"/>
      <c r="BO474" s="62"/>
      <c r="BP474" s="62"/>
      <c r="BQ474" s="62"/>
      <c r="BR474" s="62"/>
      <c r="BS474" s="62"/>
      <c r="BT474" s="62"/>
    </row>
    <row r="475" spans="3:72" x14ac:dyDescent="0.25">
      <c r="C475" t="str">
        <f>INDEX(Propetz!B:B,MATCH(F475,Propetz!D:D,0),1)</f>
        <v>Happy Nose Centro Estetica Animal E Pet Shop Ltda -Sn</v>
      </c>
      <c r="D475" s="109" t="s">
        <v>2048</v>
      </c>
      <c r="E475" s="10" t="s">
        <v>288</v>
      </c>
      <c r="F475" s="3">
        <v>1548</v>
      </c>
      <c r="G475" s="3" t="s">
        <v>437</v>
      </c>
      <c r="H475" s="3" t="s">
        <v>435</v>
      </c>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c r="AP475" s="39"/>
      <c r="AQ475" s="39"/>
      <c r="AR475" s="39"/>
      <c r="AS475" s="39"/>
      <c r="AT475" s="39"/>
      <c r="AU475" s="39"/>
      <c r="AV475" s="39"/>
      <c r="AW475" s="39"/>
      <c r="AX475" s="39"/>
      <c r="AY475" s="39"/>
      <c r="AZ475" s="39"/>
      <c r="BA475" s="61"/>
      <c r="BB475" s="61"/>
      <c r="BC475" s="61">
        <v>1135.28</v>
      </c>
      <c r="BD475" s="61">
        <v>1353.36</v>
      </c>
      <c r="BE475" s="61">
        <v>0</v>
      </c>
      <c r="BF475" s="61">
        <v>0</v>
      </c>
      <c r="BG475" s="61">
        <v>0</v>
      </c>
      <c r="BH475" s="61">
        <v>0</v>
      </c>
      <c r="BI475" s="11">
        <v>0</v>
      </c>
      <c r="BJ475" s="11">
        <v>0</v>
      </c>
      <c r="BK475" s="62">
        <v>0</v>
      </c>
      <c r="BL475" s="62">
        <v>0</v>
      </c>
      <c r="BM475" s="170">
        <v>0</v>
      </c>
      <c r="BN475" s="62"/>
      <c r="BO475" s="62"/>
      <c r="BP475" s="62"/>
      <c r="BQ475" s="62"/>
      <c r="BR475" s="62"/>
      <c r="BS475" s="62"/>
      <c r="BT475" s="62"/>
    </row>
    <row r="476" spans="3:72" x14ac:dyDescent="0.25">
      <c r="C476" t="str">
        <f>INDEX(Propetz!B:B,MATCH(F476,Propetz!D:D,0),1)</f>
        <v>Hara Distribuidora De Produtos Para Pet Ltda | Sn</v>
      </c>
      <c r="D476" s="109" t="s">
        <v>2049</v>
      </c>
      <c r="E476" s="10" t="s">
        <v>276</v>
      </c>
      <c r="F476" s="3">
        <v>1549</v>
      </c>
      <c r="G476" s="3" t="s">
        <v>436</v>
      </c>
      <c r="H476" s="3" t="s">
        <v>435</v>
      </c>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c r="AP476" s="39"/>
      <c r="AQ476" s="39"/>
      <c r="AR476" s="39"/>
      <c r="AS476" s="39"/>
      <c r="AT476" s="39"/>
      <c r="AU476" s="39"/>
      <c r="AV476" s="39"/>
      <c r="AW476" s="39"/>
      <c r="AX476" s="39"/>
      <c r="AY476" s="39"/>
      <c r="AZ476" s="39"/>
      <c r="BA476" s="62"/>
      <c r="BB476" s="62"/>
      <c r="BC476" s="62">
        <v>5265.58</v>
      </c>
      <c r="BD476" s="62">
        <v>0</v>
      </c>
      <c r="BE476" s="62">
        <v>0</v>
      </c>
      <c r="BF476" s="62">
        <v>0</v>
      </c>
      <c r="BG476" s="62">
        <v>0</v>
      </c>
      <c r="BH476" s="62">
        <v>0</v>
      </c>
      <c r="BI476" s="11">
        <v>0</v>
      </c>
      <c r="BJ476" s="11">
        <v>0</v>
      </c>
      <c r="BK476" s="62">
        <v>4244.28</v>
      </c>
      <c r="BL476" s="62">
        <v>0</v>
      </c>
      <c r="BM476" s="170">
        <v>0</v>
      </c>
      <c r="BN476" s="62"/>
      <c r="BO476" s="62"/>
      <c r="BP476" s="62"/>
      <c r="BQ476" s="62"/>
      <c r="BR476" s="62"/>
      <c r="BS476" s="62"/>
      <c r="BT476" s="62"/>
    </row>
    <row r="477" spans="3:72" x14ac:dyDescent="0.25">
      <c r="C477" t="str">
        <f>INDEX(Propetz!B:B,MATCH(F477,Propetz!D:D,0),1)</f>
        <v>Jaiane Paula Da Silva</v>
      </c>
      <c r="D477" s="109" t="s">
        <v>2050</v>
      </c>
      <c r="E477" s="10" t="s">
        <v>276</v>
      </c>
      <c r="F477" s="3">
        <v>1550</v>
      </c>
      <c r="G477" s="3" t="s">
        <v>436</v>
      </c>
      <c r="H477" s="3" t="s">
        <v>435</v>
      </c>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c r="AP477" s="39"/>
      <c r="AQ477" s="39"/>
      <c r="AR477" s="39"/>
      <c r="AS477" s="39"/>
      <c r="AT477" s="39"/>
      <c r="AU477" s="39"/>
      <c r="AV477" s="39"/>
      <c r="AW477" s="39"/>
      <c r="AX477" s="39"/>
      <c r="AY477" s="39"/>
      <c r="AZ477" s="39"/>
      <c r="BA477" s="62"/>
      <c r="BB477" s="62"/>
      <c r="BC477" s="62">
        <v>6120.57</v>
      </c>
      <c r="BD477" s="62">
        <v>3232.26</v>
      </c>
      <c r="BE477" s="62">
        <v>5119.3100000000004</v>
      </c>
      <c r="BF477" s="62">
        <v>0</v>
      </c>
      <c r="BG477" s="62">
        <v>0</v>
      </c>
      <c r="BH477" s="62">
        <v>0</v>
      </c>
      <c r="BI477" s="11">
        <v>0</v>
      </c>
      <c r="BJ477" s="11">
        <v>0</v>
      </c>
      <c r="BK477" s="62">
        <v>0</v>
      </c>
      <c r="BL477" s="62">
        <v>0</v>
      </c>
      <c r="BM477" s="170">
        <v>0</v>
      </c>
      <c r="BN477" s="62"/>
      <c r="BO477" s="62"/>
      <c r="BP477" s="62"/>
      <c r="BQ477" s="62"/>
      <c r="BR477" s="62"/>
      <c r="BS477" s="62"/>
      <c r="BT477" s="62"/>
    </row>
    <row r="478" spans="3:72" x14ac:dyDescent="0.25">
      <c r="C478" t="str">
        <f>INDEX(Propetz!B:B,MATCH(F478,Propetz!D:D,0),1)</f>
        <v>Juliana Aguiar Crudi</v>
      </c>
      <c r="D478" s="109" t="s">
        <v>2051</v>
      </c>
      <c r="E478" s="10" t="s">
        <v>276</v>
      </c>
      <c r="F478" s="3">
        <v>1551</v>
      </c>
      <c r="G478" s="3" t="s">
        <v>436</v>
      </c>
      <c r="H478" s="3" t="s">
        <v>435</v>
      </c>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c r="AP478" s="39"/>
      <c r="AQ478" s="39"/>
      <c r="AR478" s="39"/>
      <c r="AS478" s="39"/>
      <c r="AT478" s="39"/>
      <c r="AU478" s="39"/>
      <c r="AV478" s="39"/>
      <c r="AW478" s="39"/>
      <c r="AX478" s="39"/>
      <c r="AY478" s="39"/>
      <c r="AZ478" s="39"/>
      <c r="BA478" s="62"/>
      <c r="BB478" s="62"/>
      <c r="BC478" s="62">
        <v>10519.84</v>
      </c>
      <c r="BD478" s="62">
        <v>5462.34</v>
      </c>
      <c r="BE478" s="62">
        <v>4628.21</v>
      </c>
      <c r="BF478" s="62">
        <v>6698.1</v>
      </c>
      <c r="BG478" s="62">
        <v>5482.53</v>
      </c>
      <c r="BH478" s="62">
        <v>4265.21</v>
      </c>
      <c r="BI478" s="11">
        <v>8865.1</v>
      </c>
      <c r="BJ478" s="11">
        <v>5814.46</v>
      </c>
      <c r="BK478" s="62">
        <v>11370.54</v>
      </c>
      <c r="BL478" s="62">
        <v>3595.8</v>
      </c>
      <c r="BM478" s="170">
        <v>0</v>
      </c>
      <c r="BN478" s="62"/>
      <c r="BO478" s="62"/>
      <c r="BP478" s="62"/>
      <c r="BQ478" s="62"/>
      <c r="BR478" s="62"/>
      <c r="BS478" s="62"/>
      <c r="BT478" s="62"/>
    </row>
    <row r="479" spans="3:72" x14ac:dyDescent="0.25">
      <c r="C479" t="str">
        <f>INDEX(Propetz!B:B,MATCH(F479,Propetz!D:D,0),1)</f>
        <v>Multi Pet 25 Distribuidora De Produtos Ltda |Sn</v>
      </c>
      <c r="D479" s="109" t="s">
        <v>2053</v>
      </c>
      <c r="E479" s="10" t="s">
        <v>276</v>
      </c>
      <c r="F479" s="3">
        <v>1553</v>
      </c>
      <c r="G479" s="3" t="s">
        <v>436</v>
      </c>
      <c r="H479" s="10" t="s">
        <v>435</v>
      </c>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c r="AP479" s="39"/>
      <c r="AQ479" s="39"/>
      <c r="AR479" s="39"/>
      <c r="AS479" s="39"/>
      <c r="AT479" s="39"/>
      <c r="AU479" s="39"/>
      <c r="AV479" s="39"/>
      <c r="AW479" s="39"/>
      <c r="AX479" s="39"/>
      <c r="AY479" s="39"/>
      <c r="AZ479" s="39"/>
      <c r="BA479" s="62"/>
      <c r="BB479" s="62"/>
      <c r="BC479" s="62">
        <v>5199.74</v>
      </c>
      <c r="BD479" s="62">
        <v>6338.28</v>
      </c>
      <c r="BE479" s="62">
        <v>0</v>
      </c>
      <c r="BF479" s="62">
        <v>8415.84</v>
      </c>
      <c r="BG479" s="62">
        <v>10439.040000000001</v>
      </c>
      <c r="BH479" s="62">
        <v>0</v>
      </c>
      <c r="BI479" s="11">
        <v>7843.7999999999993</v>
      </c>
      <c r="BJ479" s="11">
        <v>0</v>
      </c>
      <c r="BK479" s="62">
        <v>0</v>
      </c>
      <c r="BL479" s="62">
        <v>0</v>
      </c>
      <c r="BM479" s="170">
        <v>8431.34</v>
      </c>
      <c r="BN479" s="62"/>
      <c r="BO479" s="62"/>
      <c r="BP479" s="62"/>
      <c r="BQ479" s="62"/>
      <c r="BR479" s="62"/>
      <c r="BS479" s="62"/>
      <c r="BT479" s="62"/>
    </row>
    <row r="480" spans="3:72" x14ac:dyDescent="0.25">
      <c r="C480" t="str">
        <f>INDEX(Propetz!B:B,MATCH(F480,Propetz!D:D,0),1)</f>
        <v>BUENDIA DISTRIBUIDORA DE PRODUTOS AGROPECUARIOS LTDA - natureza distribuidora</v>
      </c>
      <c r="D480" s="109" t="s">
        <v>2064</v>
      </c>
      <c r="E480" s="10" t="s">
        <v>276</v>
      </c>
      <c r="F480" s="3">
        <v>1554</v>
      </c>
      <c r="G480" s="3" t="s">
        <v>436</v>
      </c>
      <c r="H480" s="10" t="s">
        <v>435</v>
      </c>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c r="AP480" s="39"/>
      <c r="AQ480" s="39"/>
      <c r="AR480" s="39"/>
      <c r="AS480" s="39"/>
      <c r="AT480" s="39"/>
      <c r="AU480" s="39"/>
      <c r="AV480" s="39"/>
      <c r="AW480" s="39"/>
      <c r="AX480" s="39"/>
      <c r="AY480" s="39"/>
      <c r="AZ480" s="39"/>
      <c r="BA480" s="61"/>
      <c r="BB480" s="61"/>
      <c r="BC480" s="61"/>
      <c r="BD480" s="61">
        <v>0</v>
      </c>
      <c r="BE480" s="61">
        <v>0</v>
      </c>
      <c r="BF480" s="61">
        <v>0</v>
      </c>
      <c r="BG480" s="61">
        <v>0</v>
      </c>
      <c r="BH480" s="61">
        <v>0</v>
      </c>
      <c r="BI480" s="11">
        <v>0</v>
      </c>
      <c r="BJ480" s="11">
        <v>0</v>
      </c>
      <c r="BK480" s="62">
        <v>0</v>
      </c>
      <c r="BL480" s="62">
        <v>0</v>
      </c>
      <c r="BM480" s="170">
        <v>0</v>
      </c>
      <c r="BN480" s="62"/>
      <c r="BO480" s="62"/>
      <c r="BP480" s="62"/>
      <c r="BQ480" s="62"/>
      <c r="BR480" s="62"/>
      <c r="BS480" s="62"/>
      <c r="BT480" s="62"/>
    </row>
    <row r="481" spans="3:72" x14ac:dyDescent="0.25">
      <c r="C481" t="str">
        <f>INDEX(Propetz!B:B,MATCH(F481,Propetz!D:D,0),1)</f>
        <v>MOHANA PRODUTOS PET LTDA</v>
      </c>
      <c r="D481" s="109" t="s">
        <v>2065</v>
      </c>
      <c r="E481" s="10" t="s">
        <v>279</v>
      </c>
      <c r="F481" s="3">
        <v>1555</v>
      </c>
      <c r="G481" s="3" t="s">
        <v>529</v>
      </c>
      <c r="H481" s="10" t="s">
        <v>435</v>
      </c>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c r="AP481" s="39"/>
      <c r="AQ481" s="39"/>
      <c r="AR481" s="39"/>
      <c r="AS481" s="39"/>
      <c r="AT481" s="39"/>
      <c r="AU481" s="39"/>
      <c r="AV481" s="39"/>
      <c r="AW481" s="39"/>
      <c r="AX481" s="39"/>
      <c r="AY481" s="39"/>
      <c r="AZ481" s="39"/>
      <c r="BA481" s="62"/>
      <c r="BB481" s="62"/>
      <c r="BC481" s="62"/>
      <c r="BD481" s="62">
        <v>0</v>
      </c>
      <c r="BE481" s="62">
        <v>0</v>
      </c>
      <c r="BF481" s="62">
        <v>14837.34</v>
      </c>
      <c r="BG481" s="62">
        <v>8825.2999999999993</v>
      </c>
      <c r="BH481" s="62">
        <v>6356.15</v>
      </c>
      <c r="BI481" s="11">
        <v>4021.44</v>
      </c>
      <c r="BJ481" s="11">
        <v>6945.4000000000005</v>
      </c>
      <c r="BK481" s="62">
        <v>7916.42</v>
      </c>
      <c r="BL481" s="62">
        <v>14764.56</v>
      </c>
      <c r="BM481" s="170">
        <v>14382.72</v>
      </c>
      <c r="BN481" s="62"/>
      <c r="BO481" s="62"/>
      <c r="BP481" s="62"/>
      <c r="BQ481" s="62"/>
      <c r="BR481" s="62"/>
      <c r="BS481" s="62"/>
      <c r="BT481" s="62"/>
    </row>
    <row r="482" spans="3:72" x14ac:dyDescent="0.25">
      <c r="C482" t="str">
        <f>INDEX(Propetz!B:B,MATCH(F482,Propetz!D:D,0),1)</f>
        <v>FGL DISTRIBUIDORA LTDA</v>
      </c>
      <c r="D482" s="10" t="s">
        <v>2066</v>
      </c>
      <c r="E482" s="10" t="s">
        <v>276</v>
      </c>
      <c r="F482" s="3">
        <v>1556</v>
      </c>
      <c r="G482" s="3" t="s">
        <v>2046</v>
      </c>
      <c r="H482" s="10" t="s">
        <v>435</v>
      </c>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c r="AP482" s="39"/>
      <c r="AQ482" s="39"/>
      <c r="AR482" s="39"/>
      <c r="AS482" s="39"/>
      <c r="AT482" s="39"/>
      <c r="AU482" s="39"/>
      <c r="AV482" s="39"/>
      <c r="AW482" s="39"/>
      <c r="AX482" s="39"/>
      <c r="AY482" s="39"/>
      <c r="AZ482" s="39"/>
      <c r="BA482" s="62"/>
      <c r="BB482" s="62"/>
      <c r="BC482" s="62"/>
      <c r="BD482" s="62">
        <v>0</v>
      </c>
      <c r="BE482" s="62">
        <v>32794.61</v>
      </c>
      <c r="BF482" s="62">
        <v>0</v>
      </c>
      <c r="BG482" s="62">
        <v>0</v>
      </c>
      <c r="BH482" s="62">
        <v>0</v>
      </c>
      <c r="BI482" s="11">
        <v>7525.2</v>
      </c>
      <c r="BJ482" s="11">
        <v>0</v>
      </c>
      <c r="BK482" s="62">
        <v>0</v>
      </c>
      <c r="BL482" s="62">
        <v>0</v>
      </c>
      <c r="BM482" s="170">
        <v>0</v>
      </c>
      <c r="BN482" s="62"/>
      <c r="BO482" s="62"/>
      <c r="BP482" s="62"/>
      <c r="BQ482" s="62"/>
      <c r="BR482" s="62"/>
      <c r="BS482" s="62"/>
      <c r="BT482" s="62"/>
    </row>
    <row r="483" spans="3:72" x14ac:dyDescent="0.25">
      <c r="C483" t="str">
        <f>INDEX(Propetz!B:B,MATCH(F483,Propetz!D:D,0),1)</f>
        <v>C E Barbosa Pet Shop E Produtos Agropecuarios</v>
      </c>
      <c r="D483" s="10" t="s">
        <v>2067</v>
      </c>
      <c r="E483" s="10" t="s">
        <v>279</v>
      </c>
      <c r="F483" s="3">
        <v>1557</v>
      </c>
      <c r="G483" s="3" t="s">
        <v>529</v>
      </c>
      <c r="H483" s="10" t="s">
        <v>435</v>
      </c>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c r="AP483" s="39"/>
      <c r="AQ483" s="39"/>
      <c r="AR483" s="39"/>
      <c r="AS483" s="39"/>
      <c r="AT483" s="39"/>
      <c r="AU483" s="39"/>
      <c r="AV483" s="39"/>
      <c r="AW483" s="39"/>
      <c r="AX483" s="39"/>
      <c r="AY483" s="39"/>
      <c r="AZ483" s="39"/>
      <c r="BA483" s="62"/>
      <c r="BB483" s="62"/>
      <c r="BC483" s="62"/>
      <c r="BD483" s="62">
        <v>5018.4599999999991</v>
      </c>
      <c r="BE483" s="62">
        <v>0</v>
      </c>
      <c r="BF483" s="62">
        <v>0</v>
      </c>
      <c r="BG483" s="62">
        <v>0</v>
      </c>
      <c r="BH483" s="62">
        <v>0</v>
      </c>
      <c r="BI483" s="11">
        <v>0</v>
      </c>
      <c r="BJ483" s="11">
        <v>0</v>
      </c>
      <c r="BK483" s="62">
        <v>0</v>
      </c>
      <c r="BL483" s="62">
        <v>0</v>
      </c>
      <c r="BM483" s="170">
        <v>0</v>
      </c>
      <c r="BN483" s="62"/>
      <c r="BO483" s="62"/>
      <c r="BP483" s="62"/>
      <c r="BQ483" s="62"/>
      <c r="BR483" s="62"/>
      <c r="BS483" s="62"/>
      <c r="BT483" s="62"/>
    </row>
    <row r="484" spans="3:72" x14ac:dyDescent="0.25">
      <c r="C484" t="str">
        <f>INDEX(Propetz!B:B,MATCH(F484,Propetz!D:D,0),1)</f>
        <v>Link Pet Distribuidora</v>
      </c>
      <c r="D484" s="10" t="s">
        <v>2068</v>
      </c>
      <c r="E484" s="10" t="s">
        <v>280</v>
      </c>
      <c r="F484" s="3">
        <v>1558</v>
      </c>
      <c r="G484" s="3" t="s">
        <v>436</v>
      </c>
      <c r="H484" s="10" t="s">
        <v>435</v>
      </c>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c r="AP484" s="39"/>
      <c r="AQ484" s="39"/>
      <c r="AR484" s="39"/>
      <c r="AS484" s="39"/>
      <c r="AT484" s="39"/>
      <c r="AU484" s="39"/>
      <c r="AV484" s="39"/>
      <c r="AW484" s="39"/>
      <c r="AX484" s="39"/>
      <c r="AY484" s="39"/>
      <c r="AZ484" s="39"/>
      <c r="BA484" s="62"/>
      <c r="BB484" s="62"/>
      <c r="BC484" s="62"/>
      <c r="BD484" s="62">
        <v>8174.0399999999991</v>
      </c>
      <c r="BE484" s="62">
        <v>0</v>
      </c>
      <c r="BF484" s="62">
        <v>10383.120000000001</v>
      </c>
      <c r="BG484" s="62">
        <v>0</v>
      </c>
      <c r="BH484" s="62">
        <v>0</v>
      </c>
      <c r="BI484" s="11">
        <v>0</v>
      </c>
      <c r="BJ484" s="11">
        <v>0</v>
      </c>
      <c r="BK484" s="62">
        <v>11245.74</v>
      </c>
      <c r="BL484" s="62">
        <v>0</v>
      </c>
      <c r="BM484" s="170">
        <v>0</v>
      </c>
      <c r="BN484" s="62"/>
      <c r="BO484" s="62"/>
      <c r="BP484" s="62"/>
      <c r="BQ484" s="62"/>
      <c r="BR484" s="62"/>
      <c r="BS484" s="62"/>
      <c r="BT484" s="62"/>
    </row>
    <row r="485" spans="3:72" x14ac:dyDescent="0.25">
      <c r="C485" t="str">
        <f>INDEX(Propetz!B:B,MATCH(F485,Propetz!D:D,0),1)</f>
        <v>Garra Animal Comercio Atacadista De Medicamentos E Drogas De</v>
      </c>
      <c r="D485" s="10" t="s">
        <v>2069</v>
      </c>
      <c r="E485" s="10" t="s">
        <v>277</v>
      </c>
      <c r="F485" s="3">
        <v>1559</v>
      </c>
      <c r="G485" s="3" t="s">
        <v>436</v>
      </c>
      <c r="H485" s="10" t="s">
        <v>435</v>
      </c>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c r="AP485" s="39"/>
      <c r="AQ485" s="39"/>
      <c r="AR485" s="39"/>
      <c r="AS485" s="39"/>
      <c r="AT485" s="39"/>
      <c r="AU485" s="39"/>
      <c r="AV485" s="39"/>
      <c r="AW485" s="39"/>
      <c r="AX485" s="39"/>
      <c r="AY485" s="39"/>
      <c r="AZ485" s="39"/>
      <c r="BA485" s="62"/>
      <c r="BB485" s="62"/>
      <c r="BC485" s="62"/>
      <c r="BD485" s="62">
        <v>5534.02</v>
      </c>
      <c r="BE485" s="62">
        <v>1807.85</v>
      </c>
      <c r="BF485" s="62">
        <v>0</v>
      </c>
      <c r="BG485" s="62">
        <v>0</v>
      </c>
      <c r="BH485" s="62">
        <v>0</v>
      </c>
      <c r="BI485" s="11">
        <v>0</v>
      </c>
      <c r="BJ485" s="11">
        <v>0</v>
      </c>
      <c r="BK485" s="62">
        <v>0</v>
      </c>
      <c r="BL485" s="62">
        <v>0</v>
      </c>
      <c r="BM485" s="170">
        <v>0</v>
      </c>
      <c r="BN485" s="62"/>
      <c r="BO485" s="62"/>
      <c r="BP485" s="62"/>
      <c r="BQ485" s="62"/>
      <c r="BR485" s="62"/>
      <c r="BS485" s="62"/>
      <c r="BT485" s="62"/>
    </row>
    <row r="486" spans="3:72" x14ac:dyDescent="0.25">
      <c r="C486" t="str">
        <f>INDEX(Propetz!B:B,MATCH(F486,Propetz!D:D,0),1)</f>
        <v>27.344.909 Edileia Aparecida Luiz Vicentini</v>
      </c>
      <c r="D486" s="10" t="s">
        <v>2070</v>
      </c>
      <c r="E486" s="10" t="s">
        <v>276</v>
      </c>
      <c r="F486" s="3">
        <v>1560</v>
      </c>
      <c r="G486" s="3" t="s">
        <v>436</v>
      </c>
      <c r="H486" s="10" t="s">
        <v>435</v>
      </c>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c r="AP486" s="39"/>
      <c r="AQ486" s="39"/>
      <c r="AR486" s="39"/>
      <c r="AS486" s="39"/>
      <c r="AT486" s="39"/>
      <c r="AU486" s="39"/>
      <c r="AV486" s="39"/>
      <c r="AW486" s="39"/>
      <c r="AX486" s="39"/>
      <c r="AY486" s="39"/>
      <c r="AZ486" s="39"/>
      <c r="BA486" s="62"/>
      <c r="BB486" s="62"/>
      <c r="BC486" s="62"/>
      <c r="BD486" s="62">
        <v>5199.67</v>
      </c>
      <c r="BE486" s="62">
        <v>0</v>
      </c>
      <c r="BF486" s="62">
        <v>8988.66</v>
      </c>
      <c r="BG486" s="62">
        <v>0</v>
      </c>
      <c r="BH486" s="62">
        <v>7558.0099999999993</v>
      </c>
      <c r="BI486" s="11">
        <v>0</v>
      </c>
      <c r="BJ486" s="11">
        <v>2997.1600000000003</v>
      </c>
      <c r="BK486" s="62">
        <v>947.88</v>
      </c>
      <c r="BL486" s="62">
        <v>5799.4</v>
      </c>
      <c r="BM486" s="170">
        <v>2577.6</v>
      </c>
      <c r="BN486" s="62"/>
      <c r="BO486" s="62"/>
      <c r="BP486" s="62"/>
      <c r="BQ486" s="62"/>
      <c r="BR486" s="62"/>
      <c r="BS486" s="62"/>
      <c r="BT486" s="62"/>
    </row>
    <row r="487" spans="3:72" x14ac:dyDescent="0.25">
      <c r="C487" t="str">
        <f>INDEX(Propetz!B:B,MATCH(F487,Propetz!D:D,0),1)</f>
        <v>Genesis Pet E Vet Ltda</v>
      </c>
      <c r="D487" s="10" t="s">
        <v>2071</v>
      </c>
      <c r="E487" s="10" t="s">
        <v>276</v>
      </c>
      <c r="F487" s="3">
        <v>1561</v>
      </c>
      <c r="G487" s="3" t="s">
        <v>436</v>
      </c>
      <c r="H487" s="10" t="s">
        <v>435</v>
      </c>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c r="AP487" s="39"/>
      <c r="AQ487" s="39"/>
      <c r="AR487" s="39"/>
      <c r="AS487" s="39"/>
      <c r="AT487" s="39"/>
      <c r="AU487" s="39"/>
      <c r="AV487" s="39"/>
      <c r="AW487" s="39"/>
      <c r="AX487" s="39"/>
      <c r="AY487" s="39"/>
      <c r="AZ487" s="39"/>
      <c r="BA487" s="62"/>
      <c r="BB487" s="62"/>
      <c r="BC487" s="62"/>
      <c r="BD487" s="62">
        <v>4656.3900000000003</v>
      </c>
      <c r="BE487" s="62">
        <v>0</v>
      </c>
      <c r="BF487" s="62">
        <v>0</v>
      </c>
      <c r="BG487" s="62">
        <v>0</v>
      </c>
      <c r="BH487" s="62">
        <v>0</v>
      </c>
      <c r="BI487" s="11">
        <v>0</v>
      </c>
      <c r="BJ487" s="11">
        <v>0</v>
      </c>
      <c r="BK487" s="62">
        <v>0</v>
      </c>
      <c r="BL487" s="62">
        <v>0</v>
      </c>
      <c r="BM487" s="170">
        <v>0</v>
      </c>
      <c r="BN487" s="62"/>
      <c r="BO487" s="62"/>
      <c r="BP487" s="62"/>
      <c r="BQ487" s="62"/>
      <c r="BR487" s="62"/>
      <c r="BS487" s="62"/>
      <c r="BT487" s="62"/>
    </row>
    <row r="488" spans="3:72" x14ac:dyDescent="0.25">
      <c r="C488" t="str">
        <f>INDEX(Propetz!B:B,MATCH(F488,Propetz!D:D,0),1)</f>
        <v>CASA DO TOSADOR PET LTDA | SN</v>
      </c>
      <c r="D488" s="10" t="s">
        <v>2072</v>
      </c>
      <c r="E488" s="10" t="s">
        <v>276</v>
      </c>
      <c r="F488" s="3">
        <v>1562</v>
      </c>
      <c r="G488" s="3" t="s">
        <v>436</v>
      </c>
      <c r="H488" s="10" t="s">
        <v>435</v>
      </c>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c r="AP488" s="39"/>
      <c r="AQ488" s="39"/>
      <c r="AR488" s="39"/>
      <c r="AS488" s="39"/>
      <c r="AT488" s="39"/>
      <c r="AU488" s="39"/>
      <c r="AV488" s="39"/>
      <c r="AW488" s="39"/>
      <c r="AX488" s="39"/>
      <c r="AY488" s="39"/>
      <c r="AZ488" s="39"/>
      <c r="BA488" s="62"/>
      <c r="BB488" s="62"/>
      <c r="BC488" s="62"/>
      <c r="BD488" s="62">
        <v>25746.63</v>
      </c>
      <c r="BE488" s="62">
        <v>0</v>
      </c>
      <c r="BF488" s="62">
        <v>10420.290000000001</v>
      </c>
      <c r="BG488" s="62">
        <v>0</v>
      </c>
      <c r="BH488" s="62">
        <v>0</v>
      </c>
      <c r="BI488" s="11">
        <v>0</v>
      </c>
      <c r="BJ488" s="11">
        <v>11359.79</v>
      </c>
      <c r="BK488" s="62">
        <v>0</v>
      </c>
      <c r="BL488" s="62">
        <v>0</v>
      </c>
      <c r="BM488" s="170">
        <v>0</v>
      </c>
      <c r="BN488" s="62"/>
      <c r="BO488" s="62"/>
      <c r="BP488" s="62"/>
      <c r="BQ488" s="62"/>
      <c r="BR488" s="62"/>
      <c r="BS488" s="62"/>
      <c r="BT488" s="62"/>
    </row>
    <row r="489" spans="3:72" x14ac:dyDescent="0.25">
      <c r="C489" t="str">
        <f>INDEX(Propetz!B:B,MATCH(F489,Propetz!D:D,0),1)</f>
        <v>PET NORT HOSPITAL VETERINARIO VIX LTDA | SN</v>
      </c>
      <c r="D489" s="10" t="s">
        <v>2073</v>
      </c>
      <c r="E489" s="10" t="s">
        <v>288</v>
      </c>
      <c r="F489" s="3">
        <v>1563</v>
      </c>
      <c r="G489" s="3" t="s">
        <v>436</v>
      </c>
      <c r="H489" s="10" t="s">
        <v>435</v>
      </c>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c r="AP489" s="39"/>
      <c r="AQ489" s="39"/>
      <c r="AR489" s="39"/>
      <c r="AS489" s="39"/>
      <c r="AT489" s="39"/>
      <c r="AU489" s="39"/>
      <c r="AV489" s="39"/>
      <c r="AW489" s="39"/>
      <c r="AX489" s="39"/>
      <c r="AY489" s="39"/>
      <c r="AZ489" s="39"/>
      <c r="BA489" s="62"/>
      <c r="BB489" s="62"/>
      <c r="BC489" s="62"/>
      <c r="BD489" s="62">
        <v>9228.630000000001</v>
      </c>
      <c r="BE489" s="62">
        <v>0</v>
      </c>
      <c r="BF489" s="62">
        <v>0</v>
      </c>
      <c r="BG489" s="62">
        <v>0</v>
      </c>
      <c r="BH489" s="62">
        <v>0</v>
      </c>
      <c r="BI489" s="11">
        <v>0</v>
      </c>
      <c r="BJ489" s="11">
        <v>0</v>
      </c>
      <c r="BK489" s="62">
        <v>0</v>
      </c>
      <c r="BL489" s="62">
        <v>4729.32</v>
      </c>
      <c r="BM489" s="170">
        <v>0</v>
      </c>
      <c r="BN489" s="62"/>
      <c r="BO489" s="62"/>
      <c r="BP489" s="62"/>
      <c r="BQ489" s="62"/>
      <c r="BR489" s="62"/>
      <c r="BS489" s="62"/>
      <c r="BT489" s="62"/>
    </row>
    <row r="490" spans="3:72" x14ac:dyDescent="0.25">
      <c r="C490" t="str">
        <f>INDEX(Propetz!B:B,MATCH(F490,Propetz!D:D,0),1)</f>
        <v>Luxury Maskotikas</v>
      </c>
      <c r="D490" s="10" t="s">
        <v>2074</v>
      </c>
      <c r="E490" s="10" t="s">
        <v>282</v>
      </c>
      <c r="F490" s="3">
        <v>1564</v>
      </c>
      <c r="G490" s="3" t="s">
        <v>438</v>
      </c>
      <c r="H490" s="10" t="s">
        <v>435</v>
      </c>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c r="AP490" s="39"/>
      <c r="AQ490" s="39"/>
      <c r="AR490" s="39"/>
      <c r="AS490" s="39"/>
      <c r="AT490" s="39"/>
      <c r="AU490" s="39"/>
      <c r="AV490" s="39"/>
      <c r="AW490" s="39"/>
      <c r="AX490" s="39"/>
      <c r="AY490" s="39"/>
      <c r="AZ490" s="39"/>
      <c r="BA490" s="62"/>
      <c r="BB490" s="62"/>
      <c r="BC490" s="62"/>
      <c r="BD490" s="62">
        <v>3454.62</v>
      </c>
      <c r="BE490" s="62">
        <v>0</v>
      </c>
      <c r="BF490" s="62">
        <v>0</v>
      </c>
      <c r="BG490" s="62">
        <v>0</v>
      </c>
      <c r="BH490" s="62">
        <v>0</v>
      </c>
      <c r="BI490" s="11">
        <v>0</v>
      </c>
      <c r="BJ490" s="11">
        <v>0</v>
      </c>
      <c r="BK490" s="62">
        <v>0</v>
      </c>
      <c r="BL490" s="62">
        <v>0</v>
      </c>
      <c r="BM490" s="170">
        <v>0</v>
      </c>
      <c r="BN490" s="62"/>
      <c r="BO490" s="62"/>
      <c r="BP490" s="62"/>
      <c r="BQ490" s="62"/>
      <c r="BR490" s="62"/>
      <c r="BS490" s="62"/>
      <c r="BT490" s="62"/>
    </row>
    <row r="491" spans="3:72" x14ac:dyDescent="0.25">
      <c r="C491" t="str">
        <f>INDEX(Propetz!B:B,MATCH(F491,Propetz!D:D,0),1)</f>
        <v>M Nakano Comercio de Artigos Para Pet Shop LTDA</v>
      </c>
      <c r="D491" s="10" t="s">
        <v>2119</v>
      </c>
      <c r="E491" s="10" t="s">
        <v>276</v>
      </c>
      <c r="F491" s="3">
        <v>1565</v>
      </c>
      <c r="G491" s="3" t="s">
        <v>437</v>
      </c>
      <c r="H491" s="10" t="s">
        <v>435</v>
      </c>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c r="AP491" s="39"/>
      <c r="AQ491" s="39"/>
      <c r="AR491" s="39"/>
      <c r="AS491" s="39"/>
      <c r="AT491" s="39"/>
      <c r="AU491" s="39"/>
      <c r="AV491" s="39"/>
      <c r="AW491" s="39"/>
      <c r="AX491" s="39"/>
      <c r="AY491" s="39"/>
      <c r="AZ491" s="39"/>
      <c r="BA491" s="61"/>
      <c r="BB491" s="61"/>
      <c r="BC491" s="61"/>
      <c r="BD491" s="61"/>
      <c r="BE491" s="61">
        <v>0.01</v>
      </c>
      <c r="BF491" s="61">
        <v>25300.29</v>
      </c>
      <c r="BG491" s="61">
        <v>11480.48</v>
      </c>
      <c r="BH491" s="61">
        <v>9457.42</v>
      </c>
      <c r="BI491" s="11">
        <v>8462.7199999999993</v>
      </c>
      <c r="BJ491" s="11">
        <v>7014.4400000000005</v>
      </c>
      <c r="BK491" s="62">
        <v>21435.72</v>
      </c>
      <c r="BL491" s="62">
        <v>0</v>
      </c>
      <c r="BM491" s="170">
        <v>0</v>
      </c>
      <c r="BN491" s="62"/>
      <c r="BO491" s="62"/>
      <c r="BP491" s="62"/>
      <c r="BQ491" s="62"/>
      <c r="BR491" s="62"/>
      <c r="BS491" s="62"/>
      <c r="BT491" s="62"/>
    </row>
    <row r="492" spans="3:72" x14ac:dyDescent="0.25">
      <c r="C492" t="str">
        <f>INDEX(Propetz!B:B,MATCH(F492,Propetz!D:D,0),1)</f>
        <v>58.317.053 Larissa De Lira Avelino Correia Lima | Sn</v>
      </c>
      <c r="D492" s="117" t="s">
        <v>2120</v>
      </c>
      <c r="E492" s="10" t="s">
        <v>277</v>
      </c>
      <c r="F492" s="3">
        <v>1566</v>
      </c>
      <c r="G492" s="3" t="s">
        <v>436</v>
      </c>
      <c r="H492" s="10" t="s">
        <v>435</v>
      </c>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c r="AP492" s="39"/>
      <c r="AQ492" s="39"/>
      <c r="AR492" s="39"/>
      <c r="AS492" s="39"/>
      <c r="AT492" s="39"/>
      <c r="AU492" s="39"/>
      <c r="AV492" s="39"/>
      <c r="AW492" s="39"/>
      <c r="AX492" s="39"/>
      <c r="AY492" s="39"/>
      <c r="AZ492" s="39"/>
      <c r="BA492" s="62"/>
      <c r="BB492" s="62"/>
      <c r="BC492" s="62"/>
      <c r="BD492" s="62"/>
      <c r="BE492" s="62">
        <v>2934.17</v>
      </c>
      <c r="BF492" s="62">
        <v>0</v>
      </c>
      <c r="BG492" s="62">
        <v>3838.1</v>
      </c>
      <c r="BH492" s="62">
        <v>1807.85</v>
      </c>
      <c r="BI492" s="11">
        <v>3659.6</v>
      </c>
      <c r="BJ492" s="11">
        <v>0</v>
      </c>
      <c r="BK492" s="62">
        <v>4631.76</v>
      </c>
      <c r="BL492" s="62">
        <v>4092.8</v>
      </c>
      <c r="BM492" s="170">
        <v>0</v>
      </c>
      <c r="BN492" s="62"/>
      <c r="BO492" s="62"/>
      <c r="BP492" s="62"/>
      <c r="BQ492" s="62"/>
      <c r="BR492" s="62"/>
      <c r="BS492" s="62"/>
      <c r="BT492" s="62"/>
    </row>
    <row r="493" spans="3:72" x14ac:dyDescent="0.25">
      <c r="C493" t="str">
        <f>INDEX(Propetz!B:B,MATCH(F493,Propetz!D:D,0),1)</f>
        <v>62.650.880 Melanie Senz</v>
      </c>
      <c r="D493" s="117" t="s">
        <v>2121</v>
      </c>
      <c r="E493" s="10" t="s">
        <v>280</v>
      </c>
      <c r="F493" s="3">
        <v>1567</v>
      </c>
      <c r="G493" s="3" t="s">
        <v>436</v>
      </c>
      <c r="H493" s="10" t="s">
        <v>435</v>
      </c>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c r="AP493" s="39"/>
      <c r="AQ493" s="39"/>
      <c r="AR493" s="39"/>
      <c r="AS493" s="39"/>
      <c r="AT493" s="39"/>
      <c r="AU493" s="39"/>
      <c r="AV493" s="39"/>
      <c r="AW493" s="39"/>
      <c r="AX493" s="39"/>
      <c r="AY493" s="39"/>
      <c r="AZ493" s="39"/>
      <c r="BA493" s="62"/>
      <c r="BB493" s="62"/>
      <c r="BC493" s="62"/>
      <c r="BD493" s="62"/>
      <c r="BE493" s="62">
        <v>8215.5600000000013</v>
      </c>
      <c r="BF493" s="62">
        <v>0</v>
      </c>
      <c r="BG493" s="62">
        <v>0</v>
      </c>
      <c r="BH493" s="62">
        <v>6953.06</v>
      </c>
      <c r="BI493" s="11">
        <v>0</v>
      </c>
      <c r="BJ493" s="11">
        <v>0</v>
      </c>
      <c r="BK493" s="62">
        <v>0</v>
      </c>
      <c r="BL493" s="62">
        <v>0</v>
      </c>
      <c r="BM493" s="170">
        <v>0</v>
      </c>
      <c r="BN493" s="62"/>
      <c r="BO493" s="62"/>
      <c r="BP493" s="62"/>
      <c r="BQ493" s="62"/>
      <c r="BR493" s="62"/>
      <c r="BS493" s="62"/>
      <c r="BT493" s="62"/>
    </row>
    <row r="494" spans="3:72" x14ac:dyDescent="0.25">
      <c r="C494" t="str">
        <f>INDEX(Propetz!B:B,MATCH(F494,Propetz!D:D,0),1)</f>
        <v>B S De Castro</v>
      </c>
      <c r="D494" s="117" t="s">
        <v>2122</v>
      </c>
      <c r="E494" s="10" t="s">
        <v>283</v>
      </c>
      <c r="F494" s="3">
        <v>1568</v>
      </c>
      <c r="G494" s="3" t="s">
        <v>436</v>
      </c>
      <c r="H494" s="10" t="s">
        <v>435</v>
      </c>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c r="AP494" s="39"/>
      <c r="AQ494" s="39"/>
      <c r="AR494" s="39"/>
      <c r="AS494" s="39"/>
      <c r="AT494" s="39"/>
      <c r="AU494" s="39"/>
      <c r="AV494" s="39"/>
      <c r="AW494" s="39"/>
      <c r="AX494" s="39"/>
      <c r="AY494" s="39"/>
      <c r="AZ494" s="39"/>
      <c r="BA494" s="62"/>
      <c r="BB494" s="62"/>
      <c r="BC494" s="62"/>
      <c r="BD494" s="62"/>
      <c r="BE494" s="62">
        <v>11792.81</v>
      </c>
      <c r="BF494" s="62">
        <v>2558.73</v>
      </c>
      <c r="BG494" s="62">
        <v>4186</v>
      </c>
      <c r="BH494" s="62">
        <v>0</v>
      </c>
      <c r="BI494" s="11">
        <v>0</v>
      </c>
      <c r="BJ494" s="11">
        <v>0</v>
      </c>
      <c r="BK494" s="62">
        <v>0</v>
      </c>
      <c r="BL494" s="62">
        <v>0</v>
      </c>
      <c r="BM494" s="170">
        <v>0</v>
      </c>
      <c r="BN494" s="62"/>
      <c r="BO494" s="62"/>
      <c r="BP494" s="62"/>
      <c r="BQ494" s="62"/>
      <c r="BR494" s="62"/>
      <c r="BS494" s="62"/>
      <c r="BT494" s="62"/>
    </row>
    <row r="495" spans="3:72" x14ac:dyDescent="0.25">
      <c r="C495" t="str">
        <f>INDEX(Propetz!B:B,MATCH(F495,Propetz!D:D,0),1)</f>
        <v>CASA AGRICOLA E PET LTDA | RN</v>
      </c>
      <c r="D495" s="117" t="s">
        <v>2123</v>
      </c>
      <c r="E495" s="10" t="s">
        <v>286</v>
      </c>
      <c r="F495" s="3">
        <v>1569</v>
      </c>
      <c r="G495" s="3" t="s">
        <v>436</v>
      </c>
      <c r="H495" s="10" t="s">
        <v>435</v>
      </c>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c r="AP495" s="39"/>
      <c r="AQ495" s="39"/>
      <c r="AR495" s="39"/>
      <c r="AS495" s="39"/>
      <c r="AT495" s="39"/>
      <c r="AU495" s="39"/>
      <c r="AV495" s="39"/>
      <c r="AW495" s="39"/>
      <c r="AX495" s="39"/>
      <c r="AY495" s="39"/>
      <c r="AZ495" s="39"/>
      <c r="BA495" s="62"/>
      <c r="BB495" s="62"/>
      <c r="BC495" s="62"/>
      <c r="BD495" s="62"/>
      <c r="BE495" s="62">
        <v>9075.76</v>
      </c>
      <c r="BF495" s="62">
        <v>0</v>
      </c>
      <c r="BG495" s="62">
        <v>0</v>
      </c>
      <c r="BH495" s="62">
        <v>0</v>
      </c>
      <c r="BI495" s="11">
        <v>0</v>
      </c>
      <c r="BJ495" s="11">
        <v>0</v>
      </c>
      <c r="BK495" s="62">
        <v>5545.72</v>
      </c>
      <c r="BL495" s="62">
        <v>0</v>
      </c>
      <c r="BM495" s="170">
        <v>0</v>
      </c>
      <c r="BN495" s="62"/>
      <c r="BO495" s="62"/>
      <c r="BP495" s="62"/>
      <c r="BQ495" s="62"/>
      <c r="BR495" s="62"/>
      <c r="BS495" s="62"/>
      <c r="BT495" s="62"/>
    </row>
    <row r="496" spans="3:72" x14ac:dyDescent="0.25">
      <c r="C496" t="str">
        <f>INDEX(Propetz!B:B,MATCH(F496,Propetz!D:D,0),1)</f>
        <v>Contabras Agropet Distriduidora De Produtos Para Pet Shop Lt</v>
      </c>
      <c r="D496" s="117" t="s">
        <v>2124</v>
      </c>
      <c r="E496" s="10" t="s">
        <v>283</v>
      </c>
      <c r="F496" s="3">
        <v>1570</v>
      </c>
      <c r="G496" s="3" t="s">
        <v>436</v>
      </c>
      <c r="H496" s="10" t="s">
        <v>435</v>
      </c>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c r="AP496" s="39"/>
      <c r="AQ496" s="39"/>
      <c r="AR496" s="39"/>
      <c r="AS496" s="39"/>
      <c r="AT496" s="39"/>
      <c r="AU496" s="39"/>
      <c r="AV496" s="39"/>
      <c r="AW496" s="39"/>
      <c r="AX496" s="39"/>
      <c r="AY496" s="39"/>
      <c r="AZ496" s="39"/>
      <c r="BA496" s="62"/>
      <c r="BB496" s="62"/>
      <c r="BC496" s="62"/>
      <c r="BD496" s="62"/>
      <c r="BE496" s="62">
        <v>9356.23</v>
      </c>
      <c r="BF496" s="62">
        <v>5536.05</v>
      </c>
      <c r="BG496" s="62">
        <v>0</v>
      </c>
      <c r="BH496" s="62">
        <v>0</v>
      </c>
      <c r="BI496" s="11">
        <v>5851.66</v>
      </c>
      <c r="BJ496" s="11">
        <v>0</v>
      </c>
      <c r="BK496" s="62">
        <v>0</v>
      </c>
      <c r="BL496" s="62">
        <v>9760.2300000000014</v>
      </c>
      <c r="BM496" s="170">
        <v>0</v>
      </c>
      <c r="BN496" s="62"/>
      <c r="BO496" s="62"/>
      <c r="BP496" s="62"/>
      <c r="BQ496" s="62"/>
      <c r="BR496" s="62"/>
      <c r="BS496" s="62"/>
      <c r="BT496" s="62"/>
    </row>
    <row r="497" spans="3:72" x14ac:dyDescent="0.25">
      <c r="C497" t="str">
        <f>INDEX(Propetz!B:B,MATCH(F497,Propetz!D:D,0),1)</f>
        <v>Paulo Cabral Henrique | Sn</v>
      </c>
      <c r="D497" s="117" t="s">
        <v>2125</v>
      </c>
      <c r="E497" s="10" t="s">
        <v>276</v>
      </c>
      <c r="F497" s="3">
        <v>1571</v>
      </c>
      <c r="G497" s="3" t="s">
        <v>436</v>
      </c>
      <c r="H497" s="10" t="s">
        <v>435</v>
      </c>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c r="AP497" s="39"/>
      <c r="AQ497" s="39"/>
      <c r="AR497" s="39"/>
      <c r="AS497" s="39"/>
      <c r="AT497" s="39"/>
      <c r="AU497" s="39"/>
      <c r="AV497" s="39"/>
      <c r="AW497" s="39"/>
      <c r="AX497" s="39"/>
      <c r="AY497" s="39"/>
      <c r="AZ497" s="39"/>
      <c r="BA497" s="62"/>
      <c r="BB497" s="62"/>
      <c r="BC497" s="62"/>
      <c r="BD497" s="62"/>
      <c r="BE497" s="62">
        <v>5388.23</v>
      </c>
      <c r="BF497" s="62">
        <v>5061.2000000000007</v>
      </c>
      <c r="BG497" s="62">
        <v>0</v>
      </c>
      <c r="BH497" s="62">
        <v>0</v>
      </c>
      <c r="BI497" s="11">
        <v>0</v>
      </c>
      <c r="BJ497" s="11">
        <v>0</v>
      </c>
      <c r="BK497" s="62">
        <v>0</v>
      </c>
      <c r="BL497" s="62">
        <v>0</v>
      </c>
      <c r="BM497" s="170">
        <v>0</v>
      </c>
      <c r="BN497" s="62"/>
      <c r="BO497" s="62"/>
      <c r="BP497" s="62"/>
      <c r="BQ497" s="62"/>
      <c r="BR497" s="62"/>
      <c r="BS497" s="62"/>
      <c r="BT497" s="62"/>
    </row>
    <row r="498" spans="3:72" x14ac:dyDescent="0.25">
      <c r="C498" t="str">
        <f>INDEX(Propetz!B:B,MATCH(F498,Propetz!D:D,0),1)</f>
        <v>22.175.636 Eduardo Ebone - Sn</v>
      </c>
      <c r="D498" s="117" t="s">
        <v>2126</v>
      </c>
      <c r="E498" s="10" t="s">
        <v>281</v>
      </c>
      <c r="F498" s="3">
        <v>1572</v>
      </c>
      <c r="G498" s="3" t="s">
        <v>529</v>
      </c>
      <c r="H498" s="10" t="s">
        <v>435</v>
      </c>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c r="AP498" s="39"/>
      <c r="AQ498" s="39"/>
      <c r="AR498" s="39"/>
      <c r="AS498" s="39"/>
      <c r="AT498" s="39"/>
      <c r="AU498" s="39"/>
      <c r="AV498" s="39"/>
      <c r="AW498" s="39"/>
      <c r="AX498" s="39"/>
      <c r="AY498" s="39"/>
      <c r="AZ498" s="39"/>
      <c r="BA498" s="62"/>
      <c r="BB498" s="62"/>
      <c r="BC498" s="62"/>
      <c r="BD498" s="62"/>
      <c r="BE498" s="62">
        <v>461.4</v>
      </c>
      <c r="BF498" s="62">
        <v>0</v>
      </c>
      <c r="BG498" s="62">
        <v>0</v>
      </c>
      <c r="BH498" s="62">
        <v>0</v>
      </c>
      <c r="BI498" s="11">
        <v>0</v>
      </c>
      <c r="BJ498" s="11">
        <v>0</v>
      </c>
      <c r="BK498" s="62">
        <v>0</v>
      </c>
      <c r="BL498" s="62">
        <v>0</v>
      </c>
      <c r="BM498" s="170">
        <v>0</v>
      </c>
      <c r="BN498" s="62"/>
      <c r="BO498" s="62"/>
      <c r="BP498" s="62"/>
      <c r="BQ498" s="62"/>
      <c r="BR498" s="62"/>
      <c r="BS498" s="62"/>
      <c r="BT498" s="62"/>
    </row>
    <row r="499" spans="3:72" x14ac:dyDescent="0.25">
      <c r="C499" t="str">
        <f>INDEX(Propetz!B:B,MATCH(F499,Propetz!D:D,0),1)</f>
        <v>Agronil Representacoes E Comercio Ltda</v>
      </c>
      <c r="D499" s="117" t="s">
        <v>2127</v>
      </c>
      <c r="E499" s="10" t="s">
        <v>300</v>
      </c>
      <c r="F499" s="3">
        <v>1573</v>
      </c>
      <c r="G499" s="3" t="s">
        <v>529</v>
      </c>
      <c r="H499" s="10" t="s">
        <v>435</v>
      </c>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c r="AP499" s="39"/>
      <c r="AQ499" s="39"/>
      <c r="AR499" s="39"/>
      <c r="AS499" s="39"/>
      <c r="AT499" s="39"/>
      <c r="AU499" s="39"/>
      <c r="AV499" s="39"/>
      <c r="AW499" s="39"/>
      <c r="AX499" s="39"/>
      <c r="AY499" s="39"/>
      <c r="AZ499" s="39"/>
      <c r="BA499" s="62"/>
      <c r="BB499" s="62"/>
      <c r="BC499" s="62"/>
      <c r="BD499" s="62"/>
      <c r="BE499" s="62">
        <v>21199.11</v>
      </c>
      <c r="BF499" s="62">
        <v>10728.740000000002</v>
      </c>
      <c r="BG499" s="62">
        <v>0</v>
      </c>
      <c r="BH499" s="62">
        <v>14353.59</v>
      </c>
      <c r="BI499" s="11">
        <v>0</v>
      </c>
      <c r="BJ499" s="11">
        <v>0</v>
      </c>
      <c r="BK499" s="62">
        <v>0</v>
      </c>
      <c r="BL499" s="62">
        <v>0</v>
      </c>
      <c r="BM499" s="170">
        <v>11292.720000000001</v>
      </c>
      <c r="BN499" s="62"/>
      <c r="BO499" s="62"/>
      <c r="BP499" s="62"/>
      <c r="BQ499" s="62"/>
      <c r="BR499" s="62"/>
      <c r="BS499" s="62"/>
      <c r="BT499" s="62"/>
    </row>
    <row r="500" spans="3:72" x14ac:dyDescent="0.25">
      <c r="C500" t="str">
        <f>INDEX(Propetz!B:B,MATCH(F500,Propetz!D:D,0),1)</f>
        <v>JOSE JARBAS SEVERO NETO</v>
      </c>
      <c r="D500" s="117" t="s">
        <v>2128</v>
      </c>
      <c r="E500" s="10" t="s">
        <v>281</v>
      </c>
      <c r="F500" s="3">
        <v>1574</v>
      </c>
      <c r="G500" s="3" t="s">
        <v>529</v>
      </c>
      <c r="H500" s="10" t="s">
        <v>435</v>
      </c>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c r="AP500" s="39"/>
      <c r="AQ500" s="39"/>
      <c r="AR500" s="39"/>
      <c r="AS500" s="39"/>
      <c r="AT500" s="39"/>
      <c r="AU500" s="39"/>
      <c r="AV500" s="39"/>
      <c r="AW500" s="39"/>
      <c r="AX500" s="39"/>
      <c r="AY500" s="39"/>
      <c r="AZ500" s="39"/>
      <c r="BA500" s="62"/>
      <c r="BB500" s="62"/>
      <c r="BC500" s="62"/>
      <c r="BD500" s="62"/>
      <c r="BE500" s="62">
        <v>6130.69</v>
      </c>
      <c r="BF500" s="62">
        <v>0</v>
      </c>
      <c r="BG500" s="62">
        <v>0</v>
      </c>
      <c r="BH500" s="62">
        <v>0</v>
      </c>
      <c r="BI500" s="11">
        <v>0</v>
      </c>
      <c r="BJ500" s="11">
        <v>0</v>
      </c>
      <c r="BK500" s="62">
        <v>0</v>
      </c>
      <c r="BL500" s="62">
        <v>0</v>
      </c>
      <c r="BM500" s="170">
        <v>0</v>
      </c>
      <c r="BN500" s="62"/>
      <c r="BO500" s="62"/>
      <c r="BP500" s="62"/>
      <c r="BQ500" s="62"/>
      <c r="BR500" s="62"/>
      <c r="BS500" s="62"/>
      <c r="BT500" s="62"/>
    </row>
    <row r="501" spans="3:72" x14ac:dyDescent="0.25">
      <c r="C501" t="str">
        <f>INDEX(Propetz!B:B,MATCH(F501,Propetz!D:D,0),1)</f>
        <v>ERIKA MARQUES DE AGUIAR</v>
      </c>
      <c r="D501" s="117" t="s">
        <v>2160</v>
      </c>
      <c r="E501" s="10" t="s">
        <v>297</v>
      </c>
      <c r="F501" s="3">
        <v>1575</v>
      </c>
      <c r="G501" s="3" t="s">
        <v>437</v>
      </c>
      <c r="H501" s="10" t="s">
        <v>435</v>
      </c>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c r="AP501" s="39"/>
      <c r="AQ501" s="39"/>
      <c r="AR501" s="39"/>
      <c r="AS501" s="39"/>
      <c r="AT501" s="39"/>
      <c r="AU501" s="39"/>
      <c r="AV501" s="39"/>
      <c r="AW501" s="39"/>
      <c r="AX501" s="39"/>
      <c r="AY501" s="39"/>
      <c r="AZ501" s="39"/>
      <c r="BA501" s="61"/>
      <c r="BB501" s="61"/>
      <c r="BC501" s="61"/>
      <c r="BD501" s="61"/>
      <c r="BE501" s="61"/>
      <c r="BF501" s="61">
        <v>4896.84</v>
      </c>
      <c r="BG501" s="61">
        <v>0</v>
      </c>
      <c r="BH501" s="61">
        <v>0</v>
      </c>
      <c r="BI501" s="11">
        <v>0</v>
      </c>
      <c r="BJ501" s="11">
        <v>0</v>
      </c>
      <c r="BK501" s="62">
        <v>3431</v>
      </c>
      <c r="BL501" s="62">
        <v>0</v>
      </c>
      <c r="BM501" s="170">
        <v>0</v>
      </c>
      <c r="BN501" s="62"/>
      <c r="BO501" s="62"/>
      <c r="BP501" s="62"/>
      <c r="BQ501" s="62"/>
      <c r="BR501" s="62"/>
      <c r="BS501" s="62"/>
      <c r="BT501" s="62"/>
    </row>
    <row r="502" spans="3:72" x14ac:dyDescent="0.25">
      <c r="C502" t="str">
        <f>INDEX(Propetz!B:B,MATCH(F502,Propetz!D:D,0),1)</f>
        <v>ASB DISTRIBUIDORA LTDA</v>
      </c>
      <c r="D502" s="10" t="s">
        <v>2161</v>
      </c>
      <c r="E502" s="10" t="s">
        <v>275</v>
      </c>
      <c r="F502" s="3">
        <v>1576</v>
      </c>
      <c r="G502" s="3" t="s">
        <v>2046</v>
      </c>
      <c r="H502" s="10" t="s">
        <v>435</v>
      </c>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c r="AP502" s="39"/>
      <c r="AQ502" s="39"/>
      <c r="AR502" s="39"/>
      <c r="AS502" s="39"/>
      <c r="AT502" s="39"/>
      <c r="AU502" s="39"/>
      <c r="AV502" s="39"/>
      <c r="AW502" s="39"/>
      <c r="AX502" s="39"/>
      <c r="AY502" s="39"/>
      <c r="AZ502" s="39"/>
      <c r="BA502" s="62"/>
      <c r="BB502" s="62"/>
      <c r="BC502" s="62"/>
      <c r="BD502" s="62"/>
      <c r="BE502" s="62"/>
      <c r="BF502" s="62">
        <v>0</v>
      </c>
      <c r="BG502" s="62">
        <v>0</v>
      </c>
      <c r="BH502" s="62">
        <v>0</v>
      </c>
      <c r="BI502" s="11">
        <v>0</v>
      </c>
      <c r="BJ502" s="11">
        <v>0</v>
      </c>
      <c r="BK502" s="62">
        <v>0</v>
      </c>
      <c r="BL502" s="62">
        <v>6848.17</v>
      </c>
      <c r="BM502" s="170">
        <v>2553.6</v>
      </c>
      <c r="BN502" s="62"/>
      <c r="BO502" s="62"/>
      <c r="BP502" s="62"/>
      <c r="BQ502" s="62"/>
      <c r="BR502" s="62"/>
      <c r="BS502" s="62"/>
      <c r="BT502" s="62"/>
    </row>
    <row r="503" spans="3:72" x14ac:dyDescent="0.25">
      <c r="C503" t="str">
        <f>INDEX(Propetz!B:B,MATCH(F503,Propetz!D:D,0),1)</f>
        <v>37.351.589 Wellington Souza Vieira</v>
      </c>
      <c r="D503" s="10" t="s">
        <v>2162</v>
      </c>
      <c r="E503" s="10" t="s">
        <v>276</v>
      </c>
      <c r="F503" s="3">
        <v>1577</v>
      </c>
      <c r="G503" s="3" t="s">
        <v>436</v>
      </c>
      <c r="H503" s="10" t="s">
        <v>435</v>
      </c>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c r="AP503" s="39"/>
      <c r="AQ503" s="39"/>
      <c r="AR503" s="39"/>
      <c r="AS503" s="39"/>
      <c r="AT503" s="39"/>
      <c r="AU503" s="39"/>
      <c r="AV503" s="39"/>
      <c r="AW503" s="39"/>
      <c r="AX503" s="39"/>
      <c r="AY503" s="39"/>
      <c r="AZ503" s="39"/>
      <c r="BA503" s="62"/>
      <c r="BB503" s="62"/>
      <c r="BC503" s="62"/>
      <c r="BD503" s="62"/>
      <c r="BE503" s="62"/>
      <c r="BF503" s="62">
        <v>8822.43</v>
      </c>
      <c r="BG503" s="62">
        <v>0</v>
      </c>
      <c r="BH503" s="62">
        <v>0</v>
      </c>
      <c r="BI503" s="11">
        <v>6156.08</v>
      </c>
      <c r="BJ503" s="11">
        <v>5697.1</v>
      </c>
      <c r="BK503" s="62">
        <v>0</v>
      </c>
      <c r="BL503" s="62">
        <v>0</v>
      </c>
      <c r="BM503" s="170">
        <v>0</v>
      </c>
      <c r="BN503" s="62"/>
      <c r="BO503" s="62"/>
      <c r="BP503" s="62"/>
      <c r="BQ503" s="62"/>
      <c r="BR503" s="62"/>
      <c r="BS503" s="62"/>
      <c r="BT503" s="62"/>
    </row>
    <row r="504" spans="3:72" x14ac:dyDescent="0.25">
      <c r="C504" t="str">
        <f>INDEX(Propetz!B:B,MATCH(F504,Propetz!D:D,0),1)</f>
        <v>F T Mecate</v>
      </c>
      <c r="D504" s="10" t="s">
        <v>2163</v>
      </c>
      <c r="E504" s="10" t="s">
        <v>276</v>
      </c>
      <c r="F504" s="3">
        <v>1578</v>
      </c>
      <c r="G504" s="3" t="s">
        <v>436</v>
      </c>
      <c r="H504" s="10" t="s">
        <v>435</v>
      </c>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c r="AP504" s="39"/>
      <c r="AQ504" s="39"/>
      <c r="AR504" s="39"/>
      <c r="AS504" s="39"/>
      <c r="AT504" s="39"/>
      <c r="AU504" s="39"/>
      <c r="AV504" s="39"/>
      <c r="AW504" s="39"/>
      <c r="AX504" s="39"/>
      <c r="AY504" s="39"/>
      <c r="AZ504" s="39"/>
      <c r="BA504" s="62"/>
      <c r="BB504" s="62"/>
      <c r="BC504" s="62"/>
      <c r="BD504" s="62"/>
      <c r="BE504" s="62"/>
      <c r="BF504" s="62">
        <v>4948.8099999999995</v>
      </c>
      <c r="BG504" s="62">
        <v>0</v>
      </c>
      <c r="BH504" s="62">
        <v>0</v>
      </c>
      <c r="BI504" s="11">
        <v>0</v>
      </c>
      <c r="BJ504" s="11">
        <v>0</v>
      </c>
      <c r="BK504" s="62">
        <v>0</v>
      </c>
      <c r="BL504" s="62">
        <v>0</v>
      </c>
      <c r="BM504" s="170">
        <v>0</v>
      </c>
      <c r="BN504" s="62"/>
      <c r="BO504" s="62"/>
      <c r="BP504" s="62"/>
      <c r="BQ504" s="62"/>
      <c r="BR504" s="62"/>
      <c r="BS504" s="62"/>
      <c r="BT504" s="62"/>
    </row>
    <row r="505" spans="3:72" x14ac:dyDescent="0.25">
      <c r="C505" t="str">
        <f>INDEX(Propetz!B:B,MATCH(F505,Propetz!D:D,0),1)</f>
        <v>Rita De Cassia Wanda Mendes Da Costa</v>
      </c>
      <c r="D505" s="10" t="s">
        <v>2164</v>
      </c>
      <c r="E505" s="10" t="s">
        <v>276</v>
      </c>
      <c r="F505" s="3">
        <v>1579</v>
      </c>
      <c r="G505" s="3" t="s">
        <v>436</v>
      </c>
      <c r="H505" s="10" t="s">
        <v>435</v>
      </c>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c r="AP505" s="39"/>
      <c r="AQ505" s="39"/>
      <c r="AR505" s="39"/>
      <c r="AS505" s="39"/>
      <c r="AT505" s="39"/>
      <c r="AU505" s="39"/>
      <c r="AV505" s="39"/>
      <c r="AW505" s="39"/>
      <c r="AX505" s="39"/>
      <c r="AY505" s="39"/>
      <c r="AZ505" s="39"/>
      <c r="BA505" s="62"/>
      <c r="BB505" s="62"/>
      <c r="BC505" s="62"/>
      <c r="BD505" s="62"/>
      <c r="BE505" s="62"/>
      <c r="BF505" s="62">
        <v>7760.45</v>
      </c>
      <c r="BG505" s="62">
        <v>0</v>
      </c>
      <c r="BH505" s="62">
        <v>0</v>
      </c>
      <c r="BI505" s="11">
        <v>0</v>
      </c>
      <c r="BJ505" s="11">
        <v>0</v>
      </c>
      <c r="BK505" s="62">
        <v>0</v>
      </c>
      <c r="BL505" s="62">
        <v>0</v>
      </c>
      <c r="BM505" s="170">
        <v>0</v>
      </c>
      <c r="BN505" s="62"/>
      <c r="BO505" s="62"/>
      <c r="BP505" s="62"/>
      <c r="BQ505" s="62"/>
      <c r="BR505" s="62"/>
      <c r="BS505" s="62"/>
      <c r="BT505" s="62"/>
    </row>
    <row r="506" spans="3:72" x14ac:dyDescent="0.25">
      <c r="C506" t="str">
        <f>INDEX(Propetz!B:B,MATCH(F506,Propetz!D:D,0),1)</f>
        <v>RODRIGO SANTOS SILVA 39882682839 | SN</v>
      </c>
      <c r="D506" s="10" t="s">
        <v>2165</v>
      </c>
      <c r="E506" s="10" t="s">
        <v>276</v>
      </c>
      <c r="F506" s="3">
        <v>1580</v>
      </c>
      <c r="G506" s="3" t="s">
        <v>436</v>
      </c>
      <c r="H506" s="10" t="s">
        <v>435</v>
      </c>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c r="AP506" s="39"/>
      <c r="AQ506" s="39"/>
      <c r="AR506" s="39"/>
      <c r="AS506" s="39"/>
      <c r="AT506" s="39"/>
      <c r="AU506" s="39"/>
      <c r="AV506" s="39"/>
      <c r="AW506" s="39"/>
      <c r="AX506" s="39"/>
      <c r="AY506" s="39"/>
      <c r="AZ506" s="39"/>
      <c r="BA506" s="62"/>
      <c r="BB506" s="62"/>
      <c r="BC506" s="62"/>
      <c r="BD506" s="62"/>
      <c r="BE506" s="62"/>
      <c r="BF506" s="62">
        <v>4866.1100000000006</v>
      </c>
      <c r="BG506" s="62">
        <v>0</v>
      </c>
      <c r="BH506" s="62">
        <v>0</v>
      </c>
      <c r="BI506" s="11">
        <v>0</v>
      </c>
      <c r="BJ506" s="11">
        <v>0</v>
      </c>
      <c r="BK506" s="62">
        <v>0</v>
      </c>
      <c r="BL506" s="62">
        <v>0</v>
      </c>
      <c r="BM506" s="170">
        <v>0</v>
      </c>
      <c r="BN506" s="62"/>
      <c r="BO506" s="62"/>
      <c r="BP506" s="62"/>
      <c r="BQ506" s="62"/>
      <c r="BR506" s="62"/>
      <c r="BS506" s="62"/>
      <c r="BT506" s="62"/>
    </row>
    <row r="507" spans="3:72" x14ac:dyDescent="0.25">
      <c r="C507" t="str">
        <f>INDEX(Propetz!B:B,MATCH(F507,Propetz!D:D,0),1)</f>
        <v>A PINA DOS SANTOS DELEZZOTTE LTDA</v>
      </c>
      <c r="D507" s="10" t="s">
        <v>2181</v>
      </c>
      <c r="E507" s="10" t="s">
        <v>278</v>
      </c>
      <c r="F507" s="3">
        <v>1581</v>
      </c>
      <c r="G507" s="3" t="s">
        <v>437</v>
      </c>
      <c r="H507" s="10" t="s">
        <v>435</v>
      </c>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c r="AP507" s="39"/>
      <c r="AQ507" s="39"/>
      <c r="AR507" s="39"/>
      <c r="AS507" s="39"/>
      <c r="AT507" s="39"/>
      <c r="AU507" s="39"/>
      <c r="AV507" s="39"/>
      <c r="AW507" s="39"/>
      <c r="AX507" s="39"/>
      <c r="AY507" s="39"/>
      <c r="AZ507" s="39"/>
      <c r="BA507" s="61"/>
      <c r="BB507" s="61"/>
      <c r="BC507" s="61"/>
      <c r="BD507" s="61"/>
      <c r="BE507" s="61"/>
      <c r="BF507" s="61"/>
      <c r="BG507" s="61">
        <v>13507.07</v>
      </c>
      <c r="BH507" s="61">
        <v>1435.2</v>
      </c>
      <c r="BI507" s="11">
        <v>0</v>
      </c>
      <c r="BJ507" s="11">
        <v>0</v>
      </c>
      <c r="BK507" s="62">
        <v>5622</v>
      </c>
      <c r="BL507" s="62">
        <v>0</v>
      </c>
      <c r="BM507" s="170">
        <v>0</v>
      </c>
      <c r="BN507" s="62"/>
      <c r="BO507" s="62"/>
      <c r="BP507" s="62"/>
      <c r="BQ507" s="62"/>
      <c r="BR507" s="62"/>
      <c r="BS507" s="62"/>
      <c r="BT507" s="62"/>
    </row>
    <row r="508" spans="3:72" x14ac:dyDescent="0.25">
      <c r="C508" t="str">
        <f>INDEX(Propetz!B:B,MATCH(F508,Propetz!D:D,0),1)</f>
        <v>13.368.815 Alexandre Henrique | Sn</v>
      </c>
      <c r="D508" s="10" t="s">
        <v>2182</v>
      </c>
      <c r="E508" s="10" t="s">
        <v>276</v>
      </c>
      <c r="F508" s="3">
        <v>1582</v>
      </c>
      <c r="G508" s="3" t="s">
        <v>436</v>
      </c>
      <c r="H508" s="10" t="s">
        <v>435</v>
      </c>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c r="AP508" s="39"/>
      <c r="AQ508" s="39"/>
      <c r="AR508" s="39"/>
      <c r="AS508" s="39"/>
      <c r="AT508" s="39"/>
      <c r="AU508" s="39"/>
      <c r="AV508" s="39"/>
      <c r="AW508" s="39"/>
      <c r="AX508" s="39"/>
      <c r="AY508" s="39"/>
      <c r="AZ508" s="39"/>
      <c r="BA508" s="62"/>
      <c r="BB508" s="62"/>
      <c r="BC508" s="62"/>
      <c r="BD508" s="62"/>
      <c r="BE508" s="62"/>
      <c r="BF508" s="62"/>
      <c r="BG508" s="62">
        <v>9706.61</v>
      </c>
      <c r="BH508" s="62">
        <v>0</v>
      </c>
      <c r="BI508" s="11">
        <v>0</v>
      </c>
      <c r="BJ508" s="11">
        <v>7210.12</v>
      </c>
      <c r="BK508" s="62">
        <v>0</v>
      </c>
      <c r="BL508" s="62">
        <v>0</v>
      </c>
      <c r="BM508" s="170">
        <v>0</v>
      </c>
      <c r="BN508" s="62"/>
      <c r="BO508" s="62"/>
      <c r="BP508" s="62"/>
      <c r="BQ508" s="62"/>
      <c r="BR508" s="62"/>
      <c r="BS508" s="62"/>
      <c r="BT508" s="62"/>
    </row>
    <row r="509" spans="3:72" x14ac:dyDescent="0.25">
      <c r="C509" t="str">
        <f>INDEX(Propetz!B:B,MATCH(F509,Propetz!D:D,0),1)</f>
        <v>54.700.724 Renato Correa | Sn</v>
      </c>
      <c r="D509" s="10" t="s">
        <v>2183</v>
      </c>
      <c r="E509" s="10" t="s">
        <v>294</v>
      </c>
      <c r="F509" s="3">
        <v>1583</v>
      </c>
      <c r="G509" s="3" t="s">
        <v>436</v>
      </c>
      <c r="H509" s="10" t="s">
        <v>435</v>
      </c>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c r="AP509" s="39"/>
      <c r="AQ509" s="39"/>
      <c r="AR509" s="39"/>
      <c r="AS509" s="39"/>
      <c r="AT509" s="39"/>
      <c r="AU509" s="39"/>
      <c r="AV509" s="39"/>
      <c r="AW509" s="39"/>
      <c r="AX509" s="39"/>
      <c r="AY509" s="39"/>
      <c r="AZ509" s="39"/>
      <c r="BA509" s="62"/>
      <c r="BB509" s="62"/>
      <c r="BC509" s="62"/>
      <c r="BD509" s="62"/>
      <c r="BE509" s="62"/>
      <c r="BF509" s="62"/>
      <c r="BG509" s="62">
        <v>943.63</v>
      </c>
      <c r="BH509" s="62">
        <v>0</v>
      </c>
      <c r="BI509" s="11">
        <v>0</v>
      </c>
      <c r="BJ509" s="11">
        <v>0</v>
      </c>
      <c r="BK509" s="62">
        <v>0</v>
      </c>
      <c r="BL509" s="62">
        <v>0</v>
      </c>
      <c r="BM509" s="170">
        <v>0</v>
      </c>
      <c r="BN509" s="62"/>
      <c r="BO509" s="62"/>
      <c r="BP509" s="62"/>
      <c r="BQ509" s="62"/>
      <c r="BR509" s="62"/>
      <c r="BS509" s="62"/>
      <c r="BT509" s="62"/>
    </row>
    <row r="510" spans="3:72" x14ac:dyDescent="0.25">
      <c r="C510" t="str">
        <f>INDEX(Propetz!B:B,MATCH(F510,Propetz!D:D,0),1)</f>
        <v>Francisco Luciano Alves Honorio Ltda | Rn</v>
      </c>
      <c r="D510" s="10" t="s">
        <v>2184</v>
      </c>
      <c r="E510" s="10" t="s">
        <v>286</v>
      </c>
      <c r="F510" s="3">
        <v>1584</v>
      </c>
      <c r="G510" s="3" t="s">
        <v>436</v>
      </c>
      <c r="H510" s="10" t="s">
        <v>435</v>
      </c>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c r="AP510" s="39"/>
      <c r="AQ510" s="39"/>
      <c r="AR510" s="39"/>
      <c r="AS510" s="39"/>
      <c r="AT510" s="39"/>
      <c r="AU510" s="39"/>
      <c r="AV510" s="39"/>
      <c r="AW510" s="39"/>
      <c r="AX510" s="39"/>
      <c r="AY510" s="39"/>
      <c r="AZ510" s="39"/>
      <c r="BA510" s="62"/>
      <c r="BB510" s="62"/>
      <c r="BC510" s="62"/>
      <c r="BD510" s="62"/>
      <c r="BE510" s="62"/>
      <c r="BF510" s="62"/>
      <c r="BG510" s="62">
        <v>13390.47</v>
      </c>
      <c r="BH510" s="62">
        <v>0</v>
      </c>
      <c r="BI510" s="11">
        <v>0</v>
      </c>
      <c r="BJ510" s="11">
        <v>0</v>
      </c>
      <c r="BK510" s="62">
        <v>0</v>
      </c>
      <c r="BL510" s="62">
        <v>0</v>
      </c>
      <c r="BM510" s="170">
        <v>0</v>
      </c>
      <c r="BN510" s="62"/>
      <c r="BO510" s="62"/>
      <c r="BP510" s="62"/>
      <c r="BQ510" s="62"/>
      <c r="BR510" s="62"/>
      <c r="BS510" s="62"/>
      <c r="BT510" s="62"/>
    </row>
    <row r="511" spans="3:72" x14ac:dyDescent="0.25">
      <c r="C511" t="str">
        <f>INDEX(Propetz!B:B,MATCH(F511,Propetz!D:D,0),1)</f>
        <v>Rauen Produtos Para Pet Ltda - Sn</v>
      </c>
      <c r="D511" s="10" t="s">
        <v>2185</v>
      </c>
      <c r="E511" s="10" t="s">
        <v>281</v>
      </c>
      <c r="F511" s="3">
        <v>1585</v>
      </c>
      <c r="G511" s="3" t="s">
        <v>529</v>
      </c>
      <c r="H511" s="10" t="s">
        <v>435</v>
      </c>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c r="AP511" s="39"/>
      <c r="AQ511" s="39"/>
      <c r="AR511" s="39"/>
      <c r="AS511" s="39"/>
      <c r="AT511" s="39"/>
      <c r="AU511" s="39"/>
      <c r="AV511" s="39"/>
      <c r="AW511" s="39"/>
      <c r="AX511" s="39"/>
      <c r="AY511" s="39"/>
      <c r="AZ511" s="39"/>
      <c r="BA511" s="62"/>
      <c r="BB511" s="62"/>
      <c r="BC511" s="62"/>
      <c r="BD511" s="62"/>
      <c r="BE511" s="62"/>
      <c r="BF511" s="62"/>
      <c r="BG511" s="62">
        <v>5865.84</v>
      </c>
      <c r="BH511" s="62">
        <v>4520.04</v>
      </c>
      <c r="BI511" s="11">
        <v>0</v>
      </c>
      <c r="BJ511" s="11">
        <v>0</v>
      </c>
      <c r="BK511" s="62">
        <v>0</v>
      </c>
      <c r="BL511" s="62">
        <v>0</v>
      </c>
      <c r="BM511" s="170">
        <v>0</v>
      </c>
      <c r="BN511" s="62"/>
      <c r="BO511" s="62"/>
      <c r="BP511" s="62"/>
      <c r="BQ511" s="62"/>
      <c r="BR511" s="62"/>
      <c r="BS511" s="62"/>
      <c r="BT511" s="62"/>
    </row>
    <row r="512" spans="3:72" x14ac:dyDescent="0.25">
      <c r="C512" t="str">
        <f>INDEX(Propetz!B:B,MATCH(F512,Propetz!D:D,0),1)</f>
        <v>THAIS BARBOSA DOS SANTOS 38387834840 | SN</v>
      </c>
      <c r="D512" s="117" t="s">
        <v>2196</v>
      </c>
      <c r="E512" s="10" t="s">
        <v>276</v>
      </c>
      <c r="F512" s="3">
        <v>1586</v>
      </c>
      <c r="G512" s="3" t="s">
        <v>436</v>
      </c>
      <c r="H512" s="10" t="s">
        <v>435</v>
      </c>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c r="AP512" s="39"/>
      <c r="AQ512" s="39"/>
      <c r="AR512" s="39"/>
      <c r="AS512" s="39"/>
      <c r="AT512" s="39"/>
      <c r="AU512" s="39"/>
      <c r="AV512" s="39"/>
      <c r="AW512" s="39"/>
      <c r="AX512" s="39"/>
      <c r="AY512" s="39"/>
      <c r="AZ512" s="39"/>
      <c r="BA512" s="61"/>
      <c r="BB512" s="61"/>
      <c r="BC512" s="61"/>
      <c r="BD512" s="61"/>
      <c r="BE512" s="61"/>
      <c r="BF512" s="61"/>
      <c r="BG512" s="61"/>
      <c r="BH512" s="61">
        <v>8272.84</v>
      </c>
      <c r="BI512" s="11">
        <v>3398.4</v>
      </c>
      <c r="BJ512" s="11">
        <v>0</v>
      </c>
      <c r="BK512" s="61">
        <v>11982.2</v>
      </c>
      <c r="BL512" s="61">
        <v>0</v>
      </c>
      <c r="BM512" s="169">
        <v>8893.5199999999986</v>
      </c>
      <c r="BN512" s="61"/>
      <c r="BO512" s="61"/>
      <c r="BP512" s="61"/>
      <c r="BQ512" s="61"/>
      <c r="BR512" s="61"/>
      <c r="BS512" s="61"/>
      <c r="BT512" s="61"/>
    </row>
    <row r="513" spans="3:72" x14ac:dyDescent="0.25">
      <c r="C513" t="str">
        <f>INDEX(Propetz!B:B,MATCH(F513,Propetz!D:D,0),1)</f>
        <v>Dio'Animalli Distribuidora Ltda | Sn</v>
      </c>
      <c r="D513" s="10" t="s">
        <v>2198</v>
      </c>
      <c r="E513" s="10" t="s">
        <v>276</v>
      </c>
      <c r="F513" s="3">
        <v>1587</v>
      </c>
      <c r="G513" s="3" t="s">
        <v>436</v>
      </c>
      <c r="H513" s="10" t="s">
        <v>435</v>
      </c>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c r="AP513" s="39"/>
      <c r="AQ513" s="39"/>
      <c r="AR513" s="39"/>
      <c r="AS513" s="39"/>
      <c r="AT513" s="39"/>
      <c r="AU513" s="39"/>
      <c r="AV513" s="39"/>
      <c r="AW513" s="39"/>
      <c r="AX513" s="39"/>
      <c r="AY513" s="39"/>
      <c r="AZ513" s="39"/>
      <c r="BA513" s="62"/>
      <c r="BB513" s="62"/>
      <c r="BC513" s="62"/>
      <c r="BD513" s="62"/>
      <c r="BE513" s="62"/>
      <c r="BF513" s="62"/>
      <c r="BG513" s="62"/>
      <c r="BH513" s="62">
        <v>13709.21</v>
      </c>
      <c r="BI513" s="11">
        <v>0</v>
      </c>
      <c r="BJ513" s="11">
        <v>10837.21</v>
      </c>
      <c r="BK513" s="62">
        <v>9025.58</v>
      </c>
      <c r="BL513" s="62">
        <v>23572.120000000003</v>
      </c>
      <c r="BM513" s="170">
        <v>3860.7999999999997</v>
      </c>
      <c r="BN513" s="62"/>
      <c r="BO513" s="62"/>
      <c r="BP513" s="62"/>
      <c r="BQ513" s="62"/>
      <c r="BR513" s="62"/>
      <c r="BS513" s="62"/>
      <c r="BT513" s="62"/>
    </row>
    <row r="514" spans="3:72" x14ac:dyDescent="0.25">
      <c r="C514" t="str">
        <f>INDEX(Propetz!B:B,MATCH(F514,Propetz!D:D,0),1)</f>
        <v>Mega Pet de Art e alim p anim Ltda</v>
      </c>
      <c r="D514" s="124" t="s">
        <v>2207</v>
      </c>
      <c r="E514" s="124" t="s">
        <v>302</v>
      </c>
      <c r="F514" s="123">
        <v>1588</v>
      </c>
      <c r="G514" s="123" t="s">
        <v>437</v>
      </c>
      <c r="H514" s="10" t="s">
        <v>435</v>
      </c>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c r="AP514" s="39"/>
      <c r="AQ514" s="39"/>
      <c r="AR514" s="39"/>
      <c r="AS514" s="39"/>
      <c r="AT514" s="39"/>
      <c r="AU514" s="39"/>
      <c r="AV514" s="39"/>
      <c r="AW514" s="39"/>
      <c r="AX514" s="39"/>
      <c r="AY514" s="39"/>
      <c r="AZ514" s="39"/>
      <c r="BA514" s="61"/>
      <c r="BB514" s="61"/>
      <c r="BC514" s="61"/>
      <c r="BD514" s="61"/>
      <c r="BE514" s="61"/>
      <c r="BF514" s="61"/>
      <c r="BG514" s="61"/>
      <c r="BH514" s="61"/>
      <c r="BI514" s="11">
        <v>24696.240000000002</v>
      </c>
      <c r="BJ514" s="11">
        <v>0</v>
      </c>
      <c r="BK514" s="61">
        <v>0</v>
      </c>
      <c r="BL514" s="61">
        <v>0</v>
      </c>
      <c r="BM514" s="169">
        <v>0</v>
      </c>
      <c r="BN514" s="61"/>
      <c r="BO514" s="61"/>
      <c r="BP514" s="61"/>
      <c r="BQ514" s="61"/>
      <c r="BR514" s="61"/>
      <c r="BS514" s="61"/>
      <c r="BT514" s="61"/>
    </row>
    <row r="515" spans="3:72" x14ac:dyDescent="0.25">
      <c r="C515" t="str">
        <f>INDEX(Propetz!B:B,MATCH(F515,Propetz!D:D,0),1)</f>
        <v>Pop Folha 21 Ltda</v>
      </c>
      <c r="D515" s="10" t="s">
        <v>2208</v>
      </c>
      <c r="E515" s="10" t="s">
        <v>292</v>
      </c>
      <c r="F515" s="44">
        <v>1589</v>
      </c>
      <c r="G515" s="44" t="s">
        <v>529</v>
      </c>
      <c r="H515" s="10" t="s">
        <v>435</v>
      </c>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c r="AP515" s="39"/>
      <c r="AQ515" s="39"/>
      <c r="AR515" s="39"/>
      <c r="AS515" s="39"/>
      <c r="AT515" s="39"/>
      <c r="AU515" s="39"/>
      <c r="AV515" s="39"/>
      <c r="AW515" s="39"/>
      <c r="AX515" s="39"/>
      <c r="AY515" s="39"/>
      <c r="AZ515" s="39"/>
      <c r="BA515" s="62"/>
      <c r="BB515" s="62"/>
      <c r="BC515" s="62"/>
      <c r="BD515" s="62"/>
      <c r="BE515" s="62"/>
      <c r="BF515" s="62"/>
      <c r="BG515" s="62"/>
      <c r="BH515" s="62"/>
      <c r="BI515" s="11">
        <v>5114.8</v>
      </c>
      <c r="BJ515" s="11">
        <v>2364.38</v>
      </c>
      <c r="BK515" s="62">
        <v>0</v>
      </c>
      <c r="BL515" s="62">
        <v>0</v>
      </c>
      <c r="BM515" s="170">
        <v>0</v>
      </c>
      <c r="BN515" s="62"/>
      <c r="BO515" s="62"/>
      <c r="BP515" s="62"/>
      <c r="BQ515" s="62"/>
      <c r="BR515" s="62"/>
      <c r="BS515" s="62"/>
      <c r="BT515" s="62"/>
    </row>
    <row r="516" spans="3:72" x14ac:dyDescent="0.25">
      <c r="C516" t="str">
        <f>INDEX(Propetz!B:B,MATCH(F516,Propetz!D:D,0),1)</f>
        <v>54.411.554 Luciele Caline Barreto Fernandes | Sn</v>
      </c>
      <c r="D516" s="124" t="s">
        <v>2223</v>
      </c>
      <c r="E516" s="10" t="s">
        <v>277</v>
      </c>
      <c r="F516" s="123">
        <v>1590</v>
      </c>
      <c r="G516" s="3" t="s">
        <v>436</v>
      </c>
      <c r="H516" s="10" t="s">
        <v>435</v>
      </c>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c r="AP516" s="39"/>
      <c r="AQ516" s="39"/>
      <c r="AR516" s="39"/>
      <c r="AS516" s="39"/>
      <c r="AT516" s="39"/>
      <c r="AU516" s="39"/>
      <c r="AV516" s="39"/>
      <c r="AW516" s="39"/>
      <c r="AX516" s="39"/>
      <c r="AY516" s="39"/>
      <c r="AZ516" s="39"/>
      <c r="BA516" s="61"/>
      <c r="BB516" s="61"/>
      <c r="BC516" s="61"/>
      <c r="BD516" s="61"/>
      <c r="BE516" s="61"/>
      <c r="BF516" s="61"/>
      <c r="BG516" s="61"/>
      <c r="BH516" s="61"/>
      <c r="BI516" s="11"/>
      <c r="BJ516" s="11">
        <v>2948.07</v>
      </c>
      <c r="BK516" s="61">
        <v>0</v>
      </c>
      <c r="BL516" s="61">
        <v>0</v>
      </c>
      <c r="BM516" s="169">
        <v>0</v>
      </c>
      <c r="BN516" s="61"/>
      <c r="BO516" s="61"/>
      <c r="BP516" s="61"/>
      <c r="BQ516" s="61"/>
      <c r="BR516" s="61"/>
      <c r="BS516" s="61"/>
      <c r="BT516" s="61"/>
    </row>
    <row r="517" spans="3:72" x14ac:dyDescent="0.25">
      <c r="C517" t="str">
        <f>INDEX(Propetz!B:B,MATCH(F517,Propetz!D:D,0),1)</f>
        <v>Jr Comercio E Pet Shop Ltda | Rn</v>
      </c>
      <c r="D517" s="10" t="s">
        <v>2224</v>
      </c>
      <c r="E517" s="10" t="s">
        <v>276</v>
      </c>
      <c r="F517" s="44">
        <v>1591</v>
      </c>
      <c r="G517" s="3" t="s">
        <v>436</v>
      </c>
      <c r="H517" s="10" t="s">
        <v>435</v>
      </c>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c r="AP517" s="39"/>
      <c r="AQ517" s="39"/>
      <c r="AR517" s="39"/>
      <c r="AS517" s="39"/>
      <c r="AT517" s="39"/>
      <c r="AU517" s="39"/>
      <c r="AV517" s="39"/>
      <c r="AW517" s="39"/>
      <c r="AX517" s="39"/>
      <c r="AY517" s="39"/>
      <c r="AZ517" s="39"/>
      <c r="BA517" s="62"/>
      <c r="BB517" s="62"/>
      <c r="BC517" s="62"/>
      <c r="BD517" s="62"/>
      <c r="BE517" s="62"/>
      <c r="BF517" s="62"/>
      <c r="BG517" s="62"/>
      <c r="BH517" s="62"/>
      <c r="BI517" s="11"/>
      <c r="BJ517" s="11">
        <v>6918.66</v>
      </c>
      <c r="BK517" s="62">
        <v>0</v>
      </c>
      <c r="BL517" s="62">
        <v>0</v>
      </c>
      <c r="BM517" s="170">
        <v>6456.96</v>
      </c>
      <c r="BN517" s="62"/>
      <c r="BO517" s="62"/>
      <c r="BP517" s="62"/>
      <c r="BQ517" s="62"/>
      <c r="BR517" s="62"/>
      <c r="BS517" s="62"/>
      <c r="BT517" s="62"/>
    </row>
    <row r="518" spans="3:72" x14ac:dyDescent="0.25">
      <c r="C518" t="str">
        <f>INDEX(Propetz!B:B,MATCH(F518,Propetz!D:D,0),1)</f>
        <v>Hub Pet Distribuidora Ltda - Sn</v>
      </c>
      <c r="D518" s="10" t="s">
        <v>2225</v>
      </c>
      <c r="E518" s="10" t="s">
        <v>299</v>
      </c>
      <c r="F518" s="44">
        <v>1592</v>
      </c>
      <c r="G518" s="3" t="s">
        <v>529</v>
      </c>
      <c r="H518" s="10" t="s">
        <v>435</v>
      </c>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c r="AP518" s="39"/>
      <c r="AQ518" s="39"/>
      <c r="AR518" s="39"/>
      <c r="AS518" s="39"/>
      <c r="AT518" s="39"/>
      <c r="AU518" s="39"/>
      <c r="AV518" s="39"/>
      <c r="AW518" s="39"/>
      <c r="AX518" s="39"/>
      <c r="AY518" s="39"/>
      <c r="AZ518" s="39"/>
      <c r="BA518" s="62"/>
      <c r="BB518" s="62"/>
      <c r="BC518" s="62"/>
      <c r="BD518" s="62"/>
      <c r="BE518" s="62"/>
      <c r="BF518" s="62"/>
      <c r="BG518" s="62"/>
      <c r="BH518" s="62"/>
      <c r="BI518" s="11"/>
      <c r="BJ518" s="11">
        <v>5459.9</v>
      </c>
      <c r="BK518" s="62">
        <v>2321.36</v>
      </c>
      <c r="BL518" s="62">
        <v>4729.32</v>
      </c>
      <c r="BM518" s="170">
        <v>0</v>
      </c>
      <c r="BN518" s="62"/>
      <c r="BO518" s="62"/>
      <c r="BP518" s="62"/>
      <c r="BQ518" s="62"/>
      <c r="BR518" s="62"/>
      <c r="BS518" s="62"/>
      <c r="BT518" s="62"/>
    </row>
    <row r="519" spans="3:72" x14ac:dyDescent="0.25">
      <c r="C519" t="str">
        <f>INDEX(Propetz!B:B,MATCH(F519,Propetz!D:D,0),1)</f>
        <v>Ebazar.Com.Br. Ltda</v>
      </c>
      <c r="D519" s="10" t="s">
        <v>2364</v>
      </c>
      <c r="E519" s="10" t="s">
        <v>276</v>
      </c>
      <c r="F519" s="3">
        <v>1593</v>
      </c>
      <c r="G519" s="3" t="s">
        <v>2152</v>
      </c>
      <c r="H519" s="10" t="s">
        <v>435</v>
      </c>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c r="AP519" s="39"/>
      <c r="AQ519" s="39"/>
      <c r="AR519" s="39"/>
      <c r="AS519" s="39"/>
      <c r="AT519" s="39"/>
      <c r="AU519" s="39"/>
      <c r="AV519" s="39"/>
      <c r="AW519" s="39"/>
      <c r="AX519" s="39"/>
      <c r="AY519" s="39"/>
      <c r="AZ519" s="39"/>
      <c r="BA519" s="61"/>
      <c r="BB519" s="61"/>
      <c r="BC519" s="61"/>
      <c r="BD519" s="61"/>
      <c r="BE519" s="61"/>
      <c r="BF519" s="61"/>
      <c r="BG519" s="61"/>
      <c r="BH519" s="61"/>
      <c r="BI519" s="61"/>
      <c r="BJ519" s="61"/>
      <c r="BK519" s="61">
        <v>160300.64000000001</v>
      </c>
      <c r="BL519" s="61">
        <v>0</v>
      </c>
      <c r="BM519" s="175">
        <v>669713.06000000006</v>
      </c>
      <c r="BN519" s="61"/>
      <c r="BO519" s="61"/>
      <c r="BP519" s="61"/>
      <c r="BQ519" s="61"/>
      <c r="BR519" s="61"/>
      <c r="BS519" s="61"/>
      <c r="BT519" s="61"/>
    </row>
    <row r="520" spans="3:72" x14ac:dyDescent="0.25">
      <c r="C520" t="str">
        <f>INDEX(Propetz!B:B,MATCH(F520,Propetz!D:D,0),1)</f>
        <v>Comercial Alves Ltda | Sn</v>
      </c>
      <c r="D520" s="10" t="s">
        <v>2365</v>
      </c>
      <c r="E520" s="10" t="s">
        <v>278</v>
      </c>
      <c r="F520" s="3">
        <v>1594</v>
      </c>
      <c r="G520" s="3" t="s">
        <v>436</v>
      </c>
      <c r="H520" s="10" t="s">
        <v>435</v>
      </c>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c r="AP520" s="39"/>
      <c r="AQ520" s="39"/>
      <c r="AR520" s="39"/>
      <c r="AS520" s="39"/>
      <c r="AT520" s="39"/>
      <c r="AU520" s="39"/>
      <c r="AV520" s="39"/>
      <c r="AW520" s="39"/>
      <c r="AX520" s="39"/>
      <c r="AY520" s="39"/>
      <c r="AZ520" s="39"/>
      <c r="BA520" s="62"/>
      <c r="BB520" s="62"/>
      <c r="BC520" s="62"/>
      <c r="BD520" s="62"/>
      <c r="BE520" s="62"/>
      <c r="BF520" s="62"/>
      <c r="BG520" s="62"/>
      <c r="BH520" s="62"/>
      <c r="BI520" s="61"/>
      <c r="BJ520" s="61"/>
      <c r="BK520" s="62">
        <v>6640.31</v>
      </c>
      <c r="BL520" s="62">
        <v>0</v>
      </c>
      <c r="BM520" s="170">
        <v>0</v>
      </c>
      <c r="BN520" s="62"/>
      <c r="BO520" s="62"/>
      <c r="BP520" s="62"/>
      <c r="BQ520" s="62"/>
      <c r="BR520" s="62"/>
      <c r="BS520" s="62"/>
      <c r="BT520" s="62"/>
    </row>
    <row r="521" spans="3:72" x14ac:dyDescent="0.25">
      <c r="C521" t="str">
        <f>INDEX(Propetz!B:B,MATCH(F521,Propetz!D:D,0),1)</f>
        <v>Direcao Pet - Comercio De Produtos E Equipamentos Veterinari</v>
      </c>
      <c r="D521" s="10" t="s">
        <v>2366</v>
      </c>
      <c r="E521" s="10" t="s">
        <v>276</v>
      </c>
      <c r="F521" s="3">
        <v>1595</v>
      </c>
      <c r="G521" s="3" t="s">
        <v>436</v>
      </c>
      <c r="H521" s="10" t="s">
        <v>435</v>
      </c>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c r="AP521" s="39"/>
      <c r="AQ521" s="39"/>
      <c r="AR521" s="39"/>
      <c r="AS521" s="39"/>
      <c r="AT521" s="39"/>
      <c r="AU521" s="39"/>
      <c r="AV521" s="39"/>
      <c r="AW521" s="39"/>
      <c r="AX521" s="39"/>
      <c r="AY521" s="39"/>
      <c r="AZ521" s="39"/>
      <c r="BA521" s="62"/>
      <c r="BB521" s="62"/>
      <c r="BC521" s="62"/>
      <c r="BD521" s="62"/>
      <c r="BE521" s="62"/>
      <c r="BF521" s="62"/>
      <c r="BG521" s="62"/>
      <c r="BH521" s="62"/>
      <c r="BI521" s="61"/>
      <c r="BJ521" s="61"/>
      <c r="BK521" s="62">
        <v>4697.7299999999996</v>
      </c>
      <c r="BL521" s="62">
        <v>0</v>
      </c>
      <c r="BM521" s="170">
        <v>0</v>
      </c>
      <c r="BN521" s="62"/>
      <c r="BO521" s="62"/>
      <c r="BP521" s="62"/>
      <c r="BQ521" s="62"/>
      <c r="BR521" s="62"/>
      <c r="BS521" s="62"/>
      <c r="BT521" s="62"/>
    </row>
    <row r="522" spans="3:72" x14ac:dyDescent="0.25">
      <c r="C522" t="str">
        <f>INDEX(Propetz!B:B,MATCH(F522,Propetz!D:D,0),1)</f>
        <v>Mrp Comercio De Artigos Para Petshop Ltda</v>
      </c>
      <c r="D522" s="124" t="s">
        <v>2367</v>
      </c>
      <c r="E522" s="10" t="s">
        <v>276</v>
      </c>
      <c r="F522" s="3">
        <v>1596</v>
      </c>
      <c r="G522" s="123" t="s">
        <v>437</v>
      </c>
      <c r="H522" s="10" t="s">
        <v>435</v>
      </c>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c r="AP522" s="39"/>
      <c r="AQ522" s="39"/>
      <c r="AR522" s="39"/>
      <c r="AS522" s="39"/>
      <c r="AT522" s="39"/>
      <c r="AU522" s="39"/>
      <c r="AV522" s="39"/>
      <c r="AW522" s="39"/>
      <c r="AX522" s="39"/>
      <c r="AY522" s="39"/>
      <c r="AZ522" s="39"/>
      <c r="BA522" s="62"/>
      <c r="BB522" s="62"/>
      <c r="BC522" s="62"/>
      <c r="BD522" s="62"/>
      <c r="BE522" s="62"/>
      <c r="BF522" s="62"/>
      <c r="BG522" s="62"/>
      <c r="BH522" s="62"/>
      <c r="BI522" s="61"/>
      <c r="BJ522" s="61"/>
      <c r="BK522" s="62">
        <v>0</v>
      </c>
      <c r="BL522" s="62">
        <v>19323.32</v>
      </c>
      <c r="BM522" s="169">
        <v>0</v>
      </c>
      <c r="BN522" s="62"/>
      <c r="BO522" s="62"/>
      <c r="BP522" s="62"/>
      <c r="BQ522" s="62"/>
      <c r="BR522" s="62"/>
      <c r="BS522" s="62"/>
      <c r="BT522" s="62"/>
    </row>
    <row r="523" spans="3:72" x14ac:dyDescent="0.25">
      <c r="C523" t="str">
        <f>INDEX(Propetz!B:B,MATCH(F523,Propetz!D:D,0),1)</f>
        <v>35.973.012 Seyle Ariane Braga Silva | Sn</v>
      </c>
      <c r="D523" s="10" t="s">
        <v>2368</v>
      </c>
      <c r="E523" s="10" t="s">
        <v>280</v>
      </c>
      <c r="F523" s="3">
        <v>1597</v>
      </c>
      <c r="G523" s="3" t="s">
        <v>436</v>
      </c>
      <c r="H523" s="10" t="s">
        <v>435</v>
      </c>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c r="AP523" s="39"/>
      <c r="AQ523" s="39"/>
      <c r="AR523" s="39"/>
      <c r="AS523" s="39"/>
      <c r="AT523" s="39"/>
      <c r="AU523" s="39"/>
      <c r="AV523" s="39"/>
      <c r="AW523" s="39"/>
      <c r="AX523" s="39"/>
      <c r="AY523" s="39"/>
      <c r="AZ523" s="39"/>
      <c r="BA523" s="62"/>
      <c r="BB523" s="62"/>
      <c r="BC523" s="62"/>
      <c r="BD523" s="62"/>
      <c r="BE523" s="62"/>
      <c r="BF523" s="62"/>
      <c r="BG523" s="62"/>
      <c r="BH523" s="62"/>
      <c r="BI523" s="61"/>
      <c r="BJ523" s="61"/>
      <c r="BK523" s="62">
        <v>0</v>
      </c>
      <c r="BL523" s="62">
        <v>7413.2699999999995</v>
      </c>
      <c r="BM523" s="170">
        <v>0</v>
      </c>
      <c r="BN523" s="62"/>
      <c r="BO523" s="62"/>
      <c r="BP523" s="62"/>
      <c r="BQ523" s="62"/>
      <c r="BR523" s="62"/>
      <c r="BS523" s="62"/>
      <c r="BT523" s="62"/>
    </row>
    <row r="524" spans="3:72" x14ac:dyDescent="0.25">
      <c r="C524" t="str">
        <f>INDEX(Propetz!B:B,MATCH(F524,Propetz!D:D,0),1)</f>
        <v>Raphael Da Cunha Borges Epp</v>
      </c>
      <c r="D524" s="10" t="s">
        <v>2369</v>
      </c>
      <c r="E524" s="10" t="s">
        <v>286</v>
      </c>
      <c r="F524" s="3">
        <v>1598</v>
      </c>
      <c r="G524" s="3" t="s">
        <v>436</v>
      </c>
      <c r="H524" s="10" t="s">
        <v>435</v>
      </c>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c r="AP524" s="39"/>
      <c r="AQ524" s="39"/>
      <c r="AR524" s="39"/>
      <c r="AS524" s="39"/>
      <c r="AT524" s="39"/>
      <c r="AU524" s="39"/>
      <c r="AV524" s="39"/>
      <c r="AW524" s="39"/>
      <c r="AX524" s="39"/>
      <c r="AY524" s="39"/>
      <c r="AZ524" s="39"/>
      <c r="BA524" s="62"/>
      <c r="BB524" s="62"/>
      <c r="BC524" s="62"/>
      <c r="BD524" s="62"/>
      <c r="BE524" s="62"/>
      <c r="BF524" s="62"/>
      <c r="BG524" s="62"/>
      <c r="BH524" s="62"/>
      <c r="BI524" s="61"/>
      <c r="BJ524" s="61"/>
      <c r="BK524" s="62">
        <v>0</v>
      </c>
      <c r="BL524" s="62">
        <v>4480.7700000000004</v>
      </c>
      <c r="BM524" s="170">
        <v>0</v>
      </c>
      <c r="BN524" s="62"/>
      <c r="BO524" s="62"/>
      <c r="BP524" s="62"/>
      <c r="BQ524" s="62"/>
      <c r="BR524" s="62"/>
      <c r="BS524" s="62"/>
      <c r="BT524" s="62"/>
    </row>
    <row r="525" spans="3:72" x14ac:dyDescent="0.25">
      <c r="C525" t="str">
        <f>INDEX(Propetz!B:B,MATCH(F525,Propetz!D:D,0),1)</f>
        <v>Alpn Distribuidora Ltda Sn</v>
      </c>
      <c r="D525" s="162" t="s">
        <v>2421</v>
      </c>
      <c r="E525" s="162" t="s">
        <v>293</v>
      </c>
      <c r="F525" s="161">
        <v>1599</v>
      </c>
      <c r="G525" s="161" t="s">
        <v>437</v>
      </c>
      <c r="H525" s="165" t="s">
        <v>435</v>
      </c>
      <c r="I525" s="158"/>
      <c r="J525" s="158"/>
      <c r="K525" s="165"/>
      <c r="L525" s="165"/>
      <c r="M525" s="165"/>
      <c r="N525" s="165"/>
      <c r="O525" s="165"/>
      <c r="P525" s="165"/>
      <c r="Q525" s="165"/>
      <c r="R525" s="165"/>
      <c r="S525" s="165"/>
      <c r="T525" s="165"/>
      <c r="U525" s="165"/>
      <c r="V525" s="165"/>
      <c r="W525" s="165"/>
      <c r="X525" s="165"/>
      <c r="Y525" s="165"/>
      <c r="Z525" s="165"/>
      <c r="AA525" s="165"/>
      <c r="AB525" s="165"/>
      <c r="AC525" s="165"/>
      <c r="AD525" s="165"/>
      <c r="AE525" s="165"/>
      <c r="AF525" s="165"/>
      <c r="AG525" s="165"/>
      <c r="AH525" s="165"/>
      <c r="AI525" s="165"/>
      <c r="AJ525" s="165"/>
      <c r="AK525" s="165"/>
      <c r="AL525" s="165"/>
      <c r="AM525" s="165"/>
      <c r="AN525" s="165"/>
      <c r="AO525" s="165"/>
      <c r="AP525" s="165"/>
      <c r="AQ525" s="165"/>
      <c r="AR525" s="165"/>
      <c r="AS525" s="165"/>
      <c r="AT525" s="165"/>
      <c r="AU525" s="165"/>
      <c r="AV525" s="165"/>
      <c r="AW525" s="165"/>
      <c r="AX525" s="165"/>
      <c r="AY525" s="165"/>
      <c r="AZ525" s="165"/>
      <c r="BA525" s="159"/>
      <c r="BB525" s="166"/>
      <c r="BC525" s="166"/>
      <c r="BD525" s="166"/>
      <c r="BE525" s="166"/>
      <c r="BF525" s="159"/>
      <c r="BG525" s="166"/>
      <c r="BH525" s="166"/>
      <c r="BI525" s="166"/>
      <c r="BJ525" s="166"/>
      <c r="BK525" s="166"/>
      <c r="BL525" s="166"/>
      <c r="BM525" s="172">
        <v>15216.7</v>
      </c>
      <c r="BN525" s="166"/>
      <c r="BO525" s="166"/>
      <c r="BP525" s="166"/>
      <c r="BQ525" s="166"/>
      <c r="BR525" s="166"/>
      <c r="BS525" s="166"/>
      <c r="BT525" s="166"/>
    </row>
    <row r="526" spans="3:72" x14ac:dyDescent="0.25">
      <c r="C526" t="str">
        <f>INDEX(Propetz!B:B,MATCH(F526,Propetz!D:D,0),1)</f>
        <v>Copyserv - Servicos Especializados Ltda | Sn</v>
      </c>
      <c r="D526" s="164" t="s">
        <v>2422</v>
      </c>
      <c r="E526" s="164" t="s">
        <v>280</v>
      </c>
      <c r="F526" s="163">
        <v>1600</v>
      </c>
      <c r="G526" s="163" t="s">
        <v>436</v>
      </c>
      <c r="H526" s="165" t="s">
        <v>435</v>
      </c>
      <c r="I526" s="158"/>
      <c r="J526" s="158"/>
      <c r="K526" s="165"/>
      <c r="L526" s="165"/>
      <c r="M526" s="165"/>
      <c r="N526" s="165"/>
      <c r="O526" s="165"/>
      <c r="P526" s="165"/>
      <c r="Q526" s="165"/>
      <c r="R526" s="165"/>
      <c r="S526" s="165"/>
      <c r="T526" s="165"/>
      <c r="U526" s="165"/>
      <c r="V526" s="165"/>
      <c r="W526" s="165"/>
      <c r="X526" s="165"/>
      <c r="Y526" s="165"/>
      <c r="Z526" s="165"/>
      <c r="AA526" s="165"/>
      <c r="AB526" s="165"/>
      <c r="AC526" s="165"/>
      <c r="AD526" s="165"/>
      <c r="AE526" s="165"/>
      <c r="AF526" s="165"/>
      <c r="AG526" s="165"/>
      <c r="AH526" s="165"/>
      <c r="AI526" s="165"/>
      <c r="AJ526" s="165"/>
      <c r="AK526" s="165"/>
      <c r="AL526" s="165"/>
      <c r="AM526" s="165"/>
      <c r="AN526" s="165"/>
      <c r="AO526" s="165"/>
      <c r="AP526" s="165"/>
      <c r="AQ526" s="165"/>
      <c r="AR526" s="165"/>
      <c r="AS526" s="165"/>
      <c r="AT526" s="165"/>
      <c r="AU526" s="165"/>
      <c r="AV526" s="165"/>
      <c r="AW526" s="165"/>
      <c r="AX526" s="165"/>
      <c r="AY526" s="165"/>
      <c r="AZ526" s="165"/>
      <c r="BA526" s="160"/>
      <c r="BB526" s="167"/>
      <c r="BC526" s="167"/>
      <c r="BD526" s="167"/>
      <c r="BE526" s="167"/>
      <c r="BF526" s="160"/>
      <c r="BG526" s="167"/>
      <c r="BH526" s="167"/>
      <c r="BI526" s="166"/>
      <c r="BJ526" s="166"/>
      <c r="BK526" s="166"/>
      <c r="BL526" s="167"/>
      <c r="BM526" s="173">
        <v>6958.67</v>
      </c>
      <c r="BN526" s="167"/>
      <c r="BO526" s="167"/>
      <c r="BP526" s="167"/>
      <c r="BQ526" s="167"/>
      <c r="BR526" s="167"/>
      <c r="BS526" s="167"/>
      <c r="BT526" s="167"/>
    </row>
    <row r="527" spans="3:72" x14ac:dyDescent="0.25">
      <c r="C527" t="str">
        <f>INDEX(Propetz!B:B,MATCH(F527,Propetz!D:D,0),1)</f>
        <v>Pet Stop Estetica Animal Ltda Sn</v>
      </c>
      <c r="D527" s="164" t="s">
        <v>2423</v>
      </c>
      <c r="E527" s="164" t="s">
        <v>295</v>
      </c>
      <c r="F527" s="163">
        <v>1601</v>
      </c>
      <c r="G527" s="163" t="s">
        <v>437</v>
      </c>
      <c r="H527" s="165" t="s">
        <v>435</v>
      </c>
      <c r="I527" s="158"/>
      <c r="J527" s="158"/>
      <c r="K527" s="165"/>
      <c r="L527" s="165"/>
      <c r="M527" s="165"/>
      <c r="N527" s="165"/>
      <c r="O527" s="165"/>
      <c r="P527" s="165"/>
      <c r="Q527" s="165"/>
      <c r="R527" s="165"/>
      <c r="S527" s="165"/>
      <c r="T527" s="165"/>
      <c r="U527" s="165"/>
      <c r="V527" s="165"/>
      <c r="W527" s="165"/>
      <c r="X527" s="165"/>
      <c r="Y527" s="165"/>
      <c r="Z527" s="165"/>
      <c r="AA527" s="165"/>
      <c r="AB527" s="165"/>
      <c r="AC527" s="165"/>
      <c r="AD527" s="165"/>
      <c r="AE527" s="165"/>
      <c r="AF527" s="165"/>
      <c r="AG527" s="165"/>
      <c r="AH527" s="165"/>
      <c r="AI527" s="165"/>
      <c r="AJ527" s="165"/>
      <c r="AK527" s="165"/>
      <c r="AL527" s="165"/>
      <c r="AM527" s="165"/>
      <c r="AN527" s="165"/>
      <c r="AO527" s="165"/>
      <c r="AP527" s="165"/>
      <c r="AQ527" s="165"/>
      <c r="AR527" s="165"/>
      <c r="AS527" s="165"/>
      <c r="AT527" s="165"/>
      <c r="AU527" s="165"/>
      <c r="AV527" s="165"/>
      <c r="AW527" s="165"/>
      <c r="AX527" s="165"/>
      <c r="AY527" s="165"/>
      <c r="AZ527" s="165"/>
      <c r="BA527" s="160"/>
      <c r="BB527" s="167"/>
      <c r="BC527" s="167"/>
      <c r="BD527" s="167"/>
      <c r="BE527" s="167"/>
      <c r="BF527" s="160"/>
      <c r="BG527" s="167"/>
      <c r="BH527" s="167"/>
      <c r="BI527" s="166"/>
      <c r="BJ527" s="166"/>
      <c r="BK527" s="166"/>
      <c r="BL527" s="167"/>
      <c r="BM527" s="173">
        <v>2771.34</v>
      </c>
      <c r="BN527" s="167"/>
      <c r="BO527" s="167"/>
      <c r="BP527" s="167"/>
      <c r="BQ527" s="167"/>
      <c r="BR527" s="167"/>
      <c r="BS527" s="167"/>
      <c r="BT527" s="167"/>
    </row>
    <row r="528" spans="3:72" x14ac:dyDescent="0.25">
      <c r="C528" t="str">
        <f>INDEX(Propetz!B:B,MATCH(F528,Propetz!D:D,0),1)</f>
        <v>Fz Pet Distribuidora Ltda | Rn</v>
      </c>
      <c r="D528" s="164" t="s">
        <v>2424</v>
      </c>
      <c r="E528" s="164" t="s">
        <v>280</v>
      </c>
      <c r="F528" s="163">
        <v>1602</v>
      </c>
      <c r="G528" s="163" t="s">
        <v>436</v>
      </c>
      <c r="H528" s="165" t="s">
        <v>435</v>
      </c>
      <c r="I528" s="158"/>
      <c r="J528" s="158"/>
      <c r="K528" s="165"/>
      <c r="L528" s="165"/>
      <c r="M528" s="165"/>
      <c r="N528" s="165"/>
      <c r="O528" s="165"/>
      <c r="P528" s="165"/>
      <c r="Q528" s="165"/>
      <c r="R528" s="165"/>
      <c r="S528" s="165"/>
      <c r="T528" s="165"/>
      <c r="U528" s="165"/>
      <c r="V528" s="165"/>
      <c r="W528" s="165"/>
      <c r="X528" s="165"/>
      <c r="Y528" s="165"/>
      <c r="Z528" s="165"/>
      <c r="AA528" s="165"/>
      <c r="AB528" s="165"/>
      <c r="AC528" s="165"/>
      <c r="AD528" s="165"/>
      <c r="AE528" s="165"/>
      <c r="AF528" s="165"/>
      <c r="AG528" s="165"/>
      <c r="AH528" s="165"/>
      <c r="AI528" s="165"/>
      <c r="AJ528" s="165"/>
      <c r="AK528" s="165"/>
      <c r="AL528" s="165"/>
      <c r="AM528" s="165"/>
      <c r="AN528" s="165"/>
      <c r="AO528" s="165"/>
      <c r="AP528" s="165"/>
      <c r="AQ528" s="165"/>
      <c r="AR528" s="165"/>
      <c r="AS528" s="165"/>
      <c r="AT528" s="165"/>
      <c r="AU528" s="165"/>
      <c r="AV528" s="165"/>
      <c r="AW528" s="165"/>
      <c r="AX528" s="165"/>
      <c r="AY528" s="165"/>
      <c r="AZ528" s="165"/>
      <c r="BA528" s="160"/>
      <c r="BB528" s="167"/>
      <c r="BC528" s="167"/>
      <c r="BD528" s="167"/>
      <c r="BE528" s="167"/>
      <c r="BF528" s="160"/>
      <c r="BG528" s="167"/>
      <c r="BH528" s="167"/>
      <c r="BI528" s="166"/>
      <c r="BJ528" s="166"/>
      <c r="BK528" s="166"/>
      <c r="BL528" s="167"/>
      <c r="BM528" s="173">
        <v>4578.62</v>
      </c>
      <c r="BN528" s="167"/>
      <c r="BO528" s="167"/>
      <c r="BP528" s="167"/>
      <c r="BQ528" s="167"/>
      <c r="BR528" s="167"/>
      <c r="BS528" s="167"/>
      <c r="BT528" s="167"/>
    </row>
    <row r="529" spans="3:72" x14ac:dyDescent="0.25">
      <c r="C529" t="str">
        <f>INDEX(Propetz!B:B,MATCH(F529,Propetz!D:D,0),1)</f>
        <v>L Barbosa Salgado Comercio</v>
      </c>
      <c r="D529" s="164" t="s">
        <v>2425</v>
      </c>
      <c r="E529" s="164" t="s">
        <v>2426</v>
      </c>
      <c r="F529" s="163">
        <v>1603</v>
      </c>
      <c r="G529" s="163" t="s">
        <v>2046</v>
      </c>
      <c r="H529" s="165" t="s">
        <v>435</v>
      </c>
      <c r="I529" s="158"/>
      <c r="J529" s="158"/>
      <c r="K529" s="165"/>
      <c r="L529" s="165"/>
      <c r="M529" s="165"/>
      <c r="N529" s="165"/>
      <c r="O529" s="165"/>
      <c r="P529" s="165"/>
      <c r="Q529" s="165"/>
      <c r="R529" s="165"/>
      <c r="S529" s="165"/>
      <c r="T529" s="165"/>
      <c r="U529" s="165"/>
      <c r="V529" s="165"/>
      <c r="W529" s="165"/>
      <c r="X529" s="165"/>
      <c r="Y529" s="165"/>
      <c r="Z529" s="165"/>
      <c r="AA529" s="165"/>
      <c r="AB529" s="165"/>
      <c r="AC529" s="165"/>
      <c r="AD529" s="165"/>
      <c r="AE529" s="165"/>
      <c r="AF529" s="165"/>
      <c r="AG529" s="165"/>
      <c r="AH529" s="165"/>
      <c r="AI529" s="165"/>
      <c r="AJ529" s="165"/>
      <c r="AK529" s="165"/>
      <c r="AL529" s="165"/>
      <c r="AM529" s="165"/>
      <c r="AN529" s="165"/>
      <c r="AO529" s="165"/>
      <c r="AP529" s="165"/>
      <c r="AQ529" s="165"/>
      <c r="AR529" s="165"/>
      <c r="AS529" s="165"/>
      <c r="AT529" s="165"/>
      <c r="AU529" s="165"/>
      <c r="AV529" s="165"/>
      <c r="AW529" s="165"/>
      <c r="AX529" s="165"/>
      <c r="AY529" s="165"/>
      <c r="AZ529" s="165"/>
      <c r="BA529" s="160"/>
      <c r="BB529" s="167"/>
      <c r="BC529" s="167"/>
      <c r="BD529" s="167"/>
      <c r="BE529" s="167"/>
      <c r="BF529" s="160"/>
      <c r="BG529" s="167"/>
      <c r="BH529" s="167"/>
      <c r="BI529" s="166"/>
      <c r="BJ529" s="166"/>
      <c r="BK529" s="166"/>
      <c r="BL529" s="167"/>
      <c r="BM529" s="173">
        <v>5094.01</v>
      </c>
      <c r="BN529" s="167"/>
      <c r="BO529" s="167"/>
      <c r="BP529" s="167"/>
      <c r="BQ529" s="167"/>
      <c r="BR529" s="167"/>
      <c r="BS529" s="167"/>
      <c r="BT529" s="167"/>
    </row>
    <row r="530" spans="3:72" x14ac:dyDescent="0.25">
      <c r="C530" t="str">
        <f>INDEX(Propetz!B:B,MATCH(F530,Propetz!D:D,0),1)</f>
        <v>Lyz Distribuidora  | Sn</v>
      </c>
      <c r="D530" s="164" t="s">
        <v>2427</v>
      </c>
      <c r="E530" s="164" t="s">
        <v>277</v>
      </c>
      <c r="F530" s="163">
        <v>1604</v>
      </c>
      <c r="G530" s="163" t="s">
        <v>436</v>
      </c>
      <c r="H530" s="165" t="s">
        <v>435</v>
      </c>
      <c r="I530" s="158"/>
      <c r="J530" s="158"/>
      <c r="K530" s="165"/>
      <c r="L530" s="165"/>
      <c r="M530" s="165"/>
      <c r="N530" s="165"/>
      <c r="O530" s="165"/>
      <c r="P530" s="165"/>
      <c r="Q530" s="165"/>
      <c r="R530" s="165"/>
      <c r="S530" s="165"/>
      <c r="T530" s="165"/>
      <c r="U530" s="165"/>
      <c r="V530" s="165"/>
      <c r="W530" s="165"/>
      <c r="X530" s="165"/>
      <c r="Y530" s="165"/>
      <c r="Z530" s="165"/>
      <c r="AA530" s="165"/>
      <c r="AB530" s="165"/>
      <c r="AC530" s="165"/>
      <c r="AD530" s="165"/>
      <c r="AE530" s="165"/>
      <c r="AF530" s="165"/>
      <c r="AG530" s="165"/>
      <c r="AH530" s="165"/>
      <c r="AI530" s="165"/>
      <c r="AJ530" s="165"/>
      <c r="AK530" s="165"/>
      <c r="AL530" s="165"/>
      <c r="AM530" s="165"/>
      <c r="AN530" s="165"/>
      <c r="AO530" s="165"/>
      <c r="AP530" s="165"/>
      <c r="AQ530" s="165"/>
      <c r="AR530" s="165"/>
      <c r="AS530" s="165"/>
      <c r="AT530" s="165"/>
      <c r="AU530" s="165"/>
      <c r="AV530" s="165"/>
      <c r="AW530" s="165"/>
      <c r="AX530" s="165"/>
      <c r="AY530" s="165"/>
      <c r="AZ530" s="165"/>
      <c r="BA530" s="160"/>
      <c r="BB530" s="167"/>
      <c r="BC530" s="167"/>
      <c r="BD530" s="167"/>
      <c r="BE530" s="167"/>
      <c r="BF530" s="160"/>
      <c r="BG530" s="167"/>
      <c r="BH530" s="167"/>
      <c r="BI530" s="166"/>
      <c r="BJ530" s="166"/>
      <c r="BK530" s="166"/>
      <c r="BL530" s="167"/>
      <c r="BM530" s="173">
        <v>9707.4</v>
      </c>
      <c r="BN530" s="167"/>
      <c r="BO530" s="167"/>
      <c r="BP530" s="167"/>
      <c r="BQ530" s="167"/>
      <c r="BR530" s="167"/>
      <c r="BS530" s="167"/>
      <c r="BT530" s="167"/>
    </row>
    <row r="531" spans="3:72" x14ac:dyDescent="0.25">
      <c r="C531" t="str">
        <f>INDEX(Propetz!B:B,MATCH(F531,Propetz!D:D,0),1)</f>
        <v>Life Distribuidora De Ferragens</v>
      </c>
      <c r="D531" s="164" t="s">
        <v>2428</v>
      </c>
      <c r="E531" s="164" t="s">
        <v>275</v>
      </c>
      <c r="F531" s="163">
        <v>-1</v>
      </c>
      <c r="G531" s="163" t="s">
        <v>2152</v>
      </c>
      <c r="H531" s="165" t="s">
        <v>435</v>
      </c>
      <c r="I531" s="158"/>
      <c r="J531" s="158"/>
      <c r="K531" s="165"/>
      <c r="L531" s="165"/>
      <c r="M531" s="165"/>
      <c r="N531" s="165"/>
      <c r="O531" s="165"/>
      <c r="P531" s="165"/>
      <c r="Q531" s="165"/>
      <c r="R531" s="165"/>
      <c r="S531" s="165"/>
      <c r="T531" s="165"/>
      <c r="U531" s="165"/>
      <c r="V531" s="165"/>
      <c r="W531" s="165"/>
      <c r="X531" s="165"/>
      <c r="Y531" s="165"/>
      <c r="Z531" s="165"/>
      <c r="AA531" s="165"/>
      <c r="AB531" s="165"/>
      <c r="AC531" s="165"/>
      <c r="AD531" s="165"/>
      <c r="AE531" s="165"/>
      <c r="AF531" s="165"/>
      <c r="AG531" s="165"/>
      <c r="AH531" s="165"/>
      <c r="AI531" s="165"/>
      <c r="AJ531" s="165"/>
      <c r="AK531" s="165"/>
      <c r="AL531" s="165"/>
      <c r="AM531" s="165"/>
      <c r="AN531" s="165"/>
      <c r="AO531" s="165"/>
      <c r="AP531" s="165"/>
      <c r="AQ531" s="165"/>
      <c r="AR531" s="165"/>
      <c r="AS531" s="165"/>
      <c r="AT531" s="165"/>
      <c r="AU531" s="165"/>
      <c r="AV531" s="165"/>
      <c r="AW531" s="165"/>
      <c r="AX531" s="165"/>
      <c r="AY531" s="165"/>
      <c r="AZ531" s="165"/>
      <c r="BA531" s="160"/>
      <c r="BB531" s="167"/>
      <c r="BC531" s="167"/>
      <c r="BD531" s="167"/>
      <c r="BE531" s="167"/>
      <c r="BF531" s="160"/>
      <c r="BG531" s="167"/>
      <c r="BH531" s="167"/>
      <c r="BI531" s="166"/>
      <c r="BJ531" s="166"/>
      <c r="BK531" s="166"/>
      <c r="BL531" s="167"/>
      <c r="BM531" s="174">
        <v>84169.53</v>
      </c>
      <c r="BN531" s="168"/>
      <c r="BO531" s="168"/>
      <c r="BP531" s="168"/>
      <c r="BQ531" s="168"/>
      <c r="BR531" s="168"/>
      <c r="BS531" s="168"/>
      <c r="BT531" s="168"/>
    </row>
    <row r="532" spans="3:72" x14ac:dyDescent="0.25">
      <c r="C532" t="str">
        <f>INDEX(Propetz!B:B,MATCH(F532,Propetz!D:D,0),1)</f>
        <v>Elton Dos Santos Pinto</v>
      </c>
      <c r="D532" s="31" t="s">
        <v>556</v>
      </c>
      <c r="E532" s="31" t="s">
        <v>280</v>
      </c>
      <c r="F532" s="26">
        <v>1526</v>
      </c>
      <c r="G532" s="26" t="s">
        <v>436</v>
      </c>
      <c r="H532" s="26" t="s">
        <v>435</v>
      </c>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v>4920.96</v>
      </c>
      <c r="AX532" s="39">
        <v>0</v>
      </c>
      <c r="AY532" s="39">
        <v>0</v>
      </c>
      <c r="AZ532" s="39">
        <v>0</v>
      </c>
      <c r="BA532" s="62">
        <v>0</v>
      </c>
      <c r="BB532" s="62">
        <v>0</v>
      </c>
      <c r="BC532" s="62">
        <v>0</v>
      </c>
      <c r="BD532" s="62">
        <v>0</v>
      </c>
      <c r="BE532" s="62">
        <v>0</v>
      </c>
      <c r="BF532" s="62">
        <v>0</v>
      </c>
      <c r="BG532" s="62">
        <v>0</v>
      </c>
      <c r="BH532" s="62">
        <v>0</v>
      </c>
      <c r="BI532" s="11">
        <v>0</v>
      </c>
      <c r="BJ532" s="11">
        <v>0</v>
      </c>
      <c r="BK532" s="62">
        <v>0</v>
      </c>
      <c r="BL532" s="62">
        <v>0</v>
      </c>
      <c r="BM532" s="170">
        <v>0</v>
      </c>
      <c r="BN532" s="62"/>
      <c r="BO532" s="62"/>
      <c r="BP532" s="62"/>
      <c r="BQ532" s="62"/>
      <c r="BR532" s="62"/>
      <c r="BS532" s="62"/>
      <c r="BT532" s="62"/>
    </row>
  </sheetData>
  <phoneticPr fontId="23" type="noConversion"/>
  <conditionalFormatting sqref="D519:D531">
    <cfRule type="duplicateValues" dxfId="32" priority="1"/>
  </conditionalFormatting>
  <conditionalFormatting sqref="F519:F531">
    <cfRule type="duplicateValues" dxfId="31" priority="2"/>
  </conditionalFormatting>
  <pageMargins left="0.511811024" right="0.511811024" top="0.78740157499999996" bottom="0.78740157499999996" header="0.31496062000000002" footer="0.31496062000000002"/>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1411A-09B5-462F-A180-C3FC8B76E56E}">
  <dimension ref="C5:M538"/>
  <sheetViews>
    <sheetView topLeftCell="A501" workbookViewId="0">
      <selection activeCell="C522" sqref="C522"/>
    </sheetView>
  </sheetViews>
  <sheetFormatPr defaultRowHeight="15" x14ac:dyDescent="0.25"/>
  <cols>
    <col min="3" max="3" width="65.140625" style="2" customWidth="1"/>
    <col min="4" max="4" width="10.140625" style="2" bestFit="1" customWidth="1"/>
    <col min="5" max="5" width="7.28515625" style="2" bestFit="1" customWidth="1"/>
    <col min="6" max="6" width="23.85546875" style="2" bestFit="1" customWidth="1"/>
    <col min="7" max="7" width="11.7109375" style="2" bestFit="1" customWidth="1"/>
    <col min="8" max="8" width="84" customWidth="1"/>
    <col min="9" max="9" width="15.7109375" bestFit="1" customWidth="1"/>
    <col min="10" max="10" width="15.85546875" bestFit="1" customWidth="1"/>
    <col min="11" max="11" width="14.28515625" bestFit="1" customWidth="1"/>
    <col min="12" max="12" width="15.5703125" bestFit="1" customWidth="1"/>
    <col min="13" max="13" width="14.28515625" bestFit="1" customWidth="1"/>
  </cols>
  <sheetData>
    <row r="5" spans="3:13" x14ac:dyDescent="0.25">
      <c r="C5" s="68" t="s">
        <v>0</v>
      </c>
      <c r="D5" s="74" t="s">
        <v>289</v>
      </c>
      <c r="E5" s="75" t="s">
        <v>434</v>
      </c>
      <c r="F5" s="74" t="s">
        <v>1</v>
      </c>
      <c r="G5" s="74" t="s">
        <v>433</v>
      </c>
      <c r="H5" s="70" t="s">
        <v>708</v>
      </c>
      <c r="I5" s="69" t="s">
        <v>709</v>
      </c>
      <c r="J5" s="69" t="s">
        <v>710</v>
      </c>
      <c r="K5" s="69" t="s">
        <v>711</v>
      </c>
      <c r="L5" s="69" t="s">
        <v>712</v>
      </c>
      <c r="M5" s="69" t="s">
        <v>2199</v>
      </c>
    </row>
    <row r="6" spans="3:13" ht="45" x14ac:dyDescent="0.25">
      <c r="C6" s="67" t="str">
        <f>INDEX(Propetz!B:B,MATCH($E6,Propetz!$D:$D,0),1)</f>
        <v>ROBSON GENEROSO BARBOSA 25063075835</v>
      </c>
      <c r="D6" s="78" t="str">
        <f>INDEX(Propetz!C:C,MATCH($E6,Propetz!$D:$D,0),1)</f>
        <v>SC</v>
      </c>
      <c r="E6" s="64">
        <v>1037</v>
      </c>
      <c r="F6" s="78" t="str">
        <f>INDEX(Propetz!F:F,MATCH($E6,Propetz!$D:$D,0),1)</f>
        <v>Yasmin Propetz Distribuição</v>
      </c>
      <c r="G6" s="78" t="str">
        <f>INDEX(Propetz!G:G,MATCH($E6,Propetz!$D:$D,0),1)</f>
        <v>ativo</v>
      </c>
      <c r="H6" s="63" t="s">
        <v>570</v>
      </c>
      <c r="I6" s="12">
        <f>INDEX(Propetz!BU:BU,MATCH($E6,Propetz!$D:$D,0),1)</f>
        <v>1561051.7974999999</v>
      </c>
      <c r="J6" s="12">
        <f>INDEX(Propetz!BV:BV,MATCH($E6,Propetz!$D:$D,0),1)</f>
        <v>1068807.71</v>
      </c>
      <c r="K6" s="12">
        <f>INDEX(Propetz!BW:BW,MATCH($E6,Propetz!$D:$D,0),1)</f>
        <v>511131.81239999994</v>
      </c>
      <c r="L6" s="12">
        <f>INDEX(Propetz!BX:BX,MATCH($E6,Propetz!$D:$D,0),1)</f>
        <v>558772.82999999996</v>
      </c>
      <c r="M6" s="12">
        <f>INDEX(Propetz!BY:BY,MATCH($E6,Propetz!$D:$D,0),1)</f>
        <v>246014.76</v>
      </c>
    </row>
    <row r="7" spans="3:13" ht="60" x14ac:dyDescent="0.25">
      <c r="C7" s="67" t="str">
        <f>INDEX(Propetz!B:B,MATCH($E7,Propetz!$D:$D,0),1)</f>
        <v>TOKAS COMERCIAL LTDA</v>
      </c>
      <c r="D7" s="78" t="str">
        <f>INDEX(Propetz!C:C,MATCH($E7,Propetz!$D:$D,0),1)</f>
        <v>SC</v>
      </c>
      <c r="E7" s="64">
        <v>1027</v>
      </c>
      <c r="F7" s="78" t="str">
        <f>INDEX(Propetz!F:F,MATCH($E7,Propetz!$D:$D,0),1)</f>
        <v>Yasmin Propetz Distribuição</v>
      </c>
      <c r="G7" s="78" t="str">
        <f>INDEX(Propetz!G:G,MATCH($E7,Propetz!$D:$D,0),1)</f>
        <v>Ativo</v>
      </c>
      <c r="H7" s="71" t="s">
        <v>571</v>
      </c>
      <c r="I7" s="12">
        <f>INDEX(Propetz!BU:BU,MATCH($E7,Propetz!$D:$D,0),1)</f>
        <v>320692.07999999996</v>
      </c>
      <c r="J7" s="12">
        <f>INDEX(Propetz!BV:BV,MATCH($E7,Propetz!$D:$D,0),1)</f>
        <v>592161.82000000007</v>
      </c>
      <c r="K7" s="12">
        <f>INDEX(Propetz!BW:BW,MATCH($E7,Propetz!$D:$D,0),1)</f>
        <v>914073.53</v>
      </c>
      <c r="L7" s="12">
        <f>INDEX(Propetz!BX:BX,MATCH($E7,Propetz!$D:$D,0),1)</f>
        <v>2096342.7900000005</v>
      </c>
      <c r="M7" s="12">
        <f>INDEX(Propetz!BY:BY,MATCH($E7,Propetz!$D:$D,0),1)</f>
        <v>1117206.7400000002</v>
      </c>
    </row>
    <row r="8" spans="3:13" ht="60" x14ac:dyDescent="0.25">
      <c r="C8" s="67" t="str">
        <f>INDEX(Propetz!B:B,MATCH($E8,Propetz!$D:$D,0),1)</f>
        <v>MAQLAM COM E MANUT EQUIP PARA PET SHOP LTDA-ME</v>
      </c>
      <c r="D8" s="78" t="str">
        <f>INDEX(Propetz!C:C,MATCH($E8,Propetz!$D:$D,0),1)</f>
        <v>SP</v>
      </c>
      <c r="E8" s="64">
        <v>1091</v>
      </c>
      <c r="F8" s="78" t="str">
        <f>INDEX(Propetz!F:F,MATCH($E8,Propetz!$D:$D,0),1)</f>
        <v>Emanuel Propetz Distribuição</v>
      </c>
      <c r="G8" s="78" t="str">
        <f>INDEX(Propetz!G:G,MATCH($E8,Propetz!$D:$D,0),1)</f>
        <v>Ativo</v>
      </c>
      <c r="H8" s="71" t="s">
        <v>572</v>
      </c>
      <c r="I8" s="12">
        <f>INDEX(Propetz!BU:BU,MATCH($E8,Propetz!$D:$D,0),1)</f>
        <v>288639.022</v>
      </c>
      <c r="J8" s="12">
        <f>INDEX(Propetz!BV:BV,MATCH($E8,Propetz!$D:$D,0),1)</f>
        <v>380818.59</v>
      </c>
      <c r="K8" s="12">
        <f>INDEX(Propetz!BW:BW,MATCH($E8,Propetz!$D:$D,0),1)</f>
        <v>356513.27</v>
      </c>
      <c r="L8" s="12">
        <f>INDEX(Propetz!BX:BX,MATCH($E8,Propetz!$D:$D,0),1)</f>
        <v>503616.32000000012</v>
      </c>
      <c r="M8" s="12">
        <f>INDEX(Propetz!BY:BY,MATCH($E8,Propetz!$D:$D,0),1)</f>
        <v>368926.74</v>
      </c>
    </row>
    <row r="9" spans="3:13" ht="45" x14ac:dyDescent="0.25">
      <c r="C9" s="67" t="str">
        <f>INDEX(Propetz!B:B,MATCH($E9,Propetz!$D:$D,0),1)</f>
        <v>ANDRE LUIS MENDES 05735586980</v>
      </c>
      <c r="D9" s="78" t="str">
        <f>INDEX(Propetz!C:C,MATCH($E9,Propetz!$D:$D,0),1)</f>
        <v>SC</v>
      </c>
      <c r="E9" s="64">
        <v>1031</v>
      </c>
      <c r="F9" s="78" t="str">
        <f>INDEX(Propetz!F:F,MATCH($E9,Propetz!$D:$D,0),1)</f>
        <v>Yasmin Propetz Distribuição</v>
      </c>
      <c r="G9" s="78" t="str">
        <f>INDEX(Propetz!G:G,MATCH($E9,Propetz!$D:$D,0),1)</f>
        <v>Ativo</v>
      </c>
      <c r="H9" s="71" t="s">
        <v>573</v>
      </c>
      <c r="I9" s="12">
        <f>INDEX(Propetz!BU:BU,MATCH($E9,Propetz!$D:$D,0),1)</f>
        <v>257035.67400000003</v>
      </c>
      <c r="J9" s="12">
        <f>INDEX(Propetz!BV:BV,MATCH($E9,Propetz!$D:$D,0),1)</f>
        <v>471942.80000000005</v>
      </c>
      <c r="K9" s="12">
        <f>INDEX(Propetz!BW:BW,MATCH($E9,Propetz!$D:$D,0),1)</f>
        <v>334165.68999999994</v>
      </c>
      <c r="L9" s="12">
        <f>INDEX(Propetz!BX:BX,MATCH($E9,Propetz!$D:$D,0),1)</f>
        <v>469363.9</v>
      </c>
      <c r="M9" s="12">
        <f>INDEX(Propetz!BY:BY,MATCH($E9,Propetz!$D:$D,0),1)</f>
        <v>269603.08999999997</v>
      </c>
    </row>
    <row r="10" spans="3:13" ht="75" x14ac:dyDescent="0.25">
      <c r="C10" s="67" t="str">
        <f>INDEX(Propetz!B:B,MATCH($E10,Propetz!$D:$D,0),1)</f>
        <v>CARLOS ALBERTO DA SILVA JUNIOR 07414223957</v>
      </c>
      <c r="D10" s="78" t="str">
        <f>INDEX(Propetz!C:C,MATCH($E10,Propetz!$D:$D,0),1)</f>
        <v>PR</v>
      </c>
      <c r="E10" s="64">
        <v>1021</v>
      </c>
      <c r="F10" s="78" t="str">
        <f>INDEX(Propetz!F:F,MATCH($E10,Propetz!$D:$D,0),1)</f>
        <v>Yasmin Propetz Distribuição</v>
      </c>
      <c r="G10" s="78" t="str">
        <f>INDEX(Propetz!G:G,MATCH($E10,Propetz!$D:$D,0),1)</f>
        <v>Ativo</v>
      </c>
      <c r="H10" s="71" t="s">
        <v>574</v>
      </c>
      <c r="I10" s="12">
        <f>INDEX(Propetz!BU:BU,MATCH($E10,Propetz!$D:$D,0),1)</f>
        <v>213788.97199999998</v>
      </c>
      <c r="J10" s="12">
        <f>INDEX(Propetz!BV:BV,MATCH($E10,Propetz!$D:$D,0),1)</f>
        <v>261198.31</v>
      </c>
      <c r="K10" s="12">
        <f>INDEX(Propetz!BW:BW,MATCH($E10,Propetz!$D:$D,0),1)</f>
        <v>128899.53</v>
      </c>
      <c r="L10" s="12">
        <f>INDEX(Propetz!BX:BX,MATCH($E10,Propetz!$D:$D,0),1)</f>
        <v>250469.87</v>
      </c>
      <c r="M10" s="12">
        <f>INDEX(Propetz!BY:BY,MATCH($E10,Propetz!$D:$D,0),1)</f>
        <v>108754.12</v>
      </c>
    </row>
    <row r="11" spans="3:13" x14ac:dyDescent="0.25">
      <c r="C11" s="67" t="str">
        <f>INDEX(Propetz!B:B,MATCH($E11,Propetz!$D:$D,0),1)</f>
        <v>VENTURA COM. DE AQUA. E EQUIP.</v>
      </c>
      <c r="D11" s="78" t="str">
        <f>INDEX(Propetz!C:C,MATCH($E11,Propetz!$D:$D,0),1)</f>
        <v>SP</v>
      </c>
      <c r="E11" s="64">
        <v>1043</v>
      </c>
      <c r="F11" s="78" t="str">
        <f>INDEX(Propetz!F:F,MATCH($E11,Propetz!$D:$D,0),1)</f>
        <v>Cristiane La Maison Propetz</v>
      </c>
      <c r="G11" s="78" t="str">
        <f>INDEX(Propetz!G:G,MATCH($E11,Propetz!$D:$D,0),1)</f>
        <v>Ativo</v>
      </c>
      <c r="H11" s="71"/>
      <c r="I11" s="12">
        <f>INDEX(Propetz!BU:BU,MATCH($E11,Propetz!$D:$D,0),1)</f>
        <v>198006.09</v>
      </c>
      <c r="J11" s="12">
        <f>INDEX(Propetz!BV:BV,MATCH($E11,Propetz!$D:$D,0),1)</f>
        <v>179543.82</v>
      </c>
      <c r="K11" s="12">
        <f>INDEX(Propetz!BW:BW,MATCH($E11,Propetz!$D:$D,0),1)</f>
        <v>182137.74000000002</v>
      </c>
      <c r="L11" s="12">
        <f>INDEX(Propetz!BX:BX,MATCH($E11,Propetz!$D:$D,0),1)</f>
        <v>136689.79</v>
      </c>
      <c r="M11" s="12">
        <f>INDEX(Propetz!BY:BY,MATCH($E11,Propetz!$D:$D,0),1)</f>
        <v>50125.22</v>
      </c>
    </row>
    <row r="12" spans="3:13" ht="45" x14ac:dyDescent="0.25">
      <c r="C12" s="67" t="str">
        <f>INDEX(Propetz!B:B,MATCH($E12,Propetz!$D:$D,0),1)</f>
        <v>HUPERNIKAO INDUSTRIA E COMERCIO DE ARTIGOS PARA ANIMAIS LTDA</v>
      </c>
      <c r="D12" s="78" t="str">
        <f>INDEX(Propetz!C:C,MATCH($E12,Propetz!$D:$D,0),1)</f>
        <v>RS</v>
      </c>
      <c r="E12" s="64">
        <v>1101</v>
      </c>
      <c r="F12" s="78" t="str">
        <f>INDEX(Propetz!F:F,MATCH($E12,Propetz!$D:$D,0),1)</f>
        <v>Yasmin Propetz Distribuição</v>
      </c>
      <c r="G12" s="78" t="str">
        <f>INDEX(Propetz!G:G,MATCH($E12,Propetz!$D:$D,0),1)</f>
        <v>Ativo</v>
      </c>
      <c r="H12" s="71" t="s">
        <v>696</v>
      </c>
      <c r="I12" s="12">
        <f>INDEX(Propetz!BU:BU,MATCH($E12,Propetz!$D:$D,0),1)</f>
        <v>195935.38</v>
      </c>
      <c r="J12" s="12">
        <f>INDEX(Propetz!BV:BV,MATCH($E12,Propetz!$D:$D,0),1)</f>
        <v>232765.92000000007</v>
      </c>
      <c r="K12" s="12">
        <f>INDEX(Propetz!BW:BW,MATCH($E12,Propetz!$D:$D,0),1)</f>
        <v>131016.67000000001</v>
      </c>
      <c r="L12" s="12">
        <f>INDEX(Propetz!BX:BX,MATCH($E12,Propetz!$D:$D,0),1)</f>
        <v>218249.11000000002</v>
      </c>
      <c r="M12" s="12">
        <f>INDEX(Propetz!BY:BY,MATCH($E12,Propetz!$D:$D,0),1)</f>
        <v>79927.010000000009</v>
      </c>
    </row>
    <row r="13" spans="3:13" ht="45" x14ac:dyDescent="0.25">
      <c r="C13" s="67" t="str">
        <f>INDEX(Propetz!B:B,MATCH($E13,Propetz!$D:$D,0),1)</f>
        <v>Lanca Bichos LTDA</v>
      </c>
      <c r="D13" s="78" t="str">
        <f>INDEX(Propetz!C:C,MATCH($E13,Propetz!$D:$D,0),1)</f>
        <v>PR</v>
      </c>
      <c r="E13" s="64">
        <v>1063</v>
      </c>
      <c r="F13" s="78" t="str">
        <f>INDEX(Propetz!F:F,MATCH($E13,Propetz!$D:$D,0),1)</f>
        <v>Yasmin Propetz Distribuição</v>
      </c>
      <c r="G13" s="78" t="str">
        <f>INDEX(Propetz!G:G,MATCH($E13,Propetz!$D:$D,0),1)</f>
        <v>Inativo</v>
      </c>
      <c r="H13" s="71" t="s">
        <v>575</v>
      </c>
      <c r="I13" s="12">
        <f>INDEX(Propetz!BU:BU,MATCH($E13,Propetz!$D:$D,0),1)</f>
        <v>186290.83000000002</v>
      </c>
      <c r="J13" s="12">
        <f>INDEX(Propetz!BV:BV,MATCH($E13,Propetz!$D:$D,0),1)</f>
        <v>236951.39</v>
      </c>
      <c r="K13" s="12">
        <f>INDEX(Propetz!BW:BW,MATCH($E13,Propetz!$D:$D,0),1)</f>
        <v>117650.34</v>
      </c>
      <c r="L13" s="12">
        <f>INDEX(Propetz!BX:BX,MATCH($E13,Propetz!$D:$D,0),1)</f>
        <v>78264.560000000012</v>
      </c>
      <c r="M13" s="12">
        <f>INDEX(Propetz!BY:BY,MATCH($E13,Propetz!$D:$D,0),1)</f>
        <v>0</v>
      </c>
    </row>
    <row r="14" spans="3:13" x14ac:dyDescent="0.25">
      <c r="C14" s="67" t="str">
        <f>INDEX(Propetz!B:B,MATCH($E14,Propetz!$D:$D,0),1)</f>
        <v>MARTINS E DAROS COMERCIO DE EQUIPAMENTOS PARA TOSA LTDA</v>
      </c>
      <c r="D14" s="78" t="str">
        <f>INDEX(Propetz!C:C,MATCH($E14,Propetz!$D:$D,0),1)</f>
        <v>SP</v>
      </c>
      <c r="E14" s="64">
        <v>1013</v>
      </c>
      <c r="F14" s="78" t="str">
        <f>INDEX(Propetz!F:F,MATCH($E14,Propetz!$D:$D,0),1)</f>
        <v>Emanuel Propetz Distribuição</v>
      </c>
      <c r="G14" s="78" t="str">
        <f>INDEX(Propetz!G:G,MATCH($E14,Propetz!$D:$D,0),1)</f>
        <v>Inadimplente</v>
      </c>
      <c r="H14" s="71"/>
      <c r="I14" s="12">
        <f>INDEX(Propetz!BU:BU,MATCH($E14,Propetz!$D:$D,0),1)</f>
        <v>168114.23</v>
      </c>
      <c r="J14" s="12">
        <f>INDEX(Propetz!BV:BV,MATCH($E14,Propetz!$D:$D,0),1)</f>
        <v>163523.99</v>
      </c>
      <c r="K14" s="12">
        <f>INDEX(Propetz!BW:BW,MATCH($E14,Propetz!$D:$D,0),1)</f>
        <v>321869.85340000002</v>
      </c>
      <c r="L14" s="12">
        <f>INDEX(Propetz!BX:BX,MATCH($E14,Propetz!$D:$D,0),1)</f>
        <v>577288.61</v>
      </c>
      <c r="M14" s="12">
        <f>INDEX(Propetz!BY:BY,MATCH($E14,Propetz!$D:$D,0),1)</f>
        <v>82442.14</v>
      </c>
    </row>
    <row r="15" spans="3:13" x14ac:dyDescent="0.25">
      <c r="C15" s="67" t="str">
        <f>INDEX(Propetz!B:B,MATCH($E15,Propetz!$D:$D,0),1)</f>
        <v>BIO SUL COMERCIO DE PRODUTOS AGROPET IMPORTACAO E EXPORTACAO</v>
      </c>
      <c r="D15" s="78" t="str">
        <f>INDEX(Propetz!C:C,MATCH($E15,Propetz!$D:$D,0),1)</f>
        <v>RS</v>
      </c>
      <c r="E15" s="64">
        <v>1044</v>
      </c>
      <c r="F15" s="78" t="str">
        <f>INDEX(Propetz!F:F,MATCH($E15,Propetz!$D:$D,0),1)</f>
        <v>Cristiane La Maison Propetz</v>
      </c>
      <c r="G15" s="78" t="str">
        <f>INDEX(Propetz!G:G,MATCH($E15,Propetz!$D:$D,0),1)</f>
        <v>Ativo</v>
      </c>
      <c r="H15" s="71"/>
      <c r="I15" s="12">
        <f>INDEX(Propetz!BU:BU,MATCH($E15,Propetz!$D:$D,0),1)</f>
        <v>158894.65999999997</v>
      </c>
      <c r="J15" s="12">
        <f>INDEX(Propetz!BV:BV,MATCH($E15,Propetz!$D:$D,0),1)</f>
        <v>213910.55</v>
      </c>
      <c r="K15" s="12">
        <f>INDEX(Propetz!BW:BW,MATCH($E15,Propetz!$D:$D,0),1)</f>
        <v>149897.03</v>
      </c>
      <c r="L15" s="12">
        <f>INDEX(Propetz!BX:BX,MATCH($E15,Propetz!$D:$D,0),1)</f>
        <v>176499.63</v>
      </c>
      <c r="M15" s="12">
        <f>INDEX(Propetz!BY:BY,MATCH($E15,Propetz!$D:$D,0),1)</f>
        <v>93397.069999999992</v>
      </c>
    </row>
    <row r="16" spans="3:13" x14ac:dyDescent="0.25">
      <c r="C16" s="67" t="str">
        <f>INDEX(Propetz!B:B,MATCH($E16,Propetz!$D:$D,0),1)</f>
        <v>VETMIX - COMERCIO DE PRODUTOS VETERINARIOS LTDA</v>
      </c>
      <c r="D16" s="78" t="str">
        <f>INDEX(Propetz!C:C,MATCH($E16,Propetz!$D:$D,0),1)</f>
        <v>MG</v>
      </c>
      <c r="E16" s="64">
        <v>1082</v>
      </c>
      <c r="F16" s="78" t="str">
        <f>INDEX(Propetz!F:F,MATCH($E16,Propetz!$D:$D,0),1)</f>
        <v>Cristiane La Maison Propetz</v>
      </c>
      <c r="G16" s="78" t="str">
        <f>INDEX(Propetz!G:G,MATCH($E16,Propetz!$D:$D,0),1)</f>
        <v>Ativo</v>
      </c>
      <c r="H16" s="71"/>
      <c r="I16" s="12">
        <f>INDEX(Propetz!BU:BU,MATCH($E16,Propetz!$D:$D,0),1)</f>
        <v>136911.74000000002</v>
      </c>
      <c r="J16" s="12">
        <f>INDEX(Propetz!BV:BV,MATCH($E16,Propetz!$D:$D,0),1)</f>
        <v>89328.139999999985</v>
      </c>
      <c r="K16" s="12">
        <f>INDEX(Propetz!BW:BW,MATCH($E16,Propetz!$D:$D,0),1)</f>
        <v>54349.350000000006</v>
      </c>
      <c r="L16" s="12">
        <f>INDEX(Propetz!BX:BX,MATCH($E16,Propetz!$D:$D,0),1)</f>
        <v>64485.75</v>
      </c>
      <c r="M16" s="12">
        <f>INDEX(Propetz!BY:BY,MATCH($E16,Propetz!$D:$D,0),1)</f>
        <v>3628.8</v>
      </c>
    </row>
    <row r="17" spans="3:13" x14ac:dyDescent="0.25">
      <c r="C17" s="67" t="str">
        <f>INDEX(Propetz!B:B,MATCH($E17,Propetz!$D:$D,0),1)</f>
        <v>LAKE DISTRIBUIDORA LTDA</v>
      </c>
      <c r="D17" s="78" t="str">
        <f>INDEX(Propetz!C:C,MATCH($E17,Propetz!$D:$D,0),1)</f>
        <v>MT</v>
      </c>
      <c r="E17" s="64">
        <v>1141</v>
      </c>
      <c r="F17" s="78" t="str">
        <f>INDEX(Propetz!F:F,MATCH($E17,Propetz!$D:$D,0),1)</f>
        <v>Cristiane La Maison Propetz</v>
      </c>
      <c r="G17" s="78" t="str">
        <f>INDEX(Propetz!G:G,MATCH($E17,Propetz!$D:$D,0),1)</f>
        <v>Ativo</v>
      </c>
      <c r="H17" s="71"/>
      <c r="I17" s="12">
        <f>INDEX(Propetz!BU:BU,MATCH($E17,Propetz!$D:$D,0),1)</f>
        <v>133079</v>
      </c>
      <c r="J17" s="12">
        <f>INDEX(Propetz!BV:BV,MATCH($E17,Propetz!$D:$D,0),1)</f>
        <v>69474.010000000009</v>
      </c>
      <c r="K17" s="12">
        <f>INDEX(Propetz!BW:BW,MATCH($E17,Propetz!$D:$D,0),1)</f>
        <v>2777.13</v>
      </c>
      <c r="L17" s="12">
        <f>INDEX(Propetz!BX:BX,MATCH($E17,Propetz!$D:$D,0),1)</f>
        <v>1004.15</v>
      </c>
      <c r="M17" s="12">
        <f>INDEX(Propetz!BY:BY,MATCH($E17,Propetz!$D:$D,0),1)</f>
        <v>0</v>
      </c>
    </row>
    <row r="18" spans="3:13" ht="45" x14ac:dyDescent="0.25">
      <c r="C18" s="67" t="str">
        <f>INDEX(Propetz!B:B,MATCH($E18,Propetz!$D:$D,0),1)</f>
        <v>CIBELE WEBER SANTOS 49129472881</v>
      </c>
      <c r="D18" s="78" t="str">
        <f>INDEX(Propetz!C:C,MATCH($E18,Propetz!$D:$D,0),1)</f>
        <v>SP</v>
      </c>
      <c r="E18" s="64">
        <v>1169</v>
      </c>
      <c r="F18" s="78" t="str">
        <f>INDEX(Propetz!F:F,MATCH($E18,Propetz!$D:$D,0),1)</f>
        <v>Emanuel Propetz Distribuição</v>
      </c>
      <c r="G18" s="78" t="str">
        <f>INDEX(Propetz!G:G,MATCH($E18,Propetz!$D:$D,0),1)</f>
        <v>Ativo</v>
      </c>
      <c r="H18" s="71" t="s">
        <v>697</v>
      </c>
      <c r="I18" s="12">
        <f>INDEX(Propetz!BU:BU,MATCH($E18,Propetz!$D:$D,0),1)</f>
        <v>128516.04000000001</v>
      </c>
      <c r="J18" s="12">
        <f>INDEX(Propetz!BV:BV,MATCH($E18,Propetz!$D:$D,0),1)</f>
        <v>105077.33</v>
      </c>
      <c r="K18" s="12">
        <f>INDEX(Propetz!BW:BW,MATCH($E18,Propetz!$D:$D,0),1)</f>
        <v>60368.695999999996</v>
      </c>
      <c r="L18" s="12">
        <f>INDEX(Propetz!BX:BX,MATCH($E18,Propetz!$D:$D,0),1)</f>
        <v>40711.199999999997</v>
      </c>
      <c r="M18" s="12">
        <f>INDEX(Propetz!BY:BY,MATCH($E18,Propetz!$D:$D,0),1)</f>
        <v>21412.400000000001</v>
      </c>
    </row>
    <row r="19" spans="3:13" ht="45" x14ac:dyDescent="0.25">
      <c r="C19" s="67" t="str">
        <f>INDEX(Propetz!B:B,MATCH($E19,Propetz!$D:$D,0),1)</f>
        <v>VENDA NOVA PETS DISTRIBUIDORA LTDA</v>
      </c>
      <c r="D19" s="78" t="str">
        <f>INDEX(Propetz!C:C,MATCH($E19,Propetz!$D:$D,0),1)</f>
        <v>SP</v>
      </c>
      <c r="E19" s="64">
        <v>1160</v>
      </c>
      <c r="F19" s="78" t="str">
        <f>INDEX(Propetz!F:F,MATCH($E19,Propetz!$D:$D,0),1)</f>
        <v>Emanuel Propetz Distribuição</v>
      </c>
      <c r="G19" s="78" t="str">
        <f>INDEX(Propetz!G:G,MATCH($E19,Propetz!$D:$D,0),1)</f>
        <v>Ativo</v>
      </c>
      <c r="H19" s="71" t="s">
        <v>576</v>
      </c>
      <c r="I19" s="12">
        <f>INDEX(Propetz!BU:BU,MATCH($E19,Propetz!$D:$D,0),1)</f>
        <v>127627.85</v>
      </c>
      <c r="J19" s="12">
        <f>INDEX(Propetz!BV:BV,MATCH($E19,Propetz!$D:$D,0),1)</f>
        <v>179605.36</v>
      </c>
      <c r="K19" s="12">
        <f>INDEX(Propetz!BW:BW,MATCH($E19,Propetz!$D:$D,0),1)</f>
        <v>152436.09</v>
      </c>
      <c r="L19" s="12">
        <f>INDEX(Propetz!BX:BX,MATCH($E19,Propetz!$D:$D,0),1)</f>
        <v>142820.97999999998</v>
      </c>
      <c r="M19" s="12">
        <f>INDEX(Propetz!BY:BY,MATCH($E19,Propetz!$D:$D,0),1)</f>
        <v>55207.82</v>
      </c>
    </row>
    <row r="20" spans="3:13" x14ac:dyDescent="0.25">
      <c r="C20" s="67" t="str">
        <f>INDEX(Propetz!B:B,MATCH($E20,Propetz!$D:$D,0),1)</f>
        <v>PLENITUDE MANUTENCAO DE MAQUINAS LTDA</v>
      </c>
      <c r="D20" s="78" t="str">
        <f>INDEX(Propetz!C:C,MATCH($E20,Propetz!$D:$D,0),1)</f>
        <v>SP</v>
      </c>
      <c r="E20" s="64">
        <v>1416</v>
      </c>
      <c r="F20" s="78" t="str">
        <f>INDEX(Propetz!F:F,MATCH($E20,Propetz!$D:$D,0),1)</f>
        <v>Emanuel Propetz Distribuição</v>
      </c>
      <c r="G20" s="78" t="str">
        <f>INDEX(Propetz!G:G,MATCH($E20,Propetz!$D:$D,0),1)</f>
        <v>Permuta</v>
      </c>
      <c r="H20" s="71"/>
      <c r="I20" s="12">
        <f>INDEX(Propetz!BU:BU,MATCH($E20,Propetz!$D:$D,0),1)</f>
        <v>127296.27</v>
      </c>
      <c r="J20" s="12">
        <f>INDEX(Propetz!BV:BV,MATCH($E20,Propetz!$D:$D,0),1)</f>
        <v>214080.45</v>
      </c>
      <c r="K20" s="12">
        <f>INDEX(Propetz!BW:BW,MATCH($E20,Propetz!$D:$D,0),1)</f>
        <v>273547.64</v>
      </c>
      <c r="L20" s="12">
        <f>INDEX(Propetz!BX:BX,MATCH($E20,Propetz!$D:$D,0),1)</f>
        <v>182688.06</v>
      </c>
      <c r="M20" s="12">
        <f>INDEX(Propetz!BY:BY,MATCH($E20,Propetz!$D:$D,0),1)</f>
        <v>0</v>
      </c>
    </row>
    <row r="21" spans="3:13" ht="30" x14ac:dyDescent="0.25">
      <c r="C21" s="67" t="str">
        <f>INDEX(Propetz!B:B,MATCH($E21,Propetz!$D:$D,0),1)</f>
        <v>MEGG COMERCIAL LTDA</v>
      </c>
      <c r="D21" s="78" t="str">
        <f>INDEX(Propetz!C:C,MATCH($E21,Propetz!$D:$D,0),1)</f>
        <v>SP</v>
      </c>
      <c r="E21" s="64">
        <v>1237</v>
      </c>
      <c r="F21" s="78" t="str">
        <f>INDEX(Propetz!F:F,MATCH($E21,Propetz!$D:$D,0),1)</f>
        <v>Emanuel Propetz Distribuição</v>
      </c>
      <c r="G21" s="78" t="str">
        <f>INDEX(Propetz!G:G,MATCH($E21,Propetz!$D:$D,0),1)</f>
        <v>Ativo</v>
      </c>
      <c r="H21" s="71" t="s">
        <v>577</v>
      </c>
      <c r="I21" s="12">
        <f>INDEX(Propetz!BU:BU,MATCH($E21,Propetz!$D:$D,0),1)</f>
        <v>157336.26</v>
      </c>
      <c r="J21" s="12">
        <f>INDEX(Propetz!BV:BV,MATCH($E21,Propetz!$D:$D,0),1)</f>
        <v>306919.09000000003</v>
      </c>
      <c r="K21" s="12">
        <f>INDEX(Propetz!BW:BW,MATCH($E21,Propetz!$D:$D,0),1)</f>
        <v>414354.92240000004</v>
      </c>
      <c r="L21" s="12">
        <f>INDEX(Propetz!BX:BX,MATCH($E21,Propetz!$D:$D,0),1)</f>
        <v>1289508.5899999999</v>
      </c>
      <c r="M21" s="12">
        <f>INDEX(Propetz!BY:BY,MATCH($E21,Propetz!$D:$D,0),1)</f>
        <v>462107.18000000005</v>
      </c>
    </row>
    <row r="22" spans="3:13" ht="60" x14ac:dyDescent="0.25">
      <c r="C22" s="67" t="str">
        <f>INDEX(Propetz!B:B,MATCH($E22,Propetz!$D:$D,0),1)</f>
        <v>PET PARTNER DISTRIBUIDORA E GESTAO VETERINARIA LTDA</v>
      </c>
      <c r="D22" s="78" t="str">
        <f>INDEX(Propetz!C:C,MATCH($E22,Propetz!$D:$D,0),1)</f>
        <v>RS</v>
      </c>
      <c r="E22" s="64">
        <v>1028</v>
      </c>
      <c r="F22" s="78" t="str">
        <f>INDEX(Propetz!F:F,MATCH($E22,Propetz!$D:$D,0),1)</f>
        <v>Yasmin Propetz Distribuição</v>
      </c>
      <c r="G22" s="78" t="str">
        <f>INDEX(Propetz!G:G,MATCH($E22,Propetz!$D:$D,0),1)</f>
        <v>ativo</v>
      </c>
      <c r="H22" s="71" t="s">
        <v>578</v>
      </c>
      <c r="I22" s="12">
        <f>INDEX(Propetz!BU:BU,MATCH($E22,Propetz!$D:$D,0),1)</f>
        <v>123484.03699999998</v>
      </c>
      <c r="J22" s="12">
        <f>INDEX(Propetz!BV:BV,MATCH($E22,Propetz!$D:$D,0),1)</f>
        <v>154528.61000000002</v>
      </c>
      <c r="K22" s="12">
        <f>INDEX(Propetz!BW:BW,MATCH($E22,Propetz!$D:$D,0),1)</f>
        <v>139492.13</v>
      </c>
      <c r="L22" s="12">
        <f>INDEX(Propetz!BX:BX,MATCH($E22,Propetz!$D:$D,0),1)</f>
        <v>85338.01999999999</v>
      </c>
      <c r="M22" s="12">
        <f>INDEX(Propetz!BY:BY,MATCH($E22,Propetz!$D:$D,0),1)</f>
        <v>48778.49</v>
      </c>
    </row>
    <row r="23" spans="3:13" x14ac:dyDescent="0.25">
      <c r="C23" s="67" t="str">
        <f>INDEX(Propetz!B:B,MATCH($E23,Propetz!$D:$D,0),1)</f>
        <v>PETSTOK DISTRIBUIDORA DE PRODUTOS PARA ANIMAIS EIRELI</v>
      </c>
      <c r="D23" s="78" t="str">
        <f>INDEX(Propetz!C:C,MATCH($E23,Propetz!$D:$D,0),1)</f>
        <v>RS</v>
      </c>
      <c r="E23" s="64">
        <v>1096</v>
      </c>
      <c r="F23" s="78" t="str">
        <f>INDEX(Propetz!F:F,MATCH($E23,Propetz!$D:$D,0),1)</f>
        <v>Cristiane La Maison Propetz</v>
      </c>
      <c r="G23" s="78" t="str">
        <f>INDEX(Propetz!G:G,MATCH($E23,Propetz!$D:$D,0),1)</f>
        <v>Inativo</v>
      </c>
      <c r="H23" s="71"/>
      <c r="I23" s="12">
        <f>INDEX(Propetz!BU:BU,MATCH($E23,Propetz!$D:$D,0),1)</f>
        <v>120511.76</v>
      </c>
      <c r="J23" s="12">
        <f>INDEX(Propetz!BV:BV,MATCH($E23,Propetz!$D:$D,0),1)</f>
        <v>0</v>
      </c>
      <c r="K23" s="12">
        <f>INDEX(Propetz!BW:BW,MATCH($E23,Propetz!$D:$D,0),1)</f>
        <v>0</v>
      </c>
      <c r="L23" s="12">
        <f>INDEX(Propetz!BX:BX,MATCH($E23,Propetz!$D:$D,0),1)</f>
        <v>0</v>
      </c>
      <c r="M23" s="12">
        <f>INDEX(Propetz!BY:BY,MATCH($E23,Propetz!$D:$D,0),1)</f>
        <v>0</v>
      </c>
    </row>
    <row r="24" spans="3:13" x14ac:dyDescent="0.25">
      <c r="C24" s="67" t="str">
        <f>INDEX(Propetz!B:B,MATCH($E24,Propetz!$D:$D,0),1)</f>
        <v>NVT COMERCIO DE PRODUTOS VETERINARIOS LTDA</v>
      </c>
      <c r="D24" s="78" t="str">
        <f>INDEX(Propetz!C:C,MATCH($E24,Propetz!$D:$D,0),1)</f>
        <v>PE</v>
      </c>
      <c r="E24" s="64">
        <v>1191</v>
      </c>
      <c r="F24" s="78" t="str">
        <f>INDEX(Propetz!F:F,MATCH($E24,Propetz!$D:$D,0),1)</f>
        <v>Cristiane La Maison Propetz</v>
      </c>
      <c r="G24" s="78" t="str">
        <f>INDEX(Propetz!G:G,MATCH($E24,Propetz!$D:$D,0),1)</f>
        <v>Ativo</v>
      </c>
      <c r="H24" s="71"/>
      <c r="I24" s="12">
        <f>INDEX(Propetz!BU:BU,MATCH($E24,Propetz!$D:$D,0),1)</f>
        <v>114501.48</v>
      </c>
      <c r="J24" s="12">
        <f>INDEX(Propetz!BV:BV,MATCH($E24,Propetz!$D:$D,0),1)</f>
        <v>58208.400000000009</v>
      </c>
      <c r="K24" s="12">
        <f>INDEX(Propetz!BW:BW,MATCH($E24,Propetz!$D:$D,0),1)</f>
        <v>44672.25</v>
      </c>
      <c r="L24" s="12">
        <f>INDEX(Propetz!BX:BX,MATCH($E24,Propetz!$D:$D,0),1)</f>
        <v>47941.91</v>
      </c>
      <c r="M24" s="12">
        <f>INDEX(Propetz!BY:BY,MATCH($E24,Propetz!$D:$D,0),1)</f>
        <v>10061.120000000001</v>
      </c>
    </row>
    <row r="25" spans="3:13" ht="30" x14ac:dyDescent="0.25">
      <c r="C25" s="67" t="str">
        <f>INDEX(Propetz!B:B,MATCH($E25,Propetz!$D:$D,0),1)</f>
        <v>MAJU COMERCIO DE PRODUTOS PETS LTDA</v>
      </c>
      <c r="D25" s="78" t="str">
        <f>INDEX(Propetz!C:C,MATCH($E25,Propetz!$D:$D,0),1)</f>
        <v>SC</v>
      </c>
      <c r="E25" s="64">
        <v>1039</v>
      </c>
      <c r="F25" s="78" t="str">
        <f>INDEX(Propetz!F:F,MATCH($E25,Propetz!$D:$D,0),1)</f>
        <v>Yasmin Propetz Distribuição</v>
      </c>
      <c r="G25" s="78" t="str">
        <f>INDEX(Propetz!G:G,MATCH($E25,Propetz!$D:$D,0),1)</f>
        <v>Ativo</v>
      </c>
      <c r="H25" s="71" t="s">
        <v>579</v>
      </c>
      <c r="I25" s="12">
        <f>INDEX(Propetz!BU:BU,MATCH($E25,Propetz!$D:$D,0),1)</f>
        <v>112120.38000000002</v>
      </c>
      <c r="J25" s="12">
        <f>INDEX(Propetz!BV:BV,MATCH($E25,Propetz!$D:$D,0),1)</f>
        <v>70936.84</v>
      </c>
      <c r="K25" s="12">
        <f>INDEX(Propetz!BW:BW,MATCH($E25,Propetz!$D:$D,0),1)</f>
        <v>54670.659999999996</v>
      </c>
      <c r="L25" s="12">
        <f>INDEX(Propetz!BX:BX,MATCH($E25,Propetz!$D:$D,0),1)</f>
        <v>50215.630000000005</v>
      </c>
      <c r="M25" s="12">
        <f>INDEX(Propetz!BY:BY,MATCH($E25,Propetz!$D:$D,0),1)</f>
        <v>31558.159999999996</v>
      </c>
    </row>
    <row r="26" spans="3:13" x14ac:dyDescent="0.25">
      <c r="C26" s="67" t="str">
        <f>INDEX(Propetz!B:B,MATCH($E26,Propetz!$D:$D,0),1)</f>
        <v>LUANA GONCALVES MARTINEZ LTDA</v>
      </c>
      <c r="D26" s="78" t="str">
        <f>INDEX(Propetz!C:C,MATCH($E26,Propetz!$D:$D,0),1)</f>
        <v>RS</v>
      </c>
      <c r="E26" s="64">
        <v>1344</v>
      </c>
      <c r="F26" s="78" t="str">
        <f>INDEX(Propetz!F:F,MATCH($E26,Propetz!$D:$D,0),1)</f>
        <v>Cristiane La Maison Propetz</v>
      </c>
      <c r="G26" s="78" t="str">
        <f>INDEX(Propetz!G:G,MATCH($E26,Propetz!$D:$D,0),1)</f>
        <v>inadimplente</v>
      </c>
      <c r="H26" s="71"/>
      <c r="I26" s="12">
        <f>INDEX(Propetz!BU:BU,MATCH($E26,Propetz!$D:$D,0),1)</f>
        <v>141025.9</v>
      </c>
      <c r="J26" s="12">
        <f>INDEX(Propetz!BV:BV,MATCH($E26,Propetz!$D:$D,0),1)</f>
        <v>92674.18</v>
      </c>
      <c r="K26" s="12">
        <f>INDEX(Propetz!BW:BW,MATCH($E26,Propetz!$D:$D,0),1)</f>
        <v>15321.77</v>
      </c>
      <c r="L26" s="12">
        <f>INDEX(Propetz!BX:BX,MATCH($E26,Propetz!$D:$D,0),1)</f>
        <v>0</v>
      </c>
      <c r="M26" s="12">
        <f>INDEX(Propetz!BY:BY,MATCH($E26,Propetz!$D:$D,0),1)</f>
        <v>0</v>
      </c>
    </row>
    <row r="27" spans="3:13" ht="45" x14ac:dyDescent="0.25">
      <c r="C27" s="67" t="str">
        <f>INDEX(Propetz!B:B,MATCH($E27,Propetz!$D:$D,0),1)</f>
        <v>PATRÍCIA ANDRADE SANTOS MARTINELI EIRELI</v>
      </c>
      <c r="D27" s="78" t="str">
        <f>INDEX(Propetz!C:C,MATCH($E27,Propetz!$D:$D,0),1)</f>
        <v>MG</v>
      </c>
      <c r="E27" s="64">
        <v>1251</v>
      </c>
      <c r="F27" s="78" t="str">
        <f>INDEX(Propetz!F:F,MATCH($E27,Propetz!$D:$D,0),1)</f>
        <v>Emanuel Propetz Distribuição</v>
      </c>
      <c r="G27" s="78" t="str">
        <f>INDEX(Propetz!G:G,MATCH($E27,Propetz!$D:$D,0),1)</f>
        <v>Ativo</v>
      </c>
      <c r="H27" s="71" t="s">
        <v>698</v>
      </c>
      <c r="I27" s="12">
        <f>INDEX(Propetz!BU:BU,MATCH($E27,Propetz!$D:$D,0),1)</f>
        <v>99112.590000000011</v>
      </c>
      <c r="J27" s="12">
        <f>INDEX(Propetz!BV:BV,MATCH($E27,Propetz!$D:$D,0),1)</f>
        <v>104143.2</v>
      </c>
      <c r="K27" s="12">
        <f>INDEX(Propetz!BW:BW,MATCH($E27,Propetz!$D:$D,0),1)</f>
        <v>112336.76</v>
      </c>
      <c r="L27" s="12">
        <f>INDEX(Propetz!BX:BX,MATCH($E27,Propetz!$D:$D,0),1)</f>
        <v>109810.74</v>
      </c>
      <c r="M27" s="12">
        <f>INDEX(Propetz!BY:BY,MATCH($E27,Propetz!$D:$D,0),1)</f>
        <v>59005.66</v>
      </c>
    </row>
    <row r="28" spans="3:13" x14ac:dyDescent="0.25">
      <c r="C28" s="67" t="str">
        <f>INDEX(Propetz!B:B,MATCH($E28,Propetz!$D:$D,0),1)</f>
        <v>KAUAN MENDES DA COSTA MORIYAMA 45368969880</v>
      </c>
      <c r="D28" s="78" t="str">
        <f>INDEX(Propetz!C:C,MATCH($E28,Propetz!$D:$D,0),1)</f>
        <v>SP</v>
      </c>
      <c r="E28" s="64">
        <v>1098</v>
      </c>
      <c r="F28" s="78" t="str">
        <f>INDEX(Propetz!F:F,MATCH($E28,Propetz!$D:$D,0),1)</f>
        <v>Emanuel Propetz Distribuição</v>
      </c>
      <c r="G28" s="78" t="str">
        <f>INDEX(Propetz!G:G,MATCH($E28,Propetz!$D:$D,0),1)</f>
        <v>Ativo</v>
      </c>
      <c r="H28" s="71"/>
      <c r="I28" s="12">
        <f>INDEX(Propetz!BU:BU,MATCH($E28,Propetz!$D:$D,0),1)</f>
        <v>98749.63</v>
      </c>
      <c r="J28" s="12">
        <f>INDEX(Propetz!BV:BV,MATCH($E28,Propetz!$D:$D,0),1)</f>
        <v>66218.720000000001</v>
      </c>
      <c r="K28" s="12">
        <f>INDEX(Propetz!BW:BW,MATCH($E28,Propetz!$D:$D,0),1)</f>
        <v>150.44</v>
      </c>
      <c r="L28" s="12">
        <f>INDEX(Propetz!BX:BX,MATCH($E28,Propetz!$D:$D,0),1)</f>
        <v>17432.32</v>
      </c>
      <c r="M28" s="12">
        <f>INDEX(Propetz!BY:BY,MATCH($E28,Propetz!$D:$D,0),1)</f>
        <v>9691.6200000000008</v>
      </c>
    </row>
    <row r="29" spans="3:13" x14ac:dyDescent="0.25">
      <c r="C29" s="67" t="str">
        <f>INDEX(Propetz!B:B,MATCH($E29,Propetz!$D:$D,0),1)</f>
        <v>LEO AFIACOES EIRELI</v>
      </c>
      <c r="D29" s="78" t="str">
        <f>INDEX(Propetz!C:C,MATCH($E29,Propetz!$D:$D,0),1)</f>
        <v>PA</v>
      </c>
      <c r="E29" s="64">
        <v>1015</v>
      </c>
      <c r="F29" s="78" t="str">
        <f>INDEX(Propetz!F:F,MATCH($E29,Propetz!$D:$D,0),1)</f>
        <v>Yasmin Propetz Distribuição</v>
      </c>
      <c r="G29" s="78" t="str">
        <f>INDEX(Propetz!G:G,MATCH($E29,Propetz!$D:$D,0),1)</f>
        <v>Ativo</v>
      </c>
      <c r="H29" s="71"/>
      <c r="I29" s="12">
        <f>INDEX(Propetz!BU:BU,MATCH($E29,Propetz!$D:$D,0),1)</f>
        <v>98089.040000000008</v>
      </c>
      <c r="J29" s="12">
        <f>INDEX(Propetz!BV:BV,MATCH($E29,Propetz!$D:$D,0),1)</f>
        <v>57112.480000000003</v>
      </c>
      <c r="K29" s="12">
        <f>INDEX(Propetz!BW:BW,MATCH($E29,Propetz!$D:$D,0),1)</f>
        <v>29467.7</v>
      </c>
      <c r="L29" s="12">
        <f>INDEX(Propetz!BX:BX,MATCH($E29,Propetz!$D:$D,0),1)</f>
        <v>6164.21</v>
      </c>
      <c r="M29" s="12">
        <f>INDEX(Propetz!BY:BY,MATCH($E29,Propetz!$D:$D,0),1)</f>
        <v>12393.57</v>
      </c>
    </row>
    <row r="30" spans="3:13" ht="30" x14ac:dyDescent="0.25">
      <c r="C30" s="67" t="str">
        <f>INDEX(Propetz!B:B,MATCH($E30,Propetz!$D:$D,0),1)</f>
        <v>PEDRO LUIZ JUNKES NETO</v>
      </c>
      <c r="D30" s="78" t="str">
        <f>INDEX(Propetz!C:C,MATCH($E30,Propetz!$D:$D,0),1)</f>
        <v>SC</v>
      </c>
      <c r="E30" s="64">
        <v>1089</v>
      </c>
      <c r="F30" s="78" t="str">
        <f>INDEX(Propetz!F:F,MATCH($E30,Propetz!$D:$D,0),1)</f>
        <v>Yasmin Propetz Distribuição</v>
      </c>
      <c r="G30" s="78" t="str">
        <f>INDEX(Propetz!G:G,MATCH($E30,Propetz!$D:$D,0),1)</f>
        <v>Ativo</v>
      </c>
      <c r="H30" s="71" t="s">
        <v>580</v>
      </c>
      <c r="I30" s="12">
        <f>INDEX(Propetz!BU:BU,MATCH($E30,Propetz!$D:$D,0),1)</f>
        <v>95868.21</v>
      </c>
      <c r="J30" s="12">
        <f>INDEX(Propetz!BV:BV,MATCH($E30,Propetz!$D:$D,0),1)</f>
        <v>122816.50000000001</v>
      </c>
      <c r="K30" s="12">
        <f>INDEX(Propetz!BW:BW,MATCH($E30,Propetz!$D:$D,0),1)</f>
        <v>84730.57</v>
      </c>
      <c r="L30" s="12">
        <f>INDEX(Propetz!BX:BX,MATCH($E30,Propetz!$D:$D,0),1)</f>
        <v>120117.22999999998</v>
      </c>
      <c r="M30" s="12">
        <f>INDEX(Propetz!BY:BY,MATCH($E30,Propetz!$D:$D,0),1)</f>
        <v>61264.56</v>
      </c>
    </row>
    <row r="31" spans="3:13" ht="45" x14ac:dyDescent="0.25">
      <c r="C31" s="67" t="str">
        <f>INDEX(Propetz!B:B,MATCH($E31,Propetz!$D:$D,0),1)</f>
        <v>L R B GOUVEIA &amp; CIA LTDA</v>
      </c>
      <c r="D31" s="78" t="str">
        <f>INDEX(Propetz!C:C,MATCH($E31,Propetz!$D:$D,0),1)</f>
        <v>PR</v>
      </c>
      <c r="E31" s="64">
        <v>1002</v>
      </c>
      <c r="F31" s="78" t="str">
        <f>INDEX(Propetz!F:F,MATCH($E31,Propetz!$D:$D,0),1)</f>
        <v>Yasmin Propetz Distribuição</v>
      </c>
      <c r="G31" s="78" t="str">
        <f>INDEX(Propetz!G:G,MATCH($E31,Propetz!$D:$D,0),1)</f>
        <v>Ativo</v>
      </c>
      <c r="H31" s="71" t="s">
        <v>581</v>
      </c>
      <c r="I31" s="12">
        <f>INDEX(Propetz!BU:BU,MATCH($E31,Propetz!$D:$D,0),1)</f>
        <v>91700.079999999987</v>
      </c>
      <c r="J31" s="12">
        <f>INDEX(Propetz!BV:BV,MATCH($E31,Propetz!$D:$D,0),1)</f>
        <v>102811.87000000001</v>
      </c>
      <c r="K31" s="12">
        <f>INDEX(Propetz!BW:BW,MATCH($E31,Propetz!$D:$D,0),1)</f>
        <v>80165.94</v>
      </c>
      <c r="L31" s="12">
        <f>INDEX(Propetz!BX:BX,MATCH($E31,Propetz!$D:$D,0),1)</f>
        <v>44925.64</v>
      </c>
      <c r="M31" s="12">
        <f>INDEX(Propetz!BY:BY,MATCH($E31,Propetz!$D:$D,0),1)</f>
        <v>13424.14</v>
      </c>
    </row>
    <row r="32" spans="3:13" x14ac:dyDescent="0.25">
      <c r="C32" s="67" t="str">
        <f>INDEX(Propetz!B:B,MATCH($E32,Propetz!$D:$D,0),1)</f>
        <v>CENTER CAMPINAS - DISTRIBUICAO DE PRODUTOS AGROPECUARIOS LTD</v>
      </c>
      <c r="D32" s="78" t="str">
        <f>INDEX(Propetz!C:C,MATCH($E32,Propetz!$D:$D,0),1)</f>
        <v>SP</v>
      </c>
      <c r="E32" s="64">
        <v>1110</v>
      </c>
      <c r="F32" s="78" t="str">
        <f>INDEX(Propetz!F:F,MATCH($E32,Propetz!$D:$D,0),1)</f>
        <v>Cristiane La Maison Propetz</v>
      </c>
      <c r="G32" s="78" t="str">
        <f>INDEX(Propetz!G:G,MATCH($E32,Propetz!$D:$D,0),1)</f>
        <v>Ativo</v>
      </c>
      <c r="H32" s="71"/>
      <c r="I32" s="12">
        <f>INDEX(Propetz!BU:BU,MATCH($E32,Propetz!$D:$D,0),1)</f>
        <v>88412</v>
      </c>
      <c r="J32" s="12">
        <f>INDEX(Propetz!BV:BV,MATCH($E32,Propetz!$D:$D,0),1)</f>
        <v>90604.23000000001</v>
      </c>
      <c r="K32" s="12">
        <f>INDEX(Propetz!BW:BW,MATCH($E32,Propetz!$D:$D,0),1)</f>
        <v>96805.50999999998</v>
      </c>
      <c r="L32" s="12">
        <f>INDEX(Propetz!BX:BX,MATCH($E32,Propetz!$D:$D,0),1)</f>
        <v>114714.32999999999</v>
      </c>
      <c r="M32" s="12">
        <f>INDEX(Propetz!BY:BY,MATCH($E32,Propetz!$D:$D,0),1)</f>
        <v>31360.86</v>
      </c>
    </row>
    <row r="33" spans="3:13" ht="45" x14ac:dyDescent="0.25">
      <c r="C33" s="67" t="str">
        <f>INDEX(Propetz!B:B,MATCH($E33,Propetz!$D:$D,0),1)</f>
        <v>RAFAELA ZANCHET DA SILVA</v>
      </c>
      <c r="D33" s="78" t="str">
        <f>INDEX(Propetz!C:C,MATCH($E33,Propetz!$D:$D,0),1)</f>
        <v>PR</v>
      </c>
      <c r="E33" s="64">
        <v>1126</v>
      </c>
      <c r="F33" s="78" t="str">
        <f>INDEX(Propetz!F:F,MATCH($E33,Propetz!$D:$D,0),1)</f>
        <v>Yasmin Propetz Distribuição</v>
      </c>
      <c r="G33" s="78" t="str">
        <f>INDEX(Propetz!G:G,MATCH($E33,Propetz!$D:$D,0),1)</f>
        <v>Ativo</v>
      </c>
      <c r="H33" s="71" t="s">
        <v>582</v>
      </c>
      <c r="I33" s="12">
        <f>INDEX(Propetz!BU:BU,MATCH($E33,Propetz!$D:$D,0),1)</f>
        <v>87965.35</v>
      </c>
      <c r="J33" s="12">
        <f>INDEX(Propetz!BV:BV,MATCH($E33,Propetz!$D:$D,0),1)</f>
        <v>61138.979999999996</v>
      </c>
      <c r="K33" s="12">
        <f>INDEX(Propetz!BW:BW,MATCH($E33,Propetz!$D:$D,0),1)</f>
        <v>56366.78</v>
      </c>
      <c r="L33" s="12">
        <f>INDEX(Propetz!BX:BX,MATCH($E33,Propetz!$D:$D,0),1)</f>
        <v>62437.589999999989</v>
      </c>
      <c r="M33" s="12">
        <f>INDEX(Propetz!BY:BY,MATCH($E33,Propetz!$D:$D,0),1)</f>
        <v>19367.66</v>
      </c>
    </row>
    <row r="34" spans="3:13" ht="60" x14ac:dyDescent="0.25">
      <c r="C34" s="67" t="str">
        <f>INDEX(Propetz!B:B,MATCH($E34,Propetz!$D:$D,0),1)</f>
        <v>MAURICIO JOSE VENANCIO DE CARVALHO 17875659809</v>
      </c>
      <c r="D34" s="78" t="str">
        <f>INDEX(Propetz!C:C,MATCH($E34,Propetz!$D:$D,0),1)</f>
        <v>SP</v>
      </c>
      <c r="E34" s="64">
        <v>1186</v>
      </c>
      <c r="F34" s="78" t="str">
        <f>INDEX(Propetz!F:F,MATCH($E34,Propetz!$D:$D,0),1)</f>
        <v>Emanuel Propetz Distribuição</v>
      </c>
      <c r="G34" s="78" t="str">
        <f>INDEX(Propetz!G:G,MATCH($E34,Propetz!$D:$D,0),1)</f>
        <v>Ativo</v>
      </c>
      <c r="H34" s="71" t="s">
        <v>583</v>
      </c>
      <c r="I34" s="12">
        <f>INDEX(Propetz!BU:BU,MATCH($E34,Propetz!$D:$D,0),1)</f>
        <v>87727.95</v>
      </c>
      <c r="J34" s="12">
        <f>INDEX(Propetz!BV:BV,MATCH($E34,Propetz!$D:$D,0),1)</f>
        <v>53112.47</v>
      </c>
      <c r="K34" s="12">
        <f>INDEX(Propetz!BW:BW,MATCH($E34,Propetz!$D:$D,0),1)</f>
        <v>138557.15</v>
      </c>
      <c r="L34" s="12">
        <f>INDEX(Propetz!BX:BX,MATCH($E34,Propetz!$D:$D,0),1)</f>
        <v>87228.319999999992</v>
      </c>
      <c r="M34" s="12">
        <f>INDEX(Propetz!BY:BY,MATCH($E34,Propetz!$D:$D,0),1)</f>
        <v>30173.450000000004</v>
      </c>
    </row>
    <row r="35" spans="3:13" x14ac:dyDescent="0.25">
      <c r="C35" s="67" t="str">
        <f>INDEX(Propetz!B:B,MATCH($E35,Propetz!$D:$D,0),1)</f>
        <v>SAMUEL ANTONIO ISIDORON FEITOSA COSTA 03916196243</v>
      </c>
      <c r="D35" s="78" t="str">
        <f>INDEX(Propetz!C:C,MATCH($E35,Propetz!$D:$D,0),1)</f>
        <v>RO</v>
      </c>
      <c r="E35" s="64">
        <v>1019</v>
      </c>
      <c r="F35" s="78" t="str">
        <f>INDEX(Propetz!F:F,MATCH($E35,Propetz!$D:$D,0),1)</f>
        <v>Yasmin Propetz Distribuição</v>
      </c>
      <c r="G35" s="78" t="str">
        <f>INDEX(Propetz!G:G,MATCH($E35,Propetz!$D:$D,0),1)</f>
        <v>Ativo</v>
      </c>
      <c r="H35" s="71"/>
      <c r="I35" s="12">
        <f>INDEX(Propetz!BU:BU,MATCH($E35,Propetz!$D:$D,0),1)</f>
        <v>87677.549999999988</v>
      </c>
      <c r="J35" s="12">
        <f>INDEX(Propetz!BV:BV,MATCH($E35,Propetz!$D:$D,0),1)</f>
        <v>70501.83</v>
      </c>
      <c r="K35" s="12">
        <f>INDEX(Propetz!BW:BW,MATCH($E35,Propetz!$D:$D,0),1)</f>
        <v>9777.3799999999992</v>
      </c>
      <c r="L35" s="12">
        <f>INDEX(Propetz!BX:BX,MATCH($E35,Propetz!$D:$D,0),1)</f>
        <v>4484.42</v>
      </c>
      <c r="M35" s="12">
        <f>INDEX(Propetz!BY:BY,MATCH($E35,Propetz!$D:$D,0),1)</f>
        <v>0</v>
      </c>
    </row>
    <row r="36" spans="3:13" ht="45" x14ac:dyDescent="0.25">
      <c r="C36" s="67" t="str">
        <f>INDEX(Propetz!B:B,MATCH($E36,Propetz!$D:$D,0),1)</f>
        <v>GR PET COMERCIAL LTDA</v>
      </c>
      <c r="D36" s="78" t="str">
        <f>INDEX(Propetz!C:C,MATCH($E36,Propetz!$D:$D,0),1)</f>
        <v>SC</v>
      </c>
      <c r="E36" s="64">
        <v>1001</v>
      </c>
      <c r="F36" s="78" t="str">
        <f>INDEX(Propetz!F:F,MATCH($E36,Propetz!$D:$D,0),1)</f>
        <v>Yasmin Propetz Distribuição</v>
      </c>
      <c r="G36" s="78" t="str">
        <f>INDEX(Propetz!G:G,MATCH($E36,Propetz!$D:$D,0),1)</f>
        <v>Ativo</v>
      </c>
      <c r="H36" s="71" t="s">
        <v>584</v>
      </c>
      <c r="I36" s="12">
        <f>INDEX(Propetz!BU:BU,MATCH($E36,Propetz!$D:$D,0),1)</f>
        <v>87142.77</v>
      </c>
      <c r="J36" s="12">
        <f>INDEX(Propetz!BV:BV,MATCH($E36,Propetz!$D:$D,0),1)</f>
        <v>124401.51000000002</v>
      </c>
      <c r="K36" s="12">
        <f>INDEX(Propetz!BW:BW,MATCH($E36,Propetz!$D:$D,0),1)</f>
        <v>416948.35</v>
      </c>
      <c r="L36" s="12">
        <f>INDEX(Propetz!BX:BX,MATCH($E36,Propetz!$D:$D,0),1)</f>
        <v>383522.88</v>
      </c>
      <c r="M36" s="12">
        <f>INDEX(Propetz!BY:BY,MATCH($E36,Propetz!$D:$D,0),1)</f>
        <v>249173.98</v>
      </c>
    </row>
    <row r="37" spans="3:13" x14ac:dyDescent="0.25">
      <c r="C37" s="67" t="str">
        <f>INDEX(Propetz!B:B,MATCH($E37,Propetz!$D:$D,0),1)</f>
        <v>FOCUSVET COMERCIO DE PRODUTOS VETERINARIOS LTDA</v>
      </c>
      <c r="D37" s="78" t="str">
        <f>INDEX(Propetz!C:C,MATCH($E37,Propetz!$D:$D,0),1)</f>
        <v>PA</v>
      </c>
      <c r="E37" s="64">
        <v>1259</v>
      </c>
      <c r="F37" s="78" t="str">
        <f>INDEX(Propetz!F:F,MATCH($E37,Propetz!$D:$D,0),1)</f>
        <v>Cristiane La Maison Propetz</v>
      </c>
      <c r="G37" s="78" t="str">
        <f>INDEX(Propetz!G:G,MATCH($E37,Propetz!$D:$D,0),1)</f>
        <v>ativo</v>
      </c>
      <c r="H37" s="71"/>
      <c r="I37" s="12">
        <f>INDEX(Propetz!BU:BU,MATCH($E37,Propetz!$D:$D,0),1)</f>
        <v>85067.260000000009</v>
      </c>
      <c r="J37" s="12">
        <f>INDEX(Propetz!BV:BV,MATCH($E37,Propetz!$D:$D,0),1)</f>
        <v>283852.09000000003</v>
      </c>
      <c r="K37" s="12">
        <f>INDEX(Propetz!BW:BW,MATCH($E37,Propetz!$D:$D,0),1)</f>
        <v>467366.06</v>
      </c>
      <c r="L37" s="12">
        <f>INDEX(Propetz!BX:BX,MATCH($E37,Propetz!$D:$D,0),1)</f>
        <v>175568.07</v>
      </c>
      <c r="M37" s="12">
        <f>INDEX(Propetz!BY:BY,MATCH($E37,Propetz!$D:$D,0),1)</f>
        <v>23100.870000000003</v>
      </c>
    </row>
    <row r="38" spans="3:13" x14ac:dyDescent="0.25">
      <c r="C38" s="67" t="str">
        <f>INDEX(Propetz!B:B,MATCH($E38,Propetz!$D:$D,0),1)</f>
        <v>VETSAM DISTRIBUIDORA DE PRODUTOS EIRELI</v>
      </c>
      <c r="D38" s="78" t="str">
        <f>INDEX(Propetz!C:C,MATCH($E38,Propetz!$D:$D,0),1)</f>
        <v>RJ</v>
      </c>
      <c r="E38" s="64">
        <v>1163</v>
      </c>
      <c r="F38" s="78" t="str">
        <f>INDEX(Propetz!F:F,MATCH($E38,Propetz!$D:$D,0),1)</f>
        <v>Emanuel Propetz Distribuição</v>
      </c>
      <c r="G38" s="78" t="str">
        <f>INDEX(Propetz!G:G,MATCH($E38,Propetz!$D:$D,0),1)</f>
        <v>Ativo</v>
      </c>
      <c r="H38" s="71"/>
      <c r="I38" s="12">
        <f>INDEX(Propetz!BU:BU,MATCH($E38,Propetz!$D:$D,0),1)</f>
        <v>84188.800000000003</v>
      </c>
      <c r="J38" s="12">
        <f>INDEX(Propetz!BV:BV,MATCH($E38,Propetz!$D:$D,0),1)</f>
        <v>125708.57000000002</v>
      </c>
      <c r="K38" s="12">
        <f>INDEX(Propetz!BW:BW,MATCH($E38,Propetz!$D:$D,0),1)</f>
        <v>214026.3</v>
      </c>
      <c r="L38" s="12">
        <f>INDEX(Propetz!BX:BX,MATCH($E38,Propetz!$D:$D,0),1)</f>
        <v>312245.49000000005</v>
      </c>
      <c r="M38" s="12">
        <f>INDEX(Propetz!BY:BY,MATCH($E38,Propetz!$D:$D,0),1)</f>
        <v>141841.20000000001</v>
      </c>
    </row>
    <row r="39" spans="3:13" ht="45" x14ac:dyDescent="0.25">
      <c r="C39" s="67" t="str">
        <f>INDEX(Propetz!B:B,MATCH($E39,Propetz!$D:$D,0),1)</f>
        <v>PET SHOP BELO HORIZONTE LTDA</v>
      </c>
      <c r="D39" s="78" t="str">
        <f>INDEX(Propetz!C:C,MATCH($E39,Propetz!$D:$D,0),1)</f>
        <v>MG</v>
      </c>
      <c r="E39" s="64">
        <v>1011</v>
      </c>
      <c r="F39" s="78" t="str">
        <f>INDEX(Propetz!F:F,MATCH($E39,Propetz!$D:$D,0),1)</f>
        <v>Emanuel Propetz Distribuição</v>
      </c>
      <c r="G39" s="78" t="str">
        <f>INDEX(Propetz!G:G,MATCH($E39,Propetz!$D:$D,0),1)</f>
        <v>ativo</v>
      </c>
      <c r="H39" s="71" t="s">
        <v>585</v>
      </c>
      <c r="I39" s="12">
        <f>INDEX(Propetz!BU:BU,MATCH($E39,Propetz!$D:$D,0),1)</f>
        <v>82339.23000000001</v>
      </c>
      <c r="J39" s="12">
        <f>INDEX(Propetz!BV:BV,MATCH($E39,Propetz!$D:$D,0),1)</f>
        <v>81513.280000000013</v>
      </c>
      <c r="K39" s="12">
        <f>INDEX(Propetz!BW:BW,MATCH($E39,Propetz!$D:$D,0),1)</f>
        <v>60568.819999999992</v>
      </c>
      <c r="L39" s="12">
        <f>INDEX(Propetz!BX:BX,MATCH($E39,Propetz!$D:$D,0),1)</f>
        <v>86811.760000000009</v>
      </c>
      <c r="M39" s="12">
        <f>INDEX(Propetz!BY:BY,MATCH($E39,Propetz!$D:$D,0),1)</f>
        <v>56692.520000000004</v>
      </c>
    </row>
    <row r="40" spans="3:13" x14ac:dyDescent="0.25">
      <c r="C40" s="67" t="str">
        <f>INDEX(Propetz!B:B,MATCH($E40,Propetz!$D:$D,0),1)</f>
        <v>UNIVERSO PET COMERCIO DE PRODUTOS E SERVICOS VETERINARIOS S/</v>
      </c>
      <c r="D40" s="78" t="str">
        <f>INDEX(Propetz!C:C,MATCH($E40,Propetz!$D:$D,0),1)</f>
        <v>BA</v>
      </c>
      <c r="E40" s="64">
        <v>1055</v>
      </c>
      <c r="F40" s="78" t="str">
        <f>INDEX(Propetz!F:F,MATCH($E40,Propetz!$D:$D,0),1)</f>
        <v>Emanuel Propetz Distribuição</v>
      </c>
      <c r="G40" s="78" t="str">
        <f>INDEX(Propetz!G:G,MATCH($E40,Propetz!$D:$D,0),1)</f>
        <v>Inadimplente</v>
      </c>
      <c r="H40" s="71"/>
      <c r="I40" s="12">
        <f>INDEX(Propetz!BU:BU,MATCH($E40,Propetz!$D:$D,0),1)</f>
        <v>80877.09</v>
      </c>
      <c r="J40" s="12">
        <f>INDEX(Propetz!BV:BV,MATCH($E40,Propetz!$D:$D,0),1)</f>
        <v>8477.32</v>
      </c>
      <c r="K40" s="12">
        <f>INDEX(Propetz!BW:BW,MATCH($E40,Propetz!$D:$D,0),1)</f>
        <v>0</v>
      </c>
      <c r="L40" s="12">
        <f>INDEX(Propetz!BX:BX,MATCH($E40,Propetz!$D:$D,0),1)</f>
        <v>0</v>
      </c>
      <c r="M40" s="12">
        <f>INDEX(Propetz!BY:BY,MATCH($E40,Propetz!$D:$D,0),1)</f>
        <v>0</v>
      </c>
    </row>
    <row r="41" spans="3:13" ht="90" x14ac:dyDescent="0.25">
      <c r="C41" s="67" t="str">
        <f>INDEX(Propetz!B:B,MATCH($E41,Propetz!$D:$D,0),1)</f>
        <v>LUCIANO DA COSTA NUNES</v>
      </c>
      <c r="D41" s="78" t="str">
        <f>INDEX(Propetz!C:C,MATCH($E41,Propetz!$D:$D,0),1)</f>
        <v>RS</v>
      </c>
      <c r="E41" s="64">
        <v>1212</v>
      </c>
      <c r="F41" s="78" t="str">
        <f>INDEX(Propetz!F:F,MATCH($E41,Propetz!$D:$D,0),1)</f>
        <v>Yasmin Propetz Distribuição</v>
      </c>
      <c r="G41" s="78" t="str">
        <f>INDEX(Propetz!G:G,MATCH($E41,Propetz!$D:$D,0),1)</f>
        <v>Ativo</v>
      </c>
      <c r="H41" s="71" t="s">
        <v>586</v>
      </c>
      <c r="I41" s="12">
        <f>INDEX(Propetz!BU:BU,MATCH($E41,Propetz!$D:$D,0),1)</f>
        <v>77484.890000000014</v>
      </c>
      <c r="J41" s="12">
        <f>INDEX(Propetz!BV:BV,MATCH($E41,Propetz!$D:$D,0),1)</f>
        <v>55515.710000000006</v>
      </c>
      <c r="K41" s="12">
        <f>INDEX(Propetz!BW:BW,MATCH($E41,Propetz!$D:$D,0),1)</f>
        <v>55408.960000000006</v>
      </c>
      <c r="L41" s="12">
        <f>INDEX(Propetz!BX:BX,MATCH($E41,Propetz!$D:$D,0),1)</f>
        <v>56292.28</v>
      </c>
      <c r="M41" s="12">
        <f>INDEX(Propetz!BY:BY,MATCH($E41,Propetz!$D:$D,0),1)</f>
        <v>24949.730000000003</v>
      </c>
    </row>
    <row r="42" spans="3:13" ht="45" x14ac:dyDescent="0.25">
      <c r="C42" s="67" t="str">
        <f>INDEX(Propetz!B:B,MATCH($E42,Propetz!$D:$D,0),1)</f>
        <v>ANDERSON CERQUEIRA ANDRIETTA 22158467800</v>
      </c>
      <c r="D42" s="78" t="str">
        <f>INDEX(Propetz!C:C,MATCH($E42,Propetz!$D:$D,0),1)</f>
        <v>SP</v>
      </c>
      <c r="E42" s="64">
        <v>1035</v>
      </c>
      <c r="F42" s="78" t="str">
        <f>INDEX(Propetz!F:F,MATCH($E42,Propetz!$D:$D,0),1)</f>
        <v>Emanuel Propetz Distribuição</v>
      </c>
      <c r="G42" s="78" t="str">
        <f>INDEX(Propetz!G:G,MATCH($E42,Propetz!$D:$D,0),1)</f>
        <v>Ativo</v>
      </c>
      <c r="H42" s="71" t="s">
        <v>587</v>
      </c>
      <c r="I42" s="12">
        <f>INDEX(Propetz!BU:BU,MATCH($E42,Propetz!$D:$D,0),1)</f>
        <v>77228.759999999995</v>
      </c>
      <c r="J42" s="12">
        <f>INDEX(Propetz!BV:BV,MATCH($E42,Propetz!$D:$D,0),1)</f>
        <v>82921.47</v>
      </c>
      <c r="K42" s="12">
        <f>INDEX(Propetz!BW:BW,MATCH($E42,Propetz!$D:$D,0),1)</f>
        <v>92223.289000000019</v>
      </c>
      <c r="L42" s="12">
        <f>INDEX(Propetz!BX:BX,MATCH($E42,Propetz!$D:$D,0),1)</f>
        <v>113.64</v>
      </c>
      <c r="M42" s="12">
        <f>INDEX(Propetz!BY:BY,MATCH($E42,Propetz!$D:$D,0),1)</f>
        <v>0</v>
      </c>
    </row>
    <row r="43" spans="3:13" ht="45" x14ac:dyDescent="0.25">
      <c r="C43" s="67" t="str">
        <f>INDEX(Propetz!B:B,MATCH($E43,Propetz!$D:$D,0),1)</f>
        <v>SWIFT STTALLYON COMERCIO LTDA</v>
      </c>
      <c r="D43" s="78" t="str">
        <f>INDEX(Propetz!C:C,MATCH($E43,Propetz!$D:$D,0),1)</f>
        <v>RJ</v>
      </c>
      <c r="E43" s="64">
        <v>1047</v>
      </c>
      <c r="F43" s="78" t="str">
        <f>INDEX(Propetz!F:F,MATCH($E43,Propetz!$D:$D,0),1)</f>
        <v>Emanuel Propetz Distribuição</v>
      </c>
      <c r="G43" s="78" t="str">
        <f>INDEX(Propetz!G:G,MATCH($E43,Propetz!$D:$D,0),1)</f>
        <v>Ativo</v>
      </c>
      <c r="H43" s="71" t="s">
        <v>588</v>
      </c>
      <c r="I43" s="12">
        <f>INDEX(Propetz!BU:BU,MATCH($E43,Propetz!$D:$D,0),1)</f>
        <v>76884.539999999994</v>
      </c>
      <c r="J43" s="12">
        <f>INDEX(Propetz!BV:BV,MATCH($E43,Propetz!$D:$D,0),1)</f>
        <v>44285.41</v>
      </c>
      <c r="K43" s="12">
        <f>INDEX(Propetz!BW:BW,MATCH($E43,Propetz!$D:$D,0),1)</f>
        <v>24273.949999999997</v>
      </c>
      <c r="L43" s="12">
        <f>INDEX(Propetz!BX:BX,MATCH($E43,Propetz!$D:$D,0),1)</f>
        <v>15006.73</v>
      </c>
      <c r="M43" s="12">
        <f>INDEX(Propetz!BY:BY,MATCH($E43,Propetz!$D:$D,0),1)</f>
        <v>6754.2000000000007</v>
      </c>
    </row>
    <row r="44" spans="3:13" x14ac:dyDescent="0.25">
      <c r="C44" s="67" t="str">
        <f>INDEX(Propetz!B:B,MATCH($E44,Propetz!$D:$D,0),1)</f>
        <v>DISTRIBUIDORA ZANELLA LTDA</v>
      </c>
      <c r="D44" s="78" t="str">
        <f>INDEX(Propetz!C:C,MATCH($E44,Propetz!$D:$D,0),1)</f>
        <v>RS</v>
      </c>
      <c r="E44" s="64">
        <v>1078</v>
      </c>
      <c r="F44" s="78" t="str">
        <f>INDEX(Propetz!F:F,MATCH($E44,Propetz!$D:$D,0),1)</f>
        <v>Cristiane La Maison Propetz</v>
      </c>
      <c r="G44" s="78" t="str">
        <f>INDEX(Propetz!G:G,MATCH($E44,Propetz!$D:$D,0),1)</f>
        <v>Ativo</v>
      </c>
      <c r="H44" s="71"/>
      <c r="I44" s="12">
        <f>INDEX(Propetz!BU:BU,MATCH($E44,Propetz!$D:$D,0),1)</f>
        <v>73684.59</v>
      </c>
      <c r="J44" s="12">
        <f>INDEX(Propetz!BV:BV,MATCH($E44,Propetz!$D:$D,0),1)</f>
        <v>100802.73999999999</v>
      </c>
      <c r="K44" s="12">
        <f>INDEX(Propetz!BW:BW,MATCH($E44,Propetz!$D:$D,0),1)</f>
        <v>80692.400000000009</v>
      </c>
      <c r="L44" s="12">
        <f>INDEX(Propetz!BX:BX,MATCH($E44,Propetz!$D:$D,0),1)</f>
        <v>81090.59</v>
      </c>
      <c r="M44" s="12">
        <f>INDEX(Propetz!BY:BY,MATCH($E44,Propetz!$D:$D,0),1)</f>
        <v>21591.620000000003</v>
      </c>
    </row>
    <row r="45" spans="3:13" x14ac:dyDescent="0.25">
      <c r="C45" s="67" t="str">
        <f>INDEX(Propetz!B:B,MATCH($E45,Propetz!$D:$D,0),1)</f>
        <v>PET &amp; GARDEN PRODUTOS AGROPECUARIOS LTDA</v>
      </c>
      <c r="D45" s="78" t="str">
        <f>INDEX(Propetz!C:C,MATCH($E45,Propetz!$D:$D,0),1)</f>
        <v>DF</v>
      </c>
      <c r="E45" s="64">
        <v>1059</v>
      </c>
      <c r="F45" s="78" t="str">
        <f>INDEX(Propetz!F:F,MATCH($E45,Propetz!$D:$D,0),1)</f>
        <v>Yasmin Propetz Distribuição</v>
      </c>
      <c r="G45" s="78" t="str">
        <f>INDEX(Propetz!G:G,MATCH($E45,Propetz!$D:$D,0),1)</f>
        <v>inadimplente</v>
      </c>
      <c r="H45" s="71"/>
      <c r="I45" s="12">
        <f>INDEX(Propetz!BU:BU,MATCH($E45,Propetz!$D:$D,0),1)</f>
        <v>73649.58</v>
      </c>
      <c r="J45" s="12">
        <f>INDEX(Propetz!BV:BV,MATCH($E45,Propetz!$D:$D,0),1)</f>
        <v>13951.04</v>
      </c>
      <c r="K45" s="12">
        <f>INDEX(Propetz!BW:BW,MATCH($E45,Propetz!$D:$D,0),1)</f>
        <v>0</v>
      </c>
      <c r="L45" s="12">
        <f>INDEX(Propetz!BX:BX,MATCH($E45,Propetz!$D:$D,0),1)</f>
        <v>0</v>
      </c>
      <c r="M45" s="12">
        <f>INDEX(Propetz!BY:BY,MATCH($E45,Propetz!$D:$D,0),1)</f>
        <v>0</v>
      </c>
    </row>
    <row r="46" spans="3:13" ht="45" x14ac:dyDescent="0.25">
      <c r="C46" s="67" t="str">
        <f>INDEX(Propetz!B:B,MATCH($E46,Propetz!$D:$D,0),1)</f>
        <v>MARCOS CESAR CHMILUK - ALIMENTOS</v>
      </c>
      <c r="D46" s="78" t="str">
        <f>INDEX(Propetz!C:C,MATCH($E46,Propetz!$D:$D,0),1)</f>
        <v>PR</v>
      </c>
      <c r="E46" s="64">
        <v>1154</v>
      </c>
      <c r="F46" s="78" t="str">
        <f>INDEX(Propetz!F:F,MATCH($E46,Propetz!$D:$D,0),1)</f>
        <v>Yasmin Propetz Distribuição</v>
      </c>
      <c r="G46" s="78" t="str">
        <f>INDEX(Propetz!G:G,MATCH($E46,Propetz!$D:$D,0),1)</f>
        <v>inadimplente</v>
      </c>
      <c r="H46" s="71" t="s">
        <v>589</v>
      </c>
      <c r="I46" s="12">
        <f>INDEX(Propetz!BU:BU,MATCH($E46,Propetz!$D:$D,0),1)</f>
        <v>73580.320000000007</v>
      </c>
      <c r="J46" s="12">
        <f>INDEX(Propetz!BV:BV,MATCH($E46,Propetz!$D:$D,0),1)</f>
        <v>46264</v>
      </c>
      <c r="K46" s="12">
        <f>INDEX(Propetz!BW:BW,MATCH($E46,Propetz!$D:$D,0),1)</f>
        <v>26174.76</v>
      </c>
      <c r="L46" s="12">
        <f>INDEX(Propetz!BX:BX,MATCH($E46,Propetz!$D:$D,0),1)</f>
        <v>5490.62</v>
      </c>
      <c r="M46" s="12">
        <f>INDEX(Propetz!BY:BY,MATCH($E46,Propetz!$D:$D,0),1)</f>
        <v>0</v>
      </c>
    </row>
    <row r="47" spans="3:13" x14ac:dyDescent="0.25">
      <c r="C47" s="67" t="str">
        <f>INDEX(Propetz!B:B,MATCH($E47,Propetz!$D:$D,0),1)</f>
        <v>STYLO PET DISTRIBUIDORA LTDA</v>
      </c>
      <c r="D47" s="78" t="str">
        <f>INDEX(Propetz!C:C,MATCH($E47,Propetz!$D:$D,0),1)</f>
        <v>SC</v>
      </c>
      <c r="E47" s="64">
        <v>1029</v>
      </c>
      <c r="F47" s="78" t="str">
        <f>INDEX(Propetz!F:F,MATCH($E47,Propetz!$D:$D,0),1)</f>
        <v>Cristiane La Maison Propetz</v>
      </c>
      <c r="G47" s="78" t="str">
        <f>INDEX(Propetz!G:G,MATCH($E47,Propetz!$D:$D,0),1)</f>
        <v>Ativo</v>
      </c>
      <c r="H47" s="71"/>
      <c r="I47" s="12">
        <f>INDEX(Propetz!BU:BU,MATCH($E47,Propetz!$D:$D,0),1)</f>
        <v>70847.98000000001</v>
      </c>
      <c r="J47" s="12">
        <f>INDEX(Propetz!BV:BV,MATCH($E47,Propetz!$D:$D,0),1)</f>
        <v>82889.959999999992</v>
      </c>
      <c r="K47" s="12">
        <f>INDEX(Propetz!BW:BW,MATCH($E47,Propetz!$D:$D,0),1)</f>
        <v>65122.64</v>
      </c>
      <c r="L47" s="12">
        <f>INDEX(Propetz!BX:BX,MATCH($E47,Propetz!$D:$D,0),1)</f>
        <v>79816.25</v>
      </c>
      <c r="M47" s="12">
        <f>INDEX(Propetz!BY:BY,MATCH($E47,Propetz!$D:$D,0),1)</f>
        <v>43853.26</v>
      </c>
    </row>
    <row r="48" spans="3:13" x14ac:dyDescent="0.25">
      <c r="C48" s="67" t="str">
        <f>INDEX(Propetz!B:B,MATCH($E48,Propetz!$D:$D,0),1)</f>
        <v>ADRIANO BERNARDES MATE</v>
      </c>
      <c r="D48" s="78" t="str">
        <f>INDEX(Propetz!C:C,MATCH($E48,Propetz!$D:$D,0),1)</f>
        <v>SP</v>
      </c>
      <c r="E48" s="64">
        <v>1012</v>
      </c>
      <c r="F48" s="78" t="str">
        <f>INDEX(Propetz!F:F,MATCH($E48,Propetz!$D:$D,0),1)</f>
        <v>Emanuel Propetz Distribuição</v>
      </c>
      <c r="G48" s="78" t="str">
        <f>INDEX(Propetz!G:G,MATCH($E48,Propetz!$D:$D,0),1)</f>
        <v>inadimplente</v>
      </c>
      <c r="H48" s="71"/>
      <c r="I48" s="12">
        <f>INDEX(Propetz!BU:BU,MATCH($E48,Propetz!$D:$D,0),1)</f>
        <v>70645.349999999991</v>
      </c>
      <c r="J48" s="12">
        <f>INDEX(Propetz!BV:BV,MATCH($E48,Propetz!$D:$D,0),1)</f>
        <v>11665.6</v>
      </c>
      <c r="K48" s="12">
        <f>INDEX(Propetz!BW:BW,MATCH($E48,Propetz!$D:$D,0),1)</f>
        <v>0</v>
      </c>
      <c r="L48" s="12">
        <f>INDEX(Propetz!BX:BX,MATCH($E48,Propetz!$D:$D,0),1)</f>
        <v>0</v>
      </c>
      <c r="M48" s="12">
        <f>INDEX(Propetz!BY:BY,MATCH($E48,Propetz!$D:$D,0),1)</f>
        <v>0</v>
      </c>
    </row>
    <row r="49" spans="3:13" ht="30" x14ac:dyDescent="0.25">
      <c r="C49" s="67" t="str">
        <f>INDEX(Propetz!B:B,MATCH($E49,Propetz!$D:$D,0),1)</f>
        <v>SOROPET SOROCABA COMERCIO DE EQUIPAMENTOS PARA BANHO E TOSA</v>
      </c>
      <c r="D49" s="78" t="str">
        <f>INDEX(Propetz!C:C,MATCH($E49,Propetz!$D:$D,0),1)</f>
        <v>SP</v>
      </c>
      <c r="E49" s="64">
        <v>1070</v>
      </c>
      <c r="F49" s="78" t="str">
        <f>INDEX(Propetz!F:F,MATCH($E49,Propetz!$D:$D,0),1)</f>
        <v>Emanuel Propetz Distribuição</v>
      </c>
      <c r="G49" s="78" t="str">
        <f>INDEX(Propetz!G:G,MATCH($E49,Propetz!$D:$D,0),1)</f>
        <v>Ativo</v>
      </c>
      <c r="H49" s="71" t="s">
        <v>590</v>
      </c>
      <c r="I49" s="12">
        <f>INDEX(Propetz!BU:BU,MATCH($E49,Propetz!$D:$D,0),1)</f>
        <v>68138</v>
      </c>
      <c r="J49" s="12">
        <f>INDEX(Propetz!BV:BV,MATCH($E49,Propetz!$D:$D,0),1)</f>
        <v>55993.74</v>
      </c>
      <c r="K49" s="12">
        <f>INDEX(Propetz!BW:BW,MATCH($E49,Propetz!$D:$D,0),1)</f>
        <v>47525.17</v>
      </c>
      <c r="L49" s="12">
        <f>INDEX(Propetz!BX:BX,MATCH($E49,Propetz!$D:$D,0),1)</f>
        <v>65820.239999999991</v>
      </c>
      <c r="M49" s="12">
        <f>INDEX(Propetz!BY:BY,MATCH($E49,Propetz!$D:$D,0),1)</f>
        <v>29252.489999999998</v>
      </c>
    </row>
    <row r="50" spans="3:13" ht="60" x14ac:dyDescent="0.25">
      <c r="C50" s="67" t="str">
        <f>INDEX(Propetz!B:B,MATCH($E50,Propetz!$D:$D,0),1)</f>
        <v>PETMAIS DISTRIBUIDORA E SERVICOS VETERINARIOS LTDA</v>
      </c>
      <c r="D50" s="78" t="str">
        <f>INDEX(Propetz!C:C,MATCH($E50,Propetz!$D:$D,0),1)</f>
        <v>RN</v>
      </c>
      <c r="E50" s="64">
        <v>1102</v>
      </c>
      <c r="F50" s="78" t="str">
        <f>INDEX(Propetz!F:F,MATCH($E50,Propetz!$D:$D,0),1)</f>
        <v>Emanuel Propetz Distribuição</v>
      </c>
      <c r="G50" s="78" t="str">
        <f>INDEX(Propetz!G:G,MATCH($E50,Propetz!$D:$D,0),1)</f>
        <v>Ativo</v>
      </c>
      <c r="H50" s="71" t="s">
        <v>591</v>
      </c>
      <c r="I50" s="12">
        <f>INDEX(Propetz!BU:BU,MATCH($E50,Propetz!$D:$D,0),1)</f>
        <v>68009.27</v>
      </c>
      <c r="J50" s="12">
        <f>INDEX(Propetz!BV:BV,MATCH($E50,Propetz!$D:$D,0),1)</f>
        <v>84607.55</v>
      </c>
      <c r="K50" s="12">
        <f>INDEX(Propetz!BW:BW,MATCH($E50,Propetz!$D:$D,0),1)</f>
        <v>72677.86</v>
      </c>
      <c r="L50" s="12">
        <f>INDEX(Propetz!BX:BX,MATCH($E50,Propetz!$D:$D,0),1)</f>
        <v>57329.83</v>
      </c>
      <c r="M50" s="12">
        <f>INDEX(Propetz!BY:BY,MATCH($E50,Propetz!$D:$D,0),1)</f>
        <v>18292.68</v>
      </c>
    </row>
    <row r="51" spans="3:13" x14ac:dyDescent="0.25">
      <c r="C51" s="67" t="str">
        <f>INDEX(Propetz!B:B,MATCH($E51,Propetz!$D:$D,0),1)</f>
        <v>L TAFFAREL AGROPET ME</v>
      </c>
      <c r="D51" s="78" t="str">
        <f>INDEX(Propetz!C:C,MATCH($E51,Propetz!$D:$D,0),1)</f>
        <v>RS</v>
      </c>
      <c r="E51" s="64">
        <v>1003</v>
      </c>
      <c r="F51" s="78" t="str">
        <f>INDEX(Propetz!F:F,MATCH($E51,Propetz!$D:$D,0),1)</f>
        <v>Cristiane La Maison Propetz</v>
      </c>
      <c r="G51" s="78" t="str">
        <f>INDEX(Propetz!G:G,MATCH($E51,Propetz!$D:$D,0),1)</f>
        <v>Ativo</v>
      </c>
      <c r="H51" s="71"/>
      <c r="I51" s="12">
        <f>INDEX(Propetz!BU:BU,MATCH($E51,Propetz!$D:$D,0),1)</f>
        <v>67983.56</v>
      </c>
      <c r="J51" s="12">
        <f>INDEX(Propetz!BV:BV,MATCH($E51,Propetz!$D:$D,0),1)</f>
        <v>139312.20000000001</v>
      </c>
      <c r="K51" s="12">
        <f>INDEX(Propetz!BW:BW,MATCH($E51,Propetz!$D:$D,0),1)</f>
        <v>189407.83000000002</v>
      </c>
      <c r="L51" s="12">
        <f>INDEX(Propetz!BX:BX,MATCH($E51,Propetz!$D:$D,0),1)</f>
        <v>271920.08</v>
      </c>
      <c r="M51" s="12">
        <f>INDEX(Propetz!BY:BY,MATCH($E51,Propetz!$D:$D,0),1)</f>
        <v>137880.44</v>
      </c>
    </row>
    <row r="52" spans="3:13" ht="45" x14ac:dyDescent="0.25">
      <c r="C52" s="67" t="str">
        <f>INDEX(Propetz!B:B,MATCH($E52,Propetz!$D:$D,0),1)</f>
        <v>GOLDEN DOG LTDA</v>
      </c>
      <c r="D52" s="78" t="str">
        <f>INDEX(Propetz!C:C,MATCH($E52,Propetz!$D:$D,0),1)</f>
        <v>PR</v>
      </c>
      <c r="E52" s="64">
        <v>1054</v>
      </c>
      <c r="F52" s="78" t="str">
        <f>INDEX(Propetz!F:F,MATCH($E52,Propetz!$D:$D,0),1)</f>
        <v>Yasmin Propetz Distribuição</v>
      </c>
      <c r="G52" s="78" t="str">
        <f>INDEX(Propetz!G:G,MATCH($E52,Propetz!$D:$D,0),1)</f>
        <v>Ativo</v>
      </c>
      <c r="H52" s="71" t="s">
        <v>592</v>
      </c>
      <c r="I52" s="12">
        <f>INDEX(Propetz!BU:BU,MATCH($E52,Propetz!$D:$D,0),1)</f>
        <v>67597.48</v>
      </c>
      <c r="J52" s="12">
        <f>INDEX(Propetz!BV:BV,MATCH($E52,Propetz!$D:$D,0),1)</f>
        <v>53199.16</v>
      </c>
      <c r="K52" s="12">
        <f>INDEX(Propetz!BW:BW,MATCH($E52,Propetz!$D:$D,0),1)</f>
        <v>24444.11</v>
      </c>
      <c r="L52" s="12">
        <f>INDEX(Propetz!BX:BX,MATCH($E52,Propetz!$D:$D,0),1)</f>
        <v>34998.050000000003</v>
      </c>
      <c r="M52" s="12">
        <f>INDEX(Propetz!BY:BY,MATCH($E52,Propetz!$D:$D,0),1)</f>
        <v>23914.080000000002</v>
      </c>
    </row>
    <row r="53" spans="3:13" ht="45" x14ac:dyDescent="0.25">
      <c r="C53" s="67" t="str">
        <f>INDEX(Propetz!B:B,MATCH($E53,Propetz!$D:$D,0),1)</f>
        <v>ANA LIGIA ZICK</v>
      </c>
      <c r="D53" s="78" t="str">
        <f>INDEX(Propetz!C:C,MATCH($E53,Propetz!$D:$D,0),1)</f>
        <v>SC</v>
      </c>
      <c r="E53" s="64">
        <v>1209</v>
      </c>
      <c r="F53" s="78" t="str">
        <f>INDEX(Propetz!F:F,MATCH($E53,Propetz!$D:$D,0),1)</f>
        <v>Yasmin Propetz Distribuição</v>
      </c>
      <c r="G53" s="78" t="str">
        <f>INDEX(Propetz!G:G,MATCH($E53,Propetz!$D:$D,0),1)</f>
        <v>Ativo</v>
      </c>
      <c r="H53" s="71" t="s">
        <v>593</v>
      </c>
      <c r="I53" s="12">
        <f>INDEX(Propetz!BU:BU,MATCH($E53,Propetz!$D:$D,0),1)</f>
        <v>65548.460000000006</v>
      </c>
      <c r="J53" s="12">
        <f>INDEX(Propetz!BV:BV,MATCH($E53,Propetz!$D:$D,0),1)</f>
        <v>74669.969999999987</v>
      </c>
      <c r="K53" s="12">
        <f>INDEX(Propetz!BW:BW,MATCH($E53,Propetz!$D:$D,0),1)</f>
        <v>90889</v>
      </c>
      <c r="L53" s="12">
        <f>INDEX(Propetz!BX:BX,MATCH($E53,Propetz!$D:$D,0),1)</f>
        <v>108135.29</v>
      </c>
      <c r="M53" s="12">
        <f>INDEX(Propetz!BY:BY,MATCH($E53,Propetz!$D:$D,0),1)</f>
        <v>61268.36</v>
      </c>
    </row>
    <row r="54" spans="3:13" x14ac:dyDescent="0.25">
      <c r="C54" s="67" t="str">
        <f>INDEX(Propetz!B:B,MATCH($E54,Propetz!$D:$D,0),1)</f>
        <v>RACA DISTRIBUIDORA DE PRODUTOS VETERINARIOS LTDA</v>
      </c>
      <c r="D54" s="78" t="str">
        <f>INDEX(Propetz!C:C,MATCH($E54,Propetz!$D:$D,0),1)</f>
        <v>RN</v>
      </c>
      <c r="E54" s="64">
        <v>1138</v>
      </c>
      <c r="F54" s="78" t="str">
        <f>INDEX(Propetz!F:F,MATCH($E54,Propetz!$D:$D,0),1)</f>
        <v>Cristiane La Maison Propetz</v>
      </c>
      <c r="G54" s="78" t="str">
        <f>INDEX(Propetz!G:G,MATCH($E54,Propetz!$D:$D,0),1)</f>
        <v>inativo</v>
      </c>
      <c r="H54" s="71"/>
      <c r="I54" s="12">
        <f>INDEX(Propetz!BU:BU,MATCH($E54,Propetz!$D:$D,0),1)</f>
        <v>64111.790000000008</v>
      </c>
      <c r="J54" s="12">
        <f>INDEX(Propetz!BV:BV,MATCH($E54,Propetz!$D:$D,0),1)</f>
        <v>31229.32</v>
      </c>
      <c r="K54" s="12">
        <f>INDEX(Propetz!BW:BW,MATCH($E54,Propetz!$D:$D,0),1)</f>
        <v>4148.45</v>
      </c>
      <c r="L54" s="12">
        <f>INDEX(Propetz!BX:BX,MATCH($E54,Propetz!$D:$D,0),1)</f>
        <v>0</v>
      </c>
      <c r="M54" s="12">
        <f>INDEX(Propetz!BY:BY,MATCH($E54,Propetz!$D:$D,0),1)</f>
        <v>0</v>
      </c>
    </row>
    <row r="55" spans="3:13" x14ac:dyDescent="0.25">
      <c r="C55" s="67" t="str">
        <f>INDEX(Propetz!B:B,MATCH($E55,Propetz!$D:$D,0),1)</f>
        <v>BRG COMERCIO DE PRODUTOS AGROPECUARIO LTDA</v>
      </c>
      <c r="D55" s="78" t="str">
        <f>INDEX(Propetz!C:C,MATCH($E55,Propetz!$D:$D,0),1)</f>
        <v>SC</v>
      </c>
      <c r="E55" s="64">
        <v>1064</v>
      </c>
      <c r="F55" s="78" t="str">
        <f>INDEX(Propetz!F:F,MATCH($E55,Propetz!$D:$D,0),1)</f>
        <v>Cristiane La Maison Propetz</v>
      </c>
      <c r="G55" s="78" t="str">
        <f>INDEX(Propetz!G:G,MATCH($E55,Propetz!$D:$D,0),1)</f>
        <v>Ativo</v>
      </c>
      <c r="H55" s="71"/>
      <c r="I55" s="12">
        <f>INDEX(Propetz!BU:BU,MATCH($E55,Propetz!$D:$D,0),1)</f>
        <v>63144.21</v>
      </c>
      <c r="J55" s="12">
        <f>INDEX(Propetz!BV:BV,MATCH($E55,Propetz!$D:$D,0),1)</f>
        <v>38385.360000000001</v>
      </c>
      <c r="K55" s="12">
        <f>INDEX(Propetz!BW:BW,MATCH($E55,Propetz!$D:$D,0),1)</f>
        <v>53673.740000000005</v>
      </c>
      <c r="L55" s="12">
        <f>INDEX(Propetz!BX:BX,MATCH($E55,Propetz!$D:$D,0),1)</f>
        <v>64307.09</v>
      </c>
      <c r="M55" s="12">
        <f>INDEX(Propetz!BY:BY,MATCH($E55,Propetz!$D:$D,0),1)</f>
        <v>19857.88</v>
      </c>
    </row>
    <row r="56" spans="3:13" ht="60" x14ac:dyDescent="0.25">
      <c r="C56" s="67" t="str">
        <f>INDEX(Propetz!B:B,MATCH($E56,Propetz!$D:$D,0),1)</f>
        <v>MARIA LIZ INDUSTRIA E COMERCIO DE VESTUARIO E BIJUTERIAS EIR</v>
      </c>
      <c r="D56" s="78" t="str">
        <f>INDEX(Propetz!C:C,MATCH($E56,Propetz!$D:$D,0),1)</f>
        <v>SC</v>
      </c>
      <c r="E56" s="64">
        <v>1145</v>
      </c>
      <c r="F56" s="78" t="str">
        <f>INDEX(Propetz!F:F,MATCH($E56,Propetz!$D:$D,0),1)</f>
        <v>Yasmin Propetz Distribuição</v>
      </c>
      <c r="G56" s="78" t="str">
        <f>INDEX(Propetz!G:G,MATCH($E56,Propetz!$D:$D,0),1)</f>
        <v>Ativo</v>
      </c>
      <c r="H56" s="71" t="s">
        <v>594</v>
      </c>
      <c r="I56" s="12">
        <f>INDEX(Propetz!BU:BU,MATCH($E56,Propetz!$D:$D,0),1)</f>
        <v>62716.94</v>
      </c>
      <c r="J56" s="12">
        <f>INDEX(Propetz!BV:BV,MATCH($E56,Propetz!$D:$D,0),1)</f>
        <v>75079.400000000009</v>
      </c>
      <c r="K56" s="12">
        <f>INDEX(Propetz!BW:BW,MATCH($E56,Propetz!$D:$D,0),1)</f>
        <v>74457.37</v>
      </c>
      <c r="L56" s="12">
        <f>INDEX(Propetz!BX:BX,MATCH($E56,Propetz!$D:$D,0),1)</f>
        <v>61530.09</v>
      </c>
      <c r="M56" s="12">
        <f>INDEX(Propetz!BY:BY,MATCH($E56,Propetz!$D:$D,0),1)</f>
        <v>17623.239999999998</v>
      </c>
    </row>
    <row r="57" spans="3:13" ht="45" x14ac:dyDescent="0.25">
      <c r="C57" s="67" t="str">
        <f>INDEX(Propetz!B:B,MATCH($E57,Propetz!$D:$D,0),1)</f>
        <v>PET NOBRE COMERCIO DE PRODUTOS ALIMENTICIOS E VETERINARIOS L</v>
      </c>
      <c r="D57" s="78" t="str">
        <f>INDEX(Propetz!C:C,MATCH($E57,Propetz!$D:$D,0),1)</f>
        <v>ES</v>
      </c>
      <c r="E57" s="64">
        <v>1262</v>
      </c>
      <c r="F57" s="78" t="str">
        <f>INDEX(Propetz!F:F,MATCH($E57,Propetz!$D:$D,0),1)</f>
        <v>Emanuel Propetz Distribuição</v>
      </c>
      <c r="G57" s="78" t="str">
        <f>INDEX(Propetz!G:G,MATCH($E57,Propetz!$D:$D,0),1)</f>
        <v>Ativo</v>
      </c>
      <c r="H57" s="71" t="s">
        <v>595</v>
      </c>
      <c r="I57" s="12">
        <f>INDEX(Propetz!BU:BU,MATCH($E57,Propetz!$D:$D,0),1)</f>
        <v>62096.380000000005</v>
      </c>
      <c r="J57" s="12">
        <f>INDEX(Propetz!BV:BV,MATCH($E57,Propetz!$D:$D,0),1)</f>
        <v>69627.430000000008</v>
      </c>
      <c r="K57" s="12">
        <f>INDEX(Propetz!BW:BW,MATCH($E57,Propetz!$D:$D,0),1)</f>
        <v>26579.47</v>
      </c>
      <c r="L57" s="12">
        <f>INDEX(Propetz!BX:BX,MATCH($E57,Propetz!$D:$D,0),1)</f>
        <v>35303.229999999996</v>
      </c>
      <c r="M57" s="12">
        <f>INDEX(Propetz!BY:BY,MATCH($E57,Propetz!$D:$D,0),1)</f>
        <v>17815.32</v>
      </c>
    </row>
    <row r="58" spans="3:13" ht="60" x14ac:dyDescent="0.25">
      <c r="C58" s="67" t="str">
        <f>INDEX(Propetz!B:B,MATCH($E58,Propetz!$D:$D,0),1)</f>
        <v>RODRIGO LIMA DE FREITAS 39244314851</v>
      </c>
      <c r="D58" s="78" t="str">
        <f>INDEX(Propetz!C:C,MATCH($E58,Propetz!$D:$D,0),1)</f>
        <v>SP</v>
      </c>
      <c r="E58" s="64">
        <v>1130</v>
      </c>
      <c r="F58" s="78" t="str">
        <f>INDEX(Propetz!F:F,MATCH($E58,Propetz!$D:$D,0),1)</f>
        <v>Emanuel Propetz Distribuição</v>
      </c>
      <c r="G58" s="78" t="str">
        <f>INDEX(Propetz!G:G,MATCH($E58,Propetz!$D:$D,0),1)</f>
        <v>Ativo</v>
      </c>
      <c r="H58" s="71" t="s">
        <v>596</v>
      </c>
      <c r="I58" s="12">
        <f>INDEX(Propetz!BU:BU,MATCH($E58,Propetz!$D:$D,0),1)</f>
        <v>72076.570000000007</v>
      </c>
      <c r="J58" s="12">
        <f>INDEX(Propetz!BV:BV,MATCH($E58,Propetz!$D:$D,0),1)</f>
        <v>83929.040000000008</v>
      </c>
      <c r="K58" s="12">
        <f>INDEX(Propetz!BW:BW,MATCH($E58,Propetz!$D:$D,0),1)</f>
        <v>92476.93</v>
      </c>
      <c r="L58" s="12">
        <f>INDEX(Propetz!BX:BX,MATCH($E58,Propetz!$D:$D,0),1)</f>
        <v>0</v>
      </c>
      <c r="M58" s="12">
        <f>INDEX(Propetz!BY:BY,MATCH($E58,Propetz!$D:$D,0),1)</f>
        <v>0</v>
      </c>
    </row>
    <row r="59" spans="3:13" ht="30" x14ac:dyDescent="0.25">
      <c r="C59" s="67" t="str">
        <f>INDEX(Propetz!B:B,MATCH($E59,Propetz!$D:$D,0),1)</f>
        <v>SMART PET COMERCIO DE PRODUTOS PARA PEQUENOS ANIMAIS LTDA</v>
      </c>
      <c r="D59" s="78" t="str">
        <f>INDEX(Propetz!C:C,MATCH($E59,Propetz!$D:$D,0),1)</f>
        <v>MS</v>
      </c>
      <c r="E59" s="64">
        <v>1081</v>
      </c>
      <c r="F59" s="78" t="str">
        <f>INDEX(Propetz!F:F,MATCH($E59,Propetz!$D:$D,0),1)</f>
        <v>Yasmin Propetz Distribuição</v>
      </c>
      <c r="G59" s="78" t="str">
        <f>INDEX(Propetz!G:G,MATCH($E59,Propetz!$D:$D,0),1)</f>
        <v>Ativo</v>
      </c>
      <c r="H59" s="71" t="s">
        <v>597</v>
      </c>
      <c r="I59" s="12">
        <f>INDEX(Propetz!BU:BU,MATCH($E59,Propetz!$D:$D,0),1)</f>
        <v>57865.439999999988</v>
      </c>
      <c r="J59" s="12">
        <f>INDEX(Propetz!BV:BV,MATCH($E59,Propetz!$D:$D,0),1)</f>
        <v>100160.62000000001</v>
      </c>
      <c r="K59" s="12">
        <f>INDEX(Propetz!BW:BW,MATCH($E59,Propetz!$D:$D,0),1)</f>
        <v>80161.55</v>
      </c>
      <c r="L59" s="12">
        <f>INDEX(Propetz!BX:BX,MATCH($E59,Propetz!$D:$D,0),1)</f>
        <v>79444.149999999994</v>
      </c>
      <c r="M59" s="12">
        <f>INDEX(Propetz!BY:BY,MATCH($E59,Propetz!$D:$D,0),1)</f>
        <v>28589.870000000003</v>
      </c>
    </row>
    <row r="60" spans="3:13" x14ac:dyDescent="0.25">
      <c r="C60" s="67" t="str">
        <f>INDEX(Propetz!B:B,MATCH($E60,Propetz!$D:$D,0),1)</f>
        <v>GUSTAVO FILIPE MARTINS DE ANDRADE 08436331400</v>
      </c>
      <c r="D60" s="78" t="str">
        <f>INDEX(Propetz!C:C,MATCH($E60,Propetz!$D:$D,0),1)</f>
        <v>PB</v>
      </c>
      <c r="E60" s="64">
        <v>1103</v>
      </c>
      <c r="F60" s="78" t="str">
        <f>INDEX(Propetz!F:F,MATCH($E60,Propetz!$D:$D,0),1)</f>
        <v>Emanuel Propetz Distribuição</v>
      </c>
      <c r="G60" s="78" t="str">
        <f>INDEX(Propetz!G:G,MATCH($E60,Propetz!$D:$D,0),1)</f>
        <v>Ativo</v>
      </c>
      <c r="H60" s="71"/>
      <c r="I60" s="12">
        <f>INDEX(Propetz!BU:BU,MATCH($E60,Propetz!$D:$D,0),1)</f>
        <v>57611.584999999999</v>
      </c>
      <c r="J60" s="12">
        <f>INDEX(Propetz!BV:BV,MATCH($E60,Propetz!$D:$D,0),1)</f>
        <v>56866.13</v>
      </c>
      <c r="K60" s="12">
        <f>INDEX(Propetz!BW:BW,MATCH($E60,Propetz!$D:$D,0),1)</f>
        <v>20182.578000000001</v>
      </c>
      <c r="L60" s="12">
        <f>INDEX(Propetz!BX:BX,MATCH($E60,Propetz!$D:$D,0),1)</f>
        <v>11506.17</v>
      </c>
      <c r="M60" s="12">
        <f>INDEX(Propetz!BY:BY,MATCH($E60,Propetz!$D:$D,0),1)</f>
        <v>0</v>
      </c>
    </row>
    <row r="61" spans="3:13" ht="45" x14ac:dyDescent="0.25">
      <c r="C61" s="67" t="str">
        <f>INDEX(Propetz!B:B,MATCH($E61,Propetz!$D:$D,0),1)</f>
        <v>LULO LACOS INDUSTRIA E COMERCIO LTDA</v>
      </c>
      <c r="D61" s="78" t="str">
        <f>INDEX(Propetz!C:C,MATCH($E61,Propetz!$D:$D,0),1)</f>
        <v>SC</v>
      </c>
      <c r="E61" s="64">
        <v>1014</v>
      </c>
      <c r="F61" s="78" t="str">
        <f>INDEX(Propetz!F:F,MATCH($E61,Propetz!$D:$D,0),1)</f>
        <v>Yasmin Propetz Distribuição</v>
      </c>
      <c r="G61" s="78" t="str">
        <f>INDEX(Propetz!G:G,MATCH($E61,Propetz!$D:$D,0),1)</f>
        <v>Ativo</v>
      </c>
      <c r="H61" s="71" t="s">
        <v>699</v>
      </c>
      <c r="I61" s="12">
        <f>INDEX(Propetz!BU:BU,MATCH($E61,Propetz!$D:$D,0),1)</f>
        <v>57456.430000000008</v>
      </c>
      <c r="J61" s="12">
        <f>INDEX(Propetz!BV:BV,MATCH($E61,Propetz!$D:$D,0),1)</f>
        <v>69971.38</v>
      </c>
      <c r="K61" s="12">
        <f>INDEX(Propetz!BW:BW,MATCH($E61,Propetz!$D:$D,0),1)</f>
        <v>61105.34</v>
      </c>
      <c r="L61" s="12">
        <f>INDEX(Propetz!BX:BX,MATCH($E61,Propetz!$D:$D,0),1)</f>
        <v>57677.09</v>
      </c>
      <c r="M61" s="12">
        <f>INDEX(Propetz!BY:BY,MATCH($E61,Propetz!$D:$D,0),1)</f>
        <v>14030.01</v>
      </c>
    </row>
    <row r="62" spans="3:13" x14ac:dyDescent="0.25">
      <c r="C62" s="67" t="str">
        <f>INDEX(Propetz!B:B,MATCH($E62,Propetz!$D:$D,0),1)</f>
        <v>W A COMERCIO E DISTRIBUICAO LTDA</v>
      </c>
      <c r="D62" s="78" t="str">
        <f>INDEX(Propetz!C:C,MATCH($E62,Propetz!$D:$D,0),1)</f>
        <v>MG</v>
      </c>
      <c r="E62" s="64">
        <v>1195</v>
      </c>
      <c r="F62" s="78" t="str">
        <f>INDEX(Propetz!F:F,MATCH($E62,Propetz!$D:$D,0),1)</f>
        <v>Emanuel Propetz Distribuição</v>
      </c>
      <c r="G62" s="78" t="str">
        <f>INDEX(Propetz!G:G,MATCH($E62,Propetz!$D:$D,0),1)</f>
        <v>Ativo</v>
      </c>
      <c r="H62" s="71"/>
      <c r="I62" s="12">
        <f>INDEX(Propetz!BU:BU,MATCH($E62,Propetz!$D:$D,0),1)</f>
        <v>56605.15</v>
      </c>
      <c r="J62" s="12">
        <f>INDEX(Propetz!BV:BV,MATCH($E62,Propetz!$D:$D,0),1)</f>
        <v>68393.290000000008</v>
      </c>
      <c r="K62" s="12">
        <f>INDEX(Propetz!BW:BW,MATCH($E62,Propetz!$D:$D,0),1)</f>
        <v>66619.990000000005</v>
      </c>
      <c r="L62" s="12">
        <f>INDEX(Propetz!BX:BX,MATCH($E62,Propetz!$D:$D,0),1)</f>
        <v>57919.76</v>
      </c>
      <c r="M62" s="12">
        <f>INDEX(Propetz!BY:BY,MATCH($E62,Propetz!$D:$D,0),1)</f>
        <v>18327.36</v>
      </c>
    </row>
    <row r="63" spans="3:13" ht="60" x14ac:dyDescent="0.25">
      <c r="C63" s="67" t="str">
        <f>INDEX(Propetz!B:B,MATCH($E63,Propetz!$D:$D,0),1)</f>
        <v>ROBERTO ALBERONI FILHO 21634419898</v>
      </c>
      <c r="D63" s="78" t="str">
        <f>INDEX(Propetz!C:C,MATCH($E63,Propetz!$D:$D,0),1)</f>
        <v>SP</v>
      </c>
      <c r="E63" s="64">
        <v>1127</v>
      </c>
      <c r="F63" s="78" t="str">
        <f>INDEX(Propetz!F:F,MATCH($E63,Propetz!$D:$D,0),1)</f>
        <v>Emanuel Propetz Distribuição</v>
      </c>
      <c r="G63" s="78" t="str">
        <f>INDEX(Propetz!G:G,MATCH($E63,Propetz!$D:$D,0),1)</f>
        <v>Ativo</v>
      </c>
      <c r="H63" s="71" t="s">
        <v>598</v>
      </c>
      <c r="I63" s="12">
        <f>INDEX(Propetz!BU:BU,MATCH($E63,Propetz!$D:$D,0),1)</f>
        <v>55958.26</v>
      </c>
      <c r="J63" s="12">
        <f>INDEX(Propetz!BV:BV,MATCH($E63,Propetz!$D:$D,0),1)</f>
        <v>42872.37</v>
      </c>
      <c r="K63" s="12">
        <f>INDEX(Propetz!BW:BW,MATCH($E63,Propetz!$D:$D,0),1)</f>
        <v>33126.199999999997</v>
      </c>
      <c r="L63" s="12">
        <f>INDEX(Propetz!BX:BX,MATCH($E63,Propetz!$D:$D,0),1)</f>
        <v>31056.120000000003</v>
      </c>
      <c r="M63" s="12">
        <f>INDEX(Propetz!BY:BY,MATCH($E63,Propetz!$D:$D,0),1)</f>
        <v>4622.8900000000003</v>
      </c>
    </row>
    <row r="64" spans="3:13" x14ac:dyDescent="0.25">
      <c r="C64" s="67" t="str">
        <f>INDEX(Propetz!B:B,MATCH($E64,Propetz!$D:$D,0),1)</f>
        <v>PET365 DISTRIBUIDORA DE PRODUTOS PARA ANIMAIS EIRELI</v>
      </c>
      <c r="D64" s="78" t="str">
        <f>INDEX(Propetz!C:C,MATCH($E64,Propetz!$D:$D,0),1)</f>
        <v>SP</v>
      </c>
      <c r="E64" s="64">
        <v>1034</v>
      </c>
      <c r="F64" s="78" t="str">
        <f>INDEX(Propetz!F:F,MATCH($E64,Propetz!$D:$D,0),1)</f>
        <v>Cristiane La Maison Propetz</v>
      </c>
      <c r="G64" s="78" t="str">
        <f>INDEX(Propetz!G:G,MATCH($E64,Propetz!$D:$D,0),1)</f>
        <v>Ativo</v>
      </c>
      <c r="H64" s="71"/>
      <c r="I64" s="12">
        <f>INDEX(Propetz!BU:BU,MATCH($E64,Propetz!$D:$D,0),1)</f>
        <v>54382.82</v>
      </c>
      <c r="J64" s="12">
        <f>INDEX(Propetz!BV:BV,MATCH($E64,Propetz!$D:$D,0),1)</f>
        <v>99238.39</v>
      </c>
      <c r="K64" s="12">
        <f>INDEX(Propetz!BW:BW,MATCH($E64,Propetz!$D:$D,0),1)</f>
        <v>139365.87</v>
      </c>
      <c r="L64" s="12">
        <f>INDEX(Propetz!BX:BX,MATCH($E64,Propetz!$D:$D,0),1)</f>
        <v>11489.43</v>
      </c>
      <c r="M64" s="12">
        <f>INDEX(Propetz!BY:BY,MATCH($E64,Propetz!$D:$D,0),1)</f>
        <v>0</v>
      </c>
    </row>
    <row r="65" spans="3:13" x14ac:dyDescent="0.25">
      <c r="C65" s="67" t="str">
        <f>INDEX(Propetz!B:B,MATCH($E65,Propetz!$D:$D,0),1)</f>
        <v>RAYFF HUGO CORREIA LIMA LEITE 04941989406</v>
      </c>
      <c r="D65" s="78" t="str">
        <f>INDEX(Propetz!C:C,MATCH($E65,Propetz!$D:$D,0),1)</f>
        <v>PB</v>
      </c>
      <c r="E65" s="64">
        <v>1092</v>
      </c>
      <c r="F65" s="78" t="str">
        <f>INDEX(Propetz!F:F,MATCH($E65,Propetz!$D:$D,0),1)</f>
        <v>Emanuel Propetz Distribuição</v>
      </c>
      <c r="G65" s="78" t="str">
        <f>INDEX(Propetz!G:G,MATCH($E65,Propetz!$D:$D,0),1)</f>
        <v>inadimplente</v>
      </c>
      <c r="H65" s="71"/>
      <c r="I65" s="12">
        <f>INDEX(Propetz!BU:BU,MATCH($E65,Propetz!$D:$D,0),1)</f>
        <v>53620.21</v>
      </c>
      <c r="J65" s="12">
        <f>INDEX(Propetz!BV:BV,MATCH($E65,Propetz!$D:$D,0),1)</f>
        <v>29525.57</v>
      </c>
      <c r="K65" s="12">
        <f>INDEX(Propetz!BW:BW,MATCH($E65,Propetz!$D:$D,0),1)</f>
        <v>0</v>
      </c>
      <c r="L65" s="12">
        <f>INDEX(Propetz!BX:BX,MATCH($E65,Propetz!$D:$D,0),1)</f>
        <v>0</v>
      </c>
      <c r="M65" s="12">
        <f>INDEX(Propetz!BY:BY,MATCH($E65,Propetz!$D:$D,0),1)</f>
        <v>0</v>
      </c>
    </row>
    <row r="66" spans="3:13" ht="60" x14ac:dyDescent="0.25">
      <c r="C66" s="67" t="str">
        <f>INDEX(Propetz!B:B,MATCH($E66,Propetz!$D:$D,0),1)</f>
        <v>CONPET DISTRIBUIDORA EIRELI</v>
      </c>
      <c r="D66" s="78" t="str">
        <f>INDEX(Propetz!C:C,MATCH($E66,Propetz!$D:$D,0),1)</f>
        <v>MG</v>
      </c>
      <c r="E66" s="64">
        <v>1211</v>
      </c>
      <c r="F66" s="78" t="str">
        <f>INDEX(Propetz!F:F,MATCH($E66,Propetz!$D:$D,0),1)</f>
        <v>Emanuel Propetz Distribuição</v>
      </c>
      <c r="G66" s="78" t="str">
        <f>INDEX(Propetz!G:G,MATCH($E66,Propetz!$D:$D,0),1)</f>
        <v>Ativo</v>
      </c>
      <c r="H66" s="71" t="s">
        <v>700</v>
      </c>
      <c r="I66" s="12">
        <f>INDEX(Propetz!BU:BU,MATCH($E66,Propetz!$D:$D,0),1)</f>
        <v>53274.8</v>
      </c>
      <c r="J66" s="12">
        <f>INDEX(Propetz!BV:BV,MATCH($E66,Propetz!$D:$D,0),1)</f>
        <v>45322.3</v>
      </c>
      <c r="K66" s="12">
        <f>INDEX(Propetz!BW:BW,MATCH($E66,Propetz!$D:$D,0),1)</f>
        <v>44275.46</v>
      </c>
      <c r="L66" s="12">
        <f>INDEX(Propetz!BX:BX,MATCH($E66,Propetz!$D:$D,0),1)</f>
        <v>40166.65</v>
      </c>
      <c r="M66" s="12">
        <f>INDEX(Propetz!BY:BY,MATCH($E66,Propetz!$D:$D,0),1)</f>
        <v>41671.620000000003</v>
      </c>
    </row>
    <row r="67" spans="3:13" ht="45" x14ac:dyDescent="0.25">
      <c r="C67" s="67" t="str">
        <f>INDEX(Propetz!B:B,MATCH($E67,Propetz!$D:$D,0),1)</f>
        <v>ANGELICA MORGUETE MARTINS 17113026869</v>
      </c>
      <c r="D67" s="78" t="str">
        <f>INDEX(Propetz!C:C,MATCH($E67,Propetz!$D:$D,0),1)</f>
        <v>SP</v>
      </c>
      <c r="E67" s="64">
        <v>1213</v>
      </c>
      <c r="F67" s="78" t="str">
        <f>INDEX(Propetz!F:F,MATCH($E67,Propetz!$D:$D,0),1)</f>
        <v>Emanuel Propetz Distribuição</v>
      </c>
      <c r="G67" s="78" t="str">
        <f>INDEX(Propetz!G:G,MATCH($E67,Propetz!$D:$D,0),1)</f>
        <v>Ativo</v>
      </c>
      <c r="H67" s="71" t="s">
        <v>599</v>
      </c>
      <c r="I67" s="12">
        <f>INDEX(Propetz!BU:BU,MATCH($E67,Propetz!$D:$D,0),1)</f>
        <v>53086.9</v>
      </c>
      <c r="J67" s="12">
        <f>INDEX(Propetz!BV:BV,MATCH($E67,Propetz!$D:$D,0),1)</f>
        <v>63204.07</v>
      </c>
      <c r="K67" s="12">
        <f>INDEX(Propetz!BW:BW,MATCH($E67,Propetz!$D:$D,0),1)</f>
        <v>74406.880000000005</v>
      </c>
      <c r="L67" s="12">
        <f>INDEX(Propetz!BX:BX,MATCH($E67,Propetz!$D:$D,0),1)</f>
        <v>80515.44</v>
      </c>
      <c r="M67" s="12">
        <f>INDEX(Propetz!BY:BY,MATCH($E67,Propetz!$D:$D,0),1)</f>
        <v>42321.08</v>
      </c>
    </row>
    <row r="68" spans="3:13" ht="75" x14ac:dyDescent="0.25">
      <c r="C68" s="67" t="str">
        <f>INDEX(Propetz!B:B,MATCH($E68,Propetz!$D:$D,0),1)</f>
        <v>BRASVET BRASPET NORDESTE COMERCIO E REP (SCHUEDA)</v>
      </c>
      <c r="D68" s="78" t="str">
        <f>INDEX(Propetz!C:C,MATCH($E68,Propetz!$D:$D,0),1)</f>
        <v>PE</v>
      </c>
      <c r="E68" s="64">
        <v>1095</v>
      </c>
      <c r="F68" s="78" t="str">
        <f>INDEX(Propetz!F:F,MATCH($E68,Propetz!$D:$D,0),1)</f>
        <v>Emanuel Propetz Distribuição</v>
      </c>
      <c r="G68" s="78" t="str">
        <f>INDEX(Propetz!G:G,MATCH($E68,Propetz!$D:$D,0),1)</f>
        <v>ativo</v>
      </c>
      <c r="H68" s="71" t="s">
        <v>701</v>
      </c>
      <c r="I68" s="12">
        <f>INDEX(Propetz!BU:BU,MATCH($E68,Propetz!$D:$D,0),1)</f>
        <v>52086.299999999996</v>
      </c>
      <c r="J68" s="12">
        <f>INDEX(Propetz!BV:BV,MATCH($E68,Propetz!$D:$D,0),1)</f>
        <v>26461.899999999998</v>
      </c>
      <c r="K68" s="12">
        <f>INDEX(Propetz!BW:BW,MATCH($E68,Propetz!$D:$D,0),1)</f>
        <v>16456.990000000002</v>
      </c>
      <c r="L68" s="12">
        <f>INDEX(Propetz!BX:BX,MATCH($E68,Propetz!$D:$D,0),1)</f>
        <v>10354.59</v>
      </c>
      <c r="M68" s="12">
        <f>INDEX(Propetz!BY:BY,MATCH($E68,Propetz!$D:$D,0),1)</f>
        <v>0</v>
      </c>
    </row>
    <row r="69" spans="3:13" ht="45" x14ac:dyDescent="0.25">
      <c r="C69" s="67" t="str">
        <f>INDEX(Propetz!B:B,MATCH($E69,Propetz!$D:$D,0),1)</f>
        <v>SOLUVET COMERCIO DE PRODUTOS AGROVETERINARIOS LTDA</v>
      </c>
      <c r="D69" s="78" t="str">
        <f>INDEX(Propetz!C:C,MATCH($E69,Propetz!$D:$D,0),1)</f>
        <v>RS</v>
      </c>
      <c r="E69" s="64">
        <v>1069</v>
      </c>
      <c r="F69" s="78" t="str">
        <f>INDEX(Propetz!F:F,MATCH($E69,Propetz!$D:$D,0),1)</f>
        <v>Yasmin Propetz Distribuição</v>
      </c>
      <c r="G69" s="78" t="str">
        <f>INDEX(Propetz!G:G,MATCH($E69,Propetz!$D:$D,0),1)</f>
        <v>Ativo</v>
      </c>
      <c r="H69" s="71" t="s">
        <v>600</v>
      </c>
      <c r="I69" s="12">
        <f>INDEX(Propetz!BU:BU,MATCH($E69,Propetz!$D:$D,0),1)</f>
        <v>51609.159999999989</v>
      </c>
      <c r="J69" s="12">
        <f>INDEX(Propetz!BV:BV,MATCH($E69,Propetz!$D:$D,0),1)</f>
        <v>59773.420000000006</v>
      </c>
      <c r="K69" s="12">
        <f>INDEX(Propetz!BW:BW,MATCH($E69,Propetz!$D:$D,0),1)</f>
        <v>62561.91</v>
      </c>
      <c r="L69" s="12">
        <f>INDEX(Propetz!BX:BX,MATCH($E69,Propetz!$D:$D,0),1)</f>
        <v>75368.94</v>
      </c>
      <c r="M69" s="12">
        <f>INDEX(Propetz!BY:BY,MATCH($E69,Propetz!$D:$D,0),1)</f>
        <v>26204.050000000003</v>
      </c>
    </row>
    <row r="70" spans="3:13" x14ac:dyDescent="0.25">
      <c r="C70" s="67" t="str">
        <f>INDEX(Propetz!B:B,MATCH($E70,Propetz!$D:$D,0),1)</f>
        <v>ELLUC- AGRO NEGOCIOS LTDA</v>
      </c>
      <c r="D70" s="78" t="str">
        <f>INDEX(Propetz!C:C,MATCH($E70,Propetz!$D:$D,0),1)</f>
        <v>RS</v>
      </c>
      <c r="E70" s="64">
        <v>1094</v>
      </c>
      <c r="F70" s="78" t="str">
        <f>INDEX(Propetz!F:F,MATCH($E70,Propetz!$D:$D,0),1)</f>
        <v>Cristiane La Maison Propetz</v>
      </c>
      <c r="G70" s="78" t="str">
        <f>INDEX(Propetz!G:G,MATCH($E70,Propetz!$D:$D,0),1)</f>
        <v>Ativo</v>
      </c>
      <c r="H70" s="71"/>
      <c r="I70" s="12">
        <f>INDEX(Propetz!BU:BU,MATCH($E70,Propetz!$D:$D,0),1)</f>
        <v>51510.12</v>
      </c>
      <c r="J70" s="12">
        <f>INDEX(Propetz!BV:BV,MATCH($E70,Propetz!$D:$D,0),1)</f>
        <v>33673.39</v>
      </c>
      <c r="K70" s="12">
        <f>INDEX(Propetz!BW:BW,MATCH($E70,Propetz!$D:$D,0),1)</f>
        <v>20147.510000000002</v>
      </c>
      <c r="L70" s="12">
        <f>INDEX(Propetz!BX:BX,MATCH($E70,Propetz!$D:$D,0),1)</f>
        <v>11503.35</v>
      </c>
      <c r="M70" s="12">
        <f>INDEX(Propetz!BY:BY,MATCH($E70,Propetz!$D:$D,0),1)</f>
        <v>4521.32</v>
      </c>
    </row>
    <row r="71" spans="3:13" x14ac:dyDescent="0.25">
      <c r="C71" s="67" t="str">
        <f>INDEX(Propetz!B:B,MATCH($E71,Propetz!$D:$D,0),1)</f>
        <v>DANIELLI SANTOS DA SILVA 30512966869</v>
      </c>
      <c r="D71" s="78" t="str">
        <f>INDEX(Propetz!C:C,MATCH($E71,Propetz!$D:$D,0),1)</f>
        <v>SP</v>
      </c>
      <c r="E71" s="64">
        <v>1117</v>
      </c>
      <c r="F71" s="78" t="str">
        <f>INDEX(Propetz!F:F,MATCH($E71,Propetz!$D:$D,0),1)</f>
        <v>Emanuel Propetz Distribuição</v>
      </c>
      <c r="G71" s="78" t="str">
        <f>INDEX(Propetz!G:G,MATCH($E71,Propetz!$D:$D,0),1)</f>
        <v>ativo</v>
      </c>
      <c r="H71" s="71"/>
      <c r="I71" s="12">
        <f>INDEX(Propetz!BU:BU,MATCH($E71,Propetz!$D:$D,0),1)</f>
        <v>50897.51</v>
      </c>
      <c r="J71" s="12">
        <f>INDEX(Propetz!BV:BV,MATCH($E71,Propetz!$D:$D,0),1)</f>
        <v>88570.419999999984</v>
      </c>
      <c r="K71" s="12">
        <f>INDEX(Propetz!BW:BW,MATCH($E71,Propetz!$D:$D,0),1)</f>
        <v>50944.77</v>
      </c>
      <c r="L71" s="12">
        <f>INDEX(Propetz!BX:BX,MATCH($E71,Propetz!$D:$D,0),1)</f>
        <v>87316.7</v>
      </c>
      <c r="M71" s="12">
        <f>INDEX(Propetz!BY:BY,MATCH($E71,Propetz!$D:$D,0),1)</f>
        <v>68663.3</v>
      </c>
    </row>
    <row r="72" spans="3:13" ht="60" x14ac:dyDescent="0.25">
      <c r="C72" s="67" t="str">
        <f>INDEX(Propetz!B:B,MATCH($E72,Propetz!$D:$D,0),1)</f>
        <v>CRISTIAN ANDRE DUTRA - DISTRIB</v>
      </c>
      <c r="D72" s="78" t="str">
        <f>INDEX(Propetz!C:C,MATCH($E72,Propetz!$D:$D,0),1)</f>
        <v>RS</v>
      </c>
      <c r="E72" s="64">
        <v>1020</v>
      </c>
      <c r="F72" s="78" t="str">
        <f>INDEX(Propetz!F:F,MATCH($E72,Propetz!$D:$D,0),1)</f>
        <v>Yasmin Propetz Distribuição</v>
      </c>
      <c r="G72" s="78" t="str">
        <f>INDEX(Propetz!G:G,MATCH($E72,Propetz!$D:$D,0),1)</f>
        <v>Ativo</v>
      </c>
      <c r="H72" s="71" t="s">
        <v>601</v>
      </c>
      <c r="I72" s="12">
        <f>INDEX(Propetz!BU:BU,MATCH($E72,Propetz!$D:$D,0),1)</f>
        <v>49875.010000000009</v>
      </c>
      <c r="J72" s="12">
        <f>INDEX(Propetz!BV:BV,MATCH($E72,Propetz!$D:$D,0),1)</f>
        <v>23143.79</v>
      </c>
      <c r="K72" s="12">
        <f>INDEX(Propetz!BW:BW,MATCH($E72,Propetz!$D:$D,0),1)</f>
        <v>49180.140000000007</v>
      </c>
      <c r="L72" s="12">
        <f>INDEX(Propetz!BX:BX,MATCH($E72,Propetz!$D:$D,0),1)</f>
        <v>41947.960000000006</v>
      </c>
      <c r="M72" s="12">
        <f>INDEX(Propetz!BY:BY,MATCH($E72,Propetz!$D:$D,0),1)</f>
        <v>28355.339999999997</v>
      </c>
    </row>
    <row r="73" spans="3:13" ht="45" x14ac:dyDescent="0.25">
      <c r="C73" s="67" t="str">
        <f>INDEX(Propetz!B:B,MATCH($E73,Propetz!$D:$D,0),1)</f>
        <v>FERNANDO JOSE NEVES</v>
      </c>
      <c r="D73" s="78" t="str">
        <f>INDEX(Propetz!C:C,MATCH($E73,Propetz!$D:$D,0),1)</f>
        <v>PR</v>
      </c>
      <c r="E73" s="64">
        <v>1023</v>
      </c>
      <c r="F73" s="78" t="str">
        <f>INDEX(Propetz!F:F,MATCH($E73,Propetz!$D:$D,0),1)</f>
        <v>Yasmin Propetz Distribuição</v>
      </c>
      <c r="G73" s="78" t="str">
        <f>INDEX(Propetz!G:G,MATCH($E73,Propetz!$D:$D,0),1)</f>
        <v>Ativo</v>
      </c>
      <c r="H73" s="71" t="s">
        <v>602</v>
      </c>
      <c r="I73" s="12">
        <f>INDEX(Propetz!BU:BU,MATCH($E73,Propetz!$D:$D,0),1)</f>
        <v>49332.040000000008</v>
      </c>
      <c r="J73" s="12">
        <f>INDEX(Propetz!BV:BV,MATCH($E73,Propetz!$D:$D,0),1)</f>
        <v>54461.840000000004</v>
      </c>
      <c r="K73" s="12">
        <f>INDEX(Propetz!BW:BW,MATCH($E73,Propetz!$D:$D,0),1)</f>
        <v>46071.58</v>
      </c>
      <c r="L73" s="12">
        <f>INDEX(Propetz!BX:BX,MATCH($E73,Propetz!$D:$D,0),1)</f>
        <v>88612.319999999992</v>
      </c>
      <c r="M73" s="12">
        <f>INDEX(Propetz!BY:BY,MATCH($E73,Propetz!$D:$D,0),1)</f>
        <v>34626.280000000006</v>
      </c>
    </row>
    <row r="74" spans="3:13" x14ac:dyDescent="0.25">
      <c r="C74" s="67" t="str">
        <f>INDEX(Propetz!B:B,MATCH($E74,Propetz!$D:$D,0),1)</f>
        <v>OSVALDECIR ANDRIOLI 08306081846</v>
      </c>
      <c r="D74" s="78" t="str">
        <f>INDEX(Propetz!C:C,MATCH($E74,Propetz!$D:$D,0),1)</f>
        <v>SP</v>
      </c>
      <c r="E74" s="64">
        <v>1033</v>
      </c>
      <c r="F74" s="78" t="str">
        <f>INDEX(Propetz!F:F,MATCH($E74,Propetz!$D:$D,0),1)</f>
        <v>Emanuel Propetz Distribuição</v>
      </c>
      <c r="G74" s="78" t="str">
        <f>INDEX(Propetz!G:G,MATCH($E74,Propetz!$D:$D,0),1)</f>
        <v>Ativo</v>
      </c>
      <c r="H74" s="71"/>
      <c r="I74" s="12">
        <f>INDEX(Propetz!BU:BU,MATCH($E74,Propetz!$D:$D,0),1)</f>
        <v>48981.08</v>
      </c>
      <c r="J74" s="12">
        <f>INDEX(Propetz!BV:BV,MATCH($E74,Propetz!$D:$D,0),1)</f>
        <v>38106.789999999994</v>
      </c>
      <c r="K74" s="12">
        <f>INDEX(Propetz!BW:BW,MATCH($E74,Propetz!$D:$D,0),1)</f>
        <v>113.64</v>
      </c>
      <c r="L74" s="12">
        <f>INDEX(Propetz!BX:BX,MATCH($E74,Propetz!$D:$D,0),1)</f>
        <v>0</v>
      </c>
      <c r="M74" s="12">
        <f>INDEX(Propetz!BY:BY,MATCH($E74,Propetz!$D:$D,0),1)</f>
        <v>0</v>
      </c>
    </row>
    <row r="75" spans="3:13" ht="45" x14ac:dyDescent="0.25">
      <c r="C75" s="67" t="str">
        <f>INDEX(Propetz!B:B,MATCH($E75,Propetz!$D:$D,0),1)</f>
        <v>KUFFAL DISTRIBUIDORA LTDA</v>
      </c>
      <c r="D75" s="78" t="str">
        <f>INDEX(Propetz!C:C,MATCH($E75,Propetz!$D:$D,0),1)</f>
        <v>RS</v>
      </c>
      <c r="E75" s="64">
        <v>1185</v>
      </c>
      <c r="F75" s="78" t="str">
        <f>INDEX(Propetz!F:F,MATCH($E75,Propetz!$D:$D,0),1)</f>
        <v>Yasmin Propetz Distribuição</v>
      </c>
      <c r="G75" s="78" t="str">
        <f>INDEX(Propetz!G:G,MATCH($E75,Propetz!$D:$D,0),1)</f>
        <v>Ativo</v>
      </c>
      <c r="H75" s="71" t="s">
        <v>702</v>
      </c>
      <c r="I75" s="12">
        <f>INDEX(Propetz!BU:BU,MATCH($E75,Propetz!$D:$D,0),1)</f>
        <v>48389.57</v>
      </c>
      <c r="J75" s="12">
        <f>INDEX(Propetz!BV:BV,MATCH($E75,Propetz!$D:$D,0),1)</f>
        <v>53633.34</v>
      </c>
      <c r="K75" s="12">
        <f>INDEX(Propetz!BW:BW,MATCH($E75,Propetz!$D:$D,0),1)</f>
        <v>71275.290000000008</v>
      </c>
      <c r="L75" s="12">
        <f>INDEX(Propetz!BX:BX,MATCH($E75,Propetz!$D:$D,0),1)</f>
        <v>68720.740000000005</v>
      </c>
      <c r="M75" s="12">
        <f>INDEX(Propetz!BY:BY,MATCH($E75,Propetz!$D:$D,0),1)</f>
        <v>48940.82</v>
      </c>
    </row>
    <row r="76" spans="3:13" x14ac:dyDescent="0.25">
      <c r="C76" s="67" t="str">
        <f>INDEX(Propetz!B:B,MATCH($E76,Propetz!$D:$D,0),1)</f>
        <v>JOSE CARLOS NUNES DE QUEIROZ JUNIOR 05577553520 / JAIRA FORTUNATO</v>
      </c>
      <c r="D76" s="78" t="str">
        <f>INDEX(Propetz!C:C,MATCH($E76,Propetz!$D:$D,0),1)</f>
        <v>BA</v>
      </c>
      <c r="E76" s="64">
        <v>1168</v>
      </c>
      <c r="F76" s="78" t="str">
        <f>INDEX(Propetz!F:F,MATCH($E76,Propetz!$D:$D,0),1)</f>
        <v>Emanuel Propetz Distribuição</v>
      </c>
      <c r="G76" s="78" t="str">
        <f>INDEX(Propetz!G:G,MATCH($E76,Propetz!$D:$D,0),1)</f>
        <v>Ativo</v>
      </c>
      <c r="H76" s="71"/>
      <c r="I76" s="12">
        <f>INDEX(Propetz!BU:BU,MATCH($E76,Propetz!$D:$D,0),1)</f>
        <v>67504.160000000003</v>
      </c>
      <c r="J76" s="12">
        <f>INDEX(Propetz!BV:BV,MATCH($E76,Propetz!$D:$D,0),1)</f>
        <v>38886.660000000003</v>
      </c>
      <c r="K76" s="12">
        <f>INDEX(Propetz!BW:BW,MATCH($E76,Propetz!$D:$D,0),1)</f>
        <v>46607.630000000005</v>
      </c>
      <c r="L76" s="12">
        <f>INDEX(Propetz!BX:BX,MATCH($E76,Propetz!$D:$D,0),1)</f>
        <v>39588.1</v>
      </c>
      <c r="M76" s="12">
        <f>INDEX(Propetz!BY:BY,MATCH($E76,Propetz!$D:$D,0),1)</f>
        <v>37192</v>
      </c>
    </row>
    <row r="77" spans="3:13" x14ac:dyDescent="0.25">
      <c r="C77" s="67" t="str">
        <f>INDEX(Propetz!B:B,MATCH($E77,Propetz!$D:$D,0),1)</f>
        <v>YUP DOG CENTER PET LTDA</v>
      </c>
      <c r="D77" s="78" t="str">
        <f>INDEX(Propetz!C:C,MATCH($E77,Propetz!$D:$D,0),1)</f>
        <v>SP</v>
      </c>
      <c r="E77" s="64">
        <v>1271</v>
      </c>
      <c r="F77" s="78" t="str">
        <f>INDEX(Propetz!F:F,MATCH($E77,Propetz!$D:$D,0),1)</f>
        <v>Emanuel Propetz Distribuição</v>
      </c>
      <c r="G77" s="78" t="str">
        <f>INDEX(Propetz!G:G,MATCH($E77,Propetz!$D:$D,0),1)</f>
        <v>Inativo</v>
      </c>
      <c r="H77" s="71"/>
      <c r="I77" s="12">
        <f>INDEX(Propetz!BU:BU,MATCH($E77,Propetz!$D:$D,0),1)</f>
        <v>48222.740000000005</v>
      </c>
      <c r="J77" s="12">
        <f>INDEX(Propetz!BV:BV,MATCH($E77,Propetz!$D:$D,0),1)</f>
        <v>0</v>
      </c>
      <c r="K77" s="12">
        <f>INDEX(Propetz!BW:BW,MATCH($E77,Propetz!$D:$D,0),1)</f>
        <v>0</v>
      </c>
      <c r="L77" s="12">
        <f>INDEX(Propetz!BX:BX,MATCH($E77,Propetz!$D:$D,0),1)</f>
        <v>0</v>
      </c>
      <c r="M77" s="12">
        <f>INDEX(Propetz!BY:BY,MATCH($E77,Propetz!$D:$D,0),1)</f>
        <v>0</v>
      </c>
    </row>
    <row r="78" spans="3:13" ht="45" x14ac:dyDescent="0.25">
      <c r="C78" s="67" t="str">
        <f>INDEX(Propetz!B:B,MATCH($E78,Propetz!$D:$D,0),1)</f>
        <v>FZ PET DISTRIBUIDORA LTDA</v>
      </c>
      <c r="D78" s="78" t="str">
        <f>INDEX(Propetz!C:C,MATCH($E78,Propetz!$D:$D,0),1)</f>
        <v>MG</v>
      </c>
      <c r="E78" s="64">
        <v>1105</v>
      </c>
      <c r="F78" s="78" t="str">
        <f>INDEX(Propetz!F:F,MATCH($E78,Propetz!$D:$D,0),1)</f>
        <v>Emanuel Propetz Distribuição</v>
      </c>
      <c r="G78" s="78" t="str">
        <f>INDEX(Propetz!G:G,MATCH($E78,Propetz!$D:$D,0),1)</f>
        <v>Ativo</v>
      </c>
      <c r="H78" s="71" t="s">
        <v>603</v>
      </c>
      <c r="I78" s="12">
        <f>INDEX(Propetz!BU:BU,MATCH($E78,Propetz!$D:$D,0),1)</f>
        <v>47807.619999999995</v>
      </c>
      <c r="J78" s="12">
        <f>INDEX(Propetz!BV:BV,MATCH($E78,Propetz!$D:$D,0),1)</f>
        <v>14445</v>
      </c>
      <c r="K78" s="12">
        <f>INDEX(Propetz!BW:BW,MATCH($E78,Propetz!$D:$D,0),1)</f>
        <v>0</v>
      </c>
      <c r="L78" s="12">
        <f>INDEX(Propetz!BX:BX,MATCH($E78,Propetz!$D:$D,0),1)</f>
        <v>0</v>
      </c>
      <c r="M78" s="12">
        <f>INDEX(Propetz!BY:BY,MATCH($E78,Propetz!$D:$D,0),1)</f>
        <v>606.55999999999995</v>
      </c>
    </row>
    <row r="79" spans="3:13" ht="75" x14ac:dyDescent="0.25">
      <c r="C79" s="67" t="str">
        <f>INDEX(Propetz!B:B,MATCH($E79,Propetz!$D:$D,0),1)</f>
        <v>FERNANDA CAROLINI DE ALMEIDA SILVA 40174424809</v>
      </c>
      <c r="D79" s="78" t="str">
        <f>INDEX(Propetz!C:C,MATCH($E79,Propetz!$D:$D,0),1)</f>
        <v>SP</v>
      </c>
      <c r="E79" s="64">
        <v>1223</v>
      </c>
      <c r="F79" s="78" t="str">
        <f>INDEX(Propetz!F:F,MATCH($E79,Propetz!$D:$D,0),1)</f>
        <v>Emanuel Propetz Distribuição</v>
      </c>
      <c r="G79" s="78" t="str">
        <f>INDEX(Propetz!G:G,MATCH($E79,Propetz!$D:$D,0),1)</f>
        <v>ativo</v>
      </c>
      <c r="H79" s="71" t="s">
        <v>604</v>
      </c>
      <c r="I79" s="12">
        <f>INDEX(Propetz!BU:BU,MATCH($E79,Propetz!$D:$D,0),1)</f>
        <v>47466.879999999997</v>
      </c>
      <c r="J79" s="12">
        <f>INDEX(Propetz!BV:BV,MATCH($E79,Propetz!$D:$D,0),1)</f>
        <v>98199.26999999999</v>
      </c>
      <c r="K79" s="12">
        <f>INDEX(Propetz!BW:BW,MATCH($E79,Propetz!$D:$D,0),1)</f>
        <v>90575.45</v>
      </c>
      <c r="L79" s="12">
        <f>INDEX(Propetz!BX:BX,MATCH($E79,Propetz!$D:$D,0),1)</f>
        <v>67135.97</v>
      </c>
      <c r="M79" s="12">
        <f>INDEX(Propetz!BY:BY,MATCH($E79,Propetz!$D:$D,0),1)</f>
        <v>26705.27</v>
      </c>
    </row>
    <row r="80" spans="3:13" ht="30" x14ac:dyDescent="0.25">
      <c r="C80" s="67" t="str">
        <f>INDEX(Propetz!B:B,MATCH($E80,Propetz!$D:$D,0),1)</f>
        <v>GLAUCIA MARQUES GOMES</v>
      </c>
      <c r="D80" s="78" t="str">
        <f>INDEX(Propetz!C:C,MATCH($E80,Propetz!$D:$D,0),1)</f>
        <v>GO</v>
      </c>
      <c r="E80" s="64">
        <v>1065</v>
      </c>
      <c r="F80" s="78" t="str">
        <f>INDEX(Propetz!F:F,MATCH($E80,Propetz!$D:$D,0),1)</f>
        <v>Yasmin Propetz Distribuição</v>
      </c>
      <c r="G80" s="78" t="str">
        <f>INDEX(Propetz!G:G,MATCH($E80,Propetz!$D:$D,0),1)</f>
        <v>Inadimplente</v>
      </c>
      <c r="H80" s="71" t="s">
        <v>605</v>
      </c>
      <c r="I80" s="12">
        <f>INDEX(Propetz!BU:BU,MATCH($E80,Propetz!$D:$D,0),1)</f>
        <v>47405.15</v>
      </c>
      <c r="J80" s="12">
        <f>INDEX(Propetz!BV:BV,MATCH($E80,Propetz!$D:$D,0),1)</f>
        <v>37610.590000000004</v>
      </c>
      <c r="K80" s="12">
        <f>INDEX(Propetz!BW:BW,MATCH($E80,Propetz!$D:$D,0),1)</f>
        <v>2499.59</v>
      </c>
      <c r="L80" s="12">
        <f>INDEX(Propetz!BX:BX,MATCH($E80,Propetz!$D:$D,0),1)</f>
        <v>0</v>
      </c>
      <c r="M80" s="12">
        <f>INDEX(Propetz!BY:BY,MATCH($E80,Propetz!$D:$D,0),1)</f>
        <v>0</v>
      </c>
    </row>
    <row r="81" spans="3:13" x14ac:dyDescent="0.25">
      <c r="C81" s="67" t="str">
        <f>INDEX(Propetz!B:B,MATCH($E81,Propetz!$D:$D,0),1)</f>
        <v>ALEX BANHO E TOSA LTDA</v>
      </c>
      <c r="D81" s="78" t="str">
        <f>INDEX(Propetz!C:C,MATCH($E81,Propetz!$D:$D,0),1)</f>
        <v>SP</v>
      </c>
      <c r="E81" s="64">
        <v>1162</v>
      </c>
      <c r="F81" s="78" t="str">
        <f>INDEX(Propetz!F:F,MATCH($E81,Propetz!$D:$D,0),1)</f>
        <v>Emanuel Propetz Distribuição</v>
      </c>
      <c r="G81" s="78" t="str">
        <f>INDEX(Propetz!G:G,MATCH($E81,Propetz!$D:$D,0),1)</f>
        <v>Inativo</v>
      </c>
      <c r="H81" s="71"/>
      <c r="I81" s="12">
        <f>INDEX(Propetz!BU:BU,MATCH($E81,Propetz!$D:$D,0),1)</f>
        <v>47325.250000000007</v>
      </c>
      <c r="J81" s="12">
        <f>INDEX(Propetz!BV:BV,MATCH($E81,Propetz!$D:$D,0),1)</f>
        <v>47262.13</v>
      </c>
      <c r="K81" s="12">
        <f>INDEX(Propetz!BW:BW,MATCH($E81,Propetz!$D:$D,0),1)</f>
        <v>4605.32</v>
      </c>
      <c r="L81" s="12">
        <f>INDEX(Propetz!BX:BX,MATCH($E81,Propetz!$D:$D,0),1)</f>
        <v>0</v>
      </c>
      <c r="M81" s="12">
        <f>INDEX(Propetz!BY:BY,MATCH($E81,Propetz!$D:$D,0),1)</f>
        <v>0</v>
      </c>
    </row>
    <row r="82" spans="3:13" ht="30" x14ac:dyDescent="0.25">
      <c r="C82" s="67" t="str">
        <f>INDEX(Propetz!B:B,MATCH($E82,Propetz!$D:$D,0),1)</f>
        <v>WHITE PET ARTIGOS DE ANIMAIS LTDA</v>
      </c>
      <c r="D82" s="78" t="str">
        <f>INDEX(Propetz!C:C,MATCH($E82,Propetz!$D:$D,0),1)</f>
        <v>GO</v>
      </c>
      <c r="E82" s="64">
        <v>1219</v>
      </c>
      <c r="F82" s="78" t="str">
        <f>INDEX(Propetz!F:F,MATCH($E82,Propetz!$D:$D,0),1)</f>
        <v>Yasmin Propetz Distribuição</v>
      </c>
      <c r="G82" s="78" t="str">
        <f>INDEX(Propetz!G:G,MATCH($E82,Propetz!$D:$D,0),1)</f>
        <v>ativo</v>
      </c>
      <c r="H82" s="71" t="s">
        <v>606</v>
      </c>
      <c r="I82" s="12">
        <f>INDEX(Propetz!BU:BU,MATCH($E82,Propetz!$D:$D,0),1)</f>
        <v>58077.38</v>
      </c>
      <c r="J82" s="12">
        <f>INDEX(Propetz!BV:BV,MATCH($E82,Propetz!$D:$D,0),1)</f>
        <v>23865.360000000001</v>
      </c>
      <c r="K82" s="12">
        <f>INDEX(Propetz!BW:BW,MATCH($E82,Propetz!$D:$D,0),1)</f>
        <v>25605.33</v>
      </c>
      <c r="L82" s="12">
        <f>INDEX(Propetz!BX:BX,MATCH($E82,Propetz!$D:$D,0),1)</f>
        <v>28247.48</v>
      </c>
      <c r="M82" s="12">
        <f>INDEX(Propetz!BY:BY,MATCH($E82,Propetz!$D:$D,0),1)</f>
        <v>12831.720000000001</v>
      </c>
    </row>
    <row r="83" spans="3:13" x14ac:dyDescent="0.25">
      <c r="C83" s="67" t="str">
        <f>INDEX(Propetz!B:B,MATCH($E83,Propetz!$D:$D,0),1)</f>
        <v>Wesley Lopes de Oliveira 93517300187</v>
      </c>
      <c r="D83" s="78" t="str">
        <f>INDEX(Propetz!C:C,MATCH($E83,Propetz!$D:$D,0),1)</f>
        <v>GO</v>
      </c>
      <c r="E83" s="64">
        <v>1109</v>
      </c>
      <c r="F83" s="78" t="str">
        <f>INDEX(Propetz!F:F,MATCH($E83,Propetz!$D:$D,0),1)</f>
        <v>Yasmin Propetz Distribuição</v>
      </c>
      <c r="G83" s="78" t="str">
        <f>INDEX(Propetz!G:G,MATCH($E83,Propetz!$D:$D,0),1)</f>
        <v>Ativo</v>
      </c>
      <c r="H83" s="71"/>
      <c r="I83" s="12">
        <f>INDEX(Propetz!BU:BU,MATCH($E83,Propetz!$D:$D,0),1)</f>
        <v>46886.159999999996</v>
      </c>
      <c r="J83" s="12">
        <f>INDEX(Propetz!BV:BV,MATCH($E83,Propetz!$D:$D,0),1)</f>
        <v>82964.489999999991</v>
      </c>
      <c r="K83" s="12">
        <f>INDEX(Propetz!BW:BW,MATCH($E83,Propetz!$D:$D,0),1)</f>
        <v>35442.080000000002</v>
      </c>
      <c r="L83" s="12">
        <f>INDEX(Propetz!BX:BX,MATCH($E83,Propetz!$D:$D,0),1)</f>
        <v>23780.81</v>
      </c>
      <c r="M83" s="12">
        <f>INDEX(Propetz!BY:BY,MATCH($E83,Propetz!$D:$D,0),1)</f>
        <v>0</v>
      </c>
    </row>
    <row r="84" spans="3:13" x14ac:dyDescent="0.25">
      <c r="C84" s="67" t="str">
        <f>INDEX(Propetz!B:B,MATCH($E84,Propetz!$D:$D,0),1)</f>
        <v>CASA VET DISTRIBUIDORA LTDA</v>
      </c>
      <c r="D84" s="78" t="str">
        <f>INDEX(Propetz!C:C,MATCH($E84,Propetz!$D:$D,0),1)</f>
        <v>MG</v>
      </c>
      <c r="E84" s="64">
        <v>1056</v>
      </c>
      <c r="F84" s="78" t="str">
        <f>INDEX(Propetz!F:F,MATCH($E84,Propetz!$D:$D,0),1)</f>
        <v>Cristiane La Maison Propetz</v>
      </c>
      <c r="G84" s="78" t="str">
        <f>INDEX(Propetz!G:G,MATCH($E84,Propetz!$D:$D,0),1)</f>
        <v>Ativo</v>
      </c>
      <c r="H84" s="71"/>
      <c r="I84" s="12">
        <f>INDEX(Propetz!BU:BU,MATCH($E84,Propetz!$D:$D,0),1)</f>
        <v>46846.1</v>
      </c>
      <c r="J84" s="12">
        <f>INDEX(Propetz!BV:BV,MATCH($E84,Propetz!$D:$D,0),1)</f>
        <v>55599.3</v>
      </c>
      <c r="K84" s="12">
        <f>INDEX(Propetz!BW:BW,MATCH($E84,Propetz!$D:$D,0),1)</f>
        <v>17756.66</v>
      </c>
      <c r="L84" s="12">
        <f>INDEX(Propetz!BX:BX,MATCH($E84,Propetz!$D:$D,0),1)</f>
        <v>11411.65</v>
      </c>
      <c r="M84" s="12">
        <f>INDEX(Propetz!BY:BY,MATCH($E84,Propetz!$D:$D,0),1)</f>
        <v>0</v>
      </c>
    </row>
    <row r="85" spans="3:13" x14ac:dyDescent="0.25">
      <c r="C85" s="67" t="str">
        <f>INDEX(Propetz!B:B,MATCH($E85,Propetz!$D:$D,0),1)</f>
        <v>VIDA DISTRIBUIDORA DE MEDICAMENTOS VETERINARIOS LTDA</v>
      </c>
      <c r="D85" s="78" t="str">
        <f>INDEX(Propetz!C:C,MATCH($E85,Propetz!$D:$D,0),1)</f>
        <v>PI</v>
      </c>
      <c r="E85" s="64">
        <v>1194</v>
      </c>
      <c r="F85" s="78" t="str">
        <f>INDEX(Propetz!F:F,MATCH($E85,Propetz!$D:$D,0),1)</f>
        <v>Cristiane La Maison Propetz</v>
      </c>
      <c r="G85" s="78" t="str">
        <f>INDEX(Propetz!G:G,MATCH($E85,Propetz!$D:$D,0),1)</f>
        <v>Ativo</v>
      </c>
      <c r="H85" s="71"/>
      <c r="I85" s="12">
        <f>INDEX(Propetz!BU:BU,MATCH($E85,Propetz!$D:$D,0),1)</f>
        <v>46530.99</v>
      </c>
      <c r="J85" s="12">
        <f>INDEX(Propetz!BV:BV,MATCH($E85,Propetz!$D:$D,0),1)</f>
        <v>38135.81</v>
      </c>
      <c r="K85" s="12">
        <f>INDEX(Propetz!BW:BW,MATCH($E85,Propetz!$D:$D,0),1)</f>
        <v>24006.15</v>
      </c>
      <c r="L85" s="12">
        <f>INDEX(Propetz!BX:BX,MATCH($E85,Propetz!$D:$D,0),1)</f>
        <v>51565.4</v>
      </c>
      <c r="M85" s="12">
        <f>INDEX(Propetz!BY:BY,MATCH($E85,Propetz!$D:$D,0),1)</f>
        <v>23842.33</v>
      </c>
    </row>
    <row r="86" spans="3:13" x14ac:dyDescent="0.25">
      <c r="C86" s="67" t="str">
        <f>INDEX(Propetz!B:B,MATCH($E86,Propetz!$D:$D,0),1)</f>
        <v>VIP PET SHOP COMERCIO ATACADISTA E VAREJISTA DE ARTIGOS PARA</v>
      </c>
      <c r="D86" s="78" t="str">
        <f>INDEX(Propetz!C:C,MATCH($E86,Propetz!$D:$D,0),1)</f>
        <v>RJ</v>
      </c>
      <c r="E86" s="64">
        <v>1338</v>
      </c>
      <c r="F86" s="78" t="str">
        <f>INDEX(Propetz!F:F,MATCH($E86,Propetz!$D:$D,0),1)</f>
        <v>Cristiane La Maison Propetz</v>
      </c>
      <c r="G86" s="78" t="str">
        <f>INDEX(Propetz!G:G,MATCH($E86,Propetz!$D:$D,0),1)</f>
        <v>Inativo</v>
      </c>
      <c r="H86" s="71"/>
      <c r="I86" s="12">
        <f>INDEX(Propetz!BU:BU,MATCH($E86,Propetz!$D:$D,0),1)</f>
        <v>46320.17</v>
      </c>
      <c r="J86" s="12">
        <f>INDEX(Propetz!BV:BV,MATCH($E86,Propetz!$D:$D,0),1)</f>
        <v>0</v>
      </c>
      <c r="K86" s="12">
        <f>INDEX(Propetz!BW:BW,MATCH($E86,Propetz!$D:$D,0),1)</f>
        <v>0</v>
      </c>
      <c r="L86" s="12">
        <f>INDEX(Propetz!BX:BX,MATCH($E86,Propetz!$D:$D,0),1)</f>
        <v>0</v>
      </c>
      <c r="M86" s="12">
        <f>INDEX(Propetz!BY:BY,MATCH($E86,Propetz!$D:$D,0),1)</f>
        <v>0</v>
      </c>
    </row>
    <row r="87" spans="3:13" ht="60" x14ac:dyDescent="0.25">
      <c r="C87" s="67" t="str">
        <f>INDEX(Propetz!B:B,MATCH($E87,Propetz!$D:$D,0),1)</f>
        <v>BELAS PATAS ESCOLA DE SERVICOS PET LTDA</v>
      </c>
      <c r="D87" s="78" t="str">
        <f>INDEX(Propetz!C:C,MATCH($E87,Propetz!$D:$D,0),1)</f>
        <v>SP</v>
      </c>
      <c r="E87" s="64">
        <v>1253</v>
      </c>
      <c r="F87" s="78" t="str">
        <f>INDEX(Propetz!F:F,MATCH($E87,Propetz!$D:$D,0),1)</f>
        <v>Emanuel Propetz Distribuição</v>
      </c>
      <c r="G87" s="78" t="str">
        <f>INDEX(Propetz!G:G,MATCH($E87,Propetz!$D:$D,0),1)</f>
        <v>Inadimplente</v>
      </c>
      <c r="H87" s="71" t="s">
        <v>607</v>
      </c>
      <c r="I87" s="12">
        <f>INDEX(Propetz!BU:BU,MATCH($E87,Propetz!$D:$D,0),1)</f>
        <v>45193.89</v>
      </c>
      <c r="J87" s="12">
        <f>INDEX(Propetz!BV:BV,MATCH($E87,Propetz!$D:$D,0),1)</f>
        <v>27913.8</v>
      </c>
      <c r="K87" s="12">
        <f>INDEX(Propetz!BW:BW,MATCH($E87,Propetz!$D:$D,0),1)</f>
        <v>70313.16</v>
      </c>
      <c r="L87" s="12">
        <f>INDEX(Propetz!BX:BX,MATCH($E87,Propetz!$D:$D,0),1)</f>
        <v>74991.489999999991</v>
      </c>
      <c r="M87" s="12">
        <f>INDEX(Propetz!BY:BY,MATCH($E87,Propetz!$D:$D,0),1)</f>
        <v>25871.57</v>
      </c>
    </row>
    <row r="88" spans="3:13" x14ac:dyDescent="0.25">
      <c r="C88" s="67" t="str">
        <f>INDEX(Propetz!B:B,MATCH($E88,Propetz!$D:$D,0),1)</f>
        <v>RESOLV PET MOVEIS E EQUIPAMENTOS PARA PET SHOP LTDA</v>
      </c>
      <c r="D88" s="78" t="str">
        <f>INDEX(Propetz!C:C,MATCH($E88,Propetz!$D:$D,0),1)</f>
        <v>PR</v>
      </c>
      <c r="E88" s="64">
        <v>1100</v>
      </c>
      <c r="F88" s="78" t="str">
        <f>INDEX(Propetz!F:F,MATCH($E88,Propetz!$D:$D,0),1)</f>
        <v>Yasmin Propetz Distribuição</v>
      </c>
      <c r="G88" s="78" t="str">
        <f>INDEX(Propetz!G:G,MATCH($E88,Propetz!$D:$D,0),1)</f>
        <v>Ativo</v>
      </c>
      <c r="H88" s="71"/>
      <c r="I88" s="12">
        <f>INDEX(Propetz!BU:BU,MATCH($E88,Propetz!$D:$D,0),1)</f>
        <v>44711.26</v>
      </c>
      <c r="J88" s="12">
        <f>INDEX(Propetz!BV:BV,MATCH($E88,Propetz!$D:$D,0),1)</f>
        <v>99739.920000000013</v>
      </c>
      <c r="K88" s="12">
        <f>INDEX(Propetz!BW:BW,MATCH($E88,Propetz!$D:$D,0),1)</f>
        <v>74030.310000000012</v>
      </c>
      <c r="L88" s="12">
        <f>INDEX(Propetz!BX:BX,MATCH($E88,Propetz!$D:$D,0),1)</f>
        <v>63562.39</v>
      </c>
      <c r="M88" s="12">
        <f>INDEX(Propetz!BY:BY,MATCH($E88,Propetz!$D:$D,0),1)</f>
        <v>31437.57</v>
      </c>
    </row>
    <row r="89" spans="3:13" ht="60" x14ac:dyDescent="0.25">
      <c r="C89" s="67" t="str">
        <f>INDEX(Propetz!B:B,MATCH($E89,Propetz!$D:$D,0),1)</f>
        <v>DANILO LEITE ALMEIDA 06664181525</v>
      </c>
      <c r="D89" s="78" t="str">
        <f>INDEX(Propetz!C:C,MATCH($E89,Propetz!$D:$D,0),1)</f>
        <v>BA</v>
      </c>
      <c r="E89" s="64">
        <v>1104</v>
      </c>
      <c r="F89" s="78" t="str">
        <f>INDEX(Propetz!F:F,MATCH($E89,Propetz!$D:$D,0),1)</f>
        <v>Emanuel Propetz Distribuição</v>
      </c>
      <c r="G89" s="78" t="str">
        <f>INDEX(Propetz!G:G,MATCH($E89,Propetz!$D:$D,0),1)</f>
        <v>Ativo</v>
      </c>
      <c r="H89" s="71" t="s">
        <v>608</v>
      </c>
      <c r="I89" s="12">
        <f>INDEX(Propetz!BU:BU,MATCH($E89,Propetz!$D:$D,0),1)</f>
        <v>44476.909999999996</v>
      </c>
      <c r="J89" s="12">
        <f>INDEX(Propetz!BV:BV,MATCH($E89,Propetz!$D:$D,0),1)</f>
        <v>47278.409999999996</v>
      </c>
      <c r="K89" s="12">
        <f>INDEX(Propetz!BW:BW,MATCH($E89,Propetz!$D:$D,0),1)</f>
        <v>18589.934000000001</v>
      </c>
      <c r="L89" s="12">
        <f>INDEX(Propetz!BX:BX,MATCH($E89,Propetz!$D:$D,0),1)</f>
        <v>12342.65</v>
      </c>
      <c r="M89" s="12">
        <f>INDEX(Propetz!BY:BY,MATCH($E89,Propetz!$D:$D,0),1)</f>
        <v>0</v>
      </c>
    </row>
    <row r="90" spans="3:13" ht="45" x14ac:dyDescent="0.25">
      <c r="C90" s="67" t="str">
        <f>INDEX(Propetz!B:B,MATCH($E90,Propetz!$D:$D,0),1)</f>
        <v>CAROLINE TARRA MUNIZ 40884603830</v>
      </c>
      <c r="D90" s="78" t="str">
        <f>INDEX(Propetz!C:C,MATCH($E90,Propetz!$D:$D,0),1)</f>
        <v>SP</v>
      </c>
      <c r="E90" s="64">
        <v>1045</v>
      </c>
      <c r="F90" s="78" t="str">
        <f>INDEX(Propetz!F:F,MATCH($E90,Propetz!$D:$D,0),1)</f>
        <v>Emanuel Propetz Distribuição</v>
      </c>
      <c r="G90" s="78" t="str">
        <f>INDEX(Propetz!G:G,MATCH($E90,Propetz!$D:$D,0),1)</f>
        <v>Inadimplente</v>
      </c>
      <c r="H90" s="71" t="s">
        <v>703</v>
      </c>
      <c r="I90" s="12">
        <f>INDEX(Propetz!BU:BU,MATCH($E90,Propetz!$D:$D,0),1)</f>
        <v>44397.040000000008</v>
      </c>
      <c r="J90" s="12">
        <f>INDEX(Propetz!BV:BV,MATCH($E90,Propetz!$D:$D,0),1)</f>
        <v>230509.11000000002</v>
      </c>
      <c r="K90" s="12">
        <f>INDEX(Propetz!BW:BW,MATCH($E90,Propetz!$D:$D,0),1)</f>
        <v>324299.58</v>
      </c>
      <c r="L90" s="12">
        <f>INDEX(Propetz!BX:BX,MATCH($E90,Propetz!$D:$D,0),1)</f>
        <v>121780.23999999998</v>
      </c>
      <c r="M90" s="12">
        <f>INDEX(Propetz!BY:BY,MATCH($E90,Propetz!$D:$D,0),1)</f>
        <v>16206.239999999998</v>
      </c>
    </row>
    <row r="91" spans="3:13" x14ac:dyDescent="0.25">
      <c r="C91" s="67" t="str">
        <f>INDEX(Propetz!B:B,MATCH($E91,Propetz!$D:$D,0),1)</f>
        <v>PATRICK MOREIRA ROQUE DOLHER 35898288899</v>
      </c>
      <c r="D91" s="78" t="str">
        <f>INDEX(Propetz!C:C,MATCH($E91,Propetz!$D:$D,0),1)</f>
        <v>SP</v>
      </c>
      <c r="E91" s="64">
        <v>1024</v>
      </c>
      <c r="F91" s="78" t="str">
        <f>INDEX(Propetz!F:F,MATCH($E91,Propetz!$D:$D,0),1)</f>
        <v>Emanuel Propetz Distribuição</v>
      </c>
      <c r="G91" s="78" t="str">
        <f>INDEX(Propetz!G:G,MATCH($E91,Propetz!$D:$D,0),1)</f>
        <v>inadimplente</v>
      </c>
      <c r="H91" s="71"/>
      <c r="I91" s="12">
        <f>INDEX(Propetz!BU:BU,MATCH($E91,Propetz!$D:$D,0),1)</f>
        <v>43497</v>
      </c>
      <c r="J91" s="12">
        <f>INDEX(Propetz!BV:BV,MATCH($E91,Propetz!$D:$D,0),1)</f>
        <v>131682.79999999999</v>
      </c>
      <c r="K91" s="12">
        <f>INDEX(Propetz!BW:BW,MATCH($E91,Propetz!$D:$D,0),1)</f>
        <v>36574.78</v>
      </c>
      <c r="L91" s="12">
        <f>INDEX(Propetz!BX:BX,MATCH($E91,Propetz!$D:$D,0),1)</f>
        <v>0</v>
      </c>
      <c r="M91" s="12">
        <f>INDEX(Propetz!BY:BY,MATCH($E91,Propetz!$D:$D,0),1)</f>
        <v>0</v>
      </c>
    </row>
    <row r="92" spans="3:13" ht="45" x14ac:dyDescent="0.25">
      <c r="C92" s="67" t="str">
        <f>INDEX(Propetz!B:B,MATCH($E92,Propetz!$D:$D,0),1)</f>
        <v>SOROPET SP COMERCIO DE EQUIPAMENTOS PARA BANHO E TOSA LTDA</v>
      </c>
      <c r="D92" s="78" t="str">
        <f>INDEX(Propetz!C:C,MATCH($E92,Propetz!$D:$D,0),1)</f>
        <v>SP</v>
      </c>
      <c r="E92" s="64">
        <v>1293</v>
      </c>
      <c r="F92" s="78" t="str">
        <f>INDEX(Propetz!F:F,MATCH($E92,Propetz!$D:$D,0),1)</f>
        <v>Emanuel Propetz Distribuição</v>
      </c>
      <c r="G92" s="78" t="str">
        <f>INDEX(Propetz!G:G,MATCH($E92,Propetz!$D:$D,0),1)</f>
        <v>Ativo</v>
      </c>
      <c r="H92" s="71" t="s">
        <v>609</v>
      </c>
      <c r="I92" s="12">
        <f>INDEX(Propetz!BU:BU,MATCH($E92,Propetz!$D:$D,0),1)</f>
        <v>42922.880000000005</v>
      </c>
      <c r="J92" s="12">
        <f>INDEX(Propetz!BV:BV,MATCH($E92,Propetz!$D:$D,0),1)</f>
        <v>18680.900000000001</v>
      </c>
      <c r="K92" s="12">
        <f>INDEX(Propetz!BW:BW,MATCH($E92,Propetz!$D:$D,0),1)</f>
        <v>20982.32</v>
      </c>
      <c r="L92" s="12">
        <f>INDEX(Propetz!BX:BX,MATCH($E92,Propetz!$D:$D,0),1)</f>
        <v>7795.9400000000005</v>
      </c>
      <c r="M92" s="12">
        <f>INDEX(Propetz!BY:BY,MATCH($E92,Propetz!$D:$D,0),1)</f>
        <v>0</v>
      </c>
    </row>
    <row r="93" spans="3:13" ht="30" x14ac:dyDescent="0.25">
      <c r="C93" s="67" t="str">
        <f>INDEX(Propetz!B:B,MATCH($E93,Propetz!$D:$D,0),1)</f>
        <v>ENZO TOYOKAWA</v>
      </c>
      <c r="D93" s="78" t="str">
        <f>INDEX(Propetz!C:C,MATCH($E93,Propetz!$D:$D,0),1)</f>
        <v>PR</v>
      </c>
      <c r="E93" s="64">
        <v>1018</v>
      </c>
      <c r="F93" s="78" t="str">
        <f>INDEX(Propetz!F:F,MATCH($E93,Propetz!$D:$D,0),1)</f>
        <v>Yasmin Propetz Distribuição</v>
      </c>
      <c r="G93" s="78" t="str">
        <f>INDEX(Propetz!G:G,MATCH($E93,Propetz!$D:$D,0),1)</f>
        <v>ativo</v>
      </c>
      <c r="H93" s="71" t="s">
        <v>610</v>
      </c>
      <c r="I93" s="12">
        <f>INDEX(Propetz!BU:BU,MATCH($E93,Propetz!$D:$D,0),1)</f>
        <v>42815.540000000008</v>
      </c>
      <c r="J93" s="12">
        <f>INDEX(Propetz!BV:BV,MATCH($E93,Propetz!$D:$D,0),1)</f>
        <v>39035.350000000006</v>
      </c>
      <c r="K93" s="12">
        <f>INDEX(Propetz!BW:BW,MATCH($E93,Propetz!$D:$D,0),1)</f>
        <v>35409.269999999997</v>
      </c>
      <c r="L93" s="12">
        <f>INDEX(Propetz!BX:BX,MATCH($E93,Propetz!$D:$D,0),1)</f>
        <v>55296.49</v>
      </c>
      <c r="M93" s="12">
        <f>INDEX(Propetz!BY:BY,MATCH($E93,Propetz!$D:$D,0),1)</f>
        <v>13020.34</v>
      </c>
    </row>
    <row r="94" spans="3:13" x14ac:dyDescent="0.25">
      <c r="C94" s="67" t="str">
        <f>INDEX(Propetz!B:B,MATCH($E94,Propetz!$D:$D,0),1)</f>
        <v>JAQUELINE MOTA MARQUES 04708006152</v>
      </c>
      <c r="D94" s="78" t="str">
        <f>INDEX(Propetz!C:C,MATCH($E94,Propetz!$D:$D,0),1)</f>
        <v>DF</v>
      </c>
      <c r="E94" s="64">
        <v>1111</v>
      </c>
      <c r="F94" s="78" t="str">
        <f>INDEX(Propetz!F:F,MATCH($E94,Propetz!$D:$D,0),1)</f>
        <v>Cristiane La Maison Propetz</v>
      </c>
      <c r="G94" s="78" t="str">
        <f>INDEX(Propetz!G:G,MATCH($E94,Propetz!$D:$D,0),1)</f>
        <v>Ativo</v>
      </c>
      <c r="H94" s="71"/>
      <c r="I94" s="12">
        <f>INDEX(Propetz!BU:BU,MATCH($E94,Propetz!$D:$D,0),1)</f>
        <v>42476.639999999999</v>
      </c>
      <c r="J94" s="12">
        <f>INDEX(Propetz!BV:BV,MATCH($E94,Propetz!$D:$D,0),1)</f>
        <v>9800.4399999999987</v>
      </c>
      <c r="K94" s="12">
        <f>INDEX(Propetz!BW:BW,MATCH($E94,Propetz!$D:$D,0),1)</f>
        <v>13464.619999999999</v>
      </c>
      <c r="L94" s="12">
        <f>INDEX(Propetz!BX:BX,MATCH($E94,Propetz!$D:$D,0),1)</f>
        <v>4367.5</v>
      </c>
      <c r="M94" s="12">
        <f>INDEX(Propetz!BY:BY,MATCH($E94,Propetz!$D:$D,0),1)</f>
        <v>0</v>
      </c>
    </row>
    <row r="95" spans="3:13" ht="45" x14ac:dyDescent="0.25">
      <c r="C95" s="67" t="str">
        <f>INDEX(Propetz!B:B,MATCH($E95,Propetz!$D:$D,0),1)</f>
        <v>ANDRE ROBERTO DE AZEVEDO</v>
      </c>
      <c r="D95" s="78" t="str">
        <f>INDEX(Propetz!C:C,MATCH($E95,Propetz!$D:$D,0),1)</f>
        <v>RO</v>
      </c>
      <c r="E95" s="64">
        <v>1283</v>
      </c>
      <c r="F95" s="78" t="str">
        <f>INDEX(Propetz!F:F,MATCH($E95,Propetz!$D:$D,0),1)</f>
        <v>Yasmin Propetz Distribuição</v>
      </c>
      <c r="G95" s="78" t="str">
        <f>INDEX(Propetz!G:G,MATCH($E95,Propetz!$D:$D,0),1)</f>
        <v>Ativo</v>
      </c>
      <c r="H95" s="71" t="s">
        <v>611</v>
      </c>
      <c r="I95" s="12">
        <f>INDEX(Propetz!BU:BU,MATCH($E95,Propetz!$D:$D,0),1)</f>
        <v>42247.199999999997</v>
      </c>
      <c r="J95" s="12">
        <f>INDEX(Propetz!BV:BV,MATCH($E95,Propetz!$D:$D,0),1)</f>
        <v>42816.9</v>
      </c>
      <c r="K95" s="12">
        <f>INDEX(Propetz!BW:BW,MATCH($E95,Propetz!$D:$D,0),1)</f>
        <v>42864.587999999996</v>
      </c>
      <c r="L95" s="12">
        <f>INDEX(Propetz!BX:BX,MATCH($E95,Propetz!$D:$D,0),1)</f>
        <v>40333.119999999995</v>
      </c>
      <c r="M95" s="12">
        <f>INDEX(Propetz!BY:BY,MATCH($E95,Propetz!$D:$D,0),1)</f>
        <v>22085.5</v>
      </c>
    </row>
    <row r="96" spans="3:13" ht="45" x14ac:dyDescent="0.25">
      <c r="C96" s="67" t="str">
        <f>INDEX(Propetz!B:B,MATCH($E96,Propetz!$D:$D,0),1)</f>
        <v>WARLEI RODRIGUES TELES RACOES</v>
      </c>
      <c r="D96" s="78" t="str">
        <f>INDEX(Propetz!C:C,MATCH($E96,Propetz!$D:$D,0),1)</f>
        <v>SP</v>
      </c>
      <c r="E96" s="64">
        <v>1060</v>
      </c>
      <c r="F96" s="78" t="str">
        <f>INDEX(Propetz!F:F,MATCH($E96,Propetz!$D:$D,0),1)</f>
        <v>Emanuel Propetz Distribuição</v>
      </c>
      <c r="G96" s="78" t="str">
        <f>INDEX(Propetz!G:G,MATCH($E96,Propetz!$D:$D,0),1)</f>
        <v>Ativo</v>
      </c>
      <c r="H96" s="71" t="s">
        <v>612</v>
      </c>
      <c r="I96" s="12">
        <f>INDEX(Propetz!BU:BU,MATCH($E96,Propetz!$D:$D,0),1)</f>
        <v>42114.89</v>
      </c>
      <c r="J96" s="12">
        <f>INDEX(Propetz!BV:BV,MATCH($E96,Propetz!$D:$D,0),1)</f>
        <v>70836.960000000006</v>
      </c>
      <c r="K96" s="12">
        <f>INDEX(Propetz!BW:BW,MATCH($E96,Propetz!$D:$D,0),1)</f>
        <v>64727.139999999992</v>
      </c>
      <c r="L96" s="12">
        <f>INDEX(Propetz!BX:BX,MATCH($E96,Propetz!$D:$D,0),1)</f>
        <v>51055.030000000006</v>
      </c>
      <c r="M96" s="12">
        <f>INDEX(Propetz!BY:BY,MATCH($E96,Propetz!$D:$D,0),1)</f>
        <v>17681.72</v>
      </c>
    </row>
    <row r="97" spans="3:13" x14ac:dyDescent="0.25">
      <c r="C97" s="67" t="str">
        <f>INDEX(Propetz!B:B,MATCH($E97,Propetz!$D:$D,0),1)</f>
        <v>DAVID DE ANDRADE PESSOA 01273896440</v>
      </c>
      <c r="D97" s="78" t="str">
        <f>INDEX(Propetz!C:C,MATCH($E97,Propetz!$D:$D,0),1)</f>
        <v>RN</v>
      </c>
      <c r="E97" s="64">
        <v>1085</v>
      </c>
      <c r="F97" s="78" t="str">
        <f>INDEX(Propetz!F:F,MATCH($E97,Propetz!$D:$D,0),1)</f>
        <v>Emanuel Propetz Distribuição</v>
      </c>
      <c r="G97" s="78" t="str">
        <f>INDEX(Propetz!G:G,MATCH($E97,Propetz!$D:$D,0),1)</f>
        <v>Ativo</v>
      </c>
      <c r="H97" s="71"/>
      <c r="I97" s="12">
        <f>INDEX(Propetz!BU:BU,MATCH($E97,Propetz!$D:$D,0),1)</f>
        <v>41890.09599999999</v>
      </c>
      <c r="J97" s="12">
        <f>INDEX(Propetz!BV:BV,MATCH($E97,Propetz!$D:$D,0),1)</f>
        <v>13754.91</v>
      </c>
      <c r="K97" s="12">
        <f>INDEX(Propetz!BW:BW,MATCH($E97,Propetz!$D:$D,0),1)</f>
        <v>0</v>
      </c>
      <c r="L97" s="12">
        <f>INDEX(Propetz!BX:BX,MATCH($E97,Propetz!$D:$D,0),1)</f>
        <v>0</v>
      </c>
      <c r="M97" s="12">
        <f>INDEX(Propetz!BY:BY,MATCH($E97,Propetz!$D:$D,0),1)</f>
        <v>0</v>
      </c>
    </row>
    <row r="98" spans="3:13" x14ac:dyDescent="0.25">
      <c r="C98" s="67" t="str">
        <f>INDEX(Propetz!B:B,MATCH($E98,Propetz!$D:$D,0),1)</f>
        <v>ATACADAO PET DISTRIBUIDORA DE PRODUTOS PET EIRELI</v>
      </c>
      <c r="D98" s="78" t="str">
        <f>INDEX(Propetz!C:C,MATCH($E98,Propetz!$D:$D,0),1)</f>
        <v>PR</v>
      </c>
      <c r="E98" s="64">
        <v>1180</v>
      </c>
      <c r="F98" s="78" t="str">
        <f>INDEX(Propetz!F:F,MATCH($E98,Propetz!$D:$D,0),1)</f>
        <v>Cristiane La Maison Propetz</v>
      </c>
      <c r="G98" s="78" t="str">
        <f>INDEX(Propetz!G:G,MATCH($E98,Propetz!$D:$D,0),1)</f>
        <v>Ativo</v>
      </c>
      <c r="H98" s="71"/>
      <c r="I98" s="12">
        <f>INDEX(Propetz!BU:BU,MATCH($E98,Propetz!$D:$D,0),1)</f>
        <v>41711.939999999995</v>
      </c>
      <c r="J98" s="12">
        <f>INDEX(Propetz!BV:BV,MATCH($E98,Propetz!$D:$D,0),1)</f>
        <v>9679.66</v>
      </c>
      <c r="K98" s="12">
        <f>INDEX(Propetz!BW:BW,MATCH($E98,Propetz!$D:$D,0),1)</f>
        <v>11066.82</v>
      </c>
      <c r="L98" s="12">
        <f>INDEX(Propetz!BX:BX,MATCH($E98,Propetz!$D:$D,0),1)</f>
        <v>31841.930000000004</v>
      </c>
      <c r="M98" s="12">
        <f>INDEX(Propetz!BY:BY,MATCH($E98,Propetz!$D:$D,0),1)</f>
        <v>6431.68</v>
      </c>
    </row>
    <row r="99" spans="3:13" ht="45" x14ac:dyDescent="0.25">
      <c r="C99" s="67" t="str">
        <f>INDEX(Propetz!B:B,MATCH($E99,Propetz!$D:$D,0),1)</f>
        <v>PRADI PET DISTRIBUIDORA LTDA</v>
      </c>
      <c r="D99" s="78" t="str">
        <f>INDEX(Propetz!C:C,MATCH($E99,Propetz!$D:$D,0),1)</f>
        <v>PR</v>
      </c>
      <c r="E99" s="64">
        <v>1181</v>
      </c>
      <c r="F99" s="78" t="str">
        <f>INDEX(Propetz!F:F,MATCH($E99,Propetz!$D:$D,0),1)</f>
        <v>Yasmin Propetz Distribuição</v>
      </c>
      <c r="G99" s="78" t="str">
        <f>INDEX(Propetz!G:G,MATCH($E99,Propetz!$D:$D,0),1)</f>
        <v>Ativo</v>
      </c>
      <c r="H99" s="71" t="s">
        <v>613</v>
      </c>
      <c r="I99" s="12">
        <f>INDEX(Propetz!BU:BU,MATCH($E99,Propetz!$D:$D,0),1)</f>
        <v>41292.17</v>
      </c>
      <c r="J99" s="12">
        <f>INDEX(Propetz!BV:BV,MATCH($E99,Propetz!$D:$D,0),1)</f>
        <v>67007.520000000004</v>
      </c>
      <c r="K99" s="12">
        <f>INDEX(Propetz!BW:BW,MATCH($E99,Propetz!$D:$D,0),1)</f>
        <v>32459.020000000004</v>
      </c>
      <c r="L99" s="12">
        <f>INDEX(Propetz!BX:BX,MATCH($E99,Propetz!$D:$D,0),1)</f>
        <v>26616.920000000002</v>
      </c>
      <c r="M99" s="12">
        <f>INDEX(Propetz!BY:BY,MATCH($E99,Propetz!$D:$D,0),1)</f>
        <v>18539.149999999998</v>
      </c>
    </row>
    <row r="100" spans="3:13" x14ac:dyDescent="0.25">
      <c r="C100" s="67" t="str">
        <f>INDEX(Propetz!B:B,MATCH($E100,Propetz!$D:$D,0),1)</f>
        <v>CPEA DISTRIBUIDORA PET LTDA</v>
      </c>
      <c r="D100" s="78" t="str">
        <f>INDEX(Propetz!C:C,MATCH($E100,Propetz!$D:$D,0),1)</f>
        <v>RS</v>
      </c>
      <c r="E100" s="64">
        <v>1004</v>
      </c>
      <c r="F100" s="78" t="str">
        <f>INDEX(Propetz!F:F,MATCH($E100,Propetz!$D:$D,0),1)</f>
        <v>Cristiane La Maison Propetz</v>
      </c>
      <c r="G100" s="78" t="str">
        <f>INDEX(Propetz!G:G,MATCH($E100,Propetz!$D:$D,0),1)</f>
        <v>Ativo</v>
      </c>
      <c r="H100" s="71"/>
      <c r="I100" s="12">
        <f>INDEX(Propetz!BU:BU,MATCH($E100,Propetz!$D:$D,0),1)</f>
        <v>40838.399999999994</v>
      </c>
      <c r="J100" s="12">
        <f>INDEX(Propetz!BV:BV,MATCH($E100,Propetz!$D:$D,0),1)</f>
        <v>37081.22</v>
      </c>
      <c r="K100" s="12">
        <f>INDEX(Propetz!BW:BW,MATCH($E100,Propetz!$D:$D,0),1)</f>
        <v>36095.910000000003</v>
      </c>
      <c r="L100" s="12">
        <f>INDEX(Propetz!BX:BX,MATCH($E100,Propetz!$D:$D,0),1)</f>
        <v>33286.26</v>
      </c>
      <c r="M100" s="12">
        <f>INDEX(Propetz!BY:BY,MATCH($E100,Propetz!$D:$D,0),1)</f>
        <v>12544.36</v>
      </c>
    </row>
    <row r="101" spans="3:13" x14ac:dyDescent="0.25">
      <c r="C101" s="67" t="str">
        <f>INDEX(Propetz!B:B,MATCH($E101,Propetz!$D:$D,0),1)</f>
        <v>APARECIDA DOS SANTOS RODRIGUES 98977229391</v>
      </c>
      <c r="D101" s="78" t="str">
        <f>INDEX(Propetz!C:C,MATCH($E101,Propetz!$D:$D,0),1)</f>
        <v>CE</v>
      </c>
      <c r="E101" s="64">
        <v>1265</v>
      </c>
      <c r="F101" s="78" t="str">
        <f>INDEX(Propetz!F:F,MATCH($E101,Propetz!$D:$D,0),1)</f>
        <v>Emanuel Propetz Distribuição</v>
      </c>
      <c r="G101" s="78" t="str">
        <f>INDEX(Propetz!G:G,MATCH($E101,Propetz!$D:$D,0),1)</f>
        <v>Ativo</v>
      </c>
      <c r="H101" s="71"/>
      <c r="I101" s="12">
        <f>INDEX(Propetz!BU:BU,MATCH($E101,Propetz!$D:$D,0),1)</f>
        <v>40613.919999999998</v>
      </c>
      <c r="J101" s="12">
        <f>INDEX(Propetz!BV:BV,MATCH($E101,Propetz!$D:$D,0),1)</f>
        <v>15654</v>
      </c>
      <c r="K101" s="12">
        <f>INDEX(Propetz!BW:BW,MATCH($E101,Propetz!$D:$D,0),1)</f>
        <v>0</v>
      </c>
      <c r="L101" s="12">
        <f>INDEX(Propetz!BX:BX,MATCH($E101,Propetz!$D:$D,0),1)</f>
        <v>0</v>
      </c>
      <c r="M101" s="12">
        <f>INDEX(Propetz!BY:BY,MATCH($E101,Propetz!$D:$D,0),1)</f>
        <v>0</v>
      </c>
    </row>
    <row r="102" spans="3:13" x14ac:dyDescent="0.25">
      <c r="C102" s="67" t="str">
        <f>INDEX(Propetz!B:B,MATCH($E102,Propetz!$D:$D,0),1)</f>
        <v>IMPORTADORA BAGÉ S/A</v>
      </c>
      <c r="D102" s="78" t="str">
        <f>INDEX(Propetz!C:C,MATCH($E102,Propetz!$D:$D,0),1)</f>
        <v>RS</v>
      </c>
      <c r="E102" s="64">
        <v>1097</v>
      </c>
      <c r="F102" s="78" t="str">
        <f>INDEX(Propetz!F:F,MATCH($E102,Propetz!$D:$D,0),1)</f>
        <v>Cristiane La Maison Propetz</v>
      </c>
      <c r="G102" s="78" t="str">
        <f>INDEX(Propetz!G:G,MATCH($E102,Propetz!$D:$D,0),1)</f>
        <v>Ativo</v>
      </c>
      <c r="H102" s="71"/>
      <c r="I102" s="12">
        <f>INDEX(Propetz!BU:BU,MATCH($E102,Propetz!$D:$D,0),1)</f>
        <v>39874.67</v>
      </c>
      <c r="J102" s="12">
        <f>INDEX(Propetz!BV:BV,MATCH($E102,Propetz!$D:$D,0),1)</f>
        <v>130533.56000000001</v>
      </c>
      <c r="K102" s="12">
        <f>INDEX(Propetz!BW:BW,MATCH($E102,Propetz!$D:$D,0),1)</f>
        <v>104554.43</v>
      </c>
      <c r="L102" s="12">
        <f>INDEX(Propetz!BX:BX,MATCH($E102,Propetz!$D:$D,0),1)</f>
        <v>129957.08</v>
      </c>
      <c r="M102" s="12">
        <f>INDEX(Propetz!BY:BY,MATCH($E102,Propetz!$D:$D,0),1)</f>
        <v>133791.56</v>
      </c>
    </row>
    <row r="103" spans="3:13" ht="60" x14ac:dyDescent="0.25">
      <c r="C103" s="67" t="str">
        <f>INDEX(Propetz!B:B,MATCH($E103,Propetz!$D:$D,0),1)</f>
        <v>ANDRE SHATOSHI HARA</v>
      </c>
      <c r="D103" s="78" t="str">
        <f>INDEX(Propetz!C:C,MATCH($E103,Propetz!$D:$D,0),1)</f>
        <v>SP</v>
      </c>
      <c r="E103" s="64">
        <v>1240</v>
      </c>
      <c r="F103" s="78" t="str">
        <f>INDEX(Propetz!F:F,MATCH($E103,Propetz!$D:$D,0),1)</f>
        <v>Emanuel Propetz Distribuição</v>
      </c>
      <c r="G103" s="78" t="str">
        <f>INDEX(Propetz!G:G,MATCH($E103,Propetz!$D:$D,0),1)</f>
        <v>Ativo</v>
      </c>
      <c r="H103" s="71" t="s">
        <v>614</v>
      </c>
      <c r="I103" s="12">
        <f>INDEX(Propetz!BU:BU,MATCH($E103,Propetz!$D:$D,0),1)</f>
        <v>39189.409999999996</v>
      </c>
      <c r="J103" s="12">
        <f>INDEX(Propetz!BV:BV,MATCH($E103,Propetz!$D:$D,0),1)</f>
        <v>57016.069999999992</v>
      </c>
      <c r="K103" s="12">
        <f>INDEX(Propetz!BW:BW,MATCH($E103,Propetz!$D:$D,0),1)</f>
        <v>57946.77</v>
      </c>
      <c r="L103" s="12">
        <f>INDEX(Propetz!BX:BX,MATCH($E103,Propetz!$D:$D,0),1)</f>
        <v>116858.81</v>
      </c>
      <c r="M103" s="12">
        <f>INDEX(Propetz!BY:BY,MATCH($E103,Propetz!$D:$D,0),1)</f>
        <v>45230.079999999994</v>
      </c>
    </row>
    <row r="104" spans="3:13" x14ac:dyDescent="0.25">
      <c r="C104" s="67" t="str">
        <f>INDEX(Propetz!B:B,MATCH($E104,Propetz!$D:$D,0),1)</f>
        <v>Guilherme Jose Tavares Botta EIRELI</v>
      </c>
      <c r="D104" s="78" t="str">
        <f>INDEX(Propetz!C:C,MATCH($E104,Propetz!$D:$D,0),1)</f>
        <v>SP</v>
      </c>
      <c r="E104" s="64">
        <v>1122</v>
      </c>
      <c r="F104" s="78" t="str">
        <f>INDEX(Propetz!F:F,MATCH($E104,Propetz!$D:$D,0),1)</f>
        <v>Cristiane La Maison Propetz</v>
      </c>
      <c r="G104" s="78" t="str">
        <f>INDEX(Propetz!G:G,MATCH($E104,Propetz!$D:$D,0),1)</f>
        <v>Inativo</v>
      </c>
      <c r="H104" s="71"/>
      <c r="I104" s="12">
        <f>INDEX(Propetz!BU:BU,MATCH($E104,Propetz!$D:$D,0),1)</f>
        <v>38610.920000000006</v>
      </c>
      <c r="J104" s="12">
        <f>INDEX(Propetz!BV:BV,MATCH($E104,Propetz!$D:$D,0),1)</f>
        <v>4556.84</v>
      </c>
      <c r="K104" s="12">
        <f>INDEX(Propetz!BW:BW,MATCH($E104,Propetz!$D:$D,0),1)</f>
        <v>0</v>
      </c>
      <c r="L104" s="12">
        <f>INDEX(Propetz!BX:BX,MATCH($E104,Propetz!$D:$D,0),1)</f>
        <v>0</v>
      </c>
      <c r="M104" s="12">
        <f>INDEX(Propetz!BY:BY,MATCH($E104,Propetz!$D:$D,0),1)</f>
        <v>0</v>
      </c>
    </row>
    <row r="105" spans="3:13" ht="75" x14ac:dyDescent="0.25">
      <c r="C105" s="67" t="str">
        <f>INDEX(Propetz!B:B,MATCH($E105,Propetz!$D:$D,0),1)</f>
        <v>L DA COSTA BEJA</v>
      </c>
      <c r="D105" s="78" t="str">
        <f>INDEX(Propetz!C:C,MATCH($E105,Propetz!$D:$D,0),1)</f>
        <v>RJ</v>
      </c>
      <c r="E105" s="64">
        <v>1116</v>
      </c>
      <c r="F105" s="78" t="str">
        <f>INDEX(Propetz!F:F,MATCH($E105,Propetz!$D:$D,0),1)</f>
        <v>Emanuel Propetz Distribuição</v>
      </c>
      <c r="G105" s="78" t="str">
        <f>INDEX(Propetz!G:G,MATCH($E105,Propetz!$D:$D,0),1)</f>
        <v>ativo</v>
      </c>
      <c r="H105" s="71" t="s">
        <v>615</v>
      </c>
      <c r="I105" s="12">
        <f>INDEX(Propetz!BU:BU,MATCH($E105,Propetz!$D:$D,0),1)</f>
        <v>37513.409999999996</v>
      </c>
      <c r="J105" s="12">
        <f>INDEX(Propetz!BV:BV,MATCH($E105,Propetz!$D:$D,0),1)</f>
        <v>80920.92</v>
      </c>
      <c r="K105" s="12">
        <f>INDEX(Propetz!BW:BW,MATCH($E105,Propetz!$D:$D,0),1)</f>
        <v>59020.270000000004</v>
      </c>
      <c r="L105" s="12">
        <f>INDEX(Propetz!BX:BX,MATCH($E105,Propetz!$D:$D,0),1)</f>
        <v>90853.38</v>
      </c>
      <c r="M105" s="12">
        <f>INDEX(Propetz!BY:BY,MATCH($E105,Propetz!$D:$D,0),1)</f>
        <v>35171.119999999995</v>
      </c>
    </row>
    <row r="106" spans="3:13" x14ac:dyDescent="0.25">
      <c r="C106" s="67" t="str">
        <f>INDEX(Propetz!B:B,MATCH($E106,Propetz!$D:$D,0),1)</f>
        <v>RANDAL JULIANO SANTOS 28118302865</v>
      </c>
      <c r="D106" s="78" t="str">
        <f>INDEX(Propetz!C:C,MATCH($E106,Propetz!$D:$D,0),1)</f>
        <v>SP</v>
      </c>
      <c r="E106" s="64">
        <v>1250</v>
      </c>
      <c r="F106" s="78" t="str">
        <f>INDEX(Propetz!F:F,MATCH($E106,Propetz!$D:$D,0),1)</f>
        <v>Emanuel Propetz Distribuição</v>
      </c>
      <c r="G106" s="78" t="str">
        <f>INDEX(Propetz!G:G,MATCH($E106,Propetz!$D:$D,0),1)</f>
        <v>Inativo</v>
      </c>
      <c r="H106" s="71"/>
      <c r="I106" s="12">
        <f>INDEX(Propetz!BU:BU,MATCH($E106,Propetz!$D:$D,0),1)</f>
        <v>37501.100000000006</v>
      </c>
      <c r="J106" s="12">
        <f>INDEX(Propetz!BV:BV,MATCH($E106,Propetz!$D:$D,0),1)</f>
        <v>8282.1</v>
      </c>
      <c r="K106" s="12">
        <f>INDEX(Propetz!BW:BW,MATCH($E106,Propetz!$D:$D,0),1)</f>
        <v>0</v>
      </c>
      <c r="L106" s="12">
        <f>INDEX(Propetz!BX:BX,MATCH($E106,Propetz!$D:$D,0),1)</f>
        <v>0</v>
      </c>
      <c r="M106" s="12">
        <f>INDEX(Propetz!BY:BY,MATCH($E106,Propetz!$D:$D,0),1)</f>
        <v>0</v>
      </c>
    </row>
    <row r="107" spans="3:13" ht="60" x14ac:dyDescent="0.25">
      <c r="C107" s="67" t="str">
        <f>INDEX(Propetz!B:B,MATCH($E107,Propetz!$D:$D,0),1)</f>
        <v>EPET COMERCIO DE PRODUTOS ANIMAIS EIRELI</v>
      </c>
      <c r="D107" s="78" t="str">
        <f>INDEX(Propetz!C:C,MATCH($E107,Propetz!$D:$D,0),1)</f>
        <v>PR</v>
      </c>
      <c r="E107" s="64">
        <v>1115</v>
      </c>
      <c r="F107" s="78" t="str">
        <f>INDEX(Propetz!F:F,MATCH($E107,Propetz!$D:$D,0),1)</f>
        <v>Yasmin Propetz Distribuição</v>
      </c>
      <c r="G107" s="78" t="str">
        <f>INDEX(Propetz!G:G,MATCH($E107,Propetz!$D:$D,0),1)</f>
        <v>Ativo</v>
      </c>
      <c r="H107" s="71" t="s">
        <v>616</v>
      </c>
      <c r="I107" s="12">
        <f>INDEX(Propetz!BU:BU,MATCH($E107,Propetz!$D:$D,0),1)</f>
        <v>37045.656000000003</v>
      </c>
      <c r="J107" s="12">
        <f>INDEX(Propetz!BV:BV,MATCH($E107,Propetz!$D:$D,0),1)</f>
        <v>50780.37</v>
      </c>
      <c r="K107" s="12">
        <f>INDEX(Propetz!BW:BW,MATCH($E107,Propetz!$D:$D,0),1)</f>
        <v>37508.382499999992</v>
      </c>
      <c r="L107" s="12">
        <f>INDEX(Propetz!BX:BX,MATCH($E107,Propetz!$D:$D,0),1)</f>
        <v>25776.14</v>
      </c>
      <c r="M107" s="12">
        <f>INDEX(Propetz!BY:BY,MATCH($E107,Propetz!$D:$D,0),1)</f>
        <v>4550.88</v>
      </c>
    </row>
    <row r="108" spans="3:13" x14ac:dyDescent="0.25">
      <c r="C108" s="67" t="str">
        <f>INDEX(Propetz!B:B,MATCH($E108,Propetz!$D:$D,0),1)</f>
        <v>DARUANY AMARAL MARTINS 09842575608</v>
      </c>
      <c r="D108" s="78" t="str">
        <f>INDEX(Propetz!C:C,MATCH($E108,Propetz!$D:$D,0),1)</f>
        <v>MG</v>
      </c>
      <c r="E108" s="64">
        <v>1132</v>
      </c>
      <c r="F108" s="78" t="str">
        <f>INDEX(Propetz!F:F,MATCH($E108,Propetz!$D:$D,0),1)</f>
        <v>Emanuel Propetz Distribuição</v>
      </c>
      <c r="G108" s="78" t="str">
        <f>INDEX(Propetz!G:G,MATCH($E108,Propetz!$D:$D,0),1)</f>
        <v>inadimplente</v>
      </c>
      <c r="H108" s="71"/>
      <c r="I108" s="12">
        <f>INDEX(Propetz!BU:BU,MATCH($E108,Propetz!$D:$D,0),1)</f>
        <v>37036.06</v>
      </c>
      <c r="J108" s="12">
        <f>INDEX(Propetz!BV:BV,MATCH($E108,Propetz!$D:$D,0),1)</f>
        <v>0</v>
      </c>
      <c r="K108" s="12">
        <f>INDEX(Propetz!BW:BW,MATCH($E108,Propetz!$D:$D,0),1)</f>
        <v>0</v>
      </c>
      <c r="L108" s="12">
        <f>INDEX(Propetz!BX:BX,MATCH($E108,Propetz!$D:$D,0),1)</f>
        <v>0</v>
      </c>
      <c r="M108" s="12">
        <f>INDEX(Propetz!BY:BY,MATCH($E108,Propetz!$D:$D,0),1)</f>
        <v>0</v>
      </c>
    </row>
    <row r="109" spans="3:13" ht="45" x14ac:dyDescent="0.25">
      <c r="C109" s="67" t="str">
        <f>INDEX(Propetz!B:B,MATCH($E109,Propetz!$D:$D,0),1)</f>
        <v>SOROPET CAMPINAS COMERCIO DE EQUIPAMENTOS PARA BANHO E TOSA</v>
      </c>
      <c r="D109" s="78" t="str">
        <f>INDEX(Propetz!C:C,MATCH($E109,Propetz!$D:$D,0),1)</f>
        <v>SP</v>
      </c>
      <c r="E109" s="64">
        <v>1036</v>
      </c>
      <c r="F109" s="78" t="str">
        <f>INDEX(Propetz!F:F,MATCH($E109,Propetz!$D:$D,0),1)</f>
        <v>Emanuel Propetz Distribuição</v>
      </c>
      <c r="G109" s="78" t="str">
        <f>INDEX(Propetz!G:G,MATCH($E109,Propetz!$D:$D,0),1)</f>
        <v>Ativo</v>
      </c>
      <c r="H109" s="71" t="s">
        <v>617</v>
      </c>
      <c r="I109" s="12">
        <f>INDEX(Propetz!BU:BU,MATCH($E109,Propetz!$D:$D,0),1)</f>
        <v>36823.019999999997</v>
      </c>
      <c r="J109" s="12">
        <f>INDEX(Propetz!BV:BV,MATCH($E109,Propetz!$D:$D,0),1)</f>
        <v>38395.799999999988</v>
      </c>
      <c r="K109" s="12">
        <f>INDEX(Propetz!BW:BW,MATCH($E109,Propetz!$D:$D,0),1)</f>
        <v>22997.58</v>
      </c>
      <c r="L109" s="12">
        <f>INDEX(Propetz!BX:BX,MATCH($E109,Propetz!$D:$D,0),1)</f>
        <v>31728.83</v>
      </c>
      <c r="M109" s="12">
        <f>INDEX(Propetz!BY:BY,MATCH($E109,Propetz!$D:$D,0),1)</f>
        <v>0</v>
      </c>
    </row>
    <row r="110" spans="3:13" ht="75" x14ac:dyDescent="0.25">
      <c r="C110" s="67" t="str">
        <f>INDEX(Propetz!B:B,MATCH($E110,Propetz!$D:$D,0),1)</f>
        <v>PET TRON PRODUTOS COSMETICOS PARA ANIMAIS EIRELI</v>
      </c>
      <c r="D110" s="78" t="str">
        <f>INDEX(Propetz!C:C,MATCH($E110,Propetz!$D:$D,0),1)</f>
        <v>SP</v>
      </c>
      <c r="E110" s="64">
        <v>1307</v>
      </c>
      <c r="F110" s="78" t="str">
        <f>INDEX(Propetz!F:F,MATCH($E110,Propetz!$D:$D,0),1)</f>
        <v>Emanuel Propetz Distribuição</v>
      </c>
      <c r="G110" s="78" t="str">
        <f>INDEX(Propetz!G:G,MATCH($E110,Propetz!$D:$D,0),1)</f>
        <v>Ativo</v>
      </c>
      <c r="H110" s="71" t="s">
        <v>618</v>
      </c>
      <c r="I110" s="12">
        <f>INDEX(Propetz!BU:BU,MATCH($E110,Propetz!$D:$D,0),1)</f>
        <v>36110.290000000008</v>
      </c>
      <c r="J110" s="12">
        <f>INDEX(Propetz!BV:BV,MATCH($E110,Propetz!$D:$D,0),1)</f>
        <v>34337.699999999997</v>
      </c>
      <c r="K110" s="12">
        <f>INDEX(Propetz!BW:BW,MATCH($E110,Propetz!$D:$D,0),1)</f>
        <v>47529.39</v>
      </c>
      <c r="L110" s="12">
        <f>INDEX(Propetz!BX:BX,MATCH($E110,Propetz!$D:$D,0),1)</f>
        <v>42767.16</v>
      </c>
      <c r="M110" s="12">
        <f>INDEX(Propetz!BY:BY,MATCH($E110,Propetz!$D:$D,0),1)</f>
        <v>8792.630000000001</v>
      </c>
    </row>
    <row r="111" spans="3:13" x14ac:dyDescent="0.25">
      <c r="C111" s="67" t="str">
        <f>INDEX(Propetz!B:B,MATCH($E111,Propetz!$D:$D,0),1)</f>
        <v>SUPROVET SUMINISTRO DE PRODUCTOS VETERINARIOS S.A.C</v>
      </c>
      <c r="D111" s="78" t="str">
        <f>INDEX(Propetz!C:C,MATCH($E111,Propetz!$D:$D,0),1)</f>
        <v>EX</v>
      </c>
      <c r="E111" s="64">
        <v>1166</v>
      </c>
      <c r="F111" s="78" t="str">
        <f>INDEX(Propetz!F:F,MATCH($E111,Propetz!$D:$D,0),1)</f>
        <v>Exportação</v>
      </c>
      <c r="G111" s="78" t="str">
        <f>INDEX(Propetz!G:G,MATCH($E111,Propetz!$D:$D,0),1)</f>
        <v>Ativo</v>
      </c>
      <c r="H111" s="71"/>
      <c r="I111" s="12">
        <f>INDEX(Propetz!BU:BU,MATCH($E111,Propetz!$D:$D,0),1)</f>
        <v>35369.589999999997</v>
      </c>
      <c r="J111" s="12">
        <f>INDEX(Propetz!BV:BV,MATCH($E111,Propetz!$D:$D,0),1)</f>
        <v>16202.68</v>
      </c>
      <c r="K111" s="12">
        <f>INDEX(Propetz!BW:BW,MATCH($E111,Propetz!$D:$D,0),1)</f>
        <v>31211.360000000001</v>
      </c>
      <c r="L111" s="12">
        <f>INDEX(Propetz!BX:BX,MATCH($E111,Propetz!$D:$D,0),1)</f>
        <v>0</v>
      </c>
      <c r="M111" s="12">
        <f>INDEX(Propetz!BY:BY,MATCH($E111,Propetz!$D:$D,0),1)</f>
        <v>0</v>
      </c>
    </row>
    <row r="112" spans="3:13" ht="45" x14ac:dyDescent="0.25">
      <c r="C112" s="67" t="str">
        <f>INDEX(Propetz!B:B,MATCH($E112,Propetz!$D:$D,0),1)</f>
        <v>ERICK ARAUJO E SILVA COMERCIO VAREJISTA DE OUTROS ARTIGOS E</v>
      </c>
      <c r="D112" s="78" t="str">
        <f>INDEX(Propetz!C:C,MATCH($E112,Propetz!$D:$D,0),1)</f>
        <v>DF</v>
      </c>
      <c r="E112" s="64">
        <v>1146</v>
      </c>
      <c r="F112" s="78" t="str">
        <f>INDEX(Propetz!F:F,MATCH($E112,Propetz!$D:$D,0),1)</f>
        <v>Yasmin Propetz Distribuição</v>
      </c>
      <c r="G112" s="78" t="str">
        <f>INDEX(Propetz!G:G,MATCH($E112,Propetz!$D:$D,0),1)</f>
        <v>Ativo</v>
      </c>
      <c r="H112" s="71" t="s">
        <v>619</v>
      </c>
      <c r="I112" s="12">
        <f>INDEX(Propetz!BU:BU,MATCH($E112,Propetz!$D:$D,0),1)</f>
        <v>34952.17</v>
      </c>
      <c r="J112" s="12">
        <f>INDEX(Propetz!BV:BV,MATCH($E112,Propetz!$D:$D,0),1)</f>
        <v>28018.120000000003</v>
      </c>
      <c r="K112" s="12">
        <f>INDEX(Propetz!BW:BW,MATCH($E112,Propetz!$D:$D,0),1)</f>
        <v>22516.16</v>
      </c>
      <c r="L112" s="12">
        <f>INDEX(Propetz!BX:BX,MATCH($E112,Propetz!$D:$D,0),1)</f>
        <v>43250.25</v>
      </c>
      <c r="M112" s="12">
        <f>INDEX(Propetz!BY:BY,MATCH($E112,Propetz!$D:$D,0),1)</f>
        <v>5642.8</v>
      </c>
    </row>
    <row r="113" spans="3:13" x14ac:dyDescent="0.25">
      <c r="C113" s="67" t="str">
        <f>INDEX(Propetz!B:B,MATCH($E113,Propetz!$D:$D,0),1)</f>
        <v>DEOCLIDES GOMES 25388637832</v>
      </c>
      <c r="D113" s="78" t="str">
        <f>INDEX(Propetz!C:C,MATCH($E113,Propetz!$D:$D,0),1)</f>
        <v>SP</v>
      </c>
      <c r="E113" s="64">
        <v>1038</v>
      </c>
      <c r="F113" s="78" t="str">
        <f>INDEX(Propetz!F:F,MATCH($E113,Propetz!$D:$D,0),1)</f>
        <v>Emanuel Propetz Distribuição</v>
      </c>
      <c r="G113" s="78" t="str">
        <f>INDEX(Propetz!G:G,MATCH($E113,Propetz!$D:$D,0),1)</f>
        <v>inadimplente</v>
      </c>
      <c r="H113" s="71"/>
      <c r="I113" s="12">
        <f>INDEX(Propetz!BU:BU,MATCH($E113,Propetz!$D:$D,0),1)</f>
        <v>34313.910000000003</v>
      </c>
      <c r="J113" s="12">
        <f>INDEX(Propetz!BV:BV,MATCH($E113,Propetz!$D:$D,0),1)</f>
        <v>8572.2799999999988</v>
      </c>
      <c r="K113" s="12">
        <f>INDEX(Propetz!BW:BW,MATCH($E113,Propetz!$D:$D,0),1)</f>
        <v>0</v>
      </c>
      <c r="L113" s="12">
        <f>INDEX(Propetz!BX:BX,MATCH($E113,Propetz!$D:$D,0),1)</f>
        <v>0</v>
      </c>
      <c r="M113" s="12">
        <f>INDEX(Propetz!BY:BY,MATCH($E113,Propetz!$D:$D,0),1)</f>
        <v>0</v>
      </c>
    </row>
    <row r="114" spans="3:13" ht="60" x14ac:dyDescent="0.25">
      <c r="C114" s="67" t="str">
        <f>INDEX(Propetz!B:B,MATCH($E114,Propetz!$D:$D,0),1)</f>
        <v>RUDINEI BARBOZA REZENDE</v>
      </c>
      <c r="D114" s="78" t="str">
        <f>INDEX(Propetz!C:C,MATCH($E114,Propetz!$D:$D,0),1)</f>
        <v>RS</v>
      </c>
      <c r="E114" s="64">
        <v>1136</v>
      </c>
      <c r="F114" s="78" t="str">
        <f>INDEX(Propetz!F:F,MATCH($E114,Propetz!$D:$D,0),1)</f>
        <v>Yasmin Propetz Distribuição</v>
      </c>
      <c r="G114" s="78" t="str">
        <f>INDEX(Propetz!G:G,MATCH($E114,Propetz!$D:$D,0),1)</f>
        <v>Ativo</v>
      </c>
      <c r="H114" s="71" t="s">
        <v>620</v>
      </c>
      <c r="I114" s="12">
        <f>INDEX(Propetz!BU:BU,MATCH($E114,Propetz!$D:$D,0),1)</f>
        <v>34165.47</v>
      </c>
      <c r="J114" s="12">
        <f>INDEX(Propetz!BV:BV,MATCH($E114,Propetz!$D:$D,0),1)</f>
        <v>23099.45</v>
      </c>
      <c r="K114" s="12">
        <f>INDEX(Propetz!BW:BW,MATCH($E114,Propetz!$D:$D,0),1)</f>
        <v>11898.259999999998</v>
      </c>
      <c r="L114" s="12">
        <f>INDEX(Propetz!BX:BX,MATCH($E114,Propetz!$D:$D,0),1)</f>
        <v>5812.16</v>
      </c>
      <c r="M114" s="12">
        <f>INDEX(Propetz!BY:BY,MATCH($E114,Propetz!$D:$D,0),1)</f>
        <v>0</v>
      </c>
    </row>
    <row r="115" spans="3:13" ht="90" x14ac:dyDescent="0.25">
      <c r="C115" s="67" t="str">
        <f>INDEX(Propetz!B:B,MATCH($E115,Propetz!$D:$D,0),1)</f>
        <v>TATIANE THOME ZANIN 94077460034</v>
      </c>
      <c r="D115" s="78" t="str">
        <f>INDEX(Propetz!C:C,MATCH($E115,Propetz!$D:$D,0),1)</f>
        <v>DF</v>
      </c>
      <c r="E115" s="64">
        <v>1342</v>
      </c>
      <c r="F115" s="78" t="str">
        <f>INDEX(Propetz!F:F,MATCH($E115,Propetz!$D:$D,0),1)</f>
        <v>Yasmin Propetz Distribuição</v>
      </c>
      <c r="G115" s="78" t="str">
        <f>INDEX(Propetz!G:G,MATCH($E115,Propetz!$D:$D,0),1)</f>
        <v>Inativo</v>
      </c>
      <c r="H115" s="71" t="s">
        <v>621</v>
      </c>
      <c r="I115" s="12">
        <f>INDEX(Propetz!BU:BU,MATCH($E115,Propetz!$D:$D,0),1)</f>
        <v>32758.720000000001</v>
      </c>
      <c r="J115" s="12">
        <f>INDEX(Propetz!BV:BV,MATCH($E115,Propetz!$D:$D,0),1)</f>
        <v>104463.56000000003</v>
      </c>
      <c r="K115" s="12">
        <f>INDEX(Propetz!BW:BW,MATCH($E115,Propetz!$D:$D,0),1)</f>
        <v>143425.57</v>
      </c>
      <c r="L115" s="12">
        <f>INDEX(Propetz!BX:BX,MATCH($E115,Propetz!$D:$D,0),1)</f>
        <v>0</v>
      </c>
      <c r="M115" s="12">
        <f>INDEX(Propetz!BY:BY,MATCH($E115,Propetz!$D:$D,0),1)</f>
        <v>0</v>
      </c>
    </row>
    <row r="116" spans="3:13" x14ac:dyDescent="0.25">
      <c r="C116" s="67" t="str">
        <f>INDEX(Propetz!B:B,MATCH($E116,Propetz!$D:$D,0),1)</f>
        <v>GRIFO DISTRIBUIDORA DE PRODUTOS PET LTDA</v>
      </c>
      <c r="D116" s="78" t="str">
        <f>INDEX(Propetz!C:C,MATCH($E116,Propetz!$D:$D,0),1)</f>
        <v>PR</v>
      </c>
      <c r="E116" s="64">
        <v>1157</v>
      </c>
      <c r="F116" s="78" t="str">
        <f>INDEX(Propetz!F:F,MATCH($E116,Propetz!$D:$D,0),1)</f>
        <v>Yasmin Propetz Distribuição</v>
      </c>
      <c r="G116" s="78" t="str">
        <f>INDEX(Propetz!G:G,MATCH($E116,Propetz!$D:$D,0),1)</f>
        <v>inadimplente</v>
      </c>
      <c r="H116" s="71"/>
      <c r="I116" s="12">
        <f>INDEX(Propetz!BU:BU,MATCH($E116,Propetz!$D:$D,0),1)</f>
        <v>31808.87</v>
      </c>
      <c r="J116" s="12">
        <f>INDEX(Propetz!BV:BV,MATCH($E116,Propetz!$D:$D,0),1)</f>
        <v>0</v>
      </c>
      <c r="K116" s="12">
        <f>INDEX(Propetz!BW:BW,MATCH($E116,Propetz!$D:$D,0),1)</f>
        <v>0</v>
      </c>
      <c r="L116" s="12">
        <f>INDEX(Propetz!BX:BX,MATCH($E116,Propetz!$D:$D,0),1)</f>
        <v>0</v>
      </c>
      <c r="M116" s="12">
        <f>INDEX(Propetz!BY:BY,MATCH($E116,Propetz!$D:$D,0),1)</f>
        <v>0</v>
      </c>
    </row>
    <row r="117" spans="3:13" x14ac:dyDescent="0.25">
      <c r="C117" s="67" t="str">
        <f>INDEX(Propetz!B:B,MATCH($E117,Propetz!$D:$D,0),1)</f>
        <v>TOK FINAL PRODUTOS PARA EMBELEZAMENTO ANIMAL LTDA</v>
      </c>
      <c r="D117" s="78" t="str">
        <f>INDEX(Propetz!C:C,MATCH($E117,Propetz!$D:$D,0),1)</f>
        <v>SC</v>
      </c>
      <c r="E117" s="64">
        <v>1010</v>
      </c>
      <c r="F117" s="78" t="str">
        <f>INDEX(Propetz!F:F,MATCH($E117,Propetz!$D:$D,0),1)</f>
        <v>Yasmin Propetz Distribuição</v>
      </c>
      <c r="G117" s="78" t="str">
        <f>INDEX(Propetz!G:G,MATCH($E117,Propetz!$D:$D,0),1)</f>
        <v>ativo</v>
      </c>
      <c r="H117" s="71"/>
      <c r="I117" s="12">
        <f>INDEX(Propetz!BU:BU,MATCH($E117,Propetz!$D:$D,0),1)</f>
        <v>31521.439999999999</v>
      </c>
      <c r="J117" s="12">
        <f>INDEX(Propetz!BV:BV,MATCH($E117,Propetz!$D:$D,0),1)</f>
        <v>24386.18</v>
      </c>
      <c r="K117" s="12">
        <f>INDEX(Propetz!BW:BW,MATCH($E117,Propetz!$D:$D,0),1)</f>
        <v>12379.029999999999</v>
      </c>
      <c r="L117" s="12">
        <f>INDEX(Propetz!BX:BX,MATCH($E117,Propetz!$D:$D,0),1)</f>
        <v>5923.92</v>
      </c>
      <c r="M117" s="12">
        <f>INDEX(Propetz!BY:BY,MATCH($E117,Propetz!$D:$D,0),1)</f>
        <v>0</v>
      </c>
    </row>
    <row r="118" spans="3:13" x14ac:dyDescent="0.25">
      <c r="C118" s="67" t="str">
        <f>INDEX(Propetz!B:B,MATCH($E118,Propetz!$D:$D,0),1)</f>
        <v>RAMOS JORDAO COMERCIO DE PRODUTOS E ARTIGOS PARA ANIMAIS LTD</v>
      </c>
      <c r="D118" s="78" t="str">
        <f>INDEX(Propetz!C:C,MATCH($E118,Propetz!$D:$D,0),1)</f>
        <v>RJ</v>
      </c>
      <c r="E118" s="64">
        <v>1225</v>
      </c>
      <c r="F118" s="78" t="str">
        <f>INDEX(Propetz!F:F,MATCH($E118,Propetz!$D:$D,0),1)</f>
        <v>Emanuel Propetz Distribuição</v>
      </c>
      <c r="G118" s="78" t="str">
        <f>INDEX(Propetz!G:G,MATCH($E118,Propetz!$D:$D,0),1)</f>
        <v>Ativo</v>
      </c>
      <c r="H118" s="71"/>
      <c r="I118" s="12">
        <f>INDEX(Propetz!BU:BU,MATCH($E118,Propetz!$D:$D,0),1)</f>
        <v>31314.7</v>
      </c>
      <c r="J118" s="12">
        <f>INDEX(Propetz!BV:BV,MATCH($E118,Propetz!$D:$D,0),1)</f>
        <v>33300.700000000004</v>
      </c>
      <c r="K118" s="12">
        <f>INDEX(Propetz!BW:BW,MATCH($E118,Propetz!$D:$D,0),1)</f>
        <v>28793.889999999996</v>
      </c>
      <c r="L118" s="12">
        <f>INDEX(Propetz!BX:BX,MATCH($E118,Propetz!$D:$D,0),1)</f>
        <v>8580.84</v>
      </c>
      <c r="M118" s="12">
        <f>INDEX(Propetz!BY:BY,MATCH($E118,Propetz!$D:$D,0),1)</f>
        <v>0</v>
      </c>
    </row>
    <row r="119" spans="3:13" ht="45" x14ac:dyDescent="0.25">
      <c r="C119" s="67" t="str">
        <f>INDEX(Propetz!B:B,MATCH($E119,Propetz!$D:$D,0),1)</f>
        <v>SC VAN DOG LTDA ME</v>
      </c>
      <c r="D119" s="78" t="str">
        <f>INDEX(Propetz!C:C,MATCH($E119,Propetz!$D:$D,0),1)</f>
        <v>SC</v>
      </c>
      <c r="E119" s="64">
        <v>1086</v>
      </c>
      <c r="F119" s="78" t="str">
        <f>INDEX(Propetz!F:F,MATCH($E119,Propetz!$D:$D,0),1)</f>
        <v>Yasmin Propetz Distribuição</v>
      </c>
      <c r="G119" s="78" t="str">
        <f>INDEX(Propetz!G:G,MATCH($E119,Propetz!$D:$D,0),1)</f>
        <v>Ativo</v>
      </c>
      <c r="H119" s="71" t="s">
        <v>622</v>
      </c>
      <c r="I119" s="12">
        <f>INDEX(Propetz!BU:BU,MATCH($E119,Propetz!$D:$D,0),1)</f>
        <v>30855.58</v>
      </c>
      <c r="J119" s="12">
        <f>INDEX(Propetz!BV:BV,MATCH($E119,Propetz!$D:$D,0),1)</f>
        <v>29662.300000000003</v>
      </c>
      <c r="K119" s="12">
        <f>INDEX(Propetz!BW:BW,MATCH($E119,Propetz!$D:$D,0),1)</f>
        <v>29911.109999999997</v>
      </c>
      <c r="L119" s="12">
        <f>INDEX(Propetz!BX:BX,MATCH($E119,Propetz!$D:$D,0),1)</f>
        <v>16334.13</v>
      </c>
      <c r="M119" s="12">
        <f>INDEX(Propetz!BY:BY,MATCH($E119,Propetz!$D:$D,0),1)</f>
        <v>2262.9</v>
      </c>
    </row>
    <row r="120" spans="3:13" ht="45" x14ac:dyDescent="0.25">
      <c r="C120" s="67" t="str">
        <f>INDEX(Propetz!B:B,MATCH($E120,Propetz!$D:$D,0),1)</f>
        <v>DISTRIBUIDORA PROFISSIONAU PET LTDA</v>
      </c>
      <c r="D120" s="78" t="str">
        <f>INDEX(Propetz!C:C,MATCH($E120,Propetz!$D:$D,0),1)</f>
        <v>GO</v>
      </c>
      <c r="E120" s="64">
        <v>1123</v>
      </c>
      <c r="F120" s="78" t="str">
        <f>INDEX(Propetz!F:F,MATCH($E120,Propetz!$D:$D,0),1)</f>
        <v>Yasmin Propetz Distribuição</v>
      </c>
      <c r="G120" s="78" t="str">
        <f>INDEX(Propetz!G:G,MATCH($E120,Propetz!$D:$D,0),1)</f>
        <v>ativo</v>
      </c>
      <c r="H120" s="71" t="s">
        <v>623</v>
      </c>
      <c r="I120" s="12">
        <f>INDEX(Propetz!BU:BU,MATCH($E120,Propetz!$D:$D,0),1)</f>
        <v>30568.480000000003</v>
      </c>
      <c r="J120" s="12">
        <f>INDEX(Propetz!BV:BV,MATCH($E120,Propetz!$D:$D,0),1)</f>
        <v>39364.639999999999</v>
      </c>
      <c r="K120" s="12">
        <f>INDEX(Propetz!BW:BW,MATCH($E120,Propetz!$D:$D,0),1)</f>
        <v>50877.049999999988</v>
      </c>
      <c r="L120" s="12">
        <f>INDEX(Propetz!BX:BX,MATCH($E120,Propetz!$D:$D,0),1)</f>
        <v>82918.570000000007</v>
      </c>
      <c r="M120" s="12">
        <f>INDEX(Propetz!BY:BY,MATCH($E120,Propetz!$D:$D,0),1)</f>
        <v>23531.439999999999</v>
      </c>
    </row>
    <row r="121" spans="3:13" x14ac:dyDescent="0.25">
      <c r="C121" s="67" t="str">
        <f>INDEX(Propetz!B:B,MATCH($E121,Propetz!$D:$D,0),1)</f>
        <v>LYNKZ DISTRIBUIDORA S.A.</v>
      </c>
      <c r="D121" s="78" t="str">
        <f>INDEX(Propetz!C:C,MATCH($E121,Propetz!$D:$D,0),1)</f>
        <v>MA</v>
      </c>
      <c r="E121" s="64">
        <v>1255</v>
      </c>
      <c r="F121" s="78" t="str">
        <f>INDEX(Propetz!F:F,MATCH($E121,Propetz!$D:$D,0),1)</f>
        <v>Emanuel Propetz Distribuição</v>
      </c>
      <c r="G121" s="78" t="str">
        <f>INDEX(Propetz!G:G,MATCH($E121,Propetz!$D:$D,0),1)</f>
        <v>Inativo</v>
      </c>
      <c r="H121" s="71" t="s">
        <v>624</v>
      </c>
      <c r="I121" s="12">
        <f>INDEX(Propetz!BU:BU,MATCH($E121,Propetz!$D:$D,0),1)</f>
        <v>30437.18</v>
      </c>
      <c r="J121" s="12">
        <f>INDEX(Propetz!BV:BV,MATCH($E121,Propetz!$D:$D,0),1)</f>
        <v>0</v>
      </c>
      <c r="K121" s="12">
        <f>INDEX(Propetz!BW:BW,MATCH($E121,Propetz!$D:$D,0),1)</f>
        <v>0</v>
      </c>
      <c r="L121" s="12">
        <f>INDEX(Propetz!BX:BX,MATCH($E121,Propetz!$D:$D,0),1)</f>
        <v>0</v>
      </c>
      <c r="M121" s="12">
        <f>INDEX(Propetz!BY:BY,MATCH($E121,Propetz!$D:$D,0),1)</f>
        <v>0</v>
      </c>
    </row>
    <row r="122" spans="3:13" x14ac:dyDescent="0.25">
      <c r="C122" s="67" t="str">
        <f>INDEX(Propetz!B:B,MATCH($E122,Propetz!$D:$D,0),1)</f>
        <v>ESTETICA PET LILIAN LTDA</v>
      </c>
      <c r="D122" s="78" t="str">
        <f>INDEX(Propetz!C:C,MATCH($E122,Propetz!$D:$D,0),1)</f>
        <v>SP</v>
      </c>
      <c r="E122" s="64">
        <v>1176</v>
      </c>
      <c r="F122" s="78" t="str">
        <f>INDEX(Propetz!F:F,MATCH($E122,Propetz!$D:$D,0),1)</f>
        <v>Emanuel Propetz Distribuição</v>
      </c>
      <c r="G122" s="78" t="str">
        <f>INDEX(Propetz!G:G,MATCH($E122,Propetz!$D:$D,0),1)</f>
        <v>Ativo</v>
      </c>
      <c r="H122" s="71"/>
      <c r="I122" s="12">
        <f>INDEX(Propetz!BU:BU,MATCH($E122,Propetz!$D:$D,0),1)</f>
        <v>29387.96</v>
      </c>
      <c r="J122" s="12">
        <f>INDEX(Propetz!BV:BV,MATCH($E122,Propetz!$D:$D,0),1)</f>
        <v>5146.9799999999996</v>
      </c>
      <c r="K122" s="12">
        <f>INDEX(Propetz!BW:BW,MATCH($E122,Propetz!$D:$D,0),1)</f>
        <v>7180.16</v>
      </c>
      <c r="L122" s="12">
        <f>INDEX(Propetz!BX:BX,MATCH($E122,Propetz!$D:$D,0),1)</f>
        <v>0</v>
      </c>
      <c r="M122" s="12">
        <f>INDEX(Propetz!BY:BY,MATCH($E122,Propetz!$D:$D,0),1)</f>
        <v>0</v>
      </c>
    </row>
    <row r="123" spans="3:13" x14ac:dyDescent="0.25">
      <c r="C123" s="67" t="str">
        <f>INDEX(Propetz!B:B,MATCH($E123,Propetz!$D:$D,0),1)</f>
        <v>ANDERSON FERNANDES DA COSTA</v>
      </c>
      <c r="D123" s="78" t="str">
        <f>INDEX(Propetz!C:C,MATCH($E123,Propetz!$D:$D,0),1)</f>
        <v>DF</v>
      </c>
      <c r="E123" s="64">
        <v>1057</v>
      </c>
      <c r="F123" s="78" t="str">
        <f>INDEX(Propetz!F:F,MATCH($E123,Propetz!$D:$D,0),1)</f>
        <v>Yasmin Propetz Distribuição</v>
      </c>
      <c r="G123" s="78" t="str">
        <f>INDEX(Propetz!G:G,MATCH($E123,Propetz!$D:$D,0),1)</f>
        <v>Ativo</v>
      </c>
      <c r="H123" s="71" t="s">
        <v>625</v>
      </c>
      <c r="I123" s="12">
        <f>INDEX(Propetz!BU:BU,MATCH($E123,Propetz!$D:$D,0),1)</f>
        <v>29334.199999999997</v>
      </c>
      <c r="J123" s="12">
        <f>INDEX(Propetz!BV:BV,MATCH($E123,Propetz!$D:$D,0),1)</f>
        <v>7105.73</v>
      </c>
      <c r="K123" s="12">
        <f>INDEX(Propetz!BW:BW,MATCH($E123,Propetz!$D:$D,0),1)</f>
        <v>0</v>
      </c>
      <c r="L123" s="12">
        <f>INDEX(Propetz!BX:BX,MATCH($E123,Propetz!$D:$D,0),1)</f>
        <v>0</v>
      </c>
      <c r="M123" s="12">
        <f>INDEX(Propetz!BY:BY,MATCH($E123,Propetz!$D:$D,0),1)</f>
        <v>0</v>
      </c>
    </row>
    <row r="124" spans="3:13" x14ac:dyDescent="0.25">
      <c r="C124" s="67" t="str">
        <f>INDEX(Propetz!B:B,MATCH($E124,Propetz!$D:$D,0),1)</f>
        <v>HANSEN EQUIPAMENTOS PARA BANHO E TOSA LTDA</v>
      </c>
      <c r="D124" s="78" t="str">
        <f>INDEX(Propetz!C:C,MATCH($E124,Propetz!$D:$D,0),1)</f>
        <v>PR</v>
      </c>
      <c r="E124" s="64">
        <v>1139</v>
      </c>
      <c r="F124" s="78" t="str">
        <f>INDEX(Propetz!F:F,MATCH($E124,Propetz!$D:$D,0),1)</f>
        <v>Cristiane La Maison Propetz</v>
      </c>
      <c r="G124" s="78" t="str">
        <f>INDEX(Propetz!G:G,MATCH($E124,Propetz!$D:$D,0),1)</f>
        <v>Ativo</v>
      </c>
      <c r="H124" s="71"/>
      <c r="I124" s="12">
        <f>INDEX(Propetz!BU:BU,MATCH($E124,Propetz!$D:$D,0),1)</f>
        <v>28969.07</v>
      </c>
      <c r="J124" s="12">
        <f>INDEX(Propetz!BV:BV,MATCH($E124,Propetz!$D:$D,0),1)</f>
        <v>0</v>
      </c>
      <c r="K124" s="12">
        <f>INDEX(Propetz!BW:BW,MATCH($E124,Propetz!$D:$D,0),1)</f>
        <v>2136</v>
      </c>
      <c r="L124" s="12">
        <f>INDEX(Propetz!BX:BX,MATCH($E124,Propetz!$D:$D,0),1)</f>
        <v>0</v>
      </c>
      <c r="M124" s="12">
        <f>INDEX(Propetz!BY:BY,MATCH($E124,Propetz!$D:$D,0),1)</f>
        <v>7323.46</v>
      </c>
    </row>
    <row r="125" spans="3:13" ht="30" x14ac:dyDescent="0.25">
      <c r="C125" s="67" t="str">
        <f>INDEX(Propetz!B:B,MATCH($E125,Propetz!$D:$D,0),1)</f>
        <v>REDEMAX PRODUTOS VETERINARIOS LTDA</v>
      </c>
      <c r="D125" s="78" t="str">
        <f>INDEX(Propetz!C:C,MATCH($E125,Propetz!$D:$D,0),1)</f>
        <v>GO</v>
      </c>
      <c r="E125" s="64">
        <v>1006</v>
      </c>
      <c r="F125" s="78" t="str">
        <f>INDEX(Propetz!F:F,MATCH($E125,Propetz!$D:$D,0),1)</f>
        <v>Yasmin Propetz Distribuição</v>
      </c>
      <c r="G125" s="78" t="str">
        <f>INDEX(Propetz!G:G,MATCH($E125,Propetz!$D:$D,0),1)</f>
        <v>Ativo</v>
      </c>
      <c r="H125" s="71" t="s">
        <v>626</v>
      </c>
      <c r="I125" s="12">
        <f>INDEX(Propetz!BU:BU,MATCH($E125,Propetz!$D:$D,0),1)</f>
        <v>28960.77</v>
      </c>
      <c r="J125" s="12">
        <f>INDEX(Propetz!BV:BV,MATCH($E125,Propetz!$D:$D,0),1)</f>
        <v>8410.0499999999993</v>
      </c>
      <c r="K125" s="12">
        <f>INDEX(Propetz!BW:BW,MATCH($E125,Propetz!$D:$D,0),1)</f>
        <v>0</v>
      </c>
      <c r="L125" s="12">
        <f>INDEX(Propetz!BX:BX,MATCH($E125,Propetz!$D:$D,0),1)</f>
        <v>0</v>
      </c>
      <c r="M125" s="12">
        <f>INDEX(Propetz!BY:BY,MATCH($E125,Propetz!$D:$D,0),1)</f>
        <v>0</v>
      </c>
    </row>
    <row r="126" spans="3:13" x14ac:dyDescent="0.25">
      <c r="C126" s="67" t="str">
        <f>INDEX(Propetz!B:B,MATCH($E126,Propetz!$D:$D,0),1)</f>
        <v>J. J. O. SANTOS DE CASTRO - ME</v>
      </c>
      <c r="D126" s="78" t="str">
        <f>INDEX(Propetz!C:C,MATCH($E126,Propetz!$D:$D,0),1)</f>
        <v>CE</v>
      </c>
      <c r="E126" s="64">
        <v>1249</v>
      </c>
      <c r="F126" s="78" t="str">
        <f>INDEX(Propetz!F:F,MATCH($E126,Propetz!$D:$D,0),1)</f>
        <v>Emanuel Propetz Distribuição</v>
      </c>
      <c r="G126" s="78" t="str">
        <f>INDEX(Propetz!G:G,MATCH($E126,Propetz!$D:$D,0),1)</f>
        <v>inadimplente</v>
      </c>
      <c r="H126" s="71"/>
      <c r="I126" s="12">
        <f>INDEX(Propetz!BU:BU,MATCH($E126,Propetz!$D:$D,0),1)</f>
        <v>28791.66</v>
      </c>
      <c r="J126" s="12">
        <f>INDEX(Propetz!BV:BV,MATCH($E126,Propetz!$D:$D,0),1)</f>
        <v>0</v>
      </c>
      <c r="K126" s="12">
        <f>INDEX(Propetz!BW:BW,MATCH($E126,Propetz!$D:$D,0),1)</f>
        <v>0</v>
      </c>
      <c r="L126" s="12">
        <f>INDEX(Propetz!BX:BX,MATCH($E126,Propetz!$D:$D,0),1)</f>
        <v>0</v>
      </c>
      <c r="M126" s="12">
        <f>INDEX(Propetz!BY:BY,MATCH($E126,Propetz!$D:$D,0),1)</f>
        <v>0</v>
      </c>
    </row>
    <row r="127" spans="3:13" x14ac:dyDescent="0.25">
      <c r="C127" s="67" t="str">
        <f>INDEX(Propetz!B:B,MATCH($E127,Propetz!$D:$D,0),1)</f>
        <v>VITAVET DISTRIBUIDORA LIMITADA</v>
      </c>
      <c r="D127" s="78" t="str">
        <f>INDEX(Propetz!C:C,MATCH($E127,Propetz!$D:$D,0),1)</f>
        <v>RJ</v>
      </c>
      <c r="E127" s="64">
        <v>1292</v>
      </c>
      <c r="F127" s="78" t="str">
        <f>INDEX(Propetz!F:F,MATCH($E127,Propetz!$D:$D,0),1)</f>
        <v>Emanuel Propetz Distribuição</v>
      </c>
      <c r="G127" s="78" t="str">
        <f>INDEX(Propetz!G:G,MATCH($E127,Propetz!$D:$D,0),1)</f>
        <v>Ativo</v>
      </c>
      <c r="H127" s="71"/>
      <c r="I127" s="12">
        <f>INDEX(Propetz!BU:BU,MATCH($E127,Propetz!$D:$D,0),1)</f>
        <v>28356.99</v>
      </c>
      <c r="J127" s="12">
        <f>INDEX(Propetz!BV:BV,MATCH($E127,Propetz!$D:$D,0),1)</f>
        <v>37372.039999999994</v>
      </c>
      <c r="K127" s="12">
        <f>INDEX(Propetz!BW:BW,MATCH($E127,Propetz!$D:$D,0),1)</f>
        <v>0</v>
      </c>
      <c r="L127" s="12">
        <f>INDEX(Propetz!BX:BX,MATCH($E127,Propetz!$D:$D,0),1)</f>
        <v>4569.12</v>
      </c>
      <c r="M127" s="12">
        <f>INDEX(Propetz!BY:BY,MATCH($E127,Propetz!$D:$D,0),1)</f>
        <v>0</v>
      </c>
    </row>
    <row r="128" spans="3:13" x14ac:dyDescent="0.25">
      <c r="C128" s="67" t="str">
        <f>INDEX(Propetz!B:B,MATCH($E128,Propetz!$D:$D,0),1)</f>
        <v>PET VET EQUIPAMENTOS LTDA</v>
      </c>
      <c r="D128" s="78" t="str">
        <f>INDEX(Propetz!C:C,MATCH($E128,Propetz!$D:$D,0),1)</f>
        <v>DF</v>
      </c>
      <c r="E128" s="64">
        <v>1202</v>
      </c>
      <c r="F128" s="78" t="str">
        <f>INDEX(Propetz!F:F,MATCH($E128,Propetz!$D:$D,0),1)</f>
        <v>Yasmin Propetz Distribuição</v>
      </c>
      <c r="G128" s="78" t="str">
        <f>INDEX(Propetz!G:G,MATCH($E128,Propetz!$D:$D,0),1)</f>
        <v>Inadimplente</v>
      </c>
      <c r="H128" s="71"/>
      <c r="I128" s="12">
        <f>INDEX(Propetz!BU:BU,MATCH($E128,Propetz!$D:$D,0),1)</f>
        <v>28181.360000000004</v>
      </c>
      <c r="J128" s="12">
        <f>INDEX(Propetz!BV:BV,MATCH($E128,Propetz!$D:$D,0),1)</f>
        <v>0</v>
      </c>
      <c r="K128" s="12">
        <f>INDEX(Propetz!BW:BW,MATCH($E128,Propetz!$D:$D,0),1)</f>
        <v>0</v>
      </c>
      <c r="L128" s="12">
        <f>INDEX(Propetz!BX:BX,MATCH($E128,Propetz!$D:$D,0),1)</f>
        <v>0</v>
      </c>
      <c r="M128" s="12">
        <f>INDEX(Propetz!BY:BY,MATCH($E128,Propetz!$D:$D,0),1)</f>
        <v>0</v>
      </c>
    </row>
    <row r="129" spans="3:13" x14ac:dyDescent="0.25">
      <c r="C129" s="67" t="str">
        <f>INDEX(Propetz!B:B,MATCH($E129,Propetz!$D:$D,0),1)</f>
        <v>DEBORA DE MORAES BRASSIOLI 21890748862</v>
      </c>
      <c r="D129" s="78" t="str">
        <f>INDEX(Propetz!C:C,MATCH($E129,Propetz!$D:$D,0),1)</f>
        <v>SP</v>
      </c>
      <c r="E129" s="64">
        <v>1008</v>
      </c>
      <c r="F129" s="78" t="str">
        <f>INDEX(Propetz!F:F,MATCH($E129,Propetz!$D:$D,0),1)</f>
        <v>Emanuel Propetz Distribuição</v>
      </c>
      <c r="G129" s="78" t="str">
        <f>INDEX(Propetz!G:G,MATCH($E129,Propetz!$D:$D,0),1)</f>
        <v>Inativo</v>
      </c>
      <c r="H129" s="71"/>
      <c r="I129" s="12">
        <f>INDEX(Propetz!BU:BU,MATCH($E129,Propetz!$D:$D,0),1)</f>
        <v>27932.23</v>
      </c>
      <c r="J129" s="12">
        <f>INDEX(Propetz!BV:BV,MATCH($E129,Propetz!$D:$D,0),1)</f>
        <v>0</v>
      </c>
      <c r="K129" s="12">
        <f>INDEX(Propetz!BW:BW,MATCH($E129,Propetz!$D:$D,0),1)</f>
        <v>0</v>
      </c>
      <c r="L129" s="12">
        <f>INDEX(Propetz!BX:BX,MATCH($E129,Propetz!$D:$D,0),1)</f>
        <v>0</v>
      </c>
      <c r="M129" s="12">
        <f>INDEX(Propetz!BY:BY,MATCH($E129,Propetz!$D:$D,0),1)</f>
        <v>0</v>
      </c>
    </row>
    <row r="130" spans="3:13" ht="30" x14ac:dyDescent="0.25">
      <c r="C130" s="67" t="str">
        <f>INDEX(Propetz!B:B,MATCH($E130,Propetz!$D:$D,0),1)</f>
        <v>ELISABETE APARECIDA LAVARIAS FERNANDES 32542402191</v>
      </c>
      <c r="D130" s="78" t="str">
        <f>INDEX(Propetz!C:C,MATCH($E130,Propetz!$D:$D,0),1)</f>
        <v>MS</v>
      </c>
      <c r="E130" s="64">
        <v>1125</v>
      </c>
      <c r="F130" s="78" t="str">
        <f>INDEX(Propetz!F:F,MATCH($E130,Propetz!$D:$D,0),1)</f>
        <v>Yasmin Propetz Distribuição</v>
      </c>
      <c r="G130" s="78" t="str">
        <f>INDEX(Propetz!G:G,MATCH($E130,Propetz!$D:$D,0),1)</f>
        <v>Ativo</v>
      </c>
      <c r="H130" s="71" t="s">
        <v>627</v>
      </c>
      <c r="I130" s="12">
        <f>INDEX(Propetz!BU:BU,MATCH($E130,Propetz!$D:$D,0),1)</f>
        <v>27651.829999999998</v>
      </c>
      <c r="J130" s="12">
        <f>INDEX(Propetz!BV:BV,MATCH($E130,Propetz!$D:$D,0),1)</f>
        <v>23461.38</v>
      </c>
      <c r="K130" s="12">
        <f>INDEX(Propetz!BW:BW,MATCH($E130,Propetz!$D:$D,0),1)</f>
        <v>11147.63</v>
      </c>
      <c r="L130" s="12">
        <f>INDEX(Propetz!BX:BX,MATCH($E130,Propetz!$D:$D,0),1)</f>
        <v>17527.650000000001</v>
      </c>
      <c r="M130" s="12">
        <f>INDEX(Propetz!BY:BY,MATCH($E130,Propetz!$D:$D,0),1)</f>
        <v>6770.4600000000009</v>
      </c>
    </row>
    <row r="131" spans="3:13" x14ac:dyDescent="0.25">
      <c r="C131" s="67" t="str">
        <f>INDEX(Propetz!B:B,MATCH($E131,Propetz!$D:$D,0),1)</f>
        <v>PURIPLAN COMERCIO DE RACAO E PRODUTOS VETERINARIOS LTDA</v>
      </c>
      <c r="D131" s="78" t="str">
        <f>INDEX(Propetz!C:C,MATCH($E131,Propetz!$D:$D,0),1)</f>
        <v>SP</v>
      </c>
      <c r="E131" s="64">
        <v>1114</v>
      </c>
      <c r="F131" s="78" t="str">
        <f>INDEX(Propetz!F:F,MATCH($E131,Propetz!$D:$D,0),1)</f>
        <v>Cristiane La Maison Propetz</v>
      </c>
      <c r="G131" s="78" t="str">
        <f>INDEX(Propetz!G:G,MATCH($E131,Propetz!$D:$D,0),1)</f>
        <v>Inativo</v>
      </c>
      <c r="H131" s="71"/>
      <c r="I131" s="12">
        <f>INDEX(Propetz!BU:BU,MATCH($E131,Propetz!$D:$D,0),1)</f>
        <v>27040.28</v>
      </c>
      <c r="J131" s="12">
        <f>INDEX(Propetz!BV:BV,MATCH($E131,Propetz!$D:$D,0),1)</f>
        <v>0</v>
      </c>
      <c r="K131" s="12">
        <f>INDEX(Propetz!BW:BW,MATCH($E131,Propetz!$D:$D,0),1)</f>
        <v>0</v>
      </c>
      <c r="L131" s="12">
        <f>INDEX(Propetz!BX:BX,MATCH($E131,Propetz!$D:$D,0),1)</f>
        <v>0</v>
      </c>
      <c r="M131" s="12">
        <f>INDEX(Propetz!BY:BY,MATCH($E131,Propetz!$D:$D,0),1)</f>
        <v>0</v>
      </c>
    </row>
    <row r="132" spans="3:13" x14ac:dyDescent="0.25">
      <c r="C132" s="67" t="str">
        <f>INDEX(Propetz!B:B,MATCH($E132,Propetz!$D:$D,0),1)</f>
        <v>WG TOSAS LTDA</v>
      </c>
      <c r="D132" s="78" t="str">
        <f>INDEX(Propetz!C:C,MATCH($E132,Propetz!$D:$D,0),1)</f>
        <v>SE</v>
      </c>
      <c r="E132" s="64">
        <v>1182</v>
      </c>
      <c r="F132" s="78" t="str">
        <f>INDEX(Propetz!F:F,MATCH($E132,Propetz!$D:$D,0),1)</f>
        <v>Emanuel Propetz Distribuição</v>
      </c>
      <c r="G132" s="78" t="str">
        <f>INDEX(Propetz!G:G,MATCH($E132,Propetz!$D:$D,0),1)</f>
        <v>Inadimplente</v>
      </c>
      <c r="H132" s="71"/>
      <c r="I132" s="12">
        <f>INDEX(Propetz!BU:BU,MATCH($E132,Propetz!$D:$D,0),1)</f>
        <v>26969.510000000002</v>
      </c>
      <c r="J132" s="12">
        <f>INDEX(Propetz!BV:BV,MATCH($E132,Propetz!$D:$D,0),1)</f>
        <v>7142.3</v>
      </c>
      <c r="K132" s="12">
        <f>INDEX(Propetz!BW:BW,MATCH($E132,Propetz!$D:$D,0),1)</f>
        <v>0</v>
      </c>
      <c r="L132" s="12">
        <f>INDEX(Propetz!BX:BX,MATCH($E132,Propetz!$D:$D,0),1)</f>
        <v>0</v>
      </c>
      <c r="M132" s="12">
        <f>INDEX(Propetz!BY:BY,MATCH($E132,Propetz!$D:$D,0),1)</f>
        <v>0</v>
      </c>
    </row>
    <row r="133" spans="3:13" x14ac:dyDescent="0.25">
      <c r="C133" s="67" t="str">
        <f>INDEX(Propetz!B:B,MATCH($E133,Propetz!$D:$D,0),1)</f>
        <v>JOSIELY DO NASCIMENTO XAVIER 05830865947</v>
      </c>
      <c r="D133" s="78" t="str">
        <f>INDEX(Propetz!C:C,MATCH($E133,Propetz!$D:$D,0),1)</f>
        <v>PR</v>
      </c>
      <c r="E133" s="64">
        <v>1077</v>
      </c>
      <c r="F133" s="78" t="str">
        <f>INDEX(Propetz!F:F,MATCH($E133,Propetz!$D:$D,0),1)</f>
        <v>Yasmin Propetz Distribuição</v>
      </c>
      <c r="G133" s="78" t="str">
        <f>INDEX(Propetz!G:G,MATCH($E133,Propetz!$D:$D,0),1)</f>
        <v>inadimplente</v>
      </c>
      <c r="H133" s="71"/>
      <c r="I133" s="12">
        <f>INDEX(Propetz!BU:BU,MATCH($E133,Propetz!$D:$D,0),1)</f>
        <v>26207.56</v>
      </c>
      <c r="J133" s="12">
        <f>INDEX(Propetz!BV:BV,MATCH($E133,Propetz!$D:$D,0),1)</f>
        <v>21999.8</v>
      </c>
      <c r="K133" s="12">
        <f>INDEX(Propetz!BW:BW,MATCH($E133,Propetz!$D:$D,0),1)</f>
        <v>10617.710000000001</v>
      </c>
      <c r="L133" s="12">
        <f>INDEX(Propetz!BX:BX,MATCH($E133,Propetz!$D:$D,0),1)</f>
        <v>0</v>
      </c>
      <c r="M133" s="12">
        <f>INDEX(Propetz!BY:BY,MATCH($E133,Propetz!$D:$D,0),1)</f>
        <v>0</v>
      </c>
    </row>
    <row r="134" spans="3:13" x14ac:dyDescent="0.25">
      <c r="C134" s="67" t="str">
        <f>INDEX(Propetz!B:B,MATCH($E134,Propetz!$D:$D,0),1)</f>
        <v>EUROPET DISTRIBUIDORA EIRELI</v>
      </c>
      <c r="D134" s="78" t="str">
        <f>INDEX(Propetz!C:C,MATCH($E134,Propetz!$D:$D,0),1)</f>
        <v>SP</v>
      </c>
      <c r="E134" s="64">
        <v>1351</v>
      </c>
      <c r="F134" s="78" t="str">
        <f>INDEX(Propetz!F:F,MATCH($E134,Propetz!$D:$D,0),1)</f>
        <v>Cristiane La Maison Propetz</v>
      </c>
      <c r="G134" s="78" t="str">
        <f>INDEX(Propetz!G:G,MATCH($E134,Propetz!$D:$D,0),1)</f>
        <v>ativo</v>
      </c>
      <c r="H134" s="71"/>
      <c r="I134" s="12">
        <f>INDEX(Propetz!BU:BU,MATCH($E134,Propetz!$D:$D,0),1)</f>
        <v>26008.68</v>
      </c>
      <c r="J134" s="12">
        <f>INDEX(Propetz!BV:BV,MATCH($E134,Propetz!$D:$D,0),1)</f>
        <v>116348.87</v>
      </c>
      <c r="K134" s="12">
        <f>INDEX(Propetz!BW:BW,MATCH($E134,Propetz!$D:$D,0),1)</f>
        <v>61709.910000000011</v>
      </c>
      <c r="L134" s="12">
        <f>INDEX(Propetz!BX:BX,MATCH($E134,Propetz!$D:$D,0),1)</f>
        <v>93784.12000000001</v>
      </c>
      <c r="M134" s="12">
        <f>INDEX(Propetz!BY:BY,MATCH($E134,Propetz!$D:$D,0),1)</f>
        <v>37890.54</v>
      </c>
    </row>
    <row r="135" spans="3:13" ht="60" x14ac:dyDescent="0.25">
      <c r="C135" s="67" t="str">
        <f>INDEX(Propetz!B:B,MATCH($E135,Propetz!$D:$D,0),1)</f>
        <v>HTM Manutencao e Comercio LTDA</v>
      </c>
      <c r="D135" s="78" t="str">
        <f>INDEX(Propetz!C:C,MATCH($E135,Propetz!$D:$D,0),1)</f>
        <v>ES</v>
      </c>
      <c r="E135" s="64">
        <v>1274</v>
      </c>
      <c r="F135" s="78" t="str">
        <f>INDEX(Propetz!F:F,MATCH($E135,Propetz!$D:$D,0),1)</f>
        <v>Emanuel Propetz Distribuição</v>
      </c>
      <c r="G135" s="78" t="str">
        <f>INDEX(Propetz!G:G,MATCH($E135,Propetz!$D:$D,0),1)</f>
        <v>Ativo</v>
      </c>
      <c r="H135" s="71" t="s">
        <v>628</v>
      </c>
      <c r="I135" s="12">
        <f>INDEX(Propetz!BU:BU,MATCH($E135,Propetz!$D:$D,0),1)</f>
        <v>25442.77</v>
      </c>
      <c r="J135" s="12">
        <f>INDEX(Propetz!BV:BV,MATCH($E135,Propetz!$D:$D,0),1)</f>
        <v>70403.11</v>
      </c>
      <c r="K135" s="12">
        <f>INDEX(Propetz!BW:BW,MATCH($E135,Propetz!$D:$D,0),1)</f>
        <v>43315.549999999996</v>
      </c>
      <c r="L135" s="12">
        <f>INDEX(Propetz!BX:BX,MATCH($E135,Propetz!$D:$D,0),1)</f>
        <v>46098.880000000005</v>
      </c>
      <c r="M135" s="12">
        <f>INDEX(Propetz!BY:BY,MATCH($E135,Propetz!$D:$D,0),1)</f>
        <v>25278.400000000001</v>
      </c>
    </row>
    <row r="136" spans="3:13" ht="45" x14ac:dyDescent="0.25">
      <c r="C136" s="67" t="str">
        <f>INDEX(Propetz!B:B,MATCH($E136,Propetz!$D:$D,0),1)</f>
        <v>VERTEILER DISTRIBUIDORA DE COSMETICOS EM GERAL LTDA - EPP</v>
      </c>
      <c r="D136" s="78" t="str">
        <f>INDEX(Propetz!C:C,MATCH($E136,Propetz!$D:$D,0),1)</f>
        <v>MG</v>
      </c>
      <c r="E136" s="64">
        <v>1137</v>
      </c>
      <c r="F136" s="78" t="str">
        <f>INDEX(Propetz!F:F,MATCH($E136,Propetz!$D:$D,0),1)</f>
        <v>Emanuel Propetz Distribuição</v>
      </c>
      <c r="G136" s="78" t="str">
        <f>INDEX(Propetz!G:G,MATCH($E136,Propetz!$D:$D,0),1)</f>
        <v>Ativo</v>
      </c>
      <c r="H136" s="71" t="s">
        <v>629</v>
      </c>
      <c r="I136" s="12">
        <f>INDEX(Propetz!BU:BU,MATCH($E136,Propetz!$D:$D,0),1)</f>
        <v>25231.06</v>
      </c>
      <c r="J136" s="12">
        <f>INDEX(Propetz!BV:BV,MATCH($E136,Propetz!$D:$D,0),1)</f>
        <v>36293.42</v>
      </c>
      <c r="K136" s="12">
        <f>INDEX(Propetz!BW:BW,MATCH($E136,Propetz!$D:$D,0),1)</f>
        <v>18628.86</v>
      </c>
      <c r="L136" s="12">
        <f>INDEX(Propetz!BX:BX,MATCH($E136,Propetz!$D:$D,0),1)</f>
        <v>30921.77</v>
      </c>
      <c r="M136" s="12">
        <f>INDEX(Propetz!BY:BY,MATCH($E136,Propetz!$D:$D,0),1)</f>
        <v>37423.329999999994</v>
      </c>
    </row>
    <row r="137" spans="3:13" ht="45" x14ac:dyDescent="0.25">
      <c r="C137" s="67" t="str">
        <f>INDEX(Propetz!B:B,MATCH($E137,Propetz!$D:$D,0),1)</f>
        <v>RICARDO DA SILVA VIEGAS 02143945817</v>
      </c>
      <c r="D137" s="78" t="str">
        <f>INDEX(Propetz!C:C,MATCH($E137,Propetz!$D:$D,0),1)</f>
        <v>GO</v>
      </c>
      <c r="E137" s="64">
        <v>1172</v>
      </c>
      <c r="F137" s="78" t="str">
        <f>INDEX(Propetz!F:F,MATCH($E137,Propetz!$D:$D,0),1)</f>
        <v>Yasmin Propetz Distribuição</v>
      </c>
      <c r="G137" s="78" t="str">
        <f>INDEX(Propetz!G:G,MATCH($E137,Propetz!$D:$D,0),1)</f>
        <v>Ativo</v>
      </c>
      <c r="H137" s="71" t="s">
        <v>630</v>
      </c>
      <c r="I137" s="12">
        <f>INDEX(Propetz!BU:BU,MATCH($E137,Propetz!$D:$D,0),1)</f>
        <v>25052.68</v>
      </c>
      <c r="J137" s="12">
        <f>INDEX(Propetz!BV:BV,MATCH($E137,Propetz!$D:$D,0),1)</f>
        <v>39196.559999999998</v>
      </c>
      <c r="K137" s="12">
        <f>INDEX(Propetz!BW:BW,MATCH($E137,Propetz!$D:$D,0),1)</f>
        <v>30610.76</v>
      </c>
      <c r="L137" s="12">
        <f>INDEX(Propetz!BX:BX,MATCH($E137,Propetz!$D:$D,0),1)</f>
        <v>43252.630000000005</v>
      </c>
      <c r="M137" s="12">
        <f>INDEX(Propetz!BY:BY,MATCH($E137,Propetz!$D:$D,0),1)</f>
        <v>15790.73</v>
      </c>
    </row>
    <row r="138" spans="3:13" x14ac:dyDescent="0.25">
      <c r="C138" s="67" t="str">
        <f>INDEX(Propetz!B:B,MATCH($E138,Propetz!$D:$D,0),1)</f>
        <v>BRASMED RIO DE JANEIRO LTDA</v>
      </c>
      <c r="D138" s="78" t="str">
        <f>INDEX(Propetz!C:C,MATCH($E138,Propetz!$D:$D,0),1)</f>
        <v>RJ</v>
      </c>
      <c r="E138" s="64">
        <v>1189</v>
      </c>
      <c r="F138" s="78" t="str">
        <f>INDEX(Propetz!F:F,MATCH($E138,Propetz!$D:$D,0),1)</f>
        <v>Emanuel Propetz Distribuição</v>
      </c>
      <c r="G138" s="78" t="str">
        <f>INDEX(Propetz!G:G,MATCH($E138,Propetz!$D:$D,0),1)</f>
        <v>Ativo</v>
      </c>
      <c r="H138" s="71"/>
      <c r="I138" s="12">
        <f>INDEX(Propetz!BU:BU,MATCH($E138,Propetz!$D:$D,0),1)</f>
        <v>25000.3</v>
      </c>
      <c r="J138" s="12">
        <f>INDEX(Propetz!BV:BV,MATCH($E138,Propetz!$D:$D,0),1)</f>
        <v>80659.490000000005</v>
      </c>
      <c r="K138" s="12">
        <f>INDEX(Propetz!BW:BW,MATCH($E138,Propetz!$D:$D,0),1)</f>
        <v>22964.51</v>
      </c>
      <c r="L138" s="12">
        <f>INDEX(Propetz!BX:BX,MATCH($E138,Propetz!$D:$D,0),1)</f>
        <v>19760.86</v>
      </c>
      <c r="M138" s="12">
        <f>INDEX(Propetz!BY:BY,MATCH($E138,Propetz!$D:$D,0),1)</f>
        <v>28608.510000000002</v>
      </c>
    </row>
    <row r="139" spans="3:13" x14ac:dyDescent="0.25">
      <c r="C139" s="67" t="str">
        <f>INDEX(Propetz!B:B,MATCH($E139,Propetz!$D:$D,0),1)</f>
        <v>WF DISTRIBUIDORA DE ALIMENTOS PARA CAES E GATOS EIRELI</v>
      </c>
      <c r="D139" s="78" t="str">
        <f>INDEX(Propetz!C:C,MATCH($E139,Propetz!$D:$D,0),1)</f>
        <v>GO</v>
      </c>
      <c r="E139" s="64">
        <v>1134</v>
      </c>
      <c r="F139" s="78" t="str">
        <f>INDEX(Propetz!F:F,MATCH($E139,Propetz!$D:$D,0),1)</f>
        <v>Yasmin Propetz Distribuição</v>
      </c>
      <c r="G139" s="78" t="str">
        <f>INDEX(Propetz!G:G,MATCH($E139,Propetz!$D:$D,0),1)</f>
        <v>inadimplente</v>
      </c>
      <c r="H139" s="71"/>
      <c r="I139" s="12">
        <f>INDEX(Propetz!BU:BU,MATCH($E139,Propetz!$D:$D,0),1)</f>
        <v>24884.400000000001</v>
      </c>
      <c r="J139" s="12">
        <f>INDEX(Propetz!BV:BV,MATCH($E139,Propetz!$D:$D,0),1)</f>
        <v>14109.65</v>
      </c>
      <c r="K139" s="12">
        <f>INDEX(Propetz!BW:BW,MATCH($E139,Propetz!$D:$D,0),1)</f>
        <v>0</v>
      </c>
      <c r="L139" s="12">
        <f>INDEX(Propetz!BX:BX,MATCH($E139,Propetz!$D:$D,0),1)</f>
        <v>0</v>
      </c>
      <c r="M139" s="12">
        <f>INDEX(Propetz!BY:BY,MATCH($E139,Propetz!$D:$D,0),1)</f>
        <v>0</v>
      </c>
    </row>
    <row r="140" spans="3:13" ht="45" x14ac:dyDescent="0.25">
      <c r="C140" s="67" t="str">
        <f>INDEX(Propetz!B:B,MATCH($E140,Propetz!$D:$D,0),1)</f>
        <v>SUPER FOFOS PET SHOP LTDA</v>
      </c>
      <c r="D140" s="78" t="str">
        <f>INDEX(Propetz!C:C,MATCH($E140,Propetz!$D:$D,0),1)</f>
        <v>SE</v>
      </c>
      <c r="E140" s="64">
        <v>1311</v>
      </c>
      <c r="F140" s="78" t="str">
        <f>INDEX(Propetz!F:F,MATCH($E140,Propetz!$D:$D,0),1)</f>
        <v>Emanuel Propetz Distribuição</v>
      </c>
      <c r="G140" s="78" t="str">
        <f>INDEX(Propetz!G:G,MATCH($E140,Propetz!$D:$D,0),1)</f>
        <v>Ativo</v>
      </c>
      <c r="H140" s="71" t="s">
        <v>631</v>
      </c>
      <c r="I140" s="12">
        <f>INDEX(Propetz!BU:BU,MATCH($E140,Propetz!$D:$D,0),1)</f>
        <v>24161.69</v>
      </c>
      <c r="J140" s="12">
        <f>INDEX(Propetz!BV:BV,MATCH($E140,Propetz!$D:$D,0),1)</f>
        <v>34261.329999999994</v>
      </c>
      <c r="K140" s="12">
        <f>INDEX(Propetz!BW:BW,MATCH($E140,Propetz!$D:$D,0),1)</f>
        <v>14935.23</v>
      </c>
      <c r="L140" s="12">
        <f>INDEX(Propetz!BX:BX,MATCH($E140,Propetz!$D:$D,0),1)</f>
        <v>9122.2900000000009</v>
      </c>
      <c r="M140" s="12">
        <f>INDEX(Propetz!BY:BY,MATCH($E140,Propetz!$D:$D,0),1)</f>
        <v>1114.92</v>
      </c>
    </row>
    <row r="141" spans="3:13" x14ac:dyDescent="0.25">
      <c r="C141" s="67" t="str">
        <f>INDEX(Propetz!B:B,MATCH($E141,Propetz!$D:$D,0),1)</f>
        <v>ZEE NOW COMERCIO DE PRODUTOS PARA ANIMAIS S. A.</v>
      </c>
      <c r="D141" s="78" t="str">
        <f>INDEX(Propetz!C:C,MATCH($E141,Propetz!$D:$D,0),1)</f>
        <v>RJ</v>
      </c>
      <c r="E141" s="64">
        <v>1158</v>
      </c>
      <c r="F141" s="78" t="str">
        <f>INDEX(Propetz!F:F,MATCH($E141,Propetz!$D:$D,0),1)</f>
        <v>Emanuel Propetz Distribuição</v>
      </c>
      <c r="G141" s="78" t="str">
        <f>INDEX(Propetz!G:G,MATCH($E141,Propetz!$D:$D,0),1)</f>
        <v>Inativo</v>
      </c>
      <c r="H141" s="71"/>
      <c r="I141" s="12">
        <f>INDEX(Propetz!BU:BU,MATCH($E141,Propetz!$D:$D,0),1)</f>
        <v>23765.040000000001</v>
      </c>
      <c r="J141" s="12">
        <f>INDEX(Propetz!BV:BV,MATCH($E141,Propetz!$D:$D,0),1)</f>
        <v>0</v>
      </c>
      <c r="K141" s="12">
        <f>INDEX(Propetz!BW:BW,MATCH($E141,Propetz!$D:$D,0),1)</f>
        <v>0</v>
      </c>
      <c r="L141" s="12">
        <f>INDEX(Propetz!BX:BX,MATCH($E141,Propetz!$D:$D,0),1)</f>
        <v>0</v>
      </c>
      <c r="M141" s="12">
        <f>INDEX(Propetz!BY:BY,MATCH($E141,Propetz!$D:$D,0),1)</f>
        <v>0</v>
      </c>
    </row>
    <row r="142" spans="3:13" x14ac:dyDescent="0.25">
      <c r="C142" s="67" t="str">
        <f>INDEX(Propetz!B:B,MATCH($E142,Propetz!$D:$D,0),1)</f>
        <v>JORGE H N DOS SANTOS AFIACOE</v>
      </c>
      <c r="D142" s="78" t="str">
        <f>INDEX(Propetz!C:C,MATCH($E142,Propetz!$D:$D,0),1)</f>
        <v>PA</v>
      </c>
      <c r="E142" s="64">
        <v>1316</v>
      </c>
      <c r="F142" s="78" t="str">
        <f>INDEX(Propetz!F:F,MATCH($E142,Propetz!$D:$D,0),1)</f>
        <v>Yasmin Propetz Distribuição</v>
      </c>
      <c r="G142" s="78" t="str">
        <f>INDEX(Propetz!G:G,MATCH($E142,Propetz!$D:$D,0),1)</f>
        <v>Ativo</v>
      </c>
      <c r="H142" s="71" t="s">
        <v>632</v>
      </c>
      <c r="I142" s="12">
        <f>INDEX(Propetz!BU:BU,MATCH($E142,Propetz!$D:$D,0),1)</f>
        <v>23425.84</v>
      </c>
      <c r="J142" s="12">
        <f>INDEX(Propetz!BV:BV,MATCH($E142,Propetz!$D:$D,0),1)</f>
        <v>12905.65</v>
      </c>
      <c r="K142" s="12">
        <f>INDEX(Propetz!BW:BW,MATCH($E142,Propetz!$D:$D,0),1)</f>
        <v>0</v>
      </c>
      <c r="L142" s="12">
        <f>INDEX(Propetz!BX:BX,MATCH($E142,Propetz!$D:$D,0),1)</f>
        <v>0</v>
      </c>
      <c r="M142" s="12">
        <f>INDEX(Propetz!BY:BY,MATCH($E142,Propetz!$D:$D,0),1)</f>
        <v>0</v>
      </c>
    </row>
    <row r="143" spans="3:13" ht="30" x14ac:dyDescent="0.25">
      <c r="C143" s="67" t="str">
        <f>INDEX(Propetz!B:B,MATCH($E143,Propetz!$D:$D,0),1)</f>
        <v>AFIAL PET COMERCIAL LTDA</v>
      </c>
      <c r="D143" s="78" t="str">
        <f>INDEX(Propetz!C:C,MATCH($E143,Propetz!$D:$D,0),1)</f>
        <v>MG</v>
      </c>
      <c r="E143" s="64">
        <v>1032</v>
      </c>
      <c r="F143" s="78" t="str">
        <f>INDEX(Propetz!F:F,MATCH($E143,Propetz!$D:$D,0),1)</f>
        <v>Emanuel Propetz Distribuição</v>
      </c>
      <c r="G143" s="78" t="str">
        <f>INDEX(Propetz!G:G,MATCH($E143,Propetz!$D:$D,0),1)</f>
        <v>Ativo</v>
      </c>
      <c r="H143" s="71" t="s">
        <v>633</v>
      </c>
      <c r="I143" s="12">
        <f>INDEX(Propetz!BU:BU,MATCH($E143,Propetz!$D:$D,0),1)</f>
        <v>23417.140000000003</v>
      </c>
      <c r="J143" s="12">
        <f>INDEX(Propetz!BV:BV,MATCH($E143,Propetz!$D:$D,0),1)</f>
        <v>7387.1500000000005</v>
      </c>
      <c r="K143" s="12">
        <f>INDEX(Propetz!BW:BW,MATCH($E143,Propetz!$D:$D,0),1)</f>
        <v>5177.2700000000004</v>
      </c>
      <c r="L143" s="12">
        <f>INDEX(Propetz!BX:BX,MATCH($E143,Propetz!$D:$D,0),1)</f>
        <v>0</v>
      </c>
      <c r="M143" s="12">
        <f>INDEX(Propetz!BY:BY,MATCH($E143,Propetz!$D:$D,0),1)</f>
        <v>0</v>
      </c>
    </row>
    <row r="144" spans="3:13" x14ac:dyDescent="0.25">
      <c r="C144" s="67" t="str">
        <f>INDEX(Propetz!B:B,MATCH($E144,Propetz!$D:$D,0),1)</f>
        <v>HARD WIND COMERCIO DE EQUIPAMENTOS PARA PET SHOP LTDA</v>
      </c>
      <c r="D144" s="78" t="str">
        <f>INDEX(Propetz!C:C,MATCH($E144,Propetz!$D:$D,0),1)</f>
        <v>SP</v>
      </c>
      <c r="E144" s="64">
        <v>1121</v>
      </c>
      <c r="F144" s="78" t="str">
        <f>INDEX(Propetz!F:F,MATCH($E144,Propetz!$D:$D,0),1)</f>
        <v>Emanuel Propetz Distribuição</v>
      </c>
      <c r="G144" s="78" t="str">
        <f>INDEX(Propetz!G:G,MATCH($E144,Propetz!$D:$D,0),1)</f>
        <v>ativo</v>
      </c>
      <c r="H144" s="71"/>
      <c r="I144" s="12">
        <f>INDEX(Propetz!BU:BU,MATCH($E144,Propetz!$D:$D,0),1)</f>
        <v>23227.34</v>
      </c>
      <c r="J144" s="12">
        <f>INDEX(Propetz!BV:BV,MATCH($E144,Propetz!$D:$D,0),1)</f>
        <v>104872.07</v>
      </c>
      <c r="K144" s="12">
        <f>INDEX(Propetz!BW:BW,MATCH($E144,Propetz!$D:$D,0),1)</f>
        <v>124783.64000000001</v>
      </c>
      <c r="L144" s="12">
        <f>INDEX(Propetz!BX:BX,MATCH($E144,Propetz!$D:$D,0),1)</f>
        <v>135693.5</v>
      </c>
      <c r="M144" s="12">
        <f>INDEX(Propetz!BY:BY,MATCH($E144,Propetz!$D:$D,0),1)</f>
        <v>42421.11</v>
      </c>
    </row>
    <row r="145" spans="3:13" x14ac:dyDescent="0.25">
      <c r="C145" s="67" t="str">
        <f>INDEX(Propetz!B:B,MATCH($E145,Propetz!$D:$D,0),1)</f>
        <v>BANGA DISTR ATAC AREIAS PARA GATOS LTDA</v>
      </c>
      <c r="D145" s="78" t="str">
        <f>INDEX(Propetz!C:C,MATCH($E145,Propetz!$D:$D,0),1)</f>
        <v>SC</v>
      </c>
      <c r="E145" s="64">
        <v>1083</v>
      </c>
      <c r="F145" s="78" t="str">
        <f>INDEX(Propetz!F:F,MATCH($E145,Propetz!$D:$D,0),1)</f>
        <v>Yasmin Propetz Distribuição</v>
      </c>
      <c r="G145" s="78" t="str">
        <f>INDEX(Propetz!G:G,MATCH($E145,Propetz!$D:$D,0),1)</f>
        <v>Inativo</v>
      </c>
      <c r="H145" s="71"/>
      <c r="I145" s="12">
        <f>INDEX(Propetz!BU:BU,MATCH($E145,Propetz!$D:$D,0),1)</f>
        <v>23195.27</v>
      </c>
      <c r="J145" s="12">
        <f>INDEX(Propetz!BV:BV,MATCH($E145,Propetz!$D:$D,0),1)</f>
        <v>0</v>
      </c>
      <c r="K145" s="12">
        <f>INDEX(Propetz!BW:BW,MATCH($E145,Propetz!$D:$D,0),1)</f>
        <v>0</v>
      </c>
      <c r="L145" s="12">
        <f>INDEX(Propetz!BX:BX,MATCH($E145,Propetz!$D:$D,0),1)</f>
        <v>0</v>
      </c>
      <c r="M145" s="12">
        <f>INDEX(Propetz!BY:BY,MATCH($E145,Propetz!$D:$D,0),1)</f>
        <v>0</v>
      </c>
    </row>
    <row r="146" spans="3:13" ht="30" x14ac:dyDescent="0.25">
      <c r="C146" s="67" t="str">
        <f>INDEX(Propetz!B:B,MATCH($E146,Propetz!$D:$D,0),1)</f>
        <v>TECNICAO COMERCIO E MANUTENÇAO</v>
      </c>
      <c r="D146" s="78" t="str">
        <f>INDEX(Propetz!C:C,MATCH($E146,Propetz!$D:$D,0),1)</f>
        <v>SP</v>
      </c>
      <c r="E146" s="64">
        <v>1133</v>
      </c>
      <c r="F146" s="78" t="str">
        <f>INDEX(Propetz!F:F,MATCH($E146,Propetz!$D:$D,0),1)</f>
        <v>Emanuel Propetz Distribuição</v>
      </c>
      <c r="G146" s="78" t="str">
        <f>INDEX(Propetz!G:G,MATCH($E146,Propetz!$D:$D,0),1)</f>
        <v>Ativo</v>
      </c>
      <c r="H146" s="71" t="s">
        <v>634</v>
      </c>
      <c r="I146" s="12">
        <f>INDEX(Propetz!BU:BU,MATCH($E146,Propetz!$D:$D,0),1)</f>
        <v>23096.52</v>
      </c>
      <c r="J146" s="12">
        <f>INDEX(Propetz!BV:BV,MATCH($E146,Propetz!$D:$D,0),1)</f>
        <v>17590.27</v>
      </c>
      <c r="K146" s="12">
        <f>INDEX(Propetz!BW:BW,MATCH($E146,Propetz!$D:$D,0),1)</f>
        <v>18907.75</v>
      </c>
      <c r="L146" s="12">
        <f>INDEX(Propetz!BX:BX,MATCH($E146,Propetz!$D:$D,0),1)</f>
        <v>41869.97</v>
      </c>
      <c r="M146" s="12">
        <f>INDEX(Propetz!BY:BY,MATCH($E146,Propetz!$D:$D,0),1)</f>
        <v>14086.4</v>
      </c>
    </row>
    <row r="147" spans="3:13" x14ac:dyDescent="0.25">
      <c r="C147" s="67" t="str">
        <f>INDEX(Propetz!B:B,MATCH($E147,Propetz!$D:$D,0),1)</f>
        <v>NUREMBERG VET COMERCIO DE PRODUTOS PARA ANIMAIS EIRELI</v>
      </c>
      <c r="D147" s="78" t="str">
        <f>INDEX(Propetz!C:C,MATCH($E147,Propetz!$D:$D,0),1)</f>
        <v>RJ</v>
      </c>
      <c r="E147" s="64">
        <v>1017</v>
      </c>
      <c r="F147" s="78" t="str">
        <f>INDEX(Propetz!F:F,MATCH($E147,Propetz!$D:$D,0),1)</f>
        <v>Emanuel Propetz Distribuição</v>
      </c>
      <c r="G147" s="78" t="str">
        <f>INDEX(Propetz!G:G,MATCH($E147,Propetz!$D:$D,0),1)</f>
        <v>Inativo</v>
      </c>
      <c r="H147" s="71"/>
      <c r="I147" s="12">
        <f>INDEX(Propetz!BU:BU,MATCH($E147,Propetz!$D:$D,0),1)</f>
        <v>22834</v>
      </c>
      <c r="J147" s="12">
        <f>INDEX(Propetz!BV:BV,MATCH($E147,Propetz!$D:$D,0),1)</f>
        <v>0</v>
      </c>
      <c r="K147" s="12">
        <f>INDEX(Propetz!BW:BW,MATCH($E147,Propetz!$D:$D,0),1)</f>
        <v>0</v>
      </c>
      <c r="L147" s="12">
        <f>INDEX(Propetz!BX:BX,MATCH($E147,Propetz!$D:$D,0),1)</f>
        <v>0</v>
      </c>
      <c r="M147" s="12">
        <f>INDEX(Propetz!BY:BY,MATCH($E147,Propetz!$D:$D,0),1)</f>
        <v>0</v>
      </c>
    </row>
    <row r="148" spans="3:13" x14ac:dyDescent="0.25">
      <c r="C148" s="67" t="str">
        <f>INDEX(Propetz!B:B,MATCH($E148,Propetz!$D:$D,0),1)</f>
        <v>STARK IMPORTACAO E COMERCIO DE PRODUTOS PARA ANIMAIS EIRELI</v>
      </c>
      <c r="D148" s="78" t="str">
        <f>INDEX(Propetz!C:C,MATCH($E148,Propetz!$D:$D,0),1)</f>
        <v>SC</v>
      </c>
      <c r="E148" s="64">
        <v>1030</v>
      </c>
      <c r="F148" s="78" t="str">
        <f>INDEX(Propetz!F:F,MATCH($E148,Propetz!$D:$D,0),1)</f>
        <v>Yasmin Propetz Distribuição</v>
      </c>
      <c r="G148" s="78" t="str">
        <f>INDEX(Propetz!G:G,MATCH($E148,Propetz!$D:$D,0),1)</f>
        <v>Inativo</v>
      </c>
      <c r="H148" s="71"/>
      <c r="I148" s="12">
        <f>INDEX(Propetz!BU:BU,MATCH($E148,Propetz!$D:$D,0),1)</f>
        <v>22391.269999999997</v>
      </c>
      <c r="J148" s="12">
        <f>INDEX(Propetz!BV:BV,MATCH($E148,Propetz!$D:$D,0),1)</f>
        <v>0</v>
      </c>
      <c r="K148" s="12">
        <f>INDEX(Propetz!BW:BW,MATCH($E148,Propetz!$D:$D,0),1)</f>
        <v>0</v>
      </c>
      <c r="L148" s="12">
        <f>INDEX(Propetz!BX:BX,MATCH($E148,Propetz!$D:$D,0),1)</f>
        <v>0</v>
      </c>
      <c r="M148" s="12">
        <f>INDEX(Propetz!BY:BY,MATCH($E148,Propetz!$D:$D,0),1)</f>
        <v>0</v>
      </c>
    </row>
    <row r="149" spans="3:13" x14ac:dyDescent="0.25">
      <c r="C149" s="67" t="str">
        <f>INDEX(Propetz!B:B,MATCH($E149,Propetz!$D:$D,0),1)</f>
        <v>FABIO VERONEZI RODRIGUES DOS SANTOS</v>
      </c>
      <c r="D149" s="78" t="str">
        <f>INDEX(Propetz!C:C,MATCH($E149,Propetz!$D:$D,0),1)</f>
        <v>SP</v>
      </c>
      <c r="E149" s="64">
        <v>1009</v>
      </c>
      <c r="F149" s="78" t="str">
        <f>INDEX(Propetz!F:F,MATCH($E149,Propetz!$D:$D,0),1)</f>
        <v>Emanuel Propetz Distribuição</v>
      </c>
      <c r="G149" s="78" t="str">
        <f>INDEX(Propetz!G:G,MATCH($E149,Propetz!$D:$D,0),1)</f>
        <v>Ativo</v>
      </c>
      <c r="H149" s="71"/>
      <c r="I149" s="12">
        <f>INDEX(Propetz!BU:BU,MATCH($E149,Propetz!$D:$D,0),1)</f>
        <v>22310.37</v>
      </c>
      <c r="J149" s="12">
        <f>INDEX(Propetz!BV:BV,MATCH($E149,Propetz!$D:$D,0),1)</f>
        <v>43903.280000000006</v>
      </c>
      <c r="K149" s="12">
        <f>INDEX(Propetz!BW:BW,MATCH($E149,Propetz!$D:$D,0),1)</f>
        <v>21072.89</v>
      </c>
      <c r="L149" s="12">
        <f>INDEX(Propetz!BX:BX,MATCH($E149,Propetz!$D:$D,0),1)</f>
        <v>62130.84</v>
      </c>
      <c r="M149" s="12">
        <f>INDEX(Propetz!BY:BY,MATCH($E149,Propetz!$D:$D,0),1)</f>
        <v>26558.38</v>
      </c>
    </row>
    <row r="150" spans="3:13" x14ac:dyDescent="0.25">
      <c r="C150" s="67" t="str">
        <f>INDEX(Propetz!B:B,MATCH($E150,Propetz!$D:$D,0),1)</f>
        <v>SOUZAPET DISTRIBUIDORA LTDA</v>
      </c>
      <c r="D150" s="78" t="str">
        <f>INDEX(Propetz!C:C,MATCH($E150,Propetz!$D:$D,0),1)</f>
        <v>ES</v>
      </c>
      <c r="E150" s="64">
        <v>1076</v>
      </c>
      <c r="F150" s="78" t="str">
        <f>INDEX(Propetz!F:F,MATCH($E150,Propetz!$D:$D,0),1)</f>
        <v>Emanuel Propetz Distribuição</v>
      </c>
      <c r="G150" s="78" t="str">
        <f>INDEX(Propetz!G:G,MATCH($E150,Propetz!$D:$D,0),1)</f>
        <v>Ativo</v>
      </c>
      <c r="H150" s="71"/>
      <c r="I150" s="12">
        <f>INDEX(Propetz!BU:BU,MATCH($E150,Propetz!$D:$D,0),1)</f>
        <v>21938.800000000003</v>
      </c>
      <c r="J150" s="12">
        <f>INDEX(Propetz!BV:BV,MATCH($E150,Propetz!$D:$D,0),1)</f>
        <v>25960.68</v>
      </c>
      <c r="K150" s="12">
        <f>INDEX(Propetz!BW:BW,MATCH($E150,Propetz!$D:$D,0),1)</f>
        <v>11972.56</v>
      </c>
      <c r="L150" s="12">
        <f>INDEX(Propetz!BX:BX,MATCH($E150,Propetz!$D:$D,0),1)</f>
        <v>15687.76</v>
      </c>
      <c r="M150" s="12">
        <f>INDEX(Propetz!BY:BY,MATCH($E150,Propetz!$D:$D,0),1)</f>
        <v>5710.16</v>
      </c>
    </row>
    <row r="151" spans="3:13" x14ac:dyDescent="0.25">
      <c r="C151" s="67" t="str">
        <f>INDEX(Propetz!B:B,MATCH($E151,Propetz!$D:$D,0),1)</f>
        <v>KEKO DISTRIBUIDORA DE PRODUTOS P/ANIMAIS LTDA ME</v>
      </c>
      <c r="D151" s="78" t="str">
        <f>INDEX(Propetz!C:C,MATCH($E151,Propetz!$D:$D,0),1)</f>
        <v>PR</v>
      </c>
      <c r="E151" s="64">
        <v>1046</v>
      </c>
      <c r="F151" s="78" t="str">
        <f>INDEX(Propetz!F:F,MATCH($E151,Propetz!$D:$D,0),1)</f>
        <v>Yasmin Propetz Distribuição</v>
      </c>
      <c r="G151" s="78" t="str">
        <f>INDEX(Propetz!G:G,MATCH($E151,Propetz!$D:$D,0),1)</f>
        <v>inadimplente</v>
      </c>
      <c r="H151" s="71"/>
      <c r="I151" s="12">
        <f>INDEX(Propetz!BU:BU,MATCH($E151,Propetz!$D:$D,0),1)</f>
        <v>21538.94</v>
      </c>
      <c r="J151" s="12">
        <f>INDEX(Propetz!BV:BV,MATCH($E151,Propetz!$D:$D,0),1)</f>
        <v>0</v>
      </c>
      <c r="K151" s="12">
        <f>INDEX(Propetz!BW:BW,MATCH($E151,Propetz!$D:$D,0),1)</f>
        <v>0</v>
      </c>
      <c r="L151" s="12">
        <f>INDEX(Propetz!BX:BX,MATCH($E151,Propetz!$D:$D,0),1)</f>
        <v>0</v>
      </c>
      <c r="M151" s="12">
        <f>INDEX(Propetz!BY:BY,MATCH($E151,Propetz!$D:$D,0),1)</f>
        <v>0</v>
      </c>
    </row>
    <row r="152" spans="3:13" x14ac:dyDescent="0.25">
      <c r="C152" s="67" t="str">
        <f>INDEX(Propetz!B:B,MATCH($E152,Propetz!$D:$D,0),1)</f>
        <v>ANA ROSA SOUZA DE OLIVEIRA MEIRELLES 23291346572</v>
      </c>
      <c r="D152" s="78" t="str">
        <f>INDEX(Propetz!C:C,MATCH($E152,Propetz!$D:$D,0),1)</f>
        <v>BA</v>
      </c>
      <c r="E152" s="64">
        <v>1323</v>
      </c>
      <c r="F152" s="78" t="str">
        <f>INDEX(Propetz!F:F,MATCH($E152,Propetz!$D:$D,0),1)</f>
        <v>Emanuel Propetz Distribuição</v>
      </c>
      <c r="G152" s="78" t="str">
        <f>INDEX(Propetz!G:G,MATCH($E152,Propetz!$D:$D,0),1)</f>
        <v>inadimplente</v>
      </c>
      <c r="H152" s="71"/>
      <c r="I152" s="12">
        <f>INDEX(Propetz!BU:BU,MATCH($E152,Propetz!$D:$D,0),1)</f>
        <v>21112.41</v>
      </c>
      <c r="J152" s="12">
        <f>INDEX(Propetz!BV:BV,MATCH($E152,Propetz!$D:$D,0),1)</f>
        <v>82588.419999999984</v>
      </c>
      <c r="K152" s="12">
        <f>INDEX(Propetz!BW:BW,MATCH($E152,Propetz!$D:$D,0),1)</f>
        <v>34523.699999999997</v>
      </c>
      <c r="L152" s="12">
        <f>INDEX(Propetz!BX:BX,MATCH($E152,Propetz!$D:$D,0),1)</f>
        <v>2736.79</v>
      </c>
      <c r="M152" s="12">
        <f>INDEX(Propetz!BY:BY,MATCH($E152,Propetz!$D:$D,0),1)</f>
        <v>0</v>
      </c>
    </row>
    <row r="153" spans="3:13" x14ac:dyDescent="0.25">
      <c r="C153" s="67" t="str">
        <f>INDEX(Propetz!B:B,MATCH($E153,Propetz!$D:$D,0),1)</f>
        <v>GUILHERME DE OLIVEIRA IZEPI</v>
      </c>
      <c r="D153" s="78" t="str">
        <f>INDEX(Propetz!C:C,MATCH($E153,Propetz!$D:$D,0),1)</f>
        <v>SP</v>
      </c>
      <c r="E153" s="64">
        <v>1291</v>
      </c>
      <c r="F153" s="78" t="str">
        <f>INDEX(Propetz!F:F,MATCH($E153,Propetz!$D:$D,0),1)</f>
        <v>Emanuel Propetz Distribuição</v>
      </c>
      <c r="G153" s="78" t="str">
        <f>INDEX(Propetz!G:G,MATCH($E153,Propetz!$D:$D,0),1)</f>
        <v>ativo</v>
      </c>
      <c r="H153" s="71"/>
      <c r="I153" s="12">
        <f>INDEX(Propetz!BU:BU,MATCH($E153,Propetz!$D:$D,0),1)</f>
        <v>21019.19</v>
      </c>
      <c r="J153" s="12">
        <f>INDEX(Propetz!BV:BV,MATCH($E153,Propetz!$D:$D,0),1)</f>
        <v>45689.310000000005</v>
      </c>
      <c r="K153" s="12">
        <f>INDEX(Propetz!BW:BW,MATCH($E153,Propetz!$D:$D,0),1)</f>
        <v>0</v>
      </c>
      <c r="L153" s="12">
        <f>INDEX(Propetz!BX:BX,MATCH($E153,Propetz!$D:$D,0),1)</f>
        <v>0</v>
      </c>
      <c r="M153" s="12">
        <f>INDEX(Propetz!BY:BY,MATCH($E153,Propetz!$D:$D,0),1)</f>
        <v>0</v>
      </c>
    </row>
    <row r="154" spans="3:13" ht="45" x14ac:dyDescent="0.25">
      <c r="C154" s="67" t="str">
        <f>INDEX(Propetz!B:B,MATCH($E154,Propetz!$D:$D,0),1)</f>
        <v>L. L DE OLIVEIRA LTDA</v>
      </c>
      <c r="D154" s="78" t="str">
        <f>INDEX(Propetz!C:C,MATCH($E154,Propetz!$D:$D,0),1)</f>
        <v>MG</v>
      </c>
      <c r="E154" s="64">
        <v>1179</v>
      </c>
      <c r="F154" s="78" t="str">
        <f>INDEX(Propetz!F:F,MATCH($E154,Propetz!$D:$D,0),1)</f>
        <v>Emanuel Propetz Distribuição</v>
      </c>
      <c r="G154" s="78" t="str">
        <f>INDEX(Propetz!G:G,MATCH($E154,Propetz!$D:$D,0),1)</f>
        <v>Ativo</v>
      </c>
      <c r="H154" s="71" t="s">
        <v>635</v>
      </c>
      <c r="I154" s="12">
        <f>INDEX(Propetz!BU:BU,MATCH($E154,Propetz!$D:$D,0),1)</f>
        <v>20691.05</v>
      </c>
      <c r="J154" s="12">
        <f>INDEX(Propetz!BV:BV,MATCH($E154,Propetz!$D:$D,0),1)</f>
        <v>18751.400000000001</v>
      </c>
      <c r="K154" s="12">
        <f>INDEX(Propetz!BW:BW,MATCH($E154,Propetz!$D:$D,0),1)</f>
        <v>10568.439999999999</v>
      </c>
      <c r="L154" s="12">
        <f>INDEX(Propetz!BX:BX,MATCH($E154,Propetz!$D:$D,0),1)</f>
        <v>12772.68</v>
      </c>
      <c r="M154" s="12">
        <f>INDEX(Propetz!BY:BY,MATCH($E154,Propetz!$D:$D,0),1)</f>
        <v>8093.99</v>
      </c>
    </row>
    <row r="155" spans="3:13" x14ac:dyDescent="0.25">
      <c r="C155" s="67" t="str">
        <f>INDEX(Propetz!B:B,MATCH($E155,Propetz!$D:$D,0),1)</f>
        <v>HENK PETS - ATACADO PETS LTDA</v>
      </c>
      <c r="D155" s="78" t="str">
        <f>INDEX(Propetz!C:C,MATCH($E155,Propetz!$D:$D,0),1)</f>
        <v>SP</v>
      </c>
      <c r="E155" s="64">
        <v>1147</v>
      </c>
      <c r="F155" s="78" t="str">
        <f>INDEX(Propetz!F:F,MATCH($E155,Propetz!$D:$D,0),1)</f>
        <v>Cristiane La Maison Propetz</v>
      </c>
      <c r="G155" s="78" t="str">
        <f>INDEX(Propetz!G:G,MATCH($E155,Propetz!$D:$D,0),1)</f>
        <v>Ativo</v>
      </c>
      <c r="H155" s="71"/>
      <c r="I155" s="12">
        <f>INDEX(Propetz!BU:BU,MATCH($E155,Propetz!$D:$D,0),1)</f>
        <v>20672.04</v>
      </c>
      <c r="J155" s="12">
        <f>INDEX(Propetz!BV:BV,MATCH($E155,Propetz!$D:$D,0),1)</f>
        <v>19956.859999999997</v>
      </c>
      <c r="K155" s="12">
        <f>INDEX(Propetz!BW:BW,MATCH($E155,Propetz!$D:$D,0),1)</f>
        <v>11450.57</v>
      </c>
      <c r="L155" s="12">
        <f>INDEX(Propetz!BX:BX,MATCH($E155,Propetz!$D:$D,0),1)</f>
        <v>5025.24</v>
      </c>
      <c r="M155" s="12">
        <f>INDEX(Propetz!BY:BY,MATCH($E155,Propetz!$D:$D,0),1)</f>
        <v>0</v>
      </c>
    </row>
    <row r="156" spans="3:13" ht="30" x14ac:dyDescent="0.25">
      <c r="C156" s="67" t="str">
        <f>INDEX(Propetz!B:B,MATCH($E156,Propetz!$D:$D,0),1)</f>
        <v>ANTONIO CARLOS BATISTA COMERCIO EM GERAL LTDA</v>
      </c>
      <c r="D156" s="78" t="str">
        <f>INDEX(Propetz!C:C,MATCH($E156,Propetz!$D:$D,0),1)</f>
        <v>SP</v>
      </c>
      <c r="E156" s="64">
        <v>1295</v>
      </c>
      <c r="F156" s="78" t="str">
        <f>INDEX(Propetz!F:F,MATCH($E156,Propetz!$D:$D,0),1)</f>
        <v>Emanuel Propetz Distribuição</v>
      </c>
      <c r="G156" s="78" t="str">
        <f>INDEX(Propetz!G:G,MATCH($E156,Propetz!$D:$D,0),1)</f>
        <v>Ativo</v>
      </c>
      <c r="H156" s="71" t="s">
        <v>636</v>
      </c>
      <c r="I156" s="12">
        <f>INDEX(Propetz!BU:BU,MATCH($E156,Propetz!$D:$D,0),1)</f>
        <v>19997.53</v>
      </c>
      <c r="J156" s="12">
        <f>INDEX(Propetz!BV:BV,MATCH($E156,Propetz!$D:$D,0),1)</f>
        <v>54186.600000000006</v>
      </c>
      <c r="K156" s="12">
        <f>INDEX(Propetz!BW:BW,MATCH($E156,Propetz!$D:$D,0),1)</f>
        <v>62243.659999999996</v>
      </c>
      <c r="L156" s="12">
        <f>INDEX(Propetz!BX:BX,MATCH($E156,Propetz!$D:$D,0),1)</f>
        <v>92051.05</v>
      </c>
      <c r="M156" s="12">
        <f>INDEX(Propetz!BY:BY,MATCH($E156,Propetz!$D:$D,0),1)</f>
        <v>18703.5</v>
      </c>
    </row>
    <row r="157" spans="3:13" x14ac:dyDescent="0.25">
      <c r="C157" s="67" t="str">
        <f>INDEX(Propetz!B:B,MATCH($E157,Propetz!$D:$D,0),1)</f>
        <v>MAXTRATO COMERCIO DE PRODUTOS VETERINARIOS EIRELI</v>
      </c>
      <c r="D157" s="78" t="str">
        <f>INDEX(Propetz!C:C,MATCH($E157,Propetz!$D:$D,0),1)</f>
        <v>SP</v>
      </c>
      <c r="E157" s="64">
        <v>1247</v>
      </c>
      <c r="F157" s="78" t="str">
        <f>INDEX(Propetz!F:F,MATCH($E157,Propetz!$D:$D,0),1)</f>
        <v>Cristiane La Maison Propetz</v>
      </c>
      <c r="G157" s="78" t="str">
        <f>INDEX(Propetz!G:G,MATCH($E157,Propetz!$D:$D,0),1)</f>
        <v>Ativo</v>
      </c>
      <c r="H157" s="71"/>
      <c r="I157" s="12">
        <f>INDEX(Propetz!BU:BU,MATCH($E157,Propetz!$D:$D,0),1)</f>
        <v>54485.399999999994</v>
      </c>
      <c r="J157" s="12">
        <f>INDEX(Propetz!BV:BV,MATCH($E157,Propetz!$D:$D,0),1)</f>
        <v>35441.360000000001</v>
      </c>
      <c r="K157" s="12">
        <f>INDEX(Propetz!BW:BW,MATCH($E157,Propetz!$D:$D,0),1)</f>
        <v>34791.050000000003</v>
      </c>
      <c r="L157" s="12">
        <f>INDEX(Propetz!BX:BX,MATCH($E157,Propetz!$D:$D,0),1)</f>
        <v>98838.11</v>
      </c>
      <c r="M157" s="12">
        <f>INDEX(Propetz!BY:BY,MATCH($E157,Propetz!$D:$D,0),1)</f>
        <v>33383.759999999995</v>
      </c>
    </row>
    <row r="158" spans="3:13" ht="45" x14ac:dyDescent="0.25">
      <c r="C158" s="67" t="str">
        <f>INDEX(Propetz!B:B,MATCH($E158,Propetz!$D:$D,0),1)</f>
        <v>RO REPRESENTACOES LTDA</v>
      </c>
      <c r="D158" s="78" t="str">
        <f>INDEX(Propetz!C:C,MATCH($E158,Propetz!$D:$D,0),1)</f>
        <v>MG</v>
      </c>
      <c r="E158" s="64">
        <v>1313</v>
      </c>
      <c r="F158" s="78" t="str">
        <f>INDEX(Propetz!F:F,MATCH($E158,Propetz!$D:$D,0),1)</f>
        <v>Emanuel Propetz Distribuição</v>
      </c>
      <c r="G158" s="78" t="str">
        <f>INDEX(Propetz!G:G,MATCH($E158,Propetz!$D:$D,0),1)</f>
        <v>Ativo</v>
      </c>
      <c r="H158" s="71" t="s">
        <v>637</v>
      </c>
      <c r="I158" s="12">
        <f>INDEX(Propetz!BU:BU,MATCH($E158,Propetz!$D:$D,0),1)</f>
        <v>19445.089999999997</v>
      </c>
      <c r="J158" s="12">
        <f>INDEX(Propetz!BV:BV,MATCH($E158,Propetz!$D:$D,0),1)</f>
        <v>29195.15</v>
      </c>
      <c r="K158" s="12">
        <f>INDEX(Propetz!BW:BW,MATCH($E158,Propetz!$D:$D,0),1)</f>
        <v>28222.82</v>
      </c>
      <c r="L158" s="12">
        <f>INDEX(Propetz!BX:BX,MATCH($E158,Propetz!$D:$D,0),1)</f>
        <v>42034.759999999995</v>
      </c>
      <c r="M158" s="12">
        <f>INDEX(Propetz!BY:BY,MATCH($E158,Propetz!$D:$D,0),1)</f>
        <v>17985.5</v>
      </c>
    </row>
    <row r="159" spans="3:13" x14ac:dyDescent="0.25">
      <c r="C159" s="67" t="str">
        <f>INDEX(Propetz!B:B,MATCH($E159,Propetz!$D:$D,0),1)</f>
        <v>V.S.FONTES - EQUIPAMENTOS</v>
      </c>
      <c r="D159" s="78" t="str">
        <f>INDEX(Propetz!C:C,MATCH($E159,Propetz!$D:$D,0),1)</f>
        <v>SP</v>
      </c>
      <c r="E159" s="64">
        <v>1217</v>
      </c>
      <c r="F159" s="78" t="str">
        <f>INDEX(Propetz!F:F,MATCH($E159,Propetz!$D:$D,0),1)</f>
        <v>Emanuel Propetz Distribuição</v>
      </c>
      <c r="G159" s="78" t="str">
        <f>INDEX(Propetz!G:G,MATCH($E159,Propetz!$D:$D,0),1)</f>
        <v>Ativo</v>
      </c>
      <c r="H159" s="71"/>
      <c r="I159" s="12">
        <f>INDEX(Propetz!BU:BU,MATCH($E159,Propetz!$D:$D,0),1)</f>
        <v>19288.489999999998</v>
      </c>
      <c r="J159" s="12">
        <f>INDEX(Propetz!BV:BV,MATCH($E159,Propetz!$D:$D,0),1)</f>
        <v>11315.52</v>
      </c>
      <c r="K159" s="12">
        <f>INDEX(Propetz!BW:BW,MATCH($E159,Propetz!$D:$D,0),1)</f>
        <v>5172.43</v>
      </c>
      <c r="L159" s="12">
        <f>INDEX(Propetz!BX:BX,MATCH($E159,Propetz!$D:$D,0),1)</f>
        <v>154</v>
      </c>
      <c r="M159" s="12">
        <f>INDEX(Propetz!BY:BY,MATCH($E159,Propetz!$D:$D,0),1)</f>
        <v>0</v>
      </c>
    </row>
    <row r="160" spans="3:13" x14ac:dyDescent="0.25">
      <c r="C160" s="67" t="str">
        <f>INDEX(Propetz!B:B,MATCH($E160,Propetz!$D:$D,0),1)</f>
        <v>RENATO PACHIONE HEBLING 19210601823</v>
      </c>
      <c r="D160" s="78" t="str">
        <f>INDEX(Propetz!C:C,MATCH($E160,Propetz!$D:$D,0),1)</f>
        <v>SP</v>
      </c>
      <c r="E160" s="64">
        <v>1278</v>
      </c>
      <c r="F160" s="78" t="str">
        <f>INDEX(Propetz!F:F,MATCH($E160,Propetz!$D:$D,0),1)</f>
        <v>Emanuel Propetz Distribuição</v>
      </c>
      <c r="G160" s="78" t="str">
        <f>INDEX(Propetz!G:G,MATCH($E160,Propetz!$D:$D,0),1)</f>
        <v>Inativo</v>
      </c>
      <c r="H160" s="71"/>
      <c r="I160" s="12">
        <f>INDEX(Propetz!BU:BU,MATCH($E160,Propetz!$D:$D,0),1)</f>
        <v>19235.3</v>
      </c>
      <c r="J160" s="12">
        <f>INDEX(Propetz!BV:BV,MATCH($E160,Propetz!$D:$D,0),1)</f>
        <v>0</v>
      </c>
      <c r="K160" s="12">
        <f>INDEX(Propetz!BW:BW,MATCH($E160,Propetz!$D:$D,0),1)</f>
        <v>0</v>
      </c>
      <c r="L160" s="12">
        <f>INDEX(Propetz!BX:BX,MATCH($E160,Propetz!$D:$D,0),1)</f>
        <v>0</v>
      </c>
      <c r="M160" s="12">
        <f>INDEX(Propetz!BY:BY,MATCH($E160,Propetz!$D:$D,0),1)</f>
        <v>0</v>
      </c>
    </row>
    <row r="161" spans="3:13" ht="45" x14ac:dyDescent="0.25">
      <c r="C161" s="67" t="str">
        <f>INDEX(Propetz!B:B,MATCH($E161,Propetz!$D:$D,0),1)</f>
        <v>GIGAVET DISTRIBUIDORA VETERINARIA EIRELI</v>
      </c>
      <c r="D161" s="78" t="str">
        <f>INDEX(Propetz!C:C,MATCH($E161,Propetz!$D:$D,0),1)</f>
        <v>ES</v>
      </c>
      <c r="E161" s="64">
        <v>1192</v>
      </c>
      <c r="F161" s="78" t="str">
        <f>INDEX(Propetz!F:F,MATCH($E161,Propetz!$D:$D,0),1)</f>
        <v>Emanuel Propetz Distribuição</v>
      </c>
      <c r="G161" s="78" t="str">
        <f>INDEX(Propetz!G:G,MATCH($E161,Propetz!$D:$D,0),1)</f>
        <v>inadimplente</v>
      </c>
      <c r="H161" s="71" t="s">
        <v>638</v>
      </c>
      <c r="I161" s="12">
        <f>INDEX(Propetz!BU:BU,MATCH($E161,Propetz!$D:$D,0),1)</f>
        <v>18931.689999999999</v>
      </c>
      <c r="J161" s="12">
        <f>INDEX(Propetz!BV:BV,MATCH($E161,Propetz!$D:$D,0),1)</f>
        <v>53877.750000000007</v>
      </c>
      <c r="K161" s="12">
        <f>INDEX(Propetz!BW:BW,MATCH($E161,Propetz!$D:$D,0),1)</f>
        <v>93968.43</v>
      </c>
      <c r="L161" s="12">
        <f>INDEX(Propetz!BX:BX,MATCH($E161,Propetz!$D:$D,0),1)</f>
        <v>76585.03</v>
      </c>
      <c r="M161" s="12">
        <f>INDEX(Propetz!BY:BY,MATCH($E161,Propetz!$D:$D,0),1)</f>
        <v>23781.68</v>
      </c>
    </row>
    <row r="162" spans="3:13" x14ac:dyDescent="0.25">
      <c r="C162" s="67" t="str">
        <f>INDEX(Propetz!B:B,MATCH($E162,Propetz!$D:$D,0),1)</f>
        <v>A RAIMUNDO COSTA BARBOSA</v>
      </c>
      <c r="D162" s="78" t="str">
        <f>INDEX(Propetz!C:C,MATCH($E162,Propetz!$D:$D,0),1)</f>
        <v>MA</v>
      </c>
      <c r="E162" s="64">
        <v>1016</v>
      </c>
      <c r="F162" s="78" t="str">
        <f>INDEX(Propetz!F:F,MATCH($E162,Propetz!$D:$D,0),1)</f>
        <v>Emanuel Propetz Distribuição</v>
      </c>
      <c r="G162" s="78" t="str">
        <f>INDEX(Propetz!G:G,MATCH($E162,Propetz!$D:$D,0),1)</f>
        <v>Ativo</v>
      </c>
      <c r="H162" s="71" t="s">
        <v>624</v>
      </c>
      <c r="I162" s="12">
        <f>INDEX(Propetz!BU:BU,MATCH($E162,Propetz!$D:$D,0),1)</f>
        <v>18889.32</v>
      </c>
      <c r="J162" s="12">
        <f>INDEX(Propetz!BV:BV,MATCH($E162,Propetz!$D:$D,0),1)</f>
        <v>30239.38</v>
      </c>
      <c r="K162" s="12">
        <f>INDEX(Propetz!BW:BW,MATCH($E162,Propetz!$D:$D,0),1)</f>
        <v>20691.310000000001</v>
      </c>
      <c r="L162" s="12">
        <f>INDEX(Propetz!BX:BX,MATCH($E162,Propetz!$D:$D,0),1)</f>
        <v>0</v>
      </c>
      <c r="M162" s="12">
        <f>INDEX(Propetz!BY:BY,MATCH($E162,Propetz!$D:$D,0),1)</f>
        <v>0</v>
      </c>
    </row>
    <row r="163" spans="3:13" x14ac:dyDescent="0.25">
      <c r="C163" s="67" t="str">
        <f>INDEX(Propetz!B:B,MATCH($E163,Propetz!$D:$D,0),1)</f>
        <v>COMERCIAL BEZERRA DE PRODUTOS PARA ORNITOLOGIA LTDA ME</v>
      </c>
      <c r="D163" s="78" t="str">
        <f>INDEX(Propetz!C:C,MATCH($E163,Propetz!$D:$D,0),1)</f>
        <v>CE</v>
      </c>
      <c r="E163" s="64">
        <v>1170</v>
      </c>
      <c r="F163" s="78" t="str">
        <f>INDEX(Propetz!F:F,MATCH($E163,Propetz!$D:$D,0),1)</f>
        <v>Emanuel Propetz Distribuição</v>
      </c>
      <c r="G163" s="78" t="str">
        <f>INDEX(Propetz!G:G,MATCH($E163,Propetz!$D:$D,0),1)</f>
        <v>Inativo</v>
      </c>
      <c r="H163" s="71"/>
      <c r="I163" s="12">
        <f>INDEX(Propetz!BU:BU,MATCH($E163,Propetz!$D:$D,0),1)</f>
        <v>18671.8</v>
      </c>
      <c r="J163" s="12">
        <f>INDEX(Propetz!BV:BV,MATCH($E163,Propetz!$D:$D,0),1)</f>
        <v>0</v>
      </c>
      <c r="K163" s="12">
        <f>INDEX(Propetz!BW:BW,MATCH($E163,Propetz!$D:$D,0),1)</f>
        <v>0</v>
      </c>
      <c r="L163" s="12">
        <f>INDEX(Propetz!BX:BX,MATCH($E163,Propetz!$D:$D,0),1)</f>
        <v>0</v>
      </c>
      <c r="M163" s="12">
        <f>INDEX(Propetz!BY:BY,MATCH($E163,Propetz!$D:$D,0),1)</f>
        <v>0</v>
      </c>
    </row>
    <row r="164" spans="3:13" ht="75" x14ac:dyDescent="0.25">
      <c r="C164" s="67" t="str">
        <f>INDEX(Propetz!B:B,MATCH($E164,Propetz!$D:$D,0),1)</f>
        <v>MILTON CESAR ANDRIOTTA</v>
      </c>
      <c r="D164" s="78" t="str">
        <f>INDEX(Propetz!C:C,MATCH($E164,Propetz!$D:$D,0),1)</f>
        <v>SP</v>
      </c>
      <c r="E164" s="64">
        <v>1113</v>
      </c>
      <c r="F164" s="78" t="str">
        <f>INDEX(Propetz!F:F,MATCH($E164,Propetz!$D:$D,0),1)</f>
        <v>Emanuel Propetz Distribuição</v>
      </c>
      <c r="G164" s="78" t="str">
        <f>INDEX(Propetz!G:G,MATCH($E164,Propetz!$D:$D,0),1)</f>
        <v>Ativo</v>
      </c>
      <c r="H164" s="71" t="s">
        <v>639</v>
      </c>
      <c r="I164" s="12">
        <f>INDEX(Propetz!BU:BU,MATCH($E164,Propetz!$D:$D,0),1)</f>
        <v>18396.57</v>
      </c>
      <c r="J164" s="12">
        <f>INDEX(Propetz!BV:BV,MATCH($E164,Propetz!$D:$D,0),1)</f>
        <v>8934.34</v>
      </c>
      <c r="K164" s="12">
        <f>INDEX(Propetz!BW:BW,MATCH($E164,Propetz!$D:$D,0),1)</f>
        <v>15768.840000000002</v>
      </c>
      <c r="L164" s="12">
        <f>INDEX(Propetz!BX:BX,MATCH($E164,Propetz!$D:$D,0),1)</f>
        <v>13139.81</v>
      </c>
      <c r="M164" s="12">
        <f>INDEX(Propetz!BY:BY,MATCH($E164,Propetz!$D:$D,0),1)</f>
        <v>3645.8999999999996</v>
      </c>
    </row>
    <row r="165" spans="3:13" x14ac:dyDescent="0.25">
      <c r="C165" s="67" t="str">
        <f>INDEX(Propetz!B:B,MATCH($E165,Propetz!$D:$D,0),1)</f>
        <v>RAFAEL WOLF 02547712113</v>
      </c>
      <c r="D165" s="78" t="str">
        <f>INDEX(Propetz!C:C,MATCH($E165,Propetz!$D:$D,0),1)</f>
        <v>MT</v>
      </c>
      <c r="E165" s="64">
        <v>1005</v>
      </c>
      <c r="F165" s="78" t="str">
        <f>INDEX(Propetz!F:F,MATCH($E165,Propetz!$D:$D,0),1)</f>
        <v>Yasmin Propetz Distribuição</v>
      </c>
      <c r="G165" s="78" t="str">
        <f>INDEX(Propetz!G:G,MATCH($E165,Propetz!$D:$D,0),1)</f>
        <v>Inadimplente</v>
      </c>
      <c r="H165" s="71"/>
      <c r="I165" s="12">
        <f>INDEX(Propetz!BU:BU,MATCH($E165,Propetz!$D:$D,0),1)</f>
        <v>17906.810000000001</v>
      </c>
      <c r="J165" s="12">
        <f>INDEX(Propetz!BV:BV,MATCH($E165,Propetz!$D:$D,0),1)</f>
        <v>0</v>
      </c>
      <c r="K165" s="12">
        <f>INDEX(Propetz!BW:BW,MATCH($E165,Propetz!$D:$D,0),1)</f>
        <v>0</v>
      </c>
      <c r="L165" s="12">
        <f>INDEX(Propetz!BX:BX,MATCH($E165,Propetz!$D:$D,0),1)</f>
        <v>0</v>
      </c>
      <c r="M165" s="12">
        <f>INDEX(Propetz!BY:BY,MATCH($E165,Propetz!$D:$D,0),1)</f>
        <v>0</v>
      </c>
    </row>
    <row r="166" spans="3:13" x14ac:dyDescent="0.25">
      <c r="C166" s="67" t="str">
        <f>INDEX(Propetz!B:B,MATCH($E166,Propetz!$D:$D,0),1)</f>
        <v>UELLINGTON DA SILVA SANTANA 09171822780</v>
      </c>
      <c r="D166" s="78" t="str">
        <f>INDEX(Propetz!C:C,MATCH($E166,Propetz!$D:$D,0),1)</f>
        <v>RJ</v>
      </c>
      <c r="E166" s="64">
        <v>1022</v>
      </c>
      <c r="F166" s="78" t="str">
        <f>INDEX(Propetz!F:F,MATCH($E166,Propetz!$D:$D,0),1)</f>
        <v>Emanuel Propetz Distribuição</v>
      </c>
      <c r="G166" s="78" t="str">
        <f>INDEX(Propetz!G:G,MATCH($E166,Propetz!$D:$D,0),1)</f>
        <v>ativo</v>
      </c>
      <c r="H166" s="71"/>
      <c r="I166" s="12">
        <f>INDEX(Propetz!BU:BU,MATCH($E166,Propetz!$D:$D,0),1)</f>
        <v>17775.89</v>
      </c>
      <c r="J166" s="12">
        <f>INDEX(Propetz!BV:BV,MATCH($E166,Propetz!$D:$D,0),1)</f>
        <v>0</v>
      </c>
      <c r="K166" s="12">
        <f>INDEX(Propetz!BW:BW,MATCH($E166,Propetz!$D:$D,0),1)</f>
        <v>0</v>
      </c>
      <c r="L166" s="12">
        <f>INDEX(Propetz!BX:BX,MATCH($E166,Propetz!$D:$D,0),1)</f>
        <v>0</v>
      </c>
      <c r="M166" s="12">
        <f>INDEX(Propetz!BY:BY,MATCH($E166,Propetz!$D:$D,0),1)</f>
        <v>0</v>
      </c>
    </row>
    <row r="167" spans="3:13" ht="30" x14ac:dyDescent="0.25">
      <c r="C167" s="67" t="str">
        <f>INDEX(Propetz!B:B,MATCH($E167,Propetz!$D:$D,0),1)</f>
        <v>MARCIO LEANDRO VERCANTI DA SILVA 34215826888</v>
      </c>
      <c r="D167" s="78" t="str">
        <f>INDEX(Propetz!C:C,MATCH($E167,Propetz!$D:$D,0),1)</f>
        <v>SP</v>
      </c>
      <c r="E167" s="64">
        <v>1246</v>
      </c>
      <c r="F167" s="78" t="str">
        <f>INDEX(Propetz!F:F,MATCH($E167,Propetz!$D:$D,0),1)</f>
        <v>Emanuel Propetz Distribuição</v>
      </c>
      <c r="G167" s="78" t="str">
        <f>INDEX(Propetz!G:G,MATCH($E167,Propetz!$D:$D,0),1)</f>
        <v>Inadimplente</v>
      </c>
      <c r="H167" s="71" t="s">
        <v>640</v>
      </c>
      <c r="I167" s="12">
        <f>INDEX(Propetz!BU:BU,MATCH($E167,Propetz!$D:$D,0),1)</f>
        <v>17686.22</v>
      </c>
      <c r="J167" s="12">
        <f>INDEX(Propetz!BV:BV,MATCH($E167,Propetz!$D:$D,0),1)</f>
        <v>42555.090000000004</v>
      </c>
      <c r="K167" s="12">
        <f>INDEX(Propetz!BW:BW,MATCH($E167,Propetz!$D:$D,0),1)</f>
        <v>27540.880000000001</v>
      </c>
      <c r="L167" s="12">
        <f>INDEX(Propetz!BX:BX,MATCH($E167,Propetz!$D:$D,0),1)</f>
        <v>0</v>
      </c>
      <c r="M167" s="12">
        <f>INDEX(Propetz!BY:BY,MATCH($E167,Propetz!$D:$D,0),1)</f>
        <v>0</v>
      </c>
    </row>
    <row r="168" spans="3:13" x14ac:dyDescent="0.25">
      <c r="C168" s="67" t="str">
        <f>INDEX(Propetz!B:B,MATCH($E168,Propetz!$D:$D,0),1)</f>
        <v>CÃOBELEIREIRO DISTRIBUIDORA LTDA</v>
      </c>
      <c r="D168" s="78" t="str">
        <f>INDEX(Propetz!C:C,MATCH($E168,Propetz!$D:$D,0),1)</f>
        <v>AL</v>
      </c>
      <c r="E168" s="64">
        <v>1165</v>
      </c>
      <c r="F168" s="78" t="str">
        <f>INDEX(Propetz!F:F,MATCH($E168,Propetz!$D:$D,0),1)</f>
        <v>Emanuel Propetz Distribuição</v>
      </c>
      <c r="G168" s="78" t="str">
        <f>INDEX(Propetz!G:G,MATCH($E168,Propetz!$D:$D,0),1)</f>
        <v>Inativo</v>
      </c>
      <c r="H168" s="71"/>
      <c r="I168" s="12">
        <f>INDEX(Propetz!BU:BU,MATCH($E168,Propetz!$D:$D,0),1)</f>
        <v>17552.7</v>
      </c>
      <c r="J168" s="12">
        <f>INDEX(Propetz!BV:BV,MATCH($E168,Propetz!$D:$D,0),1)</f>
        <v>5207.96</v>
      </c>
      <c r="K168" s="12">
        <f>INDEX(Propetz!BW:BW,MATCH($E168,Propetz!$D:$D,0),1)</f>
        <v>0</v>
      </c>
      <c r="L168" s="12">
        <f>INDEX(Propetz!BX:BX,MATCH($E168,Propetz!$D:$D,0),1)</f>
        <v>0</v>
      </c>
      <c r="M168" s="12">
        <f>INDEX(Propetz!BY:BY,MATCH($E168,Propetz!$D:$D,0),1)</f>
        <v>0</v>
      </c>
    </row>
    <row r="169" spans="3:13" ht="90" x14ac:dyDescent="0.25">
      <c r="C169" s="67" t="str">
        <f>INDEX(Propetz!B:B,MATCH($E169,Propetz!$D:$D,0),1)</f>
        <v>WIZIE PET LTDA</v>
      </c>
      <c r="D169" s="78" t="str">
        <f>INDEX(Propetz!C:C,MATCH($E169,Propetz!$D:$D,0),1)</f>
        <v>SP</v>
      </c>
      <c r="E169" s="64">
        <v>1297</v>
      </c>
      <c r="F169" s="78" t="str">
        <f>INDEX(Propetz!F:F,MATCH($E169,Propetz!$D:$D,0),1)</f>
        <v>Emanuel Propetz Distribuição</v>
      </c>
      <c r="G169" s="78" t="str">
        <f>INDEX(Propetz!G:G,MATCH($E169,Propetz!$D:$D,0),1)</f>
        <v>Ativo</v>
      </c>
      <c r="H169" s="71" t="s">
        <v>641</v>
      </c>
      <c r="I169" s="12">
        <f>INDEX(Propetz!BU:BU,MATCH($E169,Propetz!$D:$D,0),1)</f>
        <v>17363.18</v>
      </c>
      <c r="J169" s="12">
        <f>INDEX(Propetz!BV:BV,MATCH($E169,Propetz!$D:$D,0),1)</f>
        <v>64313.41</v>
      </c>
      <c r="K169" s="12">
        <f>INDEX(Propetz!BW:BW,MATCH($E169,Propetz!$D:$D,0),1)</f>
        <v>40127.729999999996</v>
      </c>
      <c r="L169" s="12">
        <f>INDEX(Propetz!BX:BX,MATCH($E169,Propetz!$D:$D,0),1)</f>
        <v>39534.74</v>
      </c>
      <c r="M169" s="12">
        <f>INDEX(Propetz!BY:BY,MATCH($E169,Propetz!$D:$D,0),1)</f>
        <v>25151.68</v>
      </c>
    </row>
    <row r="170" spans="3:13" x14ac:dyDescent="0.25">
      <c r="C170" s="67" t="str">
        <f>INDEX(Propetz!B:B,MATCH($E170,Propetz!$D:$D,0),1)</f>
        <v>O TOSADOR FRANQUIAS EIRELI</v>
      </c>
      <c r="D170" s="78" t="str">
        <f>INDEX(Propetz!C:C,MATCH($E170,Propetz!$D:$D,0),1)</f>
        <v>SP</v>
      </c>
      <c r="E170" s="64">
        <v>1074</v>
      </c>
      <c r="F170" s="78" t="str">
        <f>INDEX(Propetz!F:F,MATCH($E170,Propetz!$D:$D,0),1)</f>
        <v>Emanuel Propetz Distribuição</v>
      </c>
      <c r="G170" s="78" t="str">
        <f>INDEX(Propetz!G:G,MATCH($E170,Propetz!$D:$D,0),1)</f>
        <v>inativo</v>
      </c>
      <c r="H170" s="71"/>
      <c r="I170" s="12">
        <f>INDEX(Propetz!BU:BU,MATCH($E170,Propetz!$D:$D,0),1)</f>
        <v>17007.86</v>
      </c>
      <c r="J170" s="12">
        <f>INDEX(Propetz!BV:BV,MATCH($E170,Propetz!$D:$D,0),1)</f>
        <v>8940.2999999999993</v>
      </c>
      <c r="K170" s="12">
        <f>INDEX(Propetz!BW:BW,MATCH($E170,Propetz!$D:$D,0),1)</f>
        <v>0</v>
      </c>
      <c r="L170" s="12">
        <f>INDEX(Propetz!BX:BX,MATCH($E170,Propetz!$D:$D,0),1)</f>
        <v>0</v>
      </c>
      <c r="M170" s="12">
        <f>INDEX(Propetz!BY:BY,MATCH($E170,Propetz!$D:$D,0),1)</f>
        <v>0</v>
      </c>
    </row>
    <row r="171" spans="3:13" ht="45" x14ac:dyDescent="0.25">
      <c r="C171" s="67" t="str">
        <f>INDEX(Propetz!B:B,MATCH($E171,Propetz!$D:$D,0),1)</f>
        <v>PX - IRMAOS PEIXOTO PRODUTOS VETERINARIOS LTDA - ME</v>
      </c>
      <c r="D171" s="78" t="str">
        <f>INDEX(Propetz!C:C,MATCH($E171,Propetz!$D:$D,0),1)</f>
        <v>GO</v>
      </c>
      <c r="E171" s="64">
        <v>1229</v>
      </c>
      <c r="F171" s="78" t="str">
        <f>INDEX(Propetz!F:F,MATCH($E171,Propetz!$D:$D,0),1)</f>
        <v>Yasmin Propetz Distribuição</v>
      </c>
      <c r="G171" s="78" t="str">
        <f>INDEX(Propetz!G:G,MATCH($E171,Propetz!$D:$D,0),1)</f>
        <v>Ativo</v>
      </c>
      <c r="H171" s="71" t="s">
        <v>704</v>
      </c>
      <c r="I171" s="12">
        <f>INDEX(Propetz!BU:BU,MATCH($E171,Propetz!$D:$D,0),1)</f>
        <v>16564.030000000002</v>
      </c>
      <c r="J171" s="12">
        <f>INDEX(Propetz!BV:BV,MATCH($E171,Propetz!$D:$D,0),1)</f>
        <v>5797.33</v>
      </c>
      <c r="K171" s="12">
        <f>INDEX(Propetz!BW:BW,MATCH($E171,Propetz!$D:$D,0),1)</f>
        <v>15599.830000000002</v>
      </c>
      <c r="L171" s="12">
        <f>INDEX(Propetz!BX:BX,MATCH($E171,Propetz!$D:$D,0),1)</f>
        <v>10599.4</v>
      </c>
      <c r="M171" s="12">
        <f>INDEX(Propetz!BY:BY,MATCH($E171,Propetz!$D:$D,0),1)</f>
        <v>0</v>
      </c>
    </row>
    <row r="172" spans="3:13" ht="45" x14ac:dyDescent="0.25">
      <c r="C172" s="67" t="str">
        <f>INDEX(Propetz!B:B,MATCH($E172,Propetz!$D:$D,0),1)</f>
        <v>ILED SOLUCOES LTDA</v>
      </c>
      <c r="D172" s="78" t="str">
        <f>INDEX(Propetz!C:C,MATCH($E172,Propetz!$D:$D,0),1)</f>
        <v>SC</v>
      </c>
      <c r="E172" s="64">
        <v>1296</v>
      </c>
      <c r="F172" s="78" t="str">
        <f>INDEX(Propetz!F:F,MATCH($E172,Propetz!$D:$D,0),1)</f>
        <v>Yasmin Propetz Distribuição</v>
      </c>
      <c r="G172" s="78" t="str">
        <f>INDEX(Propetz!G:G,MATCH($E172,Propetz!$D:$D,0),1)</f>
        <v>Ativo</v>
      </c>
      <c r="H172" s="71" t="s">
        <v>642</v>
      </c>
      <c r="I172" s="12">
        <f>INDEX(Propetz!BU:BU,MATCH($E172,Propetz!$D:$D,0),1)</f>
        <v>16543.29</v>
      </c>
      <c r="J172" s="12">
        <f>INDEX(Propetz!BV:BV,MATCH($E172,Propetz!$D:$D,0),1)</f>
        <v>122976.69</v>
      </c>
      <c r="K172" s="12">
        <f>INDEX(Propetz!BW:BW,MATCH($E172,Propetz!$D:$D,0),1)</f>
        <v>88446.45</v>
      </c>
      <c r="L172" s="12">
        <f>INDEX(Propetz!BX:BX,MATCH($E172,Propetz!$D:$D,0),1)</f>
        <v>26823.08</v>
      </c>
      <c r="M172" s="12">
        <f>INDEX(Propetz!BY:BY,MATCH($E172,Propetz!$D:$D,0),1)</f>
        <v>0</v>
      </c>
    </row>
    <row r="173" spans="3:13" x14ac:dyDescent="0.25">
      <c r="C173" s="67" t="str">
        <f>INDEX(Propetz!B:B,MATCH($E173,Propetz!$D:$D,0),1)</f>
        <v>ROBERTO DOS SANTOS MARQUES 78961106600</v>
      </c>
      <c r="D173" s="78" t="str">
        <f>INDEX(Propetz!C:C,MATCH($E173,Propetz!$D:$D,0),1)</f>
        <v>MG</v>
      </c>
      <c r="E173" s="64">
        <v>1058</v>
      </c>
      <c r="F173" s="78" t="str">
        <f>INDEX(Propetz!F:F,MATCH($E173,Propetz!$D:$D,0),1)</f>
        <v>Emanuel Propetz Distribuição</v>
      </c>
      <c r="G173" s="78" t="str">
        <f>INDEX(Propetz!G:G,MATCH($E173,Propetz!$D:$D,0),1)</f>
        <v>Ativo</v>
      </c>
      <c r="H173" s="71"/>
      <c r="I173" s="12">
        <f>INDEX(Propetz!BU:BU,MATCH($E173,Propetz!$D:$D,0),1)</f>
        <v>16397.25</v>
      </c>
      <c r="J173" s="12">
        <f>INDEX(Propetz!BV:BV,MATCH($E173,Propetz!$D:$D,0),1)</f>
        <v>9580.9800000000014</v>
      </c>
      <c r="K173" s="12">
        <f>INDEX(Propetz!BW:BW,MATCH($E173,Propetz!$D:$D,0),1)</f>
        <v>0</v>
      </c>
      <c r="L173" s="12">
        <f>INDEX(Propetz!BX:BX,MATCH($E173,Propetz!$D:$D,0),1)</f>
        <v>0</v>
      </c>
      <c r="M173" s="12">
        <f>INDEX(Propetz!BY:BY,MATCH($E173,Propetz!$D:$D,0),1)</f>
        <v>0</v>
      </c>
    </row>
    <row r="174" spans="3:13" x14ac:dyDescent="0.25">
      <c r="C174" s="67" t="str">
        <f>INDEX(Propetz!B:B,MATCH($E174,Propetz!$D:$D,0),1)</f>
        <v>M C A DE SOUZA DISTRIBUIDORA</v>
      </c>
      <c r="D174" s="78" t="str">
        <f>INDEX(Propetz!C:C,MATCH($E174,Propetz!$D:$D,0),1)</f>
        <v>RN</v>
      </c>
      <c r="E174" s="64">
        <v>1148</v>
      </c>
      <c r="F174" s="78" t="str">
        <f>INDEX(Propetz!F:F,MATCH($E174,Propetz!$D:$D,0),1)</f>
        <v>Emanuel Propetz Distribuição</v>
      </c>
      <c r="G174" s="78" t="str">
        <f>INDEX(Propetz!G:G,MATCH($E174,Propetz!$D:$D,0),1)</f>
        <v>Ativo</v>
      </c>
      <c r="H174" s="71"/>
      <c r="I174" s="12">
        <f>INDEX(Propetz!BU:BU,MATCH($E174,Propetz!$D:$D,0),1)</f>
        <v>16238.130000000001</v>
      </c>
      <c r="J174" s="12">
        <f>INDEX(Propetz!BV:BV,MATCH($E174,Propetz!$D:$D,0),1)</f>
        <v>0</v>
      </c>
      <c r="K174" s="12">
        <f>INDEX(Propetz!BW:BW,MATCH($E174,Propetz!$D:$D,0),1)</f>
        <v>6091.67</v>
      </c>
      <c r="L174" s="12">
        <f>INDEX(Propetz!BX:BX,MATCH($E174,Propetz!$D:$D,0),1)</f>
        <v>0</v>
      </c>
      <c r="M174" s="12">
        <f>INDEX(Propetz!BY:BY,MATCH($E174,Propetz!$D:$D,0),1)</f>
        <v>0</v>
      </c>
    </row>
    <row r="175" spans="3:13" x14ac:dyDescent="0.25">
      <c r="C175" s="67" t="str">
        <f>INDEX(Propetz!B:B,MATCH($E175,Propetz!$D:$D,0),1)</f>
        <v>Valéria Nielsen da Silva Ramos &amp; Cia Ltda</v>
      </c>
      <c r="D175" s="78" t="str">
        <f>INDEX(Propetz!C:C,MATCH($E175,Propetz!$D:$D,0),1)</f>
        <v>BA</v>
      </c>
      <c r="E175" s="64">
        <v>1294</v>
      </c>
      <c r="F175" s="78" t="str">
        <f>INDEX(Propetz!F:F,MATCH($E175,Propetz!$D:$D,0),1)</f>
        <v>Emanuel Propetz Distribuição</v>
      </c>
      <c r="G175" s="78" t="str">
        <f>INDEX(Propetz!G:G,MATCH($E175,Propetz!$D:$D,0),1)</f>
        <v>Inativo</v>
      </c>
      <c r="H175" s="71"/>
      <c r="I175" s="12">
        <f>INDEX(Propetz!BU:BU,MATCH($E175,Propetz!$D:$D,0),1)</f>
        <v>16204.11</v>
      </c>
      <c r="J175" s="12">
        <f>INDEX(Propetz!BV:BV,MATCH($E175,Propetz!$D:$D,0),1)</f>
        <v>0</v>
      </c>
      <c r="K175" s="12">
        <f>INDEX(Propetz!BW:BW,MATCH($E175,Propetz!$D:$D,0),1)</f>
        <v>0</v>
      </c>
      <c r="L175" s="12">
        <f>INDEX(Propetz!BX:BX,MATCH($E175,Propetz!$D:$D,0),1)</f>
        <v>0</v>
      </c>
      <c r="M175" s="12">
        <f>INDEX(Propetz!BY:BY,MATCH($E175,Propetz!$D:$D,0),1)</f>
        <v>0</v>
      </c>
    </row>
    <row r="176" spans="3:13" x14ac:dyDescent="0.25">
      <c r="C176" s="67" t="str">
        <f>INDEX(Propetz!B:B,MATCH($E176,Propetz!$D:$D,0),1)</f>
        <v>EVOLUCAO PET - COMERCIO DE PRODUTOS PARA BANHO/TOSA E VETERI</v>
      </c>
      <c r="D176" s="78" t="str">
        <f>INDEX(Propetz!C:C,MATCH($E176,Propetz!$D:$D,0),1)</f>
        <v>SP</v>
      </c>
      <c r="E176" s="64">
        <v>1184</v>
      </c>
      <c r="F176" s="78" t="str">
        <f>INDEX(Propetz!F:F,MATCH($E176,Propetz!$D:$D,0),1)</f>
        <v>Emanuel Propetz Distribuição</v>
      </c>
      <c r="G176" s="78" t="str">
        <f>INDEX(Propetz!G:G,MATCH($E176,Propetz!$D:$D,0),1)</f>
        <v>Ativo</v>
      </c>
      <c r="H176" s="71"/>
      <c r="I176" s="12">
        <f>INDEX(Propetz!BU:BU,MATCH($E176,Propetz!$D:$D,0),1)</f>
        <v>16195.08</v>
      </c>
      <c r="J176" s="12">
        <f>INDEX(Propetz!BV:BV,MATCH($E176,Propetz!$D:$D,0),1)</f>
        <v>18905</v>
      </c>
      <c r="K176" s="12">
        <f>INDEX(Propetz!BW:BW,MATCH($E176,Propetz!$D:$D,0),1)</f>
        <v>1068</v>
      </c>
      <c r="L176" s="12">
        <f>INDEX(Propetz!BX:BX,MATCH($E176,Propetz!$D:$D,0),1)</f>
        <v>7386.25</v>
      </c>
      <c r="M176" s="12">
        <f>INDEX(Propetz!BY:BY,MATCH($E176,Propetz!$D:$D,0),1)</f>
        <v>0</v>
      </c>
    </row>
    <row r="177" spans="3:13" x14ac:dyDescent="0.25">
      <c r="C177" s="67" t="str">
        <f>INDEX(Propetz!B:B,MATCH($E177,Propetz!$D:$D,0),1)</f>
        <v>C.M.V. DE SOUZA PET SHOP</v>
      </c>
      <c r="D177" s="78" t="str">
        <f>INDEX(Propetz!C:C,MATCH($E177,Propetz!$D:$D,0),1)</f>
        <v>RJ</v>
      </c>
      <c r="E177" s="64">
        <v>1318</v>
      </c>
      <c r="F177" s="78" t="str">
        <f>INDEX(Propetz!F:F,MATCH($E177,Propetz!$D:$D,0),1)</f>
        <v>Emanuel Propetz Distribuição</v>
      </c>
      <c r="G177" s="78" t="str">
        <f>INDEX(Propetz!G:G,MATCH($E177,Propetz!$D:$D,0),1)</f>
        <v>Ativo</v>
      </c>
      <c r="H177" s="71"/>
      <c r="I177" s="12">
        <f>INDEX(Propetz!BU:BU,MATCH($E177,Propetz!$D:$D,0),1)</f>
        <v>16111.980000000001</v>
      </c>
      <c r="J177" s="12">
        <f>INDEX(Propetz!BV:BV,MATCH($E177,Propetz!$D:$D,0),1)</f>
        <v>3073.72</v>
      </c>
      <c r="K177" s="12">
        <f>INDEX(Propetz!BW:BW,MATCH($E177,Propetz!$D:$D,0),1)</f>
        <v>0</v>
      </c>
      <c r="L177" s="12">
        <f>INDEX(Propetz!BX:BX,MATCH($E177,Propetz!$D:$D,0),1)</f>
        <v>0</v>
      </c>
      <c r="M177" s="12">
        <f>INDEX(Propetz!BY:BY,MATCH($E177,Propetz!$D:$D,0),1)</f>
        <v>0</v>
      </c>
    </row>
    <row r="178" spans="3:13" ht="60" x14ac:dyDescent="0.25">
      <c r="C178" s="67" t="str">
        <f>INDEX(Propetz!B:B,MATCH($E178,Propetz!$D:$D,0),1)</f>
        <v>SCARMIF COMERCIO DE ARTIGOS PESSOAIS E DOMESTICOS LTDA</v>
      </c>
      <c r="D178" s="78" t="str">
        <f>INDEX(Propetz!C:C,MATCH($E178,Propetz!$D:$D,0),1)</f>
        <v>SP</v>
      </c>
      <c r="E178" s="64">
        <v>1354</v>
      </c>
      <c r="F178" s="78" t="str">
        <f>INDEX(Propetz!F:F,MATCH($E178,Propetz!$D:$D,0),1)</f>
        <v>Emanuel Propetz Distribuição</v>
      </c>
      <c r="G178" s="78" t="str">
        <f>INDEX(Propetz!G:G,MATCH($E178,Propetz!$D:$D,0),1)</f>
        <v>Ativo</v>
      </c>
      <c r="H178" s="71" t="s">
        <v>643</v>
      </c>
      <c r="I178" s="12">
        <f>INDEX(Propetz!BU:BU,MATCH($E178,Propetz!$D:$D,0),1)</f>
        <v>15986.46</v>
      </c>
      <c r="J178" s="12">
        <f>INDEX(Propetz!BV:BV,MATCH($E178,Propetz!$D:$D,0),1)</f>
        <v>49191.68</v>
      </c>
      <c r="K178" s="12">
        <f>INDEX(Propetz!BW:BW,MATCH($E178,Propetz!$D:$D,0),1)</f>
        <v>0</v>
      </c>
      <c r="L178" s="12">
        <f>INDEX(Propetz!BX:BX,MATCH($E178,Propetz!$D:$D,0),1)</f>
        <v>0</v>
      </c>
      <c r="M178" s="12">
        <f>INDEX(Propetz!BY:BY,MATCH($E178,Propetz!$D:$D,0),1)</f>
        <v>0</v>
      </c>
    </row>
    <row r="179" spans="3:13" x14ac:dyDescent="0.25">
      <c r="C179" s="67" t="str">
        <f>INDEX(Propetz!B:B,MATCH($E179,Propetz!$D:$D,0),1)</f>
        <v>MELO PET SHOP COMERCIO DE RACOES LTDA</v>
      </c>
      <c r="D179" s="78" t="str">
        <f>INDEX(Propetz!C:C,MATCH($E179,Propetz!$D:$D,0),1)</f>
        <v>PR</v>
      </c>
      <c r="E179" s="64">
        <v>1226</v>
      </c>
      <c r="F179" s="78" t="str">
        <f>INDEX(Propetz!F:F,MATCH($E179,Propetz!$D:$D,0),1)</f>
        <v>Cristiane La Maison Propetz</v>
      </c>
      <c r="G179" s="78" t="str">
        <f>INDEX(Propetz!G:G,MATCH($E179,Propetz!$D:$D,0),1)</f>
        <v>Ativo</v>
      </c>
      <c r="H179" s="71"/>
      <c r="I179" s="12">
        <f>INDEX(Propetz!BU:BU,MATCH($E179,Propetz!$D:$D,0),1)</f>
        <v>15061.82</v>
      </c>
      <c r="J179" s="12">
        <f>INDEX(Propetz!BV:BV,MATCH($E179,Propetz!$D:$D,0),1)</f>
        <v>7541.54</v>
      </c>
      <c r="K179" s="12">
        <f>INDEX(Propetz!BW:BW,MATCH($E179,Propetz!$D:$D,0),1)</f>
        <v>1622.11</v>
      </c>
      <c r="L179" s="12">
        <f>INDEX(Propetz!BX:BX,MATCH($E179,Propetz!$D:$D,0),1)</f>
        <v>0</v>
      </c>
      <c r="M179" s="12">
        <f>INDEX(Propetz!BY:BY,MATCH($E179,Propetz!$D:$D,0),1)</f>
        <v>0</v>
      </c>
    </row>
    <row r="180" spans="3:13" x14ac:dyDescent="0.25">
      <c r="C180" s="67" t="str">
        <f>INDEX(Propetz!B:B,MATCH($E180,Propetz!$D:$D,0),1)</f>
        <v>UNIVERSO PET COMERCIO DE PRODUTOS E SERVICOS VETERINARIOS SA</v>
      </c>
      <c r="D180" s="78" t="str">
        <f>INDEX(Propetz!C:C,MATCH($E180,Propetz!$D:$D,0),1)</f>
        <v>CE</v>
      </c>
      <c r="E180" s="64">
        <v>1239</v>
      </c>
      <c r="F180" s="78" t="str">
        <f>INDEX(Propetz!F:F,MATCH($E180,Propetz!$D:$D,0),1)</f>
        <v>Emanuel Propetz Distribuição</v>
      </c>
      <c r="G180" s="78" t="str">
        <f>INDEX(Propetz!G:G,MATCH($E180,Propetz!$D:$D,0),1)</f>
        <v>Inativo</v>
      </c>
      <c r="H180" s="71"/>
      <c r="I180" s="12">
        <f>INDEX(Propetz!BU:BU,MATCH($E180,Propetz!$D:$D,0),1)</f>
        <v>14959.380000000001</v>
      </c>
      <c r="J180" s="12">
        <f>INDEX(Propetz!BV:BV,MATCH($E180,Propetz!$D:$D,0),1)</f>
        <v>0</v>
      </c>
      <c r="K180" s="12">
        <f>INDEX(Propetz!BW:BW,MATCH($E180,Propetz!$D:$D,0),1)</f>
        <v>0</v>
      </c>
      <c r="L180" s="12">
        <f>INDEX(Propetz!BX:BX,MATCH($E180,Propetz!$D:$D,0),1)</f>
        <v>0</v>
      </c>
      <c r="M180" s="12">
        <f>INDEX(Propetz!BY:BY,MATCH($E180,Propetz!$D:$D,0),1)</f>
        <v>0</v>
      </c>
    </row>
    <row r="181" spans="3:13" ht="60" x14ac:dyDescent="0.25">
      <c r="C181" s="67" t="str">
        <f>INDEX(Propetz!B:B,MATCH($E181,Propetz!$D:$D,0),1)</f>
        <v>MARCELO SILVA CELEZUELO 29922620804</v>
      </c>
      <c r="D181" s="78" t="str">
        <f>INDEX(Propetz!C:C,MATCH($E181,Propetz!$D:$D,0),1)</f>
        <v>SP</v>
      </c>
      <c r="E181" s="64">
        <v>1273</v>
      </c>
      <c r="F181" s="78" t="str">
        <f>INDEX(Propetz!F:F,MATCH($E181,Propetz!$D:$D,0),1)</f>
        <v>Emanuel Propetz Distribuição</v>
      </c>
      <c r="G181" s="78" t="str">
        <f>INDEX(Propetz!G:G,MATCH($E181,Propetz!$D:$D,0),1)</f>
        <v>Ativo</v>
      </c>
      <c r="H181" s="71" t="s">
        <v>644</v>
      </c>
      <c r="I181" s="12">
        <f>INDEX(Propetz!BU:BU,MATCH($E181,Propetz!$D:$D,0),1)</f>
        <v>14925.18</v>
      </c>
      <c r="J181" s="12">
        <f>INDEX(Propetz!BV:BV,MATCH($E181,Propetz!$D:$D,0),1)</f>
        <v>7667.83</v>
      </c>
      <c r="K181" s="12">
        <f>INDEX(Propetz!BW:BW,MATCH($E181,Propetz!$D:$D,0),1)</f>
        <v>16099.380000000001</v>
      </c>
      <c r="L181" s="12">
        <f>INDEX(Propetz!BX:BX,MATCH($E181,Propetz!$D:$D,0),1)</f>
        <v>24438.66</v>
      </c>
      <c r="M181" s="12">
        <f>INDEX(Propetz!BY:BY,MATCH($E181,Propetz!$D:$D,0),1)</f>
        <v>8123.2</v>
      </c>
    </row>
    <row r="182" spans="3:13" ht="30" x14ac:dyDescent="0.25">
      <c r="C182" s="67" t="str">
        <f>INDEX(Propetz!B:B,MATCH($E182,Propetz!$D:$D,0),1)</f>
        <v>EDU STEFFENS MORAES</v>
      </c>
      <c r="D182" s="78" t="str">
        <f>INDEX(Propetz!C:C,MATCH($E182,Propetz!$D:$D,0),1)</f>
        <v>RS</v>
      </c>
      <c r="E182" s="64">
        <v>1093</v>
      </c>
      <c r="F182" s="78" t="str">
        <f>INDEX(Propetz!F:F,MATCH($E182,Propetz!$D:$D,0),1)</f>
        <v>Yasmin Propetz Distribuição</v>
      </c>
      <c r="G182" s="78" t="str">
        <f>INDEX(Propetz!G:G,MATCH($E182,Propetz!$D:$D,0),1)</f>
        <v>Ativo</v>
      </c>
      <c r="H182" s="71" t="s">
        <v>645</v>
      </c>
      <c r="I182" s="12">
        <f>INDEX(Propetz!BU:BU,MATCH($E182,Propetz!$D:$D,0),1)</f>
        <v>14731.64</v>
      </c>
      <c r="J182" s="12">
        <f>INDEX(Propetz!BV:BV,MATCH($E182,Propetz!$D:$D,0),1)</f>
        <v>13783.619999999999</v>
      </c>
      <c r="K182" s="12">
        <f>INDEX(Propetz!BW:BW,MATCH($E182,Propetz!$D:$D,0),1)</f>
        <v>18653.77</v>
      </c>
      <c r="L182" s="12">
        <f>INDEX(Propetz!BX:BX,MATCH($E182,Propetz!$D:$D,0),1)</f>
        <v>8301.2000000000007</v>
      </c>
      <c r="M182" s="12">
        <f>INDEX(Propetz!BY:BY,MATCH($E182,Propetz!$D:$D,0),1)</f>
        <v>4317.4400000000005</v>
      </c>
    </row>
    <row r="183" spans="3:13" ht="105" x14ac:dyDescent="0.25">
      <c r="C183" s="67" t="str">
        <f>INDEX(Propetz!B:B,MATCH($E183,Propetz!$D:$D,0),1)</f>
        <v>MILAPET DISTRIBUIDORA DE PRODUTOS PET LTDA EPP</v>
      </c>
      <c r="D183" s="78" t="str">
        <f>INDEX(Propetz!C:C,MATCH($E183,Propetz!$D:$D,0),1)</f>
        <v>SP</v>
      </c>
      <c r="E183" s="64">
        <v>1025</v>
      </c>
      <c r="F183" s="78" t="str">
        <f>INDEX(Propetz!F:F,MATCH($E183,Propetz!$D:$D,0),1)</f>
        <v>Emanuel Propetz Distribuição</v>
      </c>
      <c r="G183" s="78" t="str">
        <f>INDEX(Propetz!G:G,MATCH($E183,Propetz!$D:$D,0),1)</f>
        <v>Ativo</v>
      </c>
      <c r="H183" s="71" t="s">
        <v>646</v>
      </c>
      <c r="I183" s="12">
        <f>INDEX(Propetz!BU:BU,MATCH($E183,Propetz!$D:$D,0),1)</f>
        <v>14158.8</v>
      </c>
      <c r="J183" s="12">
        <f>INDEX(Propetz!BV:BV,MATCH($E183,Propetz!$D:$D,0),1)</f>
        <v>11530.02</v>
      </c>
      <c r="K183" s="12">
        <f>INDEX(Propetz!BW:BW,MATCH($E183,Propetz!$D:$D,0),1)</f>
        <v>13187.84</v>
      </c>
      <c r="L183" s="12">
        <f>INDEX(Propetz!BX:BX,MATCH($E183,Propetz!$D:$D,0),1)</f>
        <v>19166.52</v>
      </c>
      <c r="M183" s="12">
        <f>INDEX(Propetz!BY:BY,MATCH($E183,Propetz!$D:$D,0),1)</f>
        <v>15527.910000000002</v>
      </c>
    </row>
    <row r="184" spans="3:13" x14ac:dyDescent="0.25">
      <c r="C184" s="67" t="str">
        <f>INDEX(Propetz!B:B,MATCH($E184,Propetz!$D:$D,0),1)</f>
        <v>ANDRE HENRIQUE FURTADO</v>
      </c>
      <c r="D184" s="78" t="str">
        <f>INDEX(Propetz!C:C,MATCH($E184,Propetz!$D:$D,0),1)</f>
        <v>MG</v>
      </c>
      <c r="E184" s="64">
        <v>1118</v>
      </c>
      <c r="F184" s="78" t="str">
        <f>INDEX(Propetz!F:F,MATCH($E184,Propetz!$D:$D,0),1)</f>
        <v>Emanuel Propetz Distribuição</v>
      </c>
      <c r="G184" s="78" t="str">
        <f>INDEX(Propetz!G:G,MATCH($E184,Propetz!$D:$D,0),1)</f>
        <v>inadimplente</v>
      </c>
      <c r="H184" s="71"/>
      <c r="I184" s="12">
        <f>INDEX(Propetz!BU:BU,MATCH($E184,Propetz!$D:$D,0),1)</f>
        <v>14085.36</v>
      </c>
      <c r="J184" s="12">
        <f>INDEX(Propetz!BV:BV,MATCH($E184,Propetz!$D:$D,0),1)</f>
        <v>298468.08999999997</v>
      </c>
      <c r="K184" s="12">
        <f>INDEX(Propetz!BW:BW,MATCH($E184,Propetz!$D:$D,0),1)</f>
        <v>280530.23</v>
      </c>
      <c r="L184" s="12">
        <f>INDEX(Propetz!BX:BX,MATCH($E184,Propetz!$D:$D,0),1)</f>
        <v>202278.24</v>
      </c>
      <c r="M184" s="12">
        <f>INDEX(Propetz!BY:BY,MATCH($E184,Propetz!$D:$D,0),1)</f>
        <v>0</v>
      </c>
    </row>
    <row r="185" spans="3:13" ht="45" x14ac:dyDescent="0.25">
      <c r="C185" s="67" t="str">
        <f>INDEX(Propetz!B:B,MATCH($E185,Propetz!$D:$D,0),1)</f>
        <v>MAXI PET EIRELI</v>
      </c>
      <c r="D185" s="78" t="str">
        <f>INDEX(Propetz!C:C,MATCH($E185,Propetz!$D:$D,0),1)</f>
        <v>RO</v>
      </c>
      <c r="E185" s="64">
        <v>1040</v>
      </c>
      <c r="F185" s="78" t="str">
        <f>INDEX(Propetz!F:F,MATCH($E185,Propetz!$D:$D,0),1)</f>
        <v>Yasmin Propetz Distribuição</v>
      </c>
      <c r="G185" s="78" t="str">
        <f>INDEX(Propetz!G:G,MATCH($E185,Propetz!$D:$D,0),1)</f>
        <v>Ativo</v>
      </c>
      <c r="H185" s="71" t="s">
        <v>647</v>
      </c>
      <c r="I185" s="12">
        <f>INDEX(Propetz!BU:BU,MATCH($E185,Propetz!$D:$D,0),1)</f>
        <v>13945.630000000001</v>
      </c>
      <c r="J185" s="12">
        <f>INDEX(Propetz!BV:BV,MATCH($E185,Propetz!$D:$D,0),1)</f>
        <v>11661.74</v>
      </c>
      <c r="K185" s="12">
        <f>INDEX(Propetz!BW:BW,MATCH($E185,Propetz!$D:$D,0),1)</f>
        <v>15171.130000000001</v>
      </c>
      <c r="L185" s="12">
        <f>INDEX(Propetz!BX:BX,MATCH($E185,Propetz!$D:$D,0),1)</f>
        <v>0</v>
      </c>
      <c r="M185" s="12">
        <f>INDEX(Propetz!BY:BY,MATCH($E185,Propetz!$D:$D,0),1)</f>
        <v>0</v>
      </c>
    </row>
    <row r="186" spans="3:13" x14ac:dyDescent="0.25">
      <c r="C186" s="67" t="str">
        <f>INDEX(Propetz!B:B,MATCH($E186,Propetz!$D:$D,0),1)</f>
        <v>CLODOALDO VIEIRA JUNIOR</v>
      </c>
      <c r="D186" s="78" t="str">
        <f>INDEX(Propetz!C:C,MATCH($E186,Propetz!$D:$D,0),1)</f>
        <v>SP</v>
      </c>
      <c r="E186" s="64">
        <v>1236</v>
      </c>
      <c r="F186" s="78" t="str">
        <f>INDEX(Propetz!F:F,MATCH($E186,Propetz!$D:$D,0),1)</f>
        <v>Cristiane La Maison Propetz</v>
      </c>
      <c r="G186" s="78" t="str">
        <f>INDEX(Propetz!G:G,MATCH($E186,Propetz!$D:$D,0),1)</f>
        <v>Inativo</v>
      </c>
      <c r="H186" s="71"/>
      <c r="I186" s="12">
        <f>INDEX(Propetz!BU:BU,MATCH($E186,Propetz!$D:$D,0),1)</f>
        <v>13758.88</v>
      </c>
      <c r="J186" s="12">
        <f>INDEX(Propetz!BV:BV,MATCH($E186,Propetz!$D:$D,0),1)</f>
        <v>0</v>
      </c>
      <c r="K186" s="12">
        <f>INDEX(Propetz!BW:BW,MATCH($E186,Propetz!$D:$D,0),1)</f>
        <v>0</v>
      </c>
      <c r="L186" s="12">
        <f>INDEX(Propetz!BX:BX,MATCH($E186,Propetz!$D:$D,0),1)</f>
        <v>0</v>
      </c>
      <c r="M186" s="12">
        <f>INDEX(Propetz!BY:BY,MATCH($E186,Propetz!$D:$D,0),1)</f>
        <v>0</v>
      </c>
    </row>
    <row r="187" spans="3:13" ht="45" x14ac:dyDescent="0.25">
      <c r="C187" s="67" t="str">
        <f>INDEX(Propetz!B:B,MATCH($E187,Propetz!$D:$D,0),1)</f>
        <v>JULIETE GENEROSO BERTAN 06665688984</v>
      </c>
      <c r="D187" s="78" t="str">
        <f>INDEX(Propetz!C:C,MATCH($E187,Propetz!$D:$D,0),1)</f>
        <v>SC</v>
      </c>
      <c r="E187" s="64">
        <v>1071</v>
      </c>
      <c r="F187" s="78" t="str">
        <f>INDEX(Propetz!F:F,MATCH($E187,Propetz!$D:$D,0),1)</f>
        <v>Yasmin Propetz Distribuição</v>
      </c>
      <c r="G187" s="78" t="str">
        <f>INDEX(Propetz!G:G,MATCH($E187,Propetz!$D:$D,0),1)</f>
        <v>Ativo</v>
      </c>
      <c r="H187" s="71" t="s">
        <v>648</v>
      </c>
      <c r="I187" s="12">
        <f>INDEX(Propetz!BU:BU,MATCH($E187,Propetz!$D:$D,0),1)</f>
        <v>13690.920000000002</v>
      </c>
      <c r="J187" s="12">
        <f>INDEX(Propetz!BV:BV,MATCH($E187,Propetz!$D:$D,0),1)</f>
        <v>13202.46</v>
      </c>
      <c r="K187" s="12">
        <f>INDEX(Propetz!BW:BW,MATCH($E187,Propetz!$D:$D,0),1)</f>
        <v>8935.4500000000007</v>
      </c>
      <c r="L187" s="12">
        <f>INDEX(Propetz!BX:BX,MATCH($E187,Propetz!$D:$D,0),1)</f>
        <v>9901.7099999999991</v>
      </c>
      <c r="M187" s="12">
        <f>INDEX(Propetz!BY:BY,MATCH($E187,Propetz!$D:$D,0),1)</f>
        <v>3412.8</v>
      </c>
    </row>
    <row r="188" spans="3:13" ht="30" x14ac:dyDescent="0.25">
      <c r="C188" s="67" t="str">
        <f>INDEX(Propetz!B:B,MATCH($E188,Propetz!$D:$D,0),1)</f>
        <v>PANTAPET INDUSTRIA E COMERCIO DE ACESSORIOS PARA ANIMAIS LTD</v>
      </c>
      <c r="D188" s="78" t="str">
        <f>INDEX(Propetz!C:C,MATCH($E188,Propetz!$D:$D,0),1)</f>
        <v>MS</v>
      </c>
      <c r="E188" s="64">
        <v>1199</v>
      </c>
      <c r="F188" s="78" t="str">
        <f>INDEX(Propetz!F:F,MATCH($E188,Propetz!$D:$D,0),1)</f>
        <v>Yasmin Propetz Distribuição</v>
      </c>
      <c r="G188" s="78" t="str">
        <f>INDEX(Propetz!G:G,MATCH($E188,Propetz!$D:$D,0),1)</f>
        <v>Ativo</v>
      </c>
      <c r="H188" s="71" t="s">
        <v>649</v>
      </c>
      <c r="I188" s="12">
        <f>INDEX(Propetz!BU:BU,MATCH($E188,Propetz!$D:$D,0),1)</f>
        <v>13601.27</v>
      </c>
      <c r="J188" s="12">
        <f>INDEX(Propetz!BV:BV,MATCH($E188,Propetz!$D:$D,0),1)</f>
        <v>33495.699999999997</v>
      </c>
      <c r="K188" s="12">
        <f>INDEX(Propetz!BW:BW,MATCH($E188,Propetz!$D:$D,0),1)</f>
        <v>20271.68</v>
      </c>
      <c r="L188" s="12">
        <f>INDEX(Propetz!BX:BX,MATCH($E188,Propetz!$D:$D,0),1)</f>
        <v>26075.390000000003</v>
      </c>
      <c r="M188" s="12">
        <f>INDEX(Propetz!BY:BY,MATCH($E188,Propetz!$D:$D,0),1)</f>
        <v>0</v>
      </c>
    </row>
    <row r="189" spans="3:13" x14ac:dyDescent="0.25">
      <c r="C189" s="67" t="str">
        <f>INDEX(Propetz!B:B,MATCH($E189,Propetz!$D:$D,0),1)</f>
        <v>THALES HENRIQUE DE MORAIS</v>
      </c>
      <c r="D189" s="78" t="str">
        <f>INDEX(Propetz!C:C,MATCH($E189,Propetz!$D:$D,0),1)</f>
        <v>ES</v>
      </c>
      <c r="E189" s="64">
        <v>1207</v>
      </c>
      <c r="F189" s="78" t="str">
        <f>INDEX(Propetz!F:F,MATCH($E189,Propetz!$D:$D,0),1)</f>
        <v>Emanuel Propetz Distribuição</v>
      </c>
      <c r="G189" s="78" t="str">
        <f>INDEX(Propetz!G:G,MATCH($E189,Propetz!$D:$D,0),1)</f>
        <v>Inativo</v>
      </c>
      <c r="H189" s="71"/>
      <c r="I189" s="12">
        <f>INDEX(Propetz!BU:BU,MATCH($E189,Propetz!$D:$D,0),1)</f>
        <v>13595.310000000001</v>
      </c>
      <c r="J189" s="12">
        <f>INDEX(Propetz!BV:BV,MATCH($E189,Propetz!$D:$D,0),1)</f>
        <v>0</v>
      </c>
      <c r="K189" s="12">
        <f>INDEX(Propetz!BW:BW,MATCH($E189,Propetz!$D:$D,0),1)</f>
        <v>0</v>
      </c>
      <c r="L189" s="12">
        <f>INDEX(Propetz!BX:BX,MATCH($E189,Propetz!$D:$D,0),1)</f>
        <v>0</v>
      </c>
      <c r="M189" s="12">
        <f>INDEX(Propetz!BY:BY,MATCH($E189,Propetz!$D:$D,0),1)</f>
        <v>0</v>
      </c>
    </row>
    <row r="190" spans="3:13" x14ac:dyDescent="0.25">
      <c r="C190" s="67" t="str">
        <f>INDEX(Propetz!B:B,MATCH($E190,Propetz!$D:$D,0),1)</f>
        <v>ELANE PEREIRA NEVES 08268987855</v>
      </c>
      <c r="D190" s="78" t="str">
        <f>INDEX(Propetz!C:C,MATCH($E190,Propetz!$D:$D,0),1)</f>
        <v>SP</v>
      </c>
      <c r="E190" s="64">
        <v>1272</v>
      </c>
      <c r="F190" s="78" t="str">
        <f>INDEX(Propetz!F:F,MATCH($E190,Propetz!$D:$D,0),1)</f>
        <v>Emanuel Propetz Distribuição</v>
      </c>
      <c r="G190" s="78" t="str">
        <f>INDEX(Propetz!G:G,MATCH($E190,Propetz!$D:$D,0),1)</f>
        <v>Ativo</v>
      </c>
      <c r="H190" s="71"/>
      <c r="I190" s="12">
        <f>INDEX(Propetz!BU:BU,MATCH($E190,Propetz!$D:$D,0),1)</f>
        <v>13472.68</v>
      </c>
      <c r="J190" s="12">
        <f>INDEX(Propetz!BV:BV,MATCH($E190,Propetz!$D:$D,0),1)</f>
        <v>3832.22</v>
      </c>
      <c r="K190" s="12">
        <f>INDEX(Propetz!BW:BW,MATCH($E190,Propetz!$D:$D,0),1)</f>
        <v>0</v>
      </c>
      <c r="L190" s="12">
        <f>INDEX(Propetz!BX:BX,MATCH($E190,Propetz!$D:$D,0),1)</f>
        <v>0</v>
      </c>
      <c r="M190" s="12">
        <f>INDEX(Propetz!BY:BY,MATCH($E190,Propetz!$D:$D,0),1)</f>
        <v>0</v>
      </c>
    </row>
    <row r="191" spans="3:13" x14ac:dyDescent="0.25">
      <c r="C191" s="67" t="str">
        <f>INDEX(Propetz!B:B,MATCH($E191,Propetz!$D:$D,0),1)</f>
        <v>FOR GROOMER ACESSORIOS COSMETICOS E EQUIPAMENTOS PETS LTDA</v>
      </c>
      <c r="D191" s="78" t="str">
        <f>INDEX(Propetz!C:C,MATCH($E191,Propetz!$D:$D,0),1)</f>
        <v>SP</v>
      </c>
      <c r="E191" s="64">
        <v>1345</v>
      </c>
      <c r="F191" s="78" t="str">
        <f>INDEX(Propetz!F:F,MATCH($E191,Propetz!$D:$D,0),1)</f>
        <v>Emanuel Propetz Distribuição</v>
      </c>
      <c r="G191" s="78" t="str">
        <f>INDEX(Propetz!G:G,MATCH($E191,Propetz!$D:$D,0),1)</f>
        <v>Inativo</v>
      </c>
      <c r="H191" s="71"/>
      <c r="I191" s="12">
        <f>INDEX(Propetz!BU:BU,MATCH($E191,Propetz!$D:$D,0),1)</f>
        <v>13216.05</v>
      </c>
      <c r="J191" s="12">
        <f>INDEX(Propetz!BV:BV,MATCH($E191,Propetz!$D:$D,0),1)</f>
        <v>0</v>
      </c>
      <c r="K191" s="12">
        <f>INDEX(Propetz!BW:BW,MATCH($E191,Propetz!$D:$D,0),1)</f>
        <v>0</v>
      </c>
      <c r="L191" s="12">
        <f>INDEX(Propetz!BX:BX,MATCH($E191,Propetz!$D:$D,0),1)</f>
        <v>0</v>
      </c>
      <c r="M191" s="12">
        <f>INDEX(Propetz!BY:BY,MATCH($E191,Propetz!$D:$D,0),1)</f>
        <v>0</v>
      </c>
    </row>
    <row r="192" spans="3:13" x14ac:dyDescent="0.25">
      <c r="C192" s="67" t="str">
        <f>INDEX(Propetz!B:B,MATCH($E192,Propetz!$D:$D,0),1)</f>
        <v>ART STILO DISTRIBUIDORA E FABRICANTE DE EQUIPAMENTOS PET LTD</v>
      </c>
      <c r="D192" s="78" t="str">
        <f>INDEX(Propetz!C:C,MATCH($E192,Propetz!$D:$D,0),1)</f>
        <v>SP</v>
      </c>
      <c r="E192" s="64">
        <v>1178</v>
      </c>
      <c r="F192" s="78" t="str">
        <f>INDEX(Propetz!F:F,MATCH($E192,Propetz!$D:$D,0),1)</f>
        <v>Emanuel Propetz Distribuição</v>
      </c>
      <c r="G192" s="78" t="str">
        <f>INDEX(Propetz!G:G,MATCH($E192,Propetz!$D:$D,0),1)</f>
        <v>inadimplente</v>
      </c>
      <c r="H192" s="71"/>
      <c r="I192" s="12">
        <f>INDEX(Propetz!BU:BU,MATCH($E192,Propetz!$D:$D,0),1)</f>
        <v>13023.6</v>
      </c>
      <c r="J192" s="12">
        <f>INDEX(Propetz!BV:BV,MATCH($E192,Propetz!$D:$D,0),1)</f>
        <v>32831.120000000003</v>
      </c>
      <c r="K192" s="12">
        <f>INDEX(Propetz!BW:BW,MATCH($E192,Propetz!$D:$D,0),1)</f>
        <v>14069.14</v>
      </c>
      <c r="L192" s="12">
        <f>INDEX(Propetz!BX:BX,MATCH($E192,Propetz!$D:$D,0),1)</f>
        <v>14243.4</v>
      </c>
      <c r="M192" s="12">
        <f>INDEX(Propetz!BY:BY,MATCH($E192,Propetz!$D:$D,0),1)</f>
        <v>0</v>
      </c>
    </row>
    <row r="193" spans="3:13" ht="45" x14ac:dyDescent="0.25">
      <c r="C193" s="67" t="str">
        <f>INDEX(Propetz!B:B,MATCH($E193,Propetz!$D:$D,0),1)</f>
        <v>WE CLIPPER COM E CONSERT. EQUIP</v>
      </c>
      <c r="D193" s="78" t="str">
        <f>INDEX(Propetz!C:C,MATCH($E193,Propetz!$D:$D,0),1)</f>
        <v>SP</v>
      </c>
      <c r="E193" s="64">
        <v>1228</v>
      </c>
      <c r="F193" s="78" t="str">
        <f>INDEX(Propetz!F:F,MATCH($E193,Propetz!$D:$D,0),1)</f>
        <v>Emanuel Propetz Distribuição</v>
      </c>
      <c r="G193" s="78" t="str">
        <f>INDEX(Propetz!G:G,MATCH($E193,Propetz!$D:$D,0),1)</f>
        <v>Ativo</v>
      </c>
      <c r="H193" s="71" t="s">
        <v>650</v>
      </c>
      <c r="I193" s="12">
        <f>INDEX(Propetz!BU:BU,MATCH($E193,Propetz!$D:$D,0),1)</f>
        <v>12803.18</v>
      </c>
      <c r="J193" s="12">
        <f>INDEX(Propetz!BV:BV,MATCH($E193,Propetz!$D:$D,0),1)</f>
        <v>7326.33</v>
      </c>
      <c r="K193" s="12">
        <f>INDEX(Propetz!BW:BW,MATCH($E193,Propetz!$D:$D,0),1)</f>
        <v>16325.004999999999</v>
      </c>
      <c r="L193" s="12">
        <f>INDEX(Propetz!BX:BX,MATCH($E193,Propetz!$D:$D,0),1)</f>
        <v>8988.6</v>
      </c>
      <c r="M193" s="12">
        <f>INDEX(Propetz!BY:BY,MATCH($E193,Propetz!$D:$D,0),1)</f>
        <v>3450.74</v>
      </c>
    </row>
    <row r="194" spans="3:13" x14ac:dyDescent="0.25">
      <c r="C194" s="67" t="str">
        <f>INDEX(Propetz!B:B,MATCH($E194,Propetz!$D:$D,0),1)</f>
        <v>BRUNO JANUARIO FAGNANI</v>
      </c>
      <c r="D194" s="78" t="str">
        <f>INDEX(Propetz!C:C,MATCH($E194,Propetz!$D:$D,0),1)</f>
        <v>SP</v>
      </c>
      <c r="E194" s="64">
        <v>1075</v>
      </c>
      <c r="F194" s="78" t="str">
        <f>INDEX(Propetz!F:F,MATCH($E194,Propetz!$D:$D,0),1)</f>
        <v>Emanuel Propetz Distribuição</v>
      </c>
      <c r="G194" s="78" t="str">
        <f>INDEX(Propetz!G:G,MATCH($E194,Propetz!$D:$D,0),1)</f>
        <v>Inativo</v>
      </c>
      <c r="H194" s="71"/>
      <c r="I194" s="12">
        <f>INDEX(Propetz!BU:BU,MATCH($E194,Propetz!$D:$D,0),1)</f>
        <v>12698.65</v>
      </c>
      <c r="J194" s="12">
        <f>INDEX(Propetz!BV:BV,MATCH($E194,Propetz!$D:$D,0),1)</f>
        <v>3110.76</v>
      </c>
      <c r="K194" s="12">
        <f>INDEX(Propetz!BW:BW,MATCH($E194,Propetz!$D:$D,0),1)</f>
        <v>0</v>
      </c>
      <c r="L194" s="12">
        <f>INDEX(Propetz!BX:BX,MATCH($E194,Propetz!$D:$D,0),1)</f>
        <v>0</v>
      </c>
      <c r="M194" s="12">
        <f>INDEX(Propetz!BY:BY,MATCH($E194,Propetz!$D:$D,0),1)</f>
        <v>0</v>
      </c>
    </row>
    <row r="195" spans="3:13" x14ac:dyDescent="0.25">
      <c r="C195" s="67" t="str">
        <f>INDEX(Propetz!B:B,MATCH($E195,Propetz!$D:$D,0),1)</f>
        <v>W A DISTRIBUIDORA LTDA</v>
      </c>
      <c r="D195" s="78" t="str">
        <f>INDEX(Propetz!C:C,MATCH($E195,Propetz!$D:$D,0),1)</f>
        <v>SP</v>
      </c>
      <c r="E195" s="64">
        <v>1349</v>
      </c>
      <c r="F195" s="78" t="str">
        <f>INDEX(Propetz!F:F,MATCH($E195,Propetz!$D:$D,0),1)</f>
        <v>Emanuel Propetz Distribuição</v>
      </c>
      <c r="G195" s="78" t="str">
        <f>INDEX(Propetz!G:G,MATCH($E195,Propetz!$D:$D,0),1)</f>
        <v>inativo</v>
      </c>
      <c r="H195" s="71"/>
      <c r="I195" s="12">
        <f>INDEX(Propetz!BU:BU,MATCH($E195,Propetz!$D:$D,0),1)</f>
        <v>12316.79</v>
      </c>
      <c r="J195" s="12">
        <f>INDEX(Propetz!BV:BV,MATCH($E195,Propetz!$D:$D,0),1)</f>
        <v>4140.96</v>
      </c>
      <c r="K195" s="12">
        <f>INDEX(Propetz!BW:BW,MATCH($E195,Propetz!$D:$D,0),1)</f>
        <v>0</v>
      </c>
      <c r="L195" s="12">
        <f>INDEX(Propetz!BX:BX,MATCH($E195,Propetz!$D:$D,0),1)</f>
        <v>0</v>
      </c>
      <c r="M195" s="12">
        <f>INDEX(Propetz!BY:BY,MATCH($E195,Propetz!$D:$D,0),1)</f>
        <v>0</v>
      </c>
    </row>
    <row r="196" spans="3:13" ht="45" x14ac:dyDescent="0.25">
      <c r="C196" s="67" t="str">
        <f>INDEX(Propetz!B:B,MATCH($E196,Propetz!$D:$D,0),1)</f>
        <v>WEMERSON DE OLIVEIRA</v>
      </c>
      <c r="D196" s="78" t="str">
        <f>INDEX(Propetz!C:C,MATCH($E196,Propetz!$D:$D,0),1)</f>
        <v>ES</v>
      </c>
      <c r="E196" s="64">
        <v>1197</v>
      </c>
      <c r="F196" s="78" t="str">
        <f>INDEX(Propetz!F:F,MATCH($E196,Propetz!$D:$D,0),1)</f>
        <v>Emanuel Propetz Distribuição</v>
      </c>
      <c r="G196" s="78" t="str">
        <f>INDEX(Propetz!G:G,MATCH($E196,Propetz!$D:$D,0),1)</f>
        <v>Ativo</v>
      </c>
      <c r="H196" s="71" t="s">
        <v>651</v>
      </c>
      <c r="I196" s="12">
        <f>INDEX(Propetz!BU:BU,MATCH($E196,Propetz!$D:$D,0),1)</f>
        <v>12014.82</v>
      </c>
      <c r="J196" s="12">
        <f>INDEX(Propetz!BV:BV,MATCH($E196,Propetz!$D:$D,0),1)</f>
        <v>7880.37</v>
      </c>
      <c r="K196" s="12">
        <f>INDEX(Propetz!BW:BW,MATCH($E196,Propetz!$D:$D,0),1)</f>
        <v>42861.14</v>
      </c>
      <c r="L196" s="12">
        <f>INDEX(Propetz!BX:BX,MATCH($E196,Propetz!$D:$D,0),1)</f>
        <v>4638.54</v>
      </c>
      <c r="M196" s="12">
        <f>INDEX(Propetz!BY:BY,MATCH($E196,Propetz!$D:$D,0),1)</f>
        <v>15174.65</v>
      </c>
    </row>
    <row r="197" spans="3:13" x14ac:dyDescent="0.25">
      <c r="C197" s="67" t="str">
        <f>INDEX(Propetz!B:B,MATCH($E197,Propetz!$D:$D,0),1)</f>
        <v>ELANY DE SOUSA SILVA - ME</v>
      </c>
      <c r="D197" s="78" t="str">
        <f>INDEX(Propetz!C:C,MATCH($E197,Propetz!$D:$D,0),1)</f>
        <v>CE</v>
      </c>
      <c r="E197" s="64">
        <v>1153</v>
      </c>
      <c r="F197" s="78" t="str">
        <f>INDEX(Propetz!F:F,MATCH($E197,Propetz!$D:$D,0),1)</f>
        <v>Emanuel Propetz Distribuição</v>
      </c>
      <c r="G197" s="78" t="str">
        <f>INDEX(Propetz!G:G,MATCH($E197,Propetz!$D:$D,0),1)</f>
        <v>Ativo</v>
      </c>
      <c r="H197" s="71"/>
      <c r="I197" s="12">
        <f>INDEX(Propetz!BU:BU,MATCH($E197,Propetz!$D:$D,0),1)</f>
        <v>11747.009999999998</v>
      </c>
      <c r="J197" s="12">
        <f>INDEX(Propetz!BV:BV,MATCH($E197,Propetz!$D:$D,0),1)</f>
        <v>16361.72</v>
      </c>
      <c r="K197" s="12">
        <f>INDEX(Propetz!BW:BW,MATCH($E197,Propetz!$D:$D,0),1)</f>
        <v>9673.4599999999991</v>
      </c>
      <c r="L197" s="12">
        <f>INDEX(Propetz!BX:BX,MATCH($E197,Propetz!$D:$D,0),1)</f>
        <v>863.84</v>
      </c>
      <c r="M197" s="12">
        <f>INDEX(Propetz!BY:BY,MATCH($E197,Propetz!$D:$D,0),1)</f>
        <v>0</v>
      </c>
    </row>
    <row r="198" spans="3:13" x14ac:dyDescent="0.25">
      <c r="C198" s="67" t="str">
        <f>INDEX(Propetz!B:B,MATCH($E198,Propetz!$D:$D,0),1)</f>
        <v>JJ CARVALHO DOS SANTOS COMERCIO E SERVICOS LTDA</v>
      </c>
      <c r="D198" s="78" t="str">
        <f>INDEX(Propetz!C:C,MATCH($E198,Propetz!$D:$D,0),1)</f>
        <v>BA</v>
      </c>
      <c r="E198" s="64">
        <v>1331</v>
      </c>
      <c r="F198" s="78" t="str">
        <f>INDEX(Propetz!F:F,MATCH($E198,Propetz!$D:$D,0),1)</f>
        <v>Emanuel Propetz Distribuição</v>
      </c>
      <c r="G198" s="78" t="str">
        <f>INDEX(Propetz!G:G,MATCH($E198,Propetz!$D:$D,0),1)</f>
        <v>Inativo</v>
      </c>
      <c r="H198" s="71"/>
      <c r="I198" s="12">
        <f>INDEX(Propetz!BU:BU,MATCH($E198,Propetz!$D:$D,0),1)</f>
        <v>11529.830000000002</v>
      </c>
      <c r="J198" s="12">
        <f>INDEX(Propetz!BV:BV,MATCH($E198,Propetz!$D:$D,0),1)</f>
        <v>4117.6400000000003</v>
      </c>
      <c r="K198" s="12">
        <f>INDEX(Propetz!BW:BW,MATCH($E198,Propetz!$D:$D,0),1)</f>
        <v>0</v>
      </c>
      <c r="L198" s="12">
        <f>INDEX(Propetz!BX:BX,MATCH($E198,Propetz!$D:$D,0),1)</f>
        <v>0</v>
      </c>
      <c r="M198" s="12">
        <f>INDEX(Propetz!BY:BY,MATCH($E198,Propetz!$D:$D,0),1)</f>
        <v>0</v>
      </c>
    </row>
    <row r="199" spans="3:13" ht="45" x14ac:dyDescent="0.25">
      <c r="C199" s="67" t="str">
        <f>INDEX(Propetz!B:B,MATCH($E199,Propetz!$D:$D,0),1)</f>
        <v>REI PET LTDA</v>
      </c>
      <c r="D199" s="78" t="str">
        <f>INDEX(Propetz!C:C,MATCH($E199,Propetz!$D:$D,0),1)</f>
        <v>SP</v>
      </c>
      <c r="E199" s="64">
        <v>1287</v>
      </c>
      <c r="F199" s="78" t="str">
        <f>INDEX(Propetz!F:F,MATCH($E199,Propetz!$D:$D,0),1)</f>
        <v>Emanuel Propetz Distribuição</v>
      </c>
      <c r="G199" s="78" t="str">
        <f>INDEX(Propetz!G:G,MATCH($E199,Propetz!$D:$D,0),1)</f>
        <v>ativo</v>
      </c>
      <c r="H199" s="71" t="s">
        <v>652</v>
      </c>
      <c r="I199" s="12">
        <f>INDEX(Propetz!BU:BU,MATCH($E199,Propetz!$D:$D,0),1)</f>
        <v>11393.1</v>
      </c>
      <c r="J199" s="12">
        <f>INDEX(Propetz!BV:BV,MATCH($E199,Propetz!$D:$D,0),1)</f>
        <v>8081.77</v>
      </c>
      <c r="K199" s="12">
        <f>INDEX(Propetz!BW:BW,MATCH($E199,Propetz!$D:$D,0),1)</f>
        <v>8473.5600000000013</v>
      </c>
      <c r="L199" s="12">
        <f>INDEX(Propetz!BX:BX,MATCH($E199,Propetz!$D:$D,0),1)</f>
        <v>4359.9799999999996</v>
      </c>
      <c r="M199" s="12">
        <f>INDEX(Propetz!BY:BY,MATCH($E199,Propetz!$D:$D,0),1)</f>
        <v>0</v>
      </c>
    </row>
    <row r="200" spans="3:13" x14ac:dyDescent="0.25">
      <c r="C200" s="67" t="str">
        <f>INDEX(Propetz!B:B,MATCH($E200,Propetz!$D:$D,0),1)</f>
        <v>MAEDI COMERCIO DE ARTIGOS DE EMBELEZAMENTO</v>
      </c>
      <c r="D200" s="78" t="str">
        <f>INDEX(Propetz!C:C,MATCH($E200,Propetz!$D:$D,0),1)</f>
        <v>SC</v>
      </c>
      <c r="E200" s="64">
        <v>1143</v>
      </c>
      <c r="F200" s="78" t="str">
        <f>INDEX(Propetz!F:F,MATCH($E200,Propetz!$D:$D,0),1)</f>
        <v>Yasmin Propetz Distribuição</v>
      </c>
      <c r="G200" s="78" t="str">
        <f>INDEX(Propetz!G:G,MATCH($E200,Propetz!$D:$D,0),1)</f>
        <v>Inativo</v>
      </c>
      <c r="H200" s="71"/>
      <c r="I200" s="12">
        <f>INDEX(Propetz!BU:BU,MATCH($E200,Propetz!$D:$D,0),1)</f>
        <v>10747.810000000001</v>
      </c>
      <c r="J200" s="12">
        <f>INDEX(Propetz!BV:BV,MATCH($E200,Propetz!$D:$D,0),1)</f>
        <v>0</v>
      </c>
      <c r="K200" s="12">
        <f>INDEX(Propetz!BW:BW,MATCH($E200,Propetz!$D:$D,0),1)</f>
        <v>0</v>
      </c>
      <c r="L200" s="12">
        <f>INDEX(Propetz!BX:BX,MATCH($E200,Propetz!$D:$D,0),1)</f>
        <v>0</v>
      </c>
      <c r="M200" s="12">
        <f>INDEX(Propetz!BY:BY,MATCH($E200,Propetz!$D:$D,0),1)</f>
        <v>0</v>
      </c>
    </row>
    <row r="201" spans="3:13" x14ac:dyDescent="0.25">
      <c r="C201" s="67" t="str">
        <f>INDEX(Propetz!B:B,MATCH($E201,Propetz!$D:$D,0),1)</f>
        <v>P DE LIMA JR &amp; CIA</v>
      </c>
      <c r="D201" s="78" t="str">
        <f>INDEX(Propetz!C:C,MATCH($E201,Propetz!$D:$D,0),1)</f>
        <v>PR</v>
      </c>
      <c r="E201" s="64">
        <v>1149</v>
      </c>
      <c r="F201" s="78" t="str">
        <f>INDEX(Propetz!F:F,MATCH($E201,Propetz!$D:$D,0),1)</f>
        <v>Cristiane La Maison Propetz</v>
      </c>
      <c r="G201" s="78" t="str">
        <f>INDEX(Propetz!G:G,MATCH($E201,Propetz!$D:$D,0),1)</f>
        <v>ativo</v>
      </c>
      <c r="H201" s="71"/>
      <c r="I201" s="12">
        <f>INDEX(Propetz!BU:BU,MATCH($E201,Propetz!$D:$D,0),1)</f>
        <v>10622.76</v>
      </c>
      <c r="J201" s="12">
        <f>INDEX(Propetz!BV:BV,MATCH($E201,Propetz!$D:$D,0),1)</f>
        <v>16182.279999999999</v>
      </c>
      <c r="K201" s="12">
        <f>INDEX(Propetz!BW:BW,MATCH($E201,Propetz!$D:$D,0),1)</f>
        <v>0</v>
      </c>
      <c r="L201" s="12">
        <f>INDEX(Propetz!BX:BX,MATCH($E201,Propetz!$D:$D,0),1)</f>
        <v>10988.28</v>
      </c>
      <c r="M201" s="12">
        <f>INDEX(Propetz!BY:BY,MATCH($E201,Propetz!$D:$D,0),1)</f>
        <v>0</v>
      </c>
    </row>
    <row r="202" spans="3:13" x14ac:dyDescent="0.25">
      <c r="C202" s="67" t="str">
        <f>INDEX(Propetz!B:B,MATCH($E202,Propetz!$D:$D,0),1)</f>
        <v>ROMULO SOARES ALVES 04074759667</v>
      </c>
      <c r="D202" s="78" t="str">
        <f>INDEX(Propetz!C:C,MATCH($E202,Propetz!$D:$D,0),1)</f>
        <v>MG</v>
      </c>
      <c r="E202" s="64">
        <v>1068</v>
      </c>
      <c r="F202" s="78" t="str">
        <f>INDEX(Propetz!F:F,MATCH($E202,Propetz!$D:$D,0),1)</f>
        <v>Emanuel Propetz Distribuição</v>
      </c>
      <c r="G202" s="78" t="str">
        <f>INDEX(Propetz!G:G,MATCH($E202,Propetz!$D:$D,0),1)</f>
        <v>inadimplente</v>
      </c>
      <c r="H202" s="71"/>
      <c r="I202" s="12">
        <f>INDEX(Propetz!BU:BU,MATCH($E202,Propetz!$D:$D,0),1)</f>
        <v>10493.52</v>
      </c>
      <c r="J202" s="12">
        <f>INDEX(Propetz!BV:BV,MATCH($E202,Propetz!$D:$D,0),1)</f>
        <v>0</v>
      </c>
      <c r="K202" s="12">
        <f>INDEX(Propetz!BW:BW,MATCH($E202,Propetz!$D:$D,0),1)</f>
        <v>0</v>
      </c>
      <c r="L202" s="12">
        <f>INDEX(Propetz!BX:BX,MATCH($E202,Propetz!$D:$D,0),1)</f>
        <v>0</v>
      </c>
      <c r="M202" s="12">
        <f>INDEX(Propetz!BY:BY,MATCH($E202,Propetz!$D:$D,0),1)</f>
        <v>0</v>
      </c>
    </row>
    <row r="203" spans="3:13" x14ac:dyDescent="0.25">
      <c r="C203" s="67" t="str">
        <f>INDEX(Propetz!B:B,MATCH($E203,Propetz!$D:$D,0),1)</f>
        <v>J. HENRIQUE A. DA SILVA</v>
      </c>
      <c r="D203" s="78" t="str">
        <f>INDEX(Propetz!C:C,MATCH($E203,Propetz!$D:$D,0),1)</f>
        <v>PA</v>
      </c>
      <c r="E203" s="64">
        <v>1128</v>
      </c>
      <c r="F203" s="78" t="str">
        <f>INDEX(Propetz!F:F,MATCH($E203,Propetz!$D:$D,0),1)</f>
        <v>Cristiane La Maison Propetz</v>
      </c>
      <c r="G203" s="78" t="str">
        <f>INDEX(Propetz!G:G,MATCH($E203,Propetz!$D:$D,0),1)</f>
        <v>inativo</v>
      </c>
      <c r="H203" s="71"/>
      <c r="I203" s="12">
        <f>INDEX(Propetz!BU:BU,MATCH($E203,Propetz!$D:$D,0),1)</f>
        <v>10487.4</v>
      </c>
      <c r="J203" s="12">
        <f>INDEX(Propetz!BV:BV,MATCH($E203,Propetz!$D:$D,0),1)</f>
        <v>0</v>
      </c>
      <c r="K203" s="12">
        <f>INDEX(Propetz!BW:BW,MATCH($E203,Propetz!$D:$D,0),1)</f>
        <v>0</v>
      </c>
      <c r="L203" s="12">
        <f>INDEX(Propetz!BX:BX,MATCH($E203,Propetz!$D:$D,0),1)</f>
        <v>0</v>
      </c>
      <c r="M203" s="12">
        <f>INDEX(Propetz!BY:BY,MATCH($E203,Propetz!$D:$D,0),1)</f>
        <v>0</v>
      </c>
    </row>
    <row r="204" spans="3:13" x14ac:dyDescent="0.25">
      <c r="C204" s="67" t="str">
        <f>INDEX(Propetz!B:B,MATCH($E204,Propetz!$D:$D,0),1)</f>
        <v>FOR ALL PET DISTRIBUIDORA DE PRODUTOS PETS LTDA</v>
      </c>
      <c r="D204" s="78" t="str">
        <f>INDEX(Propetz!C:C,MATCH($E204,Propetz!$D:$D,0),1)</f>
        <v>SP</v>
      </c>
      <c r="E204" s="64">
        <v>1263</v>
      </c>
      <c r="F204" s="78" t="str">
        <f>INDEX(Propetz!F:F,MATCH($E204,Propetz!$D:$D,0),1)</f>
        <v>Emanuel Propetz Distribuição</v>
      </c>
      <c r="G204" s="78" t="str">
        <f>INDEX(Propetz!G:G,MATCH($E204,Propetz!$D:$D,0),1)</f>
        <v>Ativo</v>
      </c>
      <c r="H204" s="71"/>
      <c r="I204" s="12">
        <f>INDEX(Propetz!BU:BU,MATCH($E204,Propetz!$D:$D,0),1)</f>
        <v>10320.200000000001</v>
      </c>
      <c r="J204" s="12">
        <f>INDEX(Propetz!BV:BV,MATCH($E204,Propetz!$D:$D,0),1)</f>
        <v>8816.0400000000009</v>
      </c>
      <c r="K204" s="12">
        <f>INDEX(Propetz!BW:BW,MATCH($E204,Propetz!$D:$D,0),1)</f>
        <v>0</v>
      </c>
      <c r="L204" s="12">
        <f>INDEX(Propetz!BX:BX,MATCH($E204,Propetz!$D:$D,0),1)</f>
        <v>0</v>
      </c>
      <c r="M204" s="12">
        <f>INDEX(Propetz!BY:BY,MATCH($E204,Propetz!$D:$D,0),1)</f>
        <v>0</v>
      </c>
    </row>
    <row r="205" spans="3:13" x14ac:dyDescent="0.25">
      <c r="C205" s="67" t="str">
        <f>INDEX(Propetz!B:B,MATCH($E205,Propetz!$D:$D,0),1)</f>
        <v>INOVAR PRODUTOS E EMBELEZAMENTO PET LTDA</v>
      </c>
      <c r="D205" s="78" t="str">
        <f>INDEX(Propetz!C:C,MATCH($E205,Propetz!$D:$D,0),1)</f>
        <v>MT</v>
      </c>
      <c r="E205" s="64">
        <v>1131</v>
      </c>
      <c r="F205" s="78" t="str">
        <f>INDEX(Propetz!F:F,MATCH($E205,Propetz!$D:$D,0),1)</f>
        <v>Yasmin Propetz Distribuição</v>
      </c>
      <c r="G205" s="78" t="str">
        <f>INDEX(Propetz!G:G,MATCH($E205,Propetz!$D:$D,0),1)</f>
        <v>Ativo</v>
      </c>
      <c r="H205" s="71" t="s">
        <v>653</v>
      </c>
      <c r="I205" s="12">
        <f>INDEX(Propetz!BU:BU,MATCH($E205,Propetz!$D:$D,0),1)</f>
        <v>10070.74</v>
      </c>
      <c r="J205" s="12">
        <f>INDEX(Propetz!BV:BV,MATCH($E205,Propetz!$D:$D,0),1)</f>
        <v>15618.89</v>
      </c>
      <c r="K205" s="12">
        <f>INDEX(Propetz!BW:BW,MATCH($E205,Propetz!$D:$D,0),1)</f>
        <v>6665.21</v>
      </c>
      <c r="L205" s="12">
        <f>INDEX(Propetz!BX:BX,MATCH($E205,Propetz!$D:$D,0),1)</f>
        <v>0</v>
      </c>
      <c r="M205" s="12">
        <f>INDEX(Propetz!BY:BY,MATCH($E205,Propetz!$D:$D,0),1)</f>
        <v>0</v>
      </c>
    </row>
    <row r="206" spans="3:13" x14ac:dyDescent="0.25">
      <c r="C206" s="67" t="str">
        <f>INDEX(Propetz!B:B,MATCH($E206,Propetz!$D:$D,0),1)</f>
        <v>Thais Laranjeira</v>
      </c>
      <c r="D206" s="78" t="str">
        <f>INDEX(Propetz!C:C,MATCH($E206,Propetz!$D:$D,0),1)</f>
        <v>EX</v>
      </c>
      <c r="E206" s="64">
        <v>1254</v>
      </c>
      <c r="F206" s="78" t="str">
        <f>INDEX(Propetz!F:F,MATCH($E206,Propetz!$D:$D,0),1)</f>
        <v>Exportação</v>
      </c>
      <c r="G206" s="78" t="str">
        <f>INDEX(Propetz!G:G,MATCH($E206,Propetz!$D:$D,0),1)</f>
        <v>Ativo</v>
      </c>
      <c r="H206" s="71"/>
      <c r="I206" s="12">
        <f>INDEX(Propetz!BU:BU,MATCH($E206,Propetz!$D:$D,0),1)</f>
        <v>9892.25</v>
      </c>
      <c r="J206" s="12">
        <f>INDEX(Propetz!BV:BV,MATCH($E206,Propetz!$D:$D,0),1)</f>
        <v>0</v>
      </c>
      <c r="K206" s="12">
        <f>INDEX(Propetz!BW:BW,MATCH($E206,Propetz!$D:$D,0),1)</f>
        <v>0</v>
      </c>
      <c r="L206" s="12">
        <f>INDEX(Propetz!BX:BX,MATCH($E206,Propetz!$D:$D,0),1)</f>
        <v>0</v>
      </c>
      <c r="M206" s="12">
        <f>INDEX(Propetz!BY:BY,MATCH($E206,Propetz!$D:$D,0),1)</f>
        <v>0</v>
      </c>
    </row>
    <row r="207" spans="3:13" ht="60" x14ac:dyDescent="0.25">
      <c r="C207" s="67" t="str">
        <f>INDEX(Propetz!B:B,MATCH($E207,Propetz!$D:$D,0),1)</f>
        <v>CLAUDIA CRISTINA ALVES DE LIMA 30110366832</v>
      </c>
      <c r="D207" s="78" t="str">
        <f>INDEX(Propetz!C:C,MATCH($E207,Propetz!$D:$D,0),1)</f>
        <v>SP</v>
      </c>
      <c r="E207" s="64">
        <v>1244</v>
      </c>
      <c r="F207" s="78" t="str">
        <f>INDEX(Propetz!F:F,MATCH($E207,Propetz!$D:$D,0),1)</f>
        <v>Emanuel Propetz Distribuição</v>
      </c>
      <c r="G207" s="78" t="str">
        <f>INDEX(Propetz!G:G,MATCH($E207,Propetz!$D:$D,0),1)</f>
        <v>Ativo</v>
      </c>
      <c r="H207" s="71" t="s">
        <v>654</v>
      </c>
      <c r="I207" s="12">
        <f>INDEX(Propetz!BU:BU,MATCH($E207,Propetz!$D:$D,0),1)</f>
        <v>9614.76</v>
      </c>
      <c r="J207" s="12">
        <f>INDEX(Propetz!BV:BV,MATCH($E207,Propetz!$D:$D,0),1)</f>
        <v>0</v>
      </c>
      <c r="K207" s="12">
        <f>INDEX(Propetz!BW:BW,MATCH($E207,Propetz!$D:$D,0),1)</f>
        <v>18284.13</v>
      </c>
      <c r="L207" s="12">
        <f>INDEX(Propetz!BX:BX,MATCH($E207,Propetz!$D:$D,0),1)</f>
        <v>24468.45</v>
      </c>
      <c r="M207" s="12">
        <f>INDEX(Propetz!BY:BY,MATCH($E207,Propetz!$D:$D,0),1)</f>
        <v>11929.68</v>
      </c>
    </row>
    <row r="208" spans="3:13" x14ac:dyDescent="0.25">
      <c r="C208" s="67" t="str">
        <f>INDEX(Propetz!B:B,MATCH($E208,Propetz!$D:$D,0),1)</f>
        <v>MARCO AURELIO TAVARES BOTTA EIRELI</v>
      </c>
      <c r="D208" s="78" t="str">
        <f>INDEX(Propetz!C:C,MATCH($E208,Propetz!$D:$D,0),1)</f>
        <v>SP</v>
      </c>
      <c r="E208" s="64">
        <v>1298</v>
      </c>
      <c r="F208" s="78" t="str">
        <f>INDEX(Propetz!F:F,MATCH($E208,Propetz!$D:$D,0),1)</f>
        <v>Cristiane La Maison Propetz</v>
      </c>
      <c r="G208" s="78" t="str">
        <f>INDEX(Propetz!G:G,MATCH($E208,Propetz!$D:$D,0),1)</f>
        <v>Inativo</v>
      </c>
      <c r="H208" s="71"/>
      <c r="I208" s="12">
        <f>INDEX(Propetz!BU:BU,MATCH($E208,Propetz!$D:$D,0),1)</f>
        <v>9508.56</v>
      </c>
      <c r="J208" s="12">
        <f>INDEX(Propetz!BV:BV,MATCH($E208,Propetz!$D:$D,0),1)</f>
        <v>0</v>
      </c>
      <c r="K208" s="12">
        <f>INDEX(Propetz!BW:BW,MATCH($E208,Propetz!$D:$D,0),1)</f>
        <v>0</v>
      </c>
      <c r="L208" s="12">
        <f>INDEX(Propetz!BX:BX,MATCH($E208,Propetz!$D:$D,0),1)</f>
        <v>0</v>
      </c>
      <c r="M208" s="12">
        <f>INDEX(Propetz!BY:BY,MATCH($E208,Propetz!$D:$D,0),1)</f>
        <v>0</v>
      </c>
    </row>
    <row r="209" spans="3:13" x14ac:dyDescent="0.25">
      <c r="C209" s="67" t="str">
        <f>INDEX(Propetz!B:B,MATCH($E209,Propetz!$D:$D,0),1)</f>
        <v>ROBERTA MARIANO DESTEFANI PET SHOP</v>
      </c>
      <c r="D209" s="78" t="str">
        <f>INDEX(Propetz!C:C,MATCH($E209,Propetz!$D:$D,0),1)</f>
        <v>ES</v>
      </c>
      <c r="E209" s="64">
        <v>1220</v>
      </c>
      <c r="F209" s="78" t="str">
        <f>INDEX(Propetz!F:F,MATCH($E209,Propetz!$D:$D,0),1)</f>
        <v>Cristiane La Maison Propetz</v>
      </c>
      <c r="G209" s="78" t="str">
        <f>INDEX(Propetz!G:G,MATCH($E209,Propetz!$D:$D,0),1)</f>
        <v>ativo</v>
      </c>
      <c r="H209" s="71"/>
      <c r="I209" s="12">
        <f>INDEX(Propetz!BU:BU,MATCH($E209,Propetz!$D:$D,0),1)</f>
        <v>9384.92</v>
      </c>
      <c r="J209" s="12">
        <f>INDEX(Propetz!BV:BV,MATCH($E209,Propetz!$D:$D,0),1)</f>
        <v>1843.56</v>
      </c>
      <c r="K209" s="12">
        <f>INDEX(Propetz!BW:BW,MATCH($E209,Propetz!$D:$D,0),1)</f>
        <v>5708.62</v>
      </c>
      <c r="L209" s="12">
        <f>INDEX(Propetz!BX:BX,MATCH($E209,Propetz!$D:$D,0),1)</f>
        <v>0</v>
      </c>
      <c r="M209" s="12">
        <f>INDEX(Propetz!BY:BY,MATCH($E209,Propetz!$D:$D,0),1)</f>
        <v>1375.92</v>
      </c>
    </row>
    <row r="210" spans="3:13" ht="45" x14ac:dyDescent="0.25">
      <c r="C210" s="67" t="str">
        <f>INDEX(Propetz!B:B,MATCH($E210,Propetz!$D:$D,0),1)</f>
        <v>BARUC MERCADO PET LTDA</v>
      </c>
      <c r="D210" s="78" t="str">
        <f>INDEX(Propetz!C:C,MATCH($E210,Propetz!$D:$D,0),1)</f>
        <v>SC</v>
      </c>
      <c r="E210" s="64">
        <v>1221</v>
      </c>
      <c r="F210" s="78" t="str">
        <f>INDEX(Propetz!F:F,MATCH($E210,Propetz!$D:$D,0),1)</f>
        <v>Yasmin Propetz Distribuição</v>
      </c>
      <c r="G210" s="78" t="str">
        <f>INDEX(Propetz!G:G,MATCH($E210,Propetz!$D:$D,0),1)</f>
        <v>Ativo</v>
      </c>
      <c r="H210" s="71" t="s">
        <v>655</v>
      </c>
      <c r="I210" s="12">
        <f>INDEX(Propetz!BU:BU,MATCH($E210,Propetz!$D:$D,0),1)</f>
        <v>9122.66</v>
      </c>
      <c r="J210" s="12">
        <f>INDEX(Propetz!BV:BV,MATCH($E210,Propetz!$D:$D,0),1)</f>
        <v>5301.21</v>
      </c>
      <c r="K210" s="12">
        <f>INDEX(Propetz!BW:BW,MATCH($E210,Propetz!$D:$D,0),1)</f>
        <v>4490.99</v>
      </c>
      <c r="L210" s="12">
        <f>INDEX(Propetz!BX:BX,MATCH($E210,Propetz!$D:$D,0),1)</f>
        <v>12766.98</v>
      </c>
      <c r="M210" s="12">
        <f>INDEX(Propetz!BY:BY,MATCH($E210,Propetz!$D:$D,0),1)</f>
        <v>3955.36</v>
      </c>
    </row>
    <row r="211" spans="3:13" x14ac:dyDescent="0.25">
      <c r="C211" s="67" t="str">
        <f>INDEX(Propetz!B:B,MATCH($E211,Propetz!$D:$D,0),1)</f>
        <v>PETS MARKET BRASIL LTDA</v>
      </c>
      <c r="D211" s="78" t="str">
        <f>INDEX(Propetz!C:C,MATCH($E211,Propetz!$D:$D,0),1)</f>
        <v>MA</v>
      </c>
      <c r="E211" s="64">
        <v>1150</v>
      </c>
      <c r="F211" s="78" t="str">
        <f>INDEX(Propetz!F:F,MATCH($E211,Propetz!$D:$D,0),1)</f>
        <v>Emanuel Propetz Distribuição</v>
      </c>
      <c r="G211" s="78" t="str">
        <f>INDEX(Propetz!G:G,MATCH($E211,Propetz!$D:$D,0),1)</f>
        <v>Ativo</v>
      </c>
      <c r="H211" s="71" t="s">
        <v>624</v>
      </c>
      <c r="I211" s="12">
        <f>INDEX(Propetz!BU:BU,MATCH($E211,Propetz!$D:$D,0),1)</f>
        <v>9071.4000000000015</v>
      </c>
      <c r="J211" s="12">
        <f>INDEX(Propetz!BV:BV,MATCH($E211,Propetz!$D:$D,0),1)</f>
        <v>5871.2999999999993</v>
      </c>
      <c r="K211" s="12">
        <f>INDEX(Propetz!BW:BW,MATCH($E211,Propetz!$D:$D,0),1)</f>
        <v>0</v>
      </c>
      <c r="L211" s="12">
        <f>INDEX(Propetz!BX:BX,MATCH($E211,Propetz!$D:$D,0),1)</f>
        <v>0</v>
      </c>
      <c r="M211" s="12">
        <f>INDEX(Propetz!BY:BY,MATCH($E211,Propetz!$D:$D,0),1)</f>
        <v>0</v>
      </c>
    </row>
    <row r="212" spans="3:13" x14ac:dyDescent="0.25">
      <c r="C212" s="67" t="str">
        <f>INDEX(Propetz!B:B,MATCH($E212,Propetz!$D:$D,0),1)</f>
        <v>AFFIAR SERVICOS E COMERCIO LTDA</v>
      </c>
      <c r="D212" s="78" t="str">
        <f>INDEX(Propetz!C:C,MATCH($E212,Propetz!$D:$D,0),1)</f>
        <v>MG</v>
      </c>
      <c r="E212" s="64">
        <v>1151</v>
      </c>
      <c r="F212" s="78" t="str">
        <f>INDEX(Propetz!F:F,MATCH($E212,Propetz!$D:$D,0),1)</f>
        <v>Emanuel Propetz Distribuição</v>
      </c>
      <c r="G212" s="78" t="str">
        <f>INDEX(Propetz!G:G,MATCH($E212,Propetz!$D:$D,0),1)</f>
        <v>Ativo</v>
      </c>
      <c r="H212" s="71"/>
      <c r="I212" s="12">
        <f>INDEX(Propetz!BU:BU,MATCH($E212,Propetz!$D:$D,0),1)</f>
        <v>8925.869999999999</v>
      </c>
      <c r="J212" s="12">
        <f>INDEX(Propetz!BV:BV,MATCH($E212,Propetz!$D:$D,0),1)</f>
        <v>0</v>
      </c>
      <c r="K212" s="12">
        <f>INDEX(Propetz!BW:BW,MATCH($E212,Propetz!$D:$D,0),1)</f>
        <v>0</v>
      </c>
      <c r="L212" s="12">
        <f>INDEX(Propetz!BX:BX,MATCH($E212,Propetz!$D:$D,0),1)</f>
        <v>412.8</v>
      </c>
      <c r="M212" s="12">
        <f>INDEX(Propetz!BY:BY,MATCH($E212,Propetz!$D:$D,0),1)</f>
        <v>0</v>
      </c>
    </row>
    <row r="213" spans="3:13" x14ac:dyDescent="0.25">
      <c r="C213" s="67" t="str">
        <f>INDEX(Propetz!B:B,MATCH($E213,Propetz!$D:$D,0),1)</f>
        <v>PRISCILA REIS ESPER 03729666673</v>
      </c>
      <c r="D213" s="78" t="str">
        <f>INDEX(Propetz!C:C,MATCH($E213,Propetz!$D:$D,0),1)</f>
        <v>SP</v>
      </c>
      <c r="E213" s="64">
        <v>1174</v>
      </c>
      <c r="F213" s="78" t="str">
        <f>INDEX(Propetz!F:F,MATCH($E213,Propetz!$D:$D,0),1)</f>
        <v>Emanuel Propetz Distribuição</v>
      </c>
      <c r="G213" s="78" t="str">
        <f>INDEX(Propetz!G:G,MATCH($E213,Propetz!$D:$D,0),1)</f>
        <v>Ativo</v>
      </c>
      <c r="H213" s="71"/>
      <c r="I213" s="12">
        <f>INDEX(Propetz!BU:BU,MATCH($E213,Propetz!$D:$D,0),1)</f>
        <v>8826.36</v>
      </c>
      <c r="J213" s="12">
        <f>INDEX(Propetz!BV:BV,MATCH($E213,Propetz!$D:$D,0),1)</f>
        <v>10967.61</v>
      </c>
      <c r="K213" s="12">
        <f>INDEX(Propetz!BW:BW,MATCH($E213,Propetz!$D:$D,0),1)</f>
        <v>6909</v>
      </c>
      <c r="L213" s="12">
        <f>INDEX(Propetz!BX:BX,MATCH($E213,Propetz!$D:$D,0),1)</f>
        <v>7722.12</v>
      </c>
      <c r="M213" s="12">
        <f>INDEX(Propetz!BY:BY,MATCH($E213,Propetz!$D:$D,0),1)</f>
        <v>2277.36</v>
      </c>
    </row>
    <row r="214" spans="3:13" x14ac:dyDescent="0.25">
      <c r="C214" s="67" t="str">
        <f>INDEX(Propetz!B:B,MATCH($E214,Propetz!$D:$D,0),1)</f>
        <v>MAB COMERCIO DE PRODUTOS PARA ESTETICA ANIMAL LTDA</v>
      </c>
      <c r="D214" s="78" t="str">
        <f>INDEX(Propetz!C:C,MATCH($E214,Propetz!$D:$D,0),1)</f>
        <v>SC</v>
      </c>
      <c r="E214" s="64">
        <v>1051</v>
      </c>
      <c r="F214" s="78" t="str">
        <f>INDEX(Propetz!F:F,MATCH($E214,Propetz!$D:$D,0),1)</f>
        <v>Yasmin Propetz Distribuição</v>
      </c>
      <c r="G214" s="78" t="str">
        <f>INDEX(Propetz!G:G,MATCH($E214,Propetz!$D:$D,0),1)</f>
        <v>Inativo</v>
      </c>
      <c r="H214" s="71"/>
      <c r="I214" s="12">
        <f>INDEX(Propetz!BU:BU,MATCH($E214,Propetz!$D:$D,0),1)</f>
        <v>8808.42</v>
      </c>
      <c r="J214" s="12">
        <f>INDEX(Propetz!BV:BV,MATCH($E214,Propetz!$D:$D,0),1)</f>
        <v>0</v>
      </c>
      <c r="K214" s="12">
        <f>INDEX(Propetz!BW:BW,MATCH($E214,Propetz!$D:$D,0),1)</f>
        <v>0</v>
      </c>
      <c r="L214" s="12">
        <f>INDEX(Propetz!BX:BX,MATCH($E214,Propetz!$D:$D,0),1)</f>
        <v>0</v>
      </c>
      <c r="M214" s="12">
        <f>INDEX(Propetz!BY:BY,MATCH($E214,Propetz!$D:$D,0),1)</f>
        <v>0</v>
      </c>
    </row>
    <row r="215" spans="3:13" x14ac:dyDescent="0.25">
      <c r="C215" s="67" t="str">
        <f>INDEX(Propetz!B:B,MATCH($E215,Propetz!$D:$D,0),1)</f>
        <v>Serra Clean Distribuidora e Comércio de Materiais de Limpeza</v>
      </c>
      <c r="D215" s="78" t="str">
        <f>INDEX(Propetz!C:C,MATCH($E215,Propetz!$D:$D,0),1)</f>
        <v>RJ</v>
      </c>
      <c r="E215" s="64">
        <v>1208</v>
      </c>
      <c r="F215" s="78" t="str">
        <f>INDEX(Propetz!F:F,MATCH($E215,Propetz!$D:$D,0),1)</f>
        <v>Emanuel Propetz Distribuição</v>
      </c>
      <c r="G215" s="78" t="str">
        <f>INDEX(Propetz!G:G,MATCH($E215,Propetz!$D:$D,0),1)</f>
        <v>Ativo</v>
      </c>
      <c r="H215" s="71"/>
      <c r="I215" s="12">
        <f>INDEX(Propetz!BU:BU,MATCH($E215,Propetz!$D:$D,0),1)</f>
        <v>8730.0600000000013</v>
      </c>
      <c r="J215" s="12">
        <f>INDEX(Propetz!BV:BV,MATCH($E215,Propetz!$D:$D,0),1)</f>
        <v>4633.08</v>
      </c>
      <c r="K215" s="12">
        <f>INDEX(Propetz!BW:BW,MATCH($E215,Propetz!$D:$D,0),1)</f>
        <v>0</v>
      </c>
      <c r="L215" s="12">
        <f>INDEX(Propetz!BX:BX,MATCH($E215,Propetz!$D:$D,0),1)</f>
        <v>0</v>
      </c>
      <c r="M215" s="12">
        <f>INDEX(Propetz!BY:BY,MATCH($E215,Propetz!$D:$D,0),1)</f>
        <v>0</v>
      </c>
    </row>
    <row r="216" spans="3:13" ht="45" x14ac:dyDescent="0.25">
      <c r="C216" s="67" t="str">
        <f>INDEX(Propetz!B:B,MATCH($E216,Propetz!$D:$D,0),1)</f>
        <v>MEGAPET COMERCIO DE ARTIGOS PARA ANIMAIS - EIRELI - ME</v>
      </c>
      <c r="D216" s="78" t="str">
        <f>INDEX(Propetz!C:C,MATCH($E216,Propetz!$D:$D,0),1)</f>
        <v>PR</v>
      </c>
      <c r="E216" s="64">
        <v>1216</v>
      </c>
      <c r="F216" s="78" t="str">
        <f>INDEX(Propetz!F:F,MATCH($E216,Propetz!$D:$D,0),1)</f>
        <v>Yasmin Propetz Distribuição</v>
      </c>
      <c r="G216" s="78" t="str">
        <f>INDEX(Propetz!G:G,MATCH($E216,Propetz!$D:$D,0),1)</f>
        <v>Ativo</v>
      </c>
      <c r="H216" s="71" t="s">
        <v>656</v>
      </c>
      <c r="I216" s="12">
        <f>INDEX(Propetz!BU:BU,MATCH($E216,Propetz!$D:$D,0),1)</f>
        <v>7869.01</v>
      </c>
      <c r="J216" s="12">
        <f>INDEX(Propetz!BV:BV,MATCH($E216,Propetz!$D:$D,0),1)</f>
        <v>1064.24</v>
      </c>
      <c r="K216" s="12">
        <f>INDEX(Propetz!BW:BW,MATCH($E216,Propetz!$D:$D,0),1)</f>
        <v>0</v>
      </c>
      <c r="L216" s="12">
        <f>INDEX(Propetz!BX:BX,MATCH($E216,Propetz!$D:$D,0),1)</f>
        <v>0</v>
      </c>
      <c r="M216" s="12">
        <f>INDEX(Propetz!BY:BY,MATCH($E216,Propetz!$D:$D,0),1)</f>
        <v>0</v>
      </c>
    </row>
    <row r="217" spans="3:13" x14ac:dyDescent="0.25">
      <c r="C217" s="67" t="str">
        <f>INDEX(Propetz!B:B,MATCH($E217,Propetz!$D:$D,0),1)</f>
        <v>ALLS DISTRIBUIDORA VENDASPET EIRELI</v>
      </c>
      <c r="D217" s="78" t="str">
        <f>INDEX(Propetz!C:C,MATCH($E217,Propetz!$D:$D,0),1)</f>
        <v>SC</v>
      </c>
      <c r="E217" s="64">
        <v>1084</v>
      </c>
      <c r="F217" s="78" t="str">
        <f>INDEX(Propetz!F:F,MATCH($E217,Propetz!$D:$D,0),1)</f>
        <v>Yasmin Propetz Distribuição</v>
      </c>
      <c r="G217" s="78" t="str">
        <f>INDEX(Propetz!G:G,MATCH($E217,Propetz!$D:$D,0),1)</f>
        <v>Inadimplente</v>
      </c>
      <c r="H217" s="71"/>
      <c r="I217" s="12">
        <f>INDEX(Propetz!BU:BU,MATCH($E217,Propetz!$D:$D,0),1)</f>
        <v>7862.35</v>
      </c>
      <c r="J217" s="12">
        <f>INDEX(Propetz!BV:BV,MATCH($E217,Propetz!$D:$D,0),1)</f>
        <v>3580.64</v>
      </c>
      <c r="K217" s="12">
        <f>INDEX(Propetz!BW:BW,MATCH($E217,Propetz!$D:$D,0),1)</f>
        <v>49416.81</v>
      </c>
      <c r="L217" s="12">
        <f>INDEX(Propetz!BX:BX,MATCH($E217,Propetz!$D:$D,0),1)</f>
        <v>28251.72</v>
      </c>
      <c r="M217" s="12">
        <f>INDEX(Propetz!BY:BY,MATCH($E217,Propetz!$D:$D,0),1)</f>
        <v>0</v>
      </c>
    </row>
    <row r="218" spans="3:13" ht="75" x14ac:dyDescent="0.25">
      <c r="C218" s="67" t="str">
        <f>INDEX(Propetz!B:B,MATCH($E218,Propetz!$D:$D,0),1)</f>
        <v>GB DE OLIVEIRA PRODUTOS PARA PET SHOP ME</v>
      </c>
      <c r="D218" s="78" t="str">
        <f>INDEX(Propetz!C:C,MATCH($E218,Propetz!$D:$D,0),1)</f>
        <v>SP</v>
      </c>
      <c r="E218" s="64">
        <v>1052</v>
      </c>
      <c r="F218" s="78" t="str">
        <f>INDEX(Propetz!F:F,MATCH($E218,Propetz!$D:$D,0),1)</f>
        <v>Emanuel Propetz Distribuição</v>
      </c>
      <c r="G218" s="78" t="str">
        <f>INDEX(Propetz!G:G,MATCH($E218,Propetz!$D:$D,0),1)</f>
        <v>Ativo</v>
      </c>
      <c r="H218" s="71" t="s">
        <v>705</v>
      </c>
      <c r="I218" s="12">
        <f>INDEX(Propetz!BU:BU,MATCH($E218,Propetz!$D:$D,0),1)</f>
        <v>7828.44</v>
      </c>
      <c r="J218" s="12">
        <f>INDEX(Propetz!BV:BV,MATCH($E218,Propetz!$D:$D,0),1)</f>
        <v>9805.09</v>
      </c>
      <c r="K218" s="12">
        <f>INDEX(Propetz!BW:BW,MATCH($E218,Propetz!$D:$D,0),1)</f>
        <v>3559.12</v>
      </c>
      <c r="L218" s="12">
        <f>INDEX(Propetz!BX:BX,MATCH($E218,Propetz!$D:$D,0),1)</f>
        <v>6182.8200000000006</v>
      </c>
      <c r="M218" s="12">
        <f>INDEX(Propetz!BY:BY,MATCH($E218,Propetz!$D:$D,0),1)</f>
        <v>2504.3999999999996</v>
      </c>
    </row>
    <row r="219" spans="3:13" x14ac:dyDescent="0.25">
      <c r="C219" s="67" t="str">
        <f>INDEX(Propetz!B:B,MATCH($E219,Propetz!$D:$D,0),1)</f>
        <v>Daniel Huber Lozano Vargas</v>
      </c>
      <c r="D219" s="78" t="str">
        <f>INDEX(Propetz!C:C,MATCH($E219,Propetz!$D:$D,0),1)</f>
        <v>EX</v>
      </c>
      <c r="E219" s="64">
        <v>1252</v>
      </c>
      <c r="F219" s="78" t="str">
        <f>INDEX(Propetz!F:F,MATCH($E219,Propetz!$D:$D,0),1)</f>
        <v>Exportação</v>
      </c>
      <c r="G219" s="78" t="str">
        <f>INDEX(Propetz!G:G,MATCH($E219,Propetz!$D:$D,0),1)</f>
        <v>Ativo</v>
      </c>
      <c r="H219" s="71"/>
      <c r="I219" s="12">
        <f>INDEX(Propetz!BU:BU,MATCH($E219,Propetz!$D:$D,0),1)</f>
        <v>7546.0147999999999</v>
      </c>
      <c r="J219" s="12">
        <f>INDEX(Propetz!BV:BV,MATCH($E219,Propetz!$D:$D,0),1)</f>
        <v>0</v>
      </c>
      <c r="K219" s="12">
        <f>INDEX(Propetz!BW:BW,MATCH($E219,Propetz!$D:$D,0),1)</f>
        <v>0</v>
      </c>
      <c r="L219" s="12">
        <f>INDEX(Propetz!BX:BX,MATCH($E219,Propetz!$D:$D,0),1)</f>
        <v>0</v>
      </c>
      <c r="M219" s="12">
        <f>INDEX(Propetz!BY:BY,MATCH($E219,Propetz!$D:$D,0),1)</f>
        <v>0</v>
      </c>
    </row>
    <row r="220" spans="3:13" x14ac:dyDescent="0.25">
      <c r="C220" s="67" t="str">
        <f>INDEX(Propetz!B:B,MATCH($E220,Propetz!$D:$D,0),1)</f>
        <v>SEYLE ARIANE BRAGA SILVA 11359397647</v>
      </c>
      <c r="D220" s="78" t="str">
        <f>INDEX(Propetz!C:C,MATCH($E220,Propetz!$D:$D,0),1)</f>
        <v>MG</v>
      </c>
      <c r="E220" s="64">
        <v>1333</v>
      </c>
      <c r="F220" s="78" t="str">
        <f>INDEX(Propetz!F:F,MATCH($E220,Propetz!$D:$D,0),1)</f>
        <v>Emanuel Propetz Distribuição</v>
      </c>
      <c r="G220" s="78" t="str">
        <f>INDEX(Propetz!G:G,MATCH($E220,Propetz!$D:$D,0),1)</f>
        <v>Ativo</v>
      </c>
      <c r="H220" s="71"/>
      <c r="I220" s="12">
        <f>INDEX(Propetz!BU:BU,MATCH($E220,Propetz!$D:$D,0),1)</f>
        <v>7499.83</v>
      </c>
      <c r="J220" s="12">
        <f>INDEX(Propetz!BV:BV,MATCH($E220,Propetz!$D:$D,0),1)</f>
        <v>4342.53</v>
      </c>
      <c r="K220" s="12">
        <f>INDEX(Propetz!BW:BW,MATCH($E220,Propetz!$D:$D,0),1)</f>
        <v>0</v>
      </c>
      <c r="L220" s="12">
        <f>INDEX(Propetz!BX:BX,MATCH($E220,Propetz!$D:$D,0),1)</f>
        <v>0</v>
      </c>
      <c r="M220" s="12">
        <f>INDEX(Propetz!BY:BY,MATCH($E220,Propetz!$D:$D,0),1)</f>
        <v>0</v>
      </c>
    </row>
    <row r="221" spans="3:13" x14ac:dyDescent="0.25">
      <c r="C221" s="67" t="str">
        <f>INDEX(Propetz!B:B,MATCH($E221,Propetz!$D:$D,0),1)</f>
        <v>WILLIAM GALHARDE</v>
      </c>
      <c r="D221" s="78" t="str">
        <f>INDEX(Propetz!C:C,MATCH($E221,Propetz!$D:$D,0),1)</f>
        <v>SP</v>
      </c>
      <c r="E221" s="64">
        <v>1142</v>
      </c>
      <c r="F221" s="78" t="str">
        <f>INDEX(Propetz!F:F,MATCH($E221,Propetz!$D:$D,0),1)</f>
        <v>Emanuel Propetz Distribuição</v>
      </c>
      <c r="G221" s="78" t="str">
        <f>INDEX(Propetz!G:G,MATCH($E221,Propetz!$D:$D,0),1)</f>
        <v>Inativo</v>
      </c>
      <c r="H221" s="71"/>
      <c r="I221" s="12">
        <f>INDEX(Propetz!BU:BU,MATCH($E221,Propetz!$D:$D,0),1)</f>
        <v>7325.29</v>
      </c>
      <c r="J221" s="12">
        <f>INDEX(Propetz!BV:BV,MATCH($E221,Propetz!$D:$D,0),1)</f>
        <v>0</v>
      </c>
      <c r="K221" s="12">
        <f>INDEX(Propetz!BW:BW,MATCH($E221,Propetz!$D:$D,0),1)</f>
        <v>0</v>
      </c>
      <c r="L221" s="12">
        <f>INDEX(Propetz!BX:BX,MATCH($E221,Propetz!$D:$D,0),1)</f>
        <v>0</v>
      </c>
      <c r="M221" s="12">
        <f>INDEX(Propetz!BY:BY,MATCH($E221,Propetz!$D:$D,0),1)</f>
        <v>0</v>
      </c>
    </row>
    <row r="222" spans="3:13" x14ac:dyDescent="0.25">
      <c r="C222" s="67" t="str">
        <f>INDEX(Propetz!B:B,MATCH($E222,Propetz!$D:$D,0),1)</f>
        <v>PEDRO DE SOUZA NADALETO 32742876871</v>
      </c>
      <c r="D222" s="78" t="str">
        <f>INDEX(Propetz!C:C,MATCH($E222,Propetz!$D:$D,0),1)</f>
        <v>SP</v>
      </c>
      <c r="E222" s="64">
        <v>1062</v>
      </c>
      <c r="F222" s="78" t="str">
        <f>INDEX(Propetz!F:F,MATCH($E222,Propetz!$D:$D,0),1)</f>
        <v>Emanuel Propetz Distribuição</v>
      </c>
      <c r="G222" s="78" t="str">
        <f>INDEX(Propetz!G:G,MATCH($E222,Propetz!$D:$D,0),1)</f>
        <v>Ativo</v>
      </c>
      <c r="H222" s="71"/>
      <c r="I222" s="12">
        <f>INDEX(Propetz!BU:BU,MATCH($E222,Propetz!$D:$D,0),1)</f>
        <v>7307.73</v>
      </c>
      <c r="J222" s="12">
        <f>INDEX(Propetz!BV:BV,MATCH($E222,Propetz!$D:$D,0),1)</f>
        <v>4421.05</v>
      </c>
      <c r="K222" s="12">
        <f>INDEX(Propetz!BW:BW,MATCH($E222,Propetz!$D:$D,0),1)</f>
        <v>0</v>
      </c>
      <c r="L222" s="12">
        <f>INDEX(Propetz!BX:BX,MATCH($E222,Propetz!$D:$D,0),1)</f>
        <v>0</v>
      </c>
      <c r="M222" s="12">
        <f>INDEX(Propetz!BY:BY,MATCH($E222,Propetz!$D:$D,0),1)</f>
        <v>0</v>
      </c>
    </row>
    <row r="223" spans="3:13" x14ac:dyDescent="0.25">
      <c r="C223" s="67" t="str">
        <f>INDEX(Propetz!B:B,MATCH($E223,Propetz!$D:$D,0),1)</f>
        <v>POPULAR PET COMERCIO DE PRODUTOS VETERINARIOS LTDA</v>
      </c>
      <c r="D223" s="78" t="str">
        <f>INDEX(Propetz!C:C,MATCH($E223,Propetz!$D:$D,0),1)</f>
        <v>SP</v>
      </c>
      <c r="E223" s="64">
        <v>1269</v>
      </c>
      <c r="F223" s="78" t="str">
        <f>INDEX(Propetz!F:F,MATCH($E223,Propetz!$D:$D,0),1)</f>
        <v>Emanuel Propetz Distribuição</v>
      </c>
      <c r="G223" s="78" t="str">
        <f>INDEX(Propetz!G:G,MATCH($E223,Propetz!$D:$D,0),1)</f>
        <v>Inativo</v>
      </c>
      <c r="H223" s="71"/>
      <c r="I223" s="12">
        <f>INDEX(Propetz!BU:BU,MATCH($E223,Propetz!$D:$D,0),1)</f>
        <v>7058.26</v>
      </c>
      <c r="J223" s="12">
        <f>INDEX(Propetz!BV:BV,MATCH($E223,Propetz!$D:$D,0),1)</f>
        <v>0</v>
      </c>
      <c r="K223" s="12">
        <f>INDEX(Propetz!BW:BW,MATCH($E223,Propetz!$D:$D,0),1)</f>
        <v>0</v>
      </c>
      <c r="L223" s="12">
        <f>INDEX(Propetz!BX:BX,MATCH($E223,Propetz!$D:$D,0),1)</f>
        <v>0</v>
      </c>
      <c r="M223" s="12">
        <f>INDEX(Propetz!BY:BY,MATCH($E223,Propetz!$D:$D,0),1)</f>
        <v>0</v>
      </c>
    </row>
    <row r="224" spans="3:13" x14ac:dyDescent="0.25">
      <c r="C224" s="67" t="str">
        <f>INDEX(Propetz!B:B,MATCH($E224,Propetz!$D:$D,0),1)</f>
        <v>Gisele Cristina Della Corte 00748504907</v>
      </c>
      <c r="D224" s="78" t="str">
        <f>INDEX(Propetz!C:C,MATCH($E224,Propetz!$D:$D,0),1)</f>
        <v>MG</v>
      </c>
      <c r="E224" s="64">
        <v>1177</v>
      </c>
      <c r="F224" s="78" t="str">
        <f>INDEX(Propetz!F:F,MATCH($E224,Propetz!$D:$D,0),1)</f>
        <v>Emanuel Propetz Distribuição</v>
      </c>
      <c r="G224" s="78" t="str">
        <f>INDEX(Propetz!G:G,MATCH($E224,Propetz!$D:$D,0),1)</f>
        <v>Ativo</v>
      </c>
      <c r="H224" s="71"/>
      <c r="I224" s="12">
        <f>INDEX(Propetz!BU:BU,MATCH($E224,Propetz!$D:$D,0),1)</f>
        <v>6876.9000000000005</v>
      </c>
      <c r="J224" s="12">
        <f>INDEX(Propetz!BV:BV,MATCH($E224,Propetz!$D:$D,0),1)</f>
        <v>14648.470000000001</v>
      </c>
      <c r="K224" s="12">
        <f>INDEX(Propetz!BW:BW,MATCH($E224,Propetz!$D:$D,0),1)</f>
        <v>0</v>
      </c>
      <c r="L224" s="12">
        <f>INDEX(Propetz!BX:BX,MATCH($E224,Propetz!$D:$D,0),1)</f>
        <v>0</v>
      </c>
      <c r="M224" s="12">
        <f>INDEX(Propetz!BY:BY,MATCH($E224,Propetz!$D:$D,0),1)</f>
        <v>0</v>
      </c>
    </row>
    <row r="225" spans="3:13" x14ac:dyDescent="0.25">
      <c r="C225" s="67" t="str">
        <f>INDEX(Propetz!B:B,MATCH($E225,Propetz!$D:$D,0),1)</f>
        <v>PATA NATURAL PET SHOP LTDA</v>
      </c>
      <c r="D225" s="78" t="str">
        <f>INDEX(Propetz!C:C,MATCH($E225,Propetz!$D:$D,0),1)</f>
        <v>SP</v>
      </c>
      <c r="E225" s="64">
        <v>1288</v>
      </c>
      <c r="F225" s="78" t="str">
        <f>INDEX(Propetz!F:F,MATCH($E225,Propetz!$D:$D,0),1)</f>
        <v>Emanuel Propetz Distribuição</v>
      </c>
      <c r="G225" s="78" t="str">
        <f>INDEX(Propetz!G:G,MATCH($E225,Propetz!$D:$D,0),1)</f>
        <v>Inativo</v>
      </c>
      <c r="H225" s="71"/>
      <c r="I225" s="12">
        <f>INDEX(Propetz!BU:BU,MATCH($E225,Propetz!$D:$D,0),1)</f>
        <v>6761.24</v>
      </c>
      <c r="J225" s="12">
        <f>INDEX(Propetz!BV:BV,MATCH($E225,Propetz!$D:$D,0),1)</f>
        <v>2334.48</v>
      </c>
      <c r="K225" s="12">
        <f>INDEX(Propetz!BW:BW,MATCH($E225,Propetz!$D:$D,0),1)</f>
        <v>0</v>
      </c>
      <c r="L225" s="12">
        <f>INDEX(Propetz!BX:BX,MATCH($E225,Propetz!$D:$D,0),1)</f>
        <v>0</v>
      </c>
      <c r="M225" s="12">
        <f>INDEX(Propetz!BY:BY,MATCH($E225,Propetz!$D:$D,0),1)</f>
        <v>0</v>
      </c>
    </row>
    <row r="226" spans="3:13" x14ac:dyDescent="0.25">
      <c r="C226" s="67" t="str">
        <f>INDEX(Propetz!B:B,MATCH($E226,Propetz!$D:$D,0),1)</f>
        <v>NRP COMERCIO</v>
      </c>
      <c r="D226" s="78" t="str">
        <f>INDEX(Propetz!C:C,MATCH($E226,Propetz!$D:$D,0),1)</f>
        <v>SP</v>
      </c>
      <c r="E226" s="64">
        <v>1320</v>
      </c>
      <c r="F226" s="78" t="str">
        <f>INDEX(Propetz!F:F,MATCH($E226,Propetz!$D:$D,0),1)</f>
        <v>Emanuel Propetz Distribuição</v>
      </c>
      <c r="G226" s="78" t="str">
        <f>INDEX(Propetz!G:G,MATCH($E226,Propetz!$D:$D,0),1)</f>
        <v>Inativo</v>
      </c>
      <c r="H226" s="71"/>
      <c r="I226" s="12">
        <f>INDEX(Propetz!BU:BU,MATCH($E226,Propetz!$D:$D,0),1)</f>
        <v>6741.19</v>
      </c>
      <c r="J226" s="12">
        <f>INDEX(Propetz!BV:BV,MATCH($E226,Propetz!$D:$D,0),1)</f>
        <v>0</v>
      </c>
      <c r="K226" s="12">
        <f>INDEX(Propetz!BW:BW,MATCH($E226,Propetz!$D:$D,0),1)</f>
        <v>0</v>
      </c>
      <c r="L226" s="12">
        <f>INDEX(Propetz!BX:BX,MATCH($E226,Propetz!$D:$D,0),1)</f>
        <v>0</v>
      </c>
      <c r="M226" s="12">
        <f>INDEX(Propetz!BY:BY,MATCH($E226,Propetz!$D:$D,0),1)</f>
        <v>0</v>
      </c>
    </row>
    <row r="227" spans="3:13" x14ac:dyDescent="0.25">
      <c r="C227" s="67" t="str">
        <f>INDEX(Propetz!B:B,MATCH($E227,Propetz!$D:$D,0),1)</f>
        <v>JOAO LIMA DE ARAUJO 07874702603</v>
      </c>
      <c r="D227" s="78" t="str">
        <f>INDEX(Propetz!C:C,MATCH($E227,Propetz!$D:$D,0),1)</f>
        <v>MG</v>
      </c>
      <c r="E227" s="64">
        <v>1315</v>
      </c>
      <c r="F227" s="78" t="str">
        <f>INDEX(Propetz!F:F,MATCH($E227,Propetz!$D:$D,0),1)</f>
        <v>Emanuel Propetz Distribuição</v>
      </c>
      <c r="G227" s="78" t="str">
        <f>INDEX(Propetz!G:G,MATCH($E227,Propetz!$D:$D,0),1)</f>
        <v>Inativo</v>
      </c>
      <c r="H227" s="71"/>
      <c r="I227" s="12">
        <f>INDEX(Propetz!BU:BU,MATCH($E227,Propetz!$D:$D,0),1)</f>
        <v>6661.99</v>
      </c>
      <c r="J227" s="12">
        <f>INDEX(Propetz!BV:BV,MATCH($E227,Propetz!$D:$D,0),1)</f>
        <v>0</v>
      </c>
      <c r="K227" s="12">
        <f>INDEX(Propetz!BW:BW,MATCH($E227,Propetz!$D:$D,0),1)</f>
        <v>0</v>
      </c>
      <c r="L227" s="12">
        <f>INDEX(Propetz!BX:BX,MATCH($E227,Propetz!$D:$D,0),1)</f>
        <v>0</v>
      </c>
      <c r="M227" s="12">
        <f>INDEX(Propetz!BY:BY,MATCH($E227,Propetz!$D:$D,0),1)</f>
        <v>0</v>
      </c>
    </row>
    <row r="228" spans="3:13" x14ac:dyDescent="0.25">
      <c r="C228" s="67" t="str">
        <f>INDEX(Propetz!B:B,MATCH($E228,Propetz!$D:$D,0),1)</f>
        <v>PEDRO LUIZ SILVA CARNEIRO LEAO 18342361420</v>
      </c>
      <c r="D228" s="78" t="str">
        <f>INDEX(Propetz!C:C,MATCH($E228,Propetz!$D:$D,0),1)</f>
        <v>PE</v>
      </c>
      <c r="E228" s="64">
        <v>1124</v>
      </c>
      <c r="F228" s="78" t="str">
        <f>INDEX(Propetz!F:F,MATCH($E228,Propetz!$D:$D,0),1)</f>
        <v>Emanuel Propetz Distribuição</v>
      </c>
      <c r="G228" s="78" t="str">
        <f>INDEX(Propetz!G:G,MATCH($E228,Propetz!$D:$D,0),1)</f>
        <v>Ativo</v>
      </c>
      <c r="H228" s="71"/>
      <c r="I228" s="12">
        <f>INDEX(Propetz!BU:BU,MATCH($E228,Propetz!$D:$D,0),1)</f>
        <v>6502.98</v>
      </c>
      <c r="J228" s="12">
        <f>INDEX(Propetz!BV:BV,MATCH($E228,Propetz!$D:$D,0),1)</f>
        <v>1656.38</v>
      </c>
      <c r="K228" s="12">
        <f>INDEX(Propetz!BW:BW,MATCH($E228,Propetz!$D:$D,0),1)</f>
        <v>0</v>
      </c>
      <c r="L228" s="12">
        <f>INDEX(Propetz!BX:BX,MATCH($E228,Propetz!$D:$D,0),1)</f>
        <v>0</v>
      </c>
      <c r="M228" s="12">
        <f>INDEX(Propetz!BY:BY,MATCH($E228,Propetz!$D:$D,0),1)</f>
        <v>0</v>
      </c>
    </row>
    <row r="229" spans="3:13" x14ac:dyDescent="0.25">
      <c r="C229" s="67" t="str">
        <f>INDEX(Propetz!B:B,MATCH($E229,Propetz!$D:$D,0),1)</f>
        <v>VENTURA NE LTDA</v>
      </c>
      <c r="D229" s="78" t="str">
        <f>INDEX(Propetz!C:C,MATCH($E229,Propetz!$D:$D,0),1)</f>
        <v>PE</v>
      </c>
      <c r="E229" s="64">
        <v>1330</v>
      </c>
      <c r="F229" s="78" t="str">
        <f>INDEX(Propetz!F:F,MATCH($E229,Propetz!$D:$D,0),1)</f>
        <v>Cristiane La Maison Propetz</v>
      </c>
      <c r="G229" s="78" t="str">
        <f>INDEX(Propetz!G:G,MATCH($E229,Propetz!$D:$D,0),1)</f>
        <v>Inativo</v>
      </c>
      <c r="H229" s="71"/>
      <c r="I229" s="12">
        <f>INDEX(Propetz!BU:BU,MATCH($E229,Propetz!$D:$D,0),1)</f>
        <v>6455.57</v>
      </c>
      <c r="J229" s="12">
        <f>INDEX(Propetz!BV:BV,MATCH($E229,Propetz!$D:$D,0),1)</f>
        <v>0</v>
      </c>
      <c r="K229" s="12">
        <f>INDEX(Propetz!BW:BW,MATCH($E229,Propetz!$D:$D,0),1)</f>
        <v>0</v>
      </c>
      <c r="L229" s="12">
        <f>INDEX(Propetz!BX:BX,MATCH($E229,Propetz!$D:$D,0),1)</f>
        <v>0</v>
      </c>
      <c r="M229" s="12">
        <f>INDEX(Propetz!BY:BY,MATCH($E229,Propetz!$D:$D,0),1)</f>
        <v>0</v>
      </c>
    </row>
    <row r="230" spans="3:13" x14ac:dyDescent="0.25">
      <c r="C230" s="67" t="str">
        <f>INDEX(Propetz!B:B,MATCH($E230,Propetz!$D:$D,0),1)</f>
        <v>VANDERLEI ALVES BRUNETTI 90658264249</v>
      </c>
      <c r="D230" s="78" t="str">
        <f>INDEX(Propetz!C:C,MATCH($E230,Propetz!$D:$D,0),1)</f>
        <v>RO</v>
      </c>
      <c r="E230" s="64">
        <v>1306</v>
      </c>
      <c r="F230" s="78" t="str">
        <f>INDEX(Propetz!F:F,MATCH($E230,Propetz!$D:$D,0),1)</f>
        <v>Yasmin Propetz Distribuição</v>
      </c>
      <c r="G230" s="78" t="str">
        <f>INDEX(Propetz!G:G,MATCH($E230,Propetz!$D:$D,0),1)</f>
        <v>Ativo</v>
      </c>
      <c r="H230" s="71" t="s">
        <v>657</v>
      </c>
      <c r="I230" s="12">
        <f>INDEX(Propetz!BU:BU,MATCH($E230,Propetz!$D:$D,0),1)</f>
        <v>6443.79</v>
      </c>
      <c r="J230" s="12">
        <f>INDEX(Propetz!BV:BV,MATCH($E230,Propetz!$D:$D,0),1)</f>
        <v>0</v>
      </c>
      <c r="K230" s="12">
        <f>INDEX(Propetz!BW:BW,MATCH($E230,Propetz!$D:$D,0),1)</f>
        <v>0</v>
      </c>
      <c r="L230" s="12">
        <f>INDEX(Propetz!BX:BX,MATCH($E230,Propetz!$D:$D,0),1)</f>
        <v>0</v>
      </c>
      <c r="M230" s="12">
        <f>INDEX(Propetz!BY:BY,MATCH($E230,Propetz!$D:$D,0),1)</f>
        <v>0</v>
      </c>
    </row>
    <row r="231" spans="3:13" x14ac:dyDescent="0.25">
      <c r="C231" s="67" t="str">
        <f>INDEX(Propetz!B:B,MATCH($E231,Propetz!$D:$D,0),1)</f>
        <v>PET SHOP ANIMALIS LTDA</v>
      </c>
      <c r="D231" s="78" t="str">
        <f>INDEX(Propetz!C:C,MATCH($E231,Propetz!$D:$D,0),1)</f>
        <v>RO</v>
      </c>
      <c r="E231" s="64">
        <v>1205</v>
      </c>
      <c r="F231" s="78" t="str">
        <f>INDEX(Propetz!F:F,MATCH($E231,Propetz!$D:$D,0),1)</f>
        <v>Yasmin Propetz Distribuição</v>
      </c>
      <c r="G231" s="78" t="str">
        <f>INDEX(Propetz!G:G,MATCH($E231,Propetz!$D:$D,0),1)</f>
        <v>ativo</v>
      </c>
      <c r="H231" s="71"/>
      <c r="I231" s="12">
        <f>INDEX(Propetz!BU:BU,MATCH($E231,Propetz!$D:$D,0),1)</f>
        <v>6195.0300000000007</v>
      </c>
      <c r="J231" s="12">
        <f>INDEX(Propetz!BV:BV,MATCH($E231,Propetz!$D:$D,0),1)</f>
        <v>0</v>
      </c>
      <c r="K231" s="12">
        <f>INDEX(Propetz!BW:BW,MATCH($E231,Propetz!$D:$D,0),1)</f>
        <v>0</v>
      </c>
      <c r="L231" s="12">
        <f>INDEX(Propetz!BX:BX,MATCH($E231,Propetz!$D:$D,0),1)</f>
        <v>0</v>
      </c>
      <c r="M231" s="12">
        <f>INDEX(Propetz!BY:BY,MATCH($E231,Propetz!$D:$D,0),1)</f>
        <v>0</v>
      </c>
    </row>
    <row r="232" spans="3:13" x14ac:dyDescent="0.25">
      <c r="C232" s="67" t="str">
        <f>INDEX(Propetz!B:B,MATCH($E232,Propetz!$D:$D,0),1)</f>
        <v>P G TORTORA EIRELI</v>
      </c>
      <c r="D232" s="78" t="str">
        <f>INDEX(Propetz!C:C,MATCH($E232,Propetz!$D:$D,0),1)</f>
        <v>MT</v>
      </c>
      <c r="E232" s="64">
        <v>1256</v>
      </c>
      <c r="F232" s="78" t="str">
        <f>INDEX(Propetz!F:F,MATCH($E232,Propetz!$D:$D,0),1)</f>
        <v>Cristiane La Maison Propetz</v>
      </c>
      <c r="G232" s="78" t="str">
        <f>INDEX(Propetz!G:G,MATCH($E232,Propetz!$D:$D,0),1)</f>
        <v>Inativo</v>
      </c>
      <c r="H232" s="71"/>
      <c r="I232" s="12">
        <f>INDEX(Propetz!BU:BU,MATCH($E232,Propetz!$D:$D,0),1)</f>
        <v>6128.28</v>
      </c>
      <c r="J232" s="12">
        <f>INDEX(Propetz!BV:BV,MATCH($E232,Propetz!$D:$D,0),1)</f>
        <v>0</v>
      </c>
      <c r="K232" s="12">
        <f>INDEX(Propetz!BW:BW,MATCH($E232,Propetz!$D:$D,0),1)</f>
        <v>0</v>
      </c>
      <c r="L232" s="12">
        <f>INDEX(Propetz!BX:BX,MATCH($E232,Propetz!$D:$D,0),1)</f>
        <v>0</v>
      </c>
      <c r="M232" s="12">
        <f>INDEX(Propetz!BY:BY,MATCH($E232,Propetz!$D:$D,0),1)</f>
        <v>0</v>
      </c>
    </row>
    <row r="233" spans="3:13" x14ac:dyDescent="0.25">
      <c r="C233" s="67" t="str">
        <f>INDEX(Propetz!B:B,MATCH($E233,Propetz!$D:$D,0),1)</f>
        <v>AMANDA SIQUEIRA DE LIMA DANTAS EIRELI</v>
      </c>
      <c r="D233" s="78" t="str">
        <f>INDEX(Propetz!C:C,MATCH($E233,Propetz!$D:$D,0),1)</f>
        <v>SE</v>
      </c>
      <c r="E233" s="64">
        <v>1277</v>
      </c>
      <c r="F233" s="78" t="str">
        <f>INDEX(Propetz!F:F,MATCH($E233,Propetz!$D:$D,0),1)</f>
        <v>Emanuel Propetz Distribuição</v>
      </c>
      <c r="G233" s="78" t="str">
        <f>INDEX(Propetz!G:G,MATCH($E233,Propetz!$D:$D,0),1)</f>
        <v>Inativo</v>
      </c>
      <c r="H233" s="71"/>
      <c r="I233" s="12">
        <f>INDEX(Propetz!BU:BU,MATCH($E233,Propetz!$D:$D,0),1)</f>
        <v>6128.16</v>
      </c>
      <c r="J233" s="12">
        <f>INDEX(Propetz!BV:BV,MATCH($E233,Propetz!$D:$D,0),1)</f>
        <v>6625.68</v>
      </c>
      <c r="K233" s="12">
        <f>INDEX(Propetz!BW:BW,MATCH($E233,Propetz!$D:$D,0),1)</f>
        <v>0</v>
      </c>
      <c r="L233" s="12">
        <f>INDEX(Propetz!BX:BX,MATCH($E233,Propetz!$D:$D,0),1)</f>
        <v>0</v>
      </c>
      <c r="M233" s="12">
        <f>INDEX(Propetz!BY:BY,MATCH($E233,Propetz!$D:$D,0),1)</f>
        <v>0</v>
      </c>
    </row>
    <row r="234" spans="3:13" x14ac:dyDescent="0.25">
      <c r="C234" s="67" t="str">
        <f>INDEX(Propetz!B:B,MATCH($E234,Propetz!$D:$D,0),1)</f>
        <v>EIHUMANO PET LTDA</v>
      </c>
      <c r="D234" s="78" t="str">
        <f>INDEX(Propetz!C:C,MATCH($E234,Propetz!$D:$D,0),1)</f>
        <v>SP</v>
      </c>
      <c r="E234" s="64">
        <v>1233</v>
      </c>
      <c r="F234" s="78" t="str">
        <f>INDEX(Propetz!F:F,MATCH($E234,Propetz!$D:$D,0),1)</f>
        <v>Emanuel Propetz Distribuição</v>
      </c>
      <c r="G234" s="78" t="str">
        <f>INDEX(Propetz!G:G,MATCH($E234,Propetz!$D:$D,0),1)</f>
        <v>Inativo</v>
      </c>
      <c r="H234" s="71"/>
      <c r="I234" s="12">
        <f>INDEX(Propetz!BU:BU,MATCH($E234,Propetz!$D:$D,0),1)</f>
        <v>6085.98</v>
      </c>
      <c r="J234" s="12">
        <f>INDEX(Propetz!BV:BV,MATCH($E234,Propetz!$D:$D,0),1)</f>
        <v>0</v>
      </c>
      <c r="K234" s="12">
        <f>INDEX(Propetz!BW:BW,MATCH($E234,Propetz!$D:$D,0),1)</f>
        <v>0</v>
      </c>
      <c r="L234" s="12">
        <f>INDEX(Propetz!BX:BX,MATCH($E234,Propetz!$D:$D,0),1)</f>
        <v>0</v>
      </c>
      <c r="M234" s="12">
        <f>INDEX(Propetz!BY:BY,MATCH($E234,Propetz!$D:$D,0),1)</f>
        <v>0</v>
      </c>
    </row>
    <row r="235" spans="3:13" x14ac:dyDescent="0.25">
      <c r="C235" s="67" t="str">
        <f>INDEX(Propetz!B:B,MATCH($E235,Propetz!$D:$D,0),1)</f>
        <v>MONICA REHM DA SILVA 05289209956</v>
      </c>
      <c r="D235" s="78" t="str">
        <f>INDEX(Propetz!C:C,MATCH($E235,Propetz!$D:$D,0),1)</f>
        <v>SC</v>
      </c>
      <c r="E235" s="64">
        <v>1106</v>
      </c>
      <c r="F235" s="78" t="str">
        <f>INDEX(Propetz!F:F,MATCH($E235,Propetz!$D:$D,0),1)</f>
        <v>Cristiane La Maison Propetz</v>
      </c>
      <c r="G235" s="78" t="str">
        <f>INDEX(Propetz!G:G,MATCH($E235,Propetz!$D:$D,0),1)</f>
        <v>Inativo</v>
      </c>
      <c r="H235" s="71"/>
      <c r="I235" s="12">
        <f>INDEX(Propetz!BU:BU,MATCH($E235,Propetz!$D:$D,0),1)</f>
        <v>6030.83</v>
      </c>
      <c r="J235" s="12">
        <f>INDEX(Propetz!BV:BV,MATCH($E235,Propetz!$D:$D,0),1)</f>
        <v>0</v>
      </c>
      <c r="K235" s="12">
        <f>INDEX(Propetz!BW:BW,MATCH($E235,Propetz!$D:$D,0),1)</f>
        <v>0</v>
      </c>
      <c r="L235" s="12">
        <f>INDEX(Propetz!BX:BX,MATCH($E235,Propetz!$D:$D,0),1)</f>
        <v>0</v>
      </c>
      <c r="M235" s="12">
        <f>INDEX(Propetz!BY:BY,MATCH($E235,Propetz!$D:$D,0),1)</f>
        <v>0</v>
      </c>
    </row>
    <row r="236" spans="3:13" x14ac:dyDescent="0.25">
      <c r="C236" s="67" t="str">
        <f>INDEX(Propetz!B:B,MATCH($E236,Propetz!$D:$D,0),1)</f>
        <v>DULCINEIA BENDASOLLI 17411829803</v>
      </c>
      <c r="D236" s="78" t="str">
        <f>INDEX(Propetz!C:C,MATCH($E236,Propetz!$D:$D,0),1)</f>
        <v>SP</v>
      </c>
      <c r="E236" s="64">
        <v>1361</v>
      </c>
      <c r="F236" s="78" t="str">
        <f>INDEX(Propetz!F:F,MATCH($E236,Propetz!$D:$D,0),1)</f>
        <v>Emanuel Propetz Distribuição</v>
      </c>
      <c r="G236" s="78" t="str">
        <f>INDEX(Propetz!G:G,MATCH($E236,Propetz!$D:$D,0),1)</f>
        <v>Inativo</v>
      </c>
      <c r="H236" s="71"/>
      <c r="I236" s="12">
        <f>INDEX(Propetz!BU:BU,MATCH($E236,Propetz!$D:$D,0),1)</f>
        <v>6021.94</v>
      </c>
      <c r="J236" s="12">
        <f>INDEX(Propetz!BV:BV,MATCH($E236,Propetz!$D:$D,0),1)</f>
        <v>0</v>
      </c>
      <c r="K236" s="12">
        <f>INDEX(Propetz!BW:BW,MATCH($E236,Propetz!$D:$D,0),1)</f>
        <v>0</v>
      </c>
      <c r="L236" s="12">
        <f>INDEX(Propetz!BX:BX,MATCH($E236,Propetz!$D:$D,0),1)</f>
        <v>0</v>
      </c>
      <c r="M236" s="12">
        <f>INDEX(Propetz!BY:BY,MATCH($E236,Propetz!$D:$D,0),1)</f>
        <v>0</v>
      </c>
    </row>
    <row r="237" spans="3:13" x14ac:dyDescent="0.25">
      <c r="C237" s="67" t="str">
        <f>INDEX(Propetz!B:B,MATCH($E237,Propetz!$D:$D,0),1)</f>
        <v>PETY SPACE PET SHOP LTDA</v>
      </c>
      <c r="D237" s="78" t="str">
        <f>INDEX(Propetz!C:C,MATCH($E237,Propetz!$D:$D,0),1)</f>
        <v>SP</v>
      </c>
      <c r="E237" s="64">
        <v>1300</v>
      </c>
      <c r="F237" s="78" t="str">
        <f>INDEX(Propetz!F:F,MATCH($E237,Propetz!$D:$D,0),1)</f>
        <v>Emanuel Propetz Distribuição</v>
      </c>
      <c r="G237" s="78" t="str">
        <f>INDEX(Propetz!G:G,MATCH($E237,Propetz!$D:$D,0),1)</f>
        <v>Ativo</v>
      </c>
      <c r="H237" s="71" t="s">
        <v>658</v>
      </c>
      <c r="I237" s="12">
        <f>INDEX(Propetz!BU:BU,MATCH($E237,Propetz!$D:$D,0),1)</f>
        <v>5942.39</v>
      </c>
      <c r="J237" s="12">
        <f>INDEX(Propetz!BV:BV,MATCH($E237,Propetz!$D:$D,0),1)</f>
        <v>0</v>
      </c>
      <c r="K237" s="12">
        <f>INDEX(Propetz!BW:BW,MATCH($E237,Propetz!$D:$D,0),1)</f>
        <v>2103.8199999999997</v>
      </c>
      <c r="L237" s="12">
        <f>INDEX(Propetz!BX:BX,MATCH($E237,Propetz!$D:$D,0),1)</f>
        <v>0</v>
      </c>
      <c r="M237" s="12">
        <f>INDEX(Propetz!BY:BY,MATCH($E237,Propetz!$D:$D,0),1)</f>
        <v>0</v>
      </c>
    </row>
    <row r="238" spans="3:13" x14ac:dyDescent="0.25">
      <c r="C238" s="67" t="str">
        <f>INDEX(Propetz!B:B,MATCH($E238,Propetz!$D:$D,0),1)</f>
        <v>CIA FAUNA ICT PET SHOP EIRELI</v>
      </c>
      <c r="D238" s="78" t="str">
        <f>INDEX(Propetz!C:C,MATCH($E238,Propetz!$D:$D,0),1)</f>
        <v>SP</v>
      </c>
      <c r="E238" s="64">
        <v>1210</v>
      </c>
      <c r="F238" s="78" t="str">
        <f>INDEX(Propetz!F:F,MATCH($E238,Propetz!$D:$D,0),1)</f>
        <v>Emanuel Propetz Distribuição</v>
      </c>
      <c r="G238" s="78" t="str">
        <f>INDEX(Propetz!G:G,MATCH($E238,Propetz!$D:$D,0),1)</f>
        <v>Inativo</v>
      </c>
      <c r="H238" s="71"/>
      <c r="I238" s="12">
        <f>INDEX(Propetz!BU:BU,MATCH($E238,Propetz!$D:$D,0),1)</f>
        <v>5609.92</v>
      </c>
      <c r="J238" s="12">
        <f>INDEX(Propetz!BV:BV,MATCH($E238,Propetz!$D:$D,0),1)</f>
        <v>0</v>
      </c>
      <c r="K238" s="12">
        <f>INDEX(Propetz!BW:BW,MATCH($E238,Propetz!$D:$D,0),1)</f>
        <v>0</v>
      </c>
      <c r="L238" s="12">
        <f>INDEX(Propetz!BX:BX,MATCH($E238,Propetz!$D:$D,0),1)</f>
        <v>0</v>
      </c>
      <c r="M238" s="12">
        <f>INDEX(Propetz!BY:BY,MATCH($E238,Propetz!$D:$D,0),1)</f>
        <v>0</v>
      </c>
    </row>
    <row r="239" spans="3:13" x14ac:dyDescent="0.25">
      <c r="C239" s="67" t="str">
        <f>INDEX(Propetz!B:B,MATCH($E239,Propetz!$D:$D,0),1)</f>
        <v>NATALIA CASSIA SOUSA ALBUQUERQUE</v>
      </c>
      <c r="D239" s="78" t="str">
        <f>INDEX(Propetz!C:C,MATCH($E239,Propetz!$D:$D,0),1)</f>
        <v>CE</v>
      </c>
      <c r="E239" s="64">
        <v>1339</v>
      </c>
      <c r="F239" s="78" t="str">
        <f>INDEX(Propetz!F:F,MATCH($E239,Propetz!$D:$D,0),1)</f>
        <v>Emanuel Propetz Distribuição</v>
      </c>
      <c r="G239" s="78" t="str">
        <f>INDEX(Propetz!G:G,MATCH($E239,Propetz!$D:$D,0),1)</f>
        <v>Inativo</v>
      </c>
      <c r="H239" s="71"/>
      <c r="I239" s="12">
        <f>INDEX(Propetz!BU:BU,MATCH($E239,Propetz!$D:$D,0),1)</f>
        <v>5577.12</v>
      </c>
      <c r="J239" s="12">
        <f>INDEX(Propetz!BV:BV,MATCH($E239,Propetz!$D:$D,0),1)</f>
        <v>0</v>
      </c>
      <c r="K239" s="12">
        <f>INDEX(Propetz!BW:BW,MATCH($E239,Propetz!$D:$D,0),1)</f>
        <v>0</v>
      </c>
      <c r="L239" s="12">
        <f>INDEX(Propetz!BX:BX,MATCH($E239,Propetz!$D:$D,0),1)</f>
        <v>0</v>
      </c>
      <c r="M239" s="12">
        <f>INDEX(Propetz!BY:BY,MATCH($E239,Propetz!$D:$D,0),1)</f>
        <v>0</v>
      </c>
    </row>
    <row r="240" spans="3:13" ht="45" x14ac:dyDescent="0.25">
      <c r="C240" s="67" t="str">
        <f>INDEX(Propetz!B:B,MATCH($E240,Propetz!$D:$D,0),1)</f>
        <v>CENTRO OESTE DISTRIBUIDORA DE PRODUTOS PET EIRELI</v>
      </c>
      <c r="D240" s="78" t="str">
        <f>INDEX(Propetz!C:C,MATCH($E240,Propetz!$D:$D,0),1)</f>
        <v>MG</v>
      </c>
      <c r="E240" s="64">
        <v>1042</v>
      </c>
      <c r="F240" s="78" t="str">
        <f>INDEX(Propetz!F:F,MATCH($E240,Propetz!$D:$D,0),1)</f>
        <v>Emanuel Propetz Distribuição</v>
      </c>
      <c r="G240" s="78" t="str">
        <f>INDEX(Propetz!G:G,MATCH($E240,Propetz!$D:$D,0),1)</f>
        <v>Ativo</v>
      </c>
      <c r="H240" s="71" t="s">
        <v>659</v>
      </c>
      <c r="I240" s="12">
        <f>INDEX(Propetz!BU:BU,MATCH($E240,Propetz!$D:$D,0),1)</f>
        <v>5505.66</v>
      </c>
      <c r="J240" s="12">
        <f>INDEX(Propetz!BV:BV,MATCH($E240,Propetz!$D:$D,0),1)</f>
        <v>3732.77</v>
      </c>
      <c r="K240" s="12">
        <f>INDEX(Propetz!BW:BW,MATCH($E240,Propetz!$D:$D,0),1)</f>
        <v>0</v>
      </c>
      <c r="L240" s="12">
        <f>INDEX(Propetz!BX:BX,MATCH($E240,Propetz!$D:$D,0),1)</f>
        <v>0</v>
      </c>
      <c r="M240" s="12">
        <f>INDEX(Propetz!BY:BY,MATCH($E240,Propetz!$D:$D,0),1)</f>
        <v>0</v>
      </c>
    </row>
    <row r="241" spans="3:13" x14ac:dyDescent="0.25">
      <c r="C241" s="67" t="str">
        <f>INDEX(Propetz!B:B,MATCH($E241,Propetz!$D:$D,0),1)</f>
        <v>J.W EQUIPAMENTOS</v>
      </c>
      <c r="D241" s="78" t="str">
        <f>INDEX(Propetz!C:C,MATCH($E241,Propetz!$D:$D,0),1)</f>
        <v>DF</v>
      </c>
      <c r="E241" s="64">
        <v>1257</v>
      </c>
      <c r="F241" s="78" t="str">
        <f>INDEX(Propetz!F:F,MATCH($E241,Propetz!$D:$D,0),1)</f>
        <v>Cristiane La Maison Propetz</v>
      </c>
      <c r="G241" s="78" t="str">
        <f>INDEX(Propetz!G:G,MATCH($E241,Propetz!$D:$D,0),1)</f>
        <v>Ativo</v>
      </c>
      <c r="H241" s="71"/>
      <c r="I241" s="12">
        <f>INDEX(Propetz!BU:BU,MATCH($E241,Propetz!$D:$D,0),1)</f>
        <v>5491.76</v>
      </c>
      <c r="J241" s="12">
        <f>INDEX(Propetz!BV:BV,MATCH($E241,Propetz!$D:$D,0),1)</f>
        <v>0</v>
      </c>
      <c r="K241" s="12">
        <f>INDEX(Propetz!BW:BW,MATCH($E241,Propetz!$D:$D,0),1)</f>
        <v>0</v>
      </c>
      <c r="L241" s="12">
        <f>INDEX(Propetz!BX:BX,MATCH($E241,Propetz!$D:$D,0),1)</f>
        <v>8728.89</v>
      </c>
      <c r="M241" s="12">
        <f>INDEX(Propetz!BY:BY,MATCH($E241,Propetz!$D:$D,0),1)</f>
        <v>14061.6</v>
      </c>
    </row>
    <row r="242" spans="3:13" x14ac:dyDescent="0.25">
      <c r="C242" s="67" t="str">
        <f>INDEX(Propetz!B:B,MATCH($E242,Propetz!$D:$D,0),1)</f>
        <v>LUX DOG SALAO DE BELEZA PARA CAES EIRELI</v>
      </c>
      <c r="D242" s="78" t="str">
        <f>INDEX(Propetz!C:C,MATCH($E242,Propetz!$D:$D,0),1)</f>
        <v>DF</v>
      </c>
      <c r="E242" s="64">
        <v>1343</v>
      </c>
      <c r="F242" s="78" t="str">
        <f>INDEX(Propetz!F:F,MATCH($E242,Propetz!$D:$D,0),1)</f>
        <v>Cristiane La Maison Propetz</v>
      </c>
      <c r="G242" s="78" t="str">
        <f>INDEX(Propetz!G:G,MATCH($E242,Propetz!$D:$D,0),1)</f>
        <v>inadimplente</v>
      </c>
      <c r="H242" s="71"/>
      <c r="I242" s="12">
        <f>INDEX(Propetz!BU:BU,MATCH($E242,Propetz!$D:$D,0),1)</f>
        <v>20338.940000000002</v>
      </c>
      <c r="J242" s="12">
        <f>INDEX(Propetz!BV:BV,MATCH($E242,Propetz!$D:$D,0),1)</f>
        <v>0</v>
      </c>
      <c r="K242" s="12">
        <f>INDEX(Propetz!BW:BW,MATCH($E242,Propetz!$D:$D,0),1)</f>
        <v>0</v>
      </c>
      <c r="L242" s="12">
        <f>INDEX(Propetz!BX:BX,MATCH($E242,Propetz!$D:$D,0),1)</f>
        <v>0</v>
      </c>
      <c r="M242" s="12">
        <f>INDEX(Propetz!BY:BY,MATCH($E242,Propetz!$D:$D,0),1)</f>
        <v>0</v>
      </c>
    </row>
    <row r="243" spans="3:13" x14ac:dyDescent="0.25">
      <c r="C243" s="67" t="str">
        <f>INDEX(Propetz!B:B,MATCH($E243,Propetz!$D:$D,0),1)</f>
        <v>MARIA ADRIANA DOS SANTOS 04612550650</v>
      </c>
      <c r="D243" s="78" t="str">
        <f>INDEX(Propetz!C:C,MATCH($E243,Propetz!$D:$D,0),1)</f>
        <v>MG</v>
      </c>
      <c r="E243" s="64">
        <v>1260</v>
      </c>
      <c r="F243" s="78" t="str">
        <f>INDEX(Propetz!F:F,MATCH($E243,Propetz!$D:$D,0),1)</f>
        <v>Emanuel Propetz Distribuição</v>
      </c>
      <c r="G243" s="78" t="str">
        <f>INDEX(Propetz!G:G,MATCH($E243,Propetz!$D:$D,0),1)</f>
        <v>Inativo</v>
      </c>
      <c r="H243" s="71"/>
      <c r="I243" s="12">
        <f>INDEX(Propetz!BU:BU,MATCH($E243,Propetz!$D:$D,0),1)</f>
        <v>5371.32</v>
      </c>
      <c r="J243" s="12">
        <f>INDEX(Propetz!BV:BV,MATCH($E243,Propetz!$D:$D,0),1)</f>
        <v>0</v>
      </c>
      <c r="K243" s="12">
        <f>INDEX(Propetz!BW:BW,MATCH($E243,Propetz!$D:$D,0),1)</f>
        <v>0</v>
      </c>
      <c r="L243" s="12">
        <f>INDEX(Propetz!BX:BX,MATCH($E243,Propetz!$D:$D,0),1)</f>
        <v>0</v>
      </c>
      <c r="M243" s="12">
        <f>INDEX(Propetz!BY:BY,MATCH($E243,Propetz!$D:$D,0),1)</f>
        <v>0</v>
      </c>
    </row>
    <row r="244" spans="3:13" x14ac:dyDescent="0.25">
      <c r="C244" s="67" t="str">
        <f>INDEX(Propetz!B:B,MATCH($E244,Propetz!$D:$D,0),1)</f>
        <v>VICTOR ANDRADE DOS SANTOS 32979043800</v>
      </c>
      <c r="D244" s="78" t="str">
        <f>INDEX(Propetz!C:C,MATCH($E244,Propetz!$D:$D,0),1)</f>
        <v>SC</v>
      </c>
      <c r="E244" s="64">
        <v>1360</v>
      </c>
      <c r="F244" s="78" t="str">
        <f>INDEX(Propetz!F:F,MATCH($E244,Propetz!$D:$D,0),1)</f>
        <v>Yasmin Propetz Distribuição</v>
      </c>
      <c r="G244" s="78" t="str">
        <f>INDEX(Propetz!G:G,MATCH($E244,Propetz!$D:$D,0),1)</f>
        <v>Inadimplente</v>
      </c>
      <c r="H244" s="71" t="s">
        <v>660</v>
      </c>
      <c r="I244" s="12">
        <f>INDEX(Propetz!BU:BU,MATCH($E244,Propetz!$D:$D,0),1)</f>
        <v>5332.81</v>
      </c>
      <c r="J244" s="12">
        <f>INDEX(Propetz!BV:BV,MATCH($E244,Propetz!$D:$D,0),1)</f>
        <v>349431.03</v>
      </c>
      <c r="K244" s="12">
        <f>INDEX(Propetz!BW:BW,MATCH($E244,Propetz!$D:$D,0),1)</f>
        <v>94399.2</v>
      </c>
      <c r="L244" s="12">
        <f>INDEX(Propetz!BX:BX,MATCH($E244,Propetz!$D:$D,0),1)</f>
        <v>0</v>
      </c>
      <c r="M244" s="12">
        <f>INDEX(Propetz!BY:BY,MATCH($E244,Propetz!$D:$D,0),1)</f>
        <v>0</v>
      </c>
    </row>
    <row r="245" spans="3:13" x14ac:dyDescent="0.25">
      <c r="C245" s="67" t="str">
        <f>INDEX(Propetz!B:B,MATCH($E245,Propetz!$D:$D,0),1)</f>
        <v>GARDENIA COMERCIO E PRODUTOS PARA ANIMAIS DE ESTIMACAO LTDA</v>
      </c>
      <c r="D245" s="78" t="str">
        <f>INDEX(Propetz!C:C,MATCH($E245,Propetz!$D:$D,0),1)</f>
        <v>GO</v>
      </c>
      <c r="E245" s="64">
        <v>1245</v>
      </c>
      <c r="F245" s="78" t="str">
        <f>INDEX(Propetz!F:F,MATCH($E245,Propetz!$D:$D,0),1)</f>
        <v>Yasmin Propetz Distribuição</v>
      </c>
      <c r="G245" s="78" t="str">
        <f>INDEX(Propetz!G:G,MATCH($E245,Propetz!$D:$D,0),1)</f>
        <v>Inativo</v>
      </c>
      <c r="H245" s="71"/>
      <c r="I245" s="12">
        <f>INDEX(Propetz!BU:BU,MATCH($E245,Propetz!$D:$D,0),1)</f>
        <v>5300.71</v>
      </c>
      <c r="J245" s="12">
        <f>INDEX(Propetz!BV:BV,MATCH($E245,Propetz!$D:$D,0),1)</f>
        <v>0</v>
      </c>
      <c r="K245" s="12">
        <f>INDEX(Propetz!BW:BW,MATCH($E245,Propetz!$D:$D,0),1)</f>
        <v>0</v>
      </c>
      <c r="L245" s="12">
        <f>INDEX(Propetz!BX:BX,MATCH($E245,Propetz!$D:$D,0),1)</f>
        <v>0</v>
      </c>
      <c r="M245" s="12">
        <f>INDEX(Propetz!BY:BY,MATCH($E245,Propetz!$D:$D,0),1)</f>
        <v>0</v>
      </c>
    </row>
    <row r="246" spans="3:13" x14ac:dyDescent="0.25">
      <c r="C246" s="67" t="str">
        <f>INDEX(Propetz!B:B,MATCH($E246,Propetz!$D:$D,0),1)</f>
        <v>PET SHOPP ANALUSS LTDA - ME</v>
      </c>
      <c r="D246" s="78" t="str">
        <f>INDEX(Propetz!C:C,MATCH($E246,Propetz!$D:$D,0),1)</f>
        <v>PR</v>
      </c>
      <c r="E246" s="64">
        <v>1232</v>
      </c>
      <c r="F246" s="78" t="str">
        <f>INDEX(Propetz!F:F,MATCH($E246,Propetz!$D:$D,0),1)</f>
        <v>Yasmin Propetz Distribuição</v>
      </c>
      <c r="G246" s="78" t="str">
        <f>INDEX(Propetz!G:G,MATCH($E246,Propetz!$D:$D,0),1)</f>
        <v>Ativo</v>
      </c>
      <c r="H246" s="71" t="s">
        <v>661</v>
      </c>
      <c r="I246" s="12">
        <f>INDEX(Propetz!BU:BU,MATCH($E246,Propetz!$D:$D,0),1)</f>
        <v>5211.18</v>
      </c>
      <c r="J246" s="12">
        <f>INDEX(Propetz!BV:BV,MATCH($E246,Propetz!$D:$D,0),1)</f>
        <v>1317.95</v>
      </c>
      <c r="K246" s="12">
        <f>INDEX(Propetz!BW:BW,MATCH($E246,Propetz!$D:$D,0),1)</f>
        <v>0</v>
      </c>
      <c r="L246" s="12">
        <f>INDEX(Propetz!BX:BX,MATCH($E246,Propetz!$D:$D,0),1)</f>
        <v>0</v>
      </c>
      <c r="M246" s="12">
        <f>INDEX(Propetz!BY:BY,MATCH($E246,Propetz!$D:$D,0),1)</f>
        <v>0</v>
      </c>
    </row>
    <row r="247" spans="3:13" x14ac:dyDescent="0.25">
      <c r="C247" s="67" t="str">
        <f>INDEX(Propetz!B:B,MATCH($E247,Propetz!$D:$D,0),1)</f>
        <v>Alpha Pets Distribuidora Ltda</v>
      </c>
      <c r="D247" s="78" t="str">
        <f>INDEX(Propetz!C:C,MATCH($E247,Propetz!$D:$D,0),1)</f>
        <v>SP</v>
      </c>
      <c r="E247" s="64">
        <v>1279</v>
      </c>
      <c r="F247" s="78" t="str">
        <f>INDEX(Propetz!F:F,MATCH($E247,Propetz!$D:$D,0),1)</f>
        <v>Emanuel Propetz Distribuição</v>
      </c>
      <c r="G247" s="78" t="str">
        <f>INDEX(Propetz!G:G,MATCH($E247,Propetz!$D:$D,0),1)</f>
        <v>ativo</v>
      </c>
      <c r="H247" s="71"/>
      <c r="I247" s="12">
        <f>INDEX(Propetz!BU:BU,MATCH($E247,Propetz!$D:$D,0),1)</f>
        <v>5173.3599999999997</v>
      </c>
      <c r="J247" s="12">
        <f>INDEX(Propetz!BV:BV,MATCH($E247,Propetz!$D:$D,0),1)</f>
        <v>4346.0600000000004</v>
      </c>
      <c r="K247" s="12">
        <f>INDEX(Propetz!BW:BW,MATCH($E247,Propetz!$D:$D,0),1)</f>
        <v>0</v>
      </c>
      <c r="L247" s="12">
        <f>INDEX(Propetz!BX:BX,MATCH($E247,Propetz!$D:$D,0),1)</f>
        <v>0</v>
      </c>
      <c r="M247" s="12">
        <f>INDEX(Propetz!BY:BY,MATCH($E247,Propetz!$D:$D,0),1)</f>
        <v>0</v>
      </c>
    </row>
    <row r="248" spans="3:13" x14ac:dyDescent="0.25">
      <c r="C248" s="67" t="str">
        <f>INDEX(Propetz!B:B,MATCH($E248,Propetz!$D:$D,0),1)</f>
        <v>MANI PET COMERCIO E SERVICOS LTDA</v>
      </c>
      <c r="D248" s="78" t="str">
        <f>INDEX(Propetz!C:C,MATCH($E248,Propetz!$D:$D,0),1)</f>
        <v>AP</v>
      </c>
      <c r="E248" s="64">
        <v>1187</v>
      </c>
      <c r="F248" s="78" t="str">
        <f>INDEX(Propetz!F:F,MATCH($E248,Propetz!$D:$D,0),1)</f>
        <v>Yasmin Propetz Distribuição</v>
      </c>
      <c r="G248" s="78" t="str">
        <f>INDEX(Propetz!G:G,MATCH($E248,Propetz!$D:$D,0),1)</f>
        <v>Inativo</v>
      </c>
      <c r="H248" s="71"/>
      <c r="I248" s="12">
        <f>INDEX(Propetz!BU:BU,MATCH($E248,Propetz!$D:$D,0),1)</f>
        <v>4943.84</v>
      </c>
      <c r="J248" s="12">
        <f>INDEX(Propetz!BV:BV,MATCH($E248,Propetz!$D:$D,0),1)</f>
        <v>0</v>
      </c>
      <c r="K248" s="12">
        <f>INDEX(Propetz!BW:BW,MATCH($E248,Propetz!$D:$D,0),1)</f>
        <v>0</v>
      </c>
      <c r="L248" s="12">
        <f>INDEX(Propetz!BX:BX,MATCH($E248,Propetz!$D:$D,0),1)</f>
        <v>0</v>
      </c>
      <c r="M248" s="12">
        <f>INDEX(Propetz!BY:BY,MATCH($E248,Propetz!$D:$D,0),1)</f>
        <v>0</v>
      </c>
    </row>
    <row r="249" spans="3:13" x14ac:dyDescent="0.25">
      <c r="C249" s="67" t="str">
        <f>INDEX(Propetz!B:B,MATCH($E249,Propetz!$D:$D,0),1)</f>
        <v>GLEISSE SANTOS MOURA 64360768249</v>
      </c>
      <c r="D249" s="78" t="str">
        <f>INDEX(Propetz!C:C,MATCH($E249,Propetz!$D:$D,0),1)</f>
        <v>AM</v>
      </c>
      <c r="E249" s="64">
        <v>1305</v>
      </c>
      <c r="F249" s="78" t="str">
        <f>INDEX(Propetz!F:F,MATCH($E249,Propetz!$D:$D,0),1)</f>
        <v>Yasmin Propetz Distribuição</v>
      </c>
      <c r="G249" s="78" t="str">
        <f>INDEX(Propetz!G:G,MATCH($E249,Propetz!$D:$D,0),1)</f>
        <v>Inativo</v>
      </c>
      <c r="H249" s="71"/>
      <c r="I249" s="12">
        <f>INDEX(Propetz!BU:BU,MATCH($E249,Propetz!$D:$D,0),1)</f>
        <v>4879.93</v>
      </c>
      <c r="J249" s="12">
        <f>INDEX(Propetz!BV:BV,MATCH($E249,Propetz!$D:$D,0),1)</f>
        <v>0</v>
      </c>
      <c r="K249" s="12">
        <f>INDEX(Propetz!BW:BW,MATCH($E249,Propetz!$D:$D,0),1)</f>
        <v>0</v>
      </c>
      <c r="L249" s="12">
        <f>INDEX(Propetz!BX:BX,MATCH($E249,Propetz!$D:$D,0),1)</f>
        <v>0</v>
      </c>
      <c r="M249" s="12">
        <f>INDEX(Propetz!BY:BY,MATCH($E249,Propetz!$D:$D,0),1)</f>
        <v>0</v>
      </c>
    </row>
    <row r="250" spans="3:13" x14ac:dyDescent="0.25">
      <c r="C250" s="67" t="str">
        <f>INDEX(Propetz!B:B,MATCH($E250,Propetz!$D:$D,0),1)</f>
        <v>WESLEY EDMAR DE OLIVEIRA 38159425864</v>
      </c>
      <c r="D250" s="78" t="str">
        <f>INDEX(Propetz!C:C,MATCH($E250,Propetz!$D:$D,0),1)</f>
        <v>SP</v>
      </c>
      <c r="E250" s="64">
        <v>1173</v>
      </c>
      <c r="F250" s="78" t="str">
        <f>INDEX(Propetz!F:F,MATCH($E250,Propetz!$D:$D,0),1)</f>
        <v>Emanuel Propetz Distribuição</v>
      </c>
      <c r="G250" s="78" t="str">
        <f>INDEX(Propetz!G:G,MATCH($E250,Propetz!$D:$D,0),1)</f>
        <v>inativo</v>
      </c>
      <c r="H250" s="71"/>
      <c r="I250" s="12">
        <f>INDEX(Propetz!BU:BU,MATCH($E250,Propetz!$D:$D,0),1)</f>
        <v>4838.3999999999996</v>
      </c>
      <c r="J250" s="12">
        <f>INDEX(Propetz!BV:BV,MATCH($E250,Propetz!$D:$D,0),1)</f>
        <v>0</v>
      </c>
      <c r="K250" s="12">
        <f>INDEX(Propetz!BW:BW,MATCH($E250,Propetz!$D:$D,0),1)</f>
        <v>0</v>
      </c>
      <c r="L250" s="12">
        <f>INDEX(Propetz!BX:BX,MATCH($E250,Propetz!$D:$D,0),1)</f>
        <v>0</v>
      </c>
      <c r="M250" s="12">
        <f>INDEX(Propetz!BY:BY,MATCH($E250,Propetz!$D:$D,0),1)</f>
        <v>0</v>
      </c>
    </row>
    <row r="251" spans="3:13" x14ac:dyDescent="0.25">
      <c r="C251" s="67" t="str">
        <f>INDEX(Propetz!B:B,MATCH($E251,Propetz!$D:$D,0),1)</f>
        <v>GIANT PET SHOP EIRELI</v>
      </c>
      <c r="D251" s="78" t="str">
        <f>INDEX(Propetz!C:C,MATCH($E251,Propetz!$D:$D,0),1)</f>
        <v>MS</v>
      </c>
      <c r="E251" s="64">
        <v>1156</v>
      </c>
      <c r="F251" s="78" t="str">
        <f>INDEX(Propetz!F:F,MATCH($E251,Propetz!$D:$D,0),1)</f>
        <v>Yasmin Propetz Distribuição</v>
      </c>
      <c r="G251" s="78" t="str">
        <f>INDEX(Propetz!G:G,MATCH($E251,Propetz!$D:$D,0),1)</f>
        <v>Inativo</v>
      </c>
      <c r="H251" s="71"/>
      <c r="I251" s="12">
        <f>INDEX(Propetz!BU:BU,MATCH($E251,Propetz!$D:$D,0),1)</f>
        <v>4740.6399999999994</v>
      </c>
      <c r="J251" s="12">
        <f>INDEX(Propetz!BV:BV,MATCH($E251,Propetz!$D:$D,0),1)</f>
        <v>0</v>
      </c>
      <c r="K251" s="12">
        <f>INDEX(Propetz!BW:BW,MATCH($E251,Propetz!$D:$D,0),1)</f>
        <v>0</v>
      </c>
      <c r="L251" s="12">
        <f>INDEX(Propetz!BX:BX,MATCH($E251,Propetz!$D:$D,0),1)</f>
        <v>0</v>
      </c>
      <c r="M251" s="12">
        <f>INDEX(Propetz!BY:BY,MATCH($E251,Propetz!$D:$D,0),1)</f>
        <v>0</v>
      </c>
    </row>
    <row r="252" spans="3:13" ht="90" x14ac:dyDescent="0.25">
      <c r="C252" s="67" t="str">
        <f>INDEX(Propetz!B:B,MATCH($E252,Propetz!$D:$D,0),1)</f>
        <v>EVERTON GERALDO COSTA - ME</v>
      </c>
      <c r="D252" s="78" t="str">
        <f>INDEX(Propetz!C:C,MATCH($E252,Propetz!$D:$D,0),1)</f>
        <v>PR</v>
      </c>
      <c r="E252" s="64">
        <v>1073</v>
      </c>
      <c r="F252" s="78" t="str">
        <f>INDEX(Propetz!F:F,MATCH($E252,Propetz!$D:$D,0),1)</f>
        <v>Yasmin Propetz Distribuição</v>
      </c>
      <c r="G252" s="78" t="str">
        <f>INDEX(Propetz!G:G,MATCH($E252,Propetz!$D:$D,0),1)</f>
        <v>Ativo</v>
      </c>
      <c r="H252" s="71" t="s">
        <v>662</v>
      </c>
      <c r="I252" s="12">
        <f>INDEX(Propetz!BU:BU,MATCH($E252,Propetz!$D:$D,0),1)</f>
        <v>4583.68</v>
      </c>
      <c r="J252" s="12">
        <f>INDEX(Propetz!BV:BV,MATCH($E252,Propetz!$D:$D,0),1)</f>
        <v>6201.34</v>
      </c>
      <c r="K252" s="12">
        <f>INDEX(Propetz!BW:BW,MATCH($E252,Propetz!$D:$D,0),1)</f>
        <v>5023.9399999999996</v>
      </c>
      <c r="L252" s="12">
        <f>INDEX(Propetz!BX:BX,MATCH($E252,Propetz!$D:$D,0),1)</f>
        <v>15946.400000000001</v>
      </c>
      <c r="M252" s="12">
        <f>INDEX(Propetz!BY:BY,MATCH($E252,Propetz!$D:$D,0),1)</f>
        <v>0</v>
      </c>
    </row>
    <row r="253" spans="3:13" x14ac:dyDescent="0.25">
      <c r="C253" s="67" t="str">
        <f>INDEX(Propetz!B:B,MATCH($E253,Propetz!$D:$D,0),1)</f>
        <v>JOAO L. SOARES</v>
      </c>
      <c r="D253" s="78" t="str">
        <f>INDEX(Propetz!C:C,MATCH($E253,Propetz!$D:$D,0),1)</f>
        <v>ES</v>
      </c>
      <c r="E253" s="64">
        <v>1238</v>
      </c>
      <c r="F253" s="78" t="str">
        <f>INDEX(Propetz!F:F,MATCH($E253,Propetz!$D:$D,0),1)</f>
        <v>Emanuel Propetz Distribuição</v>
      </c>
      <c r="G253" s="78" t="str">
        <f>INDEX(Propetz!G:G,MATCH($E253,Propetz!$D:$D,0),1)</f>
        <v>Inativo</v>
      </c>
      <c r="H253" s="71"/>
      <c r="I253" s="12">
        <f>INDEX(Propetz!BU:BU,MATCH($E253,Propetz!$D:$D,0),1)</f>
        <v>4572.17</v>
      </c>
      <c r="J253" s="12">
        <f>INDEX(Propetz!BV:BV,MATCH($E253,Propetz!$D:$D,0),1)</f>
        <v>0</v>
      </c>
      <c r="K253" s="12">
        <f>INDEX(Propetz!BW:BW,MATCH($E253,Propetz!$D:$D,0),1)</f>
        <v>0</v>
      </c>
      <c r="L253" s="12">
        <f>INDEX(Propetz!BX:BX,MATCH($E253,Propetz!$D:$D,0),1)</f>
        <v>0</v>
      </c>
      <c r="M253" s="12">
        <f>INDEX(Propetz!BY:BY,MATCH($E253,Propetz!$D:$D,0),1)</f>
        <v>0</v>
      </c>
    </row>
    <row r="254" spans="3:13" x14ac:dyDescent="0.25">
      <c r="C254" s="67" t="str">
        <f>INDEX(Propetz!B:B,MATCH($E254,Propetz!$D:$D,0),1)</f>
        <v>GABRIEL VIEIRA MARTINS 10961286679</v>
      </c>
      <c r="D254" s="78" t="str">
        <f>INDEX(Propetz!C:C,MATCH($E254,Propetz!$D:$D,0),1)</f>
        <v>MG</v>
      </c>
      <c r="E254" s="64">
        <v>1303</v>
      </c>
      <c r="F254" s="78" t="str">
        <f>INDEX(Propetz!F:F,MATCH($E254,Propetz!$D:$D,0),1)</f>
        <v>Emanuel Propetz Distribuição</v>
      </c>
      <c r="G254" s="78" t="str">
        <f>INDEX(Propetz!G:G,MATCH($E254,Propetz!$D:$D,0),1)</f>
        <v>Inativo</v>
      </c>
      <c r="H254" s="71"/>
      <c r="I254" s="12">
        <f>INDEX(Propetz!BU:BU,MATCH($E254,Propetz!$D:$D,0),1)</f>
        <v>4489.28</v>
      </c>
      <c r="J254" s="12">
        <f>INDEX(Propetz!BV:BV,MATCH($E254,Propetz!$D:$D,0),1)</f>
        <v>9018.43</v>
      </c>
      <c r="K254" s="12">
        <f>INDEX(Propetz!BW:BW,MATCH($E254,Propetz!$D:$D,0),1)</f>
        <v>0</v>
      </c>
      <c r="L254" s="12">
        <f>INDEX(Propetz!BX:BX,MATCH($E254,Propetz!$D:$D,0),1)</f>
        <v>0</v>
      </c>
      <c r="M254" s="12">
        <f>INDEX(Propetz!BY:BY,MATCH($E254,Propetz!$D:$D,0),1)</f>
        <v>0</v>
      </c>
    </row>
    <row r="255" spans="3:13" x14ac:dyDescent="0.25">
      <c r="C255" s="67" t="str">
        <f>INDEX(Propetz!B:B,MATCH($E255,Propetz!$D:$D,0),1)</f>
        <v>PET DELLE ALOJAMENTO E EMBELEZAMENTO DE ANIMAIS LTDA</v>
      </c>
      <c r="D255" s="78" t="str">
        <f>INDEX(Propetz!C:C,MATCH($E255,Propetz!$D:$D,0),1)</f>
        <v>BA</v>
      </c>
      <c r="E255" s="64">
        <v>1201</v>
      </c>
      <c r="F255" s="78" t="str">
        <f>INDEX(Propetz!F:F,MATCH($E255,Propetz!$D:$D,0),1)</f>
        <v>Emanuel Propetz Distribuição</v>
      </c>
      <c r="G255" s="78" t="str">
        <f>INDEX(Propetz!G:G,MATCH($E255,Propetz!$D:$D,0),1)</f>
        <v>Inativo</v>
      </c>
      <c r="H255" s="71"/>
      <c r="I255" s="12">
        <f>INDEX(Propetz!BU:BU,MATCH($E255,Propetz!$D:$D,0),1)</f>
        <v>4444.63</v>
      </c>
      <c r="J255" s="12">
        <f>INDEX(Propetz!BV:BV,MATCH($E255,Propetz!$D:$D,0),1)</f>
        <v>0</v>
      </c>
      <c r="K255" s="12">
        <f>INDEX(Propetz!BW:BW,MATCH($E255,Propetz!$D:$D,0),1)</f>
        <v>0</v>
      </c>
      <c r="L255" s="12">
        <f>INDEX(Propetz!BX:BX,MATCH($E255,Propetz!$D:$D,0),1)</f>
        <v>0</v>
      </c>
      <c r="M255" s="12">
        <f>INDEX(Propetz!BY:BY,MATCH($E255,Propetz!$D:$D,0),1)</f>
        <v>0</v>
      </c>
    </row>
    <row r="256" spans="3:13" ht="45" x14ac:dyDescent="0.25">
      <c r="C256" s="67" t="str">
        <f>INDEX(Propetz!B:B,MATCH($E256,Propetz!$D:$D,0),1)</f>
        <v>FRANCIELLY TAYNARA SILVA CAMPOS 12070754693</v>
      </c>
      <c r="D256" s="78" t="str">
        <f>INDEX(Propetz!C:C,MATCH($E256,Propetz!$D:$D,0),1)</f>
        <v>MG</v>
      </c>
      <c r="E256" s="64">
        <v>1350</v>
      </c>
      <c r="F256" s="78" t="str">
        <f>INDEX(Propetz!F:F,MATCH($E256,Propetz!$D:$D,0),1)</f>
        <v>Emanuel Propetz Distribuição</v>
      </c>
      <c r="G256" s="78" t="str">
        <f>INDEX(Propetz!G:G,MATCH($E256,Propetz!$D:$D,0),1)</f>
        <v>Ativo</v>
      </c>
      <c r="H256" s="71" t="s">
        <v>663</v>
      </c>
      <c r="I256" s="12">
        <f>INDEX(Propetz!BU:BU,MATCH($E256,Propetz!$D:$D,0),1)</f>
        <v>4398.6100000000006</v>
      </c>
      <c r="J256" s="12">
        <f>INDEX(Propetz!BV:BV,MATCH($E256,Propetz!$D:$D,0),1)</f>
        <v>9575.39</v>
      </c>
      <c r="K256" s="12">
        <f>INDEX(Propetz!BW:BW,MATCH($E256,Propetz!$D:$D,0),1)</f>
        <v>12347.45</v>
      </c>
      <c r="L256" s="12">
        <f>INDEX(Propetz!BX:BX,MATCH($E256,Propetz!$D:$D,0),1)</f>
        <v>4440.0599999999995</v>
      </c>
      <c r="M256" s="12">
        <f>INDEX(Propetz!BY:BY,MATCH($E256,Propetz!$D:$D,0),1)</f>
        <v>0</v>
      </c>
    </row>
    <row r="257" spans="3:13" x14ac:dyDescent="0.25">
      <c r="C257" s="67" t="str">
        <f>INDEX(Propetz!B:B,MATCH($E257,Propetz!$D:$D,0),1)</f>
        <v>GBT DISTRIBUIDORA PET LTDA</v>
      </c>
      <c r="D257" s="78" t="str">
        <f>INDEX(Propetz!C:C,MATCH($E257,Propetz!$D:$D,0),1)</f>
        <v>SP</v>
      </c>
      <c r="E257" s="64">
        <v>1322</v>
      </c>
      <c r="F257" s="78" t="str">
        <f>INDEX(Propetz!F:F,MATCH($E257,Propetz!$D:$D,0),1)</f>
        <v>Emanuel Propetz Distribuição</v>
      </c>
      <c r="G257" s="78" t="str">
        <f>INDEX(Propetz!G:G,MATCH($E257,Propetz!$D:$D,0),1)</f>
        <v>Inativo</v>
      </c>
      <c r="H257" s="71"/>
      <c r="I257" s="12">
        <f>INDEX(Propetz!BU:BU,MATCH($E257,Propetz!$D:$D,0),1)</f>
        <v>4339.57</v>
      </c>
      <c r="J257" s="12">
        <f>INDEX(Propetz!BV:BV,MATCH($E257,Propetz!$D:$D,0),1)</f>
        <v>0</v>
      </c>
      <c r="K257" s="12">
        <f>INDEX(Propetz!BW:BW,MATCH($E257,Propetz!$D:$D,0),1)</f>
        <v>0</v>
      </c>
      <c r="L257" s="12">
        <f>INDEX(Propetz!BX:BX,MATCH($E257,Propetz!$D:$D,0),1)</f>
        <v>0</v>
      </c>
      <c r="M257" s="12">
        <f>INDEX(Propetz!BY:BY,MATCH($E257,Propetz!$D:$D,0),1)</f>
        <v>0</v>
      </c>
    </row>
    <row r="258" spans="3:13" x14ac:dyDescent="0.25">
      <c r="C258" s="67" t="str">
        <f>INDEX(Propetz!B:B,MATCH($E258,Propetz!$D:$D,0),1)</f>
        <v>Dupet Distribuidora Pet</v>
      </c>
      <c r="D258" s="78" t="str">
        <f>INDEX(Propetz!C:C,MATCH($E258,Propetz!$D:$D,0),1)</f>
        <v>MT</v>
      </c>
      <c r="E258" s="64">
        <v>1290</v>
      </c>
      <c r="F258" s="78" t="str">
        <f>INDEX(Propetz!F:F,MATCH($E258,Propetz!$D:$D,0),1)</f>
        <v>Yasmin Propetz Distribuição</v>
      </c>
      <c r="G258" s="78" t="str">
        <f>INDEX(Propetz!G:G,MATCH($E258,Propetz!$D:$D,0),1)</f>
        <v>Inativo</v>
      </c>
      <c r="H258" s="71"/>
      <c r="I258" s="12">
        <f>INDEX(Propetz!BU:BU,MATCH($E258,Propetz!$D:$D,0),1)</f>
        <v>4283.88</v>
      </c>
      <c r="J258" s="12">
        <f>INDEX(Propetz!BV:BV,MATCH($E258,Propetz!$D:$D,0),1)</f>
        <v>0</v>
      </c>
      <c r="K258" s="12">
        <f>INDEX(Propetz!BW:BW,MATCH($E258,Propetz!$D:$D,0),1)</f>
        <v>0</v>
      </c>
      <c r="L258" s="12">
        <f>INDEX(Propetz!BX:BX,MATCH($E258,Propetz!$D:$D,0),1)</f>
        <v>0</v>
      </c>
      <c r="M258" s="12">
        <f>INDEX(Propetz!BY:BY,MATCH($E258,Propetz!$D:$D,0),1)</f>
        <v>0</v>
      </c>
    </row>
    <row r="259" spans="3:13" x14ac:dyDescent="0.25">
      <c r="C259" s="67" t="str">
        <f>INDEX(Propetz!B:B,MATCH($E259,Propetz!$D:$D,0),1)</f>
        <v>BICHO CHIC CLINICA VETERINARIA E PET SHOP EIRELI</v>
      </c>
      <c r="D259" s="78" t="str">
        <f>INDEX(Propetz!C:C,MATCH($E259,Propetz!$D:$D,0),1)</f>
        <v>SC</v>
      </c>
      <c r="E259" s="64">
        <v>1285</v>
      </c>
      <c r="F259" s="78" t="str">
        <f>INDEX(Propetz!F:F,MATCH($E259,Propetz!$D:$D,0),1)</f>
        <v>Yasmin Propetz Distribuição</v>
      </c>
      <c r="G259" s="78" t="str">
        <f>INDEX(Propetz!G:G,MATCH($E259,Propetz!$D:$D,0),1)</f>
        <v>Inativo</v>
      </c>
      <c r="H259" s="71"/>
      <c r="I259" s="12">
        <f>INDEX(Propetz!BU:BU,MATCH($E259,Propetz!$D:$D,0),1)</f>
        <v>4280.34</v>
      </c>
      <c r="J259" s="12">
        <f>INDEX(Propetz!BV:BV,MATCH($E259,Propetz!$D:$D,0),1)</f>
        <v>0</v>
      </c>
      <c r="K259" s="12">
        <f>INDEX(Propetz!BW:BW,MATCH($E259,Propetz!$D:$D,0),1)</f>
        <v>0</v>
      </c>
      <c r="L259" s="12">
        <f>INDEX(Propetz!BX:BX,MATCH($E259,Propetz!$D:$D,0),1)</f>
        <v>0</v>
      </c>
      <c r="M259" s="12">
        <f>INDEX(Propetz!BY:BY,MATCH($E259,Propetz!$D:$D,0),1)</f>
        <v>0</v>
      </c>
    </row>
    <row r="260" spans="3:13" x14ac:dyDescent="0.25">
      <c r="C260" s="67" t="str">
        <f>INDEX(Propetz!B:B,MATCH($E260,Propetz!$D:$D,0),1)</f>
        <v>ANDRE THIAGO ORTIZ 00341881180</v>
      </c>
      <c r="D260" s="78" t="str">
        <f>INDEX(Propetz!C:C,MATCH($E260,Propetz!$D:$D,0),1)</f>
        <v>SP</v>
      </c>
      <c r="E260" s="64">
        <v>1241</v>
      </c>
      <c r="F260" s="78" t="str">
        <f>INDEX(Propetz!F:F,MATCH($E260,Propetz!$D:$D,0),1)</f>
        <v>Emanuel Propetz Distribuição</v>
      </c>
      <c r="G260" s="78" t="str">
        <f>INDEX(Propetz!G:G,MATCH($E260,Propetz!$D:$D,0),1)</f>
        <v>Ativo</v>
      </c>
      <c r="H260" s="71"/>
      <c r="I260" s="12">
        <f>INDEX(Propetz!BU:BU,MATCH($E260,Propetz!$D:$D,0),1)</f>
        <v>4275.4399999999996</v>
      </c>
      <c r="J260" s="12">
        <f>INDEX(Propetz!BV:BV,MATCH($E260,Propetz!$D:$D,0),1)</f>
        <v>6116.82</v>
      </c>
      <c r="K260" s="12">
        <f>INDEX(Propetz!BW:BW,MATCH($E260,Propetz!$D:$D,0),1)</f>
        <v>0</v>
      </c>
      <c r="L260" s="12">
        <f>INDEX(Propetz!BX:BX,MATCH($E260,Propetz!$D:$D,0),1)</f>
        <v>0</v>
      </c>
      <c r="M260" s="12">
        <f>INDEX(Propetz!BY:BY,MATCH($E260,Propetz!$D:$D,0),1)</f>
        <v>0</v>
      </c>
    </row>
    <row r="261" spans="3:13" x14ac:dyDescent="0.25">
      <c r="C261" s="67" t="str">
        <f>INDEX(Propetz!B:B,MATCH($E261,Propetz!$D:$D,0),1)</f>
        <v>ECO COSMETICOS E PRODUTOS NATURAIS LTDA</v>
      </c>
      <c r="D261" s="78" t="str">
        <f>INDEX(Propetz!C:C,MATCH($E261,Propetz!$D:$D,0),1)</f>
        <v>SP</v>
      </c>
      <c r="E261" s="64">
        <v>1171</v>
      </c>
      <c r="F261" s="78" t="str">
        <f>INDEX(Propetz!F:F,MATCH($E261,Propetz!$D:$D,0),1)</f>
        <v>Emanuel Propetz Distribuição</v>
      </c>
      <c r="G261" s="78" t="str">
        <f>INDEX(Propetz!G:G,MATCH($E261,Propetz!$D:$D,0),1)</f>
        <v>Inativo</v>
      </c>
      <c r="H261" s="71"/>
      <c r="I261" s="12">
        <f>INDEX(Propetz!BU:BU,MATCH($E261,Propetz!$D:$D,0),1)</f>
        <v>4234.6400000000003</v>
      </c>
      <c r="J261" s="12">
        <f>INDEX(Propetz!BV:BV,MATCH($E261,Propetz!$D:$D,0),1)</f>
        <v>0</v>
      </c>
      <c r="K261" s="12">
        <f>INDEX(Propetz!BW:BW,MATCH($E261,Propetz!$D:$D,0),1)</f>
        <v>0</v>
      </c>
      <c r="L261" s="12">
        <f>INDEX(Propetz!BX:BX,MATCH($E261,Propetz!$D:$D,0),1)</f>
        <v>0</v>
      </c>
      <c r="M261" s="12">
        <f>INDEX(Propetz!BY:BY,MATCH($E261,Propetz!$D:$D,0),1)</f>
        <v>0</v>
      </c>
    </row>
    <row r="262" spans="3:13" x14ac:dyDescent="0.25">
      <c r="C262" s="67" t="str">
        <f>INDEX(Propetz!B:B,MATCH($E262,Propetz!$D:$D,0),1)</f>
        <v>LUCK &amp; SPIKE PET LTDA.</v>
      </c>
      <c r="D262" s="78" t="str">
        <f>INDEX(Propetz!C:C,MATCH($E262,Propetz!$D:$D,0),1)</f>
        <v>SP</v>
      </c>
      <c r="E262" s="64">
        <v>1284</v>
      </c>
      <c r="F262" s="78" t="str">
        <f>INDEX(Propetz!F:F,MATCH($E262,Propetz!$D:$D,0),1)</f>
        <v>Emanuel Propetz Distribuição</v>
      </c>
      <c r="G262" s="78" t="str">
        <f>INDEX(Propetz!G:G,MATCH($E262,Propetz!$D:$D,0),1)</f>
        <v>Inativo</v>
      </c>
      <c r="H262" s="71"/>
      <c r="I262" s="12">
        <f>INDEX(Propetz!BU:BU,MATCH($E262,Propetz!$D:$D,0),1)</f>
        <v>4168.8500000000004</v>
      </c>
      <c r="J262" s="12">
        <f>INDEX(Propetz!BV:BV,MATCH($E262,Propetz!$D:$D,0),1)</f>
        <v>0</v>
      </c>
      <c r="K262" s="12">
        <f>INDEX(Propetz!BW:BW,MATCH($E262,Propetz!$D:$D,0),1)</f>
        <v>0</v>
      </c>
      <c r="L262" s="12">
        <f>INDEX(Propetz!BX:BX,MATCH($E262,Propetz!$D:$D,0),1)</f>
        <v>0</v>
      </c>
      <c r="M262" s="12">
        <f>INDEX(Propetz!BY:BY,MATCH($E262,Propetz!$D:$D,0),1)</f>
        <v>0</v>
      </c>
    </row>
    <row r="263" spans="3:13" x14ac:dyDescent="0.25">
      <c r="C263" s="67" t="str">
        <f>INDEX(Propetz!B:B,MATCH($E263,Propetz!$D:$D,0),1)</f>
        <v>GISLENE SILVA 30049345826</v>
      </c>
      <c r="D263" s="78" t="str">
        <f>INDEX(Propetz!C:C,MATCH($E263,Propetz!$D:$D,0),1)</f>
        <v>SP</v>
      </c>
      <c r="E263" s="64">
        <v>1135</v>
      </c>
      <c r="F263" s="78" t="str">
        <f>INDEX(Propetz!F:F,MATCH($E263,Propetz!$D:$D,0),1)</f>
        <v>Emanuel Propetz Distribuição</v>
      </c>
      <c r="G263" s="78" t="str">
        <f>INDEX(Propetz!G:G,MATCH($E263,Propetz!$D:$D,0),1)</f>
        <v>Inativo</v>
      </c>
      <c r="H263" s="71"/>
      <c r="I263" s="12">
        <f>INDEX(Propetz!BU:BU,MATCH($E263,Propetz!$D:$D,0),1)</f>
        <v>4124.04</v>
      </c>
      <c r="J263" s="12">
        <f>INDEX(Propetz!BV:BV,MATCH($E263,Propetz!$D:$D,0),1)</f>
        <v>882.6</v>
      </c>
      <c r="K263" s="12">
        <f>INDEX(Propetz!BW:BW,MATCH($E263,Propetz!$D:$D,0),1)</f>
        <v>0</v>
      </c>
      <c r="L263" s="12">
        <f>INDEX(Propetz!BX:BX,MATCH($E263,Propetz!$D:$D,0),1)</f>
        <v>0</v>
      </c>
      <c r="M263" s="12">
        <f>INDEX(Propetz!BY:BY,MATCH($E263,Propetz!$D:$D,0),1)</f>
        <v>0</v>
      </c>
    </row>
    <row r="264" spans="3:13" x14ac:dyDescent="0.25">
      <c r="C264" s="67" t="str">
        <f>INDEX(Propetz!B:B,MATCH($E264,Propetz!$D:$D,0),1)</f>
        <v>LORD PET STORE E CENTRO DE ESTETICA ANIMAL LTDA</v>
      </c>
      <c r="D264" s="78" t="str">
        <f>INDEX(Propetz!C:C,MATCH($E264,Propetz!$D:$D,0),1)</f>
        <v>MS</v>
      </c>
      <c r="E264" s="64">
        <v>1276</v>
      </c>
      <c r="F264" s="78" t="str">
        <f>INDEX(Propetz!F:F,MATCH($E264,Propetz!$D:$D,0),1)</f>
        <v>Yasmin Propetz Distribuição</v>
      </c>
      <c r="G264" s="78" t="str">
        <f>INDEX(Propetz!G:G,MATCH($E264,Propetz!$D:$D,0),1)</f>
        <v>Inativo</v>
      </c>
      <c r="H264" s="71"/>
      <c r="I264" s="12">
        <f>INDEX(Propetz!BU:BU,MATCH($E264,Propetz!$D:$D,0),1)</f>
        <v>4074.9000000000005</v>
      </c>
      <c r="J264" s="12">
        <f>INDEX(Propetz!BV:BV,MATCH($E264,Propetz!$D:$D,0),1)</f>
        <v>1509.48</v>
      </c>
      <c r="K264" s="12">
        <f>INDEX(Propetz!BW:BW,MATCH($E264,Propetz!$D:$D,0),1)</f>
        <v>0</v>
      </c>
      <c r="L264" s="12">
        <f>INDEX(Propetz!BX:BX,MATCH($E264,Propetz!$D:$D,0),1)</f>
        <v>0</v>
      </c>
      <c r="M264" s="12">
        <f>INDEX(Propetz!BY:BY,MATCH($E264,Propetz!$D:$D,0),1)</f>
        <v>0</v>
      </c>
    </row>
    <row r="265" spans="3:13" x14ac:dyDescent="0.25">
      <c r="C265" s="67" t="str">
        <f>INDEX(Propetz!B:B,MATCH($E265,Propetz!$D:$D,0),1)</f>
        <v>MARCELO COLOMBO MACAMBYRA</v>
      </c>
      <c r="D265" s="78" t="str">
        <f>INDEX(Propetz!C:C,MATCH($E265,Propetz!$D:$D,0),1)</f>
        <v>SP</v>
      </c>
      <c r="E265" s="64">
        <v>1324</v>
      </c>
      <c r="F265" s="78" t="str">
        <f>INDEX(Propetz!F:F,MATCH($E265,Propetz!$D:$D,0),1)</f>
        <v>Emanuel Propetz Distribuição</v>
      </c>
      <c r="G265" s="78" t="str">
        <f>INDEX(Propetz!G:G,MATCH($E265,Propetz!$D:$D,0),1)</f>
        <v>Inativo</v>
      </c>
      <c r="H265" s="71"/>
      <c r="I265" s="12">
        <f>INDEX(Propetz!BU:BU,MATCH($E265,Propetz!$D:$D,0),1)</f>
        <v>4074.2799999999997</v>
      </c>
      <c r="J265" s="12">
        <f>INDEX(Propetz!BV:BV,MATCH($E265,Propetz!$D:$D,0),1)</f>
        <v>0</v>
      </c>
      <c r="K265" s="12">
        <f>INDEX(Propetz!BW:BW,MATCH($E265,Propetz!$D:$D,0),1)</f>
        <v>0</v>
      </c>
      <c r="L265" s="12">
        <f>INDEX(Propetz!BX:BX,MATCH($E265,Propetz!$D:$D,0),1)</f>
        <v>0</v>
      </c>
      <c r="M265" s="12">
        <f>INDEX(Propetz!BY:BY,MATCH($E265,Propetz!$D:$D,0),1)</f>
        <v>0</v>
      </c>
    </row>
    <row r="266" spans="3:13" x14ac:dyDescent="0.25">
      <c r="C266" s="67" t="str">
        <f>INDEX(Propetz!B:B,MATCH($E266,Propetz!$D:$D,0),1)</f>
        <v>JOANA PATRICIA DA SILVA COELHO</v>
      </c>
      <c r="D266" s="78" t="str">
        <f>INDEX(Propetz!C:C,MATCH($E266,Propetz!$D:$D,0),1)</f>
        <v>PE</v>
      </c>
      <c r="E266" s="64">
        <v>1325</v>
      </c>
      <c r="F266" s="78" t="str">
        <f>INDEX(Propetz!F:F,MATCH($E266,Propetz!$D:$D,0),1)</f>
        <v>Emanuel Propetz Distribuição</v>
      </c>
      <c r="G266" s="78" t="str">
        <f>INDEX(Propetz!G:G,MATCH($E266,Propetz!$D:$D,0),1)</f>
        <v>Ativo</v>
      </c>
      <c r="H266" s="71"/>
      <c r="I266" s="12">
        <f>INDEX(Propetz!BU:BU,MATCH($E266,Propetz!$D:$D,0),1)</f>
        <v>4007.44</v>
      </c>
      <c r="J266" s="12">
        <f>INDEX(Propetz!BV:BV,MATCH($E266,Propetz!$D:$D,0),1)</f>
        <v>2187.75</v>
      </c>
      <c r="K266" s="12">
        <f>INDEX(Propetz!BW:BW,MATCH($E266,Propetz!$D:$D,0),1)</f>
        <v>0</v>
      </c>
      <c r="L266" s="12">
        <f>INDEX(Propetz!BX:BX,MATCH($E266,Propetz!$D:$D,0),1)</f>
        <v>5432.19</v>
      </c>
      <c r="M266" s="12">
        <f>INDEX(Propetz!BY:BY,MATCH($E266,Propetz!$D:$D,0),1)</f>
        <v>0</v>
      </c>
    </row>
    <row r="267" spans="3:13" x14ac:dyDescent="0.25">
      <c r="C267" s="67" t="str">
        <f>INDEX(Propetz!B:B,MATCH($E267,Propetz!$D:$D,0),1)</f>
        <v>JOSE EDUARDO SANTIAGO RAMOS 16438872890</v>
      </c>
      <c r="D267" s="78" t="str">
        <f>INDEX(Propetz!C:C,MATCH($E267,Propetz!$D:$D,0),1)</f>
        <v>PB</v>
      </c>
      <c r="E267" s="64">
        <v>1282</v>
      </c>
      <c r="F267" s="78" t="str">
        <f>INDEX(Propetz!F:F,MATCH($E267,Propetz!$D:$D,0),1)</f>
        <v>Emanuel Propetz Distribuição</v>
      </c>
      <c r="G267" s="78" t="str">
        <f>INDEX(Propetz!G:G,MATCH($E267,Propetz!$D:$D,0),1)</f>
        <v>Inativo</v>
      </c>
      <c r="H267" s="71"/>
      <c r="I267" s="12">
        <f>INDEX(Propetz!BU:BU,MATCH($E267,Propetz!$D:$D,0),1)</f>
        <v>3937.8</v>
      </c>
      <c r="J267" s="12">
        <f>INDEX(Propetz!BV:BV,MATCH($E267,Propetz!$D:$D,0),1)</f>
        <v>0</v>
      </c>
      <c r="K267" s="12">
        <f>INDEX(Propetz!BW:BW,MATCH($E267,Propetz!$D:$D,0),1)</f>
        <v>0</v>
      </c>
      <c r="L267" s="12">
        <f>INDEX(Propetz!BX:BX,MATCH($E267,Propetz!$D:$D,0),1)</f>
        <v>0</v>
      </c>
      <c r="M267" s="12">
        <f>INDEX(Propetz!BY:BY,MATCH($E267,Propetz!$D:$D,0),1)</f>
        <v>0</v>
      </c>
    </row>
    <row r="268" spans="3:13" x14ac:dyDescent="0.25">
      <c r="C268" s="67" t="str">
        <f>INDEX(Propetz!B:B,MATCH($E268,Propetz!$D:$D,0),1)</f>
        <v>TERRA FERTIL PET SHOP CEIL SUL LTDA</v>
      </c>
      <c r="D268" s="78" t="str">
        <f>INDEX(Propetz!C:C,MATCH($E268,Propetz!$D:$D,0),1)</f>
        <v>DF</v>
      </c>
      <c r="E268" s="64">
        <v>1289</v>
      </c>
      <c r="F268" s="78" t="str">
        <f>INDEX(Propetz!F:F,MATCH($E268,Propetz!$D:$D,0),1)</f>
        <v>Yasmin Propetz Distribuição</v>
      </c>
      <c r="G268" s="78" t="str">
        <f>INDEX(Propetz!G:G,MATCH($E268,Propetz!$D:$D,0),1)</f>
        <v>Inativo</v>
      </c>
      <c r="H268" s="71"/>
      <c r="I268" s="12">
        <f>INDEX(Propetz!BU:BU,MATCH($E268,Propetz!$D:$D,0),1)</f>
        <v>3735.84</v>
      </c>
      <c r="J268" s="12">
        <f>INDEX(Propetz!BV:BV,MATCH($E268,Propetz!$D:$D,0),1)</f>
        <v>0</v>
      </c>
      <c r="K268" s="12">
        <f>INDEX(Propetz!BW:BW,MATCH($E268,Propetz!$D:$D,0),1)</f>
        <v>0</v>
      </c>
      <c r="L268" s="12">
        <f>INDEX(Propetz!BX:BX,MATCH($E268,Propetz!$D:$D,0),1)</f>
        <v>0</v>
      </c>
      <c r="M268" s="12">
        <f>INDEX(Propetz!BY:BY,MATCH($E268,Propetz!$D:$D,0),1)</f>
        <v>0</v>
      </c>
    </row>
    <row r="269" spans="3:13" x14ac:dyDescent="0.25">
      <c r="C269" s="67" t="str">
        <f>INDEX(Propetz!B:B,MATCH($E269,Propetz!$D:$D,0),1)</f>
        <v>A L GUALBERTO</v>
      </c>
      <c r="D269" s="78" t="str">
        <f>INDEX(Propetz!C:C,MATCH($E269,Propetz!$D:$D,0),1)</f>
        <v>PI</v>
      </c>
      <c r="E269" s="64">
        <v>1218</v>
      </c>
      <c r="F269" s="78" t="str">
        <f>INDEX(Propetz!F:F,MATCH($E269,Propetz!$D:$D,0),1)</f>
        <v>Emanuel Propetz Distribuição</v>
      </c>
      <c r="G269" s="78" t="str">
        <f>INDEX(Propetz!G:G,MATCH($E269,Propetz!$D:$D,0),1)</f>
        <v>Inadimplente</v>
      </c>
      <c r="H269" s="71"/>
      <c r="I269" s="12">
        <f>INDEX(Propetz!BU:BU,MATCH($E269,Propetz!$D:$D,0),1)</f>
        <v>3643.08</v>
      </c>
      <c r="J269" s="12">
        <f>INDEX(Propetz!BV:BV,MATCH($E269,Propetz!$D:$D,0),1)</f>
        <v>2336.42</v>
      </c>
      <c r="K269" s="12">
        <f>INDEX(Propetz!BW:BW,MATCH($E269,Propetz!$D:$D,0),1)</f>
        <v>21331.47</v>
      </c>
      <c r="L269" s="12">
        <f>INDEX(Propetz!BX:BX,MATCH($E269,Propetz!$D:$D,0),1)</f>
        <v>0</v>
      </c>
      <c r="M269" s="12">
        <f>INDEX(Propetz!BY:BY,MATCH($E269,Propetz!$D:$D,0),1)</f>
        <v>0</v>
      </c>
    </row>
    <row r="270" spans="3:13" x14ac:dyDescent="0.25">
      <c r="C270" s="67" t="str">
        <f>INDEX(Propetz!B:B,MATCH($E270,Propetz!$D:$D,0),1)</f>
        <v>JP Service LTDA - 13206714000100</v>
      </c>
      <c r="D270" s="78" t="str">
        <f>INDEX(Propetz!C:C,MATCH($E270,Propetz!$D:$D,0),1)</f>
        <v>RJ</v>
      </c>
      <c r="E270" s="64">
        <v>1234</v>
      </c>
      <c r="F270" s="78" t="str">
        <f>INDEX(Propetz!F:F,MATCH($E270,Propetz!$D:$D,0),1)</f>
        <v>Emanuel Propetz Distribuição</v>
      </c>
      <c r="G270" s="78" t="str">
        <f>INDEX(Propetz!G:G,MATCH($E270,Propetz!$D:$D,0),1)</f>
        <v>Inativo</v>
      </c>
      <c r="H270" s="71"/>
      <c r="I270" s="12">
        <f>INDEX(Propetz!BU:BU,MATCH($E270,Propetz!$D:$D,0),1)</f>
        <v>3613.6</v>
      </c>
      <c r="J270" s="12">
        <f>INDEX(Propetz!BV:BV,MATCH($E270,Propetz!$D:$D,0),1)</f>
        <v>0</v>
      </c>
      <c r="K270" s="12">
        <f>INDEX(Propetz!BW:BW,MATCH($E270,Propetz!$D:$D,0),1)</f>
        <v>0</v>
      </c>
      <c r="L270" s="12">
        <f>INDEX(Propetz!BX:BX,MATCH($E270,Propetz!$D:$D,0),1)</f>
        <v>0</v>
      </c>
      <c r="M270" s="12">
        <f>INDEX(Propetz!BY:BY,MATCH($E270,Propetz!$D:$D,0),1)</f>
        <v>0</v>
      </c>
    </row>
    <row r="271" spans="3:13" x14ac:dyDescent="0.25">
      <c r="C271" s="67" t="str">
        <f>INDEX(Propetz!B:B,MATCH($E271,Propetz!$D:$D,0),1)</f>
        <v>VIZI DISTRIB DE PROD PARA ANIMAIS LTDA</v>
      </c>
      <c r="D271" s="78" t="str">
        <f>INDEX(Propetz!C:C,MATCH($E271,Propetz!$D:$D,0),1)</f>
        <v>RS</v>
      </c>
      <c r="E271" s="64">
        <v>1129</v>
      </c>
      <c r="F271" s="78" t="str">
        <f>INDEX(Propetz!F:F,MATCH($E271,Propetz!$D:$D,0),1)</f>
        <v>Yasmin Propetz Distribuição</v>
      </c>
      <c r="G271" s="78" t="str">
        <f>INDEX(Propetz!G:G,MATCH($E271,Propetz!$D:$D,0),1)</f>
        <v>Inativo</v>
      </c>
      <c r="H271" s="71"/>
      <c r="I271" s="12">
        <f>INDEX(Propetz!BU:BU,MATCH($E271,Propetz!$D:$D,0),1)</f>
        <v>3558.84</v>
      </c>
      <c r="J271" s="12">
        <f>INDEX(Propetz!BV:BV,MATCH($E271,Propetz!$D:$D,0),1)</f>
        <v>0</v>
      </c>
      <c r="K271" s="12">
        <f>INDEX(Propetz!BW:BW,MATCH($E271,Propetz!$D:$D,0),1)</f>
        <v>0</v>
      </c>
      <c r="L271" s="12">
        <f>INDEX(Propetz!BX:BX,MATCH($E271,Propetz!$D:$D,0),1)</f>
        <v>0</v>
      </c>
      <c r="M271" s="12">
        <f>INDEX(Propetz!BY:BY,MATCH($E271,Propetz!$D:$D,0),1)</f>
        <v>0</v>
      </c>
    </row>
    <row r="272" spans="3:13" x14ac:dyDescent="0.25">
      <c r="C272" s="67" t="str">
        <f>INDEX(Propetz!B:B,MATCH($E272,Propetz!$D:$D,0),1)</f>
        <v>HANS ANTON CONDO BLANCO 23228519813</v>
      </c>
      <c r="D272" s="78" t="str">
        <f>INDEX(Propetz!C:C,MATCH($E272,Propetz!$D:$D,0),1)</f>
        <v>SP</v>
      </c>
      <c r="E272" s="64">
        <v>1280</v>
      </c>
      <c r="F272" s="78" t="str">
        <f>INDEX(Propetz!F:F,MATCH($E272,Propetz!$D:$D,0),1)</f>
        <v>Emanuel Propetz Distribuição</v>
      </c>
      <c r="G272" s="78" t="str">
        <f>INDEX(Propetz!G:G,MATCH($E272,Propetz!$D:$D,0),1)</f>
        <v>Inativo</v>
      </c>
      <c r="H272" s="71"/>
      <c r="I272" s="12">
        <f>INDEX(Propetz!BU:BU,MATCH($E272,Propetz!$D:$D,0),1)</f>
        <v>3534.18</v>
      </c>
      <c r="J272" s="12">
        <f>INDEX(Propetz!BV:BV,MATCH($E272,Propetz!$D:$D,0),1)</f>
        <v>0</v>
      </c>
      <c r="K272" s="12">
        <f>INDEX(Propetz!BW:BW,MATCH($E272,Propetz!$D:$D,0),1)</f>
        <v>0</v>
      </c>
      <c r="L272" s="12">
        <f>INDEX(Propetz!BX:BX,MATCH($E272,Propetz!$D:$D,0),1)</f>
        <v>0</v>
      </c>
      <c r="M272" s="12">
        <f>INDEX(Propetz!BY:BY,MATCH($E272,Propetz!$D:$D,0),1)</f>
        <v>0</v>
      </c>
    </row>
    <row r="273" spans="3:13" x14ac:dyDescent="0.25">
      <c r="C273" s="67" t="str">
        <f>INDEX(Propetz!B:B,MATCH($E273,Propetz!$D:$D,0),1)</f>
        <v>PORTAL - COMERCIO DE PRODUTOS VETERINARIOS - EIRELI - EPP</v>
      </c>
      <c r="D273" s="78" t="str">
        <f>INDEX(Propetz!C:C,MATCH($E273,Propetz!$D:$D,0),1)</f>
        <v>PR</v>
      </c>
      <c r="E273" s="64">
        <v>1328</v>
      </c>
      <c r="F273" s="78" t="str">
        <f>INDEX(Propetz!F:F,MATCH($E273,Propetz!$D:$D,0),1)</f>
        <v>Yasmin Propetz Distribuição</v>
      </c>
      <c r="G273" s="78" t="str">
        <f>INDEX(Propetz!G:G,MATCH($E273,Propetz!$D:$D,0),1)</f>
        <v>Ativo</v>
      </c>
      <c r="H273" s="71" t="s">
        <v>664</v>
      </c>
      <c r="I273" s="12">
        <f>INDEX(Propetz!BU:BU,MATCH($E273,Propetz!$D:$D,0),1)</f>
        <v>3461.04</v>
      </c>
      <c r="J273" s="12">
        <f>INDEX(Propetz!BV:BV,MATCH($E273,Propetz!$D:$D,0),1)</f>
        <v>0</v>
      </c>
      <c r="K273" s="12">
        <f>INDEX(Propetz!BW:BW,MATCH($E273,Propetz!$D:$D,0),1)</f>
        <v>4471.45</v>
      </c>
      <c r="L273" s="12">
        <f>INDEX(Propetz!BX:BX,MATCH($E273,Propetz!$D:$D,0),1)</f>
        <v>0</v>
      </c>
      <c r="M273" s="12">
        <f>INDEX(Propetz!BY:BY,MATCH($E273,Propetz!$D:$D,0),1)</f>
        <v>0</v>
      </c>
    </row>
    <row r="274" spans="3:13" x14ac:dyDescent="0.25">
      <c r="C274" s="67" t="str">
        <f>INDEX(Propetz!B:B,MATCH($E274,Propetz!$D:$D,0),1)</f>
        <v>NELSON JUNIO FERREIRA TORRES 28282347892</v>
      </c>
      <c r="D274" s="78" t="str">
        <f>INDEX(Propetz!C:C,MATCH($E274,Propetz!$D:$D,0),1)</f>
        <v>SP</v>
      </c>
      <c r="E274" s="64">
        <v>1355</v>
      </c>
      <c r="F274" s="78" t="str">
        <f>INDEX(Propetz!F:F,MATCH($E274,Propetz!$D:$D,0),1)</f>
        <v>Emanuel Propetz Distribuição</v>
      </c>
      <c r="G274" s="78" t="str">
        <f>INDEX(Propetz!G:G,MATCH($E274,Propetz!$D:$D,0),1)</f>
        <v>Inativo</v>
      </c>
      <c r="H274" s="71"/>
      <c r="I274" s="12">
        <f>INDEX(Propetz!BU:BU,MATCH($E274,Propetz!$D:$D,0),1)</f>
        <v>3415.06</v>
      </c>
      <c r="J274" s="12">
        <f>INDEX(Propetz!BV:BV,MATCH($E274,Propetz!$D:$D,0),1)</f>
        <v>0</v>
      </c>
      <c r="K274" s="12">
        <f>INDEX(Propetz!BW:BW,MATCH($E274,Propetz!$D:$D,0),1)</f>
        <v>0</v>
      </c>
      <c r="L274" s="12">
        <f>INDEX(Propetz!BX:BX,MATCH($E274,Propetz!$D:$D,0),1)</f>
        <v>0</v>
      </c>
      <c r="M274" s="12">
        <f>INDEX(Propetz!BY:BY,MATCH($E274,Propetz!$D:$D,0),1)</f>
        <v>0</v>
      </c>
    </row>
    <row r="275" spans="3:13" x14ac:dyDescent="0.25">
      <c r="C275" s="67" t="str">
        <f>INDEX(Propetz!B:B,MATCH($E275,Propetz!$D:$D,0),1)</f>
        <v>REFRIGERACAO LENZI EIRELI</v>
      </c>
      <c r="D275" s="78" t="str">
        <f>INDEX(Propetz!C:C,MATCH($E275,Propetz!$D:$D,0),1)</f>
        <v>SC</v>
      </c>
      <c r="E275" s="64">
        <v>1264</v>
      </c>
      <c r="F275" s="78" t="str">
        <f>INDEX(Propetz!F:F,MATCH($E275,Propetz!$D:$D,0),1)</f>
        <v>Yasmin Propetz Distribuição</v>
      </c>
      <c r="G275" s="78" t="str">
        <f>INDEX(Propetz!G:G,MATCH($E275,Propetz!$D:$D,0),1)</f>
        <v>Inativo</v>
      </c>
      <c r="H275" s="71"/>
      <c r="I275" s="12">
        <f>INDEX(Propetz!BU:BU,MATCH($E275,Propetz!$D:$D,0),1)</f>
        <v>3414.36</v>
      </c>
      <c r="J275" s="12">
        <f>INDEX(Propetz!BV:BV,MATCH($E275,Propetz!$D:$D,0),1)</f>
        <v>0</v>
      </c>
      <c r="K275" s="12">
        <f>INDEX(Propetz!BW:BW,MATCH($E275,Propetz!$D:$D,0),1)</f>
        <v>0</v>
      </c>
      <c r="L275" s="12">
        <f>INDEX(Propetz!BX:BX,MATCH($E275,Propetz!$D:$D,0),1)</f>
        <v>0</v>
      </c>
      <c r="M275" s="12">
        <f>INDEX(Propetz!BY:BY,MATCH($E275,Propetz!$D:$D,0),1)</f>
        <v>0</v>
      </c>
    </row>
    <row r="276" spans="3:13" x14ac:dyDescent="0.25">
      <c r="C276" s="67" t="str">
        <f>INDEX(Propetz!B:B,MATCH($E276,Propetz!$D:$D,0),1)</f>
        <v>PET BOTIQUE SANTA FE LTDA</v>
      </c>
      <c r="D276" s="78" t="str">
        <f>INDEX(Propetz!C:C,MATCH($E276,Propetz!$D:$D,0),1)</f>
        <v>MS</v>
      </c>
      <c r="E276" s="64">
        <v>1348</v>
      </c>
      <c r="F276" s="78" t="str">
        <f>INDEX(Propetz!F:F,MATCH($E276,Propetz!$D:$D,0),1)</f>
        <v>Yasmin Propetz Distribuição</v>
      </c>
      <c r="G276" s="78" t="str">
        <f>INDEX(Propetz!G:G,MATCH($E276,Propetz!$D:$D,0),1)</f>
        <v>Inativo</v>
      </c>
      <c r="H276" s="71"/>
      <c r="I276" s="12">
        <f>INDEX(Propetz!BU:BU,MATCH($E276,Propetz!$D:$D,0),1)</f>
        <v>3393.7</v>
      </c>
      <c r="J276" s="12">
        <f>INDEX(Propetz!BV:BV,MATCH($E276,Propetz!$D:$D,0),1)</f>
        <v>0</v>
      </c>
      <c r="K276" s="12">
        <f>INDEX(Propetz!BW:BW,MATCH($E276,Propetz!$D:$D,0),1)</f>
        <v>0</v>
      </c>
      <c r="L276" s="12">
        <f>INDEX(Propetz!BX:BX,MATCH($E276,Propetz!$D:$D,0),1)</f>
        <v>0</v>
      </c>
      <c r="M276" s="12">
        <f>INDEX(Propetz!BY:BY,MATCH($E276,Propetz!$D:$D,0),1)</f>
        <v>0</v>
      </c>
    </row>
    <row r="277" spans="3:13" x14ac:dyDescent="0.25">
      <c r="C277" s="67" t="str">
        <f>INDEX(Propetz!B:B,MATCH($E277,Propetz!$D:$D,0),1)</f>
        <v>BRASPET COMERCIO DE EQUIPAMENTOS VETERINARIOS LTDA</v>
      </c>
      <c r="D277" s="78" t="str">
        <f>INDEX(Propetz!C:C,MATCH($E277,Propetz!$D:$D,0),1)</f>
        <v>DF</v>
      </c>
      <c r="E277" s="64">
        <v>1336</v>
      </c>
      <c r="F277" s="78" t="str">
        <f>INDEX(Propetz!F:F,MATCH($E277,Propetz!$D:$D,0),1)</f>
        <v>Yasmin Propetz Distribuição</v>
      </c>
      <c r="G277" s="78" t="str">
        <f>INDEX(Propetz!G:G,MATCH($E277,Propetz!$D:$D,0),1)</f>
        <v>Ativo</v>
      </c>
      <c r="H277" s="71"/>
      <c r="I277" s="12">
        <f>INDEX(Propetz!BU:BU,MATCH($E277,Propetz!$D:$D,0),1)</f>
        <v>3353.5</v>
      </c>
      <c r="J277" s="12">
        <f>INDEX(Propetz!BV:BV,MATCH($E277,Propetz!$D:$D,0),1)</f>
        <v>5867.68</v>
      </c>
      <c r="K277" s="12">
        <f>INDEX(Propetz!BW:BW,MATCH($E277,Propetz!$D:$D,0),1)</f>
        <v>22271.54</v>
      </c>
      <c r="L277" s="12">
        <f>INDEX(Propetz!BX:BX,MATCH($E277,Propetz!$D:$D,0),1)</f>
        <v>10758.369999999999</v>
      </c>
      <c r="M277" s="12">
        <f>INDEX(Propetz!BY:BY,MATCH($E277,Propetz!$D:$D,0),1)</f>
        <v>0</v>
      </c>
    </row>
    <row r="278" spans="3:13" x14ac:dyDescent="0.25">
      <c r="C278" s="67" t="str">
        <f>INDEX(Propetz!B:B,MATCH($E278,Propetz!$D:$D,0),1)</f>
        <v>BRASIL PET COMERCIO E SERVICOS DE PET SHOP S/A</v>
      </c>
      <c r="D278" s="78" t="str">
        <f>INDEX(Propetz!C:C,MATCH($E278,Propetz!$D:$D,0),1)</f>
        <v>SP</v>
      </c>
      <c r="E278" s="64">
        <v>1319</v>
      </c>
      <c r="F278" s="78" t="str">
        <f>INDEX(Propetz!F:F,MATCH($E278,Propetz!$D:$D,0),1)</f>
        <v>Emanuel Propetz Distribuição</v>
      </c>
      <c r="G278" s="78" t="str">
        <f>INDEX(Propetz!G:G,MATCH($E278,Propetz!$D:$D,0),1)</f>
        <v>Inativo</v>
      </c>
      <c r="H278" s="71"/>
      <c r="I278" s="12">
        <f>INDEX(Propetz!BU:BU,MATCH($E278,Propetz!$D:$D,0),1)</f>
        <v>3335.45</v>
      </c>
      <c r="J278" s="12">
        <f>INDEX(Propetz!BV:BV,MATCH($E278,Propetz!$D:$D,0),1)</f>
        <v>0</v>
      </c>
      <c r="K278" s="12">
        <f>INDEX(Propetz!BW:BW,MATCH($E278,Propetz!$D:$D,0),1)</f>
        <v>0</v>
      </c>
      <c r="L278" s="12">
        <f>INDEX(Propetz!BX:BX,MATCH($E278,Propetz!$D:$D,0),1)</f>
        <v>0</v>
      </c>
      <c r="M278" s="12">
        <f>INDEX(Propetz!BY:BY,MATCH($E278,Propetz!$D:$D,0),1)</f>
        <v>0</v>
      </c>
    </row>
    <row r="279" spans="3:13" x14ac:dyDescent="0.25">
      <c r="C279" s="67" t="str">
        <f>INDEX(Propetz!B:B,MATCH($E279,Propetz!$D:$D,0),1)</f>
        <v>SMART CAMPO LIMPO CENTRO DE ENSINO LTDA</v>
      </c>
      <c r="D279" s="78" t="str">
        <f>INDEX(Propetz!C:C,MATCH($E279,Propetz!$D:$D,0),1)</f>
        <v>SP</v>
      </c>
      <c r="E279" s="64">
        <v>1224</v>
      </c>
      <c r="F279" s="78" t="str">
        <f>INDEX(Propetz!F:F,MATCH($E279,Propetz!$D:$D,0),1)</f>
        <v>Emanuel Propetz Distribuição</v>
      </c>
      <c r="G279" s="78" t="str">
        <f>INDEX(Propetz!G:G,MATCH($E279,Propetz!$D:$D,0),1)</f>
        <v>Inativo</v>
      </c>
      <c r="H279" s="71"/>
      <c r="I279" s="12">
        <f>INDEX(Propetz!BU:BU,MATCH($E279,Propetz!$D:$D,0),1)</f>
        <v>3312.8</v>
      </c>
      <c r="J279" s="12">
        <f>INDEX(Propetz!BV:BV,MATCH($E279,Propetz!$D:$D,0),1)</f>
        <v>0</v>
      </c>
      <c r="K279" s="12">
        <f>INDEX(Propetz!BW:BW,MATCH($E279,Propetz!$D:$D,0),1)</f>
        <v>0</v>
      </c>
      <c r="L279" s="12">
        <f>INDEX(Propetz!BX:BX,MATCH($E279,Propetz!$D:$D,0),1)</f>
        <v>0</v>
      </c>
      <c r="M279" s="12">
        <f>INDEX(Propetz!BY:BY,MATCH($E279,Propetz!$D:$D,0),1)</f>
        <v>0</v>
      </c>
    </row>
    <row r="280" spans="3:13" x14ac:dyDescent="0.25">
      <c r="C280" s="67" t="str">
        <f>INDEX(Propetz!B:B,MATCH($E280,Propetz!$D:$D,0),1)</f>
        <v>VETERINARIA BARBOSA &amp; GOMIDE LTDA</v>
      </c>
      <c r="D280" s="78" t="str">
        <f>INDEX(Propetz!C:C,MATCH($E280,Propetz!$D:$D,0),1)</f>
        <v>MG</v>
      </c>
      <c r="E280" s="64">
        <v>1334</v>
      </c>
      <c r="F280" s="78" t="str">
        <f>INDEX(Propetz!F:F,MATCH($E280,Propetz!$D:$D,0),1)</f>
        <v>Emanuel Propetz Distribuição</v>
      </c>
      <c r="G280" s="78" t="str">
        <f>INDEX(Propetz!G:G,MATCH($E280,Propetz!$D:$D,0),1)</f>
        <v>Inativo</v>
      </c>
      <c r="H280" s="71"/>
      <c r="I280" s="12">
        <f>INDEX(Propetz!BU:BU,MATCH($E280,Propetz!$D:$D,0),1)</f>
        <v>3270.02</v>
      </c>
      <c r="J280" s="12">
        <f>INDEX(Propetz!BV:BV,MATCH($E280,Propetz!$D:$D,0),1)</f>
        <v>0</v>
      </c>
      <c r="K280" s="12">
        <f>INDEX(Propetz!BW:BW,MATCH($E280,Propetz!$D:$D,0),1)</f>
        <v>0</v>
      </c>
      <c r="L280" s="12">
        <f>INDEX(Propetz!BX:BX,MATCH($E280,Propetz!$D:$D,0),1)</f>
        <v>0</v>
      </c>
      <c r="M280" s="12">
        <f>INDEX(Propetz!BY:BY,MATCH($E280,Propetz!$D:$D,0),1)</f>
        <v>0</v>
      </c>
    </row>
    <row r="281" spans="3:13" x14ac:dyDescent="0.25">
      <c r="C281" s="67" t="str">
        <f>INDEX(Propetz!B:B,MATCH($E281,Propetz!$D:$D,0),1)</f>
        <v>GUSTAVO COELHO SILVA 09283977777</v>
      </c>
      <c r="D281" s="78" t="str">
        <f>INDEX(Propetz!C:C,MATCH($E281,Propetz!$D:$D,0),1)</f>
        <v>ES</v>
      </c>
      <c r="E281" s="64">
        <v>1267</v>
      </c>
      <c r="F281" s="78" t="str">
        <f>INDEX(Propetz!F:F,MATCH($E281,Propetz!$D:$D,0),1)</f>
        <v>Emanuel Propetz Distribuição</v>
      </c>
      <c r="G281" s="78" t="str">
        <f>INDEX(Propetz!G:G,MATCH($E281,Propetz!$D:$D,0),1)</f>
        <v>Inativo</v>
      </c>
      <c r="H281" s="71"/>
      <c r="I281" s="12">
        <f>INDEX(Propetz!BU:BU,MATCH($E281,Propetz!$D:$D,0),1)</f>
        <v>3201.24</v>
      </c>
      <c r="J281" s="12">
        <f>INDEX(Propetz!BV:BV,MATCH($E281,Propetz!$D:$D,0),1)</f>
        <v>0</v>
      </c>
      <c r="K281" s="12">
        <f>INDEX(Propetz!BW:BW,MATCH($E281,Propetz!$D:$D,0),1)</f>
        <v>0</v>
      </c>
      <c r="L281" s="12">
        <f>INDEX(Propetz!BX:BX,MATCH($E281,Propetz!$D:$D,0),1)</f>
        <v>0</v>
      </c>
      <c r="M281" s="12">
        <f>INDEX(Propetz!BY:BY,MATCH($E281,Propetz!$D:$D,0),1)</f>
        <v>0</v>
      </c>
    </row>
    <row r="282" spans="3:13" x14ac:dyDescent="0.25">
      <c r="C282" s="67" t="str">
        <f>INDEX(Propetz!B:B,MATCH($E282,Propetz!$D:$D,0),1)</f>
        <v>UNIVERSO PET COMERCIO DE PRODUTOS E SERVIÇOS VETERINARIOS</v>
      </c>
      <c r="D282" s="78" t="str">
        <f>INDEX(Propetz!C:C,MATCH($E282,Propetz!$D:$D,0),1)</f>
        <v>RN</v>
      </c>
      <c r="E282" s="64">
        <v>1140</v>
      </c>
      <c r="F282" s="78" t="str">
        <f>INDEX(Propetz!F:F,MATCH($E282,Propetz!$D:$D,0),1)</f>
        <v>Emanuel Propetz Distribuição</v>
      </c>
      <c r="G282" s="78" t="str">
        <f>INDEX(Propetz!G:G,MATCH($E282,Propetz!$D:$D,0),1)</f>
        <v>Inativo</v>
      </c>
      <c r="H282" s="71"/>
      <c r="I282" s="12">
        <f>INDEX(Propetz!BU:BU,MATCH($E282,Propetz!$D:$D,0),1)</f>
        <v>3185.43</v>
      </c>
      <c r="J282" s="12">
        <f>INDEX(Propetz!BV:BV,MATCH($E282,Propetz!$D:$D,0),1)</f>
        <v>0</v>
      </c>
      <c r="K282" s="12">
        <f>INDEX(Propetz!BW:BW,MATCH($E282,Propetz!$D:$D,0),1)</f>
        <v>0</v>
      </c>
      <c r="L282" s="12">
        <f>INDEX(Propetz!BX:BX,MATCH($E282,Propetz!$D:$D,0),1)</f>
        <v>0</v>
      </c>
      <c r="M282" s="12">
        <f>INDEX(Propetz!BY:BY,MATCH($E282,Propetz!$D:$D,0),1)</f>
        <v>0</v>
      </c>
    </row>
    <row r="283" spans="3:13" x14ac:dyDescent="0.25">
      <c r="C283" s="67" t="str">
        <f>INDEX(Propetz!B:B,MATCH($E283,Propetz!$D:$D,0),1)</f>
        <v>DRICA ENFEITES LTDA.</v>
      </c>
      <c r="D283" s="78" t="str">
        <f>INDEX(Propetz!C:C,MATCH($E283,Propetz!$D:$D,0),1)</f>
        <v>SP</v>
      </c>
      <c r="E283" s="64">
        <v>1200</v>
      </c>
      <c r="F283" s="78" t="str">
        <f>INDEX(Propetz!F:F,MATCH($E283,Propetz!$D:$D,0),1)</f>
        <v>Emanuel Propetz Distribuição</v>
      </c>
      <c r="G283" s="78" t="str">
        <f>INDEX(Propetz!G:G,MATCH($E283,Propetz!$D:$D,0),1)</f>
        <v>Inativo</v>
      </c>
      <c r="H283" s="71"/>
      <c r="I283" s="12">
        <f>INDEX(Propetz!BU:BU,MATCH($E283,Propetz!$D:$D,0),1)</f>
        <v>3184.52</v>
      </c>
      <c r="J283" s="12">
        <f>INDEX(Propetz!BV:BV,MATCH($E283,Propetz!$D:$D,0),1)</f>
        <v>0</v>
      </c>
      <c r="K283" s="12">
        <f>INDEX(Propetz!BW:BW,MATCH($E283,Propetz!$D:$D,0),1)</f>
        <v>0</v>
      </c>
      <c r="L283" s="12">
        <f>INDEX(Propetz!BX:BX,MATCH($E283,Propetz!$D:$D,0),1)</f>
        <v>0</v>
      </c>
      <c r="M283" s="12">
        <f>INDEX(Propetz!BY:BY,MATCH($E283,Propetz!$D:$D,0),1)</f>
        <v>0</v>
      </c>
    </row>
    <row r="284" spans="3:13" x14ac:dyDescent="0.25">
      <c r="C284" s="67" t="str">
        <f>INDEX(Propetz!B:B,MATCH($E284,Propetz!$D:$D,0),1)</f>
        <v>ARQUELINO PEREIRA JUNIOR 00970694938</v>
      </c>
      <c r="D284" s="78" t="str">
        <f>INDEX(Propetz!C:C,MATCH($E284,Propetz!$D:$D,0),1)</f>
        <v>SC</v>
      </c>
      <c r="E284" s="64">
        <v>1198</v>
      </c>
      <c r="F284" s="78" t="str">
        <f>INDEX(Propetz!F:F,MATCH($E284,Propetz!$D:$D,0),1)</f>
        <v>Yasmin Propetz Distribuição</v>
      </c>
      <c r="G284" s="78" t="str">
        <f>INDEX(Propetz!G:G,MATCH($E284,Propetz!$D:$D,0),1)</f>
        <v>Inativo</v>
      </c>
      <c r="H284" s="71"/>
      <c r="I284" s="12">
        <f>INDEX(Propetz!BU:BU,MATCH($E284,Propetz!$D:$D,0),1)</f>
        <v>3183.48</v>
      </c>
      <c r="J284" s="12">
        <f>INDEX(Propetz!BV:BV,MATCH($E284,Propetz!$D:$D,0),1)</f>
        <v>0</v>
      </c>
      <c r="K284" s="12">
        <f>INDEX(Propetz!BW:BW,MATCH($E284,Propetz!$D:$D,0),1)</f>
        <v>0</v>
      </c>
      <c r="L284" s="12">
        <f>INDEX(Propetz!BX:BX,MATCH($E284,Propetz!$D:$D,0),1)</f>
        <v>0</v>
      </c>
      <c r="M284" s="12">
        <f>INDEX(Propetz!BY:BY,MATCH($E284,Propetz!$D:$D,0),1)</f>
        <v>0</v>
      </c>
    </row>
    <row r="285" spans="3:13" x14ac:dyDescent="0.25">
      <c r="C285" s="67" t="str">
        <f>INDEX(Propetz!B:B,MATCH($E285,Propetz!$D:$D,0),1)</f>
        <v>LUXURY FOR PETS FABRICACOES TEXTEIS LTDA. - ME</v>
      </c>
      <c r="D285" s="78" t="str">
        <f>INDEX(Propetz!C:C,MATCH($E285,Propetz!$D:$D,0),1)</f>
        <v>CE</v>
      </c>
      <c r="E285" s="64">
        <v>1341</v>
      </c>
      <c r="F285" s="78" t="str">
        <f>INDEX(Propetz!F:F,MATCH($E285,Propetz!$D:$D,0),1)</f>
        <v>Cristiane La Maison Propetz</v>
      </c>
      <c r="G285" s="78" t="str">
        <f>INDEX(Propetz!G:G,MATCH($E285,Propetz!$D:$D,0),1)</f>
        <v>inadimplente</v>
      </c>
      <c r="H285" s="71"/>
      <c r="I285" s="12">
        <f>INDEX(Propetz!BU:BU,MATCH($E285,Propetz!$D:$D,0),1)</f>
        <v>3168.85</v>
      </c>
      <c r="J285" s="12">
        <f>INDEX(Propetz!BV:BV,MATCH($E285,Propetz!$D:$D,0),1)</f>
        <v>0</v>
      </c>
      <c r="K285" s="12">
        <f>INDEX(Propetz!BW:BW,MATCH($E285,Propetz!$D:$D,0),1)</f>
        <v>0</v>
      </c>
      <c r="L285" s="12">
        <f>INDEX(Propetz!BX:BX,MATCH($E285,Propetz!$D:$D,0),1)</f>
        <v>0</v>
      </c>
      <c r="M285" s="12">
        <f>INDEX(Propetz!BY:BY,MATCH($E285,Propetz!$D:$D,0),1)</f>
        <v>0</v>
      </c>
    </row>
    <row r="286" spans="3:13" x14ac:dyDescent="0.25">
      <c r="C286" s="67" t="str">
        <f>INDEX(Propetz!B:B,MATCH($E286,Propetz!$D:$D,0),1)</f>
        <v>ICARO VERCOSA CARNEIRO LEAO 08254294470</v>
      </c>
      <c r="D286" s="78" t="str">
        <f>INDEX(Propetz!C:C,MATCH($E286,Propetz!$D:$D,0),1)</f>
        <v>PE</v>
      </c>
      <c r="E286" s="64">
        <v>1214</v>
      </c>
      <c r="F286" s="78" t="str">
        <f>INDEX(Propetz!F:F,MATCH($E286,Propetz!$D:$D,0),1)</f>
        <v>Emanuel Propetz Distribuição</v>
      </c>
      <c r="G286" s="78" t="str">
        <f>INDEX(Propetz!G:G,MATCH($E286,Propetz!$D:$D,0),1)</f>
        <v>Inativo</v>
      </c>
      <c r="H286" s="71"/>
      <c r="I286" s="12">
        <f>INDEX(Propetz!BU:BU,MATCH($E286,Propetz!$D:$D,0),1)</f>
        <v>3109.66</v>
      </c>
      <c r="J286" s="12">
        <f>INDEX(Propetz!BV:BV,MATCH($E286,Propetz!$D:$D,0),1)</f>
        <v>2218.0300000000002</v>
      </c>
      <c r="K286" s="12">
        <f>INDEX(Propetz!BW:BW,MATCH($E286,Propetz!$D:$D,0),1)</f>
        <v>0</v>
      </c>
      <c r="L286" s="12">
        <f>INDEX(Propetz!BX:BX,MATCH($E286,Propetz!$D:$D,0),1)</f>
        <v>0</v>
      </c>
      <c r="M286" s="12">
        <f>INDEX(Propetz!BY:BY,MATCH($E286,Propetz!$D:$D,0),1)</f>
        <v>0</v>
      </c>
    </row>
    <row r="287" spans="3:13" x14ac:dyDescent="0.25">
      <c r="C287" s="67" t="str">
        <f>INDEX(Propetz!B:B,MATCH($E287,Propetz!$D:$D,0),1)</f>
        <v>CARDOSO E MATTOS COMERCIO E SERVICOS VETERINARIOS LTDA EPP</v>
      </c>
      <c r="D287" s="78" t="str">
        <f>INDEX(Propetz!C:C,MATCH($E287,Propetz!$D:$D,0),1)</f>
        <v>RJ</v>
      </c>
      <c r="E287" s="64">
        <v>1242</v>
      </c>
      <c r="F287" s="78" t="str">
        <f>INDEX(Propetz!F:F,MATCH($E287,Propetz!$D:$D,0),1)</f>
        <v>Emanuel Propetz Distribuição</v>
      </c>
      <c r="G287" s="78" t="str">
        <f>INDEX(Propetz!G:G,MATCH($E287,Propetz!$D:$D,0),1)</f>
        <v>Inativo</v>
      </c>
      <c r="H287" s="71"/>
      <c r="I287" s="12">
        <f>INDEX(Propetz!BU:BU,MATCH($E287,Propetz!$D:$D,0),1)</f>
        <v>3089.64</v>
      </c>
      <c r="J287" s="12">
        <f>INDEX(Propetz!BV:BV,MATCH($E287,Propetz!$D:$D,0),1)</f>
        <v>0</v>
      </c>
      <c r="K287" s="12">
        <f>INDEX(Propetz!BW:BW,MATCH($E287,Propetz!$D:$D,0),1)</f>
        <v>0</v>
      </c>
      <c r="L287" s="12">
        <f>INDEX(Propetz!BX:BX,MATCH($E287,Propetz!$D:$D,0),1)</f>
        <v>0</v>
      </c>
      <c r="M287" s="12">
        <f>INDEX(Propetz!BY:BY,MATCH($E287,Propetz!$D:$D,0),1)</f>
        <v>0</v>
      </c>
    </row>
    <row r="288" spans="3:13" x14ac:dyDescent="0.25">
      <c r="C288" s="67" t="str">
        <f>INDEX(Propetz!B:B,MATCH($E288,Propetz!$D:$D,0),1)</f>
        <v>CANIL LILIES CASTLE COMERCIO E SERVICOS LTDA</v>
      </c>
      <c r="D288" s="78" t="str">
        <f>INDEX(Propetz!C:C,MATCH($E288,Propetz!$D:$D,0),1)</f>
        <v>SP</v>
      </c>
      <c r="E288" s="64">
        <v>1337</v>
      </c>
      <c r="F288" s="78" t="str">
        <f>INDEX(Propetz!F:F,MATCH($E288,Propetz!$D:$D,0),1)</f>
        <v>Emanuel Propetz Distribuição</v>
      </c>
      <c r="G288" s="78" t="str">
        <f>INDEX(Propetz!G:G,MATCH($E288,Propetz!$D:$D,0),1)</f>
        <v>ativo</v>
      </c>
      <c r="H288" s="71"/>
      <c r="I288" s="12">
        <f>INDEX(Propetz!BU:BU,MATCH($E288,Propetz!$D:$D,0),1)</f>
        <v>3058.99</v>
      </c>
      <c r="J288" s="12">
        <f>INDEX(Propetz!BV:BV,MATCH($E288,Propetz!$D:$D,0),1)</f>
        <v>0</v>
      </c>
      <c r="K288" s="12">
        <f>INDEX(Propetz!BW:BW,MATCH($E288,Propetz!$D:$D,0),1)</f>
        <v>3283.2</v>
      </c>
      <c r="L288" s="12">
        <f>INDEX(Propetz!BX:BX,MATCH($E288,Propetz!$D:$D,0),1)</f>
        <v>5085.3900000000003</v>
      </c>
      <c r="M288" s="12">
        <f>INDEX(Propetz!BY:BY,MATCH($E288,Propetz!$D:$D,0),1)</f>
        <v>0</v>
      </c>
    </row>
    <row r="289" spans="3:13" x14ac:dyDescent="0.25">
      <c r="C289" s="67" t="str">
        <f>INDEX(Propetz!B:B,MATCH($E289,Propetz!$D:$D,0),1)</f>
        <v>MAURICIO AMORIM VARELLA 05950208870</v>
      </c>
      <c r="D289" s="78" t="str">
        <f>INDEX(Propetz!C:C,MATCH($E289,Propetz!$D:$D,0),1)</f>
        <v>SP</v>
      </c>
      <c r="E289" s="64">
        <v>1193</v>
      </c>
      <c r="F289" s="78" t="str">
        <f>INDEX(Propetz!F:F,MATCH($E289,Propetz!$D:$D,0),1)</f>
        <v>Emanuel Propetz Distribuição</v>
      </c>
      <c r="G289" s="78" t="str">
        <f>INDEX(Propetz!G:G,MATCH($E289,Propetz!$D:$D,0),1)</f>
        <v>Inativo</v>
      </c>
      <c r="H289" s="71"/>
      <c r="I289" s="12">
        <f>INDEX(Propetz!BU:BU,MATCH($E289,Propetz!$D:$D,0),1)</f>
        <v>3040.53</v>
      </c>
      <c r="J289" s="12">
        <f>INDEX(Propetz!BV:BV,MATCH($E289,Propetz!$D:$D,0),1)</f>
        <v>0</v>
      </c>
      <c r="K289" s="12">
        <f>INDEX(Propetz!BW:BW,MATCH($E289,Propetz!$D:$D,0),1)</f>
        <v>0</v>
      </c>
      <c r="L289" s="12">
        <f>INDEX(Propetz!BX:BX,MATCH($E289,Propetz!$D:$D,0),1)</f>
        <v>0</v>
      </c>
      <c r="M289" s="12">
        <f>INDEX(Propetz!BY:BY,MATCH($E289,Propetz!$D:$D,0),1)</f>
        <v>0</v>
      </c>
    </row>
    <row r="290" spans="3:13" x14ac:dyDescent="0.25">
      <c r="C290" s="67" t="str">
        <f>INDEX(Propetz!B:B,MATCH($E290,Propetz!$D:$D,0),1)</f>
        <v>MARCIA KEROLLYNNY DE SA MARTINS 01399406264</v>
      </c>
      <c r="D290" s="78" t="str">
        <f>INDEX(Propetz!C:C,MATCH($E290,Propetz!$D:$D,0),1)</f>
        <v>AM</v>
      </c>
      <c r="E290" s="64">
        <v>1231</v>
      </c>
      <c r="F290" s="78" t="str">
        <f>INDEX(Propetz!F:F,MATCH($E290,Propetz!$D:$D,0),1)</f>
        <v>Yasmin Propetz Distribuição</v>
      </c>
      <c r="G290" s="78" t="str">
        <f>INDEX(Propetz!G:G,MATCH($E290,Propetz!$D:$D,0),1)</f>
        <v>Inativo</v>
      </c>
      <c r="H290" s="71"/>
      <c r="I290" s="12">
        <f>INDEX(Propetz!BU:BU,MATCH($E290,Propetz!$D:$D,0),1)</f>
        <v>2941.4</v>
      </c>
      <c r="J290" s="12">
        <f>INDEX(Propetz!BV:BV,MATCH($E290,Propetz!$D:$D,0),1)</f>
        <v>0</v>
      </c>
      <c r="K290" s="12">
        <f>INDEX(Propetz!BW:BW,MATCH($E290,Propetz!$D:$D,0),1)</f>
        <v>0</v>
      </c>
      <c r="L290" s="12">
        <f>INDEX(Propetz!BX:BX,MATCH($E290,Propetz!$D:$D,0),1)</f>
        <v>0</v>
      </c>
      <c r="M290" s="12">
        <f>INDEX(Propetz!BY:BY,MATCH($E290,Propetz!$D:$D,0),1)</f>
        <v>0</v>
      </c>
    </row>
    <row r="291" spans="3:13" x14ac:dyDescent="0.25">
      <c r="C291" s="67" t="str">
        <f>INDEX(Propetz!B:B,MATCH($E291,Propetz!$D:$D,0),1)</f>
        <v>YOSHIDA PET LTDA.</v>
      </c>
      <c r="D291" s="78" t="str">
        <f>INDEX(Propetz!C:C,MATCH($E291,Propetz!$D:$D,0),1)</f>
        <v>SP</v>
      </c>
      <c r="E291" s="64">
        <v>1340</v>
      </c>
      <c r="F291" s="78" t="str">
        <f>INDEX(Propetz!F:F,MATCH($E291,Propetz!$D:$D,0),1)</f>
        <v>Emanuel Propetz Distribuição</v>
      </c>
      <c r="G291" s="78" t="str">
        <f>INDEX(Propetz!G:G,MATCH($E291,Propetz!$D:$D,0),1)</f>
        <v>Inativo</v>
      </c>
      <c r="H291" s="71"/>
      <c r="I291" s="12">
        <f>INDEX(Propetz!BU:BU,MATCH($E291,Propetz!$D:$D,0),1)</f>
        <v>2902.56</v>
      </c>
      <c r="J291" s="12">
        <f>INDEX(Propetz!BV:BV,MATCH($E291,Propetz!$D:$D,0),1)</f>
        <v>0</v>
      </c>
      <c r="K291" s="12">
        <f>INDEX(Propetz!BW:BW,MATCH($E291,Propetz!$D:$D,0),1)</f>
        <v>0</v>
      </c>
      <c r="L291" s="12">
        <f>INDEX(Propetz!BX:BX,MATCH($E291,Propetz!$D:$D,0),1)</f>
        <v>0</v>
      </c>
      <c r="M291" s="12">
        <f>INDEX(Propetz!BY:BY,MATCH($E291,Propetz!$D:$D,0),1)</f>
        <v>0</v>
      </c>
    </row>
    <row r="292" spans="3:13" x14ac:dyDescent="0.25">
      <c r="C292" s="67" t="str">
        <f>INDEX(Propetz!B:B,MATCH($E292,Propetz!$D:$D,0),1)</f>
        <v>ALINE FRAGOSO ALVES KRUG</v>
      </c>
      <c r="D292" s="78" t="str">
        <f>INDEX(Propetz!C:C,MATCH($E292,Propetz!$D:$D,0),1)</f>
        <v>RS</v>
      </c>
      <c r="E292" s="64">
        <v>1183</v>
      </c>
      <c r="F292" s="78" t="str">
        <f>INDEX(Propetz!F:F,MATCH($E292,Propetz!$D:$D,0),1)</f>
        <v>Yasmin Propetz Distribuição</v>
      </c>
      <c r="G292" s="78" t="str">
        <f>INDEX(Propetz!G:G,MATCH($E292,Propetz!$D:$D,0),1)</f>
        <v>Inativo</v>
      </c>
      <c r="H292" s="71"/>
      <c r="I292" s="12">
        <f>INDEX(Propetz!BU:BU,MATCH($E292,Propetz!$D:$D,0),1)</f>
        <v>2539.17</v>
      </c>
      <c r="J292" s="12">
        <f>INDEX(Propetz!BV:BV,MATCH($E292,Propetz!$D:$D,0),1)</f>
        <v>0</v>
      </c>
      <c r="K292" s="12">
        <f>INDEX(Propetz!BW:BW,MATCH($E292,Propetz!$D:$D,0),1)</f>
        <v>0</v>
      </c>
      <c r="L292" s="12">
        <f>INDEX(Propetz!BX:BX,MATCH($E292,Propetz!$D:$D,0),1)</f>
        <v>0</v>
      </c>
      <c r="M292" s="12">
        <f>INDEX(Propetz!BY:BY,MATCH($E292,Propetz!$D:$D,0),1)</f>
        <v>0</v>
      </c>
    </row>
    <row r="293" spans="3:13" x14ac:dyDescent="0.25">
      <c r="C293" s="67" t="str">
        <f>INDEX(Propetz!B:B,MATCH($E293,Propetz!$D:$D,0),1)</f>
        <v>BIO SERVICOS E COMERCIO DE PRODUTOS AGROPECURIOS LTDA EPP</v>
      </c>
      <c r="D293" s="78" t="str">
        <f>INDEX(Propetz!C:C,MATCH($E293,Propetz!$D:$D,0),1)</f>
        <v>DF</v>
      </c>
      <c r="E293" s="64">
        <v>1329</v>
      </c>
      <c r="F293" s="78" t="str">
        <f>INDEX(Propetz!F:F,MATCH($E293,Propetz!$D:$D,0),1)</f>
        <v>Yasmin Propetz Distribuição</v>
      </c>
      <c r="G293" s="78" t="str">
        <f>INDEX(Propetz!G:G,MATCH($E293,Propetz!$D:$D,0),1)</f>
        <v>Inativo</v>
      </c>
      <c r="H293" s="71"/>
      <c r="I293" s="12">
        <f>INDEX(Propetz!BU:BU,MATCH($E293,Propetz!$D:$D,0),1)</f>
        <v>2531.3000000000002</v>
      </c>
      <c r="J293" s="12">
        <f>INDEX(Propetz!BV:BV,MATCH($E293,Propetz!$D:$D,0),1)</f>
        <v>0</v>
      </c>
      <c r="K293" s="12">
        <f>INDEX(Propetz!BW:BW,MATCH($E293,Propetz!$D:$D,0),1)</f>
        <v>0</v>
      </c>
      <c r="L293" s="12">
        <f>INDEX(Propetz!BX:BX,MATCH($E293,Propetz!$D:$D,0),1)</f>
        <v>0</v>
      </c>
      <c r="M293" s="12">
        <f>INDEX(Propetz!BY:BY,MATCH($E293,Propetz!$D:$D,0),1)</f>
        <v>0</v>
      </c>
    </row>
    <row r="294" spans="3:13" x14ac:dyDescent="0.25">
      <c r="C294" s="67" t="str">
        <f>INDEX(Propetz!B:B,MATCH($E294,Propetz!$D:$D,0),1)</f>
        <v>KARINA SALDIVIA URRA</v>
      </c>
      <c r="D294" s="78" t="str">
        <f>INDEX(Propetz!C:C,MATCH($E294,Propetz!$D:$D,0),1)</f>
        <v>EX</v>
      </c>
      <c r="E294" s="64">
        <v>1357</v>
      </c>
      <c r="F294" s="78" t="str">
        <f>INDEX(Propetz!F:F,MATCH($E294,Propetz!$D:$D,0),1)</f>
        <v>Exportação</v>
      </c>
      <c r="G294" s="78" t="str">
        <f>INDEX(Propetz!G:G,MATCH($E294,Propetz!$D:$D,0),1)</f>
        <v>Ativo</v>
      </c>
      <c r="H294" s="71"/>
      <c r="I294" s="12">
        <f>INDEX(Propetz!BU:BU,MATCH($E294,Propetz!$D:$D,0),1)</f>
        <v>2385.1999999999998</v>
      </c>
      <c r="J294" s="12">
        <f>INDEX(Propetz!BV:BV,MATCH($E294,Propetz!$D:$D,0),1)</f>
        <v>0</v>
      </c>
      <c r="K294" s="12">
        <f>INDEX(Propetz!BW:BW,MATCH($E294,Propetz!$D:$D,0),1)</f>
        <v>0</v>
      </c>
      <c r="L294" s="12">
        <f>INDEX(Propetz!BX:BX,MATCH($E294,Propetz!$D:$D,0),1)</f>
        <v>0</v>
      </c>
      <c r="M294" s="12">
        <f>INDEX(Propetz!BY:BY,MATCH($E294,Propetz!$D:$D,0),1)</f>
        <v>0</v>
      </c>
    </row>
    <row r="295" spans="3:13" x14ac:dyDescent="0.25">
      <c r="C295" s="67" t="str">
        <f>INDEX(Propetz!B:B,MATCH($E295,Propetz!$D:$D,0),1)</f>
        <v>W.S. KATO &amp; CIA LTDA</v>
      </c>
      <c r="D295" s="78" t="str">
        <f>INDEX(Propetz!C:C,MATCH($E295,Propetz!$D:$D,0),1)</f>
        <v>PR</v>
      </c>
      <c r="E295" s="64">
        <v>1161</v>
      </c>
      <c r="F295" s="78" t="str">
        <f>INDEX(Propetz!F:F,MATCH($E295,Propetz!$D:$D,0),1)</f>
        <v>Cristiane La Maison Propetz</v>
      </c>
      <c r="G295" s="78" t="str">
        <f>INDEX(Propetz!G:G,MATCH($E295,Propetz!$D:$D,0),1)</f>
        <v>Ativo</v>
      </c>
      <c r="H295" s="71"/>
      <c r="I295" s="12">
        <f>INDEX(Propetz!BU:BU,MATCH($E295,Propetz!$D:$D,0),1)</f>
        <v>2180.16</v>
      </c>
      <c r="J295" s="12">
        <f>INDEX(Propetz!BV:BV,MATCH($E295,Propetz!$D:$D,0),1)</f>
        <v>1922.68</v>
      </c>
      <c r="K295" s="12">
        <f>INDEX(Propetz!BW:BW,MATCH($E295,Propetz!$D:$D,0),1)</f>
        <v>3886.6400000000003</v>
      </c>
      <c r="L295" s="12">
        <f>INDEX(Propetz!BX:BX,MATCH($E295,Propetz!$D:$D,0),1)</f>
        <v>0</v>
      </c>
      <c r="M295" s="12">
        <f>INDEX(Propetz!BY:BY,MATCH($E295,Propetz!$D:$D,0),1)</f>
        <v>3299.48</v>
      </c>
    </row>
    <row r="296" spans="3:13" x14ac:dyDescent="0.25">
      <c r="C296" s="67" t="str">
        <f>INDEX(Propetz!B:B,MATCH($E296,Propetz!$D:$D,0),1)</f>
        <v>AJ COMERCIO PET LTDA</v>
      </c>
      <c r="D296" s="78" t="str">
        <f>INDEX(Propetz!C:C,MATCH($E296,Propetz!$D:$D,0),1)</f>
        <v>MT</v>
      </c>
      <c r="E296" s="64">
        <v>1312</v>
      </c>
      <c r="F296" s="78" t="str">
        <f>INDEX(Propetz!F:F,MATCH($E296,Propetz!$D:$D,0),1)</f>
        <v>Yasmin Propetz Distribuição</v>
      </c>
      <c r="G296" s="78" t="str">
        <f>INDEX(Propetz!G:G,MATCH($E296,Propetz!$D:$D,0),1)</f>
        <v>Ativo</v>
      </c>
      <c r="H296" s="71"/>
      <c r="I296" s="12">
        <f>INDEX(Propetz!BU:BU,MATCH($E296,Propetz!$D:$D,0),1)</f>
        <v>2065.0100000000002</v>
      </c>
      <c r="J296" s="12">
        <f>INDEX(Propetz!BV:BV,MATCH($E296,Propetz!$D:$D,0),1)</f>
        <v>7571.98</v>
      </c>
      <c r="K296" s="12">
        <f>INDEX(Propetz!BW:BW,MATCH($E296,Propetz!$D:$D,0),1)</f>
        <v>2388</v>
      </c>
      <c r="L296" s="12">
        <f>INDEX(Propetz!BX:BX,MATCH($E296,Propetz!$D:$D,0),1)</f>
        <v>0</v>
      </c>
      <c r="M296" s="12">
        <f>INDEX(Propetz!BY:BY,MATCH($E296,Propetz!$D:$D,0),1)</f>
        <v>0</v>
      </c>
    </row>
    <row r="297" spans="3:13" x14ac:dyDescent="0.25">
      <c r="C297" s="67" t="str">
        <f>INDEX(Propetz!B:B,MATCH($E297,Propetz!$D:$D,0),1)</f>
        <v>FRANQUIAS DOCG, COMERCIO E IMPORTACAO DE PRODUTOS VETERINARI</v>
      </c>
      <c r="D297" s="78" t="str">
        <f>INDEX(Propetz!C:C,MATCH($E297,Propetz!$D:$D,0),1)</f>
        <v>PR</v>
      </c>
      <c r="E297" s="64">
        <v>1353</v>
      </c>
      <c r="F297" s="78" t="str">
        <f>INDEX(Propetz!F:F,MATCH($E297,Propetz!$D:$D,0),1)</f>
        <v>Yasmin Propetz Distribuição</v>
      </c>
      <c r="G297" s="78" t="str">
        <f>INDEX(Propetz!G:G,MATCH($E297,Propetz!$D:$D,0),1)</f>
        <v>Inativo</v>
      </c>
      <c r="H297" s="71"/>
      <c r="I297" s="12">
        <f>INDEX(Propetz!BU:BU,MATCH($E297,Propetz!$D:$D,0),1)</f>
        <v>1997.99</v>
      </c>
      <c r="J297" s="12">
        <f>INDEX(Propetz!BV:BV,MATCH($E297,Propetz!$D:$D,0),1)</f>
        <v>0</v>
      </c>
      <c r="K297" s="12">
        <f>INDEX(Propetz!BW:BW,MATCH($E297,Propetz!$D:$D,0),1)</f>
        <v>0</v>
      </c>
      <c r="L297" s="12">
        <f>INDEX(Propetz!BX:BX,MATCH($E297,Propetz!$D:$D,0),1)</f>
        <v>0</v>
      </c>
      <c r="M297" s="12">
        <f>INDEX(Propetz!BY:BY,MATCH($E297,Propetz!$D:$D,0),1)</f>
        <v>0</v>
      </c>
    </row>
    <row r="298" spans="3:13" x14ac:dyDescent="0.25">
      <c r="C298" s="67" t="str">
        <f>INDEX(Propetz!B:B,MATCH($E298,Propetz!$D:$D,0),1)</f>
        <v>WALLINGSON SOUZA FRANCA 78497868587</v>
      </c>
      <c r="D298" s="78" t="str">
        <f>INDEX(Propetz!C:C,MATCH($E298,Propetz!$D:$D,0),1)</f>
        <v>SE</v>
      </c>
      <c r="E298" s="64">
        <v>1261</v>
      </c>
      <c r="F298" s="78" t="str">
        <f>INDEX(Propetz!F:F,MATCH($E298,Propetz!$D:$D,0),1)</f>
        <v>Emanuel Propetz Distribuição</v>
      </c>
      <c r="G298" s="78" t="str">
        <f>INDEX(Propetz!G:G,MATCH($E298,Propetz!$D:$D,0),1)</f>
        <v>Inativo</v>
      </c>
      <c r="H298" s="71"/>
      <c r="I298" s="12">
        <f>INDEX(Propetz!BU:BU,MATCH($E298,Propetz!$D:$D,0),1)</f>
        <v>1981.4500000000003</v>
      </c>
      <c r="J298" s="12">
        <f>INDEX(Propetz!BV:BV,MATCH($E298,Propetz!$D:$D,0),1)</f>
        <v>0</v>
      </c>
      <c r="K298" s="12">
        <f>INDEX(Propetz!BW:BW,MATCH($E298,Propetz!$D:$D,0),1)</f>
        <v>0</v>
      </c>
      <c r="L298" s="12">
        <f>INDEX(Propetz!BX:BX,MATCH($E298,Propetz!$D:$D,0),1)</f>
        <v>0</v>
      </c>
      <c r="M298" s="12">
        <f>INDEX(Propetz!BY:BY,MATCH($E298,Propetz!$D:$D,0),1)</f>
        <v>0</v>
      </c>
    </row>
    <row r="299" spans="3:13" x14ac:dyDescent="0.25">
      <c r="C299" s="67" t="str">
        <f>INDEX(Propetz!B:B,MATCH($E299,Propetz!$D:$D,0),1)</f>
        <v>BRENO MILARE FRIZZAS 41298711886</v>
      </c>
      <c r="D299" s="78" t="str">
        <f>INDEX(Propetz!C:C,MATCH($E299,Propetz!$D:$D,0),1)</f>
        <v>SP</v>
      </c>
      <c r="E299" s="64">
        <v>1041</v>
      </c>
      <c r="F299" s="78" t="str">
        <f>INDEX(Propetz!F:F,MATCH($E299,Propetz!$D:$D,0),1)</f>
        <v>Emanuel Propetz Distribuição</v>
      </c>
      <c r="G299" s="78" t="str">
        <f>INDEX(Propetz!G:G,MATCH($E299,Propetz!$D:$D,0),1)</f>
        <v>inadimplente</v>
      </c>
      <c r="H299" s="71"/>
      <c r="I299" s="12">
        <f>INDEX(Propetz!BU:BU,MATCH($E299,Propetz!$D:$D,0),1)</f>
        <v>1974.54</v>
      </c>
      <c r="J299" s="12">
        <f>INDEX(Propetz!BV:BV,MATCH($E299,Propetz!$D:$D,0),1)</f>
        <v>0</v>
      </c>
      <c r="K299" s="12">
        <f>INDEX(Propetz!BW:BW,MATCH($E299,Propetz!$D:$D,0),1)</f>
        <v>0</v>
      </c>
      <c r="L299" s="12">
        <f>INDEX(Propetz!BX:BX,MATCH($E299,Propetz!$D:$D,0),1)</f>
        <v>0</v>
      </c>
      <c r="M299" s="12">
        <f>INDEX(Propetz!BY:BY,MATCH($E299,Propetz!$D:$D,0),1)</f>
        <v>0</v>
      </c>
    </row>
    <row r="300" spans="3:13" x14ac:dyDescent="0.25">
      <c r="C300" s="67" t="str">
        <f>INDEX(Propetz!B:B,MATCH($E300,Propetz!$D:$D,0),1)</f>
        <v>RAUL AMBROGI NETO</v>
      </c>
      <c r="D300" s="78" t="str">
        <f>INDEX(Propetz!C:C,MATCH($E300,Propetz!$D:$D,0),1)</f>
        <v>MG</v>
      </c>
      <c r="E300" s="64">
        <v>1347</v>
      </c>
      <c r="F300" s="78" t="str">
        <f>INDEX(Propetz!F:F,MATCH($E300,Propetz!$D:$D,0),1)</f>
        <v>Emanuel Propetz Distribuição</v>
      </c>
      <c r="G300" s="78" t="str">
        <f>INDEX(Propetz!G:G,MATCH($E300,Propetz!$D:$D,0),1)</f>
        <v>Inativo</v>
      </c>
      <c r="H300" s="71"/>
      <c r="I300" s="12">
        <f>INDEX(Propetz!BU:BU,MATCH($E300,Propetz!$D:$D,0),1)</f>
        <v>1849.93</v>
      </c>
      <c r="J300" s="12">
        <f>INDEX(Propetz!BV:BV,MATCH($E300,Propetz!$D:$D,0),1)</f>
        <v>0</v>
      </c>
      <c r="K300" s="12">
        <f>INDEX(Propetz!BW:BW,MATCH($E300,Propetz!$D:$D,0),1)</f>
        <v>0</v>
      </c>
      <c r="L300" s="12">
        <f>INDEX(Propetz!BX:BX,MATCH($E300,Propetz!$D:$D,0),1)</f>
        <v>0</v>
      </c>
      <c r="M300" s="12">
        <f>INDEX(Propetz!BY:BY,MATCH($E300,Propetz!$D:$D,0),1)</f>
        <v>0</v>
      </c>
    </row>
    <row r="301" spans="3:13" x14ac:dyDescent="0.25">
      <c r="C301" s="67" t="str">
        <f>INDEX(Propetz!B:B,MATCH($E301,Propetz!$D:$D,0),1)</f>
        <v>ANIMO PET SHOP LTDA</v>
      </c>
      <c r="D301" s="78" t="str">
        <f>INDEX(Propetz!C:C,MATCH($E301,Propetz!$D:$D,0),1)</f>
        <v>SC</v>
      </c>
      <c r="E301" s="64">
        <v>1190</v>
      </c>
      <c r="F301" s="78" t="str">
        <f>INDEX(Propetz!F:F,MATCH($E301,Propetz!$D:$D,0),1)</f>
        <v>Yasmin Propetz Distribuição</v>
      </c>
      <c r="G301" s="78" t="str">
        <f>INDEX(Propetz!G:G,MATCH($E301,Propetz!$D:$D,0),1)</f>
        <v>Inativo</v>
      </c>
      <c r="H301" s="71"/>
      <c r="I301" s="12">
        <f>INDEX(Propetz!BU:BU,MATCH($E301,Propetz!$D:$D,0),1)</f>
        <v>1780.0600000000002</v>
      </c>
      <c r="J301" s="12">
        <f>INDEX(Propetz!BV:BV,MATCH($E301,Propetz!$D:$D,0),1)</f>
        <v>0</v>
      </c>
      <c r="K301" s="12">
        <f>INDEX(Propetz!BW:BW,MATCH($E301,Propetz!$D:$D,0),1)</f>
        <v>0</v>
      </c>
      <c r="L301" s="12">
        <f>INDEX(Propetz!BX:BX,MATCH($E301,Propetz!$D:$D,0),1)</f>
        <v>0</v>
      </c>
      <c r="M301" s="12">
        <f>INDEX(Propetz!BY:BY,MATCH($E301,Propetz!$D:$D,0),1)</f>
        <v>0</v>
      </c>
    </row>
    <row r="302" spans="3:13" x14ac:dyDescent="0.25">
      <c r="C302" s="67" t="str">
        <f>INDEX(Propetz!B:B,MATCH($E302,Propetz!$D:$D,0),1)</f>
        <v>ILHA &amp; PINA LTDA</v>
      </c>
      <c r="D302" s="78" t="str">
        <f>INDEX(Propetz!C:C,MATCH($E302,Propetz!$D:$D,0),1)</f>
        <v>RS</v>
      </c>
      <c r="E302" s="64">
        <v>1152</v>
      </c>
      <c r="F302" s="78" t="str">
        <f>INDEX(Propetz!F:F,MATCH($E302,Propetz!$D:$D,0),1)</f>
        <v>Yasmin Propetz Distribuição</v>
      </c>
      <c r="G302" s="78" t="str">
        <f>INDEX(Propetz!G:G,MATCH($E302,Propetz!$D:$D,0),1)</f>
        <v>Ativo</v>
      </c>
      <c r="H302" s="71"/>
      <c r="I302" s="12">
        <f>INDEX(Propetz!BU:BU,MATCH($E302,Propetz!$D:$D,0),1)</f>
        <v>1694.6</v>
      </c>
      <c r="J302" s="12">
        <f>INDEX(Propetz!BV:BV,MATCH($E302,Propetz!$D:$D,0),1)</f>
        <v>3607.3</v>
      </c>
      <c r="K302" s="12">
        <f>INDEX(Propetz!BW:BW,MATCH($E302,Propetz!$D:$D,0),1)</f>
        <v>0</v>
      </c>
      <c r="L302" s="12">
        <f>INDEX(Propetz!BX:BX,MATCH($E302,Propetz!$D:$D,0),1)</f>
        <v>3483.44</v>
      </c>
      <c r="M302" s="12">
        <f>INDEX(Propetz!BY:BY,MATCH($E302,Propetz!$D:$D,0),1)</f>
        <v>4139.72</v>
      </c>
    </row>
    <row r="303" spans="3:13" x14ac:dyDescent="0.25">
      <c r="C303" s="67" t="str">
        <f>INDEX(Propetz!B:B,MATCH($E303,Propetz!$D:$D,0),1)</f>
        <v>CRISTIANO B SANTANA &amp; CAVICHIOLLI LTDA</v>
      </c>
      <c r="D303" s="78" t="str">
        <f>INDEX(Propetz!C:C,MATCH($E303,Propetz!$D:$D,0),1)</f>
        <v>SP</v>
      </c>
      <c r="E303" s="64">
        <v>1203</v>
      </c>
      <c r="F303" s="78" t="str">
        <f>INDEX(Propetz!F:F,MATCH($E303,Propetz!$D:$D,0),1)</f>
        <v>Emanuel Propetz Distribuição</v>
      </c>
      <c r="G303" s="78" t="str">
        <f>INDEX(Propetz!G:G,MATCH($E303,Propetz!$D:$D,0),1)</f>
        <v>Inativo</v>
      </c>
      <c r="H303" s="71"/>
      <c r="I303" s="12">
        <f>INDEX(Propetz!BU:BU,MATCH($E303,Propetz!$D:$D,0),1)</f>
        <v>1618.01</v>
      </c>
      <c r="J303" s="12">
        <f>INDEX(Propetz!BV:BV,MATCH($E303,Propetz!$D:$D,0),1)</f>
        <v>0</v>
      </c>
      <c r="K303" s="12">
        <f>INDEX(Propetz!BW:BW,MATCH($E303,Propetz!$D:$D,0),1)</f>
        <v>0</v>
      </c>
      <c r="L303" s="12">
        <f>INDEX(Propetz!BX:BX,MATCH($E303,Propetz!$D:$D,0),1)</f>
        <v>0</v>
      </c>
      <c r="M303" s="12">
        <f>INDEX(Propetz!BY:BY,MATCH($E303,Propetz!$D:$D,0),1)</f>
        <v>0</v>
      </c>
    </row>
    <row r="304" spans="3:13" x14ac:dyDescent="0.25">
      <c r="C304" s="67" t="str">
        <f>INDEX(Propetz!B:B,MATCH($E304,Propetz!$D:$D,0),1)</f>
        <v>Elecenter Comércio e Manutenção de Equipamentos Ltda</v>
      </c>
      <c r="D304" s="78" t="str">
        <f>INDEX(Propetz!C:C,MATCH($E304,Propetz!$D:$D,0),1)</f>
        <v>SP</v>
      </c>
      <c r="E304" s="64">
        <v>1206</v>
      </c>
      <c r="F304" s="78" t="str">
        <f>INDEX(Propetz!F:F,MATCH($E304,Propetz!$D:$D,0),1)</f>
        <v>Emanuel Propetz Distribuição</v>
      </c>
      <c r="G304" s="78" t="str">
        <f>INDEX(Propetz!G:G,MATCH($E304,Propetz!$D:$D,0),1)</f>
        <v>Inativo</v>
      </c>
      <c r="H304" s="71"/>
      <c r="I304" s="12">
        <f>INDEX(Propetz!BU:BU,MATCH($E304,Propetz!$D:$D,0),1)</f>
        <v>1294.48</v>
      </c>
      <c r="J304" s="12">
        <f>INDEX(Propetz!BV:BV,MATCH($E304,Propetz!$D:$D,0),1)</f>
        <v>0</v>
      </c>
      <c r="K304" s="12">
        <f>INDEX(Propetz!BW:BW,MATCH($E304,Propetz!$D:$D,0),1)</f>
        <v>0</v>
      </c>
      <c r="L304" s="12">
        <f>INDEX(Propetz!BX:BX,MATCH($E304,Propetz!$D:$D,0),1)</f>
        <v>0</v>
      </c>
      <c r="M304" s="12">
        <f>INDEX(Propetz!BY:BY,MATCH($E304,Propetz!$D:$D,0),1)</f>
        <v>0</v>
      </c>
    </row>
    <row r="305" spans="3:13" x14ac:dyDescent="0.25">
      <c r="C305" s="67" t="str">
        <f>INDEX(Propetz!B:B,MATCH($E305,Propetz!$D:$D,0),1)</f>
        <v>PIT GROOMING PET SCHOOL LTDA</v>
      </c>
      <c r="D305" s="78" t="str">
        <f>INDEX(Propetz!C:C,MATCH($E305,Propetz!$D:$D,0),1)</f>
        <v>RS</v>
      </c>
      <c r="E305" s="64">
        <v>1275</v>
      </c>
      <c r="F305" s="78" t="str">
        <f>INDEX(Propetz!F:F,MATCH($E305,Propetz!$D:$D,0),1)</f>
        <v>Yasmin Propetz Distribuição</v>
      </c>
      <c r="G305" s="78" t="str">
        <f>INDEX(Propetz!G:G,MATCH($E305,Propetz!$D:$D,0),1)</f>
        <v>Inativo</v>
      </c>
      <c r="H305" s="71"/>
      <c r="I305" s="12">
        <f>INDEX(Propetz!BU:BU,MATCH($E305,Propetz!$D:$D,0),1)</f>
        <v>1273.52</v>
      </c>
      <c r="J305" s="12">
        <f>INDEX(Propetz!BV:BV,MATCH($E305,Propetz!$D:$D,0),1)</f>
        <v>0</v>
      </c>
      <c r="K305" s="12">
        <f>INDEX(Propetz!BW:BW,MATCH($E305,Propetz!$D:$D,0),1)</f>
        <v>0</v>
      </c>
      <c r="L305" s="12">
        <f>INDEX(Propetz!BX:BX,MATCH($E305,Propetz!$D:$D,0),1)</f>
        <v>0</v>
      </c>
      <c r="M305" s="12">
        <f>INDEX(Propetz!BY:BY,MATCH($E305,Propetz!$D:$D,0),1)</f>
        <v>0</v>
      </c>
    </row>
    <row r="306" spans="3:13" x14ac:dyDescent="0.25">
      <c r="C306" s="67" t="str">
        <f>INDEX(Propetz!B:B,MATCH($E306,Propetz!$D:$D,0),1)</f>
        <v>J.W EQUIPAMENTOS</v>
      </c>
      <c r="D306" s="78" t="str">
        <f>INDEX(Propetz!C:C,MATCH($E306,Propetz!$D:$D,0),1)</f>
        <v>DF</v>
      </c>
      <c r="E306" s="64">
        <v>1359</v>
      </c>
      <c r="F306" s="78" t="str">
        <f>INDEX(Propetz!F:F,MATCH($E306,Propetz!$D:$D,0),1)</f>
        <v>Cristiane La Maison Propetz</v>
      </c>
      <c r="G306" s="78" t="str">
        <f>INDEX(Propetz!G:G,MATCH($E306,Propetz!$D:$D,0),1)</f>
        <v>Ativo</v>
      </c>
      <c r="H306" s="71"/>
      <c r="I306" s="12">
        <f>INDEX(Propetz!BU:BU,MATCH($E306,Propetz!$D:$D,0),1)</f>
        <v>1239.3599999999999</v>
      </c>
      <c r="J306" s="12">
        <f>INDEX(Propetz!BV:BV,MATCH($E306,Propetz!$D:$D,0),1)</f>
        <v>8920.9700000000012</v>
      </c>
      <c r="K306" s="12">
        <f>INDEX(Propetz!BW:BW,MATCH($E306,Propetz!$D:$D,0),1)</f>
        <v>1455</v>
      </c>
      <c r="L306" s="12">
        <f>INDEX(Propetz!BX:BX,MATCH($E306,Propetz!$D:$D,0),1)</f>
        <v>2443.6799999999998</v>
      </c>
      <c r="M306" s="12">
        <f>INDEX(Propetz!BY:BY,MATCH($E306,Propetz!$D:$D,0),1)</f>
        <v>399.6</v>
      </c>
    </row>
    <row r="307" spans="3:13" x14ac:dyDescent="0.25">
      <c r="C307" s="67" t="str">
        <f>INDEX(Propetz!B:B,MATCH($E307,Propetz!$D:$D,0),1)</f>
        <v>MIKEDA &amp; IKEDA - COMERCIO E SERVICOS DE BANHO E TOSA LTDA</v>
      </c>
      <c r="D307" s="78" t="str">
        <f>INDEX(Propetz!C:C,MATCH($E307,Propetz!$D:$D,0),1)</f>
        <v>SP</v>
      </c>
      <c r="E307" s="64">
        <v>1332</v>
      </c>
      <c r="F307" s="78" t="str">
        <f>INDEX(Propetz!F:F,MATCH($E307,Propetz!$D:$D,0),1)</f>
        <v>Emanuel Propetz Distribuição</v>
      </c>
      <c r="G307" s="78" t="str">
        <f>INDEX(Propetz!G:G,MATCH($E307,Propetz!$D:$D,0),1)</f>
        <v>ativo</v>
      </c>
      <c r="H307" s="71"/>
      <c r="I307" s="12">
        <f>INDEX(Propetz!BU:BU,MATCH($E307,Propetz!$D:$D,0),1)</f>
        <v>1231.92</v>
      </c>
      <c r="J307" s="12">
        <f>INDEX(Propetz!BV:BV,MATCH($E307,Propetz!$D:$D,0),1)</f>
        <v>18334.099999999999</v>
      </c>
      <c r="K307" s="12">
        <f>INDEX(Propetz!BW:BW,MATCH($E307,Propetz!$D:$D,0),1)</f>
        <v>4918.37</v>
      </c>
      <c r="L307" s="12">
        <f>INDEX(Propetz!BX:BX,MATCH($E307,Propetz!$D:$D,0),1)</f>
        <v>17642.34</v>
      </c>
      <c r="M307" s="12">
        <f>INDEX(Propetz!BY:BY,MATCH($E307,Propetz!$D:$D,0),1)</f>
        <v>1175.4000000000001</v>
      </c>
    </row>
    <row r="308" spans="3:13" x14ac:dyDescent="0.25">
      <c r="C308" s="67" t="str">
        <f>INDEX(Propetz!B:B,MATCH($E308,Propetz!$D:$D,0),1)</f>
        <v>WALDECIR ALEXANDRE DA SILVA 71449892949</v>
      </c>
      <c r="D308" s="78" t="str">
        <f>INDEX(Propetz!C:C,MATCH($E308,Propetz!$D:$D,0),1)</f>
        <v>SC</v>
      </c>
      <c r="E308" s="64">
        <v>1335</v>
      </c>
      <c r="F308" s="78" t="str">
        <f>INDEX(Propetz!F:F,MATCH($E308,Propetz!$D:$D,0),1)</f>
        <v>Cristiane La Maison Propetz</v>
      </c>
      <c r="G308" s="78" t="str">
        <f>INDEX(Propetz!G:G,MATCH($E308,Propetz!$D:$D,0),1)</f>
        <v>Inativo</v>
      </c>
      <c r="H308" s="71"/>
      <c r="I308" s="12">
        <f>INDEX(Propetz!BU:BU,MATCH($E308,Propetz!$D:$D,0),1)</f>
        <v>1161.7</v>
      </c>
      <c r="J308" s="12">
        <f>INDEX(Propetz!BV:BV,MATCH($E308,Propetz!$D:$D,0),1)</f>
        <v>0</v>
      </c>
      <c r="K308" s="12">
        <f>INDEX(Propetz!BW:BW,MATCH($E308,Propetz!$D:$D,0),1)</f>
        <v>0</v>
      </c>
      <c r="L308" s="12">
        <f>INDEX(Propetz!BX:BX,MATCH($E308,Propetz!$D:$D,0),1)</f>
        <v>0</v>
      </c>
      <c r="M308" s="12">
        <f>INDEX(Propetz!BY:BY,MATCH($E308,Propetz!$D:$D,0),1)</f>
        <v>0</v>
      </c>
    </row>
    <row r="309" spans="3:13" ht="45" x14ac:dyDescent="0.25">
      <c r="C309" s="67" t="str">
        <f>INDEX(Propetz!B:B,MATCH($E309,Propetz!$D:$D,0),1)</f>
        <v>CARVALHO E CARVALHO PET CENTER COMERCIO E ACESSORIOS LTDA</v>
      </c>
      <c r="D309" s="78" t="str">
        <f>INDEX(Propetz!C:C,MATCH($E309,Propetz!$D:$D,0),1)</f>
        <v>SP</v>
      </c>
      <c r="E309" s="64">
        <v>1080</v>
      </c>
      <c r="F309" s="78" t="str">
        <f>INDEX(Propetz!F:F,MATCH($E309,Propetz!$D:$D,0),1)</f>
        <v>Emanuel Propetz Distribuição</v>
      </c>
      <c r="G309" s="78" t="str">
        <f>INDEX(Propetz!G:G,MATCH($E309,Propetz!$D:$D,0),1)</f>
        <v>Ativo</v>
      </c>
      <c r="H309" s="71" t="s">
        <v>665</v>
      </c>
      <c r="I309" s="12">
        <f>INDEX(Propetz!BU:BU,MATCH($E309,Propetz!$D:$D,0),1)</f>
        <v>990.77</v>
      </c>
      <c r="J309" s="12">
        <f>INDEX(Propetz!BV:BV,MATCH($E309,Propetz!$D:$D,0),1)</f>
        <v>4775.49</v>
      </c>
      <c r="K309" s="12">
        <f>INDEX(Propetz!BW:BW,MATCH($E309,Propetz!$D:$D,0),1)</f>
        <v>1294.4000000000001</v>
      </c>
      <c r="L309" s="12">
        <f>INDEX(Propetz!BX:BX,MATCH($E309,Propetz!$D:$D,0),1)</f>
        <v>1971.96</v>
      </c>
      <c r="M309" s="12">
        <f>INDEX(Propetz!BY:BY,MATCH($E309,Propetz!$D:$D,0),1)</f>
        <v>1160.52</v>
      </c>
    </row>
    <row r="310" spans="3:13" x14ac:dyDescent="0.25">
      <c r="C310" s="67" t="str">
        <f>INDEX(Propetz!B:B,MATCH($E310,Propetz!$D:$D,0),1)</f>
        <v>DE PAULA COMERCIO DE PECAS - EIRELI</v>
      </c>
      <c r="D310" s="78" t="str">
        <f>INDEX(Propetz!C:C,MATCH($E310,Propetz!$D:$D,0),1)</f>
        <v>SP</v>
      </c>
      <c r="E310" s="64">
        <v>1079</v>
      </c>
      <c r="F310" s="78" t="str">
        <f>INDEX(Propetz!F:F,MATCH($E310,Propetz!$D:$D,0),1)</f>
        <v>Emanuel Propetz Distribuição</v>
      </c>
      <c r="G310" s="78" t="str">
        <f>INDEX(Propetz!G:G,MATCH($E310,Propetz!$D:$D,0),1)</f>
        <v>Inativo</v>
      </c>
      <c r="H310" s="71"/>
      <c r="I310" s="12">
        <f>INDEX(Propetz!BU:BU,MATCH($E310,Propetz!$D:$D,0),1)</f>
        <v>922.26</v>
      </c>
      <c r="J310" s="12">
        <f>INDEX(Propetz!BV:BV,MATCH($E310,Propetz!$D:$D,0),1)</f>
        <v>0</v>
      </c>
      <c r="K310" s="12">
        <f>INDEX(Propetz!BW:BW,MATCH($E310,Propetz!$D:$D,0),1)</f>
        <v>0</v>
      </c>
      <c r="L310" s="12">
        <f>INDEX(Propetz!BX:BX,MATCH($E310,Propetz!$D:$D,0),1)</f>
        <v>0</v>
      </c>
      <c r="M310" s="12">
        <f>INDEX(Propetz!BY:BY,MATCH($E310,Propetz!$D:$D,0),1)</f>
        <v>0</v>
      </c>
    </row>
    <row r="311" spans="3:13" x14ac:dyDescent="0.25">
      <c r="C311" s="67" t="str">
        <f>INDEX(Propetz!B:B,MATCH($E311,Propetz!$D:$D,0),1)</f>
        <v>LIAMARA SUTIL DA FONSECA GIRARDI</v>
      </c>
      <c r="D311" s="78" t="str">
        <f>INDEX(Propetz!C:C,MATCH($E311,Propetz!$D:$D,0),1)</f>
        <v>RS</v>
      </c>
      <c r="E311" s="64">
        <v>1222</v>
      </c>
      <c r="F311" s="78" t="str">
        <f>INDEX(Propetz!F:F,MATCH($E311,Propetz!$D:$D,0),1)</f>
        <v>Yasmin Propetz Distribuição</v>
      </c>
      <c r="G311" s="78" t="str">
        <f>INDEX(Propetz!G:G,MATCH($E311,Propetz!$D:$D,0),1)</f>
        <v>Inativo</v>
      </c>
      <c r="H311" s="71"/>
      <c r="I311" s="12">
        <f>INDEX(Propetz!BU:BU,MATCH($E311,Propetz!$D:$D,0),1)</f>
        <v>795.24</v>
      </c>
      <c r="J311" s="12">
        <f>INDEX(Propetz!BV:BV,MATCH($E311,Propetz!$D:$D,0),1)</f>
        <v>0</v>
      </c>
      <c r="K311" s="12">
        <f>INDEX(Propetz!BW:BW,MATCH($E311,Propetz!$D:$D,0),1)</f>
        <v>0</v>
      </c>
      <c r="L311" s="12">
        <f>INDEX(Propetz!BX:BX,MATCH($E311,Propetz!$D:$D,0),1)</f>
        <v>0</v>
      </c>
      <c r="M311" s="12">
        <f>INDEX(Propetz!BY:BY,MATCH($E311,Propetz!$D:$D,0),1)</f>
        <v>0</v>
      </c>
    </row>
    <row r="312" spans="3:13" x14ac:dyDescent="0.25">
      <c r="C312" s="67" t="str">
        <f>INDEX(Propetz!B:B,MATCH($E312,Propetz!$D:$D,0),1)</f>
        <v>DEYZI CRISTIANA DE CARVALHO</v>
      </c>
      <c r="D312" s="78" t="str">
        <f>INDEX(Propetz!C:C,MATCH($E312,Propetz!$D:$D,0),1)</f>
        <v>RS</v>
      </c>
      <c r="E312" s="64">
        <v>1215</v>
      </c>
      <c r="F312" s="78" t="str">
        <f>INDEX(Propetz!F:F,MATCH($E312,Propetz!$D:$D,0),1)</f>
        <v>Yasmin Propetz Distribuição</v>
      </c>
      <c r="G312" s="78" t="str">
        <f>INDEX(Propetz!G:G,MATCH($E312,Propetz!$D:$D,0),1)</f>
        <v>Inativo</v>
      </c>
      <c r="H312" s="71"/>
      <c r="I312" s="12">
        <f>INDEX(Propetz!BU:BU,MATCH($E312,Propetz!$D:$D,0),1)</f>
        <v>757.09</v>
      </c>
      <c r="J312" s="12">
        <f>INDEX(Propetz!BV:BV,MATCH($E312,Propetz!$D:$D,0),1)</f>
        <v>0</v>
      </c>
      <c r="K312" s="12">
        <f>INDEX(Propetz!BW:BW,MATCH($E312,Propetz!$D:$D,0),1)</f>
        <v>0</v>
      </c>
      <c r="L312" s="12">
        <f>INDEX(Propetz!BX:BX,MATCH($E312,Propetz!$D:$D,0),1)</f>
        <v>0</v>
      </c>
      <c r="M312" s="12">
        <f>INDEX(Propetz!BY:BY,MATCH($E312,Propetz!$D:$D,0),1)</f>
        <v>0</v>
      </c>
    </row>
    <row r="313" spans="3:13" x14ac:dyDescent="0.25">
      <c r="C313" s="67" t="str">
        <f>INDEX(Propetz!B:B,MATCH($E313,Propetz!$D:$D,0),1)</f>
        <v>VALDENIR PINTO ALANO</v>
      </c>
      <c r="D313" s="78" t="str">
        <f>INDEX(Propetz!C:C,MATCH($E313,Propetz!$D:$D,0),1)</f>
        <v>MG</v>
      </c>
      <c r="E313" s="64">
        <v>1204</v>
      </c>
      <c r="F313" s="78" t="str">
        <f>INDEX(Propetz!F:F,MATCH($E313,Propetz!$D:$D,0),1)</f>
        <v>Emanuel Propetz Distribuição</v>
      </c>
      <c r="G313" s="78" t="str">
        <f>INDEX(Propetz!G:G,MATCH($E313,Propetz!$D:$D,0),1)</f>
        <v>Inativo</v>
      </c>
      <c r="H313" s="71"/>
      <c r="I313" s="12">
        <f>INDEX(Propetz!BU:BU,MATCH($E313,Propetz!$D:$D,0),1)</f>
        <v>523.26</v>
      </c>
      <c r="J313" s="12">
        <f>INDEX(Propetz!BV:BV,MATCH($E313,Propetz!$D:$D,0),1)</f>
        <v>0</v>
      </c>
      <c r="K313" s="12">
        <f>INDEX(Propetz!BW:BW,MATCH($E313,Propetz!$D:$D,0),1)</f>
        <v>0</v>
      </c>
      <c r="L313" s="12">
        <f>INDEX(Propetz!BX:BX,MATCH($E313,Propetz!$D:$D,0),1)</f>
        <v>0</v>
      </c>
      <c r="M313" s="12">
        <f>INDEX(Propetz!BY:BY,MATCH($E313,Propetz!$D:$D,0),1)</f>
        <v>0</v>
      </c>
    </row>
    <row r="314" spans="3:13" x14ac:dyDescent="0.25">
      <c r="C314" s="67" t="str">
        <f>INDEX(Propetz!B:B,MATCH($E314,Propetz!$D:$D,0),1)</f>
        <v>SHOPPING DO TOSADOR DISTRIBUIDOR DE ACESSORIOS PARA PET SHOP</v>
      </c>
      <c r="D314" s="78" t="str">
        <f>INDEX(Propetz!C:C,MATCH($E314,Propetz!$D:$D,0),1)</f>
        <v>SP</v>
      </c>
      <c r="E314" s="64">
        <v>1026</v>
      </c>
      <c r="F314" s="78" t="str">
        <f>INDEX(Propetz!F:F,MATCH($E314,Propetz!$D:$D,0),1)</f>
        <v>Emanuel Propetz Distribuição</v>
      </c>
      <c r="G314" s="78" t="str">
        <f>INDEX(Propetz!G:G,MATCH($E314,Propetz!$D:$D,0),1)</f>
        <v>inadimplente</v>
      </c>
      <c r="H314" s="71"/>
      <c r="I314" s="12">
        <f>INDEX(Propetz!BU:BU,MATCH($E314,Propetz!$D:$D,0),1)</f>
        <v>461.78</v>
      </c>
      <c r="J314" s="12">
        <f>INDEX(Propetz!BV:BV,MATCH($E314,Propetz!$D:$D,0),1)</f>
        <v>0</v>
      </c>
      <c r="K314" s="12">
        <f>INDEX(Propetz!BW:BW,MATCH($E314,Propetz!$D:$D,0),1)</f>
        <v>0</v>
      </c>
      <c r="L314" s="12">
        <f>INDEX(Propetz!BX:BX,MATCH($E314,Propetz!$D:$D,0),1)</f>
        <v>0</v>
      </c>
      <c r="M314" s="12">
        <f>INDEX(Propetz!BY:BY,MATCH($E314,Propetz!$D:$D,0),1)</f>
        <v>0</v>
      </c>
    </row>
    <row r="315" spans="3:13" x14ac:dyDescent="0.25">
      <c r="C315" s="67" t="str">
        <f>INDEX(Propetz!B:B,MATCH($E315,Propetz!$D:$D,0),1)</f>
        <v>ARQUELINO PEREIRA JUNIOR</v>
      </c>
      <c r="D315" s="78" t="str">
        <f>INDEX(Propetz!C:C,MATCH($E315,Propetz!$D:$D,0),1)</f>
        <v>SC</v>
      </c>
      <c r="E315" s="64">
        <v>1230</v>
      </c>
      <c r="F315" s="78" t="str">
        <f>INDEX(Propetz!F:F,MATCH($E315,Propetz!$D:$D,0),1)</f>
        <v>Yasmin Propetz Distribuição</v>
      </c>
      <c r="G315" s="78" t="str">
        <f>INDEX(Propetz!G:G,MATCH($E315,Propetz!$D:$D,0),1)</f>
        <v>Inativo</v>
      </c>
      <c r="H315" s="71"/>
      <c r="I315" s="12">
        <f>INDEX(Propetz!BU:BU,MATCH($E315,Propetz!$D:$D,0),1)</f>
        <v>450.53</v>
      </c>
      <c r="J315" s="12">
        <f>INDEX(Propetz!BV:BV,MATCH($E315,Propetz!$D:$D,0),1)</f>
        <v>0</v>
      </c>
      <c r="K315" s="12">
        <f>INDEX(Propetz!BW:BW,MATCH($E315,Propetz!$D:$D,0),1)</f>
        <v>0</v>
      </c>
      <c r="L315" s="12">
        <f>INDEX(Propetz!BX:BX,MATCH($E315,Propetz!$D:$D,0),1)</f>
        <v>0</v>
      </c>
      <c r="M315" s="12">
        <f>INDEX(Propetz!BY:BY,MATCH($E315,Propetz!$D:$D,0),1)</f>
        <v>0</v>
      </c>
    </row>
    <row r="316" spans="3:13" x14ac:dyDescent="0.25">
      <c r="C316" s="67" t="str">
        <f>INDEX(Propetz!B:B,MATCH($E316,Propetz!$D:$D,0),1)</f>
        <v>JF LAMINAS E EQUIPAMENTOS PARA BANHO E TOSA LTDA</v>
      </c>
      <c r="D316" s="78" t="str">
        <f>INDEX(Propetz!C:C,MATCH($E316,Propetz!$D:$D,0),1)</f>
        <v>MG</v>
      </c>
      <c r="E316" s="64">
        <v>1072</v>
      </c>
      <c r="F316" s="78" t="str">
        <f>INDEX(Propetz!F:F,MATCH($E316,Propetz!$D:$D,0),1)</f>
        <v>Emanuel Propetz Distribuição</v>
      </c>
      <c r="G316" s="78" t="str">
        <f>INDEX(Propetz!G:G,MATCH($E316,Propetz!$D:$D,0),1)</f>
        <v>Ativo</v>
      </c>
      <c r="H316" s="71"/>
      <c r="I316" s="12">
        <f>INDEX(Propetz!BU:BU,MATCH($E316,Propetz!$D:$D,0),1)</f>
        <v>0</v>
      </c>
      <c r="J316" s="12">
        <f>INDEX(Propetz!BV:BV,MATCH($E316,Propetz!$D:$D,0),1)</f>
        <v>17580</v>
      </c>
      <c r="K316" s="12">
        <f>INDEX(Propetz!BW:BW,MATCH($E316,Propetz!$D:$D,0),1)</f>
        <v>7653.84</v>
      </c>
      <c r="L316" s="12">
        <f>INDEX(Propetz!BX:BX,MATCH($E316,Propetz!$D:$D,0),1)</f>
        <v>8835.49</v>
      </c>
      <c r="M316" s="12">
        <f>INDEX(Propetz!BY:BY,MATCH($E316,Propetz!$D:$D,0),1)</f>
        <v>8928.2799999999988</v>
      </c>
    </row>
    <row r="317" spans="3:13" x14ac:dyDescent="0.25">
      <c r="C317" s="67" t="str">
        <f>INDEX(Propetz!B:B,MATCH($E317,Propetz!$D:$D,0),1)</f>
        <v>JOAO PAULO RIZZATTI 00787231916</v>
      </c>
      <c r="D317" s="78" t="str">
        <f>INDEX(Propetz!C:C,MATCH($E317,Propetz!$D:$D,0),1)</f>
        <v>SC</v>
      </c>
      <c r="E317" s="64">
        <v>1050</v>
      </c>
      <c r="F317" s="78" t="str">
        <f>INDEX(Propetz!F:F,MATCH($E317,Propetz!$D:$D,0),1)</f>
        <v>Yasmin Propetz Distribuição</v>
      </c>
      <c r="G317" s="78" t="str">
        <f>INDEX(Propetz!G:G,MATCH($E317,Propetz!$D:$D,0),1)</f>
        <v>Inativo</v>
      </c>
      <c r="H317" s="71"/>
      <c r="I317" s="12">
        <f>INDEX(Propetz!BU:BU,MATCH($E317,Propetz!$D:$D,0),1)</f>
        <v>0</v>
      </c>
      <c r="J317" s="12">
        <f>INDEX(Propetz!BV:BV,MATCH($E317,Propetz!$D:$D,0),1)</f>
        <v>0</v>
      </c>
      <c r="K317" s="12">
        <f>INDEX(Propetz!BW:BW,MATCH($E317,Propetz!$D:$D,0),1)</f>
        <v>0</v>
      </c>
      <c r="L317" s="12">
        <f>INDEX(Propetz!BX:BX,MATCH($E317,Propetz!$D:$D,0),1)</f>
        <v>0</v>
      </c>
      <c r="M317" s="12">
        <f>INDEX(Propetz!BY:BY,MATCH($E317,Propetz!$D:$D,0),1)</f>
        <v>0</v>
      </c>
    </row>
    <row r="318" spans="3:13" x14ac:dyDescent="0.25">
      <c r="C318" s="67" t="str">
        <f>INDEX(Propetz!B:B,MATCH($E318,Propetz!$D:$D,0),1)</f>
        <v>BAUPET COMERCIAL LTDA</v>
      </c>
      <c r="D318" s="78" t="str">
        <f>INDEX(Propetz!C:C,MATCH($E318,Propetz!$D:$D,0),1)</f>
        <v>SP</v>
      </c>
      <c r="E318" s="64">
        <v>1049</v>
      </c>
      <c r="F318" s="78" t="str">
        <f>INDEX(Propetz!F:F,MATCH($E318,Propetz!$D:$D,0),1)</f>
        <v>Emanuel Propetz Distribuição</v>
      </c>
      <c r="G318" s="78" t="str">
        <f>INDEX(Propetz!G:G,MATCH($E318,Propetz!$D:$D,0),1)</f>
        <v>Inativo</v>
      </c>
      <c r="H318" s="71"/>
      <c r="I318" s="12">
        <f>INDEX(Propetz!BU:BU,MATCH($E318,Propetz!$D:$D,0),1)</f>
        <v>0</v>
      </c>
      <c r="J318" s="12">
        <f>INDEX(Propetz!BV:BV,MATCH($E318,Propetz!$D:$D,0),1)</f>
        <v>0</v>
      </c>
      <c r="K318" s="12">
        <f>INDEX(Propetz!BW:BW,MATCH($E318,Propetz!$D:$D,0),1)</f>
        <v>0</v>
      </c>
      <c r="L318" s="12">
        <f>INDEX(Propetz!BX:BX,MATCH($E318,Propetz!$D:$D,0),1)</f>
        <v>0</v>
      </c>
      <c r="M318" s="12">
        <f>INDEX(Propetz!BY:BY,MATCH($E318,Propetz!$D:$D,0),1)</f>
        <v>0</v>
      </c>
    </row>
    <row r="319" spans="3:13" x14ac:dyDescent="0.25">
      <c r="C319" s="67" t="str">
        <f>INDEX(Propetz!B:B,MATCH($E319,Propetz!$D:$D,0),1)</f>
        <v>CASA DE RACAO AGUA BRANCA LTDA.</v>
      </c>
      <c r="D319" s="78" t="str">
        <f>INDEX(Propetz!C:C,MATCH($E319,Propetz!$D:$D,0),1)</f>
        <v>SP</v>
      </c>
      <c r="E319" s="64">
        <v>1159</v>
      </c>
      <c r="F319" s="78" t="str">
        <f>INDEX(Propetz!F:F,MATCH($E319,Propetz!$D:$D,0),1)</f>
        <v>Emanuel Propetz Distribuição</v>
      </c>
      <c r="G319" s="78" t="str">
        <f>INDEX(Propetz!G:G,MATCH($E319,Propetz!$D:$D,0),1)</f>
        <v>Inativo</v>
      </c>
      <c r="H319" s="71"/>
      <c r="I319" s="12">
        <f>INDEX(Propetz!BU:BU,MATCH($E319,Propetz!$D:$D,0),1)</f>
        <v>0</v>
      </c>
      <c r="J319" s="12">
        <f>INDEX(Propetz!BV:BV,MATCH($E319,Propetz!$D:$D,0),1)</f>
        <v>0</v>
      </c>
      <c r="K319" s="12">
        <f>INDEX(Propetz!BW:BW,MATCH($E319,Propetz!$D:$D,0),1)</f>
        <v>0</v>
      </c>
      <c r="L319" s="12">
        <f>INDEX(Propetz!BX:BX,MATCH($E319,Propetz!$D:$D,0),1)</f>
        <v>0</v>
      </c>
      <c r="M319" s="12">
        <f>INDEX(Propetz!BY:BY,MATCH($E319,Propetz!$D:$D,0),1)</f>
        <v>0</v>
      </c>
    </row>
    <row r="320" spans="3:13" x14ac:dyDescent="0.25">
      <c r="C320" s="67" t="str">
        <f>INDEX(Propetz!B:B,MATCH($E320,Propetz!$D:$D,0),1)</f>
        <v>COMERCIO DE ARTI. P/ PET SHOP ANIMALISSIMO LTDA</v>
      </c>
      <c r="D320" s="78" t="str">
        <f>INDEX(Propetz!C:C,MATCH($E320,Propetz!$D:$D,0),1)</f>
        <v>SP</v>
      </c>
      <c r="E320" s="64">
        <v>1108</v>
      </c>
      <c r="F320" s="78" t="str">
        <f>INDEX(Propetz!F:F,MATCH($E320,Propetz!$D:$D,0),1)</f>
        <v>Cristiane La Maison Propetz</v>
      </c>
      <c r="G320" s="78" t="str">
        <f>INDEX(Propetz!G:G,MATCH($E320,Propetz!$D:$D,0),1)</f>
        <v>Ativo</v>
      </c>
      <c r="H320" s="71"/>
      <c r="I320" s="12">
        <f>INDEX(Propetz!BU:BU,MATCH($E320,Propetz!$D:$D,0),1)</f>
        <v>0</v>
      </c>
      <c r="J320" s="12">
        <f>INDEX(Propetz!BV:BV,MATCH($E320,Propetz!$D:$D,0),1)</f>
        <v>0</v>
      </c>
      <c r="K320" s="12">
        <f>INDEX(Propetz!BW:BW,MATCH($E320,Propetz!$D:$D,0),1)</f>
        <v>0</v>
      </c>
      <c r="L320" s="12">
        <f>INDEX(Propetz!BX:BX,MATCH($E320,Propetz!$D:$D,0),1)</f>
        <v>18601.91</v>
      </c>
      <c r="M320" s="12">
        <f>INDEX(Propetz!BY:BY,MATCH($E320,Propetz!$D:$D,0),1)</f>
        <v>45616.959999999999</v>
      </c>
    </row>
    <row r="321" spans="3:13" x14ac:dyDescent="0.25">
      <c r="C321" s="67" t="str">
        <f>INDEX(Propetz!B:B,MATCH($E321,Propetz!$D:$D,0),1)</f>
        <v>FERNANDO SADAO FUKUDA</v>
      </c>
      <c r="D321" s="78" t="str">
        <f>INDEX(Propetz!C:C,MATCH($E321,Propetz!$D:$D,0),1)</f>
        <v>SP</v>
      </c>
      <c r="E321" s="64">
        <v>1067</v>
      </c>
      <c r="F321" s="78" t="str">
        <f>INDEX(Propetz!F:F,MATCH($E321,Propetz!$D:$D,0),1)</f>
        <v>Emanuel Propetz Distribuição</v>
      </c>
      <c r="G321" s="78" t="str">
        <f>INDEX(Propetz!G:G,MATCH($E321,Propetz!$D:$D,0),1)</f>
        <v>Inativo</v>
      </c>
      <c r="H321" s="71"/>
      <c r="I321" s="12">
        <f>INDEX(Propetz!BU:BU,MATCH($E321,Propetz!$D:$D,0),1)</f>
        <v>0</v>
      </c>
      <c r="J321" s="12">
        <f>INDEX(Propetz!BV:BV,MATCH($E321,Propetz!$D:$D,0),1)</f>
        <v>0</v>
      </c>
      <c r="K321" s="12">
        <f>INDEX(Propetz!BW:BW,MATCH($E321,Propetz!$D:$D,0),1)</f>
        <v>0</v>
      </c>
      <c r="L321" s="12">
        <f>INDEX(Propetz!BX:BX,MATCH($E321,Propetz!$D:$D,0),1)</f>
        <v>0</v>
      </c>
      <c r="M321" s="12">
        <f>INDEX(Propetz!BY:BY,MATCH($E321,Propetz!$D:$D,0),1)</f>
        <v>0</v>
      </c>
    </row>
    <row r="322" spans="3:13" x14ac:dyDescent="0.25">
      <c r="C322" s="67" t="str">
        <f>INDEX(Propetz!B:B,MATCH($E322,Propetz!$D:$D,0),1)</f>
        <v>ANIMALE COMERCIO &amp; SERVICOS LTDA</v>
      </c>
      <c r="D322" s="78" t="str">
        <f>INDEX(Propetz!C:C,MATCH($E322,Propetz!$D:$D,0),1)</f>
        <v>CE</v>
      </c>
      <c r="E322" s="64">
        <v>1155</v>
      </c>
      <c r="F322" s="78" t="str">
        <f>INDEX(Propetz!F:F,MATCH($E322,Propetz!$D:$D,0),1)</f>
        <v>Emanuel Propetz Distribuição</v>
      </c>
      <c r="G322" s="78" t="str">
        <f>INDEX(Propetz!G:G,MATCH($E322,Propetz!$D:$D,0),1)</f>
        <v>Inativo</v>
      </c>
      <c r="H322" s="71"/>
      <c r="I322" s="12">
        <f>INDEX(Propetz!BU:BU,MATCH($E322,Propetz!$D:$D,0),1)</f>
        <v>0</v>
      </c>
      <c r="J322" s="12">
        <f>INDEX(Propetz!BV:BV,MATCH($E322,Propetz!$D:$D,0),1)</f>
        <v>1199.72</v>
      </c>
      <c r="K322" s="12">
        <f>INDEX(Propetz!BW:BW,MATCH($E322,Propetz!$D:$D,0),1)</f>
        <v>0</v>
      </c>
      <c r="L322" s="12">
        <f>INDEX(Propetz!BX:BX,MATCH($E322,Propetz!$D:$D,0),1)</f>
        <v>0</v>
      </c>
      <c r="M322" s="12">
        <f>INDEX(Propetz!BY:BY,MATCH($E322,Propetz!$D:$D,0),1)</f>
        <v>0</v>
      </c>
    </row>
    <row r="323" spans="3:13" x14ac:dyDescent="0.25">
      <c r="C323" s="67" t="str">
        <f>INDEX(Propetz!B:B,MATCH($E323,Propetz!$D:$D,0),1)</f>
        <v>LUCIANA INACIA DE MORAES 29520646876</v>
      </c>
      <c r="D323" s="78" t="str">
        <f>INDEX(Propetz!C:C,MATCH($E323,Propetz!$D:$D,0),1)</f>
        <v>SP</v>
      </c>
      <c r="E323" s="64">
        <v>1120</v>
      </c>
      <c r="F323" s="78" t="str">
        <f>INDEX(Propetz!F:F,MATCH($E323,Propetz!$D:$D,0),1)</f>
        <v>Emanuel Propetz Distribuição</v>
      </c>
      <c r="G323" s="78" t="str">
        <f>INDEX(Propetz!G:G,MATCH($E323,Propetz!$D:$D,0),1)</f>
        <v>Ativo</v>
      </c>
      <c r="H323" s="71"/>
      <c r="I323" s="12">
        <f>INDEX(Propetz!BU:BU,MATCH($E323,Propetz!$D:$D,0),1)</f>
        <v>0</v>
      </c>
      <c r="J323" s="12">
        <f>INDEX(Propetz!BV:BV,MATCH($E323,Propetz!$D:$D,0),1)</f>
        <v>11391.67</v>
      </c>
      <c r="K323" s="12">
        <f>INDEX(Propetz!BW:BW,MATCH($E323,Propetz!$D:$D,0),1)</f>
        <v>0</v>
      </c>
      <c r="L323" s="12">
        <f>INDEX(Propetz!BX:BX,MATCH($E323,Propetz!$D:$D,0),1)</f>
        <v>0</v>
      </c>
      <c r="M323" s="12">
        <f>INDEX(Propetz!BY:BY,MATCH($E323,Propetz!$D:$D,0),1)</f>
        <v>0</v>
      </c>
    </row>
    <row r="324" spans="3:13" x14ac:dyDescent="0.25">
      <c r="C324" s="67" t="str">
        <f>INDEX(Propetz!B:B,MATCH($E324,Propetz!$D:$D,0),1)</f>
        <v>MAYRA FERNANDES GIGLIO 33224689846</v>
      </c>
      <c r="D324" s="78" t="str">
        <f>INDEX(Propetz!C:C,MATCH($E324,Propetz!$D:$D,0),1)</f>
        <v>SP</v>
      </c>
      <c r="E324" s="64">
        <v>1090</v>
      </c>
      <c r="F324" s="78" t="str">
        <f>INDEX(Propetz!F:F,MATCH($E324,Propetz!$D:$D,0),1)</f>
        <v>Emanuel Propetz Distribuição</v>
      </c>
      <c r="G324" s="78" t="str">
        <f>INDEX(Propetz!G:G,MATCH($E324,Propetz!$D:$D,0),1)</f>
        <v>Inativo</v>
      </c>
      <c r="H324" s="71"/>
      <c r="I324" s="12">
        <f>INDEX(Propetz!BU:BU,MATCH($E324,Propetz!$D:$D,0),1)</f>
        <v>0</v>
      </c>
      <c r="J324" s="12">
        <f>INDEX(Propetz!BV:BV,MATCH($E324,Propetz!$D:$D,0),1)</f>
        <v>0</v>
      </c>
      <c r="K324" s="12">
        <f>INDEX(Propetz!BW:BW,MATCH($E324,Propetz!$D:$D,0),1)</f>
        <v>0</v>
      </c>
      <c r="L324" s="12">
        <f>INDEX(Propetz!BX:BX,MATCH($E324,Propetz!$D:$D,0),1)</f>
        <v>0</v>
      </c>
      <c r="M324" s="12">
        <f>INDEX(Propetz!BY:BY,MATCH($E324,Propetz!$D:$D,0),1)</f>
        <v>0</v>
      </c>
    </row>
    <row r="325" spans="3:13" x14ac:dyDescent="0.25">
      <c r="C325" s="67" t="str">
        <f>INDEX(Propetz!B:B,MATCH($E325,Propetz!$D:$D,0),1)</f>
        <v>METALVET MOVEIS VETERINARIOS LTDA</v>
      </c>
      <c r="D325" s="78" t="str">
        <f>INDEX(Propetz!C:C,MATCH($E325,Propetz!$D:$D,0),1)</f>
        <v>SP</v>
      </c>
      <c r="E325" s="64">
        <v>1048</v>
      </c>
      <c r="F325" s="78" t="str">
        <f>INDEX(Propetz!F:F,MATCH($E325,Propetz!$D:$D,0),1)</f>
        <v>Emanuel Propetz Distribuição</v>
      </c>
      <c r="G325" s="78" t="str">
        <f>INDEX(Propetz!G:G,MATCH($E325,Propetz!$D:$D,0),1)</f>
        <v>Inativo</v>
      </c>
      <c r="H325" s="71"/>
      <c r="I325" s="12">
        <f>INDEX(Propetz!BU:BU,MATCH($E325,Propetz!$D:$D,0),1)</f>
        <v>0</v>
      </c>
      <c r="J325" s="12">
        <f>INDEX(Propetz!BV:BV,MATCH($E325,Propetz!$D:$D,0),1)</f>
        <v>0</v>
      </c>
      <c r="K325" s="12">
        <f>INDEX(Propetz!BW:BW,MATCH($E325,Propetz!$D:$D,0),1)</f>
        <v>0</v>
      </c>
      <c r="L325" s="12">
        <f>INDEX(Propetz!BX:BX,MATCH($E325,Propetz!$D:$D,0),1)</f>
        <v>0</v>
      </c>
      <c r="M325" s="12">
        <f>INDEX(Propetz!BY:BY,MATCH($E325,Propetz!$D:$D,0),1)</f>
        <v>0</v>
      </c>
    </row>
    <row r="326" spans="3:13" x14ac:dyDescent="0.25">
      <c r="C326" s="67" t="str">
        <f>INDEX(Propetz!B:B,MATCH($E326,Propetz!$D:$D,0),1)</f>
        <v>GLEICIANE VIEIRA PEREIRA SANTOS 04447669528</v>
      </c>
      <c r="D326" s="78" t="str">
        <f>INDEX(Propetz!C:C,MATCH($E326,Propetz!$D:$D,0),1)</f>
        <v>SE</v>
      </c>
      <c r="E326" s="64">
        <v>1088</v>
      </c>
      <c r="F326" s="78" t="str">
        <f>INDEX(Propetz!F:F,MATCH($E326,Propetz!$D:$D,0),1)</f>
        <v>Emanuel Propetz Distribuição</v>
      </c>
      <c r="G326" s="78" t="str">
        <f>INDEX(Propetz!G:G,MATCH($E326,Propetz!$D:$D,0),1)</f>
        <v>Inativo</v>
      </c>
      <c r="H326" s="71"/>
      <c r="I326" s="12">
        <f>INDEX(Propetz!BU:BU,MATCH($E326,Propetz!$D:$D,0),1)</f>
        <v>0</v>
      </c>
      <c r="J326" s="12">
        <f>INDEX(Propetz!BV:BV,MATCH($E326,Propetz!$D:$D,0),1)</f>
        <v>0</v>
      </c>
      <c r="K326" s="12">
        <f>INDEX(Propetz!BW:BW,MATCH($E326,Propetz!$D:$D,0),1)</f>
        <v>0</v>
      </c>
      <c r="L326" s="12">
        <f>INDEX(Propetz!BX:BX,MATCH($E326,Propetz!$D:$D,0),1)</f>
        <v>0</v>
      </c>
      <c r="M326" s="12">
        <f>INDEX(Propetz!BY:BY,MATCH($E326,Propetz!$D:$D,0),1)</f>
        <v>0</v>
      </c>
    </row>
    <row r="327" spans="3:13" x14ac:dyDescent="0.25">
      <c r="C327" s="67" t="str">
        <f>INDEX(Propetz!B:B,MATCH($E327,Propetz!$D:$D,0),1)</f>
        <v>PET MOGI COMERCIO DE PRODUTOS VETERINARIOS EIRELI</v>
      </c>
      <c r="D327" s="78" t="str">
        <f>INDEX(Propetz!C:C,MATCH($E327,Propetz!$D:$D,0),1)</f>
        <v>SP</v>
      </c>
      <c r="E327" s="64">
        <v>1164</v>
      </c>
      <c r="F327" s="78" t="str">
        <f>INDEX(Propetz!F:F,MATCH($E327,Propetz!$D:$D,0),1)</f>
        <v>Emanuel Propetz Distribuição</v>
      </c>
      <c r="G327" s="78" t="str">
        <f>INDEX(Propetz!G:G,MATCH($E327,Propetz!$D:$D,0),1)</f>
        <v>Inativo</v>
      </c>
      <c r="H327" s="71"/>
      <c r="I327" s="12">
        <f>INDEX(Propetz!BU:BU,MATCH($E327,Propetz!$D:$D,0),1)</f>
        <v>0</v>
      </c>
      <c r="J327" s="12">
        <f>INDEX(Propetz!BV:BV,MATCH($E327,Propetz!$D:$D,0),1)</f>
        <v>0</v>
      </c>
      <c r="K327" s="12">
        <f>INDEX(Propetz!BW:BW,MATCH($E327,Propetz!$D:$D,0),1)</f>
        <v>0</v>
      </c>
      <c r="L327" s="12">
        <f>INDEX(Propetz!BX:BX,MATCH($E327,Propetz!$D:$D,0),1)</f>
        <v>0</v>
      </c>
      <c r="M327" s="12">
        <f>INDEX(Propetz!BY:BY,MATCH($E327,Propetz!$D:$D,0),1)</f>
        <v>0</v>
      </c>
    </row>
    <row r="328" spans="3:13" x14ac:dyDescent="0.25">
      <c r="C328" s="67" t="str">
        <f>INDEX(Propetz!B:B,MATCH($E328,Propetz!$D:$D,0),1)</f>
        <v>PEDRO HENRIQUE FERREIRA DE SOUZA 02148534114</v>
      </c>
      <c r="D328" s="78" t="str">
        <f>INDEX(Propetz!C:C,MATCH($E328,Propetz!$D:$D,0),1)</f>
        <v>GO</v>
      </c>
      <c r="E328" s="64">
        <v>1119</v>
      </c>
      <c r="F328" s="78" t="str">
        <f>INDEX(Propetz!F:F,MATCH($E328,Propetz!$D:$D,0),1)</f>
        <v>Yasmin Propetz Distribuição</v>
      </c>
      <c r="G328" s="78" t="str">
        <f>INDEX(Propetz!G:G,MATCH($E328,Propetz!$D:$D,0),1)</f>
        <v>Inativo</v>
      </c>
      <c r="H328" s="71"/>
      <c r="I328" s="12">
        <f>INDEX(Propetz!BU:BU,MATCH($E328,Propetz!$D:$D,0),1)</f>
        <v>0</v>
      </c>
      <c r="J328" s="12">
        <f>INDEX(Propetz!BV:BV,MATCH($E328,Propetz!$D:$D,0),1)</f>
        <v>0</v>
      </c>
      <c r="K328" s="12">
        <f>INDEX(Propetz!BW:BW,MATCH($E328,Propetz!$D:$D,0),1)</f>
        <v>0</v>
      </c>
      <c r="L328" s="12">
        <f>INDEX(Propetz!BX:BX,MATCH($E328,Propetz!$D:$D,0),1)</f>
        <v>0</v>
      </c>
      <c r="M328" s="12">
        <f>INDEX(Propetz!BY:BY,MATCH($E328,Propetz!$D:$D,0),1)</f>
        <v>0</v>
      </c>
    </row>
    <row r="329" spans="3:13" ht="30" x14ac:dyDescent="0.25">
      <c r="C329" s="67" t="str">
        <f>INDEX(Propetz!B:B,MATCH($E329,Propetz!$D:$D,0),1)</f>
        <v>AGROPECUARIA LORIANO LTDA</v>
      </c>
      <c r="D329" s="78" t="str">
        <f>INDEX(Propetz!C:C,MATCH($E329,Propetz!$D:$D,0),1)</f>
        <v>SC</v>
      </c>
      <c r="E329" s="64">
        <v>1372</v>
      </c>
      <c r="F329" s="78" t="str">
        <f>INDEX(Propetz!F:F,MATCH($E329,Propetz!$D:$D,0),1)</f>
        <v>Yasmin Propetz Distribuição</v>
      </c>
      <c r="G329" s="78" t="str">
        <f>INDEX(Propetz!G:G,MATCH($E329,Propetz!$D:$D,0),1)</f>
        <v>Ativo</v>
      </c>
      <c r="H329" s="71" t="s">
        <v>666</v>
      </c>
      <c r="I329" s="12">
        <f>INDEX(Propetz!BU:BU,MATCH($E329,Propetz!$D:$D,0),1)</f>
        <v>0</v>
      </c>
      <c r="J329" s="12">
        <f>INDEX(Propetz!BV:BV,MATCH($E329,Propetz!$D:$D,0),1)</f>
        <v>35689.090000000004</v>
      </c>
      <c r="K329" s="12">
        <f>INDEX(Propetz!BW:BW,MATCH($E329,Propetz!$D:$D,0),1)</f>
        <v>44315.249999999993</v>
      </c>
      <c r="L329" s="12">
        <f>INDEX(Propetz!BX:BX,MATCH($E329,Propetz!$D:$D,0),1)</f>
        <v>11856.009999999998</v>
      </c>
      <c r="M329" s="12">
        <f>INDEX(Propetz!BY:BY,MATCH($E329,Propetz!$D:$D,0),1)</f>
        <v>8684.64</v>
      </c>
    </row>
    <row r="330" spans="3:13" x14ac:dyDescent="0.25">
      <c r="C330" s="67" t="str">
        <f>INDEX(Propetz!B:B,MATCH($E330,Propetz!$D:$D,0),1)</f>
        <v>ALEX SANDRO CONTI</v>
      </c>
      <c r="D330" s="78" t="str">
        <f>INDEX(Propetz!C:C,MATCH($E330,Propetz!$D:$D,0),1)</f>
        <v>SP</v>
      </c>
      <c r="E330" s="64">
        <v>1371</v>
      </c>
      <c r="F330" s="78" t="str">
        <f>INDEX(Propetz!F:F,MATCH($E330,Propetz!$D:$D,0),1)</f>
        <v>Emanuel Propetz Distribuição</v>
      </c>
      <c r="G330" s="78" t="str">
        <f>INDEX(Propetz!G:G,MATCH($E330,Propetz!$D:$D,0),1)</f>
        <v>Ativo</v>
      </c>
      <c r="H330" s="71"/>
      <c r="I330" s="12">
        <f>INDEX(Propetz!BU:BU,MATCH($E330,Propetz!$D:$D,0),1)</f>
        <v>0</v>
      </c>
      <c r="J330" s="12">
        <f>INDEX(Propetz!BV:BV,MATCH($E330,Propetz!$D:$D,0),1)</f>
        <v>13225.24</v>
      </c>
      <c r="K330" s="12">
        <f>INDEX(Propetz!BW:BW,MATCH($E330,Propetz!$D:$D,0),1)</f>
        <v>3419.96</v>
      </c>
      <c r="L330" s="12">
        <f>INDEX(Propetz!BX:BX,MATCH($E330,Propetz!$D:$D,0),1)</f>
        <v>0</v>
      </c>
      <c r="M330" s="12">
        <f>INDEX(Propetz!BY:BY,MATCH($E330,Propetz!$D:$D,0),1)</f>
        <v>0</v>
      </c>
    </row>
    <row r="331" spans="3:13" x14ac:dyDescent="0.25">
      <c r="C331" s="67" t="str">
        <f>INDEX(Propetz!B:B,MATCH($E331,Propetz!$D:$D,0),1)</f>
        <v>BANDEIRANTES COMERCIAL DE RAÇÕES LTDA</v>
      </c>
      <c r="D331" s="78" t="str">
        <f>INDEX(Propetz!C:C,MATCH($E331,Propetz!$D:$D,0),1)</f>
        <v>RJ</v>
      </c>
      <c r="E331" s="64">
        <v>1370</v>
      </c>
      <c r="F331" s="78" t="str">
        <f>INDEX(Propetz!F:F,MATCH($E331,Propetz!$D:$D,0),1)</f>
        <v>Emanuel Propetz Distribuição</v>
      </c>
      <c r="G331" s="78" t="str">
        <f>INDEX(Propetz!G:G,MATCH($E331,Propetz!$D:$D,0),1)</f>
        <v>Ativo</v>
      </c>
      <c r="H331" s="71"/>
      <c r="I331" s="12">
        <f>INDEX(Propetz!BU:BU,MATCH($E331,Propetz!$D:$D,0),1)</f>
        <v>0</v>
      </c>
      <c r="J331" s="12">
        <f>INDEX(Propetz!BV:BV,MATCH($E331,Propetz!$D:$D,0),1)</f>
        <v>4984.93</v>
      </c>
      <c r="K331" s="12">
        <f>INDEX(Propetz!BW:BW,MATCH($E331,Propetz!$D:$D,0),1)</f>
        <v>4538.9399999999996</v>
      </c>
      <c r="L331" s="12">
        <f>INDEX(Propetz!BX:BX,MATCH($E331,Propetz!$D:$D,0),1)</f>
        <v>5463.61</v>
      </c>
      <c r="M331" s="12">
        <f>INDEX(Propetz!BY:BY,MATCH($E331,Propetz!$D:$D,0),1)</f>
        <v>0</v>
      </c>
    </row>
    <row r="332" spans="3:13" x14ac:dyDescent="0.25">
      <c r="C332" s="67" t="str">
        <f>INDEX(Propetz!B:B,MATCH($E332,Propetz!$D:$D,0),1)</f>
        <v>BARBERPET COMERCIO E CENTRO DE ESTETICA ANIMAL EIRELI</v>
      </c>
      <c r="D332" s="78" t="str">
        <f>INDEX(Propetz!C:C,MATCH($E332,Propetz!$D:$D,0),1)</f>
        <v>RJ</v>
      </c>
      <c r="E332" s="64">
        <v>1363</v>
      </c>
      <c r="F332" s="78" t="str">
        <f>INDEX(Propetz!F:F,MATCH($E332,Propetz!$D:$D,0),1)</f>
        <v>Emanuel Propetz Distribuição</v>
      </c>
      <c r="G332" s="78" t="str">
        <f>INDEX(Propetz!G:G,MATCH($E332,Propetz!$D:$D,0),1)</f>
        <v>Ativo</v>
      </c>
      <c r="H332" s="71"/>
      <c r="I332" s="12">
        <f>INDEX(Propetz!BU:BU,MATCH($E332,Propetz!$D:$D,0),1)</f>
        <v>0</v>
      </c>
      <c r="J332" s="12">
        <f>INDEX(Propetz!BV:BV,MATCH($E332,Propetz!$D:$D,0),1)</f>
        <v>17690.52</v>
      </c>
      <c r="K332" s="12">
        <f>INDEX(Propetz!BW:BW,MATCH($E332,Propetz!$D:$D,0),1)</f>
        <v>0</v>
      </c>
      <c r="L332" s="12">
        <f>INDEX(Propetz!BX:BX,MATCH($E332,Propetz!$D:$D,0),1)</f>
        <v>0</v>
      </c>
      <c r="M332" s="12">
        <f>INDEX(Propetz!BY:BY,MATCH($E332,Propetz!$D:$D,0),1)</f>
        <v>0</v>
      </c>
    </row>
    <row r="333" spans="3:13" x14ac:dyDescent="0.25">
      <c r="C333" s="67" t="str">
        <f>INDEX(Propetz!B:B,MATCH($E333,Propetz!$D:$D,0),1)</f>
        <v>BRISA FASHION LTDA ME</v>
      </c>
      <c r="D333" s="78" t="str">
        <f>INDEX(Propetz!C:C,MATCH($E333,Propetz!$D:$D,0),1)</f>
        <v>ES</v>
      </c>
      <c r="E333" s="64">
        <v>1369</v>
      </c>
      <c r="F333" s="78" t="str">
        <f>INDEX(Propetz!F:F,MATCH($E333,Propetz!$D:$D,0),1)</f>
        <v>Emanuel Propetz Distribuição</v>
      </c>
      <c r="G333" s="78" t="str">
        <f>INDEX(Propetz!G:G,MATCH($E333,Propetz!$D:$D,0),1)</f>
        <v>Ativo</v>
      </c>
      <c r="H333" s="71"/>
      <c r="I333" s="12">
        <f>INDEX(Propetz!BU:BU,MATCH($E333,Propetz!$D:$D,0),1)</f>
        <v>0</v>
      </c>
      <c r="J333" s="12">
        <f>INDEX(Propetz!BV:BV,MATCH($E333,Propetz!$D:$D,0),1)</f>
        <v>3180.41</v>
      </c>
      <c r="K333" s="12">
        <f>INDEX(Propetz!BW:BW,MATCH($E333,Propetz!$D:$D,0),1)</f>
        <v>0</v>
      </c>
      <c r="L333" s="12">
        <f>INDEX(Propetz!BX:BX,MATCH($E333,Propetz!$D:$D,0),1)</f>
        <v>0</v>
      </c>
      <c r="M333" s="12">
        <f>INDEX(Propetz!BY:BY,MATCH($E333,Propetz!$D:$D,0),1)</f>
        <v>0</v>
      </c>
    </row>
    <row r="334" spans="3:13" x14ac:dyDescent="0.25">
      <c r="C334" s="67" t="str">
        <f>INDEX(Propetz!B:B,MATCH($E334,Propetz!$D:$D,0),1)</f>
        <v>CARLOS EDUARDO DE FREITAS 64103889853</v>
      </c>
      <c r="D334" s="78" t="str">
        <f>INDEX(Propetz!C:C,MATCH($E334,Propetz!$D:$D,0),1)</f>
        <v>MG</v>
      </c>
      <c r="E334" s="64">
        <v>1365</v>
      </c>
      <c r="F334" s="78" t="str">
        <f>INDEX(Propetz!F:F,MATCH($E334,Propetz!$D:$D,0),1)</f>
        <v>Emanuel Propetz Distribuição</v>
      </c>
      <c r="G334" s="78" t="str">
        <f>INDEX(Propetz!G:G,MATCH($E334,Propetz!$D:$D,0),1)</f>
        <v>Ativo</v>
      </c>
      <c r="H334" s="71"/>
      <c r="I334" s="12">
        <f>INDEX(Propetz!BU:BU,MATCH($E334,Propetz!$D:$D,0),1)</f>
        <v>0</v>
      </c>
      <c r="J334" s="12">
        <f>INDEX(Propetz!BV:BV,MATCH($E334,Propetz!$D:$D,0),1)</f>
        <v>19783.239999999998</v>
      </c>
      <c r="K334" s="12">
        <f>INDEX(Propetz!BW:BW,MATCH($E334,Propetz!$D:$D,0),1)</f>
        <v>0</v>
      </c>
      <c r="L334" s="12">
        <f>INDEX(Propetz!BX:BX,MATCH($E334,Propetz!$D:$D,0),1)</f>
        <v>0</v>
      </c>
      <c r="M334" s="12">
        <f>INDEX(Propetz!BY:BY,MATCH($E334,Propetz!$D:$D,0),1)</f>
        <v>0</v>
      </c>
    </row>
    <row r="335" spans="3:13" x14ac:dyDescent="0.25">
      <c r="C335" s="67" t="str">
        <f>INDEX(Propetz!B:B,MATCH($E335,Propetz!$D:$D,0),1)</f>
        <v>FLAVIO PEREIRA COBIANCHI</v>
      </c>
      <c r="D335" s="78" t="str">
        <f>INDEX(Propetz!C:C,MATCH($E335,Propetz!$D:$D,0),1)</f>
        <v>GO</v>
      </c>
      <c r="E335" s="64">
        <v>1327</v>
      </c>
      <c r="F335" s="78" t="str">
        <f>INDEX(Propetz!F:F,MATCH($E335,Propetz!$D:$D,0),1)</f>
        <v>Yasmin Propetz Distribuição</v>
      </c>
      <c r="G335" s="78" t="str">
        <f>INDEX(Propetz!G:G,MATCH($E335,Propetz!$D:$D,0),1)</f>
        <v>Ativo</v>
      </c>
      <c r="H335" s="71"/>
      <c r="I335" s="12">
        <f>INDEX(Propetz!BU:BU,MATCH($E335,Propetz!$D:$D,0),1)</f>
        <v>0</v>
      </c>
      <c r="J335" s="12">
        <f>INDEX(Propetz!BV:BV,MATCH($E335,Propetz!$D:$D,0),1)</f>
        <v>35256.86</v>
      </c>
      <c r="K335" s="12">
        <f>INDEX(Propetz!BW:BW,MATCH($E335,Propetz!$D:$D,0),1)</f>
        <v>52249.602400000003</v>
      </c>
      <c r="L335" s="12">
        <f>INDEX(Propetz!BX:BX,MATCH($E335,Propetz!$D:$D,0),1)</f>
        <v>65572.61</v>
      </c>
      <c r="M335" s="12">
        <f>INDEX(Propetz!BY:BY,MATCH($E335,Propetz!$D:$D,0),1)</f>
        <v>30376.43</v>
      </c>
    </row>
    <row r="336" spans="3:13" ht="30" x14ac:dyDescent="0.25">
      <c r="C336" s="67" t="str">
        <f>INDEX(Propetz!B:B,MATCH($E336,Propetz!$D:$D,0),1)</f>
        <v>GOLD PET ARTIGOS PARA PET SHOPS E AGROPECUARIAS LTDA</v>
      </c>
      <c r="D336" s="78" t="str">
        <f>INDEX(Propetz!C:C,MATCH($E336,Propetz!$D:$D,0),1)</f>
        <v>SC</v>
      </c>
      <c r="E336" s="64">
        <v>1362</v>
      </c>
      <c r="F336" s="78" t="str">
        <f>INDEX(Propetz!F:F,MATCH($E336,Propetz!$D:$D,0),1)</f>
        <v>Yasmin Propetz Distribuição</v>
      </c>
      <c r="G336" s="78" t="str">
        <f>INDEX(Propetz!G:G,MATCH($E336,Propetz!$D:$D,0),1)</f>
        <v>Ativo</v>
      </c>
      <c r="H336" s="71" t="s">
        <v>667</v>
      </c>
      <c r="I336" s="12">
        <f>INDEX(Propetz!BU:BU,MATCH($E336,Propetz!$D:$D,0),1)</f>
        <v>0</v>
      </c>
      <c r="J336" s="12">
        <f>INDEX(Propetz!BV:BV,MATCH($E336,Propetz!$D:$D,0),1)</f>
        <v>13479.699999999999</v>
      </c>
      <c r="K336" s="12">
        <f>INDEX(Propetz!BW:BW,MATCH($E336,Propetz!$D:$D,0),1)</f>
        <v>2637.04</v>
      </c>
      <c r="L336" s="12">
        <f>INDEX(Propetz!BX:BX,MATCH($E336,Propetz!$D:$D,0),1)</f>
        <v>12284.73</v>
      </c>
      <c r="M336" s="12">
        <f>INDEX(Propetz!BY:BY,MATCH($E336,Propetz!$D:$D,0),1)</f>
        <v>8454.77</v>
      </c>
    </row>
    <row r="337" spans="3:13" x14ac:dyDescent="0.25">
      <c r="C337" s="67" t="str">
        <f>INDEX(Propetz!B:B,MATCH($E337,Propetz!$D:$D,0),1)</f>
        <v>LEONARDO AVANZZI NUNES FARIA</v>
      </c>
      <c r="D337" s="78" t="str">
        <f>INDEX(Propetz!C:C,MATCH($E337,Propetz!$D:$D,0),1)</f>
        <v>MT</v>
      </c>
      <c r="E337" s="64">
        <v>1368</v>
      </c>
      <c r="F337" s="78" t="str">
        <f>INDEX(Propetz!F:F,MATCH($E337,Propetz!$D:$D,0),1)</f>
        <v>Yasmin Propetz Distribuição</v>
      </c>
      <c r="G337" s="78" t="str">
        <f>INDEX(Propetz!G:G,MATCH($E337,Propetz!$D:$D,0),1)</f>
        <v>Ativo</v>
      </c>
      <c r="H337" s="71"/>
      <c r="I337" s="12">
        <f>INDEX(Propetz!BU:BU,MATCH($E337,Propetz!$D:$D,0),1)</f>
        <v>0</v>
      </c>
      <c r="J337" s="12">
        <f>INDEX(Propetz!BV:BV,MATCH($E337,Propetz!$D:$D,0),1)</f>
        <v>22395.980000000003</v>
      </c>
      <c r="K337" s="12">
        <f>INDEX(Propetz!BW:BW,MATCH($E337,Propetz!$D:$D,0),1)</f>
        <v>11323</v>
      </c>
      <c r="L337" s="12">
        <f>INDEX(Propetz!BX:BX,MATCH($E337,Propetz!$D:$D,0),1)</f>
        <v>7184.16</v>
      </c>
      <c r="M337" s="12">
        <f>INDEX(Propetz!BY:BY,MATCH($E337,Propetz!$D:$D,0),1)</f>
        <v>4052.3199999999997</v>
      </c>
    </row>
    <row r="338" spans="3:13" x14ac:dyDescent="0.25">
      <c r="C338" s="67" t="str">
        <f>INDEX(Propetz!B:B,MATCH($E338,Propetz!$D:$D,0),1)</f>
        <v>MIRANILDA MORAES CAMPELO SOARES</v>
      </c>
      <c r="D338" s="78" t="str">
        <f>INDEX(Propetz!C:C,MATCH($E338,Propetz!$D:$D,0),1)</f>
        <v>AP</v>
      </c>
      <c r="E338" s="64">
        <v>1364</v>
      </c>
      <c r="F338" s="78" t="str">
        <f>INDEX(Propetz!F:F,MATCH($E338,Propetz!$D:$D,0),1)</f>
        <v>Yasmin Propetz Distribuição</v>
      </c>
      <c r="G338" s="78" t="str">
        <f>INDEX(Propetz!G:G,MATCH($E338,Propetz!$D:$D,0),1)</f>
        <v>Ativo</v>
      </c>
      <c r="H338" s="71" t="s">
        <v>668</v>
      </c>
      <c r="I338" s="12">
        <f>INDEX(Propetz!BU:BU,MATCH($E338,Propetz!$D:$D,0),1)</f>
        <v>0</v>
      </c>
      <c r="J338" s="12">
        <f>INDEX(Propetz!BV:BV,MATCH($E338,Propetz!$D:$D,0),1)</f>
        <v>3734.52</v>
      </c>
      <c r="K338" s="12">
        <f>INDEX(Propetz!BW:BW,MATCH($E338,Propetz!$D:$D,0),1)</f>
        <v>0</v>
      </c>
      <c r="L338" s="12">
        <f>INDEX(Propetz!BX:BX,MATCH($E338,Propetz!$D:$D,0),1)</f>
        <v>0</v>
      </c>
      <c r="M338" s="12">
        <f>INDEX(Propetz!BY:BY,MATCH($E338,Propetz!$D:$D,0),1)</f>
        <v>0</v>
      </c>
    </row>
    <row r="339" spans="3:13" x14ac:dyDescent="0.25">
      <c r="C339" s="67" t="str">
        <f>INDEX(Propetz!B:B,MATCH($E339,Propetz!$D:$D,0),1)</f>
        <v>PET GROOMING LTDA</v>
      </c>
      <c r="D339" s="78" t="str">
        <f>INDEX(Propetz!C:C,MATCH($E339,Propetz!$D:$D,0),1)</f>
        <v>GO</v>
      </c>
      <c r="E339" s="64">
        <v>1367</v>
      </c>
      <c r="F339" s="78" t="str">
        <f>INDEX(Propetz!F:F,MATCH($E339,Propetz!$D:$D,0),1)</f>
        <v>Yasmin Propetz Distribuição</v>
      </c>
      <c r="G339" s="78" t="str">
        <f>INDEX(Propetz!G:G,MATCH($E339,Propetz!$D:$D,0),1)</f>
        <v>Ativo</v>
      </c>
      <c r="H339" s="71" t="s">
        <v>669</v>
      </c>
      <c r="I339" s="12">
        <f>INDEX(Propetz!BU:BU,MATCH($E339,Propetz!$D:$D,0),1)</f>
        <v>0</v>
      </c>
      <c r="J339" s="12">
        <f>INDEX(Propetz!BV:BV,MATCH($E339,Propetz!$D:$D,0),1)</f>
        <v>8759.380000000001</v>
      </c>
      <c r="K339" s="12">
        <f>INDEX(Propetz!BW:BW,MATCH($E339,Propetz!$D:$D,0),1)</f>
        <v>6444.12</v>
      </c>
      <c r="L339" s="12">
        <f>INDEX(Propetz!BX:BX,MATCH($E339,Propetz!$D:$D,0),1)</f>
        <v>0</v>
      </c>
      <c r="M339" s="12">
        <f>INDEX(Propetz!BY:BY,MATCH($E339,Propetz!$D:$D,0),1)</f>
        <v>0</v>
      </c>
    </row>
    <row r="340" spans="3:13" ht="60" x14ac:dyDescent="0.25">
      <c r="C340" s="67" t="str">
        <f>INDEX(Propetz!B:B,MATCH($E340,Propetz!$D:$D,0),1)</f>
        <v>RIOVET DISTRIBUIDORA E REPRESENTACAO LTDA</v>
      </c>
      <c r="D340" s="78" t="str">
        <f>INDEX(Propetz!C:C,MATCH($E340,Propetz!$D:$D,0),1)</f>
        <v>GO</v>
      </c>
      <c r="E340" s="64">
        <v>1373</v>
      </c>
      <c r="F340" s="78" t="str">
        <f>INDEX(Propetz!F:F,MATCH($E340,Propetz!$D:$D,0),1)</f>
        <v>Yasmin Propetz Distribuição</v>
      </c>
      <c r="G340" s="78" t="str">
        <f>INDEX(Propetz!G:G,MATCH($E340,Propetz!$D:$D,0),1)</f>
        <v>Ativo</v>
      </c>
      <c r="H340" s="71" t="s">
        <v>670</v>
      </c>
      <c r="I340" s="12">
        <f>INDEX(Propetz!BU:BU,MATCH($E340,Propetz!$D:$D,0),1)</f>
        <v>0</v>
      </c>
      <c r="J340" s="12">
        <f>INDEX(Propetz!BV:BV,MATCH($E340,Propetz!$D:$D,0),1)</f>
        <v>35322.74</v>
      </c>
      <c r="K340" s="12">
        <f>INDEX(Propetz!BW:BW,MATCH($E340,Propetz!$D:$D,0),1)</f>
        <v>30405.58</v>
      </c>
      <c r="L340" s="12">
        <f>INDEX(Propetz!BX:BX,MATCH($E340,Propetz!$D:$D,0),1)</f>
        <v>36300.9</v>
      </c>
      <c r="M340" s="12">
        <f>INDEX(Propetz!BY:BY,MATCH($E340,Propetz!$D:$D,0),1)</f>
        <v>13759.560000000001</v>
      </c>
    </row>
    <row r="341" spans="3:13" x14ac:dyDescent="0.25">
      <c r="C341" s="67" t="str">
        <f>INDEX(Propetz!B:B,MATCH($E341,Propetz!$D:$D,0),1)</f>
        <v>DANI RIO DISTRIBUIDORA</v>
      </c>
      <c r="D341" s="78" t="str">
        <f>INDEX(Propetz!C:C,MATCH($E341,Propetz!$D:$D,0),1)</f>
        <v>RJ</v>
      </c>
      <c r="E341" s="64">
        <v>1377</v>
      </c>
      <c r="F341" s="78" t="str">
        <f>INDEX(Propetz!F:F,MATCH($E341,Propetz!$D:$D,0),1)</f>
        <v>Emanuel Propetz Distribuição</v>
      </c>
      <c r="G341" s="78" t="str">
        <f>INDEX(Propetz!G:G,MATCH($E341,Propetz!$D:$D,0),1)</f>
        <v>ativo</v>
      </c>
      <c r="H341" s="71"/>
      <c r="I341" s="12">
        <f>INDEX(Propetz!BU:BU,MATCH($E341,Propetz!$D:$D,0),1)</f>
        <v>0</v>
      </c>
      <c r="J341" s="12">
        <f>INDEX(Propetz!BV:BV,MATCH($E341,Propetz!$D:$D,0),1)</f>
        <v>3755.28</v>
      </c>
      <c r="K341" s="12">
        <f>INDEX(Propetz!BW:BW,MATCH($E341,Propetz!$D:$D,0),1)</f>
        <v>1990.64</v>
      </c>
      <c r="L341" s="12">
        <f>INDEX(Propetz!BX:BX,MATCH($E341,Propetz!$D:$D,0),1)</f>
        <v>8536.8799999999992</v>
      </c>
      <c r="M341" s="12">
        <f>INDEX(Propetz!BY:BY,MATCH($E341,Propetz!$D:$D,0),1)</f>
        <v>13251.18</v>
      </c>
    </row>
    <row r="342" spans="3:13" x14ac:dyDescent="0.25">
      <c r="C342" s="67" t="str">
        <f>INDEX(Propetz!B:B,MATCH($E342,Propetz!$D:$D,0),1)</f>
        <v>GUSTAVO HENRIQUE DOS SANTOS 09156041675</v>
      </c>
      <c r="D342" s="78" t="str">
        <f>INDEX(Propetz!C:C,MATCH($E342,Propetz!$D:$D,0),1)</f>
        <v>MG</v>
      </c>
      <c r="E342" s="64">
        <v>1375</v>
      </c>
      <c r="F342" s="78" t="str">
        <f>INDEX(Propetz!F:F,MATCH($E342,Propetz!$D:$D,0),1)</f>
        <v>Emanuel Propetz Distribuição</v>
      </c>
      <c r="G342" s="78" t="str">
        <f>INDEX(Propetz!G:G,MATCH($E342,Propetz!$D:$D,0),1)</f>
        <v>Ativo</v>
      </c>
      <c r="H342" s="71"/>
      <c r="I342" s="12">
        <f>INDEX(Propetz!BU:BU,MATCH($E342,Propetz!$D:$D,0),1)</f>
        <v>0</v>
      </c>
      <c r="J342" s="12">
        <f>INDEX(Propetz!BV:BV,MATCH($E342,Propetz!$D:$D,0),1)</f>
        <v>3535.42</v>
      </c>
      <c r="K342" s="12">
        <f>INDEX(Propetz!BW:BW,MATCH($E342,Propetz!$D:$D,0),1)</f>
        <v>1461.52</v>
      </c>
      <c r="L342" s="12">
        <f>INDEX(Propetz!BX:BX,MATCH($E342,Propetz!$D:$D,0),1)</f>
        <v>0</v>
      </c>
      <c r="M342" s="12">
        <f>INDEX(Propetz!BY:BY,MATCH($E342,Propetz!$D:$D,0),1)</f>
        <v>0</v>
      </c>
    </row>
    <row r="343" spans="3:13" x14ac:dyDescent="0.25">
      <c r="C343" s="67" t="str">
        <f>INDEX(Propetz!B:B,MATCH($E343,Propetz!$D:$D,0),1)</f>
        <v>PASSAGLIA COMERCIO ATACADISTA DE PRODUTOS VETERINARIOS LTDA</v>
      </c>
      <c r="D343" s="78" t="str">
        <f>INDEX(Propetz!C:C,MATCH($E343,Propetz!$D:$D,0),1)</f>
        <v>SP</v>
      </c>
      <c r="E343" s="64">
        <v>1376</v>
      </c>
      <c r="F343" s="78" t="str">
        <f>INDEX(Propetz!F:F,MATCH($E343,Propetz!$D:$D,0),1)</f>
        <v>Emanuel Propetz Distribuição</v>
      </c>
      <c r="G343" s="78" t="str">
        <f>INDEX(Propetz!G:G,MATCH($E343,Propetz!$D:$D,0),1)</f>
        <v>Ativo</v>
      </c>
      <c r="H343" s="71"/>
      <c r="I343" s="12">
        <f>INDEX(Propetz!BU:BU,MATCH($E343,Propetz!$D:$D,0),1)</f>
        <v>0</v>
      </c>
      <c r="J343" s="12">
        <f>INDEX(Propetz!BV:BV,MATCH($E343,Propetz!$D:$D,0),1)</f>
        <v>13155.199999999999</v>
      </c>
      <c r="K343" s="12">
        <f>INDEX(Propetz!BW:BW,MATCH($E343,Propetz!$D:$D,0),1)</f>
        <v>5293.6</v>
      </c>
      <c r="L343" s="12">
        <f>INDEX(Propetz!BX:BX,MATCH($E343,Propetz!$D:$D,0),1)</f>
        <v>0</v>
      </c>
      <c r="M343" s="12">
        <f>INDEX(Propetz!BY:BY,MATCH($E343,Propetz!$D:$D,0),1)</f>
        <v>0</v>
      </c>
    </row>
    <row r="344" spans="3:13" x14ac:dyDescent="0.25">
      <c r="C344" s="67" t="str">
        <f>INDEX(Propetz!B:B,MATCH($E344,Propetz!$D:$D,0),1)</f>
        <v>12.553.284 ADEMAR OLIVEIRA SILVA</v>
      </c>
      <c r="D344" s="78" t="str">
        <f>INDEX(Propetz!C:C,MATCH($E344,Propetz!$D:$D,0),1)</f>
        <v>MA</v>
      </c>
      <c r="E344" s="64">
        <v>1379</v>
      </c>
      <c r="F344" s="78" t="str">
        <f>INDEX(Propetz!F:F,MATCH($E344,Propetz!$D:$D,0),1)</f>
        <v>Emanuel Propetz Distribuição</v>
      </c>
      <c r="G344" s="78" t="str">
        <f>INDEX(Propetz!G:G,MATCH($E344,Propetz!$D:$D,0),1)</f>
        <v>Ativo</v>
      </c>
      <c r="H344" s="71" t="s">
        <v>624</v>
      </c>
      <c r="I344" s="12">
        <f>INDEX(Propetz!BU:BU,MATCH($E344,Propetz!$D:$D,0),1)</f>
        <v>0</v>
      </c>
      <c r="J344" s="12">
        <f>INDEX(Propetz!BV:BV,MATCH($E344,Propetz!$D:$D,0),1)</f>
        <v>9287.7900000000009</v>
      </c>
      <c r="K344" s="12">
        <f>INDEX(Propetz!BW:BW,MATCH($E344,Propetz!$D:$D,0),1)</f>
        <v>0</v>
      </c>
      <c r="L344" s="12">
        <f>INDEX(Propetz!BX:BX,MATCH($E344,Propetz!$D:$D,0),1)</f>
        <v>0</v>
      </c>
      <c r="M344" s="12">
        <f>INDEX(Propetz!BY:BY,MATCH($E344,Propetz!$D:$D,0),1)</f>
        <v>0</v>
      </c>
    </row>
    <row r="345" spans="3:13" x14ac:dyDescent="0.25">
      <c r="C345" s="67" t="str">
        <f>INDEX(Propetz!B:B,MATCH($E345,Propetz!$D:$D,0),1)</f>
        <v>FORPETS INDUSTRIA E COMERCIO DE PRODUTOS PARA ANIMAIS LTDA-M</v>
      </c>
      <c r="D345" s="78" t="str">
        <f>INDEX(Propetz!C:C,MATCH($E345,Propetz!$D:$D,0),1)</f>
        <v>RS</v>
      </c>
      <c r="E345" s="64">
        <v>1381</v>
      </c>
      <c r="F345" s="78" t="str">
        <f>INDEX(Propetz!F:F,MATCH($E345,Propetz!$D:$D,0),1)</f>
        <v>Cristiane La Maison Propetz</v>
      </c>
      <c r="G345" s="78" t="str">
        <f>INDEX(Propetz!G:G,MATCH($E345,Propetz!$D:$D,0),1)</f>
        <v>Ativo</v>
      </c>
      <c r="H345" s="71"/>
      <c r="I345" s="12">
        <f>INDEX(Propetz!BU:BU,MATCH($E345,Propetz!$D:$D,0),1)</f>
        <v>0</v>
      </c>
      <c r="J345" s="12">
        <f>INDEX(Propetz!BV:BV,MATCH($E345,Propetz!$D:$D,0),1)</f>
        <v>86820.88</v>
      </c>
      <c r="K345" s="12">
        <f>INDEX(Propetz!BW:BW,MATCH($E345,Propetz!$D:$D,0),1)</f>
        <v>8354.48</v>
      </c>
      <c r="L345" s="12">
        <f>INDEX(Propetz!BX:BX,MATCH($E345,Propetz!$D:$D,0),1)</f>
        <v>18755.98</v>
      </c>
      <c r="M345" s="12">
        <f>INDEX(Propetz!BY:BY,MATCH($E345,Propetz!$D:$D,0),1)</f>
        <v>0</v>
      </c>
    </row>
    <row r="346" spans="3:13" ht="60" x14ac:dyDescent="0.25">
      <c r="C346" s="67" t="str">
        <f>INDEX(Propetz!B:B,MATCH($E346,Propetz!$D:$D,0),1)</f>
        <v>TOPET DISTRIB DE PROD PARA PETS LTDA</v>
      </c>
      <c r="D346" s="78" t="str">
        <f>INDEX(Propetz!C:C,MATCH($E346,Propetz!$D:$D,0),1)</f>
        <v>RS</v>
      </c>
      <c r="E346" s="64">
        <v>1378</v>
      </c>
      <c r="F346" s="78" t="str">
        <f>INDEX(Propetz!F:F,MATCH($E346,Propetz!$D:$D,0),1)</f>
        <v>Yasmin Propetz Distribuição</v>
      </c>
      <c r="G346" s="78" t="str">
        <f>INDEX(Propetz!G:G,MATCH($E346,Propetz!$D:$D,0),1)</f>
        <v>Ativo</v>
      </c>
      <c r="H346" s="71" t="s">
        <v>671</v>
      </c>
      <c r="I346" s="12">
        <f>INDEX(Propetz!BU:BU,MATCH($E346,Propetz!$D:$D,0),1)</f>
        <v>0</v>
      </c>
      <c r="J346" s="12">
        <f>INDEX(Propetz!BV:BV,MATCH($E346,Propetz!$D:$D,0),1)</f>
        <v>113337.72000000002</v>
      </c>
      <c r="K346" s="12">
        <f>INDEX(Propetz!BW:BW,MATCH($E346,Propetz!$D:$D,0),1)</f>
        <v>63499.92</v>
      </c>
      <c r="L346" s="12">
        <f>INDEX(Propetz!BX:BX,MATCH($E346,Propetz!$D:$D,0),1)</f>
        <v>98006.92</v>
      </c>
      <c r="M346" s="12">
        <f>INDEX(Propetz!BY:BY,MATCH($E346,Propetz!$D:$D,0),1)</f>
        <v>43438.89</v>
      </c>
    </row>
    <row r="347" spans="3:13" x14ac:dyDescent="0.25">
      <c r="C347" s="67" t="str">
        <f>INDEX(Propetz!B:B,MATCH($E347,Propetz!$D:$D,0),1)</f>
        <v>VITAVET FARMACEUTICA LTDA</v>
      </c>
      <c r="D347" s="78" t="str">
        <f>INDEX(Propetz!C:C,MATCH($E347,Propetz!$D:$D,0),1)</f>
        <v>RS</v>
      </c>
      <c r="E347" s="64">
        <v>1380</v>
      </c>
      <c r="F347" s="78" t="str">
        <f>INDEX(Propetz!F:F,MATCH($E347,Propetz!$D:$D,0),1)</f>
        <v>Yasmin Propetz Distribuição</v>
      </c>
      <c r="G347" s="78" t="str">
        <f>INDEX(Propetz!G:G,MATCH($E347,Propetz!$D:$D,0),1)</f>
        <v>Ativo</v>
      </c>
      <c r="H347" s="71"/>
      <c r="I347" s="12">
        <f>INDEX(Propetz!BU:BU,MATCH($E347,Propetz!$D:$D,0),1)</f>
        <v>0</v>
      </c>
      <c r="J347" s="12">
        <f>INDEX(Propetz!BV:BV,MATCH($E347,Propetz!$D:$D,0),1)</f>
        <v>20490.09</v>
      </c>
      <c r="K347" s="12">
        <f>INDEX(Propetz!BW:BW,MATCH($E347,Propetz!$D:$D,0),1)</f>
        <v>17141.52</v>
      </c>
      <c r="L347" s="12">
        <f>INDEX(Propetz!BX:BX,MATCH($E347,Propetz!$D:$D,0),1)</f>
        <v>33129.800000000003</v>
      </c>
      <c r="M347" s="12">
        <f>INDEX(Propetz!BY:BY,MATCH($E347,Propetz!$D:$D,0),1)</f>
        <v>0</v>
      </c>
    </row>
    <row r="348" spans="3:13" x14ac:dyDescent="0.25">
      <c r="C348" s="67" t="str">
        <f>INDEX(Propetz!B:B,MATCH($E348,Propetz!$D:$D,0),1)</f>
        <v>FERNANDA COSTA DOS SANTOS VARIEDADES</v>
      </c>
      <c r="D348" s="78" t="str">
        <f>INDEX(Propetz!C:C,MATCH($E348,Propetz!$D:$D,0),1)</f>
        <v>SP</v>
      </c>
      <c r="E348" s="64">
        <v>1383</v>
      </c>
      <c r="F348" s="78" t="str">
        <f>INDEX(Propetz!F:F,MATCH($E348,Propetz!$D:$D,0),1)</f>
        <v>Emanuel Propetz Distribuição</v>
      </c>
      <c r="G348" s="78" t="str">
        <f>INDEX(Propetz!G:G,MATCH($E348,Propetz!$D:$D,0),1)</f>
        <v>Ativo</v>
      </c>
      <c r="H348" s="71"/>
      <c r="I348" s="12">
        <f>INDEX(Propetz!BU:BU,MATCH($E348,Propetz!$D:$D,0),1)</f>
        <v>0</v>
      </c>
      <c r="J348" s="12">
        <f>INDEX(Propetz!BV:BV,MATCH($E348,Propetz!$D:$D,0),1)</f>
        <v>10241.39</v>
      </c>
      <c r="K348" s="12">
        <f>INDEX(Propetz!BW:BW,MATCH($E348,Propetz!$D:$D,0),1)</f>
        <v>0</v>
      </c>
      <c r="L348" s="12">
        <f>INDEX(Propetz!BX:BX,MATCH($E348,Propetz!$D:$D,0),1)</f>
        <v>0</v>
      </c>
      <c r="M348" s="12">
        <f>INDEX(Propetz!BY:BY,MATCH($E348,Propetz!$D:$D,0),1)</f>
        <v>0</v>
      </c>
    </row>
    <row r="349" spans="3:13" x14ac:dyDescent="0.25">
      <c r="C349" s="67" t="str">
        <f>INDEX(Propetz!B:B,MATCH($E349,Propetz!$D:$D,0),1)</f>
        <v>MARCIO RIBEIRO LIMA 16155486883</v>
      </c>
      <c r="D349" s="78" t="str">
        <f>INDEX(Propetz!C:C,MATCH($E349,Propetz!$D:$D,0),1)</f>
        <v>SP</v>
      </c>
      <c r="E349" s="64">
        <v>1384</v>
      </c>
      <c r="F349" s="78" t="str">
        <f>INDEX(Propetz!F:F,MATCH($E349,Propetz!$D:$D,0),1)</f>
        <v>Emanuel Propetz Distribuição</v>
      </c>
      <c r="G349" s="78" t="str">
        <f>INDEX(Propetz!G:G,MATCH($E349,Propetz!$D:$D,0),1)</f>
        <v>Ativo</v>
      </c>
      <c r="H349" s="71"/>
      <c r="I349" s="12">
        <f>INDEX(Propetz!BU:BU,MATCH($E349,Propetz!$D:$D,0),1)</f>
        <v>0</v>
      </c>
      <c r="J349" s="12">
        <f>INDEX(Propetz!BV:BV,MATCH($E349,Propetz!$D:$D,0),1)</f>
        <v>5816.6</v>
      </c>
      <c r="K349" s="12">
        <f>INDEX(Propetz!BW:BW,MATCH($E349,Propetz!$D:$D,0),1)</f>
        <v>911.16</v>
      </c>
      <c r="L349" s="12">
        <f>INDEX(Propetz!BX:BX,MATCH($E349,Propetz!$D:$D,0),1)</f>
        <v>0</v>
      </c>
      <c r="M349" s="12">
        <f>INDEX(Propetz!BY:BY,MATCH($E349,Propetz!$D:$D,0),1)</f>
        <v>0</v>
      </c>
    </row>
    <row r="350" spans="3:13" x14ac:dyDescent="0.25">
      <c r="C350" s="67" t="str">
        <f>INDEX(Propetz!B:B,MATCH($E350,Propetz!$D:$D,0),1)</f>
        <v>BALI PERFUMES E COSMETICOS LTDA</v>
      </c>
      <c r="D350" s="78" t="str">
        <f>INDEX(Propetz!C:C,MATCH($E350,Propetz!$D:$D,0),1)</f>
        <v>SP</v>
      </c>
      <c r="E350" s="64">
        <v>1388</v>
      </c>
      <c r="F350" s="78" t="str">
        <f>INDEX(Propetz!F:F,MATCH($E350,Propetz!$D:$D,0),1)</f>
        <v>Emanuel Propetz Distribuição</v>
      </c>
      <c r="G350" s="78" t="str">
        <f>INDEX(Propetz!G:G,MATCH($E350,Propetz!$D:$D,0),1)</f>
        <v>Ativo</v>
      </c>
      <c r="H350" s="71"/>
      <c r="I350" s="12">
        <f>INDEX(Propetz!BU:BU,MATCH($E350,Propetz!$D:$D,0),1)</f>
        <v>0</v>
      </c>
      <c r="J350" s="12">
        <f>INDEX(Propetz!BV:BV,MATCH($E350,Propetz!$D:$D,0),1)</f>
        <v>20198.270000000004</v>
      </c>
      <c r="K350" s="12">
        <f>INDEX(Propetz!BW:BW,MATCH($E350,Propetz!$D:$D,0),1)</f>
        <v>0</v>
      </c>
      <c r="L350" s="12">
        <f>INDEX(Propetz!BX:BX,MATCH($E350,Propetz!$D:$D,0),1)</f>
        <v>0</v>
      </c>
      <c r="M350" s="12">
        <f>INDEX(Propetz!BY:BY,MATCH($E350,Propetz!$D:$D,0),1)</f>
        <v>0</v>
      </c>
    </row>
    <row r="351" spans="3:13" x14ac:dyDescent="0.25">
      <c r="C351" s="67" t="str">
        <f>INDEX(Propetz!B:B,MATCH($E351,Propetz!$D:$D,0),1)</f>
        <v>CARLOS JUNIOR COUTINHO 00139956182</v>
      </c>
      <c r="D351" s="78" t="str">
        <f>INDEX(Propetz!C:C,MATCH($E351,Propetz!$D:$D,0),1)</f>
        <v>DF</v>
      </c>
      <c r="E351" s="64">
        <v>1389</v>
      </c>
      <c r="F351" s="78" t="str">
        <f>INDEX(Propetz!F:F,MATCH($E351,Propetz!$D:$D,0),1)</f>
        <v>Yasmin Propetz Distribuição</v>
      </c>
      <c r="G351" s="78" t="str">
        <f>INDEX(Propetz!G:G,MATCH($E351,Propetz!$D:$D,0),1)</f>
        <v>Ativo</v>
      </c>
      <c r="H351" s="71"/>
      <c r="I351" s="12">
        <f>INDEX(Propetz!BU:BU,MATCH($E351,Propetz!$D:$D,0),1)</f>
        <v>0</v>
      </c>
      <c r="J351" s="12">
        <f>INDEX(Propetz!BV:BV,MATCH($E351,Propetz!$D:$D,0),1)</f>
        <v>12515.78</v>
      </c>
      <c r="K351" s="12">
        <f>INDEX(Propetz!BW:BW,MATCH($E351,Propetz!$D:$D,0),1)</f>
        <v>0</v>
      </c>
      <c r="L351" s="12">
        <f>INDEX(Propetz!BX:BX,MATCH($E351,Propetz!$D:$D,0),1)</f>
        <v>0</v>
      </c>
      <c r="M351" s="12">
        <f>INDEX(Propetz!BY:BY,MATCH($E351,Propetz!$D:$D,0),1)</f>
        <v>0</v>
      </c>
    </row>
    <row r="352" spans="3:13" x14ac:dyDescent="0.25">
      <c r="C352" s="67" t="str">
        <f>INDEX(Propetz!B:B,MATCH($E352,Propetz!$D:$D,0),1)</f>
        <v>COMERCIAL SALERA LIMITADA</v>
      </c>
      <c r="D352" s="78" t="str">
        <f>INDEX(Propetz!C:C,MATCH($E352,Propetz!$D:$D,0),1)</f>
        <v>SP</v>
      </c>
      <c r="E352" s="64">
        <v>1390</v>
      </c>
      <c r="F352" s="78" t="str">
        <f>INDEX(Propetz!F:F,MATCH($E352,Propetz!$D:$D,0),1)</f>
        <v>Emanuel Propetz Distribuição</v>
      </c>
      <c r="G352" s="78" t="str">
        <f>INDEX(Propetz!G:G,MATCH($E352,Propetz!$D:$D,0),1)</f>
        <v>Ativo</v>
      </c>
      <c r="H352" s="71"/>
      <c r="I352" s="12">
        <f>INDEX(Propetz!BU:BU,MATCH($E352,Propetz!$D:$D,0),1)</f>
        <v>0</v>
      </c>
      <c r="J352" s="12">
        <f>INDEX(Propetz!BV:BV,MATCH($E352,Propetz!$D:$D,0),1)</f>
        <v>97564.04</v>
      </c>
      <c r="K352" s="12">
        <f>INDEX(Propetz!BW:BW,MATCH($E352,Propetz!$D:$D,0),1)</f>
        <v>55649.8</v>
      </c>
      <c r="L352" s="12">
        <f>INDEX(Propetz!BX:BX,MATCH($E352,Propetz!$D:$D,0),1)</f>
        <v>113527.62999999999</v>
      </c>
      <c r="M352" s="12">
        <f>INDEX(Propetz!BY:BY,MATCH($E352,Propetz!$D:$D,0),1)</f>
        <v>42708.959999999992</v>
      </c>
    </row>
    <row r="353" spans="3:13" x14ac:dyDescent="0.25">
      <c r="C353" s="67" t="str">
        <f>INDEX(Propetz!B:B,MATCH($E353,Propetz!$D:$D,0),1)</f>
        <v>I G L DISTRIBUIDORA PET LTDA</v>
      </c>
      <c r="D353" s="78" t="str">
        <f>INDEX(Propetz!C:C,MATCH($E353,Propetz!$D:$D,0),1)</f>
        <v>CE</v>
      </c>
      <c r="E353" s="64">
        <v>1391</v>
      </c>
      <c r="F353" s="78" t="str">
        <f>INDEX(Propetz!F:F,MATCH($E353,Propetz!$D:$D,0),1)</f>
        <v>Emanuel Propetz Distribuição</v>
      </c>
      <c r="G353" s="78" t="str">
        <f>INDEX(Propetz!G:G,MATCH($E353,Propetz!$D:$D,0),1)</f>
        <v>Ativo</v>
      </c>
      <c r="H353" s="71"/>
      <c r="I353" s="12">
        <f>INDEX(Propetz!BU:BU,MATCH($E353,Propetz!$D:$D,0),1)</f>
        <v>0</v>
      </c>
      <c r="J353" s="12">
        <f>INDEX(Propetz!BV:BV,MATCH($E353,Propetz!$D:$D,0),1)</f>
        <v>34099.249999999993</v>
      </c>
      <c r="K353" s="12">
        <f>INDEX(Propetz!BW:BW,MATCH($E353,Propetz!$D:$D,0),1)</f>
        <v>22098.34</v>
      </c>
      <c r="L353" s="12">
        <f>INDEX(Propetz!BX:BX,MATCH($E353,Propetz!$D:$D,0),1)</f>
        <v>8554.2999999999993</v>
      </c>
      <c r="M353" s="12">
        <f>INDEX(Propetz!BY:BY,MATCH($E353,Propetz!$D:$D,0),1)</f>
        <v>1933.4</v>
      </c>
    </row>
    <row r="354" spans="3:13" ht="60" x14ac:dyDescent="0.25">
      <c r="C354" s="67" t="str">
        <f>INDEX(Propetz!B:B,MATCH($E354,Propetz!$D:$D,0),1)</f>
        <v>PLENA VET DISTRIBUIDORA LTDA</v>
      </c>
      <c r="D354" s="78" t="str">
        <f>INDEX(Propetz!C:C,MATCH($E354,Propetz!$D:$D,0),1)</f>
        <v>MG</v>
      </c>
      <c r="E354" s="64">
        <v>1392</v>
      </c>
      <c r="F354" s="78" t="str">
        <f>INDEX(Propetz!F:F,MATCH($E354,Propetz!$D:$D,0),1)</f>
        <v>Emanuel Propetz Distribuição</v>
      </c>
      <c r="G354" s="78" t="str">
        <f>INDEX(Propetz!G:G,MATCH($E354,Propetz!$D:$D,0),1)</f>
        <v>Ativo</v>
      </c>
      <c r="H354" s="71" t="s">
        <v>672</v>
      </c>
      <c r="I354" s="12">
        <f>INDEX(Propetz!BU:BU,MATCH($E354,Propetz!$D:$D,0),1)</f>
        <v>0</v>
      </c>
      <c r="J354" s="12">
        <f>INDEX(Propetz!BV:BV,MATCH($E354,Propetz!$D:$D,0),1)</f>
        <v>144836.86000000002</v>
      </c>
      <c r="K354" s="12">
        <f>INDEX(Propetz!BW:BW,MATCH($E354,Propetz!$D:$D,0),1)</f>
        <v>240162.86760000003</v>
      </c>
      <c r="L354" s="12">
        <f>INDEX(Propetz!BX:BX,MATCH($E354,Propetz!$D:$D,0),1)</f>
        <v>281353.87</v>
      </c>
      <c r="M354" s="12">
        <f>INDEX(Propetz!BY:BY,MATCH($E354,Propetz!$D:$D,0),1)</f>
        <v>99582.680000000008</v>
      </c>
    </row>
    <row r="355" spans="3:13" ht="60" x14ac:dyDescent="0.25">
      <c r="C355" s="67" t="str">
        <f>INDEX(Propetz!B:B,MATCH($E355,Propetz!$D:$D,0),1)</f>
        <v>VIA DECORAMMA MOVEIS E ACESSORIOS EIRELI</v>
      </c>
      <c r="D355" s="78" t="str">
        <f>INDEX(Propetz!C:C,MATCH($E355,Propetz!$D:$D,0),1)</f>
        <v>RS</v>
      </c>
      <c r="E355" s="64">
        <v>1394</v>
      </c>
      <c r="F355" s="78" t="str">
        <f>INDEX(Propetz!F:F,MATCH($E355,Propetz!$D:$D,0),1)</f>
        <v>Yasmin Propetz Distribuição</v>
      </c>
      <c r="G355" s="78" t="str">
        <f>INDEX(Propetz!G:G,MATCH($E355,Propetz!$D:$D,0),1)</f>
        <v>ativo</v>
      </c>
      <c r="H355" s="71" t="s">
        <v>673</v>
      </c>
      <c r="I355" s="12">
        <f>INDEX(Propetz!BU:BU,MATCH($E355,Propetz!$D:$D,0),1)</f>
        <v>0</v>
      </c>
      <c r="J355" s="12">
        <f>INDEX(Propetz!BV:BV,MATCH($E355,Propetz!$D:$D,0),1)</f>
        <v>5050.13</v>
      </c>
      <c r="K355" s="12">
        <f>INDEX(Propetz!BW:BW,MATCH($E355,Propetz!$D:$D,0),1)</f>
        <v>1025.81</v>
      </c>
      <c r="L355" s="12">
        <f>INDEX(Propetz!BX:BX,MATCH($E355,Propetz!$D:$D,0),1)</f>
        <v>0</v>
      </c>
      <c r="M355" s="12">
        <f>INDEX(Propetz!BY:BY,MATCH($E355,Propetz!$D:$D,0),1)</f>
        <v>3007.51</v>
      </c>
    </row>
    <row r="356" spans="3:13" x14ac:dyDescent="0.25">
      <c r="C356" s="67" t="str">
        <f>INDEX(Propetz!B:B,MATCH($E356,Propetz!$D:$D,0),1)</f>
        <v>E L DE CARVALHO</v>
      </c>
      <c r="D356" s="78" t="str">
        <f>INDEX(Propetz!C:C,MATCH($E356,Propetz!$D:$D,0),1)</f>
        <v>RN</v>
      </c>
      <c r="E356" s="64">
        <v>1395</v>
      </c>
      <c r="F356" s="78" t="str">
        <f>INDEX(Propetz!F:F,MATCH($E356,Propetz!$D:$D,0),1)</f>
        <v>Emanuel Propetz Distribuição</v>
      </c>
      <c r="G356" s="78" t="str">
        <f>INDEX(Propetz!G:G,MATCH($E356,Propetz!$D:$D,0),1)</f>
        <v>Ativo</v>
      </c>
      <c r="H356" s="71"/>
      <c r="I356" s="12">
        <f>INDEX(Propetz!BU:BU,MATCH($E356,Propetz!$D:$D,0),1)</f>
        <v>0</v>
      </c>
      <c r="J356" s="12">
        <f>INDEX(Propetz!BV:BV,MATCH($E356,Propetz!$D:$D,0),1)</f>
        <v>3181.69</v>
      </c>
      <c r="K356" s="12">
        <f>INDEX(Propetz!BW:BW,MATCH($E356,Propetz!$D:$D,0),1)</f>
        <v>0</v>
      </c>
      <c r="L356" s="12">
        <f>INDEX(Propetz!BX:BX,MATCH($E356,Propetz!$D:$D,0),1)</f>
        <v>0</v>
      </c>
      <c r="M356" s="12">
        <f>INDEX(Propetz!BY:BY,MATCH($E356,Propetz!$D:$D,0),1)</f>
        <v>0</v>
      </c>
    </row>
    <row r="357" spans="3:13" x14ac:dyDescent="0.25">
      <c r="C357" s="67" t="str">
        <f>INDEX(Propetz!B:B,MATCH($E357,Propetz!$D:$D,0),1)</f>
        <v>LANSPET</v>
      </c>
      <c r="D357" s="78" t="str">
        <f>INDEX(Propetz!C:C,MATCH($E357,Propetz!$D:$D,0),1)</f>
        <v>SP</v>
      </c>
      <c r="E357" s="64">
        <v>1396</v>
      </c>
      <c r="F357" s="78" t="str">
        <f>INDEX(Propetz!F:F,MATCH($E357,Propetz!$D:$D,0),1)</f>
        <v>Emanuel Propetz Distribuição</v>
      </c>
      <c r="G357" s="78" t="str">
        <f>INDEX(Propetz!G:G,MATCH($E357,Propetz!$D:$D,0),1)</f>
        <v>Ativo</v>
      </c>
      <c r="H357" s="71"/>
      <c r="I357" s="12">
        <f>INDEX(Propetz!BU:BU,MATCH($E357,Propetz!$D:$D,0),1)</f>
        <v>0</v>
      </c>
      <c r="J357" s="12">
        <f>INDEX(Propetz!BV:BV,MATCH($E357,Propetz!$D:$D,0),1)</f>
        <v>3173.17</v>
      </c>
      <c r="K357" s="12">
        <f>INDEX(Propetz!BW:BW,MATCH($E357,Propetz!$D:$D,0),1)</f>
        <v>0</v>
      </c>
      <c r="L357" s="12">
        <f>INDEX(Propetz!BX:BX,MATCH($E357,Propetz!$D:$D,0),1)</f>
        <v>0</v>
      </c>
      <c r="M357" s="12">
        <f>INDEX(Propetz!BY:BY,MATCH($E357,Propetz!$D:$D,0),1)</f>
        <v>0</v>
      </c>
    </row>
    <row r="358" spans="3:13" x14ac:dyDescent="0.25">
      <c r="C358" s="67" t="str">
        <f>INDEX(Propetz!B:B,MATCH($E358,Propetz!$D:$D,0),1)</f>
        <v>M &amp; M DISTRIBUIDORA E COMERCIAL PET LTDA</v>
      </c>
      <c r="D358" s="78" t="str">
        <f>INDEX(Propetz!C:C,MATCH($E358,Propetz!$D:$D,0),1)</f>
        <v>MG</v>
      </c>
      <c r="E358" s="64">
        <v>1399</v>
      </c>
      <c r="F358" s="78" t="str">
        <f>INDEX(Propetz!F:F,MATCH($E358,Propetz!$D:$D,0),1)</f>
        <v>Yasmin Propetz Distribuição</v>
      </c>
      <c r="G358" s="78" t="str">
        <f>INDEX(Propetz!G:G,MATCH($E358,Propetz!$D:$D,0),1)</f>
        <v>ativo</v>
      </c>
      <c r="H358" s="71"/>
      <c r="I358" s="12">
        <f>INDEX(Propetz!BU:BU,MATCH($E358,Propetz!$D:$D,0),1)</f>
        <v>39226.94</v>
      </c>
      <c r="J358" s="12">
        <f>INDEX(Propetz!BV:BV,MATCH($E358,Propetz!$D:$D,0),1)</f>
        <v>52729.86</v>
      </c>
      <c r="K358" s="12">
        <f>INDEX(Propetz!BW:BW,MATCH($E358,Propetz!$D:$D,0),1)</f>
        <v>74499.241999999998</v>
      </c>
      <c r="L358" s="12">
        <f>INDEX(Propetz!BX:BX,MATCH($E358,Propetz!$D:$D,0),1)</f>
        <v>178310.01</v>
      </c>
      <c r="M358" s="12">
        <f>INDEX(Propetz!BY:BY,MATCH($E358,Propetz!$D:$D,0),1)</f>
        <v>175782.96</v>
      </c>
    </row>
    <row r="359" spans="3:13" x14ac:dyDescent="0.25">
      <c r="C359" s="67" t="str">
        <f>INDEX(Propetz!B:B,MATCH($E359,Propetz!$D:$D,0),1)</f>
        <v>MARIA JOSE CONCEIÇÃO DA SILVA BINDA</v>
      </c>
      <c r="D359" s="78" t="str">
        <f>INDEX(Propetz!C:C,MATCH($E359,Propetz!$D:$D,0),1)</f>
        <v>MG</v>
      </c>
      <c r="E359" s="64">
        <v>1400</v>
      </c>
      <c r="F359" s="78" t="str">
        <f>INDEX(Propetz!F:F,MATCH($E359,Propetz!$D:$D,0),1)</f>
        <v>Emanuel Propetz Distribuição</v>
      </c>
      <c r="G359" s="78" t="str">
        <f>INDEX(Propetz!G:G,MATCH($E359,Propetz!$D:$D,0),1)</f>
        <v>Ativo</v>
      </c>
      <c r="H359" s="71"/>
      <c r="I359" s="12">
        <f>INDEX(Propetz!BU:BU,MATCH($E359,Propetz!$D:$D,0),1)</f>
        <v>0</v>
      </c>
      <c r="J359" s="12">
        <f>INDEX(Propetz!BV:BV,MATCH($E359,Propetz!$D:$D,0),1)</f>
        <v>17887.73</v>
      </c>
      <c r="K359" s="12">
        <f>INDEX(Propetz!BW:BW,MATCH($E359,Propetz!$D:$D,0),1)</f>
        <v>0</v>
      </c>
      <c r="L359" s="12">
        <f>INDEX(Propetz!BX:BX,MATCH($E359,Propetz!$D:$D,0),1)</f>
        <v>0</v>
      </c>
      <c r="M359" s="12">
        <f>INDEX(Propetz!BY:BY,MATCH($E359,Propetz!$D:$D,0),1)</f>
        <v>0</v>
      </c>
    </row>
    <row r="360" spans="3:13" x14ac:dyDescent="0.25">
      <c r="C360" s="67" t="str">
        <f>INDEX(Propetz!B:B,MATCH($E360,Propetz!$D:$D,0),1)</f>
        <v>MUNDO ANIMAL LABORATORIO VETERINARIO LTDA</v>
      </c>
      <c r="D360" s="78" t="str">
        <f>INDEX(Propetz!C:C,MATCH($E360,Propetz!$D:$D,0),1)</f>
        <v>SP</v>
      </c>
      <c r="E360" s="64">
        <v>1401</v>
      </c>
      <c r="F360" s="78" t="str">
        <f>INDEX(Propetz!F:F,MATCH($E360,Propetz!$D:$D,0),1)</f>
        <v>Emanuel Propetz Distribuição</v>
      </c>
      <c r="G360" s="78" t="str">
        <f>INDEX(Propetz!G:G,MATCH($E360,Propetz!$D:$D,0),1)</f>
        <v>Ativo</v>
      </c>
      <c r="H360" s="71"/>
      <c r="I360" s="12">
        <f>INDEX(Propetz!BU:BU,MATCH($E360,Propetz!$D:$D,0),1)</f>
        <v>0</v>
      </c>
      <c r="J360" s="12">
        <f>INDEX(Propetz!BV:BV,MATCH($E360,Propetz!$D:$D,0),1)</f>
        <v>12898.39</v>
      </c>
      <c r="K360" s="12">
        <f>INDEX(Propetz!BW:BW,MATCH($E360,Propetz!$D:$D,0),1)</f>
        <v>953.57</v>
      </c>
      <c r="L360" s="12">
        <f>INDEX(Propetz!BX:BX,MATCH($E360,Propetz!$D:$D,0),1)</f>
        <v>0</v>
      </c>
      <c r="M360" s="12">
        <f>INDEX(Propetz!BY:BY,MATCH($E360,Propetz!$D:$D,0),1)</f>
        <v>0</v>
      </c>
    </row>
    <row r="361" spans="3:13" ht="45" x14ac:dyDescent="0.25">
      <c r="C361" s="67" t="str">
        <f>INDEX(Propetz!B:B,MATCH($E361,Propetz!$D:$D,0),1)</f>
        <v>PET NOBRE AGROPECUARIA COMERCIO E REPRESENTACOES LTDA</v>
      </c>
      <c r="D361" s="78" t="str">
        <f>INDEX(Propetz!C:C,MATCH($E361,Propetz!$D:$D,0),1)</f>
        <v>MG</v>
      </c>
      <c r="E361" s="64">
        <v>1402</v>
      </c>
      <c r="F361" s="78" t="str">
        <f>INDEX(Propetz!F:F,MATCH($E361,Propetz!$D:$D,0),1)</f>
        <v>Emanuel Propetz Distribuição</v>
      </c>
      <c r="G361" s="78" t="str">
        <f>INDEX(Propetz!G:G,MATCH($E361,Propetz!$D:$D,0),1)</f>
        <v>Ativo</v>
      </c>
      <c r="H361" s="72" t="s">
        <v>707</v>
      </c>
      <c r="I361" s="12">
        <f>INDEX(Propetz!BU:BU,MATCH($E361,Propetz!$D:$D,0),1)</f>
        <v>0</v>
      </c>
      <c r="J361" s="12">
        <f>INDEX(Propetz!BV:BV,MATCH($E361,Propetz!$D:$D,0),1)</f>
        <v>12975.81</v>
      </c>
      <c r="K361" s="12">
        <f>INDEX(Propetz!BW:BW,MATCH($E361,Propetz!$D:$D,0),1)</f>
        <v>26306.18</v>
      </c>
      <c r="L361" s="12">
        <f>INDEX(Propetz!BX:BX,MATCH($E361,Propetz!$D:$D,0),1)</f>
        <v>66385.919999999998</v>
      </c>
      <c r="M361" s="12">
        <f>INDEX(Propetz!BY:BY,MATCH($E361,Propetz!$D:$D,0),1)</f>
        <v>29346.32</v>
      </c>
    </row>
    <row r="362" spans="3:13" x14ac:dyDescent="0.25">
      <c r="C362" s="67" t="str">
        <f>INDEX(Propetz!B:B,MATCH($E362,Propetz!$D:$D,0),1)</f>
        <v>R &amp; R INDUSTRIA E COMERCIO LTDA</v>
      </c>
      <c r="D362" s="78" t="str">
        <f>INDEX(Propetz!C:C,MATCH($E362,Propetz!$D:$D,0),1)</f>
        <v>CE</v>
      </c>
      <c r="E362" s="64">
        <v>1403</v>
      </c>
      <c r="F362" s="78" t="str">
        <f>INDEX(Propetz!F:F,MATCH($E362,Propetz!$D:$D,0),1)</f>
        <v>Emanuel Propetz Distribuição</v>
      </c>
      <c r="G362" s="78" t="str">
        <f>INDEX(Propetz!G:G,MATCH($E362,Propetz!$D:$D,0),1)</f>
        <v>Ativo</v>
      </c>
      <c r="H362" s="71"/>
      <c r="I362" s="12">
        <f>INDEX(Propetz!BU:BU,MATCH($E362,Propetz!$D:$D,0),1)</f>
        <v>0</v>
      </c>
      <c r="J362" s="12">
        <f>INDEX(Propetz!BV:BV,MATCH($E362,Propetz!$D:$D,0),1)</f>
        <v>3319.41</v>
      </c>
      <c r="K362" s="12">
        <f>INDEX(Propetz!BW:BW,MATCH($E362,Propetz!$D:$D,0),1)</f>
        <v>2080.14</v>
      </c>
      <c r="L362" s="12">
        <f>INDEX(Propetz!BX:BX,MATCH($E362,Propetz!$D:$D,0),1)</f>
        <v>6667.98</v>
      </c>
      <c r="M362" s="12">
        <f>INDEX(Propetz!BY:BY,MATCH($E362,Propetz!$D:$D,0),1)</f>
        <v>0</v>
      </c>
    </row>
    <row r="363" spans="3:13" x14ac:dyDescent="0.25">
      <c r="C363" s="67" t="str">
        <f>INDEX(Propetz!B:B,MATCH($E363,Propetz!$D:$D,0),1)</f>
        <v>RENATA RIBEIRO BARDUCO 19270334899</v>
      </c>
      <c r="D363" s="78" t="str">
        <f>INDEX(Propetz!C:C,MATCH($E363,Propetz!$D:$D,0),1)</f>
        <v>SP</v>
      </c>
      <c r="E363" s="64">
        <v>1404</v>
      </c>
      <c r="F363" s="78" t="str">
        <f>INDEX(Propetz!F:F,MATCH($E363,Propetz!$D:$D,0),1)</f>
        <v>Emanuel Propetz Distribuição</v>
      </c>
      <c r="G363" s="78" t="str">
        <f>INDEX(Propetz!G:G,MATCH($E363,Propetz!$D:$D,0),1)</f>
        <v>Ativo</v>
      </c>
      <c r="H363" s="71"/>
      <c r="I363" s="12">
        <f>INDEX(Propetz!BU:BU,MATCH($E363,Propetz!$D:$D,0),1)</f>
        <v>0</v>
      </c>
      <c r="J363" s="12">
        <f>INDEX(Propetz!BV:BV,MATCH($E363,Propetz!$D:$D,0),1)</f>
        <v>16438.28</v>
      </c>
      <c r="K363" s="12">
        <f>INDEX(Propetz!BW:BW,MATCH($E363,Propetz!$D:$D,0),1)</f>
        <v>0</v>
      </c>
      <c r="L363" s="12">
        <f>INDEX(Propetz!BX:BX,MATCH($E363,Propetz!$D:$D,0),1)</f>
        <v>0</v>
      </c>
      <c r="M363" s="12">
        <f>INDEX(Propetz!BY:BY,MATCH($E363,Propetz!$D:$D,0),1)</f>
        <v>0</v>
      </c>
    </row>
    <row r="364" spans="3:13" x14ac:dyDescent="0.25">
      <c r="C364" s="67" t="str">
        <f>INDEX(Propetz!B:B,MATCH($E364,Propetz!$D:$D,0),1)</f>
        <v>BY MED COMERCIO, DISTRIBUICAO E REPRESENTACAO DE PRODUTOS VE</v>
      </c>
      <c r="D364" s="78" t="str">
        <f>INDEX(Propetz!C:C,MATCH($E364,Propetz!$D:$D,0),1)</f>
        <v>SC</v>
      </c>
      <c r="E364" s="64">
        <v>1405</v>
      </c>
      <c r="F364" s="78" t="str">
        <f>INDEX(Propetz!F:F,MATCH($E364,Propetz!$D:$D,0),1)</f>
        <v>Yasmin Propetz Distribuição</v>
      </c>
      <c r="G364" s="78" t="str">
        <f>INDEX(Propetz!G:G,MATCH($E364,Propetz!$D:$D,0),1)</f>
        <v>Ativo</v>
      </c>
      <c r="H364" s="71"/>
      <c r="I364" s="12">
        <f>INDEX(Propetz!BU:BU,MATCH($E364,Propetz!$D:$D,0),1)</f>
        <v>0</v>
      </c>
      <c r="J364" s="12">
        <f>INDEX(Propetz!BV:BV,MATCH($E364,Propetz!$D:$D,0),1)</f>
        <v>23855.48</v>
      </c>
      <c r="K364" s="12">
        <f>INDEX(Propetz!BW:BW,MATCH($E364,Propetz!$D:$D,0),1)</f>
        <v>10400.15</v>
      </c>
      <c r="L364" s="12">
        <f>INDEX(Propetz!BX:BX,MATCH($E364,Propetz!$D:$D,0),1)</f>
        <v>15660.760000000002</v>
      </c>
      <c r="M364" s="12">
        <f>INDEX(Propetz!BY:BY,MATCH($E364,Propetz!$D:$D,0),1)</f>
        <v>0</v>
      </c>
    </row>
    <row r="365" spans="3:13" x14ac:dyDescent="0.25">
      <c r="C365" s="67" t="str">
        <f>INDEX(Propetz!B:B,MATCH($E365,Propetz!$D:$D,0),1)</f>
        <v>BECKER &amp; KARPINSKI LTDA</v>
      </c>
      <c r="D365" s="78" t="str">
        <f>INDEX(Propetz!C:C,MATCH($E365,Propetz!$D:$D,0),1)</f>
        <v>PR</v>
      </c>
      <c r="E365" s="64">
        <v>1409</v>
      </c>
      <c r="F365" s="78" t="str">
        <f>INDEX(Propetz!F:F,MATCH($E365,Propetz!$D:$D,0),1)</f>
        <v>Yasmin Propetz Distribuição</v>
      </c>
      <c r="G365" s="78" t="str">
        <f>INDEX(Propetz!G:G,MATCH($E365,Propetz!$D:$D,0),1)</f>
        <v>Ativo</v>
      </c>
      <c r="H365" s="71"/>
      <c r="I365" s="12">
        <f>INDEX(Propetz!BU:BU,MATCH($E365,Propetz!$D:$D,0),1)</f>
        <v>0</v>
      </c>
      <c r="J365" s="12">
        <f>INDEX(Propetz!BV:BV,MATCH($E365,Propetz!$D:$D,0),1)</f>
        <v>8745.08</v>
      </c>
      <c r="K365" s="12">
        <f>INDEX(Propetz!BW:BW,MATCH($E365,Propetz!$D:$D,0),1)</f>
        <v>0</v>
      </c>
      <c r="L365" s="12">
        <f>INDEX(Propetz!BX:BX,MATCH($E365,Propetz!$D:$D,0),1)</f>
        <v>0</v>
      </c>
      <c r="M365" s="12">
        <f>INDEX(Propetz!BY:BY,MATCH($E365,Propetz!$D:$D,0),1)</f>
        <v>0</v>
      </c>
    </row>
    <row r="366" spans="3:13" x14ac:dyDescent="0.25">
      <c r="C366" s="67" t="str">
        <f>INDEX(Propetz!B:B,MATCH($E366,Propetz!$D:$D,0),1)</f>
        <v>CP REBOUÇAS - CENTRO DE EMBEL. DE ANIMAIS LTDA</v>
      </c>
      <c r="D366" s="78" t="str">
        <f>INDEX(Propetz!C:C,MATCH($E366,Propetz!$D:$D,0),1)</f>
        <v>PR</v>
      </c>
      <c r="E366" s="64">
        <v>1410</v>
      </c>
      <c r="F366" s="78" t="str">
        <f>INDEX(Propetz!F:F,MATCH($E366,Propetz!$D:$D,0),1)</f>
        <v>Cristiane La Maison Propetz</v>
      </c>
      <c r="G366" s="78" t="str">
        <f>INDEX(Propetz!G:G,MATCH($E366,Propetz!$D:$D,0),1)</f>
        <v>Inativo</v>
      </c>
      <c r="H366" s="71"/>
      <c r="I366" s="12">
        <f>INDEX(Propetz!BU:BU,MATCH($E366,Propetz!$D:$D,0),1)</f>
        <v>0</v>
      </c>
      <c r="J366" s="12">
        <f>INDEX(Propetz!BV:BV,MATCH($E366,Propetz!$D:$D,0),1)</f>
        <v>4309.2</v>
      </c>
      <c r="K366" s="12">
        <f>INDEX(Propetz!BW:BW,MATCH($E366,Propetz!$D:$D,0),1)</f>
        <v>0</v>
      </c>
      <c r="L366" s="12">
        <f>INDEX(Propetz!BX:BX,MATCH($E366,Propetz!$D:$D,0),1)</f>
        <v>0</v>
      </c>
      <c r="M366" s="12">
        <f>INDEX(Propetz!BY:BY,MATCH($E366,Propetz!$D:$D,0),1)</f>
        <v>0</v>
      </c>
    </row>
    <row r="367" spans="3:13" x14ac:dyDescent="0.25">
      <c r="C367" s="67" t="str">
        <f>INDEX(Propetz!B:B,MATCH($E367,Propetz!$D:$D,0),1)</f>
        <v>DANILLO HENRIQUE LIZI CAMPOS 22963143842</v>
      </c>
      <c r="D367" s="78" t="str">
        <f>INDEX(Propetz!C:C,MATCH($E367,Propetz!$D:$D,0),1)</f>
        <v>SP</v>
      </c>
      <c r="E367" s="64">
        <v>1411</v>
      </c>
      <c r="F367" s="78" t="str">
        <f>INDEX(Propetz!F:F,MATCH($E367,Propetz!$D:$D,0),1)</f>
        <v>Emanuel Propetz Distribuição</v>
      </c>
      <c r="G367" s="78" t="str">
        <f>INDEX(Propetz!G:G,MATCH($E367,Propetz!$D:$D,0),1)</f>
        <v>Ativo</v>
      </c>
      <c r="H367" s="71"/>
      <c r="I367" s="12">
        <f>INDEX(Propetz!BU:BU,MATCH($E367,Propetz!$D:$D,0),1)</f>
        <v>0</v>
      </c>
      <c r="J367" s="12">
        <f>INDEX(Propetz!BV:BV,MATCH($E367,Propetz!$D:$D,0),1)</f>
        <v>10877.69</v>
      </c>
      <c r="K367" s="12">
        <f>INDEX(Propetz!BW:BW,MATCH($E367,Propetz!$D:$D,0),1)</f>
        <v>0</v>
      </c>
      <c r="L367" s="12">
        <f>INDEX(Propetz!BX:BX,MATCH($E367,Propetz!$D:$D,0),1)</f>
        <v>0</v>
      </c>
      <c r="M367" s="12">
        <f>INDEX(Propetz!BY:BY,MATCH($E367,Propetz!$D:$D,0),1)</f>
        <v>0</v>
      </c>
    </row>
    <row r="368" spans="3:13" ht="165" x14ac:dyDescent="0.25">
      <c r="C368" s="67" t="str">
        <f>INDEX(Propetz!B:B,MATCH($E368,Propetz!$D:$D,0),1)</f>
        <v>F M CORREA - ARTIGOS PARA ANIMAIS - ME</v>
      </c>
      <c r="D368" s="78" t="str">
        <f>INDEX(Propetz!C:C,MATCH($E368,Propetz!$D:$D,0),1)</f>
        <v>PR</v>
      </c>
      <c r="E368" s="64">
        <v>1412</v>
      </c>
      <c r="F368" s="78" t="str">
        <f>INDEX(Propetz!F:F,MATCH($E368,Propetz!$D:$D,0),1)</f>
        <v>Yasmin Propetz Distribuição</v>
      </c>
      <c r="G368" s="78" t="str">
        <f>INDEX(Propetz!G:G,MATCH($E368,Propetz!$D:$D,0),1)</f>
        <v>ativo</v>
      </c>
      <c r="H368" s="71" t="s">
        <v>674</v>
      </c>
      <c r="I368" s="12">
        <f>INDEX(Propetz!BU:BU,MATCH($E368,Propetz!$D:$D,0),1)</f>
        <v>0</v>
      </c>
      <c r="J368" s="12">
        <f>INDEX(Propetz!BV:BV,MATCH($E368,Propetz!$D:$D,0),1)</f>
        <v>22628.799999999999</v>
      </c>
      <c r="K368" s="12">
        <f>INDEX(Propetz!BW:BW,MATCH($E368,Propetz!$D:$D,0),1)</f>
        <v>32476.479999999996</v>
      </c>
      <c r="L368" s="12">
        <f>INDEX(Propetz!BX:BX,MATCH($E368,Propetz!$D:$D,0),1)</f>
        <v>44228.659999999996</v>
      </c>
      <c r="M368" s="12">
        <f>INDEX(Propetz!BY:BY,MATCH($E368,Propetz!$D:$D,0),1)</f>
        <v>29523.089999999997</v>
      </c>
    </row>
    <row r="369" spans="3:13" x14ac:dyDescent="0.25">
      <c r="C369" s="67" t="str">
        <f>INDEX(Propetz!B:B,MATCH($E369,Propetz!$D:$D,0),1)</f>
        <v>Hm Groom Distribuidora Pet Ltda</v>
      </c>
      <c r="D369" s="78" t="str">
        <f>INDEX(Propetz!C:C,MATCH($E369,Propetz!$D:$D,0),1)</f>
        <v>RJ</v>
      </c>
      <c r="E369" s="64">
        <v>1413</v>
      </c>
      <c r="F369" s="78" t="str">
        <f>INDEX(Propetz!F:F,MATCH($E369,Propetz!$D:$D,0),1)</f>
        <v>Emanuel Propetz Distribuição</v>
      </c>
      <c r="G369" s="78" t="str">
        <f>INDEX(Propetz!G:G,MATCH($E369,Propetz!$D:$D,0),1)</f>
        <v>Ativo</v>
      </c>
      <c r="H369" s="71"/>
      <c r="I369" s="12">
        <f>INDEX(Propetz!BU:BU,MATCH($E369,Propetz!$D:$D,0),1)</f>
        <v>0</v>
      </c>
      <c r="J369" s="12">
        <f>INDEX(Propetz!BV:BV,MATCH($E369,Propetz!$D:$D,0),1)</f>
        <v>26086.79</v>
      </c>
      <c r="K369" s="12">
        <f>INDEX(Propetz!BW:BW,MATCH($E369,Propetz!$D:$D,0),1)</f>
        <v>47386.57</v>
      </c>
      <c r="L369" s="12">
        <f>INDEX(Propetz!BX:BX,MATCH($E369,Propetz!$D:$D,0),1)</f>
        <v>41166.620000000003</v>
      </c>
      <c r="M369" s="12">
        <f>INDEX(Propetz!BY:BY,MATCH($E369,Propetz!$D:$D,0),1)</f>
        <v>19853.599999999999</v>
      </c>
    </row>
    <row r="370" spans="3:13" x14ac:dyDescent="0.25">
      <c r="C370" s="67" t="str">
        <f>INDEX(Propetz!B:B,MATCH($E370,Propetz!$D:$D,0),1)</f>
        <v>MANOEL DE SOUZA CIRIACO</v>
      </c>
      <c r="D370" s="78" t="str">
        <f>INDEX(Propetz!C:C,MATCH($E370,Propetz!$D:$D,0),1)</f>
        <v>CE</v>
      </c>
      <c r="E370" s="64">
        <v>1414</v>
      </c>
      <c r="F370" s="78" t="str">
        <f>INDEX(Propetz!F:F,MATCH($E370,Propetz!$D:$D,0),1)</f>
        <v>Emanuel Propetz Distribuição</v>
      </c>
      <c r="G370" s="78" t="str">
        <f>INDEX(Propetz!G:G,MATCH($E370,Propetz!$D:$D,0),1)</f>
        <v>Ativo</v>
      </c>
      <c r="H370" s="71"/>
      <c r="I370" s="12">
        <f>INDEX(Propetz!BU:BU,MATCH($E370,Propetz!$D:$D,0),1)</f>
        <v>0</v>
      </c>
      <c r="J370" s="12">
        <f>INDEX(Propetz!BV:BV,MATCH($E370,Propetz!$D:$D,0),1)</f>
        <v>9028.69</v>
      </c>
      <c r="K370" s="12">
        <f>INDEX(Propetz!BW:BW,MATCH($E370,Propetz!$D:$D,0),1)</f>
        <v>5692.3799999999992</v>
      </c>
      <c r="L370" s="12">
        <f>INDEX(Propetz!BX:BX,MATCH($E370,Propetz!$D:$D,0),1)</f>
        <v>4618.76</v>
      </c>
      <c r="M370" s="12">
        <f>INDEX(Propetz!BY:BY,MATCH($E370,Propetz!$D:$D,0),1)</f>
        <v>0</v>
      </c>
    </row>
    <row r="371" spans="3:13" ht="45" x14ac:dyDescent="0.25">
      <c r="C371" s="67" t="str">
        <f>INDEX(Propetz!B:B,MATCH($E371,Propetz!$D:$D,0),1)</f>
        <v>TRIPET DISTRIBUIÇÃO LTDA</v>
      </c>
      <c r="D371" s="78" t="str">
        <f>INDEX(Propetz!C:C,MATCH($E371,Propetz!$D:$D,0),1)</f>
        <v>MG</v>
      </c>
      <c r="E371" s="64">
        <v>1418</v>
      </c>
      <c r="F371" s="78" t="str">
        <f>INDEX(Propetz!F:F,MATCH($E371,Propetz!$D:$D,0),1)</f>
        <v>Emanuel Propetz Distribuição</v>
      </c>
      <c r="G371" s="78" t="str">
        <f>INDEX(Propetz!G:G,MATCH($E371,Propetz!$D:$D,0),1)</f>
        <v>Ativo</v>
      </c>
      <c r="H371" s="71" t="s">
        <v>675</v>
      </c>
      <c r="I371" s="12">
        <f>INDEX(Propetz!BU:BU,MATCH($E371,Propetz!$D:$D,0),1)</f>
        <v>0</v>
      </c>
      <c r="J371" s="12">
        <f>INDEX(Propetz!BV:BV,MATCH($E371,Propetz!$D:$D,0),1)</f>
        <v>74594.149999999994</v>
      </c>
      <c r="K371" s="12">
        <f>INDEX(Propetz!BW:BW,MATCH($E371,Propetz!$D:$D,0),1)</f>
        <v>87707.58</v>
      </c>
      <c r="L371" s="12">
        <f>INDEX(Propetz!BX:BX,MATCH($E371,Propetz!$D:$D,0),1)</f>
        <v>18561.599999999999</v>
      </c>
      <c r="M371" s="12">
        <f>INDEX(Propetz!BY:BY,MATCH($E371,Propetz!$D:$D,0),1)</f>
        <v>0</v>
      </c>
    </row>
    <row r="372" spans="3:13" x14ac:dyDescent="0.25">
      <c r="C372" s="67" t="str">
        <f>INDEX(Propetz!B:B,MATCH($E372,Propetz!$D:$D,0),1)</f>
        <v>ALESSANDRA DA SILVA OLIVEIRA LIMA</v>
      </c>
      <c r="D372" s="78" t="str">
        <f>INDEX(Propetz!C:C,MATCH($E372,Propetz!$D:$D,0),1)</f>
        <v>RO</v>
      </c>
      <c r="E372" s="64">
        <v>1422</v>
      </c>
      <c r="F372" s="78" t="str">
        <f>INDEX(Propetz!F:F,MATCH($E372,Propetz!$D:$D,0),1)</f>
        <v>Yasmin Propetz Distribuição</v>
      </c>
      <c r="G372" s="78" t="str">
        <f>INDEX(Propetz!G:G,MATCH($E372,Propetz!$D:$D,0),1)</f>
        <v>Ativo</v>
      </c>
      <c r="H372" s="71"/>
      <c r="I372" s="12">
        <f>INDEX(Propetz!BU:BU,MATCH($E372,Propetz!$D:$D,0),1)</f>
        <v>0</v>
      </c>
      <c r="J372" s="12">
        <f>INDEX(Propetz!BV:BV,MATCH($E372,Propetz!$D:$D,0),1)</f>
        <v>2941.66</v>
      </c>
      <c r="K372" s="12">
        <f>INDEX(Propetz!BW:BW,MATCH($E372,Propetz!$D:$D,0),1)</f>
        <v>0</v>
      </c>
      <c r="L372" s="12">
        <f>INDEX(Propetz!BX:BX,MATCH($E372,Propetz!$D:$D,0),1)</f>
        <v>0</v>
      </c>
      <c r="M372" s="12">
        <f>INDEX(Propetz!BY:BY,MATCH($E372,Propetz!$D:$D,0),1)</f>
        <v>0</v>
      </c>
    </row>
    <row r="373" spans="3:13" x14ac:dyDescent="0.25">
      <c r="C373" s="67" t="str">
        <f>INDEX(Propetz!B:B,MATCH($E373,Propetz!$D:$D,0),1)</f>
        <v>DEILSON SILVA FERNANDES</v>
      </c>
      <c r="D373" s="78" t="str">
        <f>INDEX(Propetz!C:C,MATCH($E373,Propetz!$D:$D,0),1)</f>
        <v>PR</v>
      </c>
      <c r="E373" s="64">
        <v>1425</v>
      </c>
      <c r="F373" s="78" t="str">
        <f>INDEX(Propetz!F:F,MATCH($E373,Propetz!$D:$D,0),1)</f>
        <v>Yasmin Propetz Distribuição</v>
      </c>
      <c r="G373" s="78" t="str">
        <f>INDEX(Propetz!G:G,MATCH($E373,Propetz!$D:$D,0),1)</f>
        <v>Ativo</v>
      </c>
      <c r="H373" s="71"/>
      <c r="I373" s="12">
        <f>INDEX(Propetz!BU:BU,MATCH($E373,Propetz!$D:$D,0),1)</f>
        <v>0</v>
      </c>
      <c r="J373" s="12">
        <f>INDEX(Propetz!BV:BV,MATCH($E373,Propetz!$D:$D,0),1)</f>
        <v>47556.5</v>
      </c>
      <c r="K373" s="12">
        <f>INDEX(Propetz!BW:BW,MATCH($E373,Propetz!$D:$D,0),1)</f>
        <v>3674.28</v>
      </c>
      <c r="L373" s="12">
        <f>INDEX(Propetz!BX:BX,MATCH($E373,Propetz!$D:$D,0),1)</f>
        <v>0</v>
      </c>
      <c r="M373" s="12">
        <f>INDEX(Propetz!BY:BY,MATCH($E373,Propetz!$D:$D,0),1)</f>
        <v>0</v>
      </c>
    </row>
    <row r="374" spans="3:13" x14ac:dyDescent="0.25">
      <c r="C374" s="67" t="str">
        <f>INDEX(Propetz!B:B,MATCH($E374,Propetz!$D:$D,0),1)</f>
        <v>DEIVID FERREIRA DA SILVA 00454881347</v>
      </c>
      <c r="D374" s="78" t="str">
        <f>INDEX(Propetz!C:C,MATCH($E374,Propetz!$D:$D,0),1)</f>
        <v>CE</v>
      </c>
      <c r="E374" s="64">
        <v>1426</v>
      </c>
      <c r="F374" s="78" t="str">
        <f>INDEX(Propetz!F:F,MATCH($E374,Propetz!$D:$D,0),1)</f>
        <v>Emanuel Propetz Distribuição</v>
      </c>
      <c r="G374" s="78" t="str">
        <f>INDEX(Propetz!G:G,MATCH($E374,Propetz!$D:$D,0),1)</f>
        <v>Ativo</v>
      </c>
      <c r="H374" s="71"/>
      <c r="I374" s="12">
        <f>INDEX(Propetz!BU:BU,MATCH($E374,Propetz!$D:$D,0),1)</f>
        <v>0</v>
      </c>
      <c r="J374" s="12">
        <f>INDEX(Propetz!BV:BV,MATCH($E374,Propetz!$D:$D,0),1)</f>
        <v>4409.8999999999996</v>
      </c>
      <c r="K374" s="12">
        <f>INDEX(Propetz!BW:BW,MATCH($E374,Propetz!$D:$D,0),1)</f>
        <v>0</v>
      </c>
      <c r="L374" s="12">
        <f>INDEX(Propetz!BX:BX,MATCH($E374,Propetz!$D:$D,0),1)</f>
        <v>0</v>
      </c>
      <c r="M374" s="12">
        <f>INDEX(Propetz!BY:BY,MATCH($E374,Propetz!$D:$D,0),1)</f>
        <v>0</v>
      </c>
    </row>
    <row r="375" spans="3:13" x14ac:dyDescent="0.25">
      <c r="C375" s="67" t="str">
        <f>INDEX(Propetz!B:B,MATCH($E375,Propetz!$D:$D,0),1)</f>
        <v>MARCELO UCHOA PEREIRA 56732805304</v>
      </c>
      <c r="D375" s="78" t="str">
        <f>INDEX(Propetz!C:C,MATCH($E375,Propetz!$D:$D,0),1)</f>
        <v>CE</v>
      </c>
      <c r="E375" s="64">
        <v>1429</v>
      </c>
      <c r="F375" s="78" t="str">
        <f>INDEX(Propetz!F:F,MATCH($E375,Propetz!$D:$D,0),1)</f>
        <v>Emanuel Propetz Distribuição</v>
      </c>
      <c r="G375" s="78" t="str">
        <f>INDEX(Propetz!G:G,MATCH($E375,Propetz!$D:$D,0),1)</f>
        <v>Ativo</v>
      </c>
      <c r="H375" s="71"/>
      <c r="I375" s="12">
        <f>INDEX(Propetz!BU:BU,MATCH($E375,Propetz!$D:$D,0),1)</f>
        <v>0</v>
      </c>
      <c r="J375" s="12">
        <f>INDEX(Propetz!BV:BV,MATCH($E375,Propetz!$D:$D,0),1)</f>
        <v>18098.18</v>
      </c>
      <c r="K375" s="12">
        <f>INDEX(Propetz!BW:BW,MATCH($E375,Propetz!$D:$D,0),1)</f>
        <v>23660.94</v>
      </c>
      <c r="L375" s="12">
        <f>INDEX(Propetz!BX:BX,MATCH($E375,Propetz!$D:$D,0),1)</f>
        <v>25897.269999999997</v>
      </c>
      <c r="M375" s="12">
        <f>INDEX(Propetz!BY:BY,MATCH($E375,Propetz!$D:$D,0),1)</f>
        <v>4943.1399999999994</v>
      </c>
    </row>
    <row r="376" spans="3:13" x14ac:dyDescent="0.25">
      <c r="C376" s="67" t="str">
        <f>INDEX(Propetz!B:B,MATCH($E376,Propetz!$D:$D,0),1)</f>
        <v>MICHELE DE FATIMA SEPP COMERCIO LTDA</v>
      </c>
      <c r="D376" s="78" t="str">
        <f>INDEX(Propetz!C:C,MATCH($E376,Propetz!$D:$D,0),1)</f>
        <v>SC</v>
      </c>
      <c r="E376" s="64">
        <v>1430</v>
      </c>
      <c r="F376" s="78" t="str">
        <f>INDEX(Propetz!F:F,MATCH($E376,Propetz!$D:$D,0),1)</f>
        <v>Yasmin Propetz Distribuição</v>
      </c>
      <c r="G376" s="78" t="str">
        <f>INDEX(Propetz!G:G,MATCH($E376,Propetz!$D:$D,0),1)</f>
        <v>Ativo</v>
      </c>
      <c r="H376" s="71"/>
      <c r="I376" s="12">
        <f>INDEX(Propetz!BU:BU,MATCH($E376,Propetz!$D:$D,0),1)</f>
        <v>0</v>
      </c>
      <c r="J376" s="12">
        <f>INDEX(Propetz!BV:BV,MATCH($E376,Propetz!$D:$D,0),1)</f>
        <v>6574.51</v>
      </c>
      <c r="K376" s="12">
        <f>INDEX(Propetz!BW:BW,MATCH($E376,Propetz!$D:$D,0),1)</f>
        <v>2430.16</v>
      </c>
      <c r="L376" s="12">
        <f>INDEX(Propetz!BX:BX,MATCH($E376,Propetz!$D:$D,0),1)</f>
        <v>0</v>
      </c>
      <c r="M376" s="12">
        <f>INDEX(Propetz!BY:BY,MATCH($E376,Propetz!$D:$D,0),1)</f>
        <v>0</v>
      </c>
    </row>
    <row r="377" spans="3:13" x14ac:dyDescent="0.25">
      <c r="C377" s="67" t="str">
        <f>INDEX(Propetz!B:B,MATCH($E377,Propetz!$D:$D,0),1)</f>
        <v>PETCHE DISTRIB DE PROD PET LTDA</v>
      </c>
      <c r="D377" s="78" t="str">
        <f>INDEX(Propetz!C:C,MATCH($E377,Propetz!$D:$D,0),1)</f>
        <v>RS</v>
      </c>
      <c r="E377" s="64">
        <v>1431</v>
      </c>
      <c r="F377" s="78" t="str">
        <f>INDEX(Propetz!F:F,MATCH($E377,Propetz!$D:$D,0),1)</f>
        <v>Yasmin Propetz Distribuição</v>
      </c>
      <c r="G377" s="78" t="str">
        <f>INDEX(Propetz!G:G,MATCH($E377,Propetz!$D:$D,0),1)</f>
        <v>Ativo</v>
      </c>
      <c r="H377" s="71"/>
      <c r="I377" s="12">
        <f>INDEX(Propetz!BU:BU,MATCH($E377,Propetz!$D:$D,0),1)</f>
        <v>0</v>
      </c>
      <c r="J377" s="12">
        <f>INDEX(Propetz!BV:BV,MATCH($E377,Propetz!$D:$D,0),1)</f>
        <v>26191.399999999994</v>
      </c>
      <c r="K377" s="12">
        <f>INDEX(Propetz!BW:BW,MATCH($E377,Propetz!$D:$D,0),1)</f>
        <v>28397.489999999998</v>
      </c>
      <c r="L377" s="12">
        <f>INDEX(Propetz!BX:BX,MATCH($E377,Propetz!$D:$D,0),1)</f>
        <v>33519.67</v>
      </c>
      <c r="M377" s="12">
        <f>INDEX(Propetz!BY:BY,MATCH($E377,Propetz!$D:$D,0),1)</f>
        <v>20792.019999999997</v>
      </c>
    </row>
    <row r="378" spans="3:13" x14ac:dyDescent="0.25">
      <c r="C378" s="67" t="str">
        <f>INDEX(Propetz!B:B,MATCH($E378,Propetz!$D:$D,0),1)</f>
        <v>R.M BEAUTY PET DISTRIBUIDORA LTDA</v>
      </c>
      <c r="D378" s="78" t="str">
        <f>INDEX(Propetz!C:C,MATCH($E378,Propetz!$D:$D,0),1)</f>
        <v>SC</v>
      </c>
      <c r="E378" s="64">
        <v>1432</v>
      </c>
      <c r="F378" s="78" t="str">
        <f>INDEX(Propetz!F:F,MATCH($E378,Propetz!$D:$D,0),1)</f>
        <v>Yasmin Propetz Distribuição</v>
      </c>
      <c r="G378" s="78" t="str">
        <f>INDEX(Propetz!G:G,MATCH($E378,Propetz!$D:$D,0),1)</f>
        <v>Ativo</v>
      </c>
      <c r="H378" s="71"/>
      <c r="I378" s="12">
        <f>INDEX(Propetz!BU:BU,MATCH($E378,Propetz!$D:$D,0),1)</f>
        <v>0</v>
      </c>
      <c r="J378" s="12">
        <f>INDEX(Propetz!BV:BV,MATCH($E378,Propetz!$D:$D,0),1)</f>
        <v>3382.02</v>
      </c>
      <c r="K378" s="12">
        <f>INDEX(Propetz!BW:BW,MATCH($E378,Propetz!$D:$D,0),1)</f>
        <v>0</v>
      </c>
      <c r="L378" s="12">
        <f>INDEX(Propetz!BX:BX,MATCH($E378,Propetz!$D:$D,0),1)</f>
        <v>0</v>
      </c>
      <c r="M378" s="12">
        <f>INDEX(Propetz!BY:BY,MATCH($E378,Propetz!$D:$D,0),1)</f>
        <v>0</v>
      </c>
    </row>
    <row r="379" spans="3:13" ht="75" x14ac:dyDescent="0.25">
      <c r="C379" s="67" t="str">
        <f>INDEX(Propetz!B:B,MATCH($E379,Propetz!$D:$D,0),1)</f>
        <v>VET SUPPLY DISTRIBUIDORA LTDA</v>
      </c>
      <c r="D379" s="78" t="str">
        <f>INDEX(Propetz!C:C,MATCH($E379,Propetz!$D:$D,0),1)</f>
        <v>SP</v>
      </c>
      <c r="E379" s="64">
        <v>1433</v>
      </c>
      <c r="F379" s="78" t="str">
        <f>INDEX(Propetz!F:F,MATCH($E379,Propetz!$D:$D,0),1)</f>
        <v>Emanuel Propetz Distribuição</v>
      </c>
      <c r="G379" s="78" t="str">
        <f>INDEX(Propetz!G:G,MATCH($E379,Propetz!$D:$D,0),1)</f>
        <v>Ativo</v>
      </c>
      <c r="H379" s="71" t="s">
        <v>676</v>
      </c>
      <c r="I379" s="12">
        <f>INDEX(Propetz!BU:BU,MATCH($E379,Propetz!$D:$D,0),1)</f>
        <v>0</v>
      </c>
      <c r="J379" s="12">
        <f>INDEX(Propetz!BV:BV,MATCH($E379,Propetz!$D:$D,0),1)</f>
        <v>3140.62</v>
      </c>
      <c r="K379" s="12">
        <f>INDEX(Propetz!BW:BW,MATCH($E379,Propetz!$D:$D,0),1)</f>
        <v>12564.58</v>
      </c>
      <c r="L379" s="12">
        <f>INDEX(Propetz!BX:BX,MATCH($E379,Propetz!$D:$D,0),1)</f>
        <v>0</v>
      </c>
      <c r="M379" s="12">
        <f>INDEX(Propetz!BY:BY,MATCH($E379,Propetz!$D:$D,0),1)</f>
        <v>0</v>
      </c>
    </row>
    <row r="380" spans="3:13" x14ac:dyDescent="0.25">
      <c r="C380" s="67" t="str">
        <f>INDEX(Propetz!B:B,MATCH($E380,Propetz!$D:$D,0),1)</f>
        <v>ANA CRISTINA E C SOARES ARTIGOS PARA ANIMAIS ME</v>
      </c>
      <c r="D380" s="78" t="str">
        <f>INDEX(Propetz!C:C,MATCH($E380,Propetz!$D:$D,0),1)</f>
        <v>RJ</v>
      </c>
      <c r="E380" s="64">
        <v>1434</v>
      </c>
      <c r="F380" s="78" t="str">
        <f>INDEX(Propetz!F:F,MATCH($E380,Propetz!$D:$D,0),1)</f>
        <v>Emanuel Propetz Distribuição</v>
      </c>
      <c r="G380" s="78" t="str">
        <f>INDEX(Propetz!G:G,MATCH($E380,Propetz!$D:$D,0),1)</f>
        <v>Ativo</v>
      </c>
      <c r="H380" s="71"/>
      <c r="I380" s="12">
        <f>INDEX(Propetz!BU:BU,MATCH($E380,Propetz!$D:$D,0),1)</f>
        <v>0</v>
      </c>
      <c r="J380" s="12">
        <f>INDEX(Propetz!BV:BV,MATCH($E380,Propetz!$D:$D,0),1)</f>
        <v>3488.78</v>
      </c>
      <c r="K380" s="12">
        <f>INDEX(Propetz!BW:BW,MATCH($E380,Propetz!$D:$D,0),1)</f>
        <v>0</v>
      </c>
      <c r="L380" s="12">
        <f>INDEX(Propetz!BX:BX,MATCH($E380,Propetz!$D:$D,0),1)</f>
        <v>0</v>
      </c>
      <c r="M380" s="12">
        <f>INDEX(Propetz!BY:BY,MATCH($E380,Propetz!$D:$D,0),1)</f>
        <v>0</v>
      </c>
    </row>
    <row r="381" spans="3:13" ht="60" x14ac:dyDescent="0.25">
      <c r="C381" s="67" t="str">
        <f>INDEX(Propetz!B:B,MATCH($E381,Propetz!$D:$D,0),1)</f>
        <v>AVICULTURA E AGROPET - PASSARO &amp; CIA LTDA</v>
      </c>
      <c r="D381" s="78" t="str">
        <f>INDEX(Propetz!C:C,MATCH($E381,Propetz!$D:$D,0),1)</f>
        <v>SP</v>
      </c>
      <c r="E381" s="64">
        <v>1435</v>
      </c>
      <c r="F381" s="78" t="str">
        <f>INDEX(Propetz!F:F,MATCH($E381,Propetz!$D:$D,0),1)</f>
        <v>Emanuel Propetz Distribuição</v>
      </c>
      <c r="G381" s="78" t="str">
        <f>INDEX(Propetz!G:G,MATCH($E381,Propetz!$D:$D,0),1)</f>
        <v>Ativo</v>
      </c>
      <c r="H381" s="71" t="s">
        <v>677</v>
      </c>
      <c r="I381" s="12">
        <f>INDEX(Propetz!BU:BU,MATCH($E381,Propetz!$D:$D,0),1)</f>
        <v>0</v>
      </c>
      <c r="J381" s="12">
        <f>INDEX(Propetz!BV:BV,MATCH($E381,Propetz!$D:$D,0),1)</f>
        <v>19454.240000000002</v>
      </c>
      <c r="K381" s="12">
        <f>INDEX(Propetz!BW:BW,MATCH($E381,Propetz!$D:$D,0),1)</f>
        <v>26243.29</v>
      </c>
      <c r="L381" s="12">
        <f>INDEX(Propetz!BX:BX,MATCH($E381,Propetz!$D:$D,0),1)</f>
        <v>50237.17</v>
      </c>
      <c r="M381" s="12">
        <f>INDEX(Propetz!BY:BY,MATCH($E381,Propetz!$D:$D,0),1)</f>
        <v>38879.64</v>
      </c>
    </row>
    <row r="382" spans="3:13" x14ac:dyDescent="0.25">
      <c r="C382" s="67" t="str">
        <f>INDEX(Propetz!B:B,MATCH($E382,Propetz!$D:$D,0),1)</f>
        <v>BIOVALLE DISTRIBUIDORA DE MEDICAMENTOS LTDA</v>
      </c>
      <c r="D382" s="78" t="str">
        <f>INDEX(Propetz!C:C,MATCH($E382,Propetz!$D:$D,0),1)</f>
        <v>PR</v>
      </c>
      <c r="E382" s="64">
        <v>1436</v>
      </c>
      <c r="F382" s="78" t="str">
        <f>INDEX(Propetz!F:F,MATCH($E382,Propetz!$D:$D,0),1)</f>
        <v>Yasmin Propetz Distribuição</v>
      </c>
      <c r="G382" s="78" t="str">
        <f>INDEX(Propetz!G:G,MATCH($E382,Propetz!$D:$D,0),1)</f>
        <v>Inadimplente</v>
      </c>
      <c r="H382" s="71"/>
      <c r="I382" s="12">
        <f>INDEX(Propetz!BU:BU,MATCH($E382,Propetz!$D:$D,0),1)</f>
        <v>0</v>
      </c>
      <c r="J382" s="12">
        <f>INDEX(Propetz!BV:BV,MATCH($E382,Propetz!$D:$D,0),1)</f>
        <v>38224.42</v>
      </c>
      <c r="K382" s="12">
        <f>INDEX(Propetz!BW:BW,MATCH($E382,Propetz!$D:$D,0),1)</f>
        <v>0</v>
      </c>
      <c r="L382" s="12">
        <f>INDEX(Propetz!BX:BX,MATCH($E382,Propetz!$D:$D,0),1)</f>
        <v>0</v>
      </c>
      <c r="M382" s="12">
        <f>INDEX(Propetz!BY:BY,MATCH($E382,Propetz!$D:$D,0),1)</f>
        <v>0</v>
      </c>
    </row>
    <row r="383" spans="3:13" x14ac:dyDescent="0.25">
      <c r="C383" s="67" t="str">
        <f>INDEX(Propetz!B:B,MATCH($E383,Propetz!$D:$D,0),1)</f>
        <v>CLAUDIA DE VASCONCELOS FERREIRA</v>
      </c>
      <c r="D383" s="78" t="str">
        <f>INDEX(Propetz!C:C,MATCH($E383,Propetz!$D:$D,0),1)</f>
        <v>SP</v>
      </c>
      <c r="E383" s="64">
        <v>1437</v>
      </c>
      <c r="F383" s="78" t="str">
        <f>INDEX(Propetz!F:F,MATCH($E383,Propetz!$D:$D,0),1)</f>
        <v>Emanuel Propetz Distribuição</v>
      </c>
      <c r="G383" s="78" t="str">
        <f>INDEX(Propetz!G:G,MATCH($E383,Propetz!$D:$D,0),1)</f>
        <v>Ativo</v>
      </c>
      <c r="H383" s="71"/>
      <c r="I383" s="12">
        <f>INDEX(Propetz!BU:BU,MATCH($E383,Propetz!$D:$D,0),1)</f>
        <v>0</v>
      </c>
      <c r="J383" s="12">
        <f>INDEX(Propetz!BV:BV,MATCH($E383,Propetz!$D:$D,0),1)</f>
        <v>3740.87</v>
      </c>
      <c r="K383" s="12">
        <f>INDEX(Propetz!BW:BW,MATCH($E383,Propetz!$D:$D,0),1)</f>
        <v>0</v>
      </c>
      <c r="L383" s="12">
        <f>INDEX(Propetz!BX:BX,MATCH($E383,Propetz!$D:$D,0),1)</f>
        <v>0</v>
      </c>
      <c r="M383" s="12">
        <f>INDEX(Propetz!BY:BY,MATCH($E383,Propetz!$D:$D,0),1)</f>
        <v>0</v>
      </c>
    </row>
    <row r="384" spans="3:13" x14ac:dyDescent="0.25">
      <c r="C384" s="67" t="str">
        <f>INDEX(Propetz!B:B,MATCH($E384,Propetz!$D:$D,0),1)</f>
        <v>MARCELO RODRIGUES DE MELO</v>
      </c>
      <c r="D384" s="78" t="str">
        <f>INDEX(Propetz!C:C,MATCH($E384,Propetz!$D:$D,0),1)</f>
        <v>SP</v>
      </c>
      <c r="E384" s="64">
        <v>1439</v>
      </c>
      <c r="F384" s="78" t="str">
        <f>INDEX(Propetz!F:F,MATCH($E384,Propetz!$D:$D,0),1)</f>
        <v>Yasmin Propetz Distribuição</v>
      </c>
      <c r="G384" s="78" t="str">
        <f>INDEX(Propetz!G:G,MATCH($E384,Propetz!$D:$D,0),1)</f>
        <v>Ativo</v>
      </c>
      <c r="H384" s="71"/>
      <c r="I384" s="12">
        <f>INDEX(Propetz!BU:BU,MATCH($E384,Propetz!$D:$D,0),1)</f>
        <v>0</v>
      </c>
      <c r="J384" s="12">
        <f>INDEX(Propetz!BV:BV,MATCH($E384,Propetz!$D:$D,0),1)</f>
        <v>33144.089999999997</v>
      </c>
      <c r="K384" s="12">
        <f>INDEX(Propetz!BW:BW,MATCH($E384,Propetz!$D:$D,0),1)</f>
        <v>62077.329999999994</v>
      </c>
      <c r="L384" s="12">
        <f>INDEX(Propetz!BX:BX,MATCH($E384,Propetz!$D:$D,0),1)</f>
        <v>47775.38</v>
      </c>
      <c r="M384" s="12">
        <f>INDEX(Propetz!BY:BY,MATCH($E384,Propetz!$D:$D,0),1)</f>
        <v>24128.02</v>
      </c>
    </row>
    <row r="385" spans="3:13" ht="60" x14ac:dyDescent="0.25">
      <c r="C385" s="67" t="str">
        <f>INDEX(Propetz!B:B,MATCH($E385,Propetz!$D:$D,0),1)</f>
        <v>MURANO COMERCIAL INDUSTRIAL E REPRESENTACAO LTDA</v>
      </c>
      <c r="D385" s="78" t="str">
        <f>INDEX(Propetz!C:C,MATCH($E385,Propetz!$D:$D,0),1)</f>
        <v>SC</v>
      </c>
      <c r="E385" s="64">
        <v>1440</v>
      </c>
      <c r="F385" s="78" t="str">
        <f>INDEX(Propetz!F:F,MATCH($E385,Propetz!$D:$D,0),1)</f>
        <v>Yasmin Propetz Distribuição</v>
      </c>
      <c r="G385" s="78" t="str">
        <f>INDEX(Propetz!G:G,MATCH($E385,Propetz!$D:$D,0),1)</f>
        <v>Ativo</v>
      </c>
      <c r="H385" s="71" t="s">
        <v>678</v>
      </c>
      <c r="I385" s="12">
        <f>INDEX(Propetz!BU:BU,MATCH($E385,Propetz!$D:$D,0),1)</f>
        <v>0</v>
      </c>
      <c r="J385" s="12">
        <f>INDEX(Propetz!BV:BV,MATCH($E385,Propetz!$D:$D,0),1)</f>
        <v>89716.23</v>
      </c>
      <c r="K385" s="12">
        <f>INDEX(Propetz!BW:BW,MATCH($E385,Propetz!$D:$D,0),1)</f>
        <v>136481.79999999999</v>
      </c>
      <c r="L385" s="12">
        <f>INDEX(Propetz!BX:BX,MATCH($E385,Propetz!$D:$D,0),1)</f>
        <v>182544.99</v>
      </c>
      <c r="M385" s="12">
        <f>INDEX(Propetz!BY:BY,MATCH($E385,Propetz!$D:$D,0),1)</f>
        <v>97384.31</v>
      </c>
    </row>
    <row r="386" spans="3:13" x14ac:dyDescent="0.25">
      <c r="C386" s="67" t="str">
        <f>INDEX(Propetz!B:B,MATCH($E386,Propetz!$D:$D,0),1)</f>
        <v>PET PREMIUM LTDA</v>
      </c>
      <c r="D386" s="78" t="str">
        <f>INDEX(Propetz!C:C,MATCH($E386,Propetz!$D:$D,0),1)</f>
        <v>ES</v>
      </c>
      <c r="E386" s="64">
        <v>1441</v>
      </c>
      <c r="F386" s="78" t="str">
        <f>INDEX(Propetz!F:F,MATCH($E386,Propetz!$D:$D,0),1)</f>
        <v>Emanuel Propetz Distribuição</v>
      </c>
      <c r="G386" s="78" t="str">
        <f>INDEX(Propetz!G:G,MATCH($E386,Propetz!$D:$D,0),1)</f>
        <v>Ativo</v>
      </c>
      <c r="H386" s="71"/>
      <c r="I386" s="12">
        <f>INDEX(Propetz!BU:BU,MATCH($E386,Propetz!$D:$D,0),1)</f>
        <v>0</v>
      </c>
      <c r="J386" s="12">
        <f>INDEX(Propetz!BV:BV,MATCH($E386,Propetz!$D:$D,0),1)</f>
        <v>3405.86</v>
      </c>
      <c r="K386" s="12">
        <f>INDEX(Propetz!BW:BW,MATCH($E386,Propetz!$D:$D,0),1)</f>
        <v>0</v>
      </c>
      <c r="L386" s="12">
        <f>INDEX(Propetz!BX:BX,MATCH($E386,Propetz!$D:$D,0),1)</f>
        <v>0</v>
      </c>
      <c r="M386" s="12">
        <f>INDEX(Propetz!BY:BY,MATCH($E386,Propetz!$D:$D,0),1)</f>
        <v>0</v>
      </c>
    </row>
    <row r="387" spans="3:13" ht="45" x14ac:dyDescent="0.25">
      <c r="C387" s="67" t="str">
        <f>INDEX(Propetz!B:B,MATCH($E387,Propetz!$D:$D,0),1)</f>
        <v>PUP'S VET COMÉRCIO E SERVIÇOS VETERINÁRIOS LTDA</v>
      </c>
      <c r="D387" s="78" t="str">
        <f>INDEX(Propetz!C:C,MATCH($E387,Propetz!$D:$D,0),1)</f>
        <v>BA</v>
      </c>
      <c r="E387" s="64">
        <v>1442</v>
      </c>
      <c r="F387" s="78" t="str">
        <f>INDEX(Propetz!F:F,MATCH($E387,Propetz!$D:$D,0),1)</f>
        <v>Emanuel Propetz Distribuição</v>
      </c>
      <c r="G387" s="78" t="str">
        <f>INDEX(Propetz!G:G,MATCH($E387,Propetz!$D:$D,0),1)</f>
        <v>Ativo</v>
      </c>
      <c r="H387" s="71" t="s">
        <v>679</v>
      </c>
      <c r="I387" s="12">
        <f>INDEX(Propetz!BU:BU,MATCH($E387,Propetz!$D:$D,0),1)</f>
        <v>0</v>
      </c>
      <c r="J387" s="12">
        <f>INDEX(Propetz!BV:BV,MATCH($E387,Propetz!$D:$D,0),1)</f>
        <v>29986.32</v>
      </c>
      <c r="K387" s="12">
        <f>INDEX(Propetz!BW:BW,MATCH($E387,Propetz!$D:$D,0),1)</f>
        <v>43963.938000000002</v>
      </c>
      <c r="L387" s="12">
        <f>INDEX(Propetz!BX:BX,MATCH($E387,Propetz!$D:$D,0),1)</f>
        <v>58110.93</v>
      </c>
      <c r="M387" s="12">
        <f>INDEX(Propetz!BY:BY,MATCH($E387,Propetz!$D:$D,0),1)</f>
        <v>35895.399999999994</v>
      </c>
    </row>
    <row r="388" spans="3:13" x14ac:dyDescent="0.25">
      <c r="C388" s="67" t="str">
        <f>INDEX(Propetz!B:B,MATCH($E388,Propetz!$D:$D,0),1)</f>
        <v>SW EVENTOS LTDA</v>
      </c>
      <c r="D388" s="78" t="str">
        <f>INDEX(Propetz!C:C,MATCH($E388,Propetz!$D:$D,0),1)</f>
        <v>SP</v>
      </c>
      <c r="E388" s="64">
        <v>1444</v>
      </c>
      <c r="F388" s="78" t="str">
        <f>INDEX(Propetz!F:F,MATCH($E388,Propetz!$D:$D,0),1)</f>
        <v>Emanuel Propetz Distribuição</v>
      </c>
      <c r="G388" s="78" t="str">
        <f>INDEX(Propetz!G:G,MATCH($E388,Propetz!$D:$D,0),1)</f>
        <v>Ativo</v>
      </c>
      <c r="H388" s="71"/>
      <c r="I388" s="12">
        <f>INDEX(Propetz!BU:BU,MATCH($E388,Propetz!$D:$D,0),1)</f>
        <v>0</v>
      </c>
      <c r="J388" s="12">
        <f>INDEX(Propetz!BV:BV,MATCH($E388,Propetz!$D:$D,0),1)</f>
        <v>7166.06</v>
      </c>
      <c r="K388" s="12">
        <f>INDEX(Propetz!BW:BW,MATCH($E388,Propetz!$D:$D,0),1)</f>
        <v>0</v>
      </c>
      <c r="L388" s="12">
        <f>INDEX(Propetz!BX:BX,MATCH($E388,Propetz!$D:$D,0),1)</f>
        <v>0</v>
      </c>
      <c r="M388" s="12">
        <f>INDEX(Propetz!BY:BY,MATCH($E388,Propetz!$D:$D,0),1)</f>
        <v>0</v>
      </c>
    </row>
    <row r="389" spans="3:13" ht="45" x14ac:dyDescent="0.25">
      <c r="C389" s="67" t="str">
        <f>INDEX(Propetz!B:B,MATCH($E389,Propetz!$D:$D,0),1)</f>
        <v>LUCIANA LEITE DA SILVA</v>
      </c>
      <c r="D389" s="78" t="str">
        <f>INDEX(Propetz!C:C,MATCH($E389,Propetz!$D:$D,0),1)</f>
        <v>BA</v>
      </c>
      <c r="E389" s="64">
        <v>1446</v>
      </c>
      <c r="F389" s="78" t="str">
        <f>INDEX(Propetz!F:F,MATCH($E389,Propetz!$D:$D,0),1)</f>
        <v>Emanuel Propetz Distribuição</v>
      </c>
      <c r="G389" s="78" t="str">
        <f>INDEX(Propetz!G:G,MATCH($E389,Propetz!$D:$D,0),1)</f>
        <v>Ativo</v>
      </c>
      <c r="H389" s="71" t="s">
        <v>680</v>
      </c>
      <c r="I389" s="12">
        <f>INDEX(Propetz!BU:BU,MATCH($E389,Propetz!$D:$D,0),1)</f>
        <v>0</v>
      </c>
      <c r="J389" s="12">
        <f>INDEX(Propetz!BV:BV,MATCH($E389,Propetz!$D:$D,0),1)</f>
        <v>26087.54</v>
      </c>
      <c r="K389" s="12">
        <f>INDEX(Propetz!BW:BW,MATCH($E389,Propetz!$D:$D,0),1)</f>
        <v>88897.989999999991</v>
      </c>
      <c r="L389" s="12">
        <f>INDEX(Propetz!BX:BX,MATCH($E389,Propetz!$D:$D,0),1)</f>
        <v>57000.540000000008</v>
      </c>
      <c r="M389" s="12">
        <f>INDEX(Propetz!BY:BY,MATCH($E389,Propetz!$D:$D,0),1)</f>
        <v>0</v>
      </c>
    </row>
    <row r="390" spans="3:13" x14ac:dyDescent="0.25">
      <c r="C390" s="67" t="str">
        <f>INDEX(Propetz!B:B,MATCH($E390,Propetz!$D:$D,0),1)</f>
        <v>PET NORDESTE DISTRIBUIDORA LTDA</v>
      </c>
      <c r="D390" s="78" t="str">
        <f>INDEX(Propetz!C:C,MATCH($E390,Propetz!$D:$D,0),1)</f>
        <v>RN</v>
      </c>
      <c r="E390" s="64">
        <v>1447</v>
      </c>
      <c r="F390" s="78" t="str">
        <f>INDEX(Propetz!F:F,MATCH($E390,Propetz!$D:$D,0),1)</f>
        <v>Emanuel Propetz Distribuição</v>
      </c>
      <c r="G390" s="78" t="str">
        <f>INDEX(Propetz!G:G,MATCH($E390,Propetz!$D:$D,0),1)</f>
        <v>Ativo</v>
      </c>
      <c r="H390" s="71"/>
      <c r="I390" s="12">
        <f>INDEX(Propetz!BU:BU,MATCH($E390,Propetz!$D:$D,0),1)</f>
        <v>0</v>
      </c>
      <c r="J390" s="12">
        <f>INDEX(Propetz!BV:BV,MATCH($E390,Propetz!$D:$D,0),1)</f>
        <v>3039.2</v>
      </c>
      <c r="K390" s="12">
        <f>INDEX(Propetz!BW:BW,MATCH($E390,Propetz!$D:$D,0),1)</f>
        <v>0</v>
      </c>
      <c r="L390" s="12">
        <f>INDEX(Propetz!BX:BX,MATCH($E390,Propetz!$D:$D,0),1)</f>
        <v>0</v>
      </c>
      <c r="M390" s="12">
        <f>INDEX(Propetz!BY:BY,MATCH($E390,Propetz!$D:$D,0),1)</f>
        <v>0</v>
      </c>
    </row>
    <row r="391" spans="3:13" x14ac:dyDescent="0.25">
      <c r="C391" s="67" t="str">
        <f>INDEX(Propetz!B:B,MATCH($E391,Propetz!$D:$D,0),1)</f>
        <v>JOSE SIDIMAR DA SILVA LIMA 06084216420</v>
      </c>
      <c r="D391" s="78" t="str">
        <f>INDEX(Propetz!C:C,MATCH($E391,Propetz!$D:$D,0),1)</f>
        <v>PB</v>
      </c>
      <c r="E391" s="64">
        <v>1448</v>
      </c>
      <c r="F391" s="78" t="str">
        <f>INDEX(Propetz!F:F,MATCH($E391,Propetz!$D:$D,0),1)</f>
        <v>Emanuel Propetz Distribuição</v>
      </c>
      <c r="G391" s="78" t="str">
        <f>INDEX(Propetz!G:G,MATCH($E391,Propetz!$D:$D,0),1)</f>
        <v>Inadimplente</v>
      </c>
      <c r="H391" s="71"/>
      <c r="I391" s="12">
        <f>INDEX(Propetz!BU:BU,MATCH($E391,Propetz!$D:$D,0),1)</f>
        <v>0</v>
      </c>
      <c r="J391" s="12">
        <f>INDEX(Propetz!BV:BV,MATCH($E391,Propetz!$D:$D,0),1)</f>
        <v>7173.57</v>
      </c>
      <c r="K391" s="12">
        <f>INDEX(Propetz!BW:BW,MATCH($E391,Propetz!$D:$D,0),1)</f>
        <v>17860.25</v>
      </c>
      <c r="L391" s="12">
        <f>INDEX(Propetz!BX:BX,MATCH($E391,Propetz!$D:$D,0),1)</f>
        <v>0</v>
      </c>
      <c r="M391" s="12">
        <f>INDEX(Propetz!BY:BY,MATCH($E391,Propetz!$D:$D,0),1)</f>
        <v>0</v>
      </c>
    </row>
    <row r="392" spans="3:13" x14ac:dyDescent="0.25">
      <c r="C392" s="67" t="str">
        <f>INDEX(Propetz!B:B,MATCH($E392,Propetz!$D:$D,0),1)</f>
        <v>MARIA CARNEIRO MONTEIRO NAPOLEAO</v>
      </c>
      <c r="D392" s="78" t="str">
        <f>INDEX(Propetz!C:C,MATCH($E392,Propetz!$D:$D,0),1)</f>
        <v>RS</v>
      </c>
      <c r="E392" s="64">
        <v>1449</v>
      </c>
      <c r="F392" s="78" t="str">
        <f>INDEX(Propetz!F:F,MATCH($E392,Propetz!$D:$D,0),1)</f>
        <v>Cristiane La Maison Propetz</v>
      </c>
      <c r="G392" s="78" t="str">
        <f>INDEX(Propetz!G:G,MATCH($E392,Propetz!$D:$D,0),1)</f>
        <v>inativo</v>
      </c>
      <c r="H392" s="71"/>
      <c r="I392" s="12">
        <f>INDEX(Propetz!BU:BU,MATCH($E392,Propetz!$D:$D,0),1)</f>
        <v>0</v>
      </c>
      <c r="J392" s="12">
        <f>INDEX(Propetz!BV:BV,MATCH($E392,Propetz!$D:$D,0),1)</f>
        <v>1690.62</v>
      </c>
      <c r="K392" s="12">
        <f>INDEX(Propetz!BW:BW,MATCH($E392,Propetz!$D:$D,0),1)</f>
        <v>0</v>
      </c>
      <c r="L392" s="12">
        <f>INDEX(Propetz!BX:BX,MATCH($E392,Propetz!$D:$D,0),1)</f>
        <v>0</v>
      </c>
      <c r="M392" s="12">
        <f>INDEX(Propetz!BY:BY,MATCH($E392,Propetz!$D:$D,0),1)</f>
        <v>0</v>
      </c>
    </row>
    <row r="393" spans="3:13" x14ac:dyDescent="0.25">
      <c r="C393" s="67" t="str">
        <f>INDEX(Propetz!B:B,MATCH($E393,Propetz!$D:$D,0),1)</f>
        <v>AGROPECUARIA MANCHESTER LTDA</v>
      </c>
      <c r="D393" s="78" t="str">
        <f>INDEX(Propetz!C:C,MATCH($E393,Propetz!$D:$D,0),1)</f>
        <v>SC</v>
      </c>
      <c r="E393" s="64">
        <v>1450</v>
      </c>
      <c r="F393" s="78" t="str">
        <f>INDEX(Propetz!F:F,MATCH($E393,Propetz!$D:$D,0),1)</f>
        <v>Yasmin Propetz Distribuição</v>
      </c>
      <c r="G393" s="78" t="str">
        <f>INDEX(Propetz!G:G,MATCH($E393,Propetz!$D:$D,0),1)</f>
        <v>Ativo</v>
      </c>
      <c r="H393" s="71" t="s">
        <v>506</v>
      </c>
      <c r="I393" s="12">
        <f>INDEX(Propetz!BU:BU,MATCH($E393,Propetz!$D:$D,0),1)</f>
        <v>0</v>
      </c>
      <c r="J393" s="12">
        <f>INDEX(Propetz!BV:BV,MATCH($E393,Propetz!$D:$D,0),1)</f>
        <v>10115.73</v>
      </c>
      <c r="K393" s="12">
        <f>INDEX(Propetz!BW:BW,MATCH($E393,Propetz!$D:$D,0),1)</f>
        <v>870.91</v>
      </c>
      <c r="L393" s="12">
        <f>INDEX(Propetz!BX:BX,MATCH($E393,Propetz!$D:$D,0),1)</f>
        <v>0</v>
      </c>
      <c r="M393" s="12">
        <f>INDEX(Propetz!BY:BY,MATCH($E393,Propetz!$D:$D,0),1)</f>
        <v>6752.94</v>
      </c>
    </row>
    <row r="394" spans="3:13" x14ac:dyDescent="0.25">
      <c r="C394" s="67" t="str">
        <f>INDEX(Propetz!B:B,MATCH($E394,Propetz!$D:$D,0),1)</f>
        <v>ANIZAN FERREIRA DA SILVA FILHO</v>
      </c>
      <c r="D394" s="78" t="str">
        <f>INDEX(Propetz!C:C,MATCH($E394,Propetz!$D:$D,0),1)</f>
        <v>SP</v>
      </c>
      <c r="E394" s="64">
        <v>1451</v>
      </c>
      <c r="F394" s="78" t="str">
        <f>INDEX(Propetz!F:F,MATCH($E394,Propetz!$D:$D,0),1)</f>
        <v>Emanuel Propetz Distribuição</v>
      </c>
      <c r="G394" s="78" t="str">
        <f>INDEX(Propetz!G:G,MATCH($E394,Propetz!$D:$D,0),1)</f>
        <v>inativo</v>
      </c>
      <c r="H394" s="71"/>
      <c r="I394" s="12">
        <f>INDEX(Propetz!BU:BU,MATCH($E394,Propetz!$D:$D,0),1)</f>
        <v>0</v>
      </c>
      <c r="J394" s="12">
        <f>INDEX(Propetz!BV:BV,MATCH($E394,Propetz!$D:$D,0),1)</f>
        <v>15796.01</v>
      </c>
      <c r="K394" s="12">
        <f>INDEX(Propetz!BW:BW,MATCH($E394,Propetz!$D:$D,0),1)</f>
        <v>23158.78</v>
      </c>
      <c r="L394" s="12">
        <f>INDEX(Propetz!BX:BX,MATCH($E394,Propetz!$D:$D,0),1)</f>
        <v>0</v>
      </c>
      <c r="M394" s="12">
        <f>INDEX(Propetz!BY:BY,MATCH($E394,Propetz!$D:$D,0),1)</f>
        <v>0</v>
      </c>
    </row>
    <row r="395" spans="3:13" x14ac:dyDescent="0.25">
      <c r="C395" s="67" t="str">
        <f>INDEX(Propetz!B:B,MATCH($E395,Propetz!$D:$D,0),1)</f>
        <v>BRUNO VICENCIO SEVILHA</v>
      </c>
      <c r="D395" s="78" t="str">
        <f>INDEX(Propetz!C:C,MATCH($E395,Propetz!$D:$D,0),1)</f>
        <v>SP</v>
      </c>
      <c r="E395" s="64">
        <v>1452</v>
      </c>
      <c r="F395" s="78" t="str">
        <f>INDEX(Propetz!F:F,MATCH($E395,Propetz!$D:$D,0),1)</f>
        <v>Emanuel Propetz Distribuição</v>
      </c>
      <c r="G395" s="78" t="str">
        <f>INDEX(Propetz!G:G,MATCH($E395,Propetz!$D:$D,0),1)</f>
        <v>Inadimplente</v>
      </c>
      <c r="H395" s="71"/>
      <c r="I395" s="12">
        <f>INDEX(Propetz!BU:BU,MATCH($E395,Propetz!$D:$D,0),1)</f>
        <v>0</v>
      </c>
      <c r="J395" s="12">
        <f>INDEX(Propetz!BV:BV,MATCH($E395,Propetz!$D:$D,0),1)</f>
        <v>19660.420000000002</v>
      </c>
      <c r="K395" s="12">
        <f>INDEX(Propetz!BW:BW,MATCH($E395,Propetz!$D:$D,0),1)</f>
        <v>18725.330000000002</v>
      </c>
      <c r="L395" s="12">
        <f>INDEX(Propetz!BX:BX,MATCH($E395,Propetz!$D:$D,0),1)</f>
        <v>0</v>
      </c>
      <c r="M395" s="12">
        <f>INDEX(Propetz!BY:BY,MATCH($E395,Propetz!$D:$D,0),1)</f>
        <v>0</v>
      </c>
    </row>
    <row r="396" spans="3:13" x14ac:dyDescent="0.25">
      <c r="C396" s="67" t="str">
        <f>INDEX(Propetz!B:B,MATCH($E396,Propetz!$D:$D,0),1)</f>
        <v>DH FRANQUEADORA LTDA</v>
      </c>
      <c r="D396" s="78" t="str">
        <f>INDEX(Propetz!C:C,MATCH($E396,Propetz!$D:$D,0),1)</f>
        <v>SP</v>
      </c>
      <c r="E396" s="64">
        <v>1453</v>
      </c>
      <c r="F396" s="78" t="str">
        <f>INDEX(Propetz!F:F,MATCH($E396,Propetz!$D:$D,0),1)</f>
        <v>Emanuel Propetz Distribuição</v>
      </c>
      <c r="G396" s="78" t="str">
        <f>INDEX(Propetz!G:G,MATCH($E396,Propetz!$D:$D,0),1)</f>
        <v>Ativo</v>
      </c>
      <c r="H396" s="71"/>
      <c r="I396" s="12">
        <f>INDEX(Propetz!BU:BU,MATCH($E396,Propetz!$D:$D,0),1)</f>
        <v>0</v>
      </c>
      <c r="J396" s="12">
        <f>INDEX(Propetz!BV:BV,MATCH($E396,Propetz!$D:$D,0),1)</f>
        <v>11241.949999999999</v>
      </c>
      <c r="K396" s="12">
        <f>INDEX(Propetz!BW:BW,MATCH($E396,Propetz!$D:$D,0),1)</f>
        <v>20714.52</v>
      </c>
      <c r="L396" s="12">
        <f>INDEX(Propetz!BX:BX,MATCH($E396,Propetz!$D:$D,0),1)</f>
        <v>17859.07</v>
      </c>
      <c r="M396" s="12">
        <f>INDEX(Propetz!BY:BY,MATCH($E396,Propetz!$D:$D,0),1)</f>
        <v>0</v>
      </c>
    </row>
    <row r="397" spans="3:13" ht="30" x14ac:dyDescent="0.25">
      <c r="C397" s="67" t="str">
        <f>INDEX(Propetz!B:B,MATCH($E397,Propetz!$D:$D,0),1)</f>
        <v>HORSE HOOFCARE LTDA</v>
      </c>
      <c r="D397" s="78" t="str">
        <f>INDEX(Propetz!C:C,MATCH($E397,Propetz!$D:$D,0),1)</f>
        <v>RJ</v>
      </c>
      <c r="E397" s="65">
        <v>1454</v>
      </c>
      <c r="F397" s="78" t="str">
        <f>INDEX(Propetz!F:F,MATCH($E397,Propetz!$D:$D,0),1)</f>
        <v>Emanuel Propetz Distribuição</v>
      </c>
      <c r="G397" s="78" t="str">
        <f>INDEX(Propetz!G:G,MATCH($E397,Propetz!$D:$D,0),1)</f>
        <v>inativo</v>
      </c>
      <c r="H397" s="71" t="s">
        <v>681</v>
      </c>
      <c r="I397" s="12">
        <f>INDEX(Propetz!BU:BU,MATCH($E397,Propetz!$D:$D,0),1)</f>
        <v>0</v>
      </c>
      <c r="J397" s="12">
        <f>INDEX(Propetz!BV:BV,MATCH($E397,Propetz!$D:$D,0),1)</f>
        <v>12319.269999999999</v>
      </c>
      <c r="K397" s="12">
        <f>INDEX(Propetz!BW:BW,MATCH($E397,Propetz!$D:$D,0),1)</f>
        <v>47385.19</v>
      </c>
      <c r="L397" s="12">
        <f>INDEX(Propetz!BX:BX,MATCH($E397,Propetz!$D:$D,0),1)</f>
        <v>9998.64</v>
      </c>
      <c r="M397" s="12">
        <f>INDEX(Propetz!BY:BY,MATCH($E397,Propetz!$D:$D,0),1)</f>
        <v>0</v>
      </c>
    </row>
    <row r="398" spans="3:13" x14ac:dyDescent="0.25">
      <c r="C398" s="67" t="str">
        <f>INDEX(Propetz!B:B,MATCH($E398,Propetz!$D:$D,0),1)</f>
        <v>BUBBLES PETS COMERCIO DE COSMETICOS E PRODUTOS DE PERFUMARIA</v>
      </c>
      <c r="D398" s="78" t="str">
        <f>INDEX(Propetz!C:C,MATCH($E398,Propetz!$D:$D,0),1)</f>
        <v>SP</v>
      </c>
      <c r="E398" s="65">
        <v>1455</v>
      </c>
      <c r="F398" s="78" t="str">
        <f>INDEX(Propetz!F:F,MATCH($E398,Propetz!$D:$D,0),1)</f>
        <v>Emanuel Propetz Distribuição</v>
      </c>
      <c r="G398" s="78" t="str">
        <f>INDEX(Propetz!G:G,MATCH($E398,Propetz!$D:$D,0),1)</f>
        <v>Ativo</v>
      </c>
      <c r="H398" s="71"/>
      <c r="I398" s="12">
        <f>INDEX(Propetz!BU:BU,MATCH($E398,Propetz!$D:$D,0),1)</f>
        <v>0</v>
      </c>
      <c r="J398" s="12">
        <f>INDEX(Propetz!BV:BV,MATCH($E398,Propetz!$D:$D,0),1)</f>
        <v>2688</v>
      </c>
      <c r="K398" s="12">
        <f>INDEX(Propetz!BW:BW,MATCH($E398,Propetz!$D:$D,0),1)</f>
        <v>2930.88</v>
      </c>
      <c r="L398" s="12">
        <f>INDEX(Propetz!BX:BX,MATCH($E398,Propetz!$D:$D,0),1)</f>
        <v>1598.56</v>
      </c>
      <c r="M398" s="12">
        <f>INDEX(Propetz!BY:BY,MATCH($E398,Propetz!$D:$D,0),1)</f>
        <v>0</v>
      </c>
    </row>
    <row r="399" spans="3:13" ht="45" x14ac:dyDescent="0.25">
      <c r="C399" s="67" t="str">
        <f>INDEX(Propetz!B:B,MATCH($E399,Propetz!$D:$D,0),1)</f>
        <v>GRINGO DISTRIBUICAO LTDA</v>
      </c>
      <c r="D399" s="78" t="str">
        <f>INDEX(Propetz!C:C,MATCH($E399,Propetz!$D:$D,0),1)</f>
        <v>PR</v>
      </c>
      <c r="E399" s="65">
        <v>1456</v>
      </c>
      <c r="F399" s="78" t="str">
        <f>INDEX(Propetz!F:F,MATCH($E399,Propetz!$D:$D,0),1)</f>
        <v>Yasmin Propetz Distribuição</v>
      </c>
      <c r="G399" s="78" t="str">
        <f>INDEX(Propetz!G:G,MATCH($E399,Propetz!$D:$D,0),1)</f>
        <v>Inadimplente</v>
      </c>
      <c r="H399" s="71" t="s">
        <v>682</v>
      </c>
      <c r="I399" s="12">
        <f>INDEX(Propetz!BU:BU,MATCH($E399,Propetz!$D:$D,0),1)</f>
        <v>0</v>
      </c>
      <c r="J399" s="12">
        <f>INDEX(Propetz!BV:BV,MATCH($E399,Propetz!$D:$D,0),1)</f>
        <v>6555.46</v>
      </c>
      <c r="K399" s="12">
        <f>INDEX(Propetz!BW:BW,MATCH($E399,Propetz!$D:$D,0),1)</f>
        <v>37897.22</v>
      </c>
      <c r="L399" s="12">
        <f>INDEX(Propetz!BX:BX,MATCH($E399,Propetz!$D:$D,0),1)</f>
        <v>53082.81</v>
      </c>
      <c r="M399" s="12">
        <f>INDEX(Propetz!BY:BY,MATCH($E399,Propetz!$D:$D,0),1)</f>
        <v>0</v>
      </c>
    </row>
    <row r="400" spans="3:13" x14ac:dyDescent="0.25">
      <c r="C400" s="67" t="str">
        <f>INDEX(Propetz!B:B,MATCH($E400,Propetz!$D:$D,0),1)</f>
        <v>PAULO VICTOR LUTGENS EXPEDITO 47040334810</v>
      </c>
      <c r="D400" s="78" t="str">
        <f>INDEX(Propetz!C:C,MATCH($E400,Propetz!$D:$D,0),1)</f>
        <v>SP</v>
      </c>
      <c r="E400" s="65">
        <v>1457</v>
      </c>
      <c r="F400" s="78" t="str">
        <f>INDEX(Propetz!F:F,MATCH($E400,Propetz!$D:$D,0),1)</f>
        <v>Emanuel Propetz Distribuição</v>
      </c>
      <c r="G400" s="78" t="str">
        <f>INDEX(Propetz!G:G,MATCH($E400,Propetz!$D:$D,0),1)</f>
        <v>INATIVO</v>
      </c>
      <c r="H400" s="71"/>
      <c r="I400" s="12">
        <f>INDEX(Propetz!BU:BU,MATCH($E400,Propetz!$D:$D,0),1)</f>
        <v>0</v>
      </c>
      <c r="J400" s="12">
        <f>INDEX(Propetz!BV:BV,MATCH($E400,Propetz!$D:$D,0),1)</f>
        <v>6220.02</v>
      </c>
      <c r="K400" s="12">
        <f>INDEX(Propetz!BW:BW,MATCH($E400,Propetz!$D:$D,0),1)</f>
        <v>10823.71</v>
      </c>
      <c r="L400" s="12">
        <f>INDEX(Propetz!BX:BX,MATCH($E400,Propetz!$D:$D,0),1)</f>
        <v>0</v>
      </c>
      <c r="M400" s="12">
        <f>INDEX(Propetz!BY:BY,MATCH($E400,Propetz!$D:$D,0),1)</f>
        <v>0</v>
      </c>
    </row>
    <row r="401" spans="3:13" x14ac:dyDescent="0.25">
      <c r="C401" s="67" t="str">
        <f>INDEX(Propetz!B:B,MATCH($E401,Propetz!$D:$D,0),1)</f>
        <v>BOLHA DISTRIBUIDORA DE PRODUTOS PETS LTDA</v>
      </c>
      <c r="D401" s="78" t="str">
        <f>INDEX(Propetz!C:C,MATCH($E401,Propetz!$D:$D,0),1)</f>
        <v>PR</v>
      </c>
      <c r="E401" s="65">
        <v>1458</v>
      </c>
      <c r="F401" s="78" t="str">
        <f>INDEX(Propetz!F:F,MATCH($E401,Propetz!$D:$D,0),1)</f>
        <v>Yasmin Propetz Distribuição</v>
      </c>
      <c r="G401" s="78" t="str">
        <f>INDEX(Propetz!G:G,MATCH($E401,Propetz!$D:$D,0),1)</f>
        <v>Ativo</v>
      </c>
      <c r="H401" s="71"/>
      <c r="I401" s="12">
        <f>INDEX(Propetz!BU:BU,MATCH($E401,Propetz!$D:$D,0),1)</f>
        <v>0</v>
      </c>
      <c r="J401" s="12">
        <f>INDEX(Propetz!BV:BV,MATCH($E401,Propetz!$D:$D,0),1)</f>
        <v>25307.71</v>
      </c>
      <c r="K401" s="12">
        <f>INDEX(Propetz!BW:BW,MATCH($E401,Propetz!$D:$D,0),1)</f>
        <v>26402.23</v>
      </c>
      <c r="L401" s="12">
        <f>INDEX(Propetz!BX:BX,MATCH($E401,Propetz!$D:$D,0),1)</f>
        <v>63432.409999999996</v>
      </c>
      <c r="M401" s="12">
        <f>INDEX(Propetz!BY:BY,MATCH($E401,Propetz!$D:$D,0),1)</f>
        <v>18300.830000000002</v>
      </c>
    </row>
    <row r="402" spans="3:13" x14ac:dyDescent="0.25">
      <c r="C402" s="67" t="str">
        <f>INDEX(Propetz!B:B,MATCH($E402,Propetz!$D:$D,0),1)</f>
        <v>CONSULPET PRODUTOS VETERINARIOS LTDA</v>
      </c>
      <c r="D402" s="78" t="str">
        <f>INDEX(Propetz!C:C,MATCH($E402,Propetz!$D:$D,0),1)</f>
        <v>MG</v>
      </c>
      <c r="E402" s="65">
        <v>1459</v>
      </c>
      <c r="F402" s="78" t="str">
        <f>INDEX(Propetz!F:F,MATCH($E402,Propetz!$D:$D,0),1)</f>
        <v>Emanuel Propetz Distribuição</v>
      </c>
      <c r="G402" s="78" t="str">
        <f>INDEX(Propetz!G:G,MATCH($E402,Propetz!$D:$D,0),1)</f>
        <v>Ativo</v>
      </c>
      <c r="H402" s="71"/>
      <c r="I402" s="12">
        <f>INDEX(Propetz!BU:BU,MATCH($E402,Propetz!$D:$D,0),1)</f>
        <v>0</v>
      </c>
      <c r="J402" s="12">
        <f>INDEX(Propetz!BV:BV,MATCH($E402,Propetz!$D:$D,0),1)</f>
        <v>4972.34</v>
      </c>
      <c r="K402" s="12">
        <f>INDEX(Propetz!BW:BW,MATCH($E402,Propetz!$D:$D,0),1)</f>
        <v>14731.34</v>
      </c>
      <c r="L402" s="12">
        <f>INDEX(Propetz!BX:BX,MATCH($E402,Propetz!$D:$D,0),1)</f>
        <v>11544.55</v>
      </c>
      <c r="M402" s="12">
        <f>INDEX(Propetz!BY:BY,MATCH($E402,Propetz!$D:$D,0),1)</f>
        <v>0</v>
      </c>
    </row>
    <row r="403" spans="3:13" x14ac:dyDescent="0.25">
      <c r="C403" s="67" t="str">
        <f>INDEX(Propetz!B:B,MATCH($E403,Propetz!$D:$D,0),1)</f>
        <v>DIX COMERCIO DE RAÇÕES LTDA</v>
      </c>
      <c r="D403" s="78" t="str">
        <f>INDEX(Propetz!C:C,MATCH($E403,Propetz!$D:$D,0),1)</f>
        <v>RJ</v>
      </c>
      <c r="E403" s="65">
        <v>1460</v>
      </c>
      <c r="F403" s="78" t="str">
        <f>INDEX(Propetz!F:F,MATCH($E403,Propetz!$D:$D,0),1)</f>
        <v>Emanuel Propetz Distribuição</v>
      </c>
      <c r="G403" s="78" t="str">
        <f>INDEX(Propetz!G:G,MATCH($E403,Propetz!$D:$D,0),1)</f>
        <v>Ativo</v>
      </c>
      <c r="H403" s="71"/>
      <c r="I403" s="12">
        <f>INDEX(Propetz!BU:BU,MATCH($E403,Propetz!$D:$D,0),1)</f>
        <v>0</v>
      </c>
      <c r="J403" s="12">
        <f>INDEX(Propetz!BV:BV,MATCH($E403,Propetz!$D:$D,0),1)</f>
        <v>7521.6900000000005</v>
      </c>
      <c r="K403" s="12">
        <f>INDEX(Propetz!BW:BW,MATCH($E403,Propetz!$D:$D,0),1)</f>
        <v>151165.12</v>
      </c>
      <c r="L403" s="12">
        <f>INDEX(Propetz!BX:BX,MATCH($E403,Propetz!$D:$D,0),1)</f>
        <v>22321.5</v>
      </c>
      <c r="M403" s="12">
        <f>INDEX(Propetz!BY:BY,MATCH($E403,Propetz!$D:$D,0),1)</f>
        <v>20209.38</v>
      </c>
    </row>
    <row r="404" spans="3:13" x14ac:dyDescent="0.25">
      <c r="C404" s="67" t="str">
        <f>INDEX(Propetz!B:B,MATCH($E404,Propetz!$D:$D,0),1)</f>
        <v>GARRA PET LTDA</v>
      </c>
      <c r="D404" s="78" t="str">
        <f>INDEX(Propetz!C:C,MATCH($E404,Propetz!$D:$D,0),1)</f>
        <v>ES</v>
      </c>
      <c r="E404" s="65">
        <v>1461</v>
      </c>
      <c r="F404" s="78" t="str">
        <f>INDEX(Propetz!F:F,MATCH($E404,Propetz!$D:$D,0),1)</f>
        <v>Emanuel Propetz Distribuição</v>
      </c>
      <c r="G404" s="78" t="str">
        <f>INDEX(Propetz!G:G,MATCH($E404,Propetz!$D:$D,0),1)</f>
        <v>inativo</v>
      </c>
      <c r="H404" s="71"/>
      <c r="I404" s="12">
        <f>INDEX(Propetz!BU:BU,MATCH($E404,Propetz!$D:$D,0),1)</f>
        <v>0</v>
      </c>
      <c r="J404" s="12">
        <f>INDEX(Propetz!BV:BV,MATCH($E404,Propetz!$D:$D,0),1)</f>
        <v>6111.53</v>
      </c>
      <c r="K404" s="12">
        <f>INDEX(Propetz!BW:BW,MATCH($E404,Propetz!$D:$D,0),1)</f>
        <v>0</v>
      </c>
      <c r="L404" s="12">
        <f>INDEX(Propetz!BX:BX,MATCH($E404,Propetz!$D:$D,0),1)</f>
        <v>0</v>
      </c>
      <c r="M404" s="12">
        <f>INDEX(Propetz!BY:BY,MATCH($E404,Propetz!$D:$D,0),1)</f>
        <v>0</v>
      </c>
    </row>
    <row r="405" spans="3:13" x14ac:dyDescent="0.25">
      <c r="C405" s="67" t="str">
        <f>INDEX(Propetz!B:B,MATCH($E405,Propetz!$D:$D,0),1)</f>
        <v>TECHPET SECADORES LTDA</v>
      </c>
      <c r="D405" s="78" t="str">
        <f>INDEX(Propetz!C:C,MATCH($E405,Propetz!$D:$D,0),1)</f>
        <v>SP</v>
      </c>
      <c r="E405" s="65">
        <v>1462</v>
      </c>
      <c r="F405" s="78" t="str">
        <f>INDEX(Propetz!F:F,MATCH($E405,Propetz!$D:$D,0),1)</f>
        <v>Emanuel Propetz Distribuição</v>
      </c>
      <c r="G405" s="78" t="str">
        <f>INDEX(Propetz!G:G,MATCH($E405,Propetz!$D:$D,0),1)</f>
        <v>inativo</v>
      </c>
      <c r="H405" s="71"/>
      <c r="I405" s="12">
        <f>INDEX(Propetz!BU:BU,MATCH($E405,Propetz!$D:$D,0),1)</f>
        <v>0</v>
      </c>
      <c r="J405" s="12">
        <f>INDEX(Propetz!BV:BV,MATCH($E405,Propetz!$D:$D,0),1)</f>
        <v>9137.2900000000009</v>
      </c>
      <c r="K405" s="12">
        <f>INDEX(Propetz!BW:BW,MATCH($E405,Propetz!$D:$D,0),1)</f>
        <v>0</v>
      </c>
      <c r="L405" s="12">
        <f>INDEX(Propetz!BX:BX,MATCH($E405,Propetz!$D:$D,0),1)</f>
        <v>0</v>
      </c>
      <c r="M405" s="12">
        <f>INDEX(Propetz!BY:BY,MATCH($E405,Propetz!$D:$D,0),1)</f>
        <v>0</v>
      </c>
    </row>
    <row r="406" spans="3:13" ht="30" x14ac:dyDescent="0.25">
      <c r="C406" s="67" t="str">
        <f>INDEX(Propetz!B:B,MATCH($E406,Propetz!$D:$D,0),1)</f>
        <v>EDINA DA COSTA 16046116856</v>
      </c>
      <c r="D406" s="78" t="str">
        <f>INDEX(Propetz!C:C,MATCH($E406,Propetz!$D:$D,0),1)</f>
        <v>MS</v>
      </c>
      <c r="E406" s="65">
        <v>1463</v>
      </c>
      <c r="F406" s="78" t="str">
        <f>INDEX(Propetz!F:F,MATCH($E406,Propetz!$D:$D,0),1)</f>
        <v>Yasmin Propetz Distribuição</v>
      </c>
      <c r="G406" s="78" t="str">
        <f>INDEX(Propetz!G:G,MATCH($E406,Propetz!$D:$D,0),1)</f>
        <v>Ativo</v>
      </c>
      <c r="H406" s="71" t="s">
        <v>683</v>
      </c>
      <c r="I406" s="12">
        <f>INDEX(Propetz!BU:BU,MATCH($E406,Propetz!$D:$D,0),1)</f>
        <v>0</v>
      </c>
      <c r="J406" s="12">
        <f>INDEX(Propetz!BV:BV,MATCH($E406,Propetz!$D:$D,0),1)</f>
        <v>5499.07</v>
      </c>
      <c r="K406" s="12">
        <f>INDEX(Propetz!BW:BW,MATCH($E406,Propetz!$D:$D,0),1)</f>
        <v>18171.79</v>
      </c>
      <c r="L406" s="12">
        <f>INDEX(Propetz!BX:BX,MATCH($E406,Propetz!$D:$D,0),1)</f>
        <v>6778.4699999999993</v>
      </c>
      <c r="M406" s="12">
        <f>INDEX(Propetz!BY:BY,MATCH($E406,Propetz!$D:$D,0),1)</f>
        <v>9180.9399999999987</v>
      </c>
    </row>
    <row r="407" spans="3:13" ht="30" x14ac:dyDescent="0.25">
      <c r="C407" s="67" t="str">
        <f>INDEX(Propetz!B:B,MATCH($E407,Propetz!$D:$D,0),1)</f>
        <v>PET S VILLAGE LTDA</v>
      </c>
      <c r="D407" s="78" t="str">
        <f>INDEX(Propetz!C:C,MATCH($E407,Propetz!$D:$D,0),1)</f>
        <v>TO</v>
      </c>
      <c r="E407" s="65">
        <v>1464</v>
      </c>
      <c r="F407" s="78" t="str">
        <f>INDEX(Propetz!F:F,MATCH($E407,Propetz!$D:$D,0),1)</f>
        <v>Yasmin Propetz Distribuição</v>
      </c>
      <c r="G407" s="78" t="str">
        <f>INDEX(Propetz!G:G,MATCH($E407,Propetz!$D:$D,0),1)</f>
        <v>Ativo</v>
      </c>
      <c r="H407" s="71" t="s">
        <v>684</v>
      </c>
      <c r="I407" s="12">
        <f>INDEX(Propetz!BU:BU,MATCH($E407,Propetz!$D:$D,0),1)</f>
        <v>0</v>
      </c>
      <c r="J407" s="12">
        <f>INDEX(Propetz!BV:BV,MATCH($E407,Propetz!$D:$D,0),1)</f>
        <v>1628.72</v>
      </c>
      <c r="K407" s="12">
        <f>INDEX(Propetz!BW:BW,MATCH($E407,Propetz!$D:$D,0),1)</f>
        <v>0</v>
      </c>
      <c r="L407" s="12">
        <f>INDEX(Propetz!BX:BX,MATCH($E407,Propetz!$D:$D,0),1)</f>
        <v>0</v>
      </c>
      <c r="M407" s="12">
        <f>INDEX(Propetz!BY:BY,MATCH($E407,Propetz!$D:$D,0),1)</f>
        <v>0</v>
      </c>
    </row>
    <row r="408" spans="3:13" x14ac:dyDescent="0.25">
      <c r="C408" s="67" t="str">
        <f>INDEX(Propetz!B:B,MATCH($E408,Propetz!$D:$D,0),1)</f>
        <v>AC VET. DISTRIBUIDORA LTDA</v>
      </c>
      <c r="D408" s="78" t="str">
        <f>INDEX(Propetz!C:C,MATCH($E408,Propetz!$D:$D,0),1)</f>
        <v>PE</v>
      </c>
      <c r="E408" s="66">
        <v>1465</v>
      </c>
      <c r="F408" s="78" t="str">
        <f>INDEX(Propetz!F:F,MATCH($E408,Propetz!$D:$D,0),1)</f>
        <v>Emanuel Propetz Distribuição</v>
      </c>
      <c r="G408" s="78" t="str">
        <f>INDEX(Propetz!G:G,MATCH($E408,Propetz!$D:$D,0),1)</f>
        <v>inativo</v>
      </c>
      <c r="H408" s="71"/>
      <c r="I408" s="12">
        <f>INDEX(Propetz!BU:BU,MATCH($E408,Propetz!$D:$D,0),1)</f>
        <v>0</v>
      </c>
      <c r="J408" s="12">
        <f>INDEX(Propetz!BV:BV,MATCH($E408,Propetz!$D:$D,0),1)</f>
        <v>30662.05</v>
      </c>
      <c r="K408" s="12">
        <f>INDEX(Propetz!BW:BW,MATCH($E408,Propetz!$D:$D,0),1)</f>
        <v>0</v>
      </c>
      <c r="L408" s="12">
        <f>INDEX(Propetz!BX:BX,MATCH($E408,Propetz!$D:$D,0),1)</f>
        <v>0</v>
      </c>
      <c r="M408" s="12">
        <f>INDEX(Propetz!BY:BY,MATCH($E408,Propetz!$D:$D,0),1)</f>
        <v>0</v>
      </c>
    </row>
    <row r="409" spans="3:13" x14ac:dyDescent="0.25">
      <c r="C409" s="67" t="str">
        <f>INDEX(Propetz!B:B,MATCH($E409,Propetz!$D:$D,0),1)</f>
        <v>VALDECIR MEDEIROS</v>
      </c>
      <c r="D409" s="78" t="str">
        <f>INDEX(Propetz!C:C,MATCH($E409,Propetz!$D:$D,0),1)</f>
        <v>PR</v>
      </c>
      <c r="E409" s="66">
        <v>1466</v>
      </c>
      <c r="F409" s="78" t="str">
        <f>INDEX(Propetz!F:F,MATCH($E409,Propetz!$D:$D,0),1)</f>
        <v>Yasmin Propetz Distribuição</v>
      </c>
      <c r="G409" s="78" t="str">
        <f>INDEX(Propetz!G:G,MATCH($E409,Propetz!$D:$D,0),1)</f>
        <v>Inadimplente</v>
      </c>
      <c r="H409" s="71"/>
      <c r="I409" s="12">
        <f>INDEX(Propetz!BU:BU,MATCH($E409,Propetz!$D:$D,0),1)</f>
        <v>0</v>
      </c>
      <c r="J409" s="12">
        <f>INDEX(Propetz!BV:BV,MATCH($E409,Propetz!$D:$D,0),1)</f>
        <v>0</v>
      </c>
      <c r="K409" s="12">
        <f>INDEX(Propetz!BW:BW,MATCH($E409,Propetz!$D:$D,0),1)</f>
        <v>35379.96</v>
      </c>
      <c r="L409" s="12">
        <f>INDEX(Propetz!BX:BX,MATCH($E409,Propetz!$D:$D,0),1)</f>
        <v>25391.010000000002</v>
      </c>
      <c r="M409" s="12">
        <f>INDEX(Propetz!BY:BY,MATCH($E409,Propetz!$D:$D,0),1)</f>
        <v>0</v>
      </c>
    </row>
    <row r="410" spans="3:13" x14ac:dyDescent="0.25">
      <c r="C410" s="67" t="str">
        <f>INDEX(Propetz!B:B,MATCH($E410,Propetz!$D:$D,0),1)</f>
        <v>MAGAZINEPET LTDA</v>
      </c>
      <c r="D410" s="78" t="str">
        <f>INDEX(Propetz!C:C,MATCH($E410,Propetz!$D:$D,0),1)</f>
        <v>PR</v>
      </c>
      <c r="E410" s="66">
        <v>1467</v>
      </c>
      <c r="F410" s="78" t="str">
        <f>INDEX(Propetz!F:F,MATCH($E410,Propetz!$D:$D,0),1)</f>
        <v>Yasmin Propetz Distribuição</v>
      </c>
      <c r="G410" s="78" t="str">
        <f>INDEX(Propetz!G:G,MATCH($E410,Propetz!$D:$D,0),1)</f>
        <v>Ativo</v>
      </c>
      <c r="H410" s="71"/>
      <c r="I410" s="12">
        <f>INDEX(Propetz!BU:BU,MATCH($E410,Propetz!$D:$D,0),1)</f>
        <v>0</v>
      </c>
      <c r="J410" s="12">
        <f>INDEX(Propetz!BV:BV,MATCH($E410,Propetz!$D:$D,0),1)</f>
        <v>0</v>
      </c>
      <c r="K410" s="12">
        <f>INDEX(Propetz!BW:BW,MATCH($E410,Propetz!$D:$D,0),1)</f>
        <v>15184.48</v>
      </c>
      <c r="L410" s="12">
        <f>INDEX(Propetz!BX:BX,MATCH($E410,Propetz!$D:$D,0),1)</f>
        <v>0</v>
      </c>
      <c r="M410" s="12">
        <f>INDEX(Propetz!BY:BY,MATCH($E410,Propetz!$D:$D,0),1)</f>
        <v>0</v>
      </c>
    </row>
    <row r="411" spans="3:13" x14ac:dyDescent="0.25">
      <c r="C411" s="67" t="str">
        <f>INDEX(Propetz!B:B,MATCH($E411,Propetz!$D:$D,0),1)</f>
        <v>T SMAHA GARBOSHOP</v>
      </c>
      <c r="D411" s="78" t="str">
        <f>INDEX(Propetz!C:C,MATCH($E411,Propetz!$D:$D,0),1)</f>
        <v>PR</v>
      </c>
      <c r="E411" s="66">
        <v>1468</v>
      </c>
      <c r="F411" s="78" t="str">
        <f>INDEX(Propetz!F:F,MATCH($E411,Propetz!$D:$D,0),1)</f>
        <v>Yasmin Propetz Distribuição</v>
      </c>
      <c r="G411" s="78" t="str">
        <f>INDEX(Propetz!G:G,MATCH($E411,Propetz!$D:$D,0),1)</f>
        <v>Inativo</v>
      </c>
      <c r="H411" s="71"/>
      <c r="I411" s="12">
        <f>INDEX(Propetz!BU:BU,MATCH($E411,Propetz!$D:$D,0),1)</f>
        <v>0</v>
      </c>
      <c r="J411" s="12">
        <f>INDEX(Propetz!BV:BV,MATCH($E411,Propetz!$D:$D,0),1)</f>
        <v>0</v>
      </c>
      <c r="K411" s="12">
        <f>INDEX(Propetz!BW:BW,MATCH($E411,Propetz!$D:$D,0),1)</f>
        <v>35708.699999999997</v>
      </c>
      <c r="L411" s="12">
        <f>INDEX(Propetz!BX:BX,MATCH($E411,Propetz!$D:$D,0),1)</f>
        <v>0</v>
      </c>
      <c r="M411" s="12">
        <f>INDEX(Propetz!BY:BY,MATCH($E411,Propetz!$D:$D,0),1)</f>
        <v>0</v>
      </c>
    </row>
    <row r="412" spans="3:13" x14ac:dyDescent="0.25">
      <c r="C412" s="67" t="str">
        <f>INDEX(Propetz!B:B,MATCH($E412,Propetz!$D:$D,0),1)</f>
        <v>AD SANTOS PRODUTOS PET LTDA</v>
      </c>
      <c r="D412" s="78" t="str">
        <f>INDEX(Propetz!C:C,MATCH($E412,Propetz!$D:$D,0),1)</f>
        <v>TO</v>
      </c>
      <c r="E412" s="66">
        <v>1470</v>
      </c>
      <c r="F412" s="78" t="str">
        <f>INDEX(Propetz!F:F,MATCH($E412,Propetz!$D:$D,0),1)</f>
        <v>Yasmin Propetz Distribuição</v>
      </c>
      <c r="G412" s="78" t="str">
        <f>INDEX(Propetz!G:G,MATCH($E412,Propetz!$D:$D,0),1)</f>
        <v>Ativo</v>
      </c>
      <c r="H412" s="71" t="s">
        <v>685</v>
      </c>
      <c r="I412" s="12">
        <f>INDEX(Propetz!BU:BU,MATCH($E412,Propetz!$D:$D,0),1)</f>
        <v>0</v>
      </c>
      <c r="J412" s="12">
        <f>INDEX(Propetz!BV:BV,MATCH($E412,Propetz!$D:$D,0),1)</f>
        <v>0</v>
      </c>
      <c r="K412" s="12">
        <f>INDEX(Propetz!BW:BW,MATCH($E412,Propetz!$D:$D,0),1)</f>
        <v>35239.839999999997</v>
      </c>
      <c r="L412" s="12">
        <f>INDEX(Propetz!BX:BX,MATCH($E412,Propetz!$D:$D,0),1)</f>
        <v>0</v>
      </c>
      <c r="M412" s="12">
        <f>INDEX(Propetz!BY:BY,MATCH($E412,Propetz!$D:$D,0),1)</f>
        <v>0</v>
      </c>
    </row>
    <row r="413" spans="3:13" x14ac:dyDescent="0.25">
      <c r="C413" s="67" t="str">
        <f>INDEX(Propetz!B:B,MATCH($E413,Propetz!$D:$D,0),1)</f>
        <v>UNIAO PET COMERCIO ATACADISTA LTDA</v>
      </c>
      <c r="D413" s="78" t="str">
        <f>INDEX(Propetz!C:C,MATCH($E413,Propetz!$D:$D,0),1)</f>
        <v>SC</v>
      </c>
      <c r="E413" s="66">
        <v>1472</v>
      </c>
      <c r="F413" s="78" t="str">
        <f>INDEX(Propetz!F:F,MATCH($E413,Propetz!$D:$D,0),1)</f>
        <v>Yasmin Propetz Distribuição</v>
      </c>
      <c r="G413" s="78" t="str">
        <f>INDEX(Propetz!G:G,MATCH($E413,Propetz!$D:$D,0),1)</f>
        <v>Ativo</v>
      </c>
      <c r="H413" s="71"/>
      <c r="I413" s="12">
        <f>INDEX(Propetz!BU:BU,MATCH($E413,Propetz!$D:$D,0),1)</f>
        <v>0</v>
      </c>
      <c r="J413" s="12">
        <f>INDEX(Propetz!BV:BV,MATCH($E413,Propetz!$D:$D,0),1)</f>
        <v>0</v>
      </c>
      <c r="K413" s="12">
        <f>INDEX(Propetz!BW:BW,MATCH($E413,Propetz!$D:$D,0),1)</f>
        <v>177503.96000000002</v>
      </c>
      <c r="L413" s="12">
        <f>INDEX(Propetz!BX:BX,MATCH($E413,Propetz!$D:$D,0),1)</f>
        <v>189415.39</v>
      </c>
      <c r="M413" s="12">
        <f>INDEX(Propetz!BY:BY,MATCH($E413,Propetz!$D:$D,0),1)</f>
        <v>56702.16</v>
      </c>
    </row>
    <row r="414" spans="3:13" x14ac:dyDescent="0.25">
      <c r="C414" s="67" t="str">
        <f>INDEX(Propetz!B:B,MATCH($E414,Propetz!$D:$D,0),1)</f>
        <v>PRIME IND E DISTRIB DE COSMETICOS LTDA</v>
      </c>
      <c r="D414" s="78" t="str">
        <f>INDEX(Propetz!C:C,MATCH($E414,Propetz!$D:$D,0),1)</f>
        <v>RS</v>
      </c>
      <c r="E414" s="66">
        <v>1473</v>
      </c>
      <c r="F414" s="78" t="str">
        <f>INDEX(Propetz!F:F,MATCH($E414,Propetz!$D:$D,0),1)</f>
        <v>Yasmin Propetz Distribuição</v>
      </c>
      <c r="G414" s="78" t="str">
        <f>INDEX(Propetz!G:G,MATCH($E414,Propetz!$D:$D,0),1)</f>
        <v>ativo</v>
      </c>
      <c r="H414" s="71"/>
      <c r="I414" s="12">
        <f>INDEX(Propetz!BU:BU,MATCH($E414,Propetz!$D:$D,0),1)</f>
        <v>0</v>
      </c>
      <c r="J414" s="12">
        <f>INDEX(Propetz!BV:BV,MATCH($E414,Propetz!$D:$D,0),1)</f>
        <v>0</v>
      </c>
      <c r="K414" s="12">
        <f>INDEX(Propetz!BW:BW,MATCH($E414,Propetz!$D:$D,0),1)</f>
        <v>16219.580000000002</v>
      </c>
      <c r="L414" s="12">
        <f>INDEX(Propetz!BX:BX,MATCH($E414,Propetz!$D:$D,0),1)</f>
        <v>10903.869999999999</v>
      </c>
      <c r="M414" s="12">
        <f>INDEX(Propetz!BY:BY,MATCH($E414,Propetz!$D:$D,0),1)</f>
        <v>12775.72</v>
      </c>
    </row>
    <row r="415" spans="3:13" x14ac:dyDescent="0.25">
      <c r="C415" s="67" t="str">
        <f>INDEX(Propetz!B:B,MATCH($E415,Propetz!$D:$D,0),1)</f>
        <v>OMEGA FABRICACAO LTDA</v>
      </c>
      <c r="D415" s="78" t="str">
        <f>INDEX(Propetz!C:C,MATCH($E415,Propetz!$D:$D,0),1)</f>
        <v>PR</v>
      </c>
      <c r="E415" s="66">
        <v>1474</v>
      </c>
      <c r="F415" s="78" t="str">
        <f>INDEX(Propetz!F:F,MATCH($E415,Propetz!$D:$D,0),1)</f>
        <v>Yasmin Propetz Distribuição</v>
      </c>
      <c r="G415" s="78" t="str">
        <f>INDEX(Propetz!G:G,MATCH($E415,Propetz!$D:$D,0),1)</f>
        <v>Inativo</v>
      </c>
      <c r="H415" s="71"/>
      <c r="I415" s="12">
        <f>INDEX(Propetz!BU:BU,MATCH($E415,Propetz!$D:$D,0),1)</f>
        <v>0</v>
      </c>
      <c r="J415" s="12">
        <f>INDEX(Propetz!BV:BV,MATCH($E415,Propetz!$D:$D,0),1)</f>
        <v>0</v>
      </c>
      <c r="K415" s="12">
        <f>INDEX(Propetz!BW:BW,MATCH($E415,Propetz!$D:$D,0),1)</f>
        <v>9947.6</v>
      </c>
      <c r="L415" s="12">
        <f>INDEX(Propetz!BX:BX,MATCH($E415,Propetz!$D:$D,0),1)</f>
        <v>0</v>
      </c>
      <c r="M415" s="12">
        <f>INDEX(Propetz!BY:BY,MATCH($E415,Propetz!$D:$D,0),1)</f>
        <v>0</v>
      </c>
    </row>
    <row r="416" spans="3:13" ht="30" x14ac:dyDescent="0.25">
      <c r="C416" s="67" t="str">
        <f>INDEX(Propetz!B:B,MATCH($E416,Propetz!$D:$D,0),1)</f>
        <v>R. R. ROCHA COMERCIO DE PRODUTOS PARA PET</v>
      </c>
      <c r="D416" s="78" t="str">
        <f>INDEX(Propetz!C:C,MATCH($E416,Propetz!$D:$D,0),1)</f>
        <v>SP</v>
      </c>
      <c r="E416" s="66">
        <v>1475</v>
      </c>
      <c r="F416" s="78" t="str">
        <f>INDEX(Propetz!F:F,MATCH($E416,Propetz!$D:$D,0),1)</f>
        <v>Emanuel Propetz Distribuição</v>
      </c>
      <c r="G416" s="78" t="str">
        <f>INDEX(Propetz!G:G,MATCH($E416,Propetz!$D:$D,0),1)</f>
        <v>ativo</v>
      </c>
      <c r="H416" s="71" t="s">
        <v>686</v>
      </c>
      <c r="I416" s="12">
        <f>INDEX(Propetz!BU:BU,MATCH($E416,Propetz!$D:$D,0),1)</f>
        <v>0</v>
      </c>
      <c r="J416" s="12">
        <f>INDEX(Propetz!BV:BV,MATCH($E416,Propetz!$D:$D,0),1)</f>
        <v>0</v>
      </c>
      <c r="K416" s="12">
        <f>INDEX(Propetz!BW:BW,MATCH($E416,Propetz!$D:$D,0),1)</f>
        <v>34118.75</v>
      </c>
      <c r="L416" s="12">
        <f>INDEX(Propetz!BX:BX,MATCH($E416,Propetz!$D:$D,0),1)</f>
        <v>55704.180000000008</v>
      </c>
      <c r="M416" s="12">
        <f>INDEX(Propetz!BY:BY,MATCH($E416,Propetz!$D:$D,0),1)</f>
        <v>29429.68</v>
      </c>
    </row>
    <row r="417" spans="3:13" x14ac:dyDescent="0.25">
      <c r="C417" s="67" t="str">
        <f>INDEX(Propetz!B:B,MATCH($E417,Propetz!$D:$D,0),1)</f>
        <v>PET SHOP ATACADO DE PRODUTOS PARA ANIMAIS EIRELI</v>
      </c>
      <c r="D417" s="78" t="str">
        <f>INDEX(Propetz!C:C,MATCH($E417,Propetz!$D:$D,0),1)</f>
        <v>SP</v>
      </c>
      <c r="E417" s="66">
        <v>1476</v>
      </c>
      <c r="F417" s="78" t="str">
        <f>INDEX(Propetz!F:F,MATCH($E417,Propetz!$D:$D,0),1)</f>
        <v>Cristiane La Maison Propetz</v>
      </c>
      <c r="G417" s="78" t="str">
        <f>INDEX(Propetz!G:G,MATCH($E417,Propetz!$D:$D,0),1)</f>
        <v>Ativo</v>
      </c>
      <c r="H417" s="71"/>
      <c r="I417" s="12">
        <f>INDEX(Propetz!BU:BU,MATCH($E417,Propetz!$D:$D,0),1)</f>
        <v>0</v>
      </c>
      <c r="J417" s="12">
        <f>INDEX(Propetz!BV:BV,MATCH($E417,Propetz!$D:$D,0),1)</f>
        <v>0</v>
      </c>
      <c r="K417" s="12">
        <f>INDEX(Propetz!BW:BW,MATCH($E417,Propetz!$D:$D,0),1)</f>
        <v>59304.979999999996</v>
      </c>
      <c r="L417" s="12">
        <f>INDEX(Propetz!BX:BX,MATCH($E417,Propetz!$D:$D,0),1)</f>
        <v>11122.939999999999</v>
      </c>
      <c r="M417" s="12">
        <f>INDEX(Propetz!BY:BY,MATCH($E417,Propetz!$D:$D,0),1)</f>
        <v>3532.54</v>
      </c>
    </row>
    <row r="418" spans="3:13" x14ac:dyDescent="0.25">
      <c r="C418" s="67" t="str">
        <f>INDEX(Propetz!B:B,MATCH($E418,Propetz!$D:$D,0),1)</f>
        <v>A A MIGUEL PETIT LTDA</v>
      </c>
      <c r="D418" s="78" t="str">
        <f>INDEX(Propetz!C:C,MATCH($E418,Propetz!$D:$D,0),1)</f>
        <v>PR</v>
      </c>
      <c r="E418" s="66">
        <v>1477</v>
      </c>
      <c r="F418" s="78" t="str">
        <f>INDEX(Propetz!F:F,MATCH($E418,Propetz!$D:$D,0),1)</f>
        <v>Yasmin Propetz Distribuição</v>
      </c>
      <c r="G418" s="78" t="str">
        <f>INDEX(Propetz!G:G,MATCH($E418,Propetz!$D:$D,0),1)</f>
        <v>Ativo</v>
      </c>
      <c r="H418" s="71"/>
      <c r="I418" s="12">
        <f>INDEX(Propetz!BU:BU,MATCH($E418,Propetz!$D:$D,0),1)</f>
        <v>0</v>
      </c>
      <c r="J418" s="12">
        <f>INDEX(Propetz!BV:BV,MATCH($E418,Propetz!$D:$D,0),1)</f>
        <v>0</v>
      </c>
      <c r="K418" s="12">
        <f>INDEX(Propetz!BW:BW,MATCH($E418,Propetz!$D:$D,0),1)</f>
        <v>5258.92</v>
      </c>
      <c r="L418" s="12">
        <f>INDEX(Propetz!BX:BX,MATCH($E418,Propetz!$D:$D,0),1)</f>
        <v>0</v>
      </c>
      <c r="M418" s="12">
        <f>INDEX(Propetz!BY:BY,MATCH($E418,Propetz!$D:$D,0),1)</f>
        <v>0</v>
      </c>
    </row>
    <row r="419" spans="3:13" x14ac:dyDescent="0.25">
      <c r="C419" s="67" t="str">
        <f>INDEX(Propetz!B:B,MATCH($E419,Propetz!$D:$D,0),1)</f>
        <v>KIVIA KAROLINE DA SILVA COSTA LTDA</v>
      </c>
      <c r="D419" s="78" t="str">
        <f>INDEX(Propetz!C:C,MATCH($E419,Propetz!$D:$D,0),1)</f>
        <v>RS</v>
      </c>
      <c r="E419" s="66">
        <v>1479</v>
      </c>
      <c r="F419" s="78" t="str">
        <f>INDEX(Propetz!F:F,MATCH($E419,Propetz!$D:$D,0),1)</f>
        <v>Cristiane La Maison Propetz</v>
      </c>
      <c r="G419" s="78" t="str">
        <f>INDEX(Propetz!G:G,MATCH($E419,Propetz!$D:$D,0),1)</f>
        <v>Inadimplente</v>
      </c>
      <c r="H419" s="71"/>
      <c r="I419" s="12">
        <f>INDEX(Propetz!BU:BU,MATCH($E419,Propetz!$D:$D,0),1)</f>
        <v>0</v>
      </c>
      <c r="J419" s="12">
        <f>INDEX(Propetz!BV:BV,MATCH($E419,Propetz!$D:$D,0),1)</f>
        <v>0</v>
      </c>
      <c r="K419" s="12">
        <f>INDEX(Propetz!BW:BW,MATCH($E419,Propetz!$D:$D,0),1)</f>
        <v>36082.629999999997</v>
      </c>
      <c r="L419" s="12">
        <f>INDEX(Propetz!BX:BX,MATCH($E419,Propetz!$D:$D,0),1)</f>
        <v>31383.170000000002</v>
      </c>
      <c r="M419" s="12">
        <f>INDEX(Propetz!BY:BY,MATCH($E419,Propetz!$D:$D,0),1)</f>
        <v>0</v>
      </c>
    </row>
    <row r="420" spans="3:13" x14ac:dyDescent="0.25">
      <c r="C420" s="67" t="str">
        <f>INDEX(Propetz!B:B,MATCH($E420,Propetz!$D:$D,0),1)</f>
        <v>IMPACTUS PET COMERCIO E SERVICOS LTDA</v>
      </c>
      <c r="D420" s="78" t="str">
        <f>INDEX(Propetz!C:C,MATCH($E420,Propetz!$D:$D,0),1)</f>
        <v>PE</v>
      </c>
      <c r="E420" s="66">
        <v>1480</v>
      </c>
      <c r="F420" s="78" t="str">
        <f>INDEX(Propetz!F:F,MATCH($E420,Propetz!$D:$D,0),1)</f>
        <v>Emanuel Propetz Distribuição</v>
      </c>
      <c r="G420" s="78" t="str">
        <f>INDEX(Propetz!G:G,MATCH($E420,Propetz!$D:$D,0),1)</f>
        <v>Ativo</v>
      </c>
      <c r="H420" s="71" t="s">
        <v>688</v>
      </c>
      <c r="I420" s="12">
        <f>INDEX(Propetz!BU:BU,MATCH($E420,Propetz!$D:$D,0),1)</f>
        <v>0</v>
      </c>
      <c r="J420" s="12">
        <f>INDEX(Propetz!BV:BV,MATCH($E420,Propetz!$D:$D,0),1)</f>
        <v>0</v>
      </c>
      <c r="K420" s="12">
        <f>INDEX(Propetz!BW:BW,MATCH($E420,Propetz!$D:$D,0),1)</f>
        <v>14633.29</v>
      </c>
      <c r="L420" s="12">
        <f>INDEX(Propetz!BX:BX,MATCH($E420,Propetz!$D:$D,0),1)</f>
        <v>7340.2199999999993</v>
      </c>
      <c r="M420" s="12">
        <f>INDEX(Propetz!BY:BY,MATCH($E420,Propetz!$D:$D,0),1)</f>
        <v>0</v>
      </c>
    </row>
    <row r="421" spans="3:13" ht="30" x14ac:dyDescent="0.25">
      <c r="C421" s="67" t="str">
        <f>INDEX(Propetz!B:B,MATCH($E421,Propetz!$D:$D,0),1)</f>
        <v>MION COMERCIO DE FLORES E EMBALAGENS LTDA</v>
      </c>
      <c r="D421" s="78" t="str">
        <f>INDEX(Propetz!C:C,MATCH($E421,Propetz!$D:$D,0),1)</f>
        <v>SP</v>
      </c>
      <c r="E421" s="66">
        <v>1481</v>
      </c>
      <c r="F421" s="78" t="str">
        <f>INDEX(Propetz!F:F,MATCH($E421,Propetz!$D:$D,0),1)</f>
        <v>Emanuel Propetz Distribuição</v>
      </c>
      <c r="G421" s="78" t="str">
        <f>INDEX(Propetz!G:G,MATCH($E421,Propetz!$D:$D,0),1)</f>
        <v>Ativo</v>
      </c>
      <c r="H421" s="71" t="s">
        <v>689</v>
      </c>
      <c r="I421" s="12">
        <f>INDEX(Propetz!BU:BU,MATCH($E421,Propetz!$D:$D,0),1)</f>
        <v>0</v>
      </c>
      <c r="J421" s="12">
        <f>INDEX(Propetz!BV:BV,MATCH($E421,Propetz!$D:$D,0),1)</f>
        <v>0</v>
      </c>
      <c r="K421" s="12">
        <f>INDEX(Propetz!BW:BW,MATCH($E421,Propetz!$D:$D,0),1)</f>
        <v>45183.358</v>
      </c>
      <c r="L421" s="12">
        <f>INDEX(Propetz!BX:BX,MATCH($E421,Propetz!$D:$D,0),1)</f>
        <v>53263.170000000006</v>
      </c>
      <c r="M421" s="12">
        <f>INDEX(Propetz!BY:BY,MATCH($E421,Propetz!$D:$D,0),1)</f>
        <v>9216.91</v>
      </c>
    </row>
    <row r="422" spans="3:13" ht="75" x14ac:dyDescent="0.25">
      <c r="C422" s="67" t="str">
        <f>INDEX(Propetz!B:B,MATCH($E422,Propetz!$D:$D,0),1)</f>
        <v>54.724.730 BRUNO ROBERTO DOS SANTOS / adriana da silva santos</v>
      </c>
      <c r="D422" s="78" t="str">
        <f>INDEX(Propetz!C:C,MATCH($E422,Propetz!$D:$D,0),1)</f>
        <v>SP</v>
      </c>
      <c r="E422" s="66">
        <v>1482</v>
      </c>
      <c r="F422" s="78" t="str">
        <f>INDEX(Propetz!F:F,MATCH($E422,Propetz!$D:$D,0),1)</f>
        <v>Emanuel Propetz Distribuição</v>
      </c>
      <c r="G422" s="78" t="str">
        <f>INDEX(Propetz!G:G,MATCH($E422,Propetz!$D:$D,0),1)</f>
        <v>Inadimplente</v>
      </c>
      <c r="H422" s="71" t="s">
        <v>690</v>
      </c>
      <c r="I422" s="12">
        <f>INDEX(Propetz!BU:BU,MATCH($E422,Propetz!$D:$D,0),1)</f>
        <v>0</v>
      </c>
      <c r="J422" s="12">
        <f>INDEX(Propetz!BV:BV,MATCH($E422,Propetz!$D:$D,0),1)</f>
        <v>0</v>
      </c>
      <c r="K422" s="12">
        <f>INDEX(Propetz!BW:BW,MATCH($E422,Propetz!$D:$D,0),1)</f>
        <v>148362.57</v>
      </c>
      <c r="L422" s="12">
        <f>INDEX(Propetz!BX:BX,MATCH($E422,Propetz!$D:$D,0),1)</f>
        <v>81337.009999999995</v>
      </c>
      <c r="M422" s="12">
        <f>INDEX(Propetz!BY:BY,MATCH($E422,Propetz!$D:$D,0),1)</f>
        <v>0</v>
      </c>
    </row>
    <row r="423" spans="3:13" x14ac:dyDescent="0.25">
      <c r="C423" s="67" t="str">
        <f>INDEX(Propetz!B:B,MATCH($E423,Propetz!$D:$D,0),1)</f>
        <v>NUTRICAO COMERCIO E SERVICOS LTDA</v>
      </c>
      <c r="D423" s="78" t="str">
        <f>INDEX(Propetz!C:C,MATCH($E423,Propetz!$D:$D,0),1)</f>
        <v>CE</v>
      </c>
      <c r="E423" s="66">
        <v>1483</v>
      </c>
      <c r="F423" s="78" t="str">
        <f>INDEX(Propetz!F:F,MATCH($E423,Propetz!$D:$D,0),1)</f>
        <v>Emanuel Propetz Distribuição</v>
      </c>
      <c r="G423" s="78" t="str">
        <f>INDEX(Propetz!G:G,MATCH($E423,Propetz!$D:$D,0),1)</f>
        <v>inativo</v>
      </c>
      <c r="H423" s="71"/>
      <c r="I423" s="12">
        <f>INDEX(Propetz!BU:BU,MATCH($E423,Propetz!$D:$D,0),1)</f>
        <v>0</v>
      </c>
      <c r="J423" s="12">
        <f>INDEX(Propetz!BV:BV,MATCH($E423,Propetz!$D:$D,0),1)</f>
        <v>0</v>
      </c>
      <c r="K423" s="12">
        <f>INDEX(Propetz!BW:BW,MATCH($E423,Propetz!$D:$D,0),1)</f>
        <v>9370.1200000000008</v>
      </c>
      <c r="L423" s="12">
        <f>INDEX(Propetz!BX:BX,MATCH($E423,Propetz!$D:$D,0),1)</f>
        <v>0</v>
      </c>
      <c r="M423" s="12">
        <f>INDEX(Propetz!BY:BY,MATCH($E423,Propetz!$D:$D,0),1)</f>
        <v>0</v>
      </c>
    </row>
    <row r="424" spans="3:13" ht="30" x14ac:dyDescent="0.25">
      <c r="C424" s="67" t="str">
        <f>INDEX(Propetz!B:B,MATCH($E424,Propetz!$D:$D,0),1)</f>
        <v>MEDICALVET COMERCIO DE PRODUTOS VETERINARIOS LTDA.</v>
      </c>
      <c r="D424" s="78" t="str">
        <f>INDEX(Propetz!C:C,MATCH($E424,Propetz!$D:$D,0),1)</f>
        <v>SP</v>
      </c>
      <c r="E424" s="66">
        <v>1484</v>
      </c>
      <c r="F424" s="78" t="str">
        <f>INDEX(Propetz!F:F,MATCH($E424,Propetz!$D:$D,0),1)</f>
        <v>Emanuel Propetz Distribuição</v>
      </c>
      <c r="G424" s="78" t="str">
        <f>INDEX(Propetz!G:G,MATCH($E424,Propetz!$D:$D,0),1)</f>
        <v>Ativo</v>
      </c>
      <c r="H424" s="71" t="s">
        <v>706</v>
      </c>
      <c r="I424" s="12">
        <f>INDEX(Propetz!BU:BU,MATCH($E424,Propetz!$D:$D,0),1)</f>
        <v>0</v>
      </c>
      <c r="J424" s="12">
        <f>INDEX(Propetz!BV:BV,MATCH($E424,Propetz!$D:$D,0),1)</f>
        <v>0</v>
      </c>
      <c r="K424" s="12">
        <f>INDEX(Propetz!BW:BW,MATCH($E424,Propetz!$D:$D,0),1)</f>
        <v>40612.58</v>
      </c>
      <c r="L424" s="12">
        <f>INDEX(Propetz!BX:BX,MATCH($E424,Propetz!$D:$D,0),1)</f>
        <v>20093.22</v>
      </c>
      <c r="M424" s="12">
        <f>INDEX(Propetz!BY:BY,MATCH($E424,Propetz!$D:$D,0),1)</f>
        <v>0</v>
      </c>
    </row>
    <row r="425" spans="3:13" x14ac:dyDescent="0.25">
      <c r="C425" s="67" t="str">
        <f>INDEX(Propetz!B:B,MATCH($E425,Propetz!$D:$D,0),1)</f>
        <v>Maiara Regina Mendes</v>
      </c>
      <c r="D425" s="78" t="str">
        <f>INDEX(Propetz!C:C,MATCH($E425,Propetz!$D:$D,0),1)</f>
        <v>SC</v>
      </c>
      <c r="E425" s="66">
        <v>1485</v>
      </c>
      <c r="F425" s="78" t="str">
        <f>INDEX(Propetz!F:F,MATCH($E425,Propetz!$D:$D,0),1)</f>
        <v>Yasmin Propetz Distribuição</v>
      </c>
      <c r="G425" s="78" t="str">
        <f>INDEX(Propetz!G:G,MATCH($E425,Propetz!$D:$D,0),1)</f>
        <v>Ativo</v>
      </c>
      <c r="H425" s="71" t="s">
        <v>691</v>
      </c>
      <c r="I425" s="12">
        <f>INDEX(Propetz!BU:BU,MATCH($E425,Propetz!$D:$D,0),1)</f>
        <v>0</v>
      </c>
      <c r="J425" s="12">
        <f>INDEX(Propetz!BV:BV,MATCH($E425,Propetz!$D:$D,0),1)</f>
        <v>0</v>
      </c>
      <c r="K425" s="12">
        <f>INDEX(Propetz!BW:BW,MATCH($E425,Propetz!$D:$D,0),1)</f>
        <v>1567.79</v>
      </c>
      <c r="L425" s="12">
        <f>INDEX(Propetz!BX:BX,MATCH($E425,Propetz!$D:$D,0),1)</f>
        <v>0</v>
      </c>
      <c r="M425" s="12">
        <f>INDEX(Propetz!BY:BY,MATCH($E425,Propetz!$D:$D,0),1)</f>
        <v>0</v>
      </c>
    </row>
    <row r="426" spans="3:13" x14ac:dyDescent="0.25">
      <c r="C426" s="67" t="str">
        <f>INDEX(Propetz!B:B,MATCH($E426,Propetz!$D:$D,0),1)</f>
        <v>ALCIMAR ISAAC BATISTA - ME</v>
      </c>
      <c r="D426" s="78" t="str">
        <f>INDEX(Propetz!C:C,MATCH($E426,Propetz!$D:$D,0),1)</f>
        <v>PR</v>
      </c>
      <c r="E426" s="66">
        <v>1486</v>
      </c>
      <c r="F426" s="78" t="str">
        <f>INDEX(Propetz!F:F,MATCH($E426,Propetz!$D:$D,0),1)</f>
        <v>Yasmin Propetz Distribuição</v>
      </c>
      <c r="G426" s="78" t="str">
        <f>INDEX(Propetz!G:G,MATCH($E426,Propetz!$D:$D,0),1)</f>
        <v>Ativo</v>
      </c>
      <c r="H426" s="71"/>
      <c r="I426" s="12">
        <f>INDEX(Propetz!BU:BU,MATCH($E426,Propetz!$D:$D,0),1)</f>
        <v>0</v>
      </c>
      <c r="J426" s="12">
        <f>INDEX(Propetz!BV:BV,MATCH($E426,Propetz!$D:$D,0),1)</f>
        <v>0</v>
      </c>
      <c r="K426" s="12">
        <f>INDEX(Propetz!BW:BW,MATCH($E426,Propetz!$D:$D,0),1)</f>
        <v>12576.51</v>
      </c>
      <c r="L426" s="12">
        <f>INDEX(Propetz!BX:BX,MATCH($E426,Propetz!$D:$D,0),1)</f>
        <v>0</v>
      </c>
      <c r="M426" s="12">
        <f>INDEX(Propetz!BY:BY,MATCH($E426,Propetz!$D:$D,0),1)</f>
        <v>0</v>
      </c>
    </row>
    <row r="427" spans="3:13" x14ac:dyDescent="0.25">
      <c r="C427" s="67" t="str">
        <f>INDEX(Propetz!B:B,MATCH($E427,Propetz!$D:$D,0),1)</f>
        <v>37.906.249 LUIZ PAULO MOLINA BRANDAO</v>
      </c>
      <c r="D427" s="78" t="str">
        <f>INDEX(Propetz!C:C,MATCH($E427,Propetz!$D:$D,0),1)</f>
        <v>PR</v>
      </c>
      <c r="E427" s="66">
        <v>1487</v>
      </c>
      <c r="F427" s="78" t="str">
        <f>INDEX(Propetz!F:F,MATCH($E427,Propetz!$D:$D,0),1)</f>
        <v>Yasmin Propetz Distribuição</v>
      </c>
      <c r="G427" s="78" t="str">
        <f>INDEX(Propetz!G:G,MATCH($E427,Propetz!$D:$D,0),1)</f>
        <v>Ativo</v>
      </c>
      <c r="H427" s="71" t="s">
        <v>692</v>
      </c>
      <c r="I427" s="12">
        <f>INDEX(Propetz!BU:BU,MATCH($E427,Propetz!$D:$D,0),1)</f>
        <v>0</v>
      </c>
      <c r="J427" s="12">
        <f>INDEX(Propetz!BV:BV,MATCH($E427,Propetz!$D:$D,0),1)</f>
        <v>0</v>
      </c>
      <c r="K427" s="12">
        <f>INDEX(Propetz!BW:BW,MATCH($E427,Propetz!$D:$D,0),1)</f>
        <v>8877.9599999999991</v>
      </c>
      <c r="L427" s="12">
        <f>INDEX(Propetz!BX:BX,MATCH($E427,Propetz!$D:$D,0),1)</f>
        <v>26393</v>
      </c>
      <c r="M427" s="12">
        <f>INDEX(Propetz!BY:BY,MATCH($E427,Propetz!$D:$D,0),1)</f>
        <v>8084.2000000000007</v>
      </c>
    </row>
    <row r="428" spans="3:13" ht="45" x14ac:dyDescent="0.25">
      <c r="C428" s="67" t="str">
        <f>INDEX(Propetz!B:B,MATCH($E428,Propetz!$D:$D,0),1)</f>
        <v>JOAO PAULO DE JESUS SOUSA 92907440144</v>
      </c>
      <c r="D428" s="78" t="str">
        <f>INDEX(Propetz!C:C,MATCH($E428,Propetz!$D:$D,0),1)</f>
        <v>DF</v>
      </c>
      <c r="E428" s="66">
        <v>1504</v>
      </c>
      <c r="F428" s="78" t="str">
        <f>INDEX(Propetz!F:F,MATCH($E428,Propetz!$D:$D,0),1)</f>
        <v>Yasmin Propetz Distribuição</v>
      </c>
      <c r="G428" s="78" t="str">
        <f>INDEX(Propetz!G:G,MATCH($E428,Propetz!$D:$D,0),1)</f>
        <v>Ativo</v>
      </c>
      <c r="H428" s="72" t="s">
        <v>569</v>
      </c>
      <c r="I428" s="12">
        <f>INDEX(Propetz!BU:BU,MATCH($E428,Propetz!$D:$D,0),1)</f>
        <v>0</v>
      </c>
      <c r="J428" s="12">
        <f>INDEX(Propetz!BV:BV,MATCH($E428,Propetz!$D:$D,0),1)</f>
        <v>0</v>
      </c>
      <c r="K428" s="12">
        <f>INDEX(Propetz!BW:BW,MATCH($E428,Propetz!$D:$D,0),1)</f>
        <v>12375.309999999998</v>
      </c>
      <c r="L428" s="12">
        <f>INDEX(Propetz!BX:BX,MATCH($E428,Propetz!$D:$D,0),1)</f>
        <v>60292.450000000004</v>
      </c>
      <c r="M428" s="12">
        <f>INDEX(Propetz!BY:BY,MATCH($E428,Propetz!$D:$D,0),1)</f>
        <v>28971.279999999999</v>
      </c>
    </row>
    <row r="429" spans="3:13" x14ac:dyDescent="0.25">
      <c r="C429" s="67" t="str">
        <f>INDEX(Propetz!B:B,MATCH($E429,Propetz!$D:$D,0),1)</f>
        <v>ALDO MOURO DOS SANTOS OLIVEIRA LEITE</v>
      </c>
      <c r="D429" s="78" t="str">
        <f>INDEX(Propetz!C:C,MATCH($E429,Propetz!$D:$D,0),1)</f>
        <v>SP</v>
      </c>
      <c r="E429" s="66">
        <v>1489</v>
      </c>
      <c r="F429" s="78" t="str">
        <f>INDEX(Propetz!F:F,MATCH($E429,Propetz!$D:$D,0),1)</f>
        <v>Emanuel Propetz Distribuição</v>
      </c>
      <c r="G429" s="78" t="str">
        <f>INDEX(Propetz!G:G,MATCH($E429,Propetz!$D:$D,0),1)</f>
        <v>inativo</v>
      </c>
      <c r="H429" s="71"/>
      <c r="I429" s="12">
        <f>INDEX(Propetz!BU:BU,MATCH($E429,Propetz!$D:$D,0),1)</f>
        <v>0</v>
      </c>
      <c r="J429" s="12">
        <f>INDEX(Propetz!BV:BV,MATCH($E429,Propetz!$D:$D,0),1)</f>
        <v>0</v>
      </c>
      <c r="K429" s="12">
        <f>INDEX(Propetz!BW:BW,MATCH($E429,Propetz!$D:$D,0),1)</f>
        <v>3659.33</v>
      </c>
      <c r="L429" s="12">
        <f>INDEX(Propetz!BX:BX,MATCH($E429,Propetz!$D:$D,0),1)</f>
        <v>0</v>
      </c>
      <c r="M429" s="12">
        <f>INDEX(Propetz!BY:BY,MATCH($E429,Propetz!$D:$D,0),1)</f>
        <v>0</v>
      </c>
    </row>
    <row r="430" spans="3:13" ht="60" x14ac:dyDescent="0.25">
      <c r="C430" s="67" t="str">
        <f>INDEX(Propetz!B:B,MATCH($E430,Propetz!$D:$D,0),1)</f>
        <v>DONIZETE APARECIDO DE ARRUDA</v>
      </c>
      <c r="D430" s="78" t="str">
        <f>INDEX(Propetz!C:C,MATCH($E430,Propetz!$D:$D,0),1)</f>
        <v>SP</v>
      </c>
      <c r="E430" s="66">
        <v>1490</v>
      </c>
      <c r="F430" s="78" t="str">
        <f>INDEX(Propetz!F:F,MATCH($E430,Propetz!$D:$D,0),1)</f>
        <v>Emanuel Propetz Distribuição</v>
      </c>
      <c r="G430" s="78" t="str">
        <f>INDEX(Propetz!G:G,MATCH($E430,Propetz!$D:$D,0),1)</f>
        <v>Ativo</v>
      </c>
      <c r="H430" s="71" t="s">
        <v>693</v>
      </c>
      <c r="I430" s="12">
        <f>INDEX(Propetz!BU:BU,MATCH($E430,Propetz!$D:$D,0),1)</f>
        <v>0</v>
      </c>
      <c r="J430" s="12">
        <f>INDEX(Propetz!BV:BV,MATCH($E430,Propetz!$D:$D,0),1)</f>
        <v>0</v>
      </c>
      <c r="K430" s="12">
        <f>INDEX(Propetz!BW:BW,MATCH($E430,Propetz!$D:$D,0),1)</f>
        <v>9029.2999999999993</v>
      </c>
      <c r="L430" s="12">
        <f>INDEX(Propetz!BX:BX,MATCH($E430,Propetz!$D:$D,0),1)</f>
        <v>5176.5</v>
      </c>
      <c r="M430" s="12">
        <f>INDEX(Propetz!BY:BY,MATCH($E430,Propetz!$D:$D,0),1)</f>
        <v>6533.6</v>
      </c>
    </row>
    <row r="431" spans="3:13" x14ac:dyDescent="0.25">
      <c r="C431" s="67" t="str">
        <f>INDEX(Propetz!B:B,MATCH($E431,Propetz!$D:$D,0),1)</f>
        <v>RODRIGO MARQUES COMERCIO</v>
      </c>
      <c r="D431" s="78" t="str">
        <f>INDEX(Propetz!C:C,MATCH($E431,Propetz!$D:$D,0),1)</f>
        <v>SC</v>
      </c>
      <c r="E431" s="66">
        <v>1491</v>
      </c>
      <c r="F431" s="78" t="str">
        <f>INDEX(Propetz!F:F,MATCH($E431,Propetz!$D:$D,0),1)</f>
        <v>Yasmin Propetz Distribuição</v>
      </c>
      <c r="G431" s="78" t="str">
        <f>INDEX(Propetz!G:G,MATCH($E431,Propetz!$D:$D,0),1)</f>
        <v>Ativo</v>
      </c>
      <c r="H431" s="71"/>
      <c r="I431" s="12">
        <f>INDEX(Propetz!BU:BU,MATCH($E431,Propetz!$D:$D,0),1)</f>
        <v>0</v>
      </c>
      <c r="J431" s="12">
        <f>INDEX(Propetz!BV:BV,MATCH($E431,Propetz!$D:$D,0),1)</f>
        <v>0</v>
      </c>
      <c r="K431" s="12">
        <f>INDEX(Propetz!BW:BW,MATCH($E431,Propetz!$D:$D,0),1)</f>
        <v>9450.85</v>
      </c>
      <c r="L431" s="12">
        <f>INDEX(Propetz!BX:BX,MATCH($E431,Propetz!$D:$D,0),1)</f>
        <v>0</v>
      </c>
      <c r="M431" s="12">
        <f>INDEX(Propetz!BY:BY,MATCH($E431,Propetz!$D:$D,0),1)</f>
        <v>0</v>
      </c>
    </row>
    <row r="432" spans="3:13" ht="60" x14ac:dyDescent="0.25">
      <c r="C432" s="67" t="str">
        <f>INDEX(Propetz!B:B,MATCH($E432,Propetz!$D:$D,0),1)</f>
        <v>BENUTRI COMERCIO E REPRESENTACAO LTDA</v>
      </c>
      <c r="D432" s="78" t="str">
        <f>INDEX(Propetz!C:C,MATCH($E432,Propetz!$D:$D,0),1)</f>
        <v>SP</v>
      </c>
      <c r="E432" s="66">
        <v>1492</v>
      </c>
      <c r="F432" s="78" t="str">
        <f>INDEX(Propetz!F:F,MATCH($E432,Propetz!$D:$D,0),1)</f>
        <v>Emanuel Propetz Distribuição</v>
      </c>
      <c r="G432" s="78" t="str">
        <f>INDEX(Propetz!G:G,MATCH($E432,Propetz!$D:$D,0),1)</f>
        <v>Ativo</v>
      </c>
      <c r="H432" s="71" t="s">
        <v>694</v>
      </c>
      <c r="I432" s="12">
        <f>INDEX(Propetz!BU:BU,MATCH($E432,Propetz!$D:$D,0),1)</f>
        <v>0</v>
      </c>
      <c r="J432" s="12">
        <f>INDEX(Propetz!BV:BV,MATCH($E432,Propetz!$D:$D,0),1)</f>
        <v>0</v>
      </c>
      <c r="K432" s="12">
        <f>INDEX(Propetz!BW:BW,MATCH($E432,Propetz!$D:$D,0),1)</f>
        <v>16462.919999999998</v>
      </c>
      <c r="L432" s="12">
        <f>INDEX(Propetz!BX:BX,MATCH($E432,Propetz!$D:$D,0),1)</f>
        <v>7924.92</v>
      </c>
      <c r="M432" s="12">
        <f>INDEX(Propetz!BY:BY,MATCH($E432,Propetz!$D:$D,0),1)</f>
        <v>7455.8</v>
      </c>
    </row>
    <row r="433" spans="3:13" ht="60" x14ac:dyDescent="0.25">
      <c r="C433" s="67" t="str">
        <f>INDEX(Propetz!B:B,MATCH($E433,Propetz!$D:$D,0),1)</f>
        <v>G V PEREIRA DISTRIBUIDOR</v>
      </c>
      <c r="D433" s="78" t="str">
        <f>INDEX(Propetz!C:C,MATCH($E433,Propetz!$D:$D,0),1)</f>
        <v>AL</v>
      </c>
      <c r="E433" s="66">
        <v>1493</v>
      </c>
      <c r="F433" s="78" t="str">
        <f>INDEX(Propetz!F:F,MATCH($E433,Propetz!$D:$D,0),1)</f>
        <v>Emanuel Propetz Distribuição</v>
      </c>
      <c r="G433" s="78" t="str">
        <f>INDEX(Propetz!G:G,MATCH($E433,Propetz!$D:$D,0),1)</f>
        <v>Inadimplente</v>
      </c>
      <c r="H433" s="71" t="s">
        <v>695</v>
      </c>
      <c r="I433" s="12">
        <f>INDEX(Propetz!BU:BU,MATCH($E433,Propetz!$D:$D,0),1)</f>
        <v>0</v>
      </c>
      <c r="J433" s="12">
        <f>INDEX(Propetz!BV:BV,MATCH($E433,Propetz!$D:$D,0),1)</f>
        <v>0</v>
      </c>
      <c r="K433" s="12">
        <f>INDEX(Propetz!BW:BW,MATCH($E433,Propetz!$D:$D,0),1)</f>
        <v>22903.39</v>
      </c>
      <c r="L433" s="12">
        <f>INDEX(Propetz!BX:BX,MATCH($E433,Propetz!$D:$D,0),1)</f>
        <v>0</v>
      </c>
      <c r="M433" s="12">
        <f>INDEX(Propetz!BY:BY,MATCH($E433,Propetz!$D:$D,0),1)</f>
        <v>0</v>
      </c>
    </row>
    <row r="434" spans="3:13" x14ac:dyDescent="0.25">
      <c r="C434" s="67" t="str">
        <f>INDEX(Propetz!B:B,MATCH($E434,Propetz!$D:$D,0),1)</f>
        <v>FOR PETS DISTRIBUICAO E COMERCIO DE PRODUTOS PARA ANIMAIS LT</v>
      </c>
      <c r="D434" s="78" t="str">
        <f>INDEX(Propetz!C:C,MATCH($E434,Propetz!$D:$D,0),1)</f>
        <v>BA</v>
      </c>
      <c r="E434" s="66">
        <v>1494</v>
      </c>
      <c r="F434" s="78" t="str">
        <f>INDEX(Propetz!F:F,MATCH($E434,Propetz!$D:$D,0),1)</f>
        <v>Emanuel Propetz Distribuição</v>
      </c>
      <c r="G434" s="78" t="str">
        <f>INDEX(Propetz!G:G,MATCH($E434,Propetz!$D:$D,0),1)</f>
        <v>Ativo</v>
      </c>
      <c r="H434" s="73"/>
      <c r="I434" s="12">
        <f>INDEX(Propetz!BU:BU,MATCH($E434,Propetz!$D:$D,0),1)</f>
        <v>0</v>
      </c>
      <c r="J434" s="12">
        <f>INDEX(Propetz!BV:BV,MATCH($E434,Propetz!$D:$D,0),1)</f>
        <v>0</v>
      </c>
      <c r="K434" s="12">
        <f>INDEX(Propetz!BW:BW,MATCH($E434,Propetz!$D:$D,0),1)</f>
        <v>14465.68</v>
      </c>
      <c r="L434" s="12">
        <f>INDEX(Propetz!BX:BX,MATCH($E434,Propetz!$D:$D,0),1)</f>
        <v>37098.230000000003</v>
      </c>
      <c r="M434" s="12">
        <f>INDEX(Propetz!BY:BY,MATCH($E434,Propetz!$D:$D,0),1)</f>
        <v>0</v>
      </c>
    </row>
    <row r="435" spans="3:13" x14ac:dyDescent="0.25">
      <c r="C435" s="67" t="str">
        <f>INDEX(Propetz!B:B,MATCH($E435,Propetz!$D:$D,0),1)</f>
        <v>LOUY PET STORE LTDA</v>
      </c>
      <c r="D435" s="78" t="str">
        <f>INDEX(Propetz!C:C,MATCH($E435,Propetz!$D:$D,0),1)</f>
        <v>PB</v>
      </c>
      <c r="E435" s="66">
        <v>1495</v>
      </c>
      <c r="F435" s="78" t="str">
        <f>INDEX(Propetz!F:F,MATCH($E435,Propetz!$D:$D,0),1)</f>
        <v>Emanuel Propetz Distribuição</v>
      </c>
      <c r="G435" s="78" t="str">
        <f>INDEX(Propetz!G:G,MATCH($E435,Propetz!$D:$D,0),1)</f>
        <v>Ativo</v>
      </c>
      <c r="H435" s="73"/>
      <c r="I435" s="12">
        <f>INDEX(Propetz!BU:BU,MATCH($E435,Propetz!$D:$D,0),1)</f>
        <v>0</v>
      </c>
      <c r="J435" s="12">
        <f>INDEX(Propetz!BV:BV,MATCH($E435,Propetz!$D:$D,0),1)</f>
        <v>0</v>
      </c>
      <c r="K435" s="12">
        <f>INDEX(Propetz!BW:BW,MATCH($E435,Propetz!$D:$D,0),1)</f>
        <v>5086.84</v>
      </c>
      <c r="L435" s="12">
        <f>INDEX(Propetz!BX:BX,MATCH($E435,Propetz!$D:$D,0),1)</f>
        <v>0</v>
      </c>
      <c r="M435" s="12">
        <f>INDEX(Propetz!BY:BY,MATCH($E435,Propetz!$D:$D,0),1)</f>
        <v>0</v>
      </c>
    </row>
    <row r="436" spans="3:13" x14ac:dyDescent="0.25">
      <c r="C436" s="67" t="str">
        <f>INDEX(Propetz!B:B,MATCH($E436,Propetz!$D:$D,0),1)</f>
        <v>GUGA PET ATACAREJO LTDA</v>
      </c>
      <c r="D436" s="78" t="str">
        <f>INDEX(Propetz!C:C,MATCH($E436,Propetz!$D:$D,0),1)</f>
        <v>GO</v>
      </c>
      <c r="E436" s="66">
        <v>1496</v>
      </c>
      <c r="F436" s="78" t="str">
        <f>INDEX(Propetz!F:F,MATCH($E436,Propetz!$D:$D,0),1)</f>
        <v>Yasmin Propetz Distribuição</v>
      </c>
      <c r="G436" s="78" t="str">
        <f>INDEX(Propetz!G:G,MATCH($E436,Propetz!$D:$D,0),1)</f>
        <v>Ativo</v>
      </c>
      <c r="H436" s="73"/>
      <c r="I436" s="12">
        <f>INDEX(Propetz!BU:BU,MATCH($E436,Propetz!$D:$D,0),1)</f>
        <v>0</v>
      </c>
      <c r="J436" s="12">
        <f>INDEX(Propetz!BV:BV,MATCH($E436,Propetz!$D:$D,0),1)</f>
        <v>0</v>
      </c>
      <c r="K436" s="12">
        <f>INDEX(Propetz!BW:BW,MATCH($E436,Propetz!$D:$D,0),1)</f>
        <v>9477.4599999999991</v>
      </c>
      <c r="L436" s="12">
        <f>INDEX(Propetz!BX:BX,MATCH($E436,Propetz!$D:$D,0),1)</f>
        <v>0</v>
      </c>
      <c r="M436" s="12">
        <f>INDEX(Propetz!BY:BY,MATCH($E436,Propetz!$D:$D,0),1)</f>
        <v>3136.22</v>
      </c>
    </row>
    <row r="437" spans="3:13" x14ac:dyDescent="0.25">
      <c r="C437" s="67" t="str">
        <f>INDEX(Propetz!B:B,MATCH($E437,Propetz!$D:$D,0),1)</f>
        <v>SIERDOVSKI &amp; SIERDOVSKI LTDA</v>
      </c>
      <c r="D437" s="78" t="str">
        <f>INDEX(Propetz!C:C,MATCH($E437,Propetz!$D:$D,0),1)</f>
        <v>PR</v>
      </c>
      <c r="E437" s="66">
        <v>1497</v>
      </c>
      <c r="F437" s="78" t="str">
        <f>INDEX(Propetz!F:F,MATCH($E437,Propetz!$D:$D,0),1)</f>
        <v>Yasmin Propetz Distribuição</v>
      </c>
      <c r="G437" s="78" t="str">
        <f>INDEX(Propetz!G:G,MATCH($E437,Propetz!$D:$D,0),1)</f>
        <v>Ativo</v>
      </c>
      <c r="H437" s="73"/>
      <c r="I437" s="12">
        <f>INDEX(Propetz!BU:BU,MATCH($E437,Propetz!$D:$D,0),1)</f>
        <v>0</v>
      </c>
      <c r="J437" s="12">
        <f>INDEX(Propetz!BV:BV,MATCH($E437,Propetz!$D:$D,0),1)</f>
        <v>0</v>
      </c>
      <c r="K437" s="12">
        <f>INDEX(Propetz!BW:BW,MATCH($E437,Propetz!$D:$D,0),1)</f>
        <v>63535.369999999995</v>
      </c>
      <c r="L437" s="12">
        <f>INDEX(Propetz!BX:BX,MATCH($E437,Propetz!$D:$D,0),1)</f>
        <v>0</v>
      </c>
      <c r="M437" s="12">
        <f>INDEX(Propetz!BY:BY,MATCH($E437,Propetz!$D:$D,0),1)</f>
        <v>0</v>
      </c>
    </row>
    <row r="438" spans="3:13" x14ac:dyDescent="0.25">
      <c r="C438" s="67" t="str">
        <f>INDEX(Propetz!B:B,MATCH($E438,Propetz!$D:$D,0),1)</f>
        <v>KNOLLEDGE DISTRIBUIDORA DE PRODUTOS PARA PEQUENOS ANIMAIS LT</v>
      </c>
      <c r="D438" s="78" t="str">
        <f>INDEX(Propetz!C:C,MATCH($E438,Propetz!$D:$D,0),1)</f>
        <v>SP</v>
      </c>
      <c r="E438" s="66">
        <v>1498</v>
      </c>
      <c r="F438" s="78" t="str">
        <f>INDEX(Propetz!F:F,MATCH($E438,Propetz!$D:$D,0),1)</f>
        <v>Emanuel Propetz Distribuição</v>
      </c>
      <c r="G438" s="78" t="str">
        <f>INDEX(Propetz!G:G,MATCH($E438,Propetz!$D:$D,0),1)</f>
        <v>Ativo</v>
      </c>
      <c r="H438" s="73"/>
      <c r="I438" s="12">
        <f>INDEX(Propetz!BU:BU,MATCH($E438,Propetz!$D:$D,0),1)</f>
        <v>0</v>
      </c>
      <c r="J438" s="12">
        <f>INDEX(Propetz!BV:BV,MATCH($E438,Propetz!$D:$D,0),1)</f>
        <v>0</v>
      </c>
      <c r="K438" s="12">
        <f>INDEX(Propetz!BW:BW,MATCH($E438,Propetz!$D:$D,0),1)</f>
        <v>14115.1</v>
      </c>
      <c r="L438" s="12">
        <f>INDEX(Propetz!BX:BX,MATCH($E438,Propetz!$D:$D,0),1)</f>
        <v>0</v>
      </c>
      <c r="M438" s="12">
        <f>INDEX(Propetz!BY:BY,MATCH($E438,Propetz!$D:$D,0),1)</f>
        <v>0</v>
      </c>
    </row>
    <row r="439" spans="3:13" x14ac:dyDescent="0.25">
      <c r="C439" s="67" t="str">
        <f>INDEX(Propetz!B:B,MATCH($E439,Propetz!$D:$D,0),1)</f>
        <v>TRES PETS DISTRIBUIDORA LTDA</v>
      </c>
      <c r="D439" s="78" t="str">
        <f>INDEX(Propetz!C:C,MATCH($E439,Propetz!$D:$D,0),1)</f>
        <v>RN</v>
      </c>
      <c r="E439" s="66">
        <v>1499</v>
      </c>
      <c r="F439" s="78" t="str">
        <f>INDEX(Propetz!F:F,MATCH($E439,Propetz!$D:$D,0),1)</f>
        <v>Emanuel Propetz Distribuição</v>
      </c>
      <c r="G439" s="78" t="str">
        <f>INDEX(Propetz!G:G,MATCH($E439,Propetz!$D:$D,0),1)</f>
        <v>Ativo</v>
      </c>
      <c r="H439" s="73"/>
      <c r="I439" s="12">
        <f>INDEX(Propetz!BU:BU,MATCH($E439,Propetz!$D:$D,0),1)</f>
        <v>0</v>
      </c>
      <c r="J439" s="12">
        <f>INDEX(Propetz!BV:BV,MATCH($E439,Propetz!$D:$D,0),1)</f>
        <v>0</v>
      </c>
      <c r="K439" s="12">
        <f>INDEX(Propetz!BW:BW,MATCH($E439,Propetz!$D:$D,0),1)</f>
        <v>6807.88</v>
      </c>
      <c r="L439" s="12">
        <f>INDEX(Propetz!BX:BX,MATCH($E439,Propetz!$D:$D,0),1)</f>
        <v>5590.8</v>
      </c>
      <c r="M439" s="12">
        <f>INDEX(Propetz!BY:BY,MATCH($E439,Propetz!$D:$D,0),1)</f>
        <v>0</v>
      </c>
    </row>
    <row r="440" spans="3:13" x14ac:dyDescent="0.25">
      <c r="C440" s="67" t="str">
        <f>INDEX(Propetz!B:B,MATCH($E440,Propetz!$D:$D,0),1)</f>
        <v>PETSEE COMERCIO LTDA</v>
      </c>
      <c r="D440" s="78" t="str">
        <f>INDEX(Propetz!C:C,MATCH($E440,Propetz!$D:$D,0),1)</f>
        <v>MT</v>
      </c>
      <c r="E440" s="66">
        <v>1500</v>
      </c>
      <c r="F440" s="78" t="str">
        <f>INDEX(Propetz!F:F,MATCH($E440,Propetz!$D:$D,0),1)</f>
        <v>Cristiane La Maison Propetz</v>
      </c>
      <c r="G440" s="78" t="str">
        <f>INDEX(Propetz!G:G,MATCH($E440,Propetz!$D:$D,0),1)</f>
        <v>Ativo</v>
      </c>
      <c r="H440" s="73"/>
      <c r="I440" s="12">
        <f>INDEX(Propetz!BU:BU,MATCH($E440,Propetz!$D:$D,0),1)</f>
        <v>0</v>
      </c>
      <c r="J440" s="12">
        <f>INDEX(Propetz!BV:BV,MATCH($E440,Propetz!$D:$D,0),1)</f>
        <v>0</v>
      </c>
      <c r="K440" s="12">
        <f>INDEX(Propetz!BW:BW,MATCH($E440,Propetz!$D:$D,0),1)</f>
        <v>13435.42</v>
      </c>
      <c r="L440" s="12">
        <f>INDEX(Propetz!BX:BX,MATCH($E440,Propetz!$D:$D,0),1)</f>
        <v>2588.88</v>
      </c>
      <c r="M440" s="12">
        <f>INDEX(Propetz!BY:BY,MATCH($E440,Propetz!$D:$D,0),1)</f>
        <v>0</v>
      </c>
    </row>
    <row r="441" spans="3:13" x14ac:dyDescent="0.25">
      <c r="C441" s="67" t="str">
        <f>INDEX(Propetz!B:B,MATCH($E441,Propetz!$D:$D,0),1)</f>
        <v>50.592.143 JONAS AUGUSTO DOMINGOS</v>
      </c>
      <c r="D441" s="78" t="str">
        <f>INDEX(Propetz!C:C,MATCH($E441,Propetz!$D:$D,0),1)</f>
        <v>PR</v>
      </c>
      <c r="E441" s="66">
        <v>1501</v>
      </c>
      <c r="F441" s="78" t="str">
        <f>INDEX(Propetz!F:F,MATCH($E441,Propetz!$D:$D,0),1)</f>
        <v>Yasmin Propetz Distribuição</v>
      </c>
      <c r="G441" s="78" t="str">
        <f>INDEX(Propetz!G:G,MATCH($E441,Propetz!$D:$D,0),1)</f>
        <v>Ativo</v>
      </c>
      <c r="H441" s="73"/>
      <c r="I441" s="12">
        <f>INDEX(Propetz!BU:BU,MATCH($E441,Propetz!$D:$D,0),1)</f>
        <v>0</v>
      </c>
      <c r="J441" s="12">
        <f>INDEX(Propetz!BV:BV,MATCH($E441,Propetz!$D:$D,0),1)</f>
        <v>0</v>
      </c>
      <c r="K441" s="12">
        <f>INDEX(Propetz!BW:BW,MATCH($E441,Propetz!$D:$D,0),1)</f>
        <v>10446.550000000001</v>
      </c>
      <c r="L441" s="12">
        <f>INDEX(Propetz!BX:BX,MATCH($E441,Propetz!$D:$D,0),1)</f>
        <v>25902.02</v>
      </c>
      <c r="M441" s="12">
        <f>INDEX(Propetz!BY:BY,MATCH($E441,Propetz!$D:$D,0),1)</f>
        <v>4423.2</v>
      </c>
    </row>
    <row r="442" spans="3:13" x14ac:dyDescent="0.25">
      <c r="C442" s="67" t="str">
        <f>INDEX(Propetz!B:B,MATCH($E442,Propetz!$D:$D,0),1)</f>
        <v>MOACIR LUIZ OLIVEIRA DA CRUZ MAUA</v>
      </c>
      <c r="D442" s="78" t="str">
        <f>INDEX(Propetz!C:C,MATCH($E442,Propetz!$D:$D,0),1)</f>
        <v>SP</v>
      </c>
      <c r="E442" s="66">
        <v>1502</v>
      </c>
      <c r="F442" s="78" t="str">
        <f>INDEX(Propetz!F:F,MATCH($E442,Propetz!$D:$D,0),1)</f>
        <v>Emanuel Propetz Distribuição</v>
      </c>
      <c r="G442" s="78" t="str">
        <f>INDEX(Propetz!G:G,MATCH($E442,Propetz!$D:$D,0),1)</f>
        <v>Ativo</v>
      </c>
      <c r="H442" s="73"/>
      <c r="I442" s="12">
        <f>INDEX(Propetz!BU:BU,MATCH($E442,Propetz!$D:$D,0),1)</f>
        <v>0</v>
      </c>
      <c r="J442" s="12">
        <f>INDEX(Propetz!BV:BV,MATCH($E442,Propetz!$D:$D,0),1)</f>
        <v>0</v>
      </c>
      <c r="K442" s="12">
        <f>INDEX(Propetz!BW:BW,MATCH($E442,Propetz!$D:$D,0),1)</f>
        <v>8389.1899999999987</v>
      </c>
      <c r="L442" s="12">
        <f>INDEX(Propetz!BX:BX,MATCH($E442,Propetz!$D:$D,0),1)</f>
        <v>0</v>
      </c>
      <c r="M442" s="12">
        <f>INDEX(Propetz!BY:BY,MATCH($E442,Propetz!$D:$D,0),1)</f>
        <v>0</v>
      </c>
    </row>
    <row r="443" spans="3:13" x14ac:dyDescent="0.25">
      <c r="C443" s="67" t="str">
        <f>INDEX(Propetz!B:B,MATCH($E443,Propetz!$D:$D,0),1)</f>
        <v>SERRAPET LTDA</v>
      </c>
      <c r="D443" s="78" t="str">
        <f>INDEX(Propetz!C:C,MATCH($E443,Propetz!$D:$D,0),1)</f>
        <v>RS</v>
      </c>
      <c r="E443" s="66">
        <v>1510</v>
      </c>
      <c r="F443" s="78" t="str">
        <f>INDEX(Propetz!F:F,MATCH($E443,Propetz!$D:$D,0),1)</f>
        <v>Yasmin Propetz Distribuição</v>
      </c>
      <c r="G443" s="78" t="str">
        <f>INDEX(Propetz!G:G,MATCH($E443,Propetz!$D:$D,0),1)</f>
        <v>Ativo</v>
      </c>
      <c r="H443" s="73"/>
      <c r="I443" s="12">
        <f>INDEX(Propetz!BU:BU,MATCH($E443,Propetz!$D:$D,0),1)</f>
        <v>0</v>
      </c>
      <c r="J443" s="12">
        <f>INDEX(Propetz!BV:BV,MATCH($E443,Propetz!$D:$D,0),1)</f>
        <v>0</v>
      </c>
      <c r="K443" s="12">
        <f>INDEX(Propetz!BW:BW,MATCH($E443,Propetz!$D:$D,0),1)</f>
        <v>19045.09</v>
      </c>
      <c r="L443" s="12">
        <f>INDEX(Propetz!BX:BX,MATCH($E443,Propetz!$D:$D,0),1)</f>
        <v>67194.679999999993</v>
      </c>
      <c r="M443" s="12">
        <f>INDEX(Propetz!BY:BY,MATCH($E443,Propetz!$D:$D,0),1)</f>
        <v>29052.059999999998</v>
      </c>
    </row>
    <row r="444" spans="3:13" x14ac:dyDescent="0.25">
      <c r="C444" s="67" t="str">
        <f>INDEX(Propetz!B:B,MATCH($E444,Propetz!$D:$D,0),1)</f>
        <v>PROPET PRODUTOS PARA ANIMAIS LTDA</v>
      </c>
      <c r="D444" s="78" t="str">
        <f>INDEX(Propetz!C:C,MATCH($E444,Propetz!$D:$D,0),1)</f>
        <v>PR</v>
      </c>
      <c r="E444" s="66">
        <v>1505</v>
      </c>
      <c r="F444" s="78" t="str">
        <f>INDEX(Propetz!F:F,MATCH($E444,Propetz!$D:$D,0),1)</f>
        <v>Yasmin Propetz Distribuição</v>
      </c>
      <c r="G444" s="78" t="str">
        <f>INDEX(Propetz!G:G,MATCH($E444,Propetz!$D:$D,0),1)</f>
        <v>ativo</v>
      </c>
      <c r="H444" s="73"/>
      <c r="I444" s="12">
        <f>INDEX(Propetz!BU:BU,MATCH($E444,Propetz!$D:$D,0),1)</f>
        <v>0</v>
      </c>
      <c r="J444" s="12">
        <f>INDEX(Propetz!BV:BV,MATCH($E444,Propetz!$D:$D,0),1)</f>
        <v>0</v>
      </c>
      <c r="K444" s="12">
        <f>INDEX(Propetz!BW:BW,MATCH($E444,Propetz!$D:$D,0),1)</f>
        <v>26948.7</v>
      </c>
      <c r="L444" s="12">
        <f>INDEX(Propetz!BX:BX,MATCH($E444,Propetz!$D:$D,0),1)</f>
        <v>66635.7</v>
      </c>
      <c r="M444" s="12">
        <f>INDEX(Propetz!BY:BY,MATCH($E444,Propetz!$D:$D,0),1)</f>
        <v>20322.64</v>
      </c>
    </row>
    <row r="445" spans="3:13" x14ac:dyDescent="0.25">
      <c r="C445" s="67" t="str">
        <f>INDEX(Propetz!B:B,MATCH($E445,Propetz!$D:$D,0),1)</f>
        <v>CEARA PETS DISTRIBUIDORA LTDA</v>
      </c>
      <c r="D445" s="78" t="str">
        <f>INDEX(Propetz!C:C,MATCH($E445,Propetz!$D:$D,0),1)</f>
        <v>CE</v>
      </c>
      <c r="E445" s="66">
        <v>1506</v>
      </c>
      <c r="F445" s="78" t="str">
        <f>INDEX(Propetz!F:F,MATCH($E445,Propetz!$D:$D,0),1)</f>
        <v>Cristiane La Maison Propetz</v>
      </c>
      <c r="G445" s="78" t="str">
        <f>INDEX(Propetz!G:G,MATCH($E445,Propetz!$D:$D,0),1)</f>
        <v>Ativo</v>
      </c>
      <c r="H445" s="73"/>
      <c r="I445" s="12">
        <f>INDEX(Propetz!BU:BU,MATCH($E445,Propetz!$D:$D,0),1)</f>
        <v>0</v>
      </c>
      <c r="J445" s="12">
        <f>INDEX(Propetz!BV:BV,MATCH($E445,Propetz!$D:$D,0),1)</f>
        <v>0</v>
      </c>
      <c r="K445" s="12">
        <f>INDEX(Propetz!BW:BW,MATCH($E445,Propetz!$D:$D,0),1)</f>
        <v>13298.96</v>
      </c>
      <c r="L445" s="12">
        <f>INDEX(Propetz!BX:BX,MATCH($E445,Propetz!$D:$D,0),1)</f>
        <v>80145.2</v>
      </c>
      <c r="M445" s="12">
        <f>INDEX(Propetz!BY:BY,MATCH($E445,Propetz!$D:$D,0),1)</f>
        <v>49211.26</v>
      </c>
    </row>
    <row r="446" spans="3:13" x14ac:dyDescent="0.25">
      <c r="C446" s="67" t="str">
        <f>INDEX(Propetz!B:B,MATCH($E446,Propetz!$D:$D,0),1)</f>
        <v>VENTURO COMMERCE LTDA</v>
      </c>
      <c r="D446" s="78" t="str">
        <f>INDEX(Propetz!C:C,MATCH($E446,Propetz!$D:$D,0),1)</f>
        <v>PR</v>
      </c>
      <c r="E446" s="66">
        <v>1507</v>
      </c>
      <c r="F446" s="78" t="str">
        <f>INDEX(Propetz!F:F,MATCH($E446,Propetz!$D:$D,0),1)</f>
        <v>Yasmin Propetz Distribuição</v>
      </c>
      <c r="G446" s="78" t="str">
        <f>INDEX(Propetz!G:G,MATCH($E446,Propetz!$D:$D,0),1)</f>
        <v>Ativo</v>
      </c>
      <c r="H446" s="73"/>
      <c r="I446" s="12">
        <f>INDEX(Propetz!BU:BU,MATCH($E446,Propetz!$D:$D,0),1)</f>
        <v>0</v>
      </c>
      <c r="J446" s="12">
        <f>INDEX(Propetz!BV:BV,MATCH($E446,Propetz!$D:$D,0),1)</f>
        <v>0</v>
      </c>
      <c r="K446" s="12">
        <f>INDEX(Propetz!BW:BW,MATCH($E446,Propetz!$D:$D,0),1)</f>
        <v>6103.36</v>
      </c>
      <c r="L446" s="12">
        <f>INDEX(Propetz!BX:BX,MATCH($E446,Propetz!$D:$D,0),1)</f>
        <v>2899.06</v>
      </c>
      <c r="M446" s="12">
        <f>INDEX(Propetz!BY:BY,MATCH($E446,Propetz!$D:$D,0),1)</f>
        <v>0</v>
      </c>
    </row>
    <row r="447" spans="3:13" x14ac:dyDescent="0.25">
      <c r="C447" s="67" t="str">
        <f>INDEX(Propetz!B:B,MATCH($E447,Propetz!$D:$D,0),1)</f>
        <v>SANITAS MOVEIS LTDA</v>
      </c>
      <c r="D447" s="78" t="str">
        <f>INDEX(Propetz!C:C,MATCH($E447,Propetz!$D:$D,0),1)</f>
        <v>SP</v>
      </c>
      <c r="E447" s="66">
        <v>1508</v>
      </c>
      <c r="F447" s="78" t="str">
        <f>INDEX(Propetz!F:F,MATCH($E447,Propetz!$D:$D,0),1)</f>
        <v>Emanuel Propetz Distribuição</v>
      </c>
      <c r="G447" s="78" t="str">
        <f>INDEX(Propetz!G:G,MATCH($E447,Propetz!$D:$D,0),1)</f>
        <v>Ativo</v>
      </c>
      <c r="H447" s="73"/>
      <c r="I447" s="12">
        <f>INDEX(Propetz!BU:BU,MATCH($E447,Propetz!$D:$D,0),1)</f>
        <v>0</v>
      </c>
      <c r="J447" s="12">
        <f>INDEX(Propetz!BV:BV,MATCH($E447,Propetz!$D:$D,0),1)</f>
        <v>0</v>
      </c>
      <c r="K447" s="12">
        <f>INDEX(Propetz!BW:BW,MATCH($E447,Propetz!$D:$D,0),1)</f>
        <v>5255.02</v>
      </c>
      <c r="L447" s="12">
        <f>INDEX(Propetz!BX:BX,MATCH($E447,Propetz!$D:$D,0),1)</f>
        <v>11526.2</v>
      </c>
      <c r="M447" s="12">
        <f>INDEX(Propetz!BY:BY,MATCH($E447,Propetz!$D:$D,0),1)</f>
        <v>15369.6</v>
      </c>
    </row>
    <row r="448" spans="3:13" x14ac:dyDescent="0.25">
      <c r="C448" s="67" t="str">
        <f>INDEX(Propetz!B:B,MATCH($E448,Propetz!$D:$D,0),1)</f>
        <v>DEKO LAÇOS LTDA</v>
      </c>
      <c r="D448" s="78" t="str">
        <f>INDEX(Propetz!C:C,MATCH($E448,Propetz!$D:$D,0),1)</f>
        <v>PR</v>
      </c>
      <c r="E448" s="66">
        <v>1509</v>
      </c>
      <c r="F448" s="78" t="str">
        <f>INDEX(Propetz!F:F,MATCH($E448,Propetz!$D:$D,0),1)</f>
        <v>Yasmin Propetz Distribuição</v>
      </c>
      <c r="G448" s="78" t="str">
        <f>INDEX(Propetz!G:G,MATCH($E448,Propetz!$D:$D,0),1)</f>
        <v>ativo</v>
      </c>
      <c r="H448" s="73"/>
      <c r="I448" s="12">
        <f>INDEX(Propetz!BU:BU,MATCH($E448,Propetz!$D:$D,0),1)</f>
        <v>0</v>
      </c>
      <c r="J448" s="12">
        <f>INDEX(Propetz!BV:BV,MATCH($E448,Propetz!$D:$D,0),1)</f>
        <v>0</v>
      </c>
      <c r="K448" s="12">
        <f>INDEX(Propetz!BW:BW,MATCH($E448,Propetz!$D:$D,0),1)</f>
        <v>9359.57</v>
      </c>
      <c r="L448" s="12">
        <f>INDEX(Propetz!BX:BX,MATCH($E448,Propetz!$D:$D,0),1)</f>
        <v>152705.79999999999</v>
      </c>
      <c r="M448" s="12">
        <f>INDEX(Propetz!BY:BY,MATCH($E448,Propetz!$D:$D,0),1)</f>
        <v>36981.1</v>
      </c>
    </row>
    <row r="449" spans="3:13" x14ac:dyDescent="0.25">
      <c r="C449" s="67" t="str">
        <f>INDEX(Propetz!B:B,MATCH($E449,Propetz!$D:$D,0),1)</f>
        <v>41.263.079 JONATHAN RANIERY DANTAS GAMA</v>
      </c>
      <c r="D449" s="78" t="str">
        <f>INDEX(Propetz!C:C,MATCH($E449,Propetz!$D:$D,0),1)</f>
        <v>PB</v>
      </c>
      <c r="E449" s="66">
        <v>1512</v>
      </c>
      <c r="F449" s="78" t="str">
        <f>INDEX(Propetz!F:F,MATCH($E449,Propetz!$D:$D,0),1)</f>
        <v>Emanuel Propetz Distribuição</v>
      </c>
      <c r="G449" s="78" t="str">
        <f>INDEX(Propetz!G:G,MATCH($E449,Propetz!$D:$D,0),1)</f>
        <v>Ativo</v>
      </c>
      <c r="H449" s="73"/>
      <c r="I449" s="12">
        <f>INDEX(Propetz!BU:BU,MATCH($E449,Propetz!$D:$D,0),1)</f>
        <v>0</v>
      </c>
      <c r="J449" s="12">
        <f>INDEX(Propetz!BV:BV,MATCH($E449,Propetz!$D:$D,0),1)</f>
        <v>0</v>
      </c>
      <c r="K449" s="12">
        <f>INDEX(Propetz!BW:BW,MATCH($E449,Propetz!$D:$D,0),1)</f>
        <v>5681.8700000000008</v>
      </c>
      <c r="L449" s="12">
        <f>INDEX(Propetz!BX:BX,MATCH($E449,Propetz!$D:$D,0),1)</f>
        <v>2043.44</v>
      </c>
      <c r="M449" s="12">
        <f>INDEX(Propetz!BY:BY,MATCH($E449,Propetz!$D:$D,0),1)</f>
        <v>0</v>
      </c>
    </row>
    <row r="450" spans="3:13" x14ac:dyDescent="0.25">
      <c r="C450" s="67" t="str">
        <f>INDEX(Propetz!B:B,MATCH($E450,Propetz!$D:$D,0),1)</f>
        <v>49.226.449 HELIO DRUMMOND FRANCKLIN</v>
      </c>
      <c r="D450" s="78" t="str">
        <f>INDEX(Propetz!C:C,MATCH($E450,Propetz!$D:$D,0),1)</f>
        <v>RJ</v>
      </c>
      <c r="E450" s="66">
        <v>1513</v>
      </c>
      <c r="F450" s="78" t="str">
        <f>INDEX(Propetz!F:F,MATCH($E450,Propetz!$D:$D,0),1)</f>
        <v>Emanuel Propetz Distribuição</v>
      </c>
      <c r="G450" s="78" t="str">
        <f>INDEX(Propetz!G:G,MATCH($E450,Propetz!$D:$D,0),1)</f>
        <v>Ativo</v>
      </c>
      <c r="H450" s="73"/>
      <c r="I450" s="12">
        <f>INDEX(Propetz!BU:BU,MATCH($E450,Propetz!$D:$D,0),1)</f>
        <v>0</v>
      </c>
      <c r="J450" s="12">
        <f>INDEX(Propetz!BV:BV,MATCH($E450,Propetz!$D:$D,0),1)</f>
        <v>0</v>
      </c>
      <c r="K450" s="12">
        <f>INDEX(Propetz!BW:BW,MATCH($E450,Propetz!$D:$D,0),1)</f>
        <v>5298.46</v>
      </c>
      <c r="L450" s="12">
        <f>INDEX(Propetz!BX:BX,MATCH($E450,Propetz!$D:$D,0),1)</f>
        <v>55140.44</v>
      </c>
      <c r="M450" s="12">
        <f>INDEX(Propetz!BY:BY,MATCH($E450,Propetz!$D:$D,0),1)</f>
        <v>75134.73</v>
      </c>
    </row>
    <row r="451" spans="3:13" x14ac:dyDescent="0.25">
      <c r="C451" s="67" t="str">
        <f>INDEX(Propetz!B:B,MATCH($E451,Propetz!$D:$D,0),1)</f>
        <v>Conecta Groomer Comercio De Equipamentos Para Pets Ltda</v>
      </c>
      <c r="D451" s="78" t="str">
        <f>INDEX(Propetz!C:C,MATCH($E451,Propetz!$D:$D,0),1)</f>
        <v>SP</v>
      </c>
      <c r="E451" s="66">
        <v>1515</v>
      </c>
      <c r="F451" s="78" t="str">
        <f>INDEX(Propetz!F:F,MATCH($E451,Propetz!$D:$D,0),1)</f>
        <v>Emanuel Propetz Distribuição</v>
      </c>
      <c r="G451" s="78" t="str">
        <f>INDEX(Propetz!G:G,MATCH($E451,Propetz!$D:$D,0),1)</f>
        <v>Ativo</v>
      </c>
      <c r="H451" s="73"/>
      <c r="I451" s="12">
        <f>INDEX(Propetz!BU:BU,MATCH($E451,Propetz!$D:$D,0),1)</f>
        <v>0</v>
      </c>
      <c r="J451" s="12">
        <f>INDEX(Propetz!BV:BV,MATCH($E451,Propetz!$D:$D,0),1)</f>
        <v>0</v>
      </c>
      <c r="K451" s="12">
        <f>INDEX(Propetz!BW:BW,MATCH($E451,Propetz!$D:$D,0),1)</f>
        <v>0</v>
      </c>
      <c r="L451" s="12">
        <f>INDEX(Propetz!BX:BX,MATCH($E451,Propetz!$D:$D,0),1)</f>
        <v>84069.700000000012</v>
      </c>
      <c r="M451" s="12">
        <f>INDEX(Propetz!BY:BY,MATCH($E451,Propetz!$D:$D,0),1)</f>
        <v>34426.32</v>
      </c>
    </row>
    <row r="452" spans="3:13" x14ac:dyDescent="0.25">
      <c r="C452" s="67" t="str">
        <f>INDEX(Propetz!B:B,MATCH($E452,Propetz!$D:$D,0),1)</f>
        <v>Ksa Distribuidora De Produtos Para Animais Ltda |Sn</v>
      </c>
      <c r="D452" s="78" t="str">
        <f>INDEX(Propetz!C:C,MATCH($E452,Propetz!$D:$D,0),1)</f>
        <v>SP</v>
      </c>
      <c r="E452" s="66">
        <v>1518</v>
      </c>
      <c r="F452" s="78" t="str">
        <f>INDEX(Propetz!F:F,MATCH($E452,Propetz!$D:$D,0),1)</f>
        <v>Emanuel Propetz Distribuição</v>
      </c>
      <c r="G452" s="78" t="str">
        <f>INDEX(Propetz!G:G,MATCH($E452,Propetz!$D:$D,0),1)</f>
        <v>Ativo</v>
      </c>
      <c r="H452" s="73"/>
      <c r="I452" s="12">
        <f>INDEX(Propetz!BU:BU,MATCH($E452,Propetz!$D:$D,0),1)</f>
        <v>0</v>
      </c>
      <c r="J452" s="12">
        <f>INDEX(Propetz!BV:BV,MATCH($E452,Propetz!$D:$D,0),1)</f>
        <v>0</v>
      </c>
      <c r="K452" s="12">
        <f>INDEX(Propetz!BW:BW,MATCH($E452,Propetz!$D:$D,0),1)</f>
        <v>0</v>
      </c>
      <c r="L452" s="12">
        <f>INDEX(Propetz!BX:BX,MATCH($E452,Propetz!$D:$D,0),1)</f>
        <v>78540.680000000008</v>
      </c>
      <c r="M452" s="12">
        <f>INDEX(Propetz!BY:BY,MATCH($E452,Propetz!$D:$D,0),1)</f>
        <v>36171.919999999998</v>
      </c>
    </row>
    <row r="453" spans="3:13" ht="45" x14ac:dyDescent="0.25">
      <c r="C453" s="67" t="str">
        <f>INDEX(Propetz!B:B,MATCH($E453,Propetz!$D:$D,0),1)</f>
        <v>Petservice Distribuidora De Produtos E Equipamentos Veterina</v>
      </c>
      <c r="D453" s="78" t="str">
        <f>INDEX(Propetz!C:C,MATCH($E453,Propetz!$D:$D,0),1)</f>
        <v>SP</v>
      </c>
      <c r="E453" s="66">
        <v>1521</v>
      </c>
      <c r="F453" s="78" t="str">
        <f>INDEX(Propetz!F:F,MATCH($E453,Propetz!$D:$D,0),1)</f>
        <v>Emanuel Propetz Distribuição</v>
      </c>
      <c r="G453" s="78" t="str">
        <f>INDEX(Propetz!G:G,MATCH($E453,Propetz!$D:$D,0),1)</f>
        <v>Ativo</v>
      </c>
      <c r="H453" s="63" t="s">
        <v>687</v>
      </c>
      <c r="I453" s="12">
        <f>INDEX(Propetz!BU:BU,MATCH($E453,Propetz!$D:$D,0),1)</f>
        <v>0</v>
      </c>
      <c r="J453" s="12">
        <f>INDEX(Propetz!BV:BV,MATCH($E453,Propetz!$D:$D,0),1)</f>
        <v>0</v>
      </c>
      <c r="K453" s="12">
        <f>INDEX(Propetz!BW:BW,MATCH($E453,Propetz!$D:$D,0),1)</f>
        <v>8905.5999999999985</v>
      </c>
      <c r="L453" s="12">
        <f>INDEX(Propetz!BX:BX,MATCH($E453,Propetz!$D:$D,0),1)</f>
        <v>46127.67</v>
      </c>
      <c r="M453" s="12">
        <f>INDEX(Propetz!BY:BY,MATCH($E453,Propetz!$D:$D,0),1)</f>
        <v>8551.2000000000007</v>
      </c>
    </row>
    <row r="454" spans="3:13" x14ac:dyDescent="0.25">
      <c r="C454" s="67" t="str">
        <f>INDEX(Propetz!B:B,MATCH($E454,Propetz!$D:$D,0),1)</f>
        <v>Balestrin E Pery Ltda - Sn</v>
      </c>
      <c r="D454" s="78" t="str">
        <f>INDEX(Propetz!C:C,MATCH($E454,Propetz!$D:$D,0),1)</f>
        <v>PR</v>
      </c>
      <c r="E454" s="66">
        <v>1522</v>
      </c>
      <c r="F454" s="78" t="str">
        <f>INDEX(Propetz!F:F,MATCH($E454,Propetz!$D:$D,0),1)</f>
        <v>Yasmin Propetz Distribuição</v>
      </c>
      <c r="G454" s="78" t="str">
        <f>INDEX(Propetz!G:G,MATCH($E454,Propetz!$D:$D,0),1)</f>
        <v>Ativo</v>
      </c>
      <c r="H454" s="73"/>
      <c r="I454" s="12">
        <f>INDEX(Propetz!BU:BU,MATCH($E454,Propetz!$D:$D,0),1)</f>
        <v>0</v>
      </c>
      <c r="J454" s="12">
        <f>INDEX(Propetz!BV:BV,MATCH($E454,Propetz!$D:$D,0),1)</f>
        <v>0</v>
      </c>
      <c r="K454" s="12">
        <f>INDEX(Propetz!BW:BW,MATCH($E454,Propetz!$D:$D,0),1)</f>
        <v>0</v>
      </c>
      <c r="L454" s="12">
        <f>INDEX(Propetz!BX:BX,MATCH($E454,Propetz!$D:$D,0),1)</f>
        <v>6393.98</v>
      </c>
      <c r="M454" s="12">
        <f>INDEX(Propetz!BY:BY,MATCH($E454,Propetz!$D:$D,0),1)</f>
        <v>0</v>
      </c>
    </row>
    <row r="455" spans="3:13" x14ac:dyDescent="0.25">
      <c r="C455" s="67" t="str">
        <f>INDEX(Propetz!B:B,MATCH($E455,Propetz!$D:$D,0),1)</f>
        <v>27.678.545 Adilson Francisco Ferreira</v>
      </c>
      <c r="D455" s="78" t="str">
        <f>INDEX(Propetz!C:C,MATCH($E455,Propetz!$D:$D,0),1)</f>
        <v>SP</v>
      </c>
      <c r="E455" s="66">
        <v>1524</v>
      </c>
      <c r="F455" s="78" t="str">
        <f>INDEX(Propetz!F:F,MATCH($E455,Propetz!$D:$D,0),1)</f>
        <v>Emanuel Propetz Distribuição</v>
      </c>
      <c r="G455" s="78" t="str">
        <f>INDEX(Propetz!G:G,MATCH($E455,Propetz!$D:$D,0),1)</f>
        <v>Ativo</v>
      </c>
      <c r="H455" s="73"/>
      <c r="I455" s="12">
        <f>INDEX(Propetz!BU:BU,MATCH($E455,Propetz!$D:$D,0),1)</f>
        <v>0</v>
      </c>
      <c r="J455" s="12">
        <f>INDEX(Propetz!BV:BV,MATCH($E455,Propetz!$D:$D,0),1)</f>
        <v>0</v>
      </c>
      <c r="K455" s="12">
        <f>INDEX(Propetz!BW:BW,MATCH($E455,Propetz!$D:$D,0),1)</f>
        <v>0</v>
      </c>
      <c r="L455" s="12">
        <f>INDEX(Propetz!BX:BX,MATCH($E455,Propetz!$D:$D,0),1)</f>
        <v>26367.040000000001</v>
      </c>
      <c r="M455" s="12">
        <f>INDEX(Propetz!BY:BY,MATCH($E455,Propetz!$D:$D,0),1)</f>
        <v>0</v>
      </c>
    </row>
    <row r="456" spans="3:13" x14ac:dyDescent="0.25">
      <c r="C456" s="67" t="str">
        <f>INDEX(Propetz!B:B,MATCH($E456,Propetz!$D:$D,0),1)</f>
        <v>Unión Centro Veterinario Srl</v>
      </c>
      <c r="D456" s="78" t="str">
        <f>INDEX(Propetz!C:C,MATCH($E456,Propetz!$D:$D,0),1)</f>
        <v>EX</v>
      </c>
      <c r="E456" s="66">
        <v>1527</v>
      </c>
      <c r="F456" s="78" t="str">
        <f>INDEX(Propetz!F:F,MATCH($E456,Propetz!$D:$D,0),1)</f>
        <v>Cristiane La Maison Propetz</v>
      </c>
      <c r="G456" s="78" t="str">
        <f>INDEX(Propetz!G:G,MATCH($E456,Propetz!$D:$D,0),1)</f>
        <v>Ativo</v>
      </c>
      <c r="H456" s="73"/>
      <c r="I456" s="12">
        <f>INDEX(Propetz!BU:BU,MATCH($E456,Propetz!$D:$D,0),1)</f>
        <v>0</v>
      </c>
      <c r="J456" s="12">
        <f>INDEX(Propetz!BV:BV,MATCH($E456,Propetz!$D:$D,0),1)</f>
        <v>0</v>
      </c>
      <c r="K456" s="12">
        <f>INDEX(Propetz!BW:BW,MATCH($E456,Propetz!$D:$D,0),1)</f>
        <v>0</v>
      </c>
      <c r="L456" s="12">
        <f>INDEX(Propetz!BX:BX,MATCH($E456,Propetz!$D:$D,0),1)</f>
        <v>52922.9</v>
      </c>
      <c r="M456" s="12">
        <f>INDEX(Propetz!BY:BY,MATCH($E456,Propetz!$D:$D,0),1)</f>
        <v>0</v>
      </c>
    </row>
    <row r="457" spans="3:13" x14ac:dyDescent="0.25">
      <c r="C457" s="67" t="str">
        <f>INDEX(Propetz!B:B,MATCH($E457,Propetz!$D:$D,0),1)</f>
        <v>57.633.777 Simone Aparecida Martin Felipe</v>
      </c>
      <c r="D457" s="78" t="str">
        <f>INDEX(Propetz!C:C,MATCH($E457,Propetz!$D:$D,0),1)</f>
        <v>SP</v>
      </c>
      <c r="E457" s="66">
        <v>1528</v>
      </c>
      <c r="F457" s="78" t="str">
        <f>INDEX(Propetz!F:F,MATCH($E457,Propetz!$D:$D,0),1)</f>
        <v>Emanuel Propetz Distribuição</v>
      </c>
      <c r="G457" s="78" t="str">
        <f>INDEX(Propetz!G:G,MATCH($E457,Propetz!$D:$D,0),1)</f>
        <v>Ativo</v>
      </c>
      <c r="H457" s="73"/>
      <c r="I457" s="12">
        <f>INDEX(Propetz!BU:BU,MATCH($E457,Propetz!$D:$D,0),1)</f>
        <v>0</v>
      </c>
      <c r="J457" s="12">
        <f>INDEX(Propetz!BV:BV,MATCH($E457,Propetz!$D:$D,0),1)</f>
        <v>0</v>
      </c>
      <c r="K457" s="12">
        <f>INDEX(Propetz!BW:BW,MATCH($E457,Propetz!$D:$D,0),1)</f>
        <v>0</v>
      </c>
      <c r="L457" s="12">
        <f>INDEX(Propetz!BX:BX,MATCH($E457,Propetz!$D:$D,0),1)</f>
        <v>14479.84</v>
      </c>
      <c r="M457" s="12">
        <f>INDEX(Propetz!BY:BY,MATCH($E457,Propetz!$D:$D,0),1)</f>
        <v>0</v>
      </c>
    </row>
    <row r="458" spans="3:13" x14ac:dyDescent="0.25">
      <c r="C458" s="67" t="str">
        <f>INDEX(Propetz!B:B,MATCH($E458,Propetz!$D:$D,0),1)</f>
        <v>Victor Venturini Pires 37251219824 | Sn</v>
      </c>
      <c r="D458" s="78" t="str">
        <f>INDEX(Propetz!C:C,MATCH($E458,Propetz!$D:$D,0),1)</f>
        <v>SP</v>
      </c>
      <c r="E458" s="66">
        <v>1529</v>
      </c>
      <c r="F458" s="78" t="str">
        <f>INDEX(Propetz!F:F,MATCH($E458,Propetz!$D:$D,0),1)</f>
        <v>Emanuel Propetz Distribuição</v>
      </c>
      <c r="G458" s="78" t="str">
        <f>INDEX(Propetz!G:G,MATCH($E458,Propetz!$D:$D,0),1)</f>
        <v>Ativo</v>
      </c>
      <c r="H458" s="73"/>
      <c r="I458" s="12">
        <f>INDEX(Propetz!BU:BU,MATCH($E458,Propetz!$D:$D,0),1)</f>
        <v>0</v>
      </c>
      <c r="J458" s="12">
        <f>INDEX(Propetz!BV:BV,MATCH($E458,Propetz!$D:$D,0),1)</f>
        <v>0</v>
      </c>
      <c r="K458" s="12">
        <f>INDEX(Propetz!BW:BW,MATCH($E458,Propetz!$D:$D,0),1)</f>
        <v>0</v>
      </c>
      <c r="L458" s="12">
        <f>INDEX(Propetz!BX:BX,MATCH($E458,Propetz!$D:$D,0),1)</f>
        <v>125056.16</v>
      </c>
      <c r="M458" s="12">
        <f>INDEX(Propetz!BY:BY,MATCH($E458,Propetz!$D:$D,0),1)</f>
        <v>237164.65000000002</v>
      </c>
    </row>
    <row r="459" spans="3:13" x14ac:dyDescent="0.25">
      <c r="C459" s="67" t="str">
        <f>INDEX(Propetz!B:B,MATCH($E459,Propetz!$D:$D,0),1)</f>
        <v>Custom Pets Distribuidora De Produtos Ltda</v>
      </c>
      <c r="D459" s="78" t="str">
        <f>INDEX(Propetz!C:C,MATCH($E459,Propetz!$D:$D,0),1)</f>
        <v>RS</v>
      </c>
      <c r="E459" s="66">
        <v>1530</v>
      </c>
      <c r="F459" s="78" t="str">
        <f>INDEX(Propetz!F:F,MATCH($E459,Propetz!$D:$D,0),1)</f>
        <v>Yasmin Propetz Distribuição</v>
      </c>
      <c r="G459" s="78" t="str">
        <f>INDEX(Propetz!G:G,MATCH($E459,Propetz!$D:$D,0),1)</f>
        <v>ativo</v>
      </c>
      <c r="H459" s="73"/>
      <c r="I459" s="12">
        <f>INDEX(Propetz!BU:BU,MATCH($E459,Propetz!$D:$D,0),1)</f>
        <v>0</v>
      </c>
      <c r="J459" s="12">
        <f>INDEX(Propetz!BV:BV,MATCH($E459,Propetz!$D:$D,0),1)</f>
        <v>0</v>
      </c>
      <c r="K459" s="12">
        <f>INDEX(Propetz!BW:BW,MATCH($E459,Propetz!$D:$D,0),1)</f>
        <v>0</v>
      </c>
      <c r="L459" s="12">
        <f>INDEX(Propetz!BX:BX,MATCH($E459,Propetz!$D:$D,0),1)</f>
        <v>41529.869999999995</v>
      </c>
      <c r="M459" s="12">
        <f>INDEX(Propetz!BY:BY,MATCH($E459,Propetz!$D:$D,0),1)</f>
        <v>1705.04</v>
      </c>
    </row>
    <row r="460" spans="3:13" x14ac:dyDescent="0.25">
      <c r="C460" s="67" t="str">
        <f>INDEX(Propetz!B:B,MATCH($E460,Propetz!$D:$D,0),1)</f>
        <v>SUPORTE PET LTDA | SN</v>
      </c>
      <c r="D460" s="78" t="str">
        <f>INDEX(Propetz!C:C,MATCH($E460,Propetz!$D:$D,0),1)</f>
        <v>SP</v>
      </c>
      <c r="E460" s="66">
        <v>1531</v>
      </c>
      <c r="F460" s="78" t="str">
        <f>INDEX(Propetz!F:F,MATCH($E460,Propetz!$D:$D,0),1)</f>
        <v>Emanuel Propetz Distribuição</v>
      </c>
      <c r="G460" s="78" t="str">
        <f>INDEX(Propetz!G:G,MATCH($E460,Propetz!$D:$D,0),1)</f>
        <v>Inadimplente</v>
      </c>
      <c r="H460" s="73"/>
      <c r="I460" s="12">
        <f>INDEX(Propetz!BU:BU,MATCH($E460,Propetz!$D:$D,0),1)</f>
        <v>0</v>
      </c>
      <c r="J460" s="12">
        <f>INDEX(Propetz!BV:BV,MATCH($E460,Propetz!$D:$D,0),1)</f>
        <v>0</v>
      </c>
      <c r="K460" s="12">
        <f>INDEX(Propetz!BW:BW,MATCH($E460,Propetz!$D:$D,0),1)</f>
        <v>0</v>
      </c>
      <c r="L460" s="12">
        <f>INDEX(Propetz!BX:BX,MATCH($E460,Propetz!$D:$D,0),1)</f>
        <v>111775.69</v>
      </c>
      <c r="M460" s="12">
        <f>INDEX(Propetz!BY:BY,MATCH($E460,Propetz!$D:$D,0),1)</f>
        <v>33438.160000000003</v>
      </c>
    </row>
    <row r="461" spans="3:13" x14ac:dyDescent="0.25">
      <c r="C461" s="67" t="str">
        <f>INDEX(Propetz!B:B,MATCH($E461,Propetz!$D:$D,0),1)</f>
        <v>A. J. De S. Oliveira Artigos Para Animais Ltda</v>
      </c>
      <c r="D461" s="78" t="str">
        <f>INDEX(Propetz!C:C,MATCH($E461,Propetz!$D:$D,0),1)</f>
        <v>AM</v>
      </c>
      <c r="E461" s="66">
        <v>1532</v>
      </c>
      <c r="F461" s="78" t="str">
        <f>INDEX(Propetz!F:F,MATCH($E461,Propetz!$D:$D,0),1)</f>
        <v>Yasmin Propetz Distribuição</v>
      </c>
      <c r="G461" s="78" t="str">
        <f>INDEX(Propetz!G:G,MATCH($E461,Propetz!$D:$D,0),1)</f>
        <v>Ativo</v>
      </c>
      <c r="H461" s="73"/>
      <c r="I461" s="12">
        <f>INDEX(Propetz!BU:BU,MATCH($E461,Propetz!$D:$D,0),1)</f>
        <v>0</v>
      </c>
      <c r="J461" s="12">
        <f>INDEX(Propetz!BV:BV,MATCH($E461,Propetz!$D:$D,0),1)</f>
        <v>0</v>
      </c>
      <c r="K461" s="12">
        <f>INDEX(Propetz!BW:BW,MATCH($E461,Propetz!$D:$D,0),1)</f>
        <v>0</v>
      </c>
      <c r="L461" s="12">
        <f>INDEX(Propetz!BX:BX,MATCH($E461,Propetz!$D:$D,0),1)</f>
        <v>24645.989999999998</v>
      </c>
      <c r="M461" s="12">
        <f>INDEX(Propetz!BY:BY,MATCH($E461,Propetz!$D:$D,0),1)</f>
        <v>20260.090000000004</v>
      </c>
    </row>
    <row r="462" spans="3:13" x14ac:dyDescent="0.25">
      <c r="C462" s="67" t="str">
        <f>INDEX(Propetz!B:B,MATCH($E462,Propetz!$D:$D,0),1)</f>
        <v>Tucha Transportes E Comércio De Produtos Veterinários Ltda</v>
      </c>
      <c r="D462" s="78" t="str">
        <f>INDEX(Propetz!C:C,MATCH($E462,Propetz!$D:$D,0),1)</f>
        <v>PR</v>
      </c>
      <c r="E462" s="66">
        <v>1533</v>
      </c>
      <c r="F462" s="78" t="str">
        <f>INDEX(Propetz!F:F,MATCH($E462,Propetz!$D:$D,0),1)</f>
        <v>Yasmin Propetz Distribuição</v>
      </c>
      <c r="G462" s="78" t="str">
        <f>INDEX(Propetz!G:G,MATCH($E462,Propetz!$D:$D,0),1)</f>
        <v>Ativo</v>
      </c>
      <c r="H462" s="73"/>
      <c r="I462" s="12">
        <f>INDEX(Propetz!BU:BU,MATCH($E462,Propetz!$D:$D,0),1)</f>
        <v>0</v>
      </c>
      <c r="J462" s="12">
        <f>INDEX(Propetz!BV:BV,MATCH($E462,Propetz!$D:$D,0),1)</f>
        <v>0</v>
      </c>
      <c r="K462" s="12">
        <f>INDEX(Propetz!BW:BW,MATCH($E462,Propetz!$D:$D,0),1)</f>
        <v>0</v>
      </c>
      <c r="L462" s="12">
        <f>INDEX(Propetz!BX:BX,MATCH($E462,Propetz!$D:$D,0),1)</f>
        <v>6475.7</v>
      </c>
      <c r="M462" s="12">
        <f>INDEX(Propetz!BY:BY,MATCH($E462,Propetz!$D:$D,0),1)</f>
        <v>0</v>
      </c>
    </row>
    <row r="463" spans="3:13" x14ac:dyDescent="0.25">
      <c r="C463" s="67" t="str">
        <f>INDEX(Propetz!B:B,MATCH($E463,Propetz!$D:$D,0),1)</f>
        <v>J M G De Queiroz Elo Distribuidora | Sn</v>
      </c>
      <c r="D463" s="78" t="str">
        <f>INDEX(Propetz!C:C,MATCH($E463,Propetz!$D:$D,0),1)</f>
        <v>PB</v>
      </c>
      <c r="E463" s="66">
        <v>1534</v>
      </c>
      <c r="F463" s="78" t="str">
        <f>INDEX(Propetz!F:F,MATCH($E463,Propetz!$D:$D,0),1)</f>
        <v>Emanuel Propetz Distribuição</v>
      </c>
      <c r="G463" s="78" t="str">
        <f>INDEX(Propetz!G:G,MATCH($E463,Propetz!$D:$D,0),1)</f>
        <v>Ativo</v>
      </c>
      <c r="H463" s="73"/>
      <c r="I463" s="12">
        <f>INDEX(Propetz!BU:BU,MATCH($E463,Propetz!$D:$D,0),1)</f>
        <v>0</v>
      </c>
      <c r="J463" s="12">
        <f>INDEX(Propetz!BV:BV,MATCH($E463,Propetz!$D:$D,0),1)</f>
        <v>0</v>
      </c>
      <c r="K463" s="12">
        <f>INDEX(Propetz!BW:BW,MATCH($E463,Propetz!$D:$D,0),1)</f>
        <v>0</v>
      </c>
      <c r="L463" s="12">
        <f>INDEX(Propetz!BX:BX,MATCH($E463,Propetz!$D:$D,0),1)</f>
        <v>5503.25</v>
      </c>
      <c r="M463" s="12">
        <f>INDEX(Propetz!BY:BY,MATCH($E463,Propetz!$D:$D,0),1)</f>
        <v>0</v>
      </c>
    </row>
    <row r="464" spans="3:13" x14ac:dyDescent="0.25">
      <c r="C464" s="67" t="str">
        <f>INDEX(Propetz!B:B,MATCH($E464,Propetz!$D:$D,0),1)</f>
        <v>Neide De Fatima Martins Ribeiro 12003830871 |Sn</v>
      </c>
      <c r="D464" s="78" t="str">
        <f>INDEX(Propetz!C:C,MATCH($E464,Propetz!$D:$D,0),1)</f>
        <v>SP</v>
      </c>
      <c r="E464" s="66">
        <v>1535</v>
      </c>
      <c r="F464" s="78" t="str">
        <f>INDEX(Propetz!F:F,MATCH($E464,Propetz!$D:$D,0),1)</f>
        <v>Emanuel Propetz Distribuição</v>
      </c>
      <c r="G464" s="78" t="str">
        <f>INDEX(Propetz!G:G,MATCH($E464,Propetz!$D:$D,0),1)</f>
        <v>Ativo</v>
      </c>
      <c r="H464" s="73"/>
      <c r="I464" s="12">
        <f>INDEX(Propetz!BU:BU,MATCH($E464,Propetz!$D:$D,0),1)</f>
        <v>18140.57</v>
      </c>
      <c r="J464" s="12">
        <f>INDEX(Propetz!BV:BV,MATCH($E464,Propetz!$D:$D,0),1)</f>
        <v>46786.450000000004</v>
      </c>
      <c r="K464" s="12">
        <f>INDEX(Propetz!BW:BW,MATCH($E464,Propetz!$D:$D,0),1)</f>
        <v>56592.909999999996</v>
      </c>
      <c r="L464" s="12">
        <f>INDEX(Propetz!BX:BX,MATCH($E464,Propetz!$D:$D,0),1)</f>
        <v>71360.180000000008</v>
      </c>
      <c r="M464" s="12">
        <f>INDEX(Propetz!BY:BY,MATCH($E464,Propetz!$D:$D,0),1)</f>
        <v>23052.16</v>
      </c>
    </row>
    <row r="465" spans="3:13" x14ac:dyDescent="0.25">
      <c r="C465" s="67" t="str">
        <f>INDEX(Propetz!B:B,MATCH($E465,Propetz!$D:$D,0),1)</f>
        <v>Mymos Pet Ltda</v>
      </c>
      <c r="D465" s="78" t="str">
        <f>INDEX(Propetz!C:C,MATCH($E465,Propetz!$D:$D,0),1)</f>
        <v>RS</v>
      </c>
      <c r="E465" s="66">
        <v>1536</v>
      </c>
      <c r="F465" s="78" t="str">
        <f>INDEX(Propetz!F:F,MATCH($E465,Propetz!$D:$D,0),1)</f>
        <v>Yasmin Propetz Distribuição</v>
      </c>
      <c r="G465" s="78" t="str">
        <f>INDEX(Propetz!G:G,MATCH($E465,Propetz!$D:$D,0),1)</f>
        <v>Ativo</v>
      </c>
      <c r="H465" s="34"/>
      <c r="I465" s="12">
        <f>INDEX(Propetz!BU:BU,MATCH($E465,Propetz!$D:$D,0),1)</f>
        <v>0</v>
      </c>
      <c r="J465" s="12">
        <f>INDEX(Propetz!BV:BV,MATCH($E465,Propetz!$D:$D,0),1)</f>
        <v>0</v>
      </c>
      <c r="K465" s="12">
        <f>INDEX(Propetz!BW:BW,MATCH($E465,Propetz!$D:$D,0),1)</f>
        <v>0</v>
      </c>
      <c r="L465" s="12">
        <f>INDEX(Propetz!BX:BX,MATCH($E465,Propetz!$D:$D,0),1)</f>
        <v>14911.650000000001</v>
      </c>
      <c r="M465" s="12">
        <f>INDEX(Propetz!BY:BY,MATCH($E465,Propetz!$D:$D,0),1)</f>
        <v>7426.18</v>
      </c>
    </row>
    <row r="466" spans="3:13" x14ac:dyDescent="0.25">
      <c r="C466" s="67" t="str">
        <f>INDEX(Propetz!B:B,MATCH($E466,Propetz!$D:$D,0),1)</f>
        <v>Richard Alexandre Ferreira Da Silva Ltda - Sn</v>
      </c>
      <c r="D466" s="78" t="str">
        <f>INDEX(Propetz!C:C,MATCH($E466,Propetz!$D:$D,0),1)</f>
        <v>GO</v>
      </c>
      <c r="E466" s="66">
        <v>1537</v>
      </c>
      <c r="F466" s="78" t="str">
        <f>INDEX(Propetz!F:F,MATCH($E466,Propetz!$D:$D,0),1)</f>
        <v>Yasmin Propetz Distribuição</v>
      </c>
      <c r="G466" s="78" t="str">
        <f>INDEX(Propetz!G:G,MATCH($E466,Propetz!$D:$D,0),1)</f>
        <v>Ativo</v>
      </c>
      <c r="H466" s="34"/>
      <c r="I466" s="12">
        <f>INDEX(Propetz!BU:BU,MATCH($E466,Propetz!$D:$D,0),1)</f>
        <v>0</v>
      </c>
      <c r="J466" s="12">
        <f>INDEX(Propetz!BV:BV,MATCH($E466,Propetz!$D:$D,0),1)</f>
        <v>0</v>
      </c>
      <c r="K466" s="12">
        <f>INDEX(Propetz!BW:BW,MATCH($E466,Propetz!$D:$D,0),1)</f>
        <v>0</v>
      </c>
      <c r="L466" s="12">
        <f>INDEX(Propetz!BX:BX,MATCH($E466,Propetz!$D:$D,0),1)</f>
        <v>2859.6000000000004</v>
      </c>
      <c r="M466" s="12">
        <f>INDEX(Propetz!BY:BY,MATCH($E466,Propetz!$D:$D,0),1)</f>
        <v>9159.48</v>
      </c>
    </row>
    <row r="467" spans="3:13" x14ac:dyDescent="0.25">
      <c r="C467" s="110" t="str">
        <f>INDEX(Propetz!B:B,MATCH($E467,Propetz!$D:$D,0),1)</f>
        <v>Buendia Distribuidora De Produtos Agropecuarios Ltda</v>
      </c>
      <c r="D467" s="111" t="str">
        <f>INDEX(Propetz!C:C,MATCH($E467,Propetz!$D:$D,0),1)</f>
        <v>SP</v>
      </c>
      <c r="E467" s="66">
        <v>1538</v>
      </c>
      <c r="F467" s="112" t="str">
        <f>INDEX(Propetz!F:F,MATCH($E467,Propetz!$D:$D,0),1)</f>
        <v>Emanuel Propetz Distribuição</v>
      </c>
      <c r="G467" s="113" t="str">
        <f>INDEX(Propetz!G:G,MATCH($E467,Propetz!$D:$D,0),1)</f>
        <v>Ativo</v>
      </c>
      <c r="H467" s="34"/>
      <c r="I467" s="12">
        <f>INDEX(Propetz!BU:BU,MATCH($E467,Propetz!$D:$D,0),1)</f>
        <v>0</v>
      </c>
      <c r="J467" s="12">
        <f>INDEX(Propetz!BV:BV,MATCH($E467,Propetz!$D:$D,0),1)</f>
        <v>0</v>
      </c>
      <c r="K467" s="12">
        <f>INDEX(Propetz!BW:BW,MATCH($E467,Propetz!$D:$D,0),1)</f>
        <v>0</v>
      </c>
      <c r="L467" s="12">
        <f>INDEX(Propetz!BX:BX,MATCH($E467,Propetz!$D:$D,0),1)</f>
        <v>92611.07</v>
      </c>
      <c r="M467" s="12">
        <f>INDEX(Propetz!BY:BY,MATCH($E467,Propetz!$D:$D,0),1)</f>
        <v>7190.5300000000007</v>
      </c>
    </row>
    <row r="468" spans="3:13" x14ac:dyDescent="0.25">
      <c r="C468" s="110" t="str">
        <f>INDEX(Propetz!B:B,MATCH($E468,Propetz!$D:$D,0),1)</f>
        <v>PET XIKS COM DE PROD VET LTDA -SN</v>
      </c>
      <c r="D468" s="111" t="str">
        <f>INDEX(Propetz!C:C,MATCH($E468,Propetz!$D:$D,0),1)</f>
        <v>SP</v>
      </c>
      <c r="E468" s="66">
        <v>1539</v>
      </c>
      <c r="F468" s="112" t="str">
        <f>INDEX(Propetz!F:F,MATCH($E468,Propetz!$D:$D,0),1)</f>
        <v>Cristiane La Maison Propetz</v>
      </c>
      <c r="G468" s="113" t="str">
        <f>INDEX(Propetz!G:G,MATCH($E468,Propetz!$D:$D,0),1)</f>
        <v>Ativo</v>
      </c>
      <c r="H468" s="34"/>
      <c r="I468" s="12">
        <f>INDEX(Propetz!BU:BU,MATCH($E468,Propetz!$D:$D,0),1)</f>
        <v>0</v>
      </c>
      <c r="J468" s="12">
        <f>INDEX(Propetz!BV:BV,MATCH($E468,Propetz!$D:$D,0),1)</f>
        <v>0</v>
      </c>
      <c r="K468" s="12">
        <f>INDEX(Propetz!BW:BW,MATCH($E468,Propetz!$D:$D,0),1)</f>
        <v>0</v>
      </c>
      <c r="L468" s="12">
        <f>INDEX(Propetz!BX:BX,MATCH($E468,Propetz!$D:$D,0),1)</f>
        <v>7301.76</v>
      </c>
      <c r="M468" s="12">
        <f>INDEX(Propetz!BY:BY,MATCH($E468,Propetz!$D:$D,0),1)</f>
        <v>7691.34</v>
      </c>
    </row>
    <row r="469" spans="3:13" x14ac:dyDescent="0.25">
      <c r="C469" s="110" t="str">
        <f>INDEX(Propetz!B:B,MATCH($E469,Propetz!$D:$D,0),1)</f>
        <v>V.S.Fontes - Equipamentos | Sn</v>
      </c>
      <c r="D469" s="111" t="str">
        <f>INDEX(Propetz!C:C,MATCH($E469,Propetz!$D:$D,0),1)</f>
        <v>SP</v>
      </c>
      <c r="E469" s="66">
        <v>1540</v>
      </c>
      <c r="F469" s="112" t="str">
        <f>INDEX(Propetz!F:F,MATCH($E469,Propetz!$D:$D,0),1)</f>
        <v>Emanuel Propetz Distribuição</v>
      </c>
      <c r="G469" s="113" t="str">
        <f>INDEX(Propetz!G:G,MATCH($E469,Propetz!$D:$D,0),1)</f>
        <v>Ativo</v>
      </c>
      <c r="H469" s="34"/>
      <c r="I469" s="12">
        <f>INDEX(Propetz!BU:BU,MATCH($E469,Propetz!$D:$D,0),1)</f>
        <v>0</v>
      </c>
      <c r="J469" s="12">
        <f>INDEX(Propetz!BV:BV,MATCH($E469,Propetz!$D:$D,0),1)</f>
        <v>0</v>
      </c>
      <c r="K469" s="12">
        <f>INDEX(Propetz!BW:BW,MATCH($E469,Propetz!$D:$D,0),1)</f>
        <v>0</v>
      </c>
      <c r="L469" s="12">
        <f>INDEX(Propetz!BX:BX,MATCH($E469,Propetz!$D:$D,0),1)</f>
        <v>7440.07</v>
      </c>
      <c r="M469" s="12">
        <f>INDEX(Propetz!BY:BY,MATCH($E469,Propetz!$D:$D,0),1)</f>
        <v>6305.84</v>
      </c>
    </row>
    <row r="470" spans="3:13" x14ac:dyDescent="0.25">
      <c r="C470" s="110" t="str">
        <f>INDEX(Propetz!B:B,MATCH($E470,Propetz!$D:$D,0),1)</f>
        <v>Abb Importacao, Comercio E Intermediacao Ltda | Sn</v>
      </c>
      <c r="D470" s="111" t="str">
        <f>INDEX(Propetz!C:C,MATCH($E470,Propetz!$D:$D,0),1)</f>
        <v>ES</v>
      </c>
      <c r="E470" s="66">
        <v>1541</v>
      </c>
      <c r="F470" s="112" t="str">
        <f>INDEX(Propetz!F:F,MATCH($E470,Propetz!$D:$D,0),1)</f>
        <v>Emanuel Propetz Distribuição</v>
      </c>
      <c r="G470" s="113" t="str">
        <f>INDEX(Propetz!G:G,MATCH($E470,Propetz!$D:$D,0),1)</f>
        <v>Ativo</v>
      </c>
      <c r="H470" s="34"/>
      <c r="I470" s="12">
        <f>INDEX(Propetz!BU:BU,MATCH($E470,Propetz!$D:$D,0),1)</f>
        <v>0</v>
      </c>
      <c r="J470" s="12">
        <f>INDEX(Propetz!BV:BV,MATCH($E470,Propetz!$D:$D,0),1)</f>
        <v>0</v>
      </c>
      <c r="K470" s="12">
        <f>INDEX(Propetz!BW:BW,MATCH($E470,Propetz!$D:$D,0),1)</f>
        <v>0</v>
      </c>
      <c r="L470" s="12">
        <f>INDEX(Propetz!BX:BX,MATCH($E470,Propetz!$D:$D,0),1)</f>
        <v>5743.23</v>
      </c>
      <c r="M470" s="12">
        <f>INDEX(Propetz!BY:BY,MATCH($E470,Propetz!$D:$D,0),1)</f>
        <v>0</v>
      </c>
    </row>
    <row r="471" spans="3:13" x14ac:dyDescent="0.25">
      <c r="C471" s="110" t="str">
        <f>INDEX(Propetz!B:B,MATCH($E471,Propetz!$D:$D,0),1)</f>
        <v>Prevtech Equipamentos E Moveis Ltda | Rn</v>
      </c>
      <c r="D471" s="111" t="str">
        <f>INDEX(Propetz!C:C,MATCH($E471,Propetz!$D:$D,0),1)</f>
        <v>SP</v>
      </c>
      <c r="E471" s="66">
        <v>1542</v>
      </c>
      <c r="F471" s="112" t="str">
        <f>INDEX(Propetz!F:F,MATCH($E471,Propetz!$D:$D,0),1)</f>
        <v>Emanuel Propetz Distribuição</v>
      </c>
      <c r="G471" s="113" t="str">
        <f>INDEX(Propetz!G:G,MATCH($E471,Propetz!$D:$D,0),1)</f>
        <v>Ativo</v>
      </c>
      <c r="H471" s="34"/>
      <c r="I471" s="12">
        <f>INDEX(Propetz!BU:BU,MATCH($E471,Propetz!$D:$D,0),1)</f>
        <v>0</v>
      </c>
      <c r="J471" s="12">
        <f>INDEX(Propetz!BV:BV,MATCH($E471,Propetz!$D:$D,0),1)</f>
        <v>0</v>
      </c>
      <c r="K471" s="12">
        <f>INDEX(Propetz!BW:BW,MATCH($E471,Propetz!$D:$D,0),1)</f>
        <v>0</v>
      </c>
      <c r="L471" s="12">
        <f>INDEX(Propetz!BX:BX,MATCH($E471,Propetz!$D:$D,0),1)</f>
        <v>5466.55</v>
      </c>
      <c r="M471" s="12">
        <f>INDEX(Propetz!BY:BY,MATCH($E471,Propetz!$D:$D,0),1)</f>
        <v>0</v>
      </c>
    </row>
    <row r="472" spans="3:13" x14ac:dyDescent="0.25">
      <c r="C472" s="110" t="str">
        <f>INDEX(Propetz!B:B,MATCH($E472,Propetz!$D:$D,0),1)</f>
        <v>Tres Pets Distribuidora Ltda | Sn</v>
      </c>
      <c r="D472" s="111" t="str">
        <f>INDEX(Propetz!C:C,MATCH($E472,Propetz!$D:$D,0),1)</f>
        <v>RN</v>
      </c>
      <c r="E472" s="66">
        <v>1543</v>
      </c>
      <c r="F472" s="112" t="str">
        <f>INDEX(Propetz!F:F,MATCH($E472,Propetz!$D:$D,0),1)</f>
        <v>Emanuel Propetz Distribuição</v>
      </c>
      <c r="G472" s="113" t="str">
        <f>INDEX(Propetz!G:G,MATCH($E472,Propetz!$D:$D,0),1)</f>
        <v>Ativo</v>
      </c>
      <c r="H472" s="34"/>
      <c r="I472" s="12">
        <f>INDEX(Propetz!BU:BU,MATCH($E472,Propetz!$D:$D,0),1)</f>
        <v>0</v>
      </c>
      <c r="J472" s="12">
        <f>INDEX(Propetz!BV:BV,MATCH($E472,Propetz!$D:$D,0),1)</f>
        <v>0</v>
      </c>
      <c r="K472" s="12">
        <f>INDEX(Propetz!BW:BW,MATCH($E472,Propetz!$D:$D,0),1)</f>
        <v>0</v>
      </c>
      <c r="L472" s="12">
        <f>INDEX(Propetz!BX:BX,MATCH($E472,Propetz!$D:$D,0),1)</f>
        <v>9344.76</v>
      </c>
      <c r="M472" s="12">
        <f>INDEX(Propetz!BY:BY,MATCH($E472,Propetz!$D:$D,0),1)</f>
        <v>9084.44</v>
      </c>
    </row>
    <row r="473" spans="3:13" x14ac:dyDescent="0.25">
      <c r="C473" s="110" t="str">
        <f>INDEX(Propetz!B:B,MATCH($E473,Propetz!$D:$D,0),1)</f>
        <v>52.507.383 Elaine Candida Ribeiro Diogenes</v>
      </c>
      <c r="D473" s="111" t="str">
        <f>INDEX(Propetz!C:C,MATCH($E473,Propetz!$D:$D,0),1)</f>
        <v>GO</v>
      </c>
      <c r="E473" s="66">
        <v>1544</v>
      </c>
      <c r="F473" s="112" t="str">
        <f>INDEX(Propetz!F:F,MATCH($E473,Propetz!$D:$D,0),1)</f>
        <v>Yasmin Propetz Distribuição</v>
      </c>
      <c r="G473" s="113" t="str">
        <f>INDEX(Propetz!G:G,MATCH($E473,Propetz!$D:$D,0),1)</f>
        <v>Ativo</v>
      </c>
      <c r="H473" s="34"/>
      <c r="I473" s="12">
        <f>INDEX(Propetz!BU:BU,MATCH($E473,Propetz!$D:$D,0),1)</f>
        <v>0</v>
      </c>
      <c r="J473" s="12">
        <f>INDEX(Propetz!BV:BV,MATCH($E473,Propetz!$D:$D,0),1)</f>
        <v>0</v>
      </c>
      <c r="K473" s="12">
        <f>INDEX(Propetz!BW:BW,MATCH($E473,Propetz!$D:$D,0),1)</f>
        <v>0</v>
      </c>
      <c r="L473" s="12">
        <f>INDEX(Propetz!BX:BX,MATCH($E473,Propetz!$D:$D,0),1)</f>
        <v>7415.1</v>
      </c>
      <c r="M473" s="12">
        <f>INDEX(Propetz!BY:BY,MATCH($E473,Propetz!$D:$D,0),1)</f>
        <v>0</v>
      </c>
    </row>
    <row r="474" spans="3:13" x14ac:dyDescent="0.25">
      <c r="C474" s="110" t="str">
        <f>INDEX(Propetz!B:B,MATCH($E474,Propetz!$D:$D,0),1)</f>
        <v>Rafael Sampaio Da Silva</v>
      </c>
      <c r="D474" s="111" t="str">
        <f>INDEX(Propetz!C:C,MATCH($E474,Propetz!$D:$D,0),1)</f>
        <v>RJ</v>
      </c>
      <c r="E474" s="66">
        <v>1545</v>
      </c>
      <c r="F474" s="112" t="str">
        <f>INDEX(Propetz!F:F,MATCH($E474,Propetz!$D:$D,0),1)</f>
        <v>Emanuel Propetz Distribuição</v>
      </c>
      <c r="G474" s="113" t="str">
        <f>INDEX(Propetz!G:G,MATCH($E474,Propetz!$D:$D,0),1)</f>
        <v>Ativo</v>
      </c>
      <c r="H474" s="34"/>
      <c r="I474" s="12">
        <f>INDEX(Propetz!BU:BU,MATCH($E474,Propetz!$D:$D,0),1)</f>
        <v>0</v>
      </c>
      <c r="J474" s="12">
        <f>INDEX(Propetz!BV:BV,MATCH($E474,Propetz!$D:$D,0),1)</f>
        <v>0</v>
      </c>
      <c r="K474" s="12">
        <f>INDEX(Propetz!BW:BW,MATCH($E474,Propetz!$D:$D,0),1)</f>
        <v>0</v>
      </c>
      <c r="L474" s="12">
        <f>INDEX(Propetz!BX:BX,MATCH($E474,Propetz!$D:$D,0),1)</f>
        <v>1E-3</v>
      </c>
      <c r="M474" s="12">
        <f>INDEX(Propetz!BY:BY,MATCH($E474,Propetz!$D:$D,0),1)</f>
        <v>0</v>
      </c>
    </row>
    <row r="475" spans="3:13" x14ac:dyDescent="0.25">
      <c r="C475" s="110" t="str">
        <f>INDEX(Propetz!B:B,MATCH($E475,Propetz!$D:$D,0),1)</f>
        <v>DISTRIBUIDORA MARPET DE MARILIA LTDA | SN</v>
      </c>
      <c r="D475" s="111" t="str">
        <f>INDEX(Propetz!C:C,MATCH($E475,Propetz!$D:$D,0),1)</f>
        <v>SP</v>
      </c>
      <c r="E475" s="66">
        <v>1546</v>
      </c>
      <c r="F475" s="112" t="str">
        <f>INDEX(Propetz!F:F,MATCH($E475,Propetz!$D:$D,0),1)</f>
        <v>Carlos Eduardo oliveira Gonçalves dos Santos ME</v>
      </c>
      <c r="G475" s="113" t="str">
        <f>INDEX(Propetz!G:G,MATCH($E475,Propetz!$D:$D,0),1)</f>
        <v>Inadimplente</v>
      </c>
      <c r="H475" s="34"/>
      <c r="I475" s="12">
        <f>INDEX(Propetz!BU:BU,MATCH($E475,Propetz!$D:$D,0),1)</f>
        <v>0</v>
      </c>
      <c r="J475" s="12">
        <f>INDEX(Propetz!BV:BV,MATCH($E475,Propetz!$D:$D,0),1)</f>
        <v>0</v>
      </c>
      <c r="K475" s="12">
        <f>INDEX(Propetz!BW:BW,MATCH($E475,Propetz!$D:$D,0),1)</f>
        <v>0</v>
      </c>
      <c r="L475" s="12">
        <f>INDEX(Propetz!BX:BX,MATCH($E475,Propetz!$D:$D,0),1)</f>
        <v>4819.1899999999996</v>
      </c>
      <c r="M475" s="12">
        <f>INDEX(Propetz!BY:BY,MATCH($E475,Propetz!$D:$D,0),1)</f>
        <v>0</v>
      </c>
    </row>
    <row r="476" spans="3:13" x14ac:dyDescent="0.25">
      <c r="C476" s="110" t="str">
        <f>INDEX(Propetz!B:B,MATCH($E476,Propetz!$D:$D,0),1)</f>
        <v>E D Comercio E Representacoes Ltda</v>
      </c>
      <c r="D476" s="111" t="str">
        <f>INDEX(Propetz!C:C,MATCH($E476,Propetz!$D:$D,0),1)</f>
        <v>PR</v>
      </c>
      <c r="E476" s="66">
        <v>1547</v>
      </c>
      <c r="F476" s="112" t="str">
        <f>INDEX(Propetz!F:F,MATCH($E476,Propetz!$D:$D,0),1)</f>
        <v>Yasmin Propetz Distribuição</v>
      </c>
      <c r="G476" s="113" t="str">
        <f>INDEX(Propetz!G:G,MATCH($E476,Propetz!$D:$D,0),1)</f>
        <v>Ativo</v>
      </c>
      <c r="H476" s="34"/>
      <c r="I476" s="12">
        <f>INDEX(Propetz!BU:BU,MATCH($E476,Propetz!$D:$D,0),1)</f>
        <v>0</v>
      </c>
      <c r="J476" s="12">
        <f>INDEX(Propetz!BV:BV,MATCH($E476,Propetz!$D:$D,0),1)</f>
        <v>0</v>
      </c>
      <c r="K476" s="12">
        <f>INDEX(Propetz!BW:BW,MATCH($E476,Propetz!$D:$D,0),1)</f>
        <v>0</v>
      </c>
      <c r="L476" s="12">
        <f>INDEX(Propetz!BX:BX,MATCH($E476,Propetz!$D:$D,0),1)</f>
        <v>173.35</v>
      </c>
      <c r="M476" s="12">
        <f>INDEX(Propetz!BY:BY,MATCH($E476,Propetz!$D:$D,0),1)</f>
        <v>0</v>
      </c>
    </row>
    <row r="477" spans="3:13" x14ac:dyDescent="0.25">
      <c r="C477" s="110" t="str">
        <f>INDEX(Propetz!B:B,MATCH($E477,Propetz!$D:$D,0),1)</f>
        <v>Happy Nose Centro Estetica Animal E Pet Shop Ltda -Sn</v>
      </c>
      <c r="D477" s="111" t="str">
        <f>INDEX(Propetz!C:C,MATCH($E477,Propetz!$D:$D,0),1)</f>
        <v>ES</v>
      </c>
      <c r="E477" s="66">
        <v>1548</v>
      </c>
      <c r="F477" s="112" t="str">
        <f>INDEX(Propetz!F:F,MATCH($E477,Propetz!$D:$D,0),1)</f>
        <v>Cristiane La Maison Propetz</v>
      </c>
      <c r="G477" s="113" t="str">
        <f>INDEX(Propetz!G:G,MATCH($E477,Propetz!$D:$D,0),1)</f>
        <v>Ativo</v>
      </c>
      <c r="H477" s="34"/>
      <c r="I477" s="12">
        <f>INDEX(Propetz!BU:BU,MATCH($E477,Propetz!$D:$D,0),1)</f>
        <v>0</v>
      </c>
      <c r="J477" s="12">
        <f>INDEX(Propetz!BV:BV,MATCH($E477,Propetz!$D:$D,0),1)</f>
        <v>0</v>
      </c>
      <c r="K477" s="12">
        <f>INDEX(Propetz!BW:BW,MATCH($E477,Propetz!$D:$D,0),1)</f>
        <v>0</v>
      </c>
      <c r="L477" s="12">
        <f>INDEX(Propetz!BX:BX,MATCH($E477,Propetz!$D:$D,0),1)</f>
        <v>2488.64</v>
      </c>
      <c r="M477" s="12">
        <f>INDEX(Propetz!BY:BY,MATCH($E477,Propetz!$D:$D,0),1)</f>
        <v>0</v>
      </c>
    </row>
    <row r="478" spans="3:13" x14ac:dyDescent="0.25">
      <c r="C478" s="110" t="str">
        <f>INDEX(Propetz!B:B,MATCH($E478,Propetz!$D:$D,0),1)</f>
        <v>Hara Distribuidora De Produtos Para Pet Ltda | Sn</v>
      </c>
      <c r="D478" s="111" t="str">
        <f>INDEX(Propetz!C:C,MATCH($E478,Propetz!$D:$D,0),1)</f>
        <v>SP</v>
      </c>
      <c r="E478" s="66">
        <v>1549</v>
      </c>
      <c r="F478" s="112" t="str">
        <f>INDEX(Propetz!F:F,MATCH($E478,Propetz!$D:$D,0),1)</f>
        <v>Emanuel Propetz Distribuição</v>
      </c>
      <c r="G478" s="113" t="str">
        <f>INDEX(Propetz!G:G,MATCH($E478,Propetz!$D:$D,0),1)</f>
        <v>Ativo</v>
      </c>
      <c r="H478" s="34"/>
      <c r="I478" s="12">
        <f>INDEX(Propetz!BU:BU,MATCH($E478,Propetz!$D:$D,0),1)</f>
        <v>0</v>
      </c>
      <c r="J478" s="12">
        <f>INDEX(Propetz!BV:BV,MATCH($E478,Propetz!$D:$D,0),1)</f>
        <v>0</v>
      </c>
      <c r="K478" s="12">
        <f>INDEX(Propetz!BW:BW,MATCH($E478,Propetz!$D:$D,0),1)</f>
        <v>0</v>
      </c>
      <c r="L478" s="12">
        <f>INDEX(Propetz!BX:BX,MATCH($E478,Propetz!$D:$D,0),1)</f>
        <v>5265.58</v>
      </c>
      <c r="M478" s="12">
        <f>INDEX(Propetz!BY:BY,MATCH($E478,Propetz!$D:$D,0),1)</f>
        <v>4244.28</v>
      </c>
    </row>
    <row r="479" spans="3:13" x14ac:dyDescent="0.25">
      <c r="C479" s="110" t="str">
        <f>INDEX(Propetz!B:B,MATCH($E479,Propetz!$D:$D,0),1)</f>
        <v>Jaiane Paula Da Silva</v>
      </c>
      <c r="D479" s="111" t="str">
        <f>INDEX(Propetz!C:C,MATCH($E479,Propetz!$D:$D,0),1)</f>
        <v>SP</v>
      </c>
      <c r="E479" s="66">
        <v>1550</v>
      </c>
      <c r="F479" s="112" t="str">
        <f>INDEX(Propetz!F:F,MATCH($E479,Propetz!$D:$D,0),1)</f>
        <v>Emanuel Propetz Distribuição</v>
      </c>
      <c r="G479" s="113" t="str">
        <f>INDEX(Propetz!G:G,MATCH($E479,Propetz!$D:$D,0),1)</f>
        <v>Ativo</v>
      </c>
      <c r="H479" s="34"/>
      <c r="I479" s="12">
        <f>INDEX(Propetz!BU:BU,MATCH($E479,Propetz!$D:$D,0),1)</f>
        <v>0</v>
      </c>
      <c r="J479" s="12">
        <f>INDEX(Propetz!BV:BV,MATCH($E479,Propetz!$D:$D,0),1)</f>
        <v>0</v>
      </c>
      <c r="K479" s="12">
        <f>INDEX(Propetz!BW:BW,MATCH($E479,Propetz!$D:$D,0),1)</f>
        <v>0</v>
      </c>
      <c r="L479" s="12">
        <f>INDEX(Propetz!BX:BX,MATCH($E479,Propetz!$D:$D,0),1)</f>
        <v>14472.14</v>
      </c>
      <c r="M479" s="12">
        <f>INDEX(Propetz!BY:BY,MATCH($E479,Propetz!$D:$D,0),1)</f>
        <v>0</v>
      </c>
    </row>
    <row r="480" spans="3:13" x14ac:dyDescent="0.25">
      <c r="C480" s="110" t="str">
        <f>INDEX(Propetz!B:B,MATCH($E480,Propetz!$D:$D,0),1)</f>
        <v>Juliana Aguiar Crudi</v>
      </c>
      <c r="D480" s="111" t="str">
        <f>INDEX(Propetz!C:C,MATCH($E480,Propetz!$D:$D,0),1)</f>
        <v>SP</v>
      </c>
      <c r="E480" s="66">
        <v>1551</v>
      </c>
      <c r="F480" s="112" t="str">
        <f>INDEX(Propetz!F:F,MATCH($E480,Propetz!$D:$D,0),1)</f>
        <v>Emanuel Propetz Distribuição</v>
      </c>
      <c r="G480" s="113" t="str">
        <f>INDEX(Propetz!G:G,MATCH($E480,Propetz!$D:$D,0),1)</f>
        <v>Ativo</v>
      </c>
      <c r="H480" s="34"/>
      <c r="I480" s="12">
        <f>INDEX(Propetz!BU:BU,MATCH($E480,Propetz!$D:$D,0),1)</f>
        <v>0</v>
      </c>
      <c r="J480" s="12">
        <f>INDEX(Propetz!BV:BV,MATCH($E480,Propetz!$D:$D,0),1)</f>
        <v>0</v>
      </c>
      <c r="K480" s="12">
        <f>INDEX(Propetz!BW:BW,MATCH($E480,Propetz!$D:$D,0),1)</f>
        <v>0</v>
      </c>
      <c r="L480" s="12">
        <f>INDEX(Propetz!BX:BX,MATCH($E480,Propetz!$D:$D,0),1)</f>
        <v>37056.229999999996</v>
      </c>
      <c r="M480" s="12">
        <f>INDEX(Propetz!BY:BY,MATCH($E480,Propetz!$D:$D,0),1)</f>
        <v>29645.9</v>
      </c>
    </row>
    <row r="481" spans="3:13" x14ac:dyDescent="0.25">
      <c r="C481" s="110" t="str">
        <f>INDEX(Propetz!B:B,MATCH($E481,Propetz!$D:$D,0),1)</f>
        <v>Multi Pet 25 Distribuidora De Produtos Ltda |Sn</v>
      </c>
      <c r="D481" s="111" t="str">
        <f>INDEX(Propetz!C:C,MATCH($E481,Propetz!$D:$D,0),1)</f>
        <v>SP</v>
      </c>
      <c r="E481" s="66">
        <v>1553</v>
      </c>
      <c r="F481" s="112" t="str">
        <f>INDEX(Propetz!F:F,MATCH($E481,Propetz!$D:$D,0),1)</f>
        <v>Emanuel Propetz Distribuição</v>
      </c>
      <c r="G481" s="113" t="str">
        <f>INDEX(Propetz!G:G,MATCH($E481,Propetz!$D:$D,0),1)</f>
        <v>Ativo</v>
      </c>
      <c r="H481" s="34"/>
      <c r="I481" s="12">
        <f>INDEX(Propetz!BU:BU,MATCH($E481,Propetz!$D:$D,0),1)</f>
        <v>0</v>
      </c>
      <c r="J481" s="12">
        <f>INDEX(Propetz!BV:BV,MATCH($E481,Propetz!$D:$D,0),1)</f>
        <v>0</v>
      </c>
      <c r="K481" s="12">
        <f>INDEX(Propetz!BW:BW,MATCH($E481,Propetz!$D:$D,0),1)</f>
        <v>0</v>
      </c>
      <c r="L481" s="12">
        <f>INDEX(Propetz!BX:BX,MATCH($E481,Propetz!$D:$D,0),1)</f>
        <v>30392.9</v>
      </c>
      <c r="M481" s="12">
        <f>INDEX(Propetz!BY:BY,MATCH($E481,Propetz!$D:$D,0),1)</f>
        <v>16275.14</v>
      </c>
    </row>
    <row r="482" spans="3:13" x14ac:dyDescent="0.25">
      <c r="C482" s="110" t="str">
        <f>INDEX(Propetz!B:B,MATCH($E482,Propetz!$D:$D,0),1)</f>
        <v>BUENDIA DISTRIBUIDORA DE PRODUTOS AGROPECUARIOS LTDA - natureza distribuidora</v>
      </c>
      <c r="D482" s="111" t="str">
        <f>INDEX(Propetz!C:C,MATCH($E482,Propetz!$D:$D,0),1)</f>
        <v>SP</v>
      </c>
      <c r="E482" s="3">
        <v>1554</v>
      </c>
      <c r="F482" s="112" t="str">
        <f>INDEX(Propetz!F:F,MATCH($E482,Propetz!$D:$D,0),1)</f>
        <v>Emanuel Propetz Distribuição</v>
      </c>
      <c r="G482" s="113" t="str">
        <f>INDEX(Propetz!G:G,MATCH($E482,Propetz!$D:$D,0),1)</f>
        <v>Ativo</v>
      </c>
      <c r="H482" s="34"/>
      <c r="I482" s="12">
        <f>INDEX(Propetz!BU:BU,MATCH($E482,Propetz!$D:$D,0),1)</f>
        <v>0</v>
      </c>
      <c r="J482" s="12">
        <f>INDEX(Propetz!BV:BV,MATCH($E482,Propetz!$D:$D,0),1)</f>
        <v>0</v>
      </c>
      <c r="K482" s="12">
        <f>INDEX(Propetz!BW:BW,MATCH($E482,Propetz!$D:$D,0),1)</f>
        <v>0</v>
      </c>
      <c r="L482" s="12">
        <f>INDEX(Propetz!BX:BX,MATCH($E482,Propetz!$D:$D,0),1)</f>
        <v>0</v>
      </c>
      <c r="M482" s="12">
        <f>INDEX(Propetz!BY:BY,MATCH($E482,Propetz!$D:$D,0),1)</f>
        <v>0</v>
      </c>
    </row>
    <row r="483" spans="3:13" x14ac:dyDescent="0.25">
      <c r="C483" s="110" t="str">
        <f>INDEX(Propetz!B:B,MATCH($E483,Propetz!$D:$D,0),1)</f>
        <v>MOHANA PRODUTOS PET LTDA</v>
      </c>
      <c r="D483" s="111" t="str">
        <f>INDEX(Propetz!C:C,MATCH($E483,Propetz!$D:$D,0),1)</f>
        <v>PR</v>
      </c>
      <c r="E483" s="3">
        <v>1555</v>
      </c>
      <c r="F483" s="112" t="str">
        <f>INDEX(Propetz!F:F,MATCH($E483,Propetz!$D:$D,0),1)</f>
        <v>Yasmin Propetz Distribuição</v>
      </c>
      <c r="G483" s="113" t="str">
        <f>INDEX(Propetz!G:G,MATCH($E483,Propetz!$D:$D,0),1)</f>
        <v>Ativo</v>
      </c>
      <c r="H483" s="34"/>
      <c r="I483" s="12">
        <f>INDEX(Propetz!BU:BU,MATCH($E483,Propetz!$D:$D,0),1)</f>
        <v>0</v>
      </c>
      <c r="J483" s="12">
        <f>INDEX(Propetz!BV:BV,MATCH($E483,Propetz!$D:$D,0),1)</f>
        <v>0</v>
      </c>
      <c r="K483" s="12">
        <f>INDEX(Propetz!BW:BW,MATCH($E483,Propetz!$D:$D,0),1)</f>
        <v>0</v>
      </c>
      <c r="L483" s="12">
        <f>INDEX(Propetz!BX:BX,MATCH($E483,Propetz!$D:$D,0),1)</f>
        <v>30018.79</v>
      </c>
      <c r="M483" s="12">
        <f>INDEX(Propetz!BY:BY,MATCH($E483,Propetz!$D:$D,0),1)</f>
        <v>48030.54</v>
      </c>
    </row>
    <row r="484" spans="3:13" x14ac:dyDescent="0.25">
      <c r="C484" s="110" t="str">
        <f>INDEX(Propetz!B:B,MATCH($E484,Propetz!$D:$D,0),1)</f>
        <v>FGL DISTRIBUIDORA LTDA</v>
      </c>
      <c r="D484" s="111" t="str">
        <f>INDEX(Propetz!C:C,MATCH($E484,Propetz!$D:$D,0),1)</f>
        <v>SP</v>
      </c>
      <c r="E484" s="3">
        <v>1556</v>
      </c>
      <c r="F484" s="112" t="str">
        <f>INDEX(Propetz!F:F,MATCH($E484,Propetz!$D:$D,0),1)</f>
        <v>Carlos Eduardo oliveira Gonçalves dos Santos ME</v>
      </c>
      <c r="G484" s="113" t="str">
        <f>INDEX(Propetz!G:G,MATCH($E484,Propetz!$D:$D,0),1)</f>
        <v>Inadimplente</v>
      </c>
      <c r="H484" s="34"/>
      <c r="I484" s="12">
        <f>INDEX(Propetz!BU:BU,MATCH($E484,Propetz!$D:$D,0),1)</f>
        <v>0</v>
      </c>
      <c r="J484" s="12">
        <f>INDEX(Propetz!BV:BV,MATCH($E484,Propetz!$D:$D,0),1)</f>
        <v>0</v>
      </c>
      <c r="K484" s="12">
        <f>INDEX(Propetz!BW:BW,MATCH($E484,Propetz!$D:$D,0),1)</f>
        <v>0</v>
      </c>
      <c r="L484" s="12">
        <f>INDEX(Propetz!BX:BX,MATCH($E484,Propetz!$D:$D,0),1)</f>
        <v>32794.61</v>
      </c>
      <c r="M484" s="12">
        <f>INDEX(Propetz!BY:BY,MATCH($E484,Propetz!$D:$D,0),1)</f>
        <v>7525.2</v>
      </c>
    </row>
    <row r="485" spans="3:13" x14ac:dyDescent="0.25">
      <c r="C485" s="110" t="str">
        <f>INDEX(Propetz!B:B,MATCH($E485,Propetz!$D:$D,0),1)</f>
        <v>C E Barbosa Pet Shop E Produtos Agropecuarios</v>
      </c>
      <c r="D485" s="111" t="str">
        <f>INDEX(Propetz!C:C,MATCH($E485,Propetz!$D:$D,0),1)</f>
        <v>PR</v>
      </c>
      <c r="E485" s="3">
        <v>1557</v>
      </c>
      <c r="F485" s="112" t="str">
        <f>INDEX(Propetz!F:F,MATCH($E485,Propetz!$D:$D,0),1)</f>
        <v>Yasmin Propetz Distribuição</v>
      </c>
      <c r="G485" s="113" t="str">
        <f>INDEX(Propetz!G:G,MATCH($E485,Propetz!$D:$D,0),1)</f>
        <v>Ativo</v>
      </c>
      <c r="H485" s="34"/>
      <c r="I485" s="12">
        <f>INDEX(Propetz!BU:BU,MATCH($E485,Propetz!$D:$D,0),1)</f>
        <v>0</v>
      </c>
      <c r="J485" s="12">
        <f>INDEX(Propetz!BV:BV,MATCH($E485,Propetz!$D:$D,0),1)</f>
        <v>0</v>
      </c>
      <c r="K485" s="12">
        <f>INDEX(Propetz!BW:BW,MATCH($E485,Propetz!$D:$D,0),1)</f>
        <v>0</v>
      </c>
      <c r="L485" s="12">
        <f>INDEX(Propetz!BX:BX,MATCH($E485,Propetz!$D:$D,0),1)</f>
        <v>5018.4599999999991</v>
      </c>
      <c r="M485" s="12">
        <f>INDEX(Propetz!BY:BY,MATCH($E485,Propetz!$D:$D,0),1)</f>
        <v>0</v>
      </c>
    </row>
    <row r="486" spans="3:13" x14ac:dyDescent="0.25">
      <c r="C486" s="110" t="str">
        <f>INDEX(Propetz!B:B,MATCH($E486,Propetz!$D:$D,0),1)</f>
        <v>Link Pet Distribuidora</v>
      </c>
      <c r="D486" s="111" t="str">
        <f>INDEX(Propetz!C:C,MATCH($E486,Propetz!$D:$D,0),1)</f>
        <v>MG</v>
      </c>
      <c r="E486" s="3">
        <v>1558</v>
      </c>
      <c r="F486" s="112" t="str">
        <f>INDEX(Propetz!F:F,MATCH($E486,Propetz!$D:$D,0),1)</f>
        <v>Emanuel Propetz Distribuição</v>
      </c>
      <c r="G486" s="113" t="str">
        <f>INDEX(Propetz!G:G,MATCH($E486,Propetz!$D:$D,0),1)</f>
        <v>Ativo</v>
      </c>
      <c r="H486" s="34"/>
      <c r="I486" s="12">
        <f>INDEX(Propetz!BU:BU,MATCH($E486,Propetz!$D:$D,0),1)</f>
        <v>0</v>
      </c>
      <c r="J486" s="12">
        <f>INDEX(Propetz!BV:BV,MATCH($E486,Propetz!$D:$D,0),1)</f>
        <v>0</v>
      </c>
      <c r="K486" s="12">
        <f>INDEX(Propetz!BW:BW,MATCH($E486,Propetz!$D:$D,0),1)</f>
        <v>0</v>
      </c>
      <c r="L486" s="12">
        <f>INDEX(Propetz!BX:BX,MATCH($E486,Propetz!$D:$D,0),1)</f>
        <v>18557.16</v>
      </c>
      <c r="M486" s="12">
        <f>INDEX(Propetz!BY:BY,MATCH($E486,Propetz!$D:$D,0),1)</f>
        <v>11245.74</v>
      </c>
    </row>
    <row r="487" spans="3:13" x14ac:dyDescent="0.25">
      <c r="C487" s="110" t="str">
        <f>INDEX(Propetz!B:B,MATCH($E487,Propetz!$D:$D,0),1)</f>
        <v>Garra Animal Comercio Atacadista De Medicamentos E Drogas De</v>
      </c>
      <c r="D487" s="111" t="str">
        <f>INDEX(Propetz!C:C,MATCH($E487,Propetz!$D:$D,0),1)</f>
        <v>PB</v>
      </c>
      <c r="E487" s="3">
        <v>1559</v>
      </c>
      <c r="F487" s="112" t="str">
        <f>INDEX(Propetz!F:F,MATCH($E487,Propetz!$D:$D,0),1)</f>
        <v>Emanuel Propetz Distribuição</v>
      </c>
      <c r="G487" s="113" t="str">
        <f>INDEX(Propetz!G:G,MATCH($E487,Propetz!$D:$D,0),1)</f>
        <v>Ativo</v>
      </c>
      <c r="H487" s="34"/>
      <c r="I487" s="12">
        <f>INDEX(Propetz!BU:BU,MATCH($E487,Propetz!$D:$D,0),1)</f>
        <v>0</v>
      </c>
      <c r="J487" s="12">
        <f>INDEX(Propetz!BV:BV,MATCH($E487,Propetz!$D:$D,0),1)</f>
        <v>0</v>
      </c>
      <c r="K487" s="12">
        <f>INDEX(Propetz!BW:BW,MATCH($E487,Propetz!$D:$D,0),1)</f>
        <v>0</v>
      </c>
      <c r="L487" s="12">
        <f>INDEX(Propetz!BX:BX,MATCH($E487,Propetz!$D:$D,0),1)</f>
        <v>7341.8700000000008</v>
      </c>
      <c r="M487" s="12">
        <f>INDEX(Propetz!BY:BY,MATCH($E487,Propetz!$D:$D,0),1)</f>
        <v>0</v>
      </c>
    </row>
    <row r="488" spans="3:13" x14ac:dyDescent="0.25">
      <c r="C488" s="110" t="str">
        <f>INDEX(Propetz!B:B,MATCH($E488,Propetz!$D:$D,0),1)</f>
        <v>27.344.909 Edileia Aparecida Luiz Vicentini</v>
      </c>
      <c r="D488" s="111" t="str">
        <f>INDEX(Propetz!C:C,MATCH($E488,Propetz!$D:$D,0),1)</f>
        <v>SP</v>
      </c>
      <c r="E488" s="3">
        <v>1560</v>
      </c>
      <c r="F488" s="112" t="str">
        <f>INDEX(Propetz!F:F,MATCH($E488,Propetz!$D:$D,0),1)</f>
        <v>Emanuel Propetz Distribuição</v>
      </c>
      <c r="G488" s="113" t="str">
        <f>INDEX(Propetz!G:G,MATCH($E488,Propetz!$D:$D,0),1)</f>
        <v>Ativo</v>
      </c>
      <c r="H488" s="34"/>
      <c r="I488" s="12">
        <f>INDEX(Propetz!BU:BU,MATCH($E488,Propetz!$D:$D,0),1)</f>
        <v>0</v>
      </c>
      <c r="J488" s="12">
        <f>INDEX(Propetz!BV:BV,MATCH($E488,Propetz!$D:$D,0),1)</f>
        <v>0</v>
      </c>
      <c r="K488" s="12">
        <f>INDEX(Propetz!BW:BW,MATCH($E488,Propetz!$D:$D,0),1)</f>
        <v>0</v>
      </c>
      <c r="L488" s="12">
        <f>INDEX(Propetz!BX:BX,MATCH($E488,Propetz!$D:$D,0),1)</f>
        <v>21746.34</v>
      </c>
      <c r="M488" s="12">
        <f>INDEX(Propetz!BY:BY,MATCH($E488,Propetz!$D:$D,0),1)</f>
        <v>12322.04</v>
      </c>
    </row>
    <row r="489" spans="3:13" x14ac:dyDescent="0.25">
      <c r="C489" s="110" t="str">
        <f>INDEX(Propetz!B:B,MATCH($E489,Propetz!$D:$D,0),1)</f>
        <v>Genesis Pet E Vet Ltda</v>
      </c>
      <c r="D489" s="111" t="str">
        <f>INDEX(Propetz!C:C,MATCH($E489,Propetz!$D:$D,0),1)</f>
        <v>SP</v>
      </c>
      <c r="E489" s="3">
        <v>1561</v>
      </c>
      <c r="F489" s="112" t="str">
        <f>INDEX(Propetz!F:F,MATCH($E489,Propetz!$D:$D,0),1)</f>
        <v>Emanuel Propetz Distribuição</v>
      </c>
      <c r="G489" s="113" t="str">
        <f>INDEX(Propetz!G:G,MATCH($E489,Propetz!$D:$D,0),1)</f>
        <v>Ativo</v>
      </c>
      <c r="H489" s="34"/>
      <c r="I489" s="12">
        <f>INDEX(Propetz!BU:BU,MATCH($E489,Propetz!$D:$D,0),1)</f>
        <v>0</v>
      </c>
      <c r="J489" s="12">
        <f>INDEX(Propetz!BV:BV,MATCH($E489,Propetz!$D:$D,0),1)</f>
        <v>0</v>
      </c>
      <c r="K489" s="12">
        <f>INDEX(Propetz!BW:BW,MATCH($E489,Propetz!$D:$D,0),1)</f>
        <v>0</v>
      </c>
      <c r="L489" s="12">
        <f>INDEX(Propetz!BX:BX,MATCH($E489,Propetz!$D:$D,0),1)</f>
        <v>4656.3900000000003</v>
      </c>
      <c r="M489" s="12">
        <f>INDEX(Propetz!BY:BY,MATCH($E489,Propetz!$D:$D,0),1)</f>
        <v>0</v>
      </c>
    </row>
    <row r="490" spans="3:13" x14ac:dyDescent="0.25">
      <c r="C490" s="110" t="str">
        <f>INDEX(Propetz!B:B,MATCH($E490,Propetz!$D:$D,0),1)</f>
        <v>CASA DO TOSADOR PET LTDA | SN</v>
      </c>
      <c r="D490" s="111" t="str">
        <f>INDEX(Propetz!C:C,MATCH($E490,Propetz!$D:$D,0),1)</f>
        <v>SP</v>
      </c>
      <c r="E490" s="3">
        <v>1562</v>
      </c>
      <c r="F490" s="112" t="str">
        <f>INDEX(Propetz!F:F,MATCH($E490,Propetz!$D:$D,0),1)</f>
        <v>Emanuel Propetz Distribuição</v>
      </c>
      <c r="G490" s="113" t="str">
        <f>INDEX(Propetz!G:G,MATCH($E490,Propetz!$D:$D,0),1)</f>
        <v>Ativo</v>
      </c>
      <c r="H490" s="34"/>
      <c r="I490" s="12">
        <f>INDEX(Propetz!BU:BU,MATCH($E490,Propetz!$D:$D,0),1)</f>
        <v>0</v>
      </c>
      <c r="J490" s="12">
        <f>INDEX(Propetz!BV:BV,MATCH($E490,Propetz!$D:$D,0),1)</f>
        <v>0</v>
      </c>
      <c r="K490" s="12">
        <f>INDEX(Propetz!BW:BW,MATCH($E490,Propetz!$D:$D,0),1)</f>
        <v>0</v>
      </c>
      <c r="L490" s="12">
        <f>INDEX(Propetz!BX:BX,MATCH($E490,Propetz!$D:$D,0),1)</f>
        <v>36166.92</v>
      </c>
      <c r="M490" s="12">
        <f>INDEX(Propetz!BY:BY,MATCH($E490,Propetz!$D:$D,0),1)</f>
        <v>11359.79</v>
      </c>
    </row>
    <row r="491" spans="3:13" x14ac:dyDescent="0.25">
      <c r="C491" s="110" t="str">
        <f>INDEX(Propetz!B:B,MATCH($E491,Propetz!$D:$D,0),1)</f>
        <v>PET NORT HOSPITAL VETERINARIO VIX LTDA | SN</v>
      </c>
      <c r="D491" s="111" t="str">
        <f>INDEX(Propetz!C:C,MATCH($E491,Propetz!$D:$D,0),1)</f>
        <v>ES</v>
      </c>
      <c r="E491" s="3">
        <v>1563</v>
      </c>
      <c r="F491" s="112" t="str">
        <f>INDEX(Propetz!F:F,MATCH($E491,Propetz!$D:$D,0),1)</f>
        <v>Emanuel Propetz Distribuição</v>
      </c>
      <c r="G491" s="113" t="str">
        <f>INDEX(Propetz!G:G,MATCH($E491,Propetz!$D:$D,0),1)</f>
        <v>Ativo</v>
      </c>
      <c r="H491" s="34"/>
      <c r="I491" s="12">
        <f>INDEX(Propetz!BU:BU,MATCH($E491,Propetz!$D:$D,0),1)</f>
        <v>0</v>
      </c>
      <c r="J491" s="12">
        <f>INDEX(Propetz!BV:BV,MATCH($E491,Propetz!$D:$D,0),1)</f>
        <v>0</v>
      </c>
      <c r="K491" s="12">
        <f>INDEX(Propetz!BW:BW,MATCH($E491,Propetz!$D:$D,0),1)</f>
        <v>0</v>
      </c>
      <c r="L491" s="12">
        <f>INDEX(Propetz!BX:BX,MATCH($E491,Propetz!$D:$D,0),1)</f>
        <v>9228.630000000001</v>
      </c>
      <c r="M491" s="12">
        <f>INDEX(Propetz!BY:BY,MATCH($E491,Propetz!$D:$D,0),1)</f>
        <v>4729.32</v>
      </c>
    </row>
    <row r="492" spans="3:13" x14ac:dyDescent="0.25">
      <c r="C492" s="110" t="str">
        <f>INDEX(Propetz!B:B,MATCH($E492,Propetz!$D:$D,0),1)</f>
        <v>Luxury Maskotikas</v>
      </c>
      <c r="D492" s="111" t="str">
        <f>INDEX(Propetz!C:C,MATCH($E492,Propetz!$D:$D,0),1)</f>
        <v>EX</v>
      </c>
      <c r="E492" s="3">
        <v>1564</v>
      </c>
      <c r="F492" s="112" t="str">
        <f>INDEX(Propetz!F:F,MATCH($E492,Propetz!$D:$D,0),1)</f>
        <v>Exportação</v>
      </c>
      <c r="G492" s="113" t="str">
        <f>INDEX(Propetz!G:G,MATCH($E492,Propetz!$D:$D,0),1)</f>
        <v>Ativo</v>
      </c>
      <c r="H492" s="34"/>
      <c r="I492" s="12">
        <f>INDEX(Propetz!BU:BU,MATCH($E492,Propetz!$D:$D,0),1)</f>
        <v>0</v>
      </c>
      <c r="J492" s="12">
        <f>INDEX(Propetz!BV:BV,MATCH($E492,Propetz!$D:$D,0),1)</f>
        <v>0</v>
      </c>
      <c r="K492" s="12">
        <f>INDEX(Propetz!BW:BW,MATCH($E492,Propetz!$D:$D,0),1)</f>
        <v>0</v>
      </c>
      <c r="L492" s="12">
        <f>INDEX(Propetz!BX:BX,MATCH($E492,Propetz!$D:$D,0),1)</f>
        <v>3454.62</v>
      </c>
      <c r="M492" s="12">
        <f>INDEX(Propetz!BY:BY,MATCH($E492,Propetz!$D:$D,0),1)</f>
        <v>0</v>
      </c>
    </row>
    <row r="493" spans="3:13" x14ac:dyDescent="0.25">
      <c r="C493" s="110" t="str">
        <f>INDEX(Propetz!B:B,MATCH($E493,Propetz!$D:$D,0),1)</f>
        <v>M Nakano Comercio de Artigos Para Pet Shop LTDA</v>
      </c>
      <c r="D493" s="111" t="str">
        <f>INDEX(Propetz!C:C,MATCH($E493,Propetz!$D:$D,0),1)</f>
        <v>SP</v>
      </c>
      <c r="E493" s="3">
        <v>1565</v>
      </c>
      <c r="F493" s="112" t="str">
        <f>INDEX(Propetz!F:F,MATCH($E493,Propetz!$D:$D,0),1)</f>
        <v>Cristiane La Maison Propetz</v>
      </c>
      <c r="G493" s="113" t="str">
        <f>INDEX(Propetz!G:G,MATCH($E493,Propetz!$D:$D,0),1)</f>
        <v>Ativo</v>
      </c>
      <c r="H493" s="34"/>
      <c r="I493" s="12">
        <f>INDEX(Propetz!BU:BU,MATCH($E493,Propetz!$D:$D,0),1)</f>
        <v>0</v>
      </c>
      <c r="J493" s="12">
        <f>INDEX(Propetz!BV:BV,MATCH($E493,Propetz!$D:$D,0),1)</f>
        <v>0</v>
      </c>
      <c r="K493" s="12">
        <f>INDEX(Propetz!BW:BW,MATCH($E493,Propetz!$D:$D,0),1)</f>
        <v>0</v>
      </c>
      <c r="L493" s="12">
        <f>INDEX(Propetz!BX:BX,MATCH($E493,Propetz!$D:$D,0),1)</f>
        <v>46238.2</v>
      </c>
      <c r="M493" s="12">
        <f>INDEX(Propetz!BY:BY,MATCH($E493,Propetz!$D:$D,0),1)</f>
        <v>36912.880000000005</v>
      </c>
    </row>
    <row r="494" spans="3:13" x14ac:dyDescent="0.25">
      <c r="C494" s="110" t="str">
        <f>INDEX(Propetz!B:B,MATCH($E494,Propetz!$D:$D,0),1)</f>
        <v>58.317.053 Larissa De Lira Avelino Correia Lima | Sn</v>
      </c>
      <c r="D494" s="111" t="str">
        <f>INDEX(Propetz!C:C,MATCH($E494,Propetz!$D:$D,0),1)</f>
        <v>PB</v>
      </c>
      <c r="E494" s="3">
        <v>1566</v>
      </c>
      <c r="F494" s="112" t="str">
        <f>INDEX(Propetz!F:F,MATCH($E494,Propetz!$D:$D,0),1)</f>
        <v>Emanuel Propetz Distribuição</v>
      </c>
      <c r="G494" s="113" t="str">
        <f>INDEX(Propetz!G:G,MATCH($E494,Propetz!$D:$D,0),1)</f>
        <v>Ativo</v>
      </c>
      <c r="H494" s="34"/>
      <c r="I494" s="12">
        <f>INDEX(Propetz!BU:BU,MATCH($E494,Propetz!$D:$D,0),1)</f>
        <v>0</v>
      </c>
      <c r="J494" s="12">
        <f>INDEX(Propetz!BV:BV,MATCH($E494,Propetz!$D:$D,0),1)</f>
        <v>0</v>
      </c>
      <c r="K494" s="12">
        <f>INDEX(Propetz!BW:BW,MATCH($E494,Propetz!$D:$D,0),1)</f>
        <v>0</v>
      </c>
      <c r="L494" s="12">
        <f>INDEX(Propetz!BX:BX,MATCH($E494,Propetz!$D:$D,0),1)</f>
        <v>8580.1200000000008</v>
      </c>
      <c r="M494" s="12">
        <f>INDEX(Propetz!BY:BY,MATCH($E494,Propetz!$D:$D,0),1)</f>
        <v>12384.16</v>
      </c>
    </row>
    <row r="495" spans="3:13" x14ac:dyDescent="0.25">
      <c r="C495" s="110" t="str">
        <f>INDEX(Propetz!B:B,MATCH($E495,Propetz!$D:$D,0),1)</f>
        <v>62.650.880 Melanie Senz</v>
      </c>
      <c r="D495" s="111" t="str">
        <f>INDEX(Propetz!C:C,MATCH($E495,Propetz!$D:$D,0),1)</f>
        <v>MG</v>
      </c>
      <c r="E495" s="3">
        <v>1567</v>
      </c>
      <c r="F495" s="112" t="str">
        <f>INDEX(Propetz!F:F,MATCH($E495,Propetz!$D:$D,0),1)</f>
        <v>Emanuel Propetz Distribuição</v>
      </c>
      <c r="G495" s="113" t="str">
        <f>INDEX(Propetz!G:G,MATCH($E495,Propetz!$D:$D,0),1)</f>
        <v>Ativo</v>
      </c>
      <c r="H495" s="34"/>
      <c r="I495" s="12">
        <f>INDEX(Propetz!BU:BU,MATCH($E495,Propetz!$D:$D,0),1)</f>
        <v>0</v>
      </c>
      <c r="J495" s="12">
        <f>INDEX(Propetz!BV:BV,MATCH($E495,Propetz!$D:$D,0),1)</f>
        <v>0</v>
      </c>
      <c r="K495" s="12">
        <f>INDEX(Propetz!BW:BW,MATCH($E495,Propetz!$D:$D,0),1)</f>
        <v>0</v>
      </c>
      <c r="L495" s="12">
        <f>INDEX(Propetz!BX:BX,MATCH($E495,Propetz!$D:$D,0),1)</f>
        <v>15168.620000000003</v>
      </c>
      <c r="M495" s="12">
        <f>INDEX(Propetz!BY:BY,MATCH($E495,Propetz!$D:$D,0),1)</f>
        <v>0</v>
      </c>
    </row>
    <row r="496" spans="3:13" x14ac:dyDescent="0.25">
      <c r="C496" s="110" t="str">
        <f>INDEX(Propetz!B:B,MATCH($E496,Propetz!$D:$D,0),1)</f>
        <v>B S De Castro</v>
      </c>
      <c r="D496" s="111" t="str">
        <f>INDEX(Propetz!C:C,MATCH($E496,Propetz!$D:$D,0),1)</f>
        <v>BA</v>
      </c>
      <c r="E496" s="3">
        <v>1568</v>
      </c>
      <c r="F496" s="112" t="str">
        <f>INDEX(Propetz!F:F,MATCH($E496,Propetz!$D:$D,0),1)</f>
        <v>Emanuel Propetz Distribuição</v>
      </c>
      <c r="G496" s="113" t="str">
        <f>INDEX(Propetz!G:G,MATCH($E496,Propetz!$D:$D,0),1)</f>
        <v>Inadimplente</v>
      </c>
      <c r="H496" s="34"/>
      <c r="I496" s="12">
        <f>INDEX(Propetz!BU:BU,MATCH($E496,Propetz!$D:$D,0),1)</f>
        <v>0</v>
      </c>
      <c r="J496" s="12">
        <f>INDEX(Propetz!BV:BV,MATCH($E496,Propetz!$D:$D,0),1)</f>
        <v>0</v>
      </c>
      <c r="K496" s="12">
        <f>INDEX(Propetz!BW:BW,MATCH($E496,Propetz!$D:$D,0),1)</f>
        <v>0</v>
      </c>
      <c r="L496" s="12">
        <f>INDEX(Propetz!BX:BX,MATCH($E496,Propetz!$D:$D,0),1)</f>
        <v>18537.54</v>
      </c>
      <c r="M496" s="12">
        <f>INDEX(Propetz!BY:BY,MATCH($E496,Propetz!$D:$D,0),1)</f>
        <v>0</v>
      </c>
    </row>
    <row r="497" spans="3:13" x14ac:dyDescent="0.25">
      <c r="C497" s="110" t="str">
        <f>INDEX(Propetz!B:B,MATCH($E497,Propetz!$D:$D,0),1)</f>
        <v>CASA AGRICOLA E PET LTDA | RN</v>
      </c>
      <c r="D497" s="111" t="str">
        <f>INDEX(Propetz!C:C,MATCH($E497,Propetz!$D:$D,0),1)</f>
        <v>CE</v>
      </c>
      <c r="E497" s="3">
        <v>1569</v>
      </c>
      <c r="F497" s="112" t="str">
        <f>INDEX(Propetz!F:F,MATCH($E497,Propetz!$D:$D,0),1)</f>
        <v>Emanuel Propetz Distribuição</v>
      </c>
      <c r="G497" s="113" t="str">
        <f>INDEX(Propetz!G:G,MATCH($E497,Propetz!$D:$D,0),1)</f>
        <v>Ativo</v>
      </c>
      <c r="H497" s="34"/>
      <c r="I497" s="12">
        <f>INDEX(Propetz!BU:BU,MATCH($E497,Propetz!$D:$D,0),1)</f>
        <v>0</v>
      </c>
      <c r="J497" s="12">
        <f>INDEX(Propetz!BV:BV,MATCH($E497,Propetz!$D:$D,0),1)</f>
        <v>0</v>
      </c>
      <c r="K497" s="12">
        <f>INDEX(Propetz!BW:BW,MATCH($E497,Propetz!$D:$D,0),1)</f>
        <v>0</v>
      </c>
      <c r="L497" s="12">
        <f>INDEX(Propetz!BX:BX,MATCH($E497,Propetz!$D:$D,0),1)</f>
        <v>9075.76</v>
      </c>
      <c r="M497" s="12">
        <f>INDEX(Propetz!BY:BY,MATCH($E497,Propetz!$D:$D,0),1)</f>
        <v>5545.72</v>
      </c>
    </row>
    <row r="498" spans="3:13" x14ac:dyDescent="0.25">
      <c r="C498" s="110" t="str">
        <f>INDEX(Propetz!B:B,MATCH($E498,Propetz!$D:$D,0),1)</f>
        <v>Contabras Agropet Distriduidora De Produtos Para Pet Shop Lt</v>
      </c>
      <c r="D498" s="111" t="str">
        <f>INDEX(Propetz!C:C,MATCH($E498,Propetz!$D:$D,0),1)</f>
        <v>BA</v>
      </c>
      <c r="E498" s="3">
        <v>1570</v>
      </c>
      <c r="F498" s="112" t="str">
        <f>INDEX(Propetz!F:F,MATCH($E498,Propetz!$D:$D,0),1)</f>
        <v>Emanuel Propetz Distribuição</v>
      </c>
      <c r="G498" s="113" t="str">
        <f>INDEX(Propetz!G:G,MATCH($E498,Propetz!$D:$D,0),1)</f>
        <v>Ativo</v>
      </c>
      <c r="H498" s="34"/>
      <c r="I498" s="12">
        <f>INDEX(Propetz!BU:BU,MATCH($E498,Propetz!$D:$D,0),1)</f>
        <v>0</v>
      </c>
      <c r="J498" s="12">
        <f>INDEX(Propetz!BV:BV,MATCH($E498,Propetz!$D:$D,0),1)</f>
        <v>0</v>
      </c>
      <c r="K498" s="12">
        <f>INDEX(Propetz!BW:BW,MATCH($E498,Propetz!$D:$D,0),1)</f>
        <v>0</v>
      </c>
      <c r="L498" s="12">
        <f>INDEX(Propetz!BX:BX,MATCH($E498,Propetz!$D:$D,0),1)</f>
        <v>14892.279999999999</v>
      </c>
      <c r="M498" s="12">
        <f>INDEX(Propetz!BY:BY,MATCH($E498,Propetz!$D:$D,0),1)</f>
        <v>15611.890000000001</v>
      </c>
    </row>
    <row r="499" spans="3:13" x14ac:dyDescent="0.25">
      <c r="C499" s="110" t="str">
        <f>INDEX(Propetz!B:B,MATCH($E499,Propetz!$D:$D,0),1)</f>
        <v>Paulo Cabral Henrique | Sn</v>
      </c>
      <c r="D499" s="111" t="str">
        <f>INDEX(Propetz!C:C,MATCH($E499,Propetz!$D:$D,0),1)</f>
        <v>SP</v>
      </c>
      <c r="E499" s="3">
        <v>1571</v>
      </c>
      <c r="F499" s="112" t="str">
        <f>INDEX(Propetz!F:F,MATCH($E499,Propetz!$D:$D,0),1)</f>
        <v>Emanuel Propetz Distribuição</v>
      </c>
      <c r="G499" s="113" t="str">
        <f>INDEX(Propetz!G:G,MATCH($E499,Propetz!$D:$D,0),1)</f>
        <v>Ativo</v>
      </c>
      <c r="H499" s="34"/>
      <c r="I499" s="12">
        <f>INDEX(Propetz!BU:BU,MATCH($E499,Propetz!$D:$D,0),1)</f>
        <v>0</v>
      </c>
      <c r="J499" s="12">
        <f>INDEX(Propetz!BV:BV,MATCH($E499,Propetz!$D:$D,0),1)</f>
        <v>0</v>
      </c>
      <c r="K499" s="12">
        <f>INDEX(Propetz!BW:BW,MATCH($E499,Propetz!$D:$D,0),1)</f>
        <v>0</v>
      </c>
      <c r="L499" s="12">
        <f>INDEX(Propetz!BX:BX,MATCH($E499,Propetz!$D:$D,0),1)</f>
        <v>10449.43</v>
      </c>
      <c r="M499" s="12">
        <f>INDEX(Propetz!BY:BY,MATCH($E499,Propetz!$D:$D,0),1)</f>
        <v>0</v>
      </c>
    </row>
    <row r="500" spans="3:13" x14ac:dyDescent="0.25">
      <c r="C500" s="110" t="str">
        <f>INDEX(Propetz!B:B,MATCH($E500,Propetz!$D:$D,0),1)</f>
        <v>22.175.636 Eduardo Ebone - Sn</v>
      </c>
      <c r="D500" s="111" t="str">
        <f>INDEX(Propetz!C:C,MATCH($E500,Propetz!$D:$D,0),1)</f>
        <v>RS</v>
      </c>
      <c r="E500" s="3">
        <v>1572</v>
      </c>
      <c r="F500" s="112" t="str">
        <f>INDEX(Propetz!F:F,MATCH($E500,Propetz!$D:$D,0),1)</f>
        <v>Yasmin Propetz Distribuição</v>
      </c>
      <c r="G500" s="113" t="str">
        <f>INDEX(Propetz!G:G,MATCH($E500,Propetz!$D:$D,0),1)</f>
        <v>Ativo</v>
      </c>
      <c r="H500" s="34"/>
      <c r="I500" s="12">
        <f>INDEX(Propetz!BU:BU,MATCH($E500,Propetz!$D:$D,0),1)</f>
        <v>0</v>
      </c>
      <c r="J500" s="12">
        <f>INDEX(Propetz!BV:BV,MATCH($E500,Propetz!$D:$D,0),1)</f>
        <v>0</v>
      </c>
      <c r="K500" s="12">
        <f>INDEX(Propetz!BW:BW,MATCH($E500,Propetz!$D:$D,0),1)</f>
        <v>0</v>
      </c>
      <c r="L500" s="12">
        <f>INDEX(Propetz!BX:BX,MATCH($E500,Propetz!$D:$D,0),1)</f>
        <v>461.4</v>
      </c>
      <c r="M500" s="12">
        <f>INDEX(Propetz!BY:BY,MATCH($E500,Propetz!$D:$D,0),1)</f>
        <v>0</v>
      </c>
    </row>
    <row r="501" spans="3:13" x14ac:dyDescent="0.25">
      <c r="C501" s="110" t="str">
        <f>INDEX(Propetz!B:B,MATCH($E501,Propetz!$D:$D,0),1)</f>
        <v>Agronil Representacoes E Comercio Ltda</v>
      </c>
      <c r="D501" s="111" t="str">
        <f>INDEX(Propetz!C:C,MATCH($E501,Propetz!$D:$D,0),1)</f>
        <v>RR</v>
      </c>
      <c r="E501" s="3">
        <v>1573</v>
      </c>
      <c r="F501" s="112" t="str">
        <f>INDEX(Propetz!F:F,MATCH($E501,Propetz!$D:$D,0),1)</f>
        <v>Yasmin Propetz Distribuição</v>
      </c>
      <c r="G501" s="113" t="str">
        <f>INDEX(Propetz!G:G,MATCH($E501,Propetz!$D:$D,0),1)</f>
        <v>Ativo</v>
      </c>
      <c r="H501" s="34"/>
      <c r="I501" s="12">
        <f>INDEX(Propetz!BU:BU,MATCH($E501,Propetz!$D:$D,0),1)</f>
        <v>0</v>
      </c>
      <c r="J501" s="12">
        <f>INDEX(Propetz!BV:BV,MATCH($E501,Propetz!$D:$D,0),1)</f>
        <v>0</v>
      </c>
      <c r="K501" s="12">
        <f>INDEX(Propetz!BW:BW,MATCH($E501,Propetz!$D:$D,0),1)</f>
        <v>0</v>
      </c>
      <c r="L501" s="12">
        <f>INDEX(Propetz!BX:BX,MATCH($E501,Propetz!$D:$D,0),1)</f>
        <v>46281.440000000002</v>
      </c>
      <c r="M501" s="12">
        <f>INDEX(Propetz!BY:BY,MATCH($E501,Propetz!$D:$D,0),1)</f>
        <v>11292.720000000001</v>
      </c>
    </row>
    <row r="502" spans="3:13" x14ac:dyDescent="0.25">
      <c r="C502" s="110" t="str">
        <f>INDEX(Propetz!B:B,MATCH($E502,Propetz!$D:$D,0),1)</f>
        <v>JOSE JARBAS SEVERO NETO</v>
      </c>
      <c r="D502" s="111" t="str">
        <f>INDEX(Propetz!C:C,MATCH($E502,Propetz!$D:$D,0),1)</f>
        <v>RS</v>
      </c>
      <c r="E502" s="3">
        <v>1574</v>
      </c>
      <c r="F502" s="112" t="str">
        <f>INDEX(Propetz!F:F,MATCH($E502,Propetz!$D:$D,0),1)</f>
        <v>Yasmin Propetz Distribuição</v>
      </c>
      <c r="G502" s="113" t="str">
        <f>INDEX(Propetz!G:G,MATCH($E502,Propetz!$D:$D,0),1)</f>
        <v>Ativo</v>
      </c>
      <c r="H502" s="34"/>
      <c r="I502" s="12">
        <f>INDEX(Propetz!BU:BU,MATCH($E502,Propetz!$D:$D,0),1)</f>
        <v>0</v>
      </c>
      <c r="J502" s="12">
        <f>INDEX(Propetz!BV:BV,MATCH($E502,Propetz!$D:$D,0),1)</f>
        <v>0</v>
      </c>
      <c r="K502" s="12">
        <f>INDEX(Propetz!BW:BW,MATCH($E502,Propetz!$D:$D,0),1)</f>
        <v>0</v>
      </c>
      <c r="L502" s="12">
        <f>INDEX(Propetz!BX:BX,MATCH($E502,Propetz!$D:$D,0),1)</f>
        <v>6130.69</v>
      </c>
      <c r="M502" s="12">
        <f>INDEX(Propetz!BY:BY,MATCH($E502,Propetz!$D:$D,0),1)</f>
        <v>0</v>
      </c>
    </row>
    <row r="503" spans="3:13" x14ac:dyDescent="0.25">
      <c r="C503" s="110" t="str">
        <f>INDEX(Propetz!B:B,MATCH($E503,Propetz!$D:$D,0),1)</f>
        <v>ERIKA MARQUES DE AGUIAR</v>
      </c>
      <c r="D503" s="111" t="str">
        <f>INDEX(Propetz!C:C,MATCH($E503,Propetz!$D:$D,0),1)</f>
        <v>PE</v>
      </c>
      <c r="E503" s="3">
        <v>1575</v>
      </c>
      <c r="F503" s="112" t="str">
        <f>INDEX(Propetz!F:F,MATCH($E503,Propetz!$D:$D,0),1)</f>
        <v>Cristiane La Maison Propetz</v>
      </c>
      <c r="G503" s="113" t="str">
        <f>INDEX(Propetz!G:G,MATCH($E503,Propetz!$D:$D,0),1)</f>
        <v>Ativo</v>
      </c>
      <c r="H503" s="34"/>
      <c r="I503" s="12">
        <f>INDEX(Propetz!BU:BU,MATCH($E503,Propetz!$D:$D,0),1)</f>
        <v>0</v>
      </c>
      <c r="J503" s="12">
        <f>INDEX(Propetz!BV:BV,MATCH($E503,Propetz!$D:$D,0),1)</f>
        <v>0</v>
      </c>
      <c r="K503" s="12">
        <f>INDEX(Propetz!BW:BW,MATCH($E503,Propetz!$D:$D,0),1)</f>
        <v>0</v>
      </c>
      <c r="L503" s="12">
        <f>INDEX(Propetz!BX:BX,MATCH($E503,Propetz!$D:$D,0),1)</f>
        <v>4896.84</v>
      </c>
      <c r="M503" s="12">
        <f>INDEX(Propetz!BY:BY,MATCH($E503,Propetz!$D:$D,0),1)</f>
        <v>3431</v>
      </c>
    </row>
    <row r="504" spans="3:13" x14ac:dyDescent="0.25">
      <c r="C504" s="110" t="str">
        <f>INDEX(Propetz!B:B,MATCH($E504,Propetz!$D:$D,0),1)</f>
        <v>ASB DISTRIBUIDORA LTDA</v>
      </c>
      <c r="D504" s="111" t="str">
        <f>INDEX(Propetz!C:C,MATCH($E504,Propetz!$D:$D,0),1)</f>
        <v>SC</v>
      </c>
      <c r="E504" s="3">
        <v>1576</v>
      </c>
      <c r="F504" s="112" t="str">
        <f>INDEX(Propetz!F:F,MATCH($E504,Propetz!$D:$D,0),1)</f>
        <v>Carlos Eduardo oliveira Gonçalves dos Santos ME</v>
      </c>
      <c r="G504" s="113" t="str">
        <f>INDEX(Propetz!G:G,MATCH($E504,Propetz!$D:$D,0),1)</f>
        <v>Ativo</v>
      </c>
      <c r="H504" s="34"/>
      <c r="I504" s="12">
        <f>INDEX(Propetz!BU:BU,MATCH($E504,Propetz!$D:$D,0),1)</f>
        <v>0</v>
      </c>
      <c r="J504" s="12">
        <f>INDEX(Propetz!BV:BV,MATCH($E504,Propetz!$D:$D,0),1)</f>
        <v>0</v>
      </c>
      <c r="K504" s="12">
        <f>INDEX(Propetz!BW:BW,MATCH($E504,Propetz!$D:$D,0),1)</f>
        <v>0</v>
      </c>
      <c r="L504" s="12">
        <f>INDEX(Propetz!BX:BX,MATCH($E504,Propetz!$D:$D,0),1)</f>
        <v>0</v>
      </c>
      <c r="M504" s="12">
        <f>INDEX(Propetz!BY:BY,MATCH($E504,Propetz!$D:$D,0),1)</f>
        <v>9401.77</v>
      </c>
    </row>
    <row r="505" spans="3:13" x14ac:dyDescent="0.25">
      <c r="C505" s="110" t="str">
        <f>INDEX(Propetz!B:B,MATCH($E505,Propetz!$D:$D,0),1)</f>
        <v>37.351.589 Wellington Souza Vieira</v>
      </c>
      <c r="D505" s="111" t="str">
        <f>INDEX(Propetz!C:C,MATCH($E505,Propetz!$D:$D,0),1)</f>
        <v>SP</v>
      </c>
      <c r="E505" s="3">
        <v>1577</v>
      </c>
      <c r="F505" s="112" t="str">
        <f>INDEX(Propetz!F:F,MATCH($E505,Propetz!$D:$D,0),1)</f>
        <v>Emanuel Propetz Distribuição</v>
      </c>
      <c r="G505" s="113" t="str">
        <f>INDEX(Propetz!G:G,MATCH($E505,Propetz!$D:$D,0),1)</f>
        <v>Ativo</v>
      </c>
      <c r="H505" s="34"/>
      <c r="I505" s="12">
        <f>INDEX(Propetz!BU:BU,MATCH($E505,Propetz!$D:$D,0),1)</f>
        <v>0</v>
      </c>
      <c r="J505" s="12">
        <f>INDEX(Propetz!BV:BV,MATCH($E505,Propetz!$D:$D,0),1)</f>
        <v>0</v>
      </c>
      <c r="K505" s="12">
        <f>INDEX(Propetz!BW:BW,MATCH($E505,Propetz!$D:$D,0),1)</f>
        <v>0</v>
      </c>
      <c r="L505" s="12">
        <f>INDEX(Propetz!BX:BX,MATCH($E505,Propetz!$D:$D,0),1)</f>
        <v>8822.43</v>
      </c>
      <c r="M505" s="12">
        <f>INDEX(Propetz!BY:BY,MATCH($E505,Propetz!$D:$D,0),1)</f>
        <v>11853.18</v>
      </c>
    </row>
    <row r="506" spans="3:13" x14ac:dyDescent="0.25">
      <c r="C506" s="110" t="str">
        <f>INDEX(Propetz!B:B,MATCH($E506,Propetz!$D:$D,0),1)</f>
        <v>F T Mecate</v>
      </c>
      <c r="D506" s="111" t="str">
        <f>INDEX(Propetz!C:C,MATCH($E506,Propetz!$D:$D,0),1)</f>
        <v>SP</v>
      </c>
      <c r="E506" s="3">
        <v>1578</v>
      </c>
      <c r="F506" s="112" t="str">
        <f>INDEX(Propetz!F:F,MATCH($E506,Propetz!$D:$D,0),1)</f>
        <v>Emanuel Propetz Distribuição</v>
      </c>
      <c r="G506" s="113" t="str">
        <f>INDEX(Propetz!G:G,MATCH($E506,Propetz!$D:$D,0),1)</f>
        <v>Ativo</v>
      </c>
      <c r="H506" s="34"/>
      <c r="I506" s="12">
        <f>INDEX(Propetz!BU:BU,MATCH($E506,Propetz!$D:$D,0),1)</f>
        <v>0</v>
      </c>
      <c r="J506" s="12">
        <f>INDEX(Propetz!BV:BV,MATCH($E506,Propetz!$D:$D,0),1)</f>
        <v>0</v>
      </c>
      <c r="K506" s="12">
        <f>INDEX(Propetz!BW:BW,MATCH($E506,Propetz!$D:$D,0),1)</f>
        <v>0</v>
      </c>
      <c r="L506" s="12">
        <f>INDEX(Propetz!BX:BX,MATCH($E506,Propetz!$D:$D,0),1)</f>
        <v>4948.8099999999995</v>
      </c>
      <c r="M506" s="12">
        <f>INDEX(Propetz!BY:BY,MATCH($E506,Propetz!$D:$D,0),1)</f>
        <v>0</v>
      </c>
    </row>
    <row r="507" spans="3:13" x14ac:dyDescent="0.25">
      <c r="C507" s="110" t="str">
        <f>INDEX(Propetz!B:B,MATCH($E507,Propetz!$D:$D,0),1)</f>
        <v>Rita De Cassia Wanda Mendes Da Costa</v>
      </c>
      <c r="D507" s="111" t="str">
        <f>INDEX(Propetz!C:C,MATCH($E507,Propetz!$D:$D,0),1)</f>
        <v>SP</v>
      </c>
      <c r="E507" s="3">
        <v>1579</v>
      </c>
      <c r="F507" s="112" t="str">
        <f>INDEX(Propetz!F:F,MATCH($E507,Propetz!$D:$D,0),1)</f>
        <v>Emanuel Propetz Distribuição</v>
      </c>
      <c r="G507" s="113" t="str">
        <f>INDEX(Propetz!G:G,MATCH($E507,Propetz!$D:$D,0),1)</f>
        <v>Ativo</v>
      </c>
      <c r="H507" s="34"/>
      <c r="I507" s="12">
        <f>INDEX(Propetz!BU:BU,MATCH($E507,Propetz!$D:$D,0),1)</f>
        <v>0</v>
      </c>
      <c r="J507" s="12">
        <f>INDEX(Propetz!BV:BV,MATCH($E507,Propetz!$D:$D,0),1)</f>
        <v>0</v>
      </c>
      <c r="K507" s="12">
        <f>INDEX(Propetz!BW:BW,MATCH($E507,Propetz!$D:$D,0),1)</f>
        <v>0</v>
      </c>
      <c r="L507" s="12">
        <f>INDEX(Propetz!BX:BX,MATCH($E507,Propetz!$D:$D,0),1)</f>
        <v>7760.45</v>
      </c>
      <c r="M507" s="12">
        <f>INDEX(Propetz!BY:BY,MATCH($E507,Propetz!$D:$D,0),1)</f>
        <v>0</v>
      </c>
    </row>
    <row r="508" spans="3:13" x14ac:dyDescent="0.25">
      <c r="C508" s="110" t="str">
        <f>INDEX(Propetz!B:B,MATCH($E508,Propetz!$D:$D,0),1)</f>
        <v>RODRIGO SANTOS SILVA 39882682839 | SN</v>
      </c>
      <c r="D508" s="111" t="str">
        <f>INDEX(Propetz!C:C,MATCH($E508,Propetz!$D:$D,0),1)</f>
        <v>SP</v>
      </c>
      <c r="E508" s="3">
        <v>1580</v>
      </c>
      <c r="F508" s="112" t="str">
        <f>INDEX(Propetz!F:F,MATCH($E508,Propetz!$D:$D,0),1)</f>
        <v>Emanuel Propetz Distribuição</v>
      </c>
      <c r="G508" s="113" t="str">
        <f>INDEX(Propetz!G:G,MATCH($E508,Propetz!$D:$D,0),1)</f>
        <v>Ativo</v>
      </c>
      <c r="H508" s="34"/>
      <c r="I508" s="12">
        <f>INDEX(Propetz!BU:BU,MATCH($E508,Propetz!$D:$D,0),1)</f>
        <v>0</v>
      </c>
      <c r="J508" s="12">
        <f>INDEX(Propetz!BV:BV,MATCH($E508,Propetz!$D:$D,0),1)</f>
        <v>0</v>
      </c>
      <c r="K508" s="12">
        <f>INDEX(Propetz!BW:BW,MATCH($E508,Propetz!$D:$D,0),1)</f>
        <v>0</v>
      </c>
      <c r="L508" s="12">
        <f>INDEX(Propetz!BX:BX,MATCH($E508,Propetz!$D:$D,0),1)</f>
        <v>4866.1100000000006</v>
      </c>
      <c r="M508" s="12">
        <f>INDEX(Propetz!BY:BY,MATCH($E508,Propetz!$D:$D,0),1)</f>
        <v>0</v>
      </c>
    </row>
    <row r="509" spans="3:13" x14ac:dyDescent="0.25">
      <c r="C509" s="110" t="str">
        <f>INDEX(Propetz!B:B,MATCH($E509,Propetz!$D:$D,0),1)</f>
        <v>A PINA DOS SANTOS DELEZZOTTE LTDA</v>
      </c>
      <c r="D509" s="111" t="str">
        <f>INDEX(Propetz!C:C,MATCH($E509,Propetz!$D:$D,0),1)</f>
        <v>RN</v>
      </c>
      <c r="E509" s="3">
        <v>1581</v>
      </c>
      <c r="F509" s="112" t="str">
        <f>INDEX(Propetz!F:F,MATCH($E509,Propetz!$D:$D,0),1)</f>
        <v>Cristiane La Maison Propetz</v>
      </c>
      <c r="G509" s="113" t="str">
        <f>INDEX(Propetz!G:G,MATCH($E509,Propetz!$D:$D,0),1)</f>
        <v>Ativo</v>
      </c>
      <c r="H509" s="34"/>
      <c r="I509" s="12">
        <f>INDEX(Propetz!BU:BU,MATCH($E509,Propetz!$D:$D,0),1)</f>
        <v>0</v>
      </c>
      <c r="J509" s="12">
        <f>INDEX(Propetz!BV:BV,MATCH($E509,Propetz!$D:$D,0),1)</f>
        <v>0</v>
      </c>
      <c r="K509" s="12">
        <f>INDEX(Propetz!BW:BW,MATCH($E509,Propetz!$D:$D,0),1)</f>
        <v>0</v>
      </c>
      <c r="L509" s="12">
        <f>INDEX(Propetz!BX:BX,MATCH($E509,Propetz!$D:$D,0),1)</f>
        <v>14942.27</v>
      </c>
      <c r="M509" s="12">
        <f>INDEX(Propetz!BY:BY,MATCH($E509,Propetz!$D:$D,0),1)</f>
        <v>5622</v>
      </c>
    </row>
    <row r="510" spans="3:13" x14ac:dyDescent="0.25">
      <c r="C510" s="110" t="str">
        <f>INDEX(Propetz!B:B,MATCH($E510,Propetz!$D:$D,0),1)</f>
        <v>13.368.815 Alexandre Henrique | Sn</v>
      </c>
      <c r="D510" s="111" t="str">
        <f>INDEX(Propetz!C:C,MATCH($E510,Propetz!$D:$D,0),1)</f>
        <v>SP</v>
      </c>
      <c r="E510" s="3">
        <v>1582</v>
      </c>
      <c r="F510" s="112" t="str">
        <f>INDEX(Propetz!F:F,MATCH($E510,Propetz!$D:$D,0),1)</f>
        <v>Emanuel Propetz Distribuição</v>
      </c>
      <c r="G510" s="113" t="str">
        <f>INDEX(Propetz!G:G,MATCH($E510,Propetz!$D:$D,0),1)</f>
        <v>Ativo</v>
      </c>
      <c r="H510" s="34"/>
      <c r="I510" s="12">
        <f>INDEX(Propetz!BU:BU,MATCH($E510,Propetz!$D:$D,0),1)</f>
        <v>0</v>
      </c>
      <c r="J510" s="12">
        <f>INDEX(Propetz!BV:BV,MATCH($E510,Propetz!$D:$D,0),1)</f>
        <v>0</v>
      </c>
      <c r="K510" s="12">
        <f>INDEX(Propetz!BW:BW,MATCH($E510,Propetz!$D:$D,0),1)</f>
        <v>0</v>
      </c>
      <c r="L510" s="12">
        <f>INDEX(Propetz!BX:BX,MATCH($E510,Propetz!$D:$D,0),1)</f>
        <v>9706.61</v>
      </c>
      <c r="M510" s="12">
        <f>INDEX(Propetz!BY:BY,MATCH($E510,Propetz!$D:$D,0),1)</f>
        <v>7210.12</v>
      </c>
    </row>
    <row r="511" spans="3:13" x14ac:dyDescent="0.25">
      <c r="C511" s="110" t="str">
        <f>INDEX(Propetz!B:B,MATCH($E511,Propetz!$D:$D,0),1)</f>
        <v>54.700.724 Renato Correa | Sn</v>
      </c>
      <c r="D511" s="111" t="str">
        <f>INDEX(Propetz!C:C,MATCH($E511,Propetz!$D:$D,0),1)</f>
        <v>RJ</v>
      </c>
      <c r="E511" s="3">
        <v>1583</v>
      </c>
      <c r="F511" s="112" t="str">
        <f>INDEX(Propetz!F:F,MATCH($E511,Propetz!$D:$D,0),1)</f>
        <v>Emanuel Propetz Distribuição</v>
      </c>
      <c r="G511" s="113" t="str">
        <f>INDEX(Propetz!G:G,MATCH($E511,Propetz!$D:$D,0),1)</f>
        <v>Ativo</v>
      </c>
      <c r="H511" s="34"/>
      <c r="I511" s="12">
        <f>INDEX(Propetz!BU:BU,MATCH($E511,Propetz!$D:$D,0),1)</f>
        <v>0</v>
      </c>
      <c r="J511" s="12">
        <f>INDEX(Propetz!BV:BV,MATCH($E511,Propetz!$D:$D,0),1)</f>
        <v>0</v>
      </c>
      <c r="K511" s="12">
        <f>INDEX(Propetz!BW:BW,MATCH($E511,Propetz!$D:$D,0),1)</f>
        <v>0</v>
      </c>
      <c r="L511" s="12">
        <f>INDEX(Propetz!BX:BX,MATCH($E511,Propetz!$D:$D,0),1)</f>
        <v>943.63</v>
      </c>
      <c r="M511" s="12">
        <f>INDEX(Propetz!BY:BY,MATCH($E511,Propetz!$D:$D,0),1)</f>
        <v>0</v>
      </c>
    </row>
    <row r="512" spans="3:13" x14ac:dyDescent="0.25">
      <c r="C512" s="110" t="str">
        <f>INDEX(Propetz!B:B,MATCH($E512,Propetz!$D:$D,0),1)</f>
        <v>Francisco Luciano Alves Honorio Ltda | Rn</v>
      </c>
      <c r="D512" s="111" t="str">
        <f>INDEX(Propetz!C:C,MATCH($E512,Propetz!$D:$D,0),1)</f>
        <v>CE</v>
      </c>
      <c r="E512" s="3">
        <v>1584</v>
      </c>
      <c r="F512" s="112" t="str">
        <f>INDEX(Propetz!F:F,MATCH($E512,Propetz!$D:$D,0),1)</f>
        <v>Emanuel Propetz Distribuição</v>
      </c>
      <c r="G512" s="113" t="str">
        <f>INDEX(Propetz!G:G,MATCH($E512,Propetz!$D:$D,0),1)</f>
        <v>Ativo</v>
      </c>
      <c r="H512" s="34"/>
      <c r="I512" s="12">
        <f>INDEX(Propetz!BU:BU,MATCH($E512,Propetz!$D:$D,0),1)</f>
        <v>0</v>
      </c>
      <c r="J512" s="12">
        <f>INDEX(Propetz!BV:BV,MATCH($E512,Propetz!$D:$D,0),1)</f>
        <v>0</v>
      </c>
      <c r="K512" s="12">
        <f>INDEX(Propetz!BW:BW,MATCH($E512,Propetz!$D:$D,0),1)</f>
        <v>0</v>
      </c>
      <c r="L512" s="12">
        <f>INDEX(Propetz!BX:BX,MATCH($E512,Propetz!$D:$D,0),1)</f>
        <v>13390.47</v>
      </c>
      <c r="M512" s="12">
        <f>INDEX(Propetz!BY:BY,MATCH($E512,Propetz!$D:$D,0),1)</f>
        <v>0</v>
      </c>
    </row>
    <row r="513" spans="3:13" x14ac:dyDescent="0.25">
      <c r="C513" s="110" t="str">
        <f>INDEX(Propetz!B:B,MATCH($E513,Propetz!$D:$D,0),1)</f>
        <v>Rauen Produtos Para Pet Ltda - Sn</v>
      </c>
      <c r="D513" s="111" t="str">
        <f>INDEX(Propetz!C:C,MATCH($E513,Propetz!$D:$D,0),1)</f>
        <v>RS</v>
      </c>
      <c r="E513" s="3">
        <v>1585</v>
      </c>
      <c r="F513" s="112" t="str">
        <f>INDEX(Propetz!F:F,MATCH($E513,Propetz!$D:$D,0),1)</f>
        <v>Yasmin Propetz Distribuição</v>
      </c>
      <c r="G513" s="113" t="str">
        <f>INDEX(Propetz!G:G,MATCH($E513,Propetz!$D:$D,0),1)</f>
        <v>Ativo</v>
      </c>
      <c r="H513" s="34"/>
      <c r="I513" s="12">
        <f>INDEX(Propetz!BU:BU,MATCH($E513,Propetz!$D:$D,0),1)</f>
        <v>0</v>
      </c>
      <c r="J513" s="12">
        <f>INDEX(Propetz!BV:BV,MATCH($E513,Propetz!$D:$D,0),1)</f>
        <v>0</v>
      </c>
      <c r="K513" s="12">
        <f>INDEX(Propetz!BW:BW,MATCH($E513,Propetz!$D:$D,0),1)</f>
        <v>0</v>
      </c>
      <c r="L513" s="12">
        <f>INDEX(Propetz!BX:BX,MATCH($E513,Propetz!$D:$D,0),1)</f>
        <v>10385.880000000001</v>
      </c>
      <c r="M513" s="12">
        <f>INDEX(Propetz!BY:BY,MATCH($E513,Propetz!$D:$D,0),1)</f>
        <v>0</v>
      </c>
    </row>
    <row r="514" spans="3:13" x14ac:dyDescent="0.25">
      <c r="C514" s="110" t="str">
        <f>INDEX(Propetz!B:B,MATCH($E514,Propetz!$D:$D,0),1)</f>
        <v>THAIS BARBOSA DOS SANTOS 38387834840 | SN</v>
      </c>
      <c r="D514" s="111" t="str">
        <f>INDEX(Propetz!C:C,MATCH($E514,Propetz!$D:$D,0),1)</f>
        <v>SP</v>
      </c>
      <c r="E514" s="122">
        <v>1586</v>
      </c>
      <c r="F514" s="112" t="str">
        <f>INDEX(Propetz!F:F,MATCH($E514,Propetz!$D:$D,0),1)</f>
        <v>Emanuel Propetz Distribuição</v>
      </c>
      <c r="G514" s="113" t="str">
        <f>INDEX(Propetz!G:G,MATCH($E514,Propetz!$D:$D,0),1)</f>
        <v>Ativo</v>
      </c>
      <c r="H514" s="34"/>
      <c r="I514" s="12">
        <f>INDEX(Propetz!BU:BU,MATCH($E514,Propetz!$D:$D,0),1)</f>
        <v>0</v>
      </c>
      <c r="J514" s="12">
        <f>INDEX(Propetz!BV:BV,MATCH($E514,Propetz!$D:$D,0),1)</f>
        <v>0</v>
      </c>
      <c r="K514" s="12">
        <f>INDEX(Propetz!BW:BW,MATCH($E514,Propetz!$D:$D,0),1)</f>
        <v>0</v>
      </c>
      <c r="L514" s="12">
        <f>INDEX(Propetz!BX:BX,MATCH($E514,Propetz!$D:$D,0),1)</f>
        <v>8272.84</v>
      </c>
      <c r="M514" s="12">
        <f>INDEX(Propetz!BY:BY,MATCH($E514,Propetz!$D:$D,0),1)</f>
        <v>24274.12</v>
      </c>
    </row>
    <row r="515" spans="3:13" x14ac:dyDescent="0.25">
      <c r="C515" s="110" t="str">
        <f>INDEX(Propetz!B:B,MATCH($E515,Propetz!$D:$D,0),1)</f>
        <v>Dio'Animalli Distribuidora Ltda | Sn</v>
      </c>
      <c r="D515" s="111" t="str">
        <f>INDEX(Propetz!C:C,MATCH($E515,Propetz!$D:$D,0),1)</f>
        <v>SP</v>
      </c>
      <c r="E515" s="122">
        <v>1587</v>
      </c>
      <c r="F515" s="112" t="str">
        <f>INDEX(Propetz!F:F,MATCH($E515,Propetz!$D:$D,0),1)</f>
        <v>Emanuel Propetz Distribuição</v>
      </c>
      <c r="G515" s="113" t="str">
        <f>INDEX(Propetz!G:G,MATCH($E515,Propetz!$D:$D,0),1)</f>
        <v>Ativo</v>
      </c>
      <c r="H515" s="34"/>
      <c r="I515" s="12">
        <f>INDEX(Propetz!BU:BU,MATCH($E515,Propetz!$D:$D,0),1)</f>
        <v>0</v>
      </c>
      <c r="J515" s="12">
        <f>INDEX(Propetz!BV:BV,MATCH($E515,Propetz!$D:$D,0),1)</f>
        <v>0</v>
      </c>
      <c r="K515" s="12">
        <f>INDEX(Propetz!BW:BW,MATCH($E515,Propetz!$D:$D,0),1)</f>
        <v>0</v>
      </c>
      <c r="L515" s="12">
        <f>INDEX(Propetz!BX:BX,MATCH($E515,Propetz!$D:$D,0),1)</f>
        <v>13709.21</v>
      </c>
      <c r="M515" s="12">
        <f>INDEX(Propetz!BY:BY,MATCH($E515,Propetz!$D:$D,0),1)</f>
        <v>47295.710000000006</v>
      </c>
    </row>
    <row r="516" spans="3:13" x14ac:dyDescent="0.25">
      <c r="C516" s="110" t="str">
        <f>INDEX(Propetz!B:B,MATCH($E516,Propetz!$D:$D,0),1)</f>
        <v>Mega Pet de Art e alim p anim Ltda</v>
      </c>
      <c r="D516" s="111" t="str">
        <f>INDEX(Propetz!C:C,MATCH($E516,Propetz!$D:$D,0),1)</f>
        <v>PI</v>
      </c>
      <c r="E516" s="122">
        <v>1588</v>
      </c>
      <c r="F516" s="112" t="str">
        <f>INDEX(Propetz!F:F,MATCH($E516,Propetz!$D:$D,0),1)</f>
        <v>Cristiane La Maison Propetz</v>
      </c>
      <c r="G516" s="113" t="str">
        <f>INDEX(Propetz!G:G,MATCH($E516,Propetz!$D:$D,0),1)</f>
        <v>Ativo</v>
      </c>
      <c r="H516" s="34"/>
      <c r="I516" s="12">
        <f>INDEX(Propetz!BU:BU,MATCH($E516,Propetz!$D:$D,0),1)</f>
        <v>0</v>
      </c>
      <c r="J516" s="12">
        <f>INDEX(Propetz!BV:BV,MATCH($E516,Propetz!$D:$D,0),1)</f>
        <v>0</v>
      </c>
      <c r="K516" s="12">
        <f>INDEX(Propetz!BW:BW,MATCH($E516,Propetz!$D:$D,0),1)</f>
        <v>0</v>
      </c>
      <c r="L516" s="12">
        <f>INDEX(Propetz!BX:BX,MATCH($E516,Propetz!$D:$D,0),1)</f>
        <v>0</v>
      </c>
      <c r="M516" s="12">
        <f>INDEX(Propetz!BY:BY,MATCH($E516,Propetz!$D:$D,0),1)</f>
        <v>24696.240000000002</v>
      </c>
    </row>
    <row r="517" spans="3:13" x14ac:dyDescent="0.25">
      <c r="C517" s="110" t="str">
        <f>INDEX(Propetz!B:B,MATCH($E517,Propetz!$D:$D,0),1)</f>
        <v>Pop Folha 21 Ltda</v>
      </c>
      <c r="D517" s="111" t="str">
        <f>INDEX(Propetz!C:C,MATCH($E517,Propetz!$D:$D,0),1)</f>
        <v>PA</v>
      </c>
      <c r="E517" s="122">
        <v>1589</v>
      </c>
      <c r="F517" s="112" t="str">
        <f>INDEX(Propetz!F:F,MATCH($E517,Propetz!$D:$D,0),1)</f>
        <v>Yasmin Propetz Distribuição</v>
      </c>
      <c r="G517" s="113" t="str">
        <f>INDEX(Propetz!G:G,MATCH($E517,Propetz!$D:$D,0),1)</f>
        <v>Ativo</v>
      </c>
      <c r="H517" s="34"/>
      <c r="I517" s="12">
        <f>INDEX(Propetz!BU:BU,MATCH($E517,Propetz!$D:$D,0),1)</f>
        <v>0</v>
      </c>
      <c r="J517" s="12">
        <f>INDEX(Propetz!BV:BV,MATCH($E517,Propetz!$D:$D,0),1)</f>
        <v>0</v>
      </c>
      <c r="K517" s="12">
        <f>INDEX(Propetz!BW:BW,MATCH($E517,Propetz!$D:$D,0),1)</f>
        <v>0</v>
      </c>
      <c r="L517" s="12">
        <f>INDEX(Propetz!BX:BX,MATCH($E517,Propetz!$D:$D,0),1)</f>
        <v>0</v>
      </c>
      <c r="M517" s="12">
        <f>INDEX(Propetz!BY:BY,MATCH($E517,Propetz!$D:$D,0),1)</f>
        <v>7479.18</v>
      </c>
    </row>
    <row r="518" spans="3:13" x14ac:dyDescent="0.25">
      <c r="C518" s="110" t="str">
        <f>INDEX(Propetz!B:B,MATCH($E518,Propetz!$D:$D,0),1)</f>
        <v>54.411.554 Luciele Caline Barreto Fernandes | Sn</v>
      </c>
      <c r="D518" s="111" t="str">
        <f>INDEX(Propetz!C:C,MATCH($E518,Propetz!$D:$D,0),1)</f>
        <v>PB</v>
      </c>
      <c r="E518" s="122">
        <v>1590</v>
      </c>
      <c r="F518" s="112" t="str">
        <f>INDEX(Propetz!F:F,MATCH($E518,Propetz!$D:$D,0),1)</f>
        <v>Emanuel Propetz Distribuição</v>
      </c>
      <c r="G518" s="113" t="str">
        <f>INDEX(Propetz!G:G,MATCH($E518,Propetz!$D:$D,0),1)</f>
        <v>Ativo</v>
      </c>
      <c r="H518" s="34"/>
      <c r="I518" s="12">
        <f>INDEX(Propetz!BU:BU,MATCH($E518,Propetz!$D:$D,0),1)</f>
        <v>0</v>
      </c>
      <c r="J518" s="12">
        <f>INDEX(Propetz!BV:BV,MATCH($E518,Propetz!$D:$D,0),1)</f>
        <v>0</v>
      </c>
      <c r="K518" s="12">
        <f>INDEX(Propetz!BW:BW,MATCH($E518,Propetz!$D:$D,0),1)</f>
        <v>0</v>
      </c>
      <c r="L518" s="12">
        <f>INDEX(Propetz!BX:BX,MATCH($E518,Propetz!$D:$D,0),1)</f>
        <v>0</v>
      </c>
      <c r="M518" s="12">
        <f>INDEX(Propetz!BY:BY,MATCH($E518,Propetz!$D:$D,0),1)</f>
        <v>2948.07</v>
      </c>
    </row>
    <row r="519" spans="3:13" x14ac:dyDescent="0.25">
      <c r="C519" s="110" t="str">
        <f>INDEX(Propetz!B:B,MATCH($E519,Propetz!$D:$D,0),1)</f>
        <v>Jr Comercio E Pet Shop Ltda | Rn</v>
      </c>
      <c r="D519" s="111" t="str">
        <f>INDEX(Propetz!C:C,MATCH($E519,Propetz!$D:$D,0),1)</f>
        <v>SP</v>
      </c>
      <c r="E519" s="122">
        <v>1591</v>
      </c>
      <c r="F519" s="112" t="str">
        <f>INDEX(Propetz!F:F,MATCH($E519,Propetz!$D:$D,0),1)</f>
        <v>Emanuel Propetz Distribuição</v>
      </c>
      <c r="G519" s="113" t="str">
        <f>INDEX(Propetz!G:G,MATCH($E519,Propetz!$D:$D,0),1)</f>
        <v>Ativo</v>
      </c>
      <c r="H519" s="34"/>
      <c r="I519" s="12">
        <f>INDEX(Propetz!BU:BU,MATCH($E519,Propetz!$D:$D,0),1)</f>
        <v>0</v>
      </c>
      <c r="J519" s="12">
        <f>INDEX(Propetz!BV:BV,MATCH($E519,Propetz!$D:$D,0),1)</f>
        <v>0</v>
      </c>
      <c r="K519" s="12">
        <f>INDEX(Propetz!BW:BW,MATCH($E519,Propetz!$D:$D,0),1)</f>
        <v>0</v>
      </c>
      <c r="L519" s="12">
        <f>INDEX(Propetz!BX:BX,MATCH($E519,Propetz!$D:$D,0),1)</f>
        <v>0</v>
      </c>
      <c r="M519" s="12">
        <f>INDEX(Propetz!BY:BY,MATCH($E519,Propetz!$D:$D,0),1)</f>
        <v>13375.619999999999</v>
      </c>
    </row>
    <row r="520" spans="3:13" x14ac:dyDescent="0.25">
      <c r="C520" s="110" t="str">
        <f>INDEX(Propetz!B:B,MATCH($E520,Propetz!$D:$D,0),1)</f>
        <v>Hub Pet Distribuidora Ltda - Sn</v>
      </c>
      <c r="D520" s="111" t="str">
        <f>INDEX(Propetz!C:C,MATCH($E520,Propetz!$D:$D,0),1)</f>
        <v>AP</v>
      </c>
      <c r="E520" s="122">
        <v>1592</v>
      </c>
      <c r="F520" s="112" t="str">
        <f>INDEX(Propetz!F:F,MATCH($E520,Propetz!$D:$D,0),1)</f>
        <v>Yasmin Propetz Distribuição</v>
      </c>
      <c r="G520" s="113" t="str">
        <f>INDEX(Propetz!G:G,MATCH($E520,Propetz!$D:$D,0),1)</f>
        <v>Ativo</v>
      </c>
      <c r="H520" s="34"/>
      <c r="I520" s="12">
        <f>INDEX(Propetz!BU:BU,MATCH($E520,Propetz!$D:$D,0),1)</f>
        <v>0</v>
      </c>
      <c r="J520" s="12">
        <f>INDEX(Propetz!BV:BV,MATCH($E520,Propetz!$D:$D,0),1)</f>
        <v>0</v>
      </c>
      <c r="K520" s="12">
        <f>INDEX(Propetz!BW:BW,MATCH($E520,Propetz!$D:$D,0),1)</f>
        <v>0</v>
      </c>
      <c r="L520" s="12">
        <f>INDEX(Propetz!BX:BX,MATCH($E520,Propetz!$D:$D,0),1)</f>
        <v>0</v>
      </c>
      <c r="M520" s="12">
        <f>INDEX(Propetz!BY:BY,MATCH($E520,Propetz!$D:$D,0),1)</f>
        <v>12510.58</v>
      </c>
    </row>
    <row r="521" spans="3:13" x14ac:dyDescent="0.25">
      <c r="C521" s="110" t="str">
        <f>INDEX(Propetz!B:B,MATCH($E521,Propetz!$D:$D,0),1)</f>
        <v>Ebazar.Com.Br. Ltda</v>
      </c>
      <c r="D521" s="111" t="str">
        <f>INDEX(Propetz!C:C,MATCH($E521,Propetz!$D:$D,0),1)</f>
        <v>SP</v>
      </c>
      <c r="E521" s="122">
        <v>1593</v>
      </c>
      <c r="F521" s="112" t="str">
        <f>INDEX(Propetz!F:F,MATCH($E521,Propetz!$D:$D,0),1)</f>
        <v>Distribuição NR</v>
      </c>
      <c r="G521" s="113" t="str">
        <f>INDEX(Propetz!G:G,MATCH($E521,Propetz!$D:$D,0),1)</f>
        <v>Ativo</v>
      </c>
      <c r="H521" s="34"/>
      <c r="I521" s="12">
        <f>INDEX(Propetz!BU:BU,MATCH($E521,Propetz!$D:$D,0),1)</f>
        <v>0</v>
      </c>
      <c r="J521" s="12">
        <f>INDEX(Propetz!BV:BV,MATCH($E521,Propetz!$D:$D,0),1)</f>
        <v>0</v>
      </c>
      <c r="K521" s="12">
        <f>INDEX(Propetz!BW:BW,MATCH($E521,Propetz!$D:$D,0),1)</f>
        <v>0</v>
      </c>
      <c r="L521" s="12">
        <f>INDEX(Propetz!BX:BX,MATCH($E521,Propetz!$D:$D,0),1)</f>
        <v>0</v>
      </c>
      <c r="M521" s="12">
        <f>INDEX(Propetz!BY:BY,MATCH($E521,Propetz!$D:$D,0),1)</f>
        <v>830013.70000000007</v>
      </c>
    </row>
    <row r="522" spans="3:13" x14ac:dyDescent="0.25">
      <c r="C522" s="110" t="str">
        <f>INDEX(Propetz!B:B,MATCH($E522,Propetz!$D:$D,0),1)</f>
        <v>Comercial Alves Ltda | Sn</v>
      </c>
      <c r="D522" s="111" t="str">
        <f>INDEX(Propetz!C:C,MATCH($E522,Propetz!$D:$D,0),1)</f>
        <v>RN</v>
      </c>
      <c r="E522" s="122">
        <v>1594</v>
      </c>
      <c r="F522" s="112" t="str">
        <f>INDEX(Propetz!F:F,MATCH($E522,Propetz!$D:$D,0),1)</f>
        <v>Emanuel Propetz Distribuição</v>
      </c>
      <c r="G522" s="113" t="str">
        <f>INDEX(Propetz!G:G,MATCH($E522,Propetz!$D:$D,0),1)</f>
        <v>Ativo</v>
      </c>
      <c r="H522" s="34"/>
      <c r="I522" s="12">
        <f>INDEX(Propetz!BU:BU,MATCH($E522,Propetz!$D:$D,0),1)</f>
        <v>0</v>
      </c>
      <c r="J522" s="12">
        <f>INDEX(Propetz!BV:BV,MATCH($E522,Propetz!$D:$D,0),1)</f>
        <v>0</v>
      </c>
      <c r="K522" s="12">
        <f>INDEX(Propetz!BW:BW,MATCH($E522,Propetz!$D:$D,0),1)</f>
        <v>0</v>
      </c>
      <c r="L522" s="12">
        <f>INDEX(Propetz!BX:BX,MATCH($E522,Propetz!$D:$D,0),1)</f>
        <v>0</v>
      </c>
      <c r="M522" s="12">
        <f>INDEX(Propetz!BY:BY,MATCH($E522,Propetz!$D:$D,0),1)</f>
        <v>6640.31</v>
      </c>
    </row>
    <row r="523" spans="3:13" x14ac:dyDescent="0.25">
      <c r="C523" s="110" t="str">
        <f>INDEX(Propetz!B:B,MATCH($E523,Propetz!$D:$D,0),1)</f>
        <v>Direcao Pet - Comercio De Produtos E Equipamentos Veterinari</v>
      </c>
      <c r="D523" s="111" t="str">
        <f>INDEX(Propetz!C:C,MATCH($E523,Propetz!$D:$D,0),1)</f>
        <v>SP</v>
      </c>
      <c r="E523" s="122">
        <v>1595</v>
      </c>
      <c r="F523" s="112" t="str">
        <f>INDEX(Propetz!F:F,MATCH($E523,Propetz!$D:$D,0),1)</f>
        <v>Emanuel Propetz Distribuição</v>
      </c>
      <c r="G523" s="113" t="str">
        <f>INDEX(Propetz!G:G,MATCH($E523,Propetz!$D:$D,0),1)</f>
        <v>Ativo</v>
      </c>
      <c r="H523" s="34"/>
      <c r="I523" s="12">
        <f>INDEX(Propetz!BU:BU,MATCH($E523,Propetz!$D:$D,0),1)</f>
        <v>0</v>
      </c>
      <c r="J523" s="12">
        <f>INDEX(Propetz!BV:BV,MATCH($E523,Propetz!$D:$D,0),1)</f>
        <v>0</v>
      </c>
      <c r="K523" s="12">
        <f>INDEX(Propetz!BW:BW,MATCH($E523,Propetz!$D:$D,0),1)</f>
        <v>0</v>
      </c>
      <c r="L523" s="12">
        <f>INDEX(Propetz!BX:BX,MATCH($E523,Propetz!$D:$D,0),1)</f>
        <v>0</v>
      </c>
      <c r="M523" s="12">
        <f>INDEX(Propetz!BY:BY,MATCH($E523,Propetz!$D:$D,0),1)</f>
        <v>4697.7299999999996</v>
      </c>
    </row>
    <row r="524" spans="3:13" x14ac:dyDescent="0.25">
      <c r="C524" s="110" t="str">
        <f>INDEX(Propetz!B:B,MATCH($E524,Propetz!$D:$D,0),1)</f>
        <v>Mrp Comercio De Artigos Para Petshop Ltda</v>
      </c>
      <c r="D524" s="111" t="str">
        <f>INDEX(Propetz!C:C,MATCH($E524,Propetz!$D:$D,0),1)</f>
        <v>SP</v>
      </c>
      <c r="E524" s="122">
        <v>1596</v>
      </c>
      <c r="F524" s="112" t="str">
        <f>INDEX(Propetz!F:F,MATCH($E524,Propetz!$D:$D,0),1)</f>
        <v>Cristiane La Maison Propetz</v>
      </c>
      <c r="G524" s="113" t="str">
        <f>INDEX(Propetz!G:G,MATCH($E524,Propetz!$D:$D,0),1)</f>
        <v>Ativo</v>
      </c>
      <c r="H524" s="34"/>
      <c r="I524" s="12">
        <f>INDEX(Propetz!BU:BU,MATCH($E524,Propetz!$D:$D,0),1)</f>
        <v>0</v>
      </c>
      <c r="J524" s="12">
        <f>INDEX(Propetz!BV:BV,MATCH($E524,Propetz!$D:$D,0),1)</f>
        <v>0</v>
      </c>
      <c r="K524" s="12">
        <f>INDEX(Propetz!BW:BW,MATCH($E524,Propetz!$D:$D,0),1)</f>
        <v>0</v>
      </c>
      <c r="L524" s="12">
        <f>INDEX(Propetz!BX:BX,MATCH($E524,Propetz!$D:$D,0),1)</f>
        <v>0</v>
      </c>
      <c r="M524" s="12">
        <f>INDEX(Propetz!BY:BY,MATCH($E524,Propetz!$D:$D,0),1)</f>
        <v>19323.32</v>
      </c>
    </row>
    <row r="525" spans="3:13" x14ac:dyDescent="0.25">
      <c r="C525" s="110" t="str">
        <f>INDEX(Propetz!B:B,MATCH($E525,Propetz!$D:$D,0),1)</f>
        <v>35.973.012 Seyle Ariane Braga Silva | Sn</v>
      </c>
      <c r="D525" s="111" t="str">
        <f>INDEX(Propetz!C:C,MATCH($E525,Propetz!$D:$D,0),1)</f>
        <v>MG</v>
      </c>
      <c r="E525" s="122">
        <v>1597</v>
      </c>
      <c r="F525" s="112" t="str">
        <f>INDEX(Propetz!F:F,MATCH($E525,Propetz!$D:$D,0),1)</f>
        <v>Emanuel Propetz Distribuição</v>
      </c>
      <c r="G525" s="113" t="str">
        <f>INDEX(Propetz!G:G,MATCH($E525,Propetz!$D:$D,0),1)</f>
        <v>Ativo</v>
      </c>
      <c r="H525" s="34"/>
      <c r="I525" s="12">
        <f>INDEX(Propetz!BU:BU,MATCH($E525,Propetz!$D:$D,0),1)</f>
        <v>0</v>
      </c>
      <c r="J525" s="12">
        <f>INDEX(Propetz!BV:BV,MATCH($E525,Propetz!$D:$D,0),1)</f>
        <v>0</v>
      </c>
      <c r="K525" s="12">
        <f>INDEX(Propetz!BW:BW,MATCH($E525,Propetz!$D:$D,0),1)</f>
        <v>0</v>
      </c>
      <c r="L525" s="12">
        <f>INDEX(Propetz!BX:BX,MATCH($E525,Propetz!$D:$D,0),1)</f>
        <v>0</v>
      </c>
      <c r="M525" s="12">
        <f>INDEX(Propetz!BY:BY,MATCH($E525,Propetz!$D:$D,0),1)</f>
        <v>7413.2699999999995</v>
      </c>
    </row>
    <row r="526" spans="3:13" x14ac:dyDescent="0.25">
      <c r="C526" s="110" t="str">
        <f>INDEX(Propetz!B:B,MATCH($E526,Propetz!$D:$D,0),1)</f>
        <v>Raphael Da Cunha Borges Epp</v>
      </c>
      <c r="D526" s="111" t="str">
        <f>INDEX(Propetz!C:C,MATCH($E526,Propetz!$D:$D,0),1)</f>
        <v>CE</v>
      </c>
      <c r="E526" s="122">
        <v>1598</v>
      </c>
      <c r="F526" s="112" t="str">
        <f>INDEX(Propetz!F:F,MATCH($E526,Propetz!$D:$D,0),1)</f>
        <v>Emanuel Propetz Distribuição</v>
      </c>
      <c r="G526" s="113" t="str">
        <f>INDEX(Propetz!G:G,MATCH($E526,Propetz!$D:$D,0),1)</f>
        <v>Ativo</v>
      </c>
      <c r="H526" s="34"/>
      <c r="I526" s="12">
        <f>INDEX(Propetz!BU:BU,MATCH($E526,Propetz!$D:$D,0),1)</f>
        <v>0</v>
      </c>
      <c r="J526" s="12">
        <f>INDEX(Propetz!BV:BV,MATCH($E526,Propetz!$D:$D,0),1)</f>
        <v>0</v>
      </c>
      <c r="K526" s="12">
        <f>INDEX(Propetz!BW:BW,MATCH($E526,Propetz!$D:$D,0),1)</f>
        <v>0</v>
      </c>
      <c r="L526" s="12">
        <f>INDEX(Propetz!BX:BX,MATCH($E526,Propetz!$D:$D,0),1)</f>
        <v>0</v>
      </c>
      <c r="M526" s="12">
        <f>INDEX(Propetz!BY:BY,MATCH($E526,Propetz!$D:$D,0),1)</f>
        <v>4480.7700000000004</v>
      </c>
    </row>
    <row r="527" spans="3:13" x14ac:dyDescent="0.25">
      <c r="C527" s="110" t="str">
        <f>INDEX(Propetz!B:B,MATCH($E527,Propetz!$D:$D,0),1)</f>
        <v>Alpn Distribuidora Ltda Sn</v>
      </c>
      <c r="D527" s="111" t="str">
        <f>INDEX(Propetz!C:C,MATCH($E527,Propetz!$D:$D,0),1)</f>
        <v>MA</v>
      </c>
      <c r="E527" s="177">
        <v>1599</v>
      </c>
      <c r="F527" s="112" t="str">
        <f>INDEX(Propetz!F:F,MATCH($E527,Propetz!$D:$D,0),1)</f>
        <v>Cristiane La Maison Propetz</v>
      </c>
      <c r="G527" s="113" t="str">
        <f>INDEX(Propetz!G:G,MATCH($E527,Propetz!$D:$D,0),1)</f>
        <v>Ativo</v>
      </c>
      <c r="H527" s="34"/>
      <c r="I527" s="176">
        <f>INDEX(Propetz!BU:BU,MATCH($E527,Propetz!$D:$D,0),1)</f>
        <v>0</v>
      </c>
      <c r="J527" s="176">
        <f>INDEX(Propetz!BV:BV,MATCH($E527,Propetz!$D:$D,0),1)</f>
        <v>0</v>
      </c>
      <c r="K527" s="176">
        <f>INDEX(Propetz!BW:BW,MATCH($E527,Propetz!$D:$D,0),1)</f>
        <v>0</v>
      </c>
      <c r="L527" s="176">
        <f>INDEX(Propetz!BX:BX,MATCH($E527,Propetz!$D:$D,0),1)</f>
        <v>0</v>
      </c>
      <c r="M527" s="176">
        <f>INDEX(Propetz!BY:BY,MATCH($E527,Propetz!$D:$D,0),1)</f>
        <v>15216.7</v>
      </c>
    </row>
    <row r="528" spans="3:13" x14ac:dyDescent="0.25">
      <c r="C528" s="110" t="str">
        <f>INDEX(Propetz!B:B,MATCH($E528,Propetz!$D:$D,0),1)</f>
        <v>Copyserv - Servicos Especializados Ltda | Sn</v>
      </c>
      <c r="D528" s="111" t="str">
        <f>INDEX(Propetz!C:C,MATCH($E528,Propetz!$D:$D,0),1)</f>
        <v>MG</v>
      </c>
      <c r="E528" s="177">
        <v>1600</v>
      </c>
      <c r="F528" s="112" t="str">
        <f>INDEX(Propetz!F:F,MATCH($E528,Propetz!$D:$D,0),1)</f>
        <v>Emanuel Propetz Distribuição</v>
      </c>
      <c r="G528" s="113" t="str">
        <f>INDEX(Propetz!G:G,MATCH($E528,Propetz!$D:$D,0),1)</f>
        <v>Ativo</v>
      </c>
      <c r="H528" s="34"/>
      <c r="I528" s="176">
        <f>INDEX(Propetz!BU:BU,MATCH($E528,Propetz!$D:$D,0),1)</f>
        <v>0</v>
      </c>
      <c r="J528" s="176">
        <f>INDEX(Propetz!BV:BV,MATCH($E528,Propetz!$D:$D,0),1)</f>
        <v>0</v>
      </c>
      <c r="K528" s="176">
        <f>INDEX(Propetz!BW:BW,MATCH($E528,Propetz!$D:$D,0),1)</f>
        <v>0</v>
      </c>
      <c r="L528" s="176">
        <f>INDEX(Propetz!BX:BX,MATCH($E528,Propetz!$D:$D,0),1)</f>
        <v>0</v>
      </c>
      <c r="M528" s="176">
        <f>INDEX(Propetz!BY:BY,MATCH($E528,Propetz!$D:$D,0),1)</f>
        <v>6958.67</v>
      </c>
    </row>
    <row r="529" spans="3:13" x14ac:dyDescent="0.25">
      <c r="C529" s="110" t="str">
        <f>INDEX(Propetz!B:B,MATCH($E529,Propetz!$D:$D,0),1)</f>
        <v>Pet Stop Estetica Animal Ltda Sn</v>
      </c>
      <c r="D529" s="111" t="str">
        <f>INDEX(Propetz!C:C,MATCH($E529,Propetz!$D:$D,0),1)</f>
        <v>DF</v>
      </c>
      <c r="E529" s="177">
        <v>1601</v>
      </c>
      <c r="F529" s="112" t="str">
        <f>INDEX(Propetz!F:F,MATCH($E529,Propetz!$D:$D,0),1)</f>
        <v>Cristiane La Maison Propetz</v>
      </c>
      <c r="G529" s="113" t="str">
        <f>INDEX(Propetz!G:G,MATCH($E529,Propetz!$D:$D,0),1)</f>
        <v>Ativo</v>
      </c>
      <c r="H529" s="34"/>
      <c r="I529" s="176">
        <f>INDEX(Propetz!BU:BU,MATCH($E529,Propetz!$D:$D,0),1)</f>
        <v>0</v>
      </c>
      <c r="J529" s="176">
        <f>INDEX(Propetz!BV:BV,MATCH($E529,Propetz!$D:$D,0),1)</f>
        <v>0</v>
      </c>
      <c r="K529" s="176">
        <f>INDEX(Propetz!BW:BW,MATCH($E529,Propetz!$D:$D,0),1)</f>
        <v>0</v>
      </c>
      <c r="L529" s="176">
        <f>INDEX(Propetz!BX:BX,MATCH($E529,Propetz!$D:$D,0),1)</f>
        <v>0</v>
      </c>
      <c r="M529" s="176">
        <f>INDEX(Propetz!BY:BY,MATCH($E529,Propetz!$D:$D,0),1)</f>
        <v>2771.34</v>
      </c>
    </row>
    <row r="530" spans="3:13" x14ac:dyDescent="0.25">
      <c r="C530" s="110" t="str">
        <f>INDEX(Propetz!B:B,MATCH($E530,Propetz!$D:$D,0),1)</f>
        <v>Fz Pet Distribuidora Ltda | Rn</v>
      </c>
      <c r="D530" s="111" t="str">
        <f>INDEX(Propetz!C:C,MATCH($E530,Propetz!$D:$D,0),1)</f>
        <v>MG</v>
      </c>
      <c r="E530" s="177">
        <v>1602</v>
      </c>
      <c r="F530" s="112" t="str">
        <f>INDEX(Propetz!F:F,MATCH($E530,Propetz!$D:$D,0),1)</f>
        <v>Emanuel Propetz Distribuição</v>
      </c>
      <c r="G530" s="113" t="str">
        <f>INDEX(Propetz!G:G,MATCH($E530,Propetz!$D:$D,0),1)</f>
        <v>Ativo</v>
      </c>
      <c r="H530" s="34"/>
      <c r="I530" s="176">
        <f>INDEX(Propetz!BU:BU,MATCH($E530,Propetz!$D:$D,0),1)</f>
        <v>0</v>
      </c>
      <c r="J530" s="176">
        <f>INDEX(Propetz!BV:BV,MATCH($E530,Propetz!$D:$D,0),1)</f>
        <v>0</v>
      </c>
      <c r="K530" s="176">
        <f>INDEX(Propetz!BW:BW,MATCH($E530,Propetz!$D:$D,0),1)</f>
        <v>0</v>
      </c>
      <c r="L530" s="176">
        <f>INDEX(Propetz!BX:BX,MATCH($E530,Propetz!$D:$D,0),1)</f>
        <v>0</v>
      </c>
      <c r="M530" s="176">
        <f>INDEX(Propetz!BY:BY,MATCH($E530,Propetz!$D:$D,0),1)</f>
        <v>4578.62</v>
      </c>
    </row>
    <row r="531" spans="3:13" x14ac:dyDescent="0.25">
      <c r="C531" s="110" t="str">
        <f>INDEX(Propetz!B:B,MATCH($E531,Propetz!$D:$D,0),1)</f>
        <v>L Barbosa Salgado Comercio</v>
      </c>
      <c r="D531" s="111" t="str">
        <f>INDEX(Propetz!C:C,MATCH($E531,Propetz!$D:$D,0),1)</f>
        <v>TJ</v>
      </c>
      <c r="E531" s="177">
        <v>1603</v>
      </c>
      <c r="F531" s="112" t="str">
        <f>INDEX(Propetz!F:F,MATCH($E531,Propetz!$D:$D,0),1)</f>
        <v>Carlos Eduardo oliveira Gonçalves dos Santos ME</v>
      </c>
      <c r="G531" s="113" t="str">
        <f>INDEX(Propetz!G:G,MATCH($E531,Propetz!$D:$D,0),1)</f>
        <v>Ativo</v>
      </c>
      <c r="H531" s="34"/>
      <c r="I531" s="176">
        <f>INDEX(Propetz!BU:BU,MATCH($E531,Propetz!$D:$D,0),1)</f>
        <v>0</v>
      </c>
      <c r="J531" s="176">
        <f>INDEX(Propetz!BV:BV,MATCH($E531,Propetz!$D:$D,0),1)</f>
        <v>0</v>
      </c>
      <c r="K531" s="176">
        <f>INDEX(Propetz!BW:BW,MATCH($E531,Propetz!$D:$D,0),1)</f>
        <v>0</v>
      </c>
      <c r="L531" s="176">
        <f>INDEX(Propetz!BX:BX,MATCH($E531,Propetz!$D:$D,0),1)</f>
        <v>0</v>
      </c>
      <c r="M531" s="176">
        <f>INDEX(Propetz!BY:BY,MATCH($E531,Propetz!$D:$D,0),1)</f>
        <v>5094.01</v>
      </c>
    </row>
    <row r="532" spans="3:13" x14ac:dyDescent="0.25">
      <c r="C532" s="110" t="str">
        <f>INDEX(Propetz!B:B,MATCH($E532,Propetz!$D:$D,0),1)</f>
        <v>Lyz Distribuidora  | Sn</v>
      </c>
      <c r="D532" s="111" t="str">
        <f>INDEX(Propetz!C:C,MATCH($E532,Propetz!$D:$D,0),1)</f>
        <v>PB</v>
      </c>
      <c r="E532" s="177">
        <v>1604</v>
      </c>
      <c r="F532" s="112" t="str">
        <f>INDEX(Propetz!F:F,MATCH($E532,Propetz!$D:$D,0),1)</f>
        <v>Emanuel Propetz Distribuição</v>
      </c>
      <c r="G532" s="113" t="str">
        <f>INDEX(Propetz!G:G,MATCH($E532,Propetz!$D:$D,0),1)</f>
        <v>Ativo</v>
      </c>
      <c r="H532" s="34"/>
      <c r="I532" s="176">
        <f>INDEX(Propetz!BU:BU,MATCH($E532,Propetz!$D:$D,0),1)</f>
        <v>0</v>
      </c>
      <c r="J532" s="176">
        <f>INDEX(Propetz!BV:BV,MATCH($E532,Propetz!$D:$D,0),1)</f>
        <v>0</v>
      </c>
      <c r="K532" s="176">
        <f>INDEX(Propetz!BW:BW,MATCH($E532,Propetz!$D:$D,0),1)</f>
        <v>0</v>
      </c>
      <c r="L532" s="176">
        <f>INDEX(Propetz!BX:BX,MATCH($E532,Propetz!$D:$D,0),1)</f>
        <v>0</v>
      </c>
      <c r="M532" s="176">
        <f>INDEX(Propetz!BY:BY,MATCH($E532,Propetz!$D:$D,0),1)</f>
        <v>9707.4</v>
      </c>
    </row>
    <row r="533" spans="3:13" x14ac:dyDescent="0.25">
      <c r="C533" s="110" t="str">
        <f>INDEX(Propetz!B:B,MATCH($E533,Propetz!$D:$D,0),1)</f>
        <v>Life Distribuidora De Ferragens</v>
      </c>
      <c r="D533" s="111" t="str">
        <f>INDEX(Propetz!C:C,MATCH($E533,Propetz!$D:$D,0),1)</f>
        <v>SC</v>
      </c>
      <c r="E533" s="177">
        <v>-1</v>
      </c>
      <c r="F533" s="112" t="str">
        <f>INDEX(Propetz!F:F,MATCH($E533,Propetz!$D:$D,0),1)</f>
        <v>Distribuição NR</v>
      </c>
      <c r="G533" s="113" t="str">
        <f>INDEX(Propetz!G:G,MATCH($E533,Propetz!$D:$D,0),1)</f>
        <v>Ativo</v>
      </c>
      <c r="H533" s="34"/>
      <c r="I533" s="176">
        <f>INDEX(Propetz!BU:BU,MATCH($E533,Propetz!$D:$D,0),1)</f>
        <v>0</v>
      </c>
      <c r="J533" s="176">
        <f>INDEX(Propetz!BV:BV,MATCH($E533,Propetz!$D:$D,0),1)</f>
        <v>0</v>
      </c>
      <c r="K533" s="176">
        <f>INDEX(Propetz!BW:BW,MATCH($E533,Propetz!$D:$D,0),1)</f>
        <v>0</v>
      </c>
      <c r="L533" s="176">
        <f>INDEX(Propetz!BX:BX,MATCH($E533,Propetz!$D:$D,0),1)</f>
        <v>0</v>
      </c>
      <c r="M533" s="176">
        <f>INDEX(Propetz!BY:BY,MATCH($E533,Propetz!$D:$D,0),1)</f>
        <v>84169.53</v>
      </c>
    </row>
    <row r="534" spans="3:13" x14ac:dyDescent="0.25">
      <c r="C534" s="67" t="str">
        <f>INDEX(Propetz!B:B,MATCH($E534,Propetz!$D:$D,0),1)</f>
        <v>Elton Dos Santos Pinto</v>
      </c>
      <c r="D534" s="78" t="str">
        <f>INDEX(Propetz!C:C,MATCH($E534,Propetz!$D:$D,0),1)</f>
        <v>MG</v>
      </c>
      <c r="E534" s="66">
        <v>1526</v>
      </c>
      <c r="F534" s="78" t="str">
        <f>INDEX(Propetz!F:F,MATCH($E534,Propetz!$D:$D,0),1)</f>
        <v>Emanuel Propetz Distribuição</v>
      </c>
      <c r="G534" s="78" t="str">
        <f>INDEX(Propetz!G:G,MATCH($E534,Propetz!$D:$D,0),1)</f>
        <v>Ativo</v>
      </c>
      <c r="H534" s="73"/>
      <c r="I534" s="12">
        <f>INDEX(Propetz!BU:BU,MATCH($E534,Propetz!$D:$D,0),1)</f>
        <v>0</v>
      </c>
      <c r="J534" s="12">
        <f>INDEX(Propetz!BV:BV,MATCH($E534,Propetz!$D:$D,0),1)</f>
        <v>0</v>
      </c>
      <c r="K534" s="12">
        <f>INDEX(Propetz!BW:BW,MATCH($E534,Propetz!$D:$D,0),1)</f>
        <v>0</v>
      </c>
      <c r="L534" s="12">
        <f>INDEX(Propetz!BX:BX,MATCH($E534,Propetz!$D:$D,0),1)</f>
        <v>4920.96</v>
      </c>
      <c r="M534" s="12">
        <f>INDEX(Propetz!BY:BY,MATCH($E534,Propetz!$D:$D,0),1)</f>
        <v>0</v>
      </c>
    </row>
    <row r="535" spans="3:13" x14ac:dyDescent="0.25">
      <c r="C535" s="49"/>
      <c r="D535" s="49"/>
      <c r="E535" s="49"/>
      <c r="F535" s="49"/>
      <c r="G535" s="49"/>
    </row>
    <row r="536" spans="3:13" x14ac:dyDescent="0.25">
      <c r="C536" s="48" t="s">
        <v>715</v>
      </c>
      <c r="D536" s="48">
        <f>COUNTA(C6:C534)</f>
        <v>529</v>
      </c>
    </row>
    <row r="537" spans="3:13" x14ac:dyDescent="0.25">
      <c r="C537" s="48" t="s">
        <v>716</v>
      </c>
      <c r="D537" s="79">
        <f>Propetz!C534</f>
        <v>529</v>
      </c>
    </row>
    <row r="538" spans="3:13" x14ac:dyDescent="0.25">
      <c r="C538" s="2" t="b">
        <f>D536=D537</f>
        <v>1</v>
      </c>
    </row>
  </sheetData>
  <phoneticPr fontId="6" type="noConversion"/>
  <conditionalFormatting sqref="C5:C534">
    <cfRule type="duplicateValues" dxfId="30" priority="1632"/>
  </conditionalFormatting>
  <conditionalFormatting sqref="C309:C321">
    <cfRule type="duplicateValues" dxfId="29" priority="37"/>
  </conditionalFormatting>
  <conditionalFormatting sqref="C322:C324">
    <cfRule type="duplicateValues" dxfId="28" priority="36"/>
  </conditionalFormatting>
  <conditionalFormatting sqref="C325">
    <cfRule type="duplicateValues" dxfId="27" priority="35"/>
  </conditionalFormatting>
  <conditionalFormatting sqref="C328">
    <cfRule type="duplicateValues" dxfId="26" priority="38"/>
  </conditionalFormatting>
  <conditionalFormatting sqref="C329:C340">
    <cfRule type="duplicateValues" dxfId="25" priority="42"/>
  </conditionalFormatting>
  <conditionalFormatting sqref="C341:C349">
    <cfRule type="duplicateValues" dxfId="24" priority="40"/>
  </conditionalFormatting>
  <conditionalFormatting sqref="C383:C390">
    <cfRule type="duplicateValues" dxfId="23" priority="41"/>
  </conditionalFormatting>
  <conditionalFormatting sqref="C391:C396">
    <cfRule type="duplicateValues" dxfId="22" priority="39"/>
  </conditionalFormatting>
  <conditionalFormatting sqref="C413:C417">
    <cfRule type="duplicateValues" dxfId="21" priority="1661" stopIfTrue="1"/>
    <cfRule type="expression" dxfId="20" priority="1662" stopIfTrue="1">
      <formula>AND(COUNTIF($V:$V, C413)+COUNTIF($L:$L, C413)&gt;1,NOT(ISBLANK(C413)))</formula>
    </cfRule>
  </conditionalFormatting>
  <conditionalFormatting sqref="C423:C424">
    <cfRule type="duplicateValues" dxfId="19" priority="1663" stopIfTrue="1"/>
    <cfRule type="expression" dxfId="18" priority="1664" stopIfTrue="1">
      <formula>AND(COUNTIF($U:$U, C423)+COUNTIF($K:$K, C423)&gt;1,NOT(ISBLANK(C423)))</formula>
    </cfRule>
  </conditionalFormatting>
  <conditionalFormatting sqref="C425:C426">
    <cfRule type="duplicateValues" dxfId="17" priority="1665" stopIfTrue="1"/>
    <cfRule type="expression" dxfId="16" priority="1666" stopIfTrue="1">
      <formula>AND(COUNTIF($U:$U, C425)+COUNTIF($K:$K, C425)&gt;1,NOT(ISBLANK(C425)))</formula>
    </cfRule>
  </conditionalFormatting>
  <conditionalFormatting sqref="E309:E321">
    <cfRule type="duplicateValues" dxfId="15" priority="23"/>
  </conditionalFormatting>
  <conditionalFormatting sqref="E322:E324">
    <cfRule type="duplicateValues" dxfId="14" priority="22"/>
  </conditionalFormatting>
  <conditionalFormatting sqref="E325">
    <cfRule type="duplicateValues" dxfId="13" priority="21"/>
  </conditionalFormatting>
  <conditionalFormatting sqref="E328">
    <cfRule type="duplicateValues" dxfId="12" priority="24"/>
  </conditionalFormatting>
  <conditionalFormatting sqref="E329:E340">
    <cfRule type="duplicateValues" dxfId="11" priority="26"/>
  </conditionalFormatting>
  <conditionalFormatting sqref="E341:E349">
    <cfRule type="duplicateValues" dxfId="10" priority="25"/>
  </conditionalFormatting>
  <conditionalFormatting sqref="E397:E401">
    <cfRule type="duplicateValues" dxfId="9" priority="20" stopIfTrue="1"/>
  </conditionalFormatting>
  <conditionalFormatting sqref="E402:E407">
    <cfRule type="duplicateValues" dxfId="8" priority="17"/>
    <cfRule type="duplicateValues" dxfId="7" priority="18"/>
    <cfRule type="duplicateValues" dxfId="6" priority="19" stopIfTrue="1"/>
  </conditionalFormatting>
  <conditionalFormatting sqref="E482:E492">
    <cfRule type="duplicateValues" dxfId="5" priority="3"/>
  </conditionalFormatting>
  <conditionalFormatting sqref="E493:E502">
    <cfRule type="duplicateValues" dxfId="4" priority="2"/>
  </conditionalFormatting>
  <conditionalFormatting sqref="E503:E533">
    <cfRule type="duplicateValues" dxfId="3" priority="1"/>
  </conditionalFormatting>
  <conditionalFormatting sqref="E534 E5:E481">
    <cfRule type="duplicateValues" dxfId="2" priority="1546"/>
  </conditionalFormatting>
  <pageMargins left="0.511811024" right="0.511811024" top="0.78740157499999996" bottom="0.78740157499999996" header="0.31496062000000002" footer="0.31496062000000002"/>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D3E7A-BE4E-4276-9BB7-0CDF0440A057}">
  <dimension ref="C2:AF397"/>
  <sheetViews>
    <sheetView topLeftCell="I368" workbookViewId="0">
      <selection activeCell="F383" sqref="F383:U397"/>
    </sheetView>
  </sheetViews>
  <sheetFormatPr defaultRowHeight="15" x14ac:dyDescent="0.25"/>
  <cols>
    <col min="3" max="3" width="19.140625" style="81" bestFit="1" customWidth="1"/>
    <col min="4" max="4" width="82.5703125" style="81" bestFit="1" customWidth="1"/>
    <col min="5" max="5" width="40.7109375" style="81" bestFit="1" customWidth="1"/>
    <col min="6" max="6" width="8.42578125" style="81" bestFit="1" customWidth="1"/>
    <col min="7" max="7" width="8.7109375" style="81" bestFit="1" customWidth="1"/>
    <col min="8" max="8" width="9.140625" style="81"/>
    <col min="9" max="9" width="8.7109375" style="81" bestFit="1" customWidth="1"/>
    <col min="10" max="10" width="9" style="81" bestFit="1" customWidth="1"/>
    <col min="11" max="11" width="8.5703125" style="81" bestFit="1" customWidth="1"/>
    <col min="12" max="12" width="8" style="81" customWidth="1"/>
    <col min="13" max="13" width="9" style="81" customWidth="1"/>
    <col min="14" max="14" width="8.42578125" style="81" customWidth="1"/>
    <col min="15" max="15" width="8.85546875" style="81" customWidth="1"/>
    <col min="16" max="16" width="9.140625" style="81"/>
    <col min="17" max="17" width="8.85546875" style="81" customWidth="1"/>
    <col min="18" max="18" width="12.140625" style="81" customWidth="1"/>
    <col min="19" max="19" width="11.7109375" style="90" customWidth="1"/>
    <col min="20" max="20" width="10.85546875" style="81" customWidth="1"/>
    <col min="21" max="21" width="10.28515625" style="81" customWidth="1"/>
    <col min="22" max="22" width="14.42578125" style="81" customWidth="1"/>
    <col min="23" max="23" width="14.42578125" style="81" hidden="1" customWidth="1"/>
    <col min="24" max="24" width="9.7109375" style="81" hidden="1" customWidth="1"/>
    <col min="25" max="25" width="10.7109375" style="81" hidden="1" customWidth="1"/>
    <col min="26" max="26" width="11.28515625" style="81" hidden="1" customWidth="1"/>
    <col min="27" max="27" width="11.5703125" style="81" hidden="1" customWidth="1"/>
    <col min="28" max="28" width="11.85546875" style="81" hidden="1" customWidth="1"/>
    <col min="29" max="29" width="11.7109375" style="81" hidden="1" customWidth="1"/>
    <col min="30" max="30" width="11.7109375" style="81" customWidth="1"/>
    <col min="31" max="31" width="9.140625" style="107"/>
  </cols>
  <sheetData>
    <row r="2" spans="3:32" x14ac:dyDescent="0.25">
      <c r="S2" s="81"/>
    </row>
    <row r="3" spans="3:32" x14ac:dyDescent="0.25">
      <c r="S3" s="81"/>
    </row>
    <row r="4" spans="3:32" x14ac:dyDescent="0.25">
      <c r="F4" s="81">
        <v>2025</v>
      </c>
      <c r="G4" s="81">
        <v>2025</v>
      </c>
      <c r="H4" s="81">
        <v>2025</v>
      </c>
      <c r="I4" s="81">
        <v>2025</v>
      </c>
      <c r="J4" s="81">
        <v>2025</v>
      </c>
      <c r="K4" s="81">
        <v>2025</v>
      </c>
      <c r="L4" s="81">
        <v>2025</v>
      </c>
      <c r="M4" s="81">
        <v>2025</v>
      </c>
      <c r="N4" s="81">
        <v>2025</v>
      </c>
      <c r="O4" s="81">
        <v>2025</v>
      </c>
      <c r="P4" s="81">
        <v>2025</v>
      </c>
      <c r="Q4" s="81">
        <v>2025</v>
      </c>
      <c r="R4" s="81">
        <v>2026</v>
      </c>
      <c r="S4" s="81">
        <v>2026</v>
      </c>
      <c r="T4" s="81">
        <v>2026</v>
      </c>
      <c r="U4" s="81">
        <v>2026</v>
      </c>
      <c r="V4" s="81">
        <v>2026</v>
      </c>
      <c r="W4" s="81">
        <v>2026</v>
      </c>
      <c r="X4" s="81">
        <v>2026</v>
      </c>
      <c r="Y4" s="81">
        <v>2026</v>
      </c>
      <c r="Z4" s="81">
        <v>2026</v>
      </c>
      <c r="AA4" s="81">
        <v>2026</v>
      </c>
      <c r="AB4" s="81">
        <v>2026</v>
      </c>
      <c r="AC4" s="81">
        <v>2026</v>
      </c>
    </row>
    <row r="5" spans="3:32" x14ac:dyDescent="0.25">
      <c r="C5" s="89" t="s">
        <v>1959</v>
      </c>
      <c r="D5" s="91" t="s">
        <v>1960</v>
      </c>
      <c r="E5" s="91" t="s">
        <v>1961</v>
      </c>
      <c r="F5" s="91" t="s">
        <v>1667</v>
      </c>
      <c r="G5" s="91" t="s">
        <v>1668</v>
      </c>
      <c r="H5" s="91" t="s">
        <v>1669</v>
      </c>
      <c r="I5" s="91" t="s">
        <v>1670</v>
      </c>
      <c r="J5" s="91" t="s">
        <v>1671</v>
      </c>
      <c r="K5" s="91" t="s">
        <v>1672</v>
      </c>
      <c r="L5" s="91" t="s">
        <v>1962</v>
      </c>
      <c r="M5" s="91" t="s">
        <v>1963</v>
      </c>
      <c r="N5" s="91" t="s">
        <v>1964</v>
      </c>
      <c r="O5" s="91" t="s">
        <v>1965</v>
      </c>
      <c r="P5" s="91" t="s">
        <v>1966</v>
      </c>
      <c r="Q5" s="91" t="s">
        <v>1967</v>
      </c>
      <c r="R5" s="91" t="s">
        <v>1968</v>
      </c>
      <c r="S5" s="91" t="s">
        <v>1969</v>
      </c>
      <c r="T5" s="91" t="s">
        <v>1970</v>
      </c>
      <c r="U5" s="91" t="s">
        <v>1971</v>
      </c>
      <c r="V5" s="91" t="s">
        <v>1972</v>
      </c>
      <c r="W5" s="91" t="s">
        <v>1973</v>
      </c>
      <c r="X5" s="91" t="s">
        <v>1974</v>
      </c>
      <c r="Y5" s="91" t="s">
        <v>1975</v>
      </c>
      <c r="Z5" s="91" t="s">
        <v>1976</v>
      </c>
      <c r="AA5" s="91" t="s">
        <v>1977</v>
      </c>
      <c r="AB5" s="91" t="s">
        <v>1978</v>
      </c>
      <c r="AC5" s="91" t="s">
        <v>1979</v>
      </c>
      <c r="AD5" s="91" t="s">
        <v>2042</v>
      </c>
      <c r="AE5" s="108" t="s">
        <v>2041</v>
      </c>
      <c r="AF5" s="103" t="s">
        <v>2043</v>
      </c>
    </row>
    <row r="6" spans="3:32" x14ac:dyDescent="0.25">
      <c r="C6" s="84" t="s">
        <v>746</v>
      </c>
      <c r="D6" s="92" t="s">
        <v>1264</v>
      </c>
      <c r="E6" s="93" t="s">
        <v>1265</v>
      </c>
      <c r="F6" s="82">
        <v>819</v>
      </c>
      <c r="G6" s="94">
        <v>771</v>
      </c>
      <c r="H6" s="94">
        <v>855</v>
      </c>
      <c r="I6" s="94">
        <v>816</v>
      </c>
      <c r="J6" s="94">
        <v>768</v>
      </c>
      <c r="K6" s="94">
        <v>876</v>
      </c>
      <c r="L6" s="94">
        <v>846</v>
      </c>
      <c r="M6" s="94">
        <v>1896</v>
      </c>
      <c r="N6" s="94">
        <v>936</v>
      </c>
      <c r="O6" s="94">
        <v>1092</v>
      </c>
      <c r="P6" s="94">
        <v>48</v>
      </c>
      <c r="Q6" s="94">
        <v>876</v>
      </c>
      <c r="R6" s="94">
        <v>996</v>
      </c>
      <c r="S6" s="95">
        <v>1162</v>
      </c>
      <c r="T6" s="94">
        <v>996</v>
      </c>
      <c r="U6" s="94">
        <v>876</v>
      </c>
      <c r="V6" s="182">
        <v>1080</v>
      </c>
      <c r="W6" s="94"/>
      <c r="X6" s="94"/>
      <c r="Y6" s="94"/>
      <c r="Z6" s="94"/>
      <c r="AA6" s="94"/>
      <c r="AB6" s="94"/>
      <c r="AC6" s="94"/>
      <c r="AD6" s="96">
        <f>SUM(Tabela15[[#This Row],[Jan]:[Dez13]])</f>
        <v>15709</v>
      </c>
      <c r="AE6" s="115">
        <f>AD6/SUM($AD$6:$AD$397)</f>
        <v>5.0578909409370737E-2</v>
      </c>
      <c r="AF6" s="102" t="str">
        <f t="shared" ref="AF6:AF69" si="0">IF(AE6&gt;1.5%,"A",IF(AND(AE6&gt;0.5%,AE6&lt;=1.5%),"B",IF(A66&lt;=0.5%,"C")))</f>
        <v>A</v>
      </c>
    </row>
    <row r="7" spans="3:32" x14ac:dyDescent="0.25">
      <c r="C7" s="86" t="s">
        <v>853</v>
      </c>
      <c r="D7" s="92" t="s">
        <v>1268</v>
      </c>
      <c r="E7" s="93" t="s">
        <v>1269</v>
      </c>
      <c r="F7" s="82">
        <v>1095</v>
      </c>
      <c r="G7" s="94">
        <v>783</v>
      </c>
      <c r="H7" s="94">
        <v>591</v>
      </c>
      <c r="I7" s="94">
        <v>816</v>
      </c>
      <c r="J7" s="94">
        <v>1104</v>
      </c>
      <c r="K7" s="94">
        <v>528</v>
      </c>
      <c r="L7" s="94">
        <v>796</v>
      </c>
      <c r="M7" s="94">
        <v>900</v>
      </c>
      <c r="N7" s="94">
        <v>804</v>
      </c>
      <c r="O7" s="94">
        <v>1166</v>
      </c>
      <c r="P7" s="94">
        <v>468</v>
      </c>
      <c r="Q7" s="94">
        <v>552</v>
      </c>
      <c r="R7" s="94">
        <v>816</v>
      </c>
      <c r="S7" s="95">
        <v>600</v>
      </c>
      <c r="T7" s="94">
        <v>985</v>
      </c>
      <c r="U7" s="94">
        <v>672</v>
      </c>
      <c r="V7" s="182">
        <v>817</v>
      </c>
      <c r="W7" s="94"/>
      <c r="X7" s="94"/>
      <c r="Y7" s="94"/>
      <c r="Z7" s="94"/>
      <c r="AA7" s="94"/>
      <c r="AB7" s="94"/>
      <c r="AC7" s="94"/>
      <c r="AD7" s="96">
        <f>SUM(Tabela15[[#This Row],[Jan]:[Dez13]])</f>
        <v>13493</v>
      </c>
      <c r="AE7" s="115">
        <f>AD7/SUM($AD$6:$AD$397)</f>
        <v>4.344396362980707E-2</v>
      </c>
      <c r="AF7" s="102" t="str">
        <f t="shared" si="0"/>
        <v>A</v>
      </c>
    </row>
    <row r="8" spans="3:32" x14ac:dyDescent="0.25">
      <c r="C8" s="84" t="s">
        <v>805</v>
      </c>
      <c r="D8" s="92" t="s">
        <v>1282</v>
      </c>
      <c r="E8" s="93" t="s">
        <v>1269</v>
      </c>
      <c r="F8" s="82">
        <v>492</v>
      </c>
      <c r="G8" s="94">
        <v>300</v>
      </c>
      <c r="H8" s="94">
        <v>348</v>
      </c>
      <c r="I8" s="94">
        <v>492</v>
      </c>
      <c r="J8" s="94">
        <v>456</v>
      </c>
      <c r="K8" s="94">
        <v>300</v>
      </c>
      <c r="L8" s="94">
        <v>420</v>
      </c>
      <c r="M8" s="94">
        <v>516</v>
      </c>
      <c r="N8" s="94">
        <v>408</v>
      </c>
      <c r="O8" s="94">
        <v>636</v>
      </c>
      <c r="P8" s="94">
        <v>384</v>
      </c>
      <c r="Q8" s="94">
        <v>385</v>
      </c>
      <c r="R8" s="94">
        <v>468</v>
      </c>
      <c r="S8" s="95">
        <v>504</v>
      </c>
      <c r="T8" s="94">
        <v>768</v>
      </c>
      <c r="U8" s="94">
        <v>396</v>
      </c>
      <c r="V8" s="182">
        <v>576</v>
      </c>
      <c r="W8" s="94"/>
      <c r="X8" s="94"/>
      <c r="Y8" s="94"/>
      <c r="Z8" s="94"/>
      <c r="AA8" s="94"/>
      <c r="AB8" s="94"/>
      <c r="AC8" s="94"/>
      <c r="AD8" s="96">
        <f>SUM(Tabela15[[#This Row],[Jan]:[Dez13]])</f>
        <v>7849</v>
      </c>
      <c r="AE8" s="115">
        <f>AD8/SUM($AD$6:$AD$397)</f>
        <v>2.5271746129871469E-2</v>
      </c>
      <c r="AF8" s="102" t="str">
        <f t="shared" si="0"/>
        <v>A</v>
      </c>
    </row>
    <row r="9" spans="3:32" x14ac:dyDescent="0.25">
      <c r="C9" s="86" t="s">
        <v>825</v>
      </c>
      <c r="D9" s="92" t="s">
        <v>1288</v>
      </c>
      <c r="E9" s="93" t="s">
        <v>1289</v>
      </c>
      <c r="F9" s="82">
        <v>336</v>
      </c>
      <c r="G9" s="94">
        <v>276</v>
      </c>
      <c r="H9" s="94">
        <v>12</v>
      </c>
      <c r="I9" s="94">
        <v>0</v>
      </c>
      <c r="J9" s="94">
        <v>0</v>
      </c>
      <c r="K9" s="94">
        <v>12</v>
      </c>
      <c r="L9" s="94">
        <v>24</v>
      </c>
      <c r="M9" s="94">
        <v>48</v>
      </c>
      <c r="N9" s="94">
        <v>24</v>
      </c>
      <c r="O9" s="94">
        <v>96</v>
      </c>
      <c r="P9" s="94">
        <v>84</v>
      </c>
      <c r="Q9" s="94">
        <v>72</v>
      </c>
      <c r="R9" s="94">
        <v>108</v>
      </c>
      <c r="S9" s="95">
        <v>72</v>
      </c>
      <c r="T9" s="94">
        <v>228</v>
      </c>
      <c r="U9" s="94">
        <v>120</v>
      </c>
      <c r="V9" s="182">
        <v>240</v>
      </c>
      <c r="W9" s="94"/>
      <c r="X9" s="94"/>
      <c r="Y9" s="94"/>
      <c r="Z9" s="94"/>
      <c r="AA9" s="94"/>
      <c r="AB9" s="94"/>
      <c r="AC9" s="94"/>
      <c r="AD9" s="96">
        <f>SUM(Tabela15[[#This Row],[Jan]:[Dez13]])</f>
        <v>1752</v>
      </c>
      <c r="AE9" s="115">
        <f>AD9/SUM($AD$6:$AD$397)</f>
        <v>5.6409860134456376E-3</v>
      </c>
      <c r="AF9" s="102" t="str">
        <f t="shared" si="0"/>
        <v>B</v>
      </c>
    </row>
    <row r="10" spans="3:32" x14ac:dyDescent="0.25">
      <c r="C10" s="86" t="s">
        <v>817</v>
      </c>
      <c r="D10" s="92" t="s">
        <v>1262</v>
      </c>
      <c r="E10" s="93" t="s">
        <v>1263</v>
      </c>
      <c r="F10" s="82">
        <v>510</v>
      </c>
      <c r="G10" s="94">
        <v>335</v>
      </c>
      <c r="H10" s="94">
        <v>486</v>
      </c>
      <c r="I10" s="94">
        <v>422</v>
      </c>
      <c r="J10" s="94">
        <v>366</v>
      </c>
      <c r="K10" s="94">
        <v>406</v>
      </c>
      <c r="L10" s="94">
        <v>372</v>
      </c>
      <c r="M10" s="94">
        <v>648</v>
      </c>
      <c r="N10" s="94">
        <v>506</v>
      </c>
      <c r="O10" s="94">
        <v>468</v>
      </c>
      <c r="P10" s="94">
        <v>332</v>
      </c>
      <c r="Q10" s="94">
        <v>368</v>
      </c>
      <c r="R10" s="94">
        <v>538</v>
      </c>
      <c r="S10" s="95">
        <v>404</v>
      </c>
      <c r="T10" s="94">
        <v>515</v>
      </c>
      <c r="U10" s="94">
        <v>410</v>
      </c>
      <c r="V10" s="182">
        <v>576</v>
      </c>
      <c r="W10" s="94"/>
      <c r="X10" s="94"/>
      <c r="Y10" s="94"/>
      <c r="Z10" s="94"/>
      <c r="AA10" s="94"/>
      <c r="AB10" s="94"/>
      <c r="AC10" s="94"/>
      <c r="AD10" s="96">
        <f>SUM(Tabela15[[#This Row],[Jan]:[Dez13]])</f>
        <v>7662</v>
      </c>
      <c r="AE10" s="115">
        <f>AD10/SUM($AD$6:$AD$397)</f>
        <v>2.4669654586198901E-2</v>
      </c>
      <c r="AF10" s="102" t="str">
        <f t="shared" si="0"/>
        <v>A</v>
      </c>
    </row>
    <row r="11" spans="3:32" x14ac:dyDescent="0.25">
      <c r="C11" s="86" t="s">
        <v>892</v>
      </c>
      <c r="D11" s="92" t="s">
        <v>1281</v>
      </c>
      <c r="E11" s="93" t="s">
        <v>1269</v>
      </c>
      <c r="F11" s="82">
        <v>0</v>
      </c>
      <c r="G11" s="94">
        <v>348</v>
      </c>
      <c r="H11" s="94">
        <v>336</v>
      </c>
      <c r="I11" s="94">
        <v>504</v>
      </c>
      <c r="J11" s="94">
        <v>396</v>
      </c>
      <c r="K11" s="94">
        <v>216</v>
      </c>
      <c r="L11" s="94">
        <v>324</v>
      </c>
      <c r="M11" s="94">
        <v>516</v>
      </c>
      <c r="N11" s="94">
        <v>348</v>
      </c>
      <c r="O11" s="94">
        <v>192</v>
      </c>
      <c r="P11" s="94">
        <v>180</v>
      </c>
      <c r="Q11" s="94">
        <v>240</v>
      </c>
      <c r="R11" s="94">
        <v>504</v>
      </c>
      <c r="S11" s="95">
        <v>156</v>
      </c>
      <c r="T11" s="94">
        <v>648</v>
      </c>
      <c r="U11" s="94">
        <v>180</v>
      </c>
      <c r="V11" s="182">
        <v>192</v>
      </c>
      <c r="W11" s="94"/>
      <c r="X11" s="94"/>
      <c r="Y11" s="94"/>
      <c r="Z11" s="94"/>
      <c r="AA11" s="94"/>
      <c r="AB11" s="94"/>
      <c r="AC11" s="94"/>
      <c r="AD11" s="96">
        <f>SUM(Tabela15[[#This Row],[Jan]:[Dez13]])</f>
        <v>5280</v>
      </c>
      <c r="AE11" s="115">
        <f>AD11/SUM($AD$6:$AD$397)</f>
        <v>1.7000231821343019E-2</v>
      </c>
      <c r="AF11" s="102" t="str">
        <f t="shared" si="0"/>
        <v>A</v>
      </c>
    </row>
    <row r="12" spans="3:32" x14ac:dyDescent="0.25">
      <c r="C12" s="84" t="s">
        <v>815</v>
      </c>
      <c r="D12" s="92" t="s">
        <v>1277</v>
      </c>
      <c r="E12" s="93" t="s">
        <v>1278</v>
      </c>
      <c r="F12" s="82">
        <v>384</v>
      </c>
      <c r="G12" s="94">
        <v>324</v>
      </c>
      <c r="H12" s="94">
        <v>348</v>
      </c>
      <c r="I12" s="94">
        <v>420</v>
      </c>
      <c r="J12" s="94">
        <v>384</v>
      </c>
      <c r="K12" s="94">
        <v>180</v>
      </c>
      <c r="L12" s="94">
        <v>324</v>
      </c>
      <c r="M12" s="94">
        <v>504</v>
      </c>
      <c r="N12" s="94">
        <v>264</v>
      </c>
      <c r="O12" s="94">
        <v>648</v>
      </c>
      <c r="P12" s="94">
        <v>168</v>
      </c>
      <c r="Q12" s="94">
        <v>168</v>
      </c>
      <c r="R12" s="94">
        <v>348</v>
      </c>
      <c r="S12" s="95">
        <v>348</v>
      </c>
      <c r="T12" s="94">
        <v>432</v>
      </c>
      <c r="U12" s="94">
        <v>260</v>
      </c>
      <c r="V12" s="182">
        <v>433</v>
      </c>
      <c r="W12" s="94"/>
      <c r="X12" s="94"/>
      <c r="Y12" s="94"/>
      <c r="Z12" s="94"/>
      <c r="AA12" s="94"/>
      <c r="AB12" s="94"/>
      <c r="AC12" s="94"/>
      <c r="AD12" s="96">
        <f>SUM(Tabela15[[#This Row],[Jan]:[Dez13]])</f>
        <v>5937</v>
      </c>
      <c r="AE12" s="115">
        <f>AD12/SUM($AD$6:$AD$397)</f>
        <v>1.9115601576385133E-2</v>
      </c>
      <c r="AF12" s="102" t="str">
        <f t="shared" si="0"/>
        <v>A</v>
      </c>
    </row>
    <row r="13" spans="3:32" x14ac:dyDescent="0.25">
      <c r="C13" s="106" t="s">
        <v>750</v>
      </c>
      <c r="D13" s="92" t="s">
        <v>1340</v>
      </c>
      <c r="E13" s="93" t="s">
        <v>1341</v>
      </c>
      <c r="F13" s="82">
        <v>602</v>
      </c>
      <c r="G13" s="94">
        <v>252</v>
      </c>
      <c r="H13" s="94">
        <v>120</v>
      </c>
      <c r="I13" s="94">
        <v>72</v>
      </c>
      <c r="J13" s="94">
        <v>120</v>
      </c>
      <c r="K13" s="94">
        <v>72</v>
      </c>
      <c r="L13" s="94">
        <v>84</v>
      </c>
      <c r="M13" s="94">
        <v>360</v>
      </c>
      <c r="N13" s="94">
        <v>144</v>
      </c>
      <c r="O13" s="94">
        <v>312</v>
      </c>
      <c r="P13" s="94">
        <v>120</v>
      </c>
      <c r="Q13" s="94">
        <v>84</v>
      </c>
      <c r="R13" s="94">
        <v>96</v>
      </c>
      <c r="S13" s="95">
        <v>120</v>
      </c>
      <c r="T13" s="94">
        <v>192</v>
      </c>
      <c r="U13" s="94">
        <v>132</v>
      </c>
      <c r="V13" s="182">
        <v>348</v>
      </c>
      <c r="W13" s="94"/>
      <c r="X13" s="94"/>
      <c r="Y13" s="94"/>
      <c r="Z13" s="94"/>
      <c r="AA13" s="94"/>
      <c r="AB13" s="94"/>
      <c r="AC13" s="94"/>
      <c r="AD13" s="96">
        <f>SUM(Tabela15[[#This Row],[Jan]:[Dez13]])</f>
        <v>3230</v>
      </c>
      <c r="AE13" s="115">
        <f>AD13/SUM($AD$6:$AD$397)</f>
        <v>1.039976302707158E-2</v>
      </c>
      <c r="AF13" s="102" t="str">
        <f t="shared" si="0"/>
        <v>B</v>
      </c>
    </row>
    <row r="14" spans="3:32" x14ac:dyDescent="0.25">
      <c r="C14" s="84" t="s">
        <v>748</v>
      </c>
      <c r="D14" s="92" t="s">
        <v>1287</v>
      </c>
      <c r="E14" s="93" t="s">
        <v>1265</v>
      </c>
      <c r="F14" s="82">
        <v>348</v>
      </c>
      <c r="G14" s="94">
        <v>240</v>
      </c>
      <c r="H14" s="94">
        <v>288</v>
      </c>
      <c r="I14" s="94">
        <v>408</v>
      </c>
      <c r="J14" s="94">
        <v>264</v>
      </c>
      <c r="K14" s="94">
        <v>300</v>
      </c>
      <c r="L14" s="94">
        <v>492</v>
      </c>
      <c r="M14" s="94">
        <v>576</v>
      </c>
      <c r="N14" s="94">
        <v>228</v>
      </c>
      <c r="O14" s="94">
        <v>624</v>
      </c>
      <c r="P14" s="94">
        <v>324</v>
      </c>
      <c r="Q14" s="94">
        <v>120</v>
      </c>
      <c r="R14" s="94">
        <v>336</v>
      </c>
      <c r="S14" s="95">
        <v>384</v>
      </c>
      <c r="T14" s="94">
        <v>432</v>
      </c>
      <c r="U14" s="94">
        <v>300</v>
      </c>
      <c r="V14" s="182">
        <v>421</v>
      </c>
      <c r="W14" s="94"/>
      <c r="X14" s="94"/>
      <c r="Y14" s="94"/>
      <c r="Z14" s="94"/>
      <c r="AA14" s="94"/>
      <c r="AB14" s="94"/>
      <c r="AC14" s="94"/>
      <c r="AD14" s="96">
        <f>SUM(Tabela15[[#This Row],[Jan]:[Dez13]])</f>
        <v>6085</v>
      </c>
      <c r="AE14" s="115">
        <f>AD14/SUM($AD$6:$AD$397)</f>
        <v>1.9592123225922776E-2</v>
      </c>
      <c r="AF14" s="102" t="str">
        <f t="shared" si="0"/>
        <v>A</v>
      </c>
    </row>
    <row r="15" spans="3:32" x14ac:dyDescent="0.25">
      <c r="C15" s="84" t="s">
        <v>730</v>
      </c>
      <c r="D15" s="92" t="s">
        <v>1251</v>
      </c>
      <c r="E15" s="93" t="s">
        <v>1252</v>
      </c>
      <c r="F15" s="82">
        <v>465</v>
      </c>
      <c r="G15" s="94">
        <v>344</v>
      </c>
      <c r="H15" s="94">
        <v>578</v>
      </c>
      <c r="I15" s="94">
        <v>460</v>
      </c>
      <c r="J15" s="94">
        <v>304</v>
      </c>
      <c r="K15" s="94">
        <v>382</v>
      </c>
      <c r="L15" s="94">
        <v>394</v>
      </c>
      <c r="M15" s="94">
        <v>963</v>
      </c>
      <c r="N15" s="94">
        <v>464</v>
      </c>
      <c r="O15" s="94">
        <v>626</v>
      </c>
      <c r="P15" s="94">
        <v>364</v>
      </c>
      <c r="Q15" s="94">
        <v>390</v>
      </c>
      <c r="R15" s="94">
        <v>525</v>
      </c>
      <c r="S15" s="95">
        <v>708</v>
      </c>
      <c r="T15" s="94">
        <v>675</v>
      </c>
      <c r="U15" s="94">
        <v>192</v>
      </c>
      <c r="V15" s="182">
        <v>570</v>
      </c>
      <c r="W15" s="94"/>
      <c r="X15" s="94"/>
      <c r="Y15" s="94"/>
      <c r="Z15" s="94"/>
      <c r="AA15" s="94"/>
      <c r="AB15" s="94"/>
      <c r="AC15" s="94"/>
      <c r="AD15" s="96">
        <f>SUM(Tabela15[[#This Row],[Jan]:[Dez13]])</f>
        <v>8404</v>
      </c>
      <c r="AE15" s="115">
        <f>AD15/SUM($AD$6:$AD$397)</f>
        <v>2.7058702315637638E-2</v>
      </c>
      <c r="AF15" s="102" t="str">
        <f t="shared" si="0"/>
        <v>A</v>
      </c>
    </row>
    <row r="16" spans="3:32" x14ac:dyDescent="0.25">
      <c r="C16" s="84" t="s">
        <v>781</v>
      </c>
      <c r="D16" s="92" t="s">
        <v>1290</v>
      </c>
      <c r="E16" s="93" t="s">
        <v>1265</v>
      </c>
      <c r="F16" s="82">
        <v>325</v>
      </c>
      <c r="G16" s="94">
        <v>288</v>
      </c>
      <c r="H16" s="94">
        <v>336</v>
      </c>
      <c r="I16" s="94">
        <v>312</v>
      </c>
      <c r="J16" s="94">
        <v>420</v>
      </c>
      <c r="K16" s="94">
        <v>300</v>
      </c>
      <c r="L16" s="94">
        <v>758</v>
      </c>
      <c r="M16" s="94">
        <v>696</v>
      </c>
      <c r="N16" s="94">
        <v>396</v>
      </c>
      <c r="O16" s="94">
        <v>409</v>
      </c>
      <c r="P16" s="94">
        <v>252</v>
      </c>
      <c r="Q16" s="94">
        <v>264</v>
      </c>
      <c r="R16" s="94">
        <v>240</v>
      </c>
      <c r="S16" s="95">
        <v>288</v>
      </c>
      <c r="T16" s="94">
        <v>348</v>
      </c>
      <c r="U16" s="94">
        <v>252</v>
      </c>
      <c r="V16" s="182">
        <v>408</v>
      </c>
      <c r="W16" s="94"/>
      <c r="X16" s="94"/>
      <c r="Y16" s="94"/>
      <c r="Z16" s="94"/>
      <c r="AA16" s="94"/>
      <c r="AB16" s="94"/>
      <c r="AC16" s="94"/>
      <c r="AD16" s="96">
        <f>SUM(Tabela15[[#This Row],[Jan]:[Dez13]])</f>
        <v>6292</v>
      </c>
      <c r="AE16" s="115">
        <f>AD16/SUM($AD$6:$AD$397)</f>
        <v>2.0258609587100431E-2</v>
      </c>
      <c r="AF16" s="102" t="str">
        <f t="shared" si="0"/>
        <v>A</v>
      </c>
    </row>
    <row r="17" spans="3:32" x14ac:dyDescent="0.25">
      <c r="C17" s="86" t="s">
        <v>758</v>
      </c>
      <c r="D17" s="92" t="s">
        <v>1301</v>
      </c>
      <c r="E17" s="93" t="s">
        <v>1296</v>
      </c>
      <c r="F17" s="82">
        <v>301</v>
      </c>
      <c r="G17" s="94">
        <v>193</v>
      </c>
      <c r="H17" s="94">
        <v>265</v>
      </c>
      <c r="I17" s="94">
        <v>269</v>
      </c>
      <c r="J17" s="94">
        <v>300</v>
      </c>
      <c r="K17" s="94">
        <v>384</v>
      </c>
      <c r="L17" s="94">
        <v>312</v>
      </c>
      <c r="M17" s="94">
        <v>648</v>
      </c>
      <c r="N17" s="94">
        <v>240</v>
      </c>
      <c r="O17" s="94">
        <v>408</v>
      </c>
      <c r="P17" s="94">
        <v>204</v>
      </c>
      <c r="Q17" s="94">
        <v>132</v>
      </c>
      <c r="R17" s="94">
        <v>276</v>
      </c>
      <c r="S17" s="95">
        <v>120</v>
      </c>
      <c r="T17" s="94">
        <v>360</v>
      </c>
      <c r="U17" s="94">
        <v>156</v>
      </c>
      <c r="V17" s="182">
        <v>312</v>
      </c>
      <c r="W17" s="94"/>
      <c r="X17" s="94"/>
      <c r="Y17" s="94"/>
      <c r="Z17" s="94"/>
      <c r="AA17" s="94"/>
      <c r="AB17" s="94"/>
      <c r="AC17" s="94"/>
      <c r="AD17" s="96">
        <f>SUM(Tabela15[[#This Row],[Jan]:[Dez13]])</f>
        <v>4880</v>
      </c>
      <c r="AE17" s="115">
        <f>AD17/SUM($AD$6:$AD$397)</f>
        <v>1.5712335471241276E-2</v>
      </c>
      <c r="AF17" s="102" t="str">
        <f t="shared" si="0"/>
        <v>A</v>
      </c>
    </row>
    <row r="18" spans="3:32" x14ac:dyDescent="0.25">
      <c r="C18" s="86" t="s">
        <v>756</v>
      </c>
      <c r="D18" s="92" t="s">
        <v>1295</v>
      </c>
      <c r="E18" s="93" t="s">
        <v>1296</v>
      </c>
      <c r="F18" s="82">
        <v>337</v>
      </c>
      <c r="G18" s="94">
        <v>144</v>
      </c>
      <c r="H18" s="94">
        <v>12</v>
      </c>
      <c r="I18" s="94">
        <v>0</v>
      </c>
      <c r="J18" s="94">
        <v>0</v>
      </c>
      <c r="K18" s="94">
        <v>24</v>
      </c>
      <c r="L18" s="94">
        <v>36</v>
      </c>
      <c r="M18" s="94">
        <v>204</v>
      </c>
      <c r="N18" s="94">
        <v>127</v>
      </c>
      <c r="O18" s="94">
        <v>360</v>
      </c>
      <c r="P18" s="94">
        <v>204</v>
      </c>
      <c r="Q18" s="94">
        <v>156</v>
      </c>
      <c r="R18" s="94">
        <v>192</v>
      </c>
      <c r="S18" s="95">
        <v>144</v>
      </c>
      <c r="T18" s="94">
        <v>324</v>
      </c>
      <c r="U18" s="94">
        <v>240</v>
      </c>
      <c r="V18" s="182">
        <v>372</v>
      </c>
      <c r="W18" s="94"/>
      <c r="X18" s="94"/>
      <c r="Y18" s="94"/>
      <c r="Z18" s="94"/>
      <c r="AA18" s="94"/>
      <c r="AB18" s="94"/>
      <c r="AC18" s="94"/>
      <c r="AD18" s="96">
        <f>SUM(Tabela15[[#This Row],[Jan]:[Dez13]])</f>
        <v>2876</v>
      </c>
      <c r="AE18" s="115">
        <f>AD18/SUM($AD$6:$AD$397)</f>
        <v>9.2599747572315386E-3</v>
      </c>
      <c r="AF18" s="102" t="str">
        <f t="shared" si="0"/>
        <v>B</v>
      </c>
    </row>
    <row r="19" spans="3:32" x14ac:dyDescent="0.25">
      <c r="C19" s="84" t="s">
        <v>734</v>
      </c>
      <c r="D19" s="92" t="s">
        <v>1258</v>
      </c>
      <c r="E19" s="93" t="s">
        <v>1259</v>
      </c>
      <c r="F19" s="82">
        <v>259</v>
      </c>
      <c r="G19" s="94">
        <v>242</v>
      </c>
      <c r="H19" s="94">
        <v>285</v>
      </c>
      <c r="I19" s="94">
        <v>313</v>
      </c>
      <c r="J19" s="94">
        <v>282</v>
      </c>
      <c r="K19" s="94">
        <v>286</v>
      </c>
      <c r="L19" s="94">
        <v>323</v>
      </c>
      <c r="M19" s="94">
        <v>745</v>
      </c>
      <c r="N19" s="94">
        <v>402</v>
      </c>
      <c r="O19" s="94">
        <v>339</v>
      </c>
      <c r="P19" s="94">
        <v>163</v>
      </c>
      <c r="Q19" s="94">
        <v>210</v>
      </c>
      <c r="R19" s="94">
        <v>270</v>
      </c>
      <c r="S19" s="95">
        <v>596</v>
      </c>
      <c r="T19" s="94">
        <v>448</v>
      </c>
      <c r="U19" s="94">
        <v>179</v>
      </c>
      <c r="V19" s="182">
        <v>413</v>
      </c>
      <c r="W19" s="94"/>
      <c r="X19" s="94"/>
      <c r="Y19" s="94"/>
      <c r="Z19" s="94"/>
      <c r="AA19" s="94"/>
      <c r="AB19" s="94"/>
      <c r="AC19" s="94"/>
      <c r="AD19" s="96">
        <f>SUM(Tabela15[[#This Row],[Jan]:[Dez13]])</f>
        <v>5755</v>
      </c>
      <c r="AE19" s="115">
        <f>AD19/SUM($AD$6:$AD$397)</f>
        <v>1.8529608737088837E-2</v>
      </c>
      <c r="AF19" s="102" t="str">
        <f t="shared" si="0"/>
        <v>A</v>
      </c>
    </row>
    <row r="20" spans="3:32" x14ac:dyDescent="0.25">
      <c r="C20" s="84" t="s">
        <v>848</v>
      </c>
      <c r="D20" s="92" t="s">
        <v>1318</v>
      </c>
      <c r="E20" s="93" t="s">
        <v>1319</v>
      </c>
      <c r="F20" s="82">
        <v>366</v>
      </c>
      <c r="G20" s="94">
        <v>180</v>
      </c>
      <c r="H20" s="94">
        <v>156</v>
      </c>
      <c r="I20" s="94">
        <v>230</v>
      </c>
      <c r="J20" s="94">
        <v>338</v>
      </c>
      <c r="K20" s="94">
        <v>262</v>
      </c>
      <c r="L20" s="94">
        <v>276</v>
      </c>
      <c r="M20" s="94">
        <v>388</v>
      </c>
      <c r="N20" s="94">
        <v>144</v>
      </c>
      <c r="O20" s="94">
        <v>455</v>
      </c>
      <c r="P20" s="94">
        <v>198</v>
      </c>
      <c r="Q20" s="94">
        <v>162</v>
      </c>
      <c r="R20" s="94">
        <v>224</v>
      </c>
      <c r="S20" s="95">
        <v>114</v>
      </c>
      <c r="T20" s="94">
        <v>292</v>
      </c>
      <c r="U20" s="94">
        <v>196</v>
      </c>
      <c r="V20" s="182">
        <v>292</v>
      </c>
      <c r="W20" s="94"/>
      <c r="X20" s="94"/>
      <c r="Y20" s="94"/>
      <c r="Z20" s="94"/>
      <c r="AA20" s="94"/>
      <c r="AB20" s="94"/>
      <c r="AC20" s="94"/>
      <c r="AD20" s="96">
        <f>SUM(Tabela15[[#This Row],[Jan]:[Dez13]])</f>
        <v>4273</v>
      </c>
      <c r="AE20" s="115">
        <f>AD20/SUM($AD$6:$AD$397)</f>
        <v>1.3757952759961879E-2</v>
      </c>
      <c r="AF20" s="102" t="str">
        <f t="shared" si="0"/>
        <v>B</v>
      </c>
    </row>
    <row r="21" spans="3:32" x14ac:dyDescent="0.25">
      <c r="C21" s="84" t="s">
        <v>831</v>
      </c>
      <c r="D21" s="92" t="s">
        <v>1266</v>
      </c>
      <c r="E21" s="93" t="s">
        <v>1267</v>
      </c>
      <c r="F21" s="82">
        <v>161</v>
      </c>
      <c r="G21" s="94">
        <v>512</v>
      </c>
      <c r="H21" s="94">
        <v>401</v>
      </c>
      <c r="I21" s="94">
        <v>364</v>
      </c>
      <c r="J21" s="94">
        <v>195</v>
      </c>
      <c r="K21" s="94">
        <v>316</v>
      </c>
      <c r="L21" s="94">
        <v>212</v>
      </c>
      <c r="M21" s="94">
        <v>490</v>
      </c>
      <c r="N21" s="94">
        <v>318</v>
      </c>
      <c r="O21" s="94">
        <v>470</v>
      </c>
      <c r="P21" s="94">
        <v>268</v>
      </c>
      <c r="Q21" s="94">
        <v>278</v>
      </c>
      <c r="R21" s="94">
        <v>537</v>
      </c>
      <c r="S21" s="95">
        <v>622</v>
      </c>
      <c r="T21" s="94">
        <v>460</v>
      </c>
      <c r="U21" s="94">
        <v>180</v>
      </c>
      <c r="V21" s="182">
        <v>366</v>
      </c>
      <c r="W21" s="94"/>
      <c r="X21" s="94"/>
      <c r="Y21" s="94"/>
      <c r="Z21" s="94"/>
      <c r="AA21" s="94"/>
      <c r="AB21" s="94"/>
      <c r="AC21" s="94"/>
      <c r="AD21" s="96">
        <f>SUM(Tabela15[[#This Row],[Jan]:[Dez13]])</f>
        <v>6150</v>
      </c>
      <c r="AE21" s="115">
        <f>AD21/SUM($AD$6:$AD$397)</f>
        <v>1.9801406382814312E-2</v>
      </c>
      <c r="AF21" s="102" t="str">
        <f t="shared" si="0"/>
        <v>A</v>
      </c>
    </row>
    <row r="22" spans="3:32" x14ac:dyDescent="0.25">
      <c r="C22" s="84" t="s">
        <v>752</v>
      </c>
      <c r="D22" s="92" t="s">
        <v>1305</v>
      </c>
      <c r="E22" s="93" t="s">
        <v>1306</v>
      </c>
      <c r="F22" s="82">
        <v>276</v>
      </c>
      <c r="G22" s="94">
        <v>204</v>
      </c>
      <c r="H22" s="94">
        <v>252</v>
      </c>
      <c r="I22" s="94">
        <v>372</v>
      </c>
      <c r="J22" s="94">
        <v>60</v>
      </c>
      <c r="K22" s="94">
        <v>288</v>
      </c>
      <c r="L22" s="94">
        <v>276</v>
      </c>
      <c r="M22" s="94">
        <v>504</v>
      </c>
      <c r="N22" s="94">
        <v>228</v>
      </c>
      <c r="O22" s="94">
        <v>504</v>
      </c>
      <c r="P22" s="94">
        <v>288</v>
      </c>
      <c r="Q22" s="94">
        <v>216</v>
      </c>
      <c r="R22" s="94">
        <v>396</v>
      </c>
      <c r="S22" s="95">
        <v>276</v>
      </c>
      <c r="T22" s="94">
        <v>624</v>
      </c>
      <c r="U22" s="94">
        <v>396</v>
      </c>
      <c r="V22" s="182">
        <v>456</v>
      </c>
      <c r="W22" s="94"/>
      <c r="X22" s="94"/>
      <c r="Y22" s="94"/>
      <c r="Z22" s="94"/>
      <c r="AA22" s="94"/>
      <c r="AB22" s="94"/>
      <c r="AC22" s="94"/>
      <c r="AD22" s="96">
        <f>SUM(Tabela15[[#This Row],[Jan]:[Dez13]])</f>
        <v>5616</v>
      </c>
      <c r="AE22" s="115">
        <f>AD22/SUM($AD$6:$AD$397)</f>
        <v>1.8082064755428482E-2</v>
      </c>
      <c r="AF22" s="102" t="str">
        <f t="shared" si="0"/>
        <v>A</v>
      </c>
    </row>
    <row r="23" spans="3:32" x14ac:dyDescent="0.25">
      <c r="C23" s="86" t="s">
        <v>947</v>
      </c>
      <c r="D23" s="92" t="s">
        <v>1315</v>
      </c>
      <c r="E23" s="93" t="s">
        <v>1269</v>
      </c>
      <c r="F23" s="82">
        <v>288</v>
      </c>
      <c r="G23" s="94">
        <v>324</v>
      </c>
      <c r="H23" s="94">
        <v>324</v>
      </c>
      <c r="I23" s="94">
        <v>168</v>
      </c>
      <c r="J23" s="94">
        <v>252</v>
      </c>
      <c r="K23" s="94">
        <v>264</v>
      </c>
      <c r="L23" s="94">
        <v>276</v>
      </c>
      <c r="M23" s="94">
        <v>384</v>
      </c>
      <c r="N23" s="94">
        <v>168</v>
      </c>
      <c r="O23" s="94">
        <v>432</v>
      </c>
      <c r="P23" s="94">
        <v>156</v>
      </c>
      <c r="Q23" s="94">
        <v>144</v>
      </c>
      <c r="R23" s="94">
        <v>168</v>
      </c>
      <c r="S23" s="95">
        <v>204</v>
      </c>
      <c r="T23" s="94">
        <v>240</v>
      </c>
      <c r="U23" s="94">
        <v>168</v>
      </c>
      <c r="V23" s="182">
        <v>158</v>
      </c>
      <c r="W23" s="94"/>
      <c r="X23" s="94"/>
      <c r="Y23" s="94"/>
      <c r="Z23" s="94"/>
      <c r="AA23" s="94"/>
      <c r="AB23" s="94"/>
      <c r="AC23" s="94"/>
      <c r="AD23" s="96">
        <f>SUM(Tabela15[[#This Row],[Jan]:[Dez13]])</f>
        <v>4118</v>
      </c>
      <c r="AE23" s="115">
        <f>AD23/SUM($AD$6:$AD$397)</f>
        <v>1.3258892924297452E-2</v>
      </c>
      <c r="AF23" s="102" t="str">
        <f t="shared" si="0"/>
        <v>B</v>
      </c>
    </row>
    <row r="24" spans="3:32" x14ac:dyDescent="0.25">
      <c r="C24" s="86" t="s">
        <v>865</v>
      </c>
      <c r="D24" s="92" t="s">
        <v>1276</v>
      </c>
      <c r="E24" s="93" t="s">
        <v>1263</v>
      </c>
      <c r="F24" s="82">
        <v>206</v>
      </c>
      <c r="G24" s="94">
        <v>240</v>
      </c>
      <c r="H24" s="94">
        <v>232</v>
      </c>
      <c r="I24" s="94">
        <v>286</v>
      </c>
      <c r="J24" s="94">
        <v>194</v>
      </c>
      <c r="K24" s="94">
        <v>318</v>
      </c>
      <c r="L24" s="94">
        <v>180</v>
      </c>
      <c r="M24" s="94">
        <v>292</v>
      </c>
      <c r="N24" s="94">
        <v>260</v>
      </c>
      <c r="O24" s="94">
        <v>307</v>
      </c>
      <c r="P24" s="94">
        <v>218</v>
      </c>
      <c r="Q24" s="94">
        <v>240</v>
      </c>
      <c r="R24" s="94">
        <v>183</v>
      </c>
      <c r="S24" s="95">
        <v>300</v>
      </c>
      <c r="T24" s="94">
        <v>284</v>
      </c>
      <c r="U24" s="94">
        <v>90</v>
      </c>
      <c r="V24" s="182">
        <v>318</v>
      </c>
      <c r="W24" s="94"/>
      <c r="X24" s="94"/>
      <c r="Y24" s="94"/>
      <c r="Z24" s="94"/>
      <c r="AA24" s="94"/>
      <c r="AB24" s="94"/>
      <c r="AC24" s="94"/>
      <c r="AD24" s="96">
        <f>SUM(Tabela15[[#This Row],[Jan]:[Dez13]])</f>
        <v>4148</v>
      </c>
      <c r="AE24" s="115">
        <f>AD24/SUM($AD$6:$AD$397)</f>
        <v>1.3355485150555083E-2</v>
      </c>
      <c r="AF24" s="102" t="str">
        <f t="shared" si="0"/>
        <v>B</v>
      </c>
    </row>
    <row r="25" spans="3:32" x14ac:dyDescent="0.25">
      <c r="C25" s="86" t="s">
        <v>909</v>
      </c>
      <c r="D25" s="92" t="s">
        <v>1312</v>
      </c>
      <c r="E25" s="93" t="s">
        <v>1269</v>
      </c>
      <c r="F25" s="82">
        <v>277</v>
      </c>
      <c r="G25" s="94">
        <v>396</v>
      </c>
      <c r="H25" s="94">
        <v>240</v>
      </c>
      <c r="I25" s="94">
        <v>156</v>
      </c>
      <c r="J25" s="94">
        <v>324</v>
      </c>
      <c r="K25" s="94">
        <v>240</v>
      </c>
      <c r="L25" s="94">
        <v>276</v>
      </c>
      <c r="M25" s="94">
        <v>256</v>
      </c>
      <c r="N25" s="94">
        <v>204</v>
      </c>
      <c r="O25" s="94">
        <v>396</v>
      </c>
      <c r="P25" s="94">
        <v>136</v>
      </c>
      <c r="Q25" s="94">
        <v>84</v>
      </c>
      <c r="R25" s="94">
        <v>264</v>
      </c>
      <c r="S25" s="95">
        <v>120</v>
      </c>
      <c r="T25" s="94">
        <v>360</v>
      </c>
      <c r="U25" s="94">
        <v>120</v>
      </c>
      <c r="V25" s="182">
        <v>277</v>
      </c>
      <c r="W25" s="94"/>
      <c r="X25" s="94"/>
      <c r="Y25" s="94"/>
      <c r="Z25" s="94"/>
      <c r="AA25" s="94"/>
      <c r="AB25" s="94"/>
      <c r="AC25" s="94"/>
      <c r="AD25" s="96">
        <f>SUM(Tabela15[[#This Row],[Jan]:[Dez13]])</f>
        <v>4126</v>
      </c>
      <c r="AE25" s="115">
        <f>AD25/SUM($AD$6:$AD$397)</f>
        <v>1.3284650851299488E-2</v>
      </c>
      <c r="AF25" s="102" t="str">
        <f t="shared" si="0"/>
        <v>B</v>
      </c>
    </row>
    <row r="26" spans="3:32" x14ac:dyDescent="0.25">
      <c r="C26" s="90" t="s">
        <v>974</v>
      </c>
      <c r="D26" s="92" t="s">
        <v>1300</v>
      </c>
      <c r="E26" s="93" t="s">
        <v>1278</v>
      </c>
      <c r="F26" s="82">
        <v>156</v>
      </c>
      <c r="G26" s="94">
        <v>171</v>
      </c>
      <c r="H26" s="94">
        <v>195</v>
      </c>
      <c r="I26" s="94">
        <v>264</v>
      </c>
      <c r="J26" s="94">
        <v>216</v>
      </c>
      <c r="K26" s="94">
        <v>144</v>
      </c>
      <c r="L26" s="94">
        <v>264</v>
      </c>
      <c r="M26" s="94">
        <v>372</v>
      </c>
      <c r="N26" s="94">
        <v>216</v>
      </c>
      <c r="O26" s="94">
        <v>432</v>
      </c>
      <c r="P26" s="94">
        <v>168</v>
      </c>
      <c r="Q26" s="94">
        <v>120</v>
      </c>
      <c r="R26" s="94">
        <v>240</v>
      </c>
      <c r="S26" s="95">
        <v>156</v>
      </c>
      <c r="T26" s="94">
        <v>360</v>
      </c>
      <c r="U26" s="94">
        <v>324</v>
      </c>
      <c r="V26" s="182">
        <v>192</v>
      </c>
      <c r="W26" s="94"/>
      <c r="X26" s="94"/>
      <c r="Y26" s="94"/>
      <c r="Z26" s="94"/>
      <c r="AA26" s="94"/>
      <c r="AB26" s="94"/>
      <c r="AC26" s="94"/>
      <c r="AD26" s="96">
        <f>SUM(Tabela15[[#This Row],[Jan]:[Dez13]])</f>
        <v>3990</v>
      </c>
      <c r="AE26" s="115">
        <f>AD26/SUM($AD$6:$AD$397)</f>
        <v>1.2846766092264894E-2</v>
      </c>
      <c r="AF26" s="102" t="str">
        <f t="shared" si="0"/>
        <v>B</v>
      </c>
    </row>
    <row r="27" spans="3:32" x14ac:dyDescent="0.25">
      <c r="C27" s="84" t="s">
        <v>728</v>
      </c>
      <c r="D27" s="92" t="s">
        <v>1257</v>
      </c>
      <c r="E27" s="93" t="s">
        <v>1256</v>
      </c>
      <c r="F27" s="82">
        <v>361</v>
      </c>
      <c r="G27" s="94">
        <v>230</v>
      </c>
      <c r="H27" s="94">
        <v>407</v>
      </c>
      <c r="I27" s="94">
        <v>299</v>
      </c>
      <c r="J27" s="94">
        <v>91</v>
      </c>
      <c r="K27" s="94">
        <v>213</v>
      </c>
      <c r="L27" s="94">
        <v>226</v>
      </c>
      <c r="M27" s="94">
        <v>411</v>
      </c>
      <c r="N27" s="94">
        <v>249</v>
      </c>
      <c r="O27" s="94">
        <v>330</v>
      </c>
      <c r="P27" s="94">
        <v>166</v>
      </c>
      <c r="Q27" s="94">
        <v>171</v>
      </c>
      <c r="R27" s="94">
        <v>263</v>
      </c>
      <c r="S27" s="95">
        <v>325</v>
      </c>
      <c r="T27" s="94">
        <v>368</v>
      </c>
      <c r="U27" s="94">
        <v>100</v>
      </c>
      <c r="V27" s="182">
        <v>294</v>
      </c>
      <c r="W27" s="94"/>
      <c r="X27" s="94"/>
      <c r="Y27" s="94"/>
      <c r="Z27" s="94"/>
      <c r="AA27" s="94"/>
      <c r="AB27" s="94"/>
      <c r="AC27" s="94"/>
      <c r="AD27" s="96">
        <f>SUM(Tabela15[[#This Row],[Jan]:[Dez13]])</f>
        <v>4504</v>
      </c>
      <c r="AE27" s="115">
        <f>AD27/SUM($AD$6:$AD$397)</f>
        <v>1.4501712902145636E-2</v>
      </c>
      <c r="AF27" s="102" t="str">
        <f t="shared" si="0"/>
        <v>B</v>
      </c>
    </row>
    <row r="28" spans="3:32" x14ac:dyDescent="0.25">
      <c r="C28" s="86" t="s">
        <v>744</v>
      </c>
      <c r="D28" s="92" t="s">
        <v>1393</v>
      </c>
      <c r="E28" s="93" t="s">
        <v>1308</v>
      </c>
      <c r="F28" s="82">
        <v>348</v>
      </c>
      <c r="G28" s="94">
        <v>216</v>
      </c>
      <c r="H28" s="94">
        <v>312</v>
      </c>
      <c r="I28" s="94">
        <v>192</v>
      </c>
      <c r="J28" s="94">
        <v>281</v>
      </c>
      <c r="K28" s="94">
        <v>312</v>
      </c>
      <c r="L28" s="94">
        <v>245</v>
      </c>
      <c r="M28" s="94">
        <v>612</v>
      </c>
      <c r="N28" s="94">
        <v>216</v>
      </c>
      <c r="O28" s="94">
        <v>360</v>
      </c>
      <c r="P28" s="94">
        <v>120</v>
      </c>
      <c r="Q28" s="94">
        <v>168</v>
      </c>
      <c r="R28" s="94">
        <v>156</v>
      </c>
      <c r="S28" s="95">
        <v>84</v>
      </c>
      <c r="T28" s="94">
        <v>324</v>
      </c>
      <c r="U28" s="94">
        <v>228</v>
      </c>
      <c r="V28" s="182">
        <v>204</v>
      </c>
      <c r="W28" s="94"/>
      <c r="X28" s="94"/>
      <c r="Y28" s="94"/>
      <c r="Z28" s="94"/>
      <c r="AA28" s="94"/>
      <c r="AB28" s="94"/>
      <c r="AC28" s="94"/>
      <c r="AD28" s="96">
        <f>SUM(Tabela15[[#This Row],[Jan]:[Dez13]])</f>
        <v>4378</v>
      </c>
      <c r="AE28" s="115">
        <f>AD28/SUM($AD$6:$AD$397)</f>
        <v>1.4096025551863586E-2</v>
      </c>
      <c r="AF28" s="102" t="str">
        <f t="shared" si="0"/>
        <v>B</v>
      </c>
    </row>
    <row r="29" spans="3:32" x14ac:dyDescent="0.25">
      <c r="C29" s="86" t="s">
        <v>896</v>
      </c>
      <c r="D29" s="92" t="s">
        <v>1342</v>
      </c>
      <c r="E29" s="93" t="s">
        <v>1269</v>
      </c>
      <c r="F29" s="82">
        <v>372</v>
      </c>
      <c r="G29" s="94">
        <v>360</v>
      </c>
      <c r="H29" s="94">
        <v>228</v>
      </c>
      <c r="I29" s="94">
        <v>312</v>
      </c>
      <c r="J29" s="94">
        <v>348</v>
      </c>
      <c r="K29" s="94">
        <v>384</v>
      </c>
      <c r="L29" s="94">
        <v>360</v>
      </c>
      <c r="M29" s="94">
        <v>288</v>
      </c>
      <c r="N29" s="94">
        <v>264</v>
      </c>
      <c r="O29" s="94">
        <v>422</v>
      </c>
      <c r="P29" s="94">
        <v>180</v>
      </c>
      <c r="Q29" s="94">
        <v>204</v>
      </c>
      <c r="R29" s="94">
        <v>288</v>
      </c>
      <c r="S29" s="95">
        <v>195</v>
      </c>
      <c r="T29" s="94">
        <v>504</v>
      </c>
      <c r="U29" s="94">
        <v>216</v>
      </c>
      <c r="V29" s="182">
        <v>228</v>
      </c>
      <c r="W29" s="94"/>
      <c r="X29" s="94"/>
      <c r="Y29" s="94"/>
      <c r="Z29" s="94"/>
      <c r="AA29" s="94"/>
      <c r="AB29" s="94"/>
      <c r="AC29" s="94"/>
      <c r="AD29" s="96">
        <f>SUM(Tabela15[[#This Row],[Jan]:[Dez13]])</f>
        <v>5153</v>
      </c>
      <c r="AE29" s="115">
        <f>AD29/SUM($AD$6:$AD$397)</f>
        <v>1.6591324730185715E-2</v>
      </c>
      <c r="AF29" s="102" t="str">
        <f t="shared" si="0"/>
        <v>A</v>
      </c>
    </row>
    <row r="30" spans="3:32" x14ac:dyDescent="0.25">
      <c r="C30" s="84" t="s">
        <v>766</v>
      </c>
      <c r="D30" s="92" t="s">
        <v>1260</v>
      </c>
      <c r="E30" s="93" t="s">
        <v>1261</v>
      </c>
      <c r="F30" s="82">
        <v>161</v>
      </c>
      <c r="G30" s="94">
        <v>127</v>
      </c>
      <c r="H30" s="94">
        <v>133</v>
      </c>
      <c r="I30" s="94">
        <v>142</v>
      </c>
      <c r="J30" s="94">
        <v>222</v>
      </c>
      <c r="K30" s="94">
        <v>110</v>
      </c>
      <c r="L30" s="94">
        <v>171</v>
      </c>
      <c r="M30" s="94">
        <v>411</v>
      </c>
      <c r="N30" s="94">
        <v>238</v>
      </c>
      <c r="O30" s="94">
        <v>218</v>
      </c>
      <c r="P30" s="94">
        <v>118</v>
      </c>
      <c r="Q30" s="94">
        <v>125</v>
      </c>
      <c r="R30" s="94">
        <v>159</v>
      </c>
      <c r="S30" s="95">
        <v>134</v>
      </c>
      <c r="T30" s="94">
        <v>187</v>
      </c>
      <c r="U30" s="94">
        <v>151</v>
      </c>
      <c r="V30" s="182">
        <v>238</v>
      </c>
      <c r="W30" s="94"/>
      <c r="X30" s="94"/>
      <c r="Y30" s="94"/>
      <c r="Z30" s="94"/>
      <c r="AA30" s="94"/>
      <c r="AB30" s="94"/>
      <c r="AC30" s="94"/>
      <c r="AD30" s="96">
        <f>SUM(Tabela15[[#This Row],[Jan]:[Dez13]])</f>
        <v>3045</v>
      </c>
      <c r="AE30" s="115">
        <f>AD30/SUM($AD$6:$AD$397)</f>
        <v>9.8041109651495241E-3</v>
      </c>
      <c r="AF30" s="102" t="str">
        <f t="shared" si="0"/>
        <v>B</v>
      </c>
    </row>
    <row r="31" spans="3:32" x14ac:dyDescent="0.25">
      <c r="C31" s="84" t="s">
        <v>866</v>
      </c>
      <c r="D31" s="92" t="s">
        <v>1346</v>
      </c>
      <c r="E31" s="93" t="s">
        <v>1319</v>
      </c>
      <c r="F31" s="82">
        <v>245</v>
      </c>
      <c r="G31" s="94">
        <v>157</v>
      </c>
      <c r="H31" s="94">
        <v>123</v>
      </c>
      <c r="I31" s="94">
        <v>152</v>
      </c>
      <c r="J31" s="94">
        <v>277</v>
      </c>
      <c r="K31" s="94">
        <v>198</v>
      </c>
      <c r="L31" s="94">
        <v>162</v>
      </c>
      <c r="M31" s="94">
        <v>388</v>
      </c>
      <c r="N31" s="94">
        <v>168</v>
      </c>
      <c r="O31" s="94">
        <v>299</v>
      </c>
      <c r="P31" s="94">
        <v>108</v>
      </c>
      <c r="Q31" s="94">
        <v>84</v>
      </c>
      <c r="R31" s="94">
        <v>99</v>
      </c>
      <c r="S31" s="95">
        <v>150</v>
      </c>
      <c r="T31" s="94">
        <v>250</v>
      </c>
      <c r="U31" s="94">
        <v>184</v>
      </c>
      <c r="V31" s="182">
        <v>256</v>
      </c>
      <c r="W31" s="94"/>
      <c r="X31" s="94"/>
      <c r="Y31" s="94"/>
      <c r="Z31" s="94"/>
      <c r="AA31" s="94"/>
      <c r="AB31" s="94"/>
      <c r="AC31" s="94"/>
      <c r="AD31" s="96">
        <f>SUM(Tabela15[[#This Row],[Jan]:[Dez13]])</f>
        <v>3300</v>
      </c>
      <c r="AE31" s="115">
        <f>AD31/SUM($AD$6:$AD$397)</f>
        <v>1.0625144888339386E-2</v>
      </c>
      <c r="AF31" s="102" t="str">
        <f t="shared" si="0"/>
        <v>B</v>
      </c>
    </row>
    <row r="32" spans="3:32" x14ac:dyDescent="0.25">
      <c r="C32" s="86" t="s">
        <v>925</v>
      </c>
      <c r="D32" s="92" t="s">
        <v>1326</v>
      </c>
      <c r="E32" s="93" t="s">
        <v>1269</v>
      </c>
      <c r="F32" s="82">
        <v>216</v>
      </c>
      <c r="G32" s="94">
        <v>192</v>
      </c>
      <c r="H32" s="94">
        <v>120</v>
      </c>
      <c r="I32" s="94">
        <v>218</v>
      </c>
      <c r="J32" s="94">
        <v>168</v>
      </c>
      <c r="K32" s="94">
        <v>96</v>
      </c>
      <c r="L32" s="94">
        <v>120</v>
      </c>
      <c r="M32" s="94">
        <v>252</v>
      </c>
      <c r="N32" s="94">
        <v>216</v>
      </c>
      <c r="O32" s="94">
        <v>180</v>
      </c>
      <c r="P32" s="94">
        <v>60</v>
      </c>
      <c r="Q32" s="94">
        <v>72</v>
      </c>
      <c r="R32" s="94">
        <v>144</v>
      </c>
      <c r="S32" s="95">
        <v>108</v>
      </c>
      <c r="T32" s="94">
        <v>252</v>
      </c>
      <c r="U32" s="94">
        <v>144</v>
      </c>
      <c r="V32" s="182">
        <v>156</v>
      </c>
      <c r="W32" s="94"/>
      <c r="X32" s="94"/>
      <c r="Y32" s="94"/>
      <c r="Z32" s="94"/>
      <c r="AA32" s="94"/>
      <c r="AB32" s="94"/>
      <c r="AC32" s="94"/>
      <c r="AD32" s="96">
        <f>SUM(Tabela15[[#This Row],[Jan]:[Dez13]])</f>
        <v>2714</v>
      </c>
      <c r="AE32" s="115">
        <f>AD32/SUM($AD$6:$AD$397)</f>
        <v>8.738376735440331E-3</v>
      </c>
      <c r="AF32" s="102" t="str">
        <f t="shared" si="0"/>
        <v>B</v>
      </c>
    </row>
    <row r="33" spans="3:32" x14ac:dyDescent="0.25">
      <c r="C33" s="84" t="s">
        <v>943</v>
      </c>
      <c r="D33" s="92" t="s">
        <v>1307</v>
      </c>
      <c r="E33" s="93" t="s">
        <v>1308</v>
      </c>
      <c r="F33" s="82">
        <v>231</v>
      </c>
      <c r="G33" s="94">
        <v>171</v>
      </c>
      <c r="H33" s="94">
        <v>171</v>
      </c>
      <c r="I33" s="94">
        <v>90</v>
      </c>
      <c r="J33" s="94">
        <v>138</v>
      </c>
      <c r="K33" s="94">
        <v>118</v>
      </c>
      <c r="L33" s="94">
        <v>168</v>
      </c>
      <c r="M33" s="94">
        <v>462</v>
      </c>
      <c r="N33" s="94">
        <v>120</v>
      </c>
      <c r="O33" s="94">
        <v>228</v>
      </c>
      <c r="P33" s="94">
        <v>96</v>
      </c>
      <c r="Q33" s="94">
        <v>84</v>
      </c>
      <c r="R33" s="94">
        <v>180</v>
      </c>
      <c r="S33" s="95">
        <v>156</v>
      </c>
      <c r="T33" s="94">
        <v>120</v>
      </c>
      <c r="U33" s="94">
        <v>48</v>
      </c>
      <c r="V33" s="182">
        <v>84</v>
      </c>
      <c r="W33" s="94"/>
      <c r="X33" s="94"/>
      <c r="Y33" s="94"/>
      <c r="Z33" s="94"/>
      <c r="AA33" s="94"/>
      <c r="AB33" s="94"/>
      <c r="AC33" s="94"/>
      <c r="AD33" s="96">
        <f>SUM(Tabela15[[#This Row],[Jan]:[Dez13]])</f>
        <v>2665</v>
      </c>
      <c r="AE33" s="115">
        <f>AD33/SUM($AD$6:$AD$397)</f>
        <v>8.580609432552868E-3</v>
      </c>
      <c r="AF33" s="102" t="str">
        <f t="shared" si="0"/>
        <v>B</v>
      </c>
    </row>
    <row r="34" spans="3:32" x14ac:dyDescent="0.25">
      <c r="C34" s="84" t="s">
        <v>850</v>
      </c>
      <c r="D34" s="92" t="s">
        <v>1270</v>
      </c>
      <c r="E34" s="93" t="s">
        <v>1267</v>
      </c>
      <c r="F34" s="82">
        <v>131</v>
      </c>
      <c r="G34" s="94">
        <v>300</v>
      </c>
      <c r="H34" s="94">
        <v>256</v>
      </c>
      <c r="I34" s="94">
        <v>192</v>
      </c>
      <c r="J34" s="94">
        <v>125</v>
      </c>
      <c r="K34" s="94">
        <v>142</v>
      </c>
      <c r="L34" s="94">
        <v>150</v>
      </c>
      <c r="M34" s="94">
        <v>328</v>
      </c>
      <c r="N34" s="94">
        <v>202</v>
      </c>
      <c r="O34" s="94">
        <v>180</v>
      </c>
      <c r="P34" s="94">
        <v>181</v>
      </c>
      <c r="Q34" s="94">
        <v>132</v>
      </c>
      <c r="R34" s="94">
        <v>234</v>
      </c>
      <c r="S34" s="95">
        <v>282</v>
      </c>
      <c r="T34" s="94">
        <v>204</v>
      </c>
      <c r="U34" s="94">
        <v>142</v>
      </c>
      <c r="V34" s="182">
        <v>272</v>
      </c>
      <c r="W34" s="94"/>
      <c r="X34" s="94"/>
      <c r="Y34" s="94"/>
      <c r="Z34" s="94"/>
      <c r="AA34" s="94"/>
      <c r="AB34" s="94"/>
      <c r="AC34" s="94"/>
      <c r="AD34" s="96">
        <f>SUM(Tabela15[[#This Row],[Jan]:[Dez13]])</f>
        <v>3453</v>
      </c>
      <c r="AE34" s="115">
        <f>AD34/SUM($AD$6:$AD$397)</f>
        <v>1.1117765242253304E-2</v>
      </c>
      <c r="AF34" s="102" t="str">
        <f t="shared" si="0"/>
        <v>B</v>
      </c>
    </row>
    <row r="35" spans="3:32" x14ac:dyDescent="0.25">
      <c r="C35" s="86" t="s">
        <v>773</v>
      </c>
      <c r="D35" s="92" t="s">
        <v>1274</v>
      </c>
      <c r="E35" s="93" t="s">
        <v>1275</v>
      </c>
      <c r="F35" s="82">
        <v>478</v>
      </c>
      <c r="G35" s="94">
        <v>122</v>
      </c>
      <c r="H35" s="94">
        <v>494</v>
      </c>
      <c r="I35" s="94">
        <v>256</v>
      </c>
      <c r="J35" s="94">
        <v>2</v>
      </c>
      <c r="K35" s="94">
        <v>336</v>
      </c>
      <c r="L35" s="94">
        <v>322</v>
      </c>
      <c r="M35" s="94">
        <v>495</v>
      </c>
      <c r="N35" s="94">
        <v>405</v>
      </c>
      <c r="O35" s="94">
        <v>455</v>
      </c>
      <c r="P35" s="94">
        <v>184</v>
      </c>
      <c r="Q35" s="94">
        <v>326</v>
      </c>
      <c r="R35" s="94">
        <v>473</v>
      </c>
      <c r="S35" s="95">
        <v>339</v>
      </c>
      <c r="T35" s="94">
        <v>468</v>
      </c>
      <c r="U35" s="94">
        <v>383</v>
      </c>
      <c r="V35" s="182">
        <v>650</v>
      </c>
      <c r="W35" s="94"/>
      <c r="X35" s="94"/>
      <c r="Y35" s="94"/>
      <c r="Z35" s="94"/>
      <c r="AA35" s="94"/>
      <c r="AB35" s="94"/>
      <c r="AC35" s="94"/>
      <c r="AD35" s="96">
        <f>SUM(Tabela15[[#This Row],[Jan]:[Dez13]])</f>
        <v>6188</v>
      </c>
      <c r="AE35" s="115">
        <f>AD35/SUM($AD$6:$AD$397)</f>
        <v>1.9923756536073978E-2</v>
      </c>
      <c r="AF35" s="102" t="str">
        <f t="shared" si="0"/>
        <v>A</v>
      </c>
    </row>
    <row r="36" spans="3:32" x14ac:dyDescent="0.25">
      <c r="C36" s="86" t="s">
        <v>870</v>
      </c>
      <c r="D36" s="92" t="s">
        <v>1320</v>
      </c>
      <c r="E36" s="93" t="s">
        <v>1321</v>
      </c>
      <c r="F36" s="82">
        <v>132</v>
      </c>
      <c r="G36" s="94">
        <v>276</v>
      </c>
      <c r="H36" s="94">
        <v>144</v>
      </c>
      <c r="I36" s="94">
        <v>132</v>
      </c>
      <c r="J36" s="94">
        <v>228</v>
      </c>
      <c r="K36" s="94">
        <v>204</v>
      </c>
      <c r="L36" s="94">
        <v>180</v>
      </c>
      <c r="M36" s="94">
        <v>300</v>
      </c>
      <c r="N36" s="94">
        <v>60</v>
      </c>
      <c r="O36" s="94">
        <v>204</v>
      </c>
      <c r="P36" s="94">
        <v>96</v>
      </c>
      <c r="Q36" s="94">
        <v>96</v>
      </c>
      <c r="R36" s="94">
        <v>60</v>
      </c>
      <c r="S36" s="95">
        <v>108</v>
      </c>
      <c r="T36" s="94">
        <v>156</v>
      </c>
      <c r="U36" s="94">
        <v>96</v>
      </c>
      <c r="V36" s="182">
        <v>156</v>
      </c>
      <c r="W36" s="94"/>
      <c r="X36" s="94"/>
      <c r="Y36" s="94"/>
      <c r="Z36" s="94"/>
      <c r="AA36" s="94"/>
      <c r="AB36" s="94"/>
      <c r="AC36" s="94"/>
      <c r="AD36" s="96">
        <f>SUM(Tabela15[[#This Row],[Jan]:[Dez13]])</f>
        <v>2628</v>
      </c>
      <c r="AE36" s="115">
        <f>AD36/SUM($AD$6:$AD$397)</f>
        <v>8.4614790201684564E-3</v>
      </c>
      <c r="AF36" s="102" t="str">
        <f t="shared" si="0"/>
        <v>B</v>
      </c>
    </row>
    <row r="37" spans="3:32" x14ac:dyDescent="0.25">
      <c r="C37" s="84" t="s">
        <v>970</v>
      </c>
      <c r="D37" s="92" t="s">
        <v>1357</v>
      </c>
      <c r="E37" s="93" t="s">
        <v>1358</v>
      </c>
      <c r="F37" s="82">
        <v>324</v>
      </c>
      <c r="G37" s="94">
        <v>96</v>
      </c>
      <c r="H37" s="94">
        <v>60</v>
      </c>
      <c r="I37" s="94">
        <v>72</v>
      </c>
      <c r="J37" s="94">
        <v>72</v>
      </c>
      <c r="K37" s="94">
        <v>108</v>
      </c>
      <c r="L37" s="94">
        <v>108</v>
      </c>
      <c r="M37" s="94">
        <v>132</v>
      </c>
      <c r="N37" s="94">
        <v>84</v>
      </c>
      <c r="O37" s="94">
        <v>132</v>
      </c>
      <c r="P37" s="94">
        <v>72</v>
      </c>
      <c r="Q37" s="94">
        <v>36</v>
      </c>
      <c r="R37" s="94">
        <v>72</v>
      </c>
      <c r="S37" s="95">
        <v>36</v>
      </c>
      <c r="T37" s="94">
        <v>60</v>
      </c>
      <c r="U37" s="94">
        <v>48</v>
      </c>
      <c r="V37" s="182">
        <v>180</v>
      </c>
      <c r="W37" s="94"/>
      <c r="X37" s="94"/>
      <c r="Y37" s="94"/>
      <c r="Z37" s="94"/>
      <c r="AA37" s="94"/>
      <c r="AB37" s="94"/>
      <c r="AC37" s="94"/>
      <c r="AD37" s="96">
        <f>SUM(Tabela15[[#This Row],[Jan]:[Dez13]])</f>
        <v>1692</v>
      </c>
      <c r="AE37" s="115">
        <f>AD37/SUM($AD$6:$AD$397)</f>
        <v>5.4478015609303763E-3</v>
      </c>
      <c r="AF37" s="102" t="str">
        <f t="shared" si="0"/>
        <v>B</v>
      </c>
    </row>
    <row r="38" spans="3:32" x14ac:dyDescent="0.25">
      <c r="C38" s="84" t="s">
        <v>783</v>
      </c>
      <c r="D38" s="92" t="s">
        <v>1338</v>
      </c>
      <c r="E38" s="93" t="s">
        <v>1265</v>
      </c>
      <c r="F38" s="82">
        <v>288</v>
      </c>
      <c r="G38" s="94">
        <v>168</v>
      </c>
      <c r="H38" s="94">
        <v>84</v>
      </c>
      <c r="I38" s="94">
        <v>84</v>
      </c>
      <c r="J38" s="94">
        <v>108</v>
      </c>
      <c r="K38" s="94">
        <v>48</v>
      </c>
      <c r="L38" s="94">
        <v>156</v>
      </c>
      <c r="M38" s="94">
        <v>180</v>
      </c>
      <c r="N38" s="94">
        <v>168</v>
      </c>
      <c r="O38" s="94">
        <v>276</v>
      </c>
      <c r="P38" s="94">
        <v>192</v>
      </c>
      <c r="Q38" s="94">
        <v>168</v>
      </c>
      <c r="R38" s="94">
        <v>228</v>
      </c>
      <c r="S38" s="95">
        <v>288</v>
      </c>
      <c r="T38" s="94">
        <v>408</v>
      </c>
      <c r="U38" s="94">
        <v>228</v>
      </c>
      <c r="V38" s="182">
        <v>372</v>
      </c>
      <c r="W38" s="94"/>
      <c r="X38" s="94"/>
      <c r="Y38" s="94"/>
      <c r="Z38" s="94"/>
      <c r="AA38" s="94"/>
      <c r="AB38" s="94"/>
      <c r="AC38" s="94"/>
      <c r="AD38" s="96">
        <f>SUM(Tabela15[[#This Row],[Jan]:[Dez13]])</f>
        <v>3444</v>
      </c>
      <c r="AE38" s="115">
        <f>AD38/SUM($AD$6:$AD$397)</f>
        <v>1.1088787574376015E-2</v>
      </c>
      <c r="AF38" s="102" t="str">
        <f t="shared" si="0"/>
        <v>B</v>
      </c>
    </row>
    <row r="39" spans="3:32" x14ac:dyDescent="0.25">
      <c r="C39" s="84" t="s">
        <v>980</v>
      </c>
      <c r="D39" s="92" t="s">
        <v>1316</v>
      </c>
      <c r="E39" s="93" t="s">
        <v>1317</v>
      </c>
      <c r="F39" s="82">
        <v>178</v>
      </c>
      <c r="G39" s="94">
        <v>182</v>
      </c>
      <c r="H39" s="94">
        <v>86</v>
      </c>
      <c r="I39" s="94">
        <v>180</v>
      </c>
      <c r="J39" s="94">
        <v>96</v>
      </c>
      <c r="K39" s="94">
        <v>84</v>
      </c>
      <c r="L39" s="94">
        <v>108</v>
      </c>
      <c r="M39" s="94">
        <v>144</v>
      </c>
      <c r="N39" s="94">
        <v>108</v>
      </c>
      <c r="O39" s="94">
        <v>216</v>
      </c>
      <c r="P39" s="94">
        <v>156</v>
      </c>
      <c r="Q39" s="94">
        <v>96</v>
      </c>
      <c r="R39" s="94">
        <v>180</v>
      </c>
      <c r="S39" s="95">
        <v>120</v>
      </c>
      <c r="T39" s="94">
        <v>156</v>
      </c>
      <c r="U39" s="94">
        <v>150</v>
      </c>
      <c r="V39" s="182">
        <v>144</v>
      </c>
      <c r="W39" s="94"/>
      <c r="X39" s="94"/>
      <c r="Y39" s="94"/>
      <c r="Z39" s="94"/>
      <c r="AA39" s="94"/>
      <c r="AB39" s="94"/>
      <c r="AC39" s="94"/>
      <c r="AD39" s="96">
        <f>SUM(Tabela15[[#This Row],[Jan]:[Dez13]])</f>
        <v>2384</v>
      </c>
      <c r="AE39" s="115">
        <f>AD39/SUM($AD$6:$AD$397)</f>
        <v>7.6758622466063927E-3</v>
      </c>
      <c r="AF39" s="102" t="str">
        <f t="shared" si="0"/>
        <v>B</v>
      </c>
    </row>
    <row r="40" spans="3:32" x14ac:dyDescent="0.25">
      <c r="C40" s="86" t="s">
        <v>771</v>
      </c>
      <c r="D40" s="92" t="s">
        <v>1271</v>
      </c>
      <c r="E40" s="93" t="s">
        <v>1263</v>
      </c>
      <c r="F40" s="82">
        <v>206</v>
      </c>
      <c r="G40" s="94">
        <v>184</v>
      </c>
      <c r="H40" s="94">
        <v>244</v>
      </c>
      <c r="I40" s="94">
        <v>64</v>
      </c>
      <c r="J40" s="94">
        <v>134</v>
      </c>
      <c r="K40" s="94">
        <v>130</v>
      </c>
      <c r="L40" s="94">
        <v>68</v>
      </c>
      <c r="M40" s="94">
        <v>249</v>
      </c>
      <c r="N40" s="94">
        <v>203</v>
      </c>
      <c r="O40" s="94">
        <v>130</v>
      </c>
      <c r="P40" s="94">
        <v>62</v>
      </c>
      <c r="Q40" s="94">
        <v>72</v>
      </c>
      <c r="R40" s="94">
        <v>138</v>
      </c>
      <c r="S40" s="95">
        <v>104</v>
      </c>
      <c r="T40" s="94">
        <v>104</v>
      </c>
      <c r="U40" s="94">
        <v>100</v>
      </c>
      <c r="V40" s="182">
        <v>48</v>
      </c>
      <c r="W40" s="94"/>
      <c r="X40" s="94"/>
      <c r="Y40" s="94"/>
      <c r="Z40" s="94"/>
      <c r="AA40" s="94"/>
      <c r="AB40" s="94"/>
      <c r="AC40" s="94"/>
      <c r="AD40" s="96">
        <f>SUM(Tabela15[[#This Row],[Jan]:[Dez13]])</f>
        <v>2240</v>
      </c>
      <c r="AE40" s="115">
        <f>AD40/SUM($AD$6:$AD$397)</f>
        <v>7.2122195605697657E-3</v>
      </c>
      <c r="AF40" s="102" t="str">
        <f t="shared" si="0"/>
        <v>B</v>
      </c>
    </row>
    <row r="41" spans="3:32" x14ac:dyDescent="0.25">
      <c r="C41" s="84" t="s">
        <v>833</v>
      </c>
      <c r="D41" s="92" t="s">
        <v>1255</v>
      </c>
      <c r="E41" s="93" t="s">
        <v>1256</v>
      </c>
      <c r="F41" s="82">
        <v>218</v>
      </c>
      <c r="G41" s="94">
        <v>110</v>
      </c>
      <c r="H41" s="94">
        <v>139</v>
      </c>
      <c r="I41" s="94">
        <v>132</v>
      </c>
      <c r="J41" s="94">
        <v>138</v>
      </c>
      <c r="K41" s="94">
        <v>78</v>
      </c>
      <c r="L41" s="94">
        <v>112</v>
      </c>
      <c r="M41" s="94">
        <v>193</v>
      </c>
      <c r="N41" s="94">
        <v>159</v>
      </c>
      <c r="O41" s="94">
        <v>146</v>
      </c>
      <c r="P41" s="94">
        <v>94</v>
      </c>
      <c r="Q41" s="94">
        <v>70</v>
      </c>
      <c r="R41" s="94">
        <v>133</v>
      </c>
      <c r="S41" s="95">
        <v>140</v>
      </c>
      <c r="T41" s="94">
        <v>89</v>
      </c>
      <c r="U41" s="94">
        <v>46</v>
      </c>
      <c r="V41" s="182">
        <v>103</v>
      </c>
      <c r="W41" s="94"/>
      <c r="X41" s="94"/>
      <c r="Y41" s="94"/>
      <c r="Z41" s="94"/>
      <c r="AA41" s="94"/>
      <c r="AB41" s="94"/>
      <c r="AC41" s="94"/>
      <c r="AD41" s="96">
        <f>SUM(Tabela15[[#This Row],[Jan]:[Dez13]])</f>
        <v>2100</v>
      </c>
      <c r="AE41" s="115">
        <f>AD41/SUM($AD$6:$AD$397)</f>
        <v>6.7614558380341546E-3</v>
      </c>
      <c r="AF41" s="102" t="str">
        <f t="shared" si="0"/>
        <v>B</v>
      </c>
    </row>
    <row r="42" spans="3:32" x14ac:dyDescent="0.25">
      <c r="C42" s="86" t="s">
        <v>754</v>
      </c>
      <c r="D42" s="92" t="s">
        <v>1359</v>
      </c>
      <c r="E42" s="93" t="s">
        <v>1296</v>
      </c>
      <c r="F42" s="82">
        <v>85</v>
      </c>
      <c r="G42" s="94">
        <v>24</v>
      </c>
      <c r="H42" s="94">
        <v>120</v>
      </c>
      <c r="I42" s="94">
        <v>0</v>
      </c>
      <c r="J42" s="94">
        <v>0</v>
      </c>
      <c r="K42" s="94">
        <v>48</v>
      </c>
      <c r="L42" s="94">
        <v>84</v>
      </c>
      <c r="M42" s="94">
        <v>348</v>
      </c>
      <c r="N42" s="94">
        <v>108</v>
      </c>
      <c r="O42" s="94">
        <v>180</v>
      </c>
      <c r="P42" s="94">
        <v>108</v>
      </c>
      <c r="Q42" s="94">
        <v>36</v>
      </c>
      <c r="R42" s="94">
        <v>228</v>
      </c>
      <c r="S42" s="95">
        <v>120</v>
      </c>
      <c r="T42" s="94">
        <v>108</v>
      </c>
      <c r="U42" s="94">
        <v>132</v>
      </c>
      <c r="V42" s="182">
        <v>240</v>
      </c>
      <c r="W42" s="94"/>
      <c r="X42" s="94"/>
      <c r="Y42" s="94"/>
      <c r="Z42" s="94"/>
      <c r="AA42" s="94"/>
      <c r="AB42" s="94"/>
      <c r="AC42" s="94"/>
      <c r="AD42" s="96">
        <f>SUM(Tabela15[[#This Row],[Jan]:[Dez13]])</f>
        <v>1969</v>
      </c>
      <c r="AE42" s="115">
        <f>AD42/SUM($AD$6:$AD$397)</f>
        <v>6.3396697833758339E-3</v>
      </c>
      <c r="AF42" s="102" t="str">
        <f t="shared" si="0"/>
        <v>B</v>
      </c>
    </row>
    <row r="43" spans="3:32" x14ac:dyDescent="0.25">
      <c r="C43" s="84" t="s">
        <v>868</v>
      </c>
      <c r="D43" s="92" t="s">
        <v>1272</v>
      </c>
      <c r="E43" s="93" t="s">
        <v>1273</v>
      </c>
      <c r="F43" s="82">
        <v>202</v>
      </c>
      <c r="G43" s="94">
        <v>120</v>
      </c>
      <c r="H43" s="94">
        <v>159</v>
      </c>
      <c r="I43" s="94">
        <v>62</v>
      </c>
      <c r="J43" s="94">
        <v>162</v>
      </c>
      <c r="K43" s="94">
        <v>92</v>
      </c>
      <c r="L43" s="94">
        <v>122</v>
      </c>
      <c r="M43" s="94">
        <v>178</v>
      </c>
      <c r="N43" s="94">
        <v>176</v>
      </c>
      <c r="O43" s="94">
        <v>165</v>
      </c>
      <c r="P43" s="94">
        <v>86</v>
      </c>
      <c r="Q43" s="94">
        <v>112</v>
      </c>
      <c r="R43" s="94">
        <v>122</v>
      </c>
      <c r="S43" s="95">
        <v>96</v>
      </c>
      <c r="T43" s="94">
        <v>208</v>
      </c>
      <c r="U43" s="94">
        <v>58</v>
      </c>
      <c r="V43" s="182">
        <v>238</v>
      </c>
      <c r="W43" s="94"/>
      <c r="X43" s="94"/>
      <c r="Y43" s="94"/>
      <c r="Z43" s="94"/>
      <c r="AA43" s="94"/>
      <c r="AB43" s="94"/>
      <c r="AC43" s="94"/>
      <c r="AD43" s="96">
        <f>SUM(Tabela15[[#This Row],[Jan]:[Dez13]])</f>
        <v>2358</v>
      </c>
      <c r="AE43" s="115">
        <f>AD43/SUM($AD$6:$AD$397)</f>
        <v>7.5921489838497794E-3</v>
      </c>
      <c r="AF43" s="102" t="str">
        <f t="shared" si="0"/>
        <v>B</v>
      </c>
    </row>
    <row r="44" spans="3:32" x14ac:dyDescent="0.25">
      <c r="C44" s="84" t="s">
        <v>874</v>
      </c>
      <c r="D44" s="92" t="s">
        <v>1279</v>
      </c>
      <c r="E44" s="93" t="s">
        <v>1263</v>
      </c>
      <c r="F44" s="82">
        <v>219</v>
      </c>
      <c r="G44" s="94">
        <v>128</v>
      </c>
      <c r="H44" s="94">
        <v>109</v>
      </c>
      <c r="I44" s="94">
        <v>62</v>
      </c>
      <c r="J44" s="94">
        <v>80</v>
      </c>
      <c r="K44" s="94">
        <v>72</v>
      </c>
      <c r="L44" s="94">
        <v>70</v>
      </c>
      <c r="M44" s="94">
        <v>193</v>
      </c>
      <c r="N44" s="94">
        <v>198</v>
      </c>
      <c r="O44" s="94">
        <v>122</v>
      </c>
      <c r="P44" s="94">
        <v>78</v>
      </c>
      <c r="Q44" s="94">
        <v>110</v>
      </c>
      <c r="R44" s="94">
        <v>134</v>
      </c>
      <c r="S44" s="95">
        <v>128</v>
      </c>
      <c r="T44" s="94">
        <v>160</v>
      </c>
      <c r="U44" s="94">
        <v>126</v>
      </c>
      <c r="V44" s="182">
        <v>168</v>
      </c>
      <c r="W44" s="94"/>
      <c r="X44" s="94"/>
      <c r="Y44" s="94"/>
      <c r="Z44" s="94"/>
      <c r="AA44" s="94"/>
      <c r="AB44" s="94"/>
      <c r="AC44" s="94"/>
      <c r="AD44" s="96">
        <f>SUM(Tabela15[[#This Row],[Jan]:[Dez13]])</f>
        <v>2157</v>
      </c>
      <c r="AE44" s="115">
        <f>AD44/SUM($AD$6:$AD$397)</f>
        <v>6.9449810679236539E-3</v>
      </c>
      <c r="AF44" s="102" t="str">
        <f t="shared" si="0"/>
        <v>B</v>
      </c>
    </row>
    <row r="45" spans="3:32" x14ac:dyDescent="0.25">
      <c r="C45" s="84" t="s">
        <v>1000</v>
      </c>
      <c r="D45" s="92" t="s">
        <v>1343</v>
      </c>
      <c r="E45" s="93" t="s">
        <v>1269</v>
      </c>
      <c r="F45" s="82">
        <v>48</v>
      </c>
      <c r="G45" s="94">
        <v>132</v>
      </c>
      <c r="H45" s="94">
        <v>96</v>
      </c>
      <c r="I45" s="94">
        <v>84</v>
      </c>
      <c r="J45" s="94">
        <v>144</v>
      </c>
      <c r="K45" s="94">
        <v>72</v>
      </c>
      <c r="L45" s="94">
        <v>96</v>
      </c>
      <c r="M45" s="94">
        <v>84</v>
      </c>
      <c r="N45" s="94">
        <v>120</v>
      </c>
      <c r="O45" s="94">
        <v>156</v>
      </c>
      <c r="P45" s="94">
        <v>0</v>
      </c>
      <c r="Q45" s="94">
        <v>24</v>
      </c>
      <c r="R45" s="94">
        <v>72</v>
      </c>
      <c r="S45" s="95">
        <v>96</v>
      </c>
      <c r="T45" s="94">
        <v>156</v>
      </c>
      <c r="U45" s="94">
        <v>12</v>
      </c>
      <c r="V45" s="182">
        <v>108</v>
      </c>
      <c r="W45" s="94"/>
      <c r="X45" s="94"/>
      <c r="Y45" s="94"/>
      <c r="Z45" s="94"/>
      <c r="AA45" s="94"/>
      <c r="AB45" s="94"/>
      <c r="AC45" s="94"/>
      <c r="AD45" s="96">
        <f>SUM(Tabela15[[#This Row],[Jan]:[Dez13]])</f>
        <v>1500</v>
      </c>
      <c r="AE45" s="115">
        <f>AD45/SUM($AD$6:$AD$397)</f>
        <v>4.8296113128815394E-3</v>
      </c>
      <c r="AF45" s="102" t="str">
        <f t="shared" si="0"/>
        <v>C</v>
      </c>
    </row>
    <row r="46" spans="3:32" x14ac:dyDescent="0.25">
      <c r="C46" s="84" t="s">
        <v>961</v>
      </c>
      <c r="D46" s="92" t="s">
        <v>1330</v>
      </c>
      <c r="E46" s="93" t="s">
        <v>1317</v>
      </c>
      <c r="F46" s="82">
        <v>132</v>
      </c>
      <c r="G46" s="94">
        <v>180</v>
      </c>
      <c r="H46" s="94">
        <v>72</v>
      </c>
      <c r="I46" s="94">
        <v>108</v>
      </c>
      <c r="J46" s="94">
        <v>84</v>
      </c>
      <c r="K46" s="94">
        <v>72</v>
      </c>
      <c r="L46" s="94">
        <v>60</v>
      </c>
      <c r="M46" s="94">
        <v>132</v>
      </c>
      <c r="N46" s="94">
        <v>36</v>
      </c>
      <c r="O46" s="94">
        <v>144</v>
      </c>
      <c r="P46" s="94">
        <v>84</v>
      </c>
      <c r="Q46" s="94">
        <v>24</v>
      </c>
      <c r="R46" s="94">
        <v>60</v>
      </c>
      <c r="S46" s="95">
        <v>48</v>
      </c>
      <c r="T46" s="94">
        <v>96</v>
      </c>
      <c r="U46" s="94">
        <v>36</v>
      </c>
      <c r="V46" s="182">
        <v>72</v>
      </c>
      <c r="W46" s="94"/>
      <c r="X46" s="94"/>
      <c r="Y46" s="94"/>
      <c r="Z46" s="94"/>
      <c r="AA46" s="94"/>
      <c r="AB46" s="94"/>
      <c r="AC46" s="94"/>
      <c r="AD46" s="96">
        <f>SUM(Tabela15[[#This Row],[Jan]:[Dez13]])</f>
        <v>1440</v>
      </c>
      <c r="AE46" s="115">
        <f>AD46/SUM($AD$6:$AD$397)</f>
        <v>4.6364268603662781E-3</v>
      </c>
      <c r="AF46" s="102" t="str">
        <f t="shared" si="0"/>
        <v>C</v>
      </c>
    </row>
    <row r="47" spans="3:32" x14ac:dyDescent="0.25">
      <c r="C47" s="84" t="s">
        <v>738</v>
      </c>
      <c r="D47" s="92" t="s">
        <v>1253</v>
      </c>
      <c r="E47" s="93" t="s">
        <v>1254</v>
      </c>
      <c r="F47" s="82">
        <v>122</v>
      </c>
      <c r="G47" s="94">
        <v>144</v>
      </c>
      <c r="H47" s="94">
        <v>171</v>
      </c>
      <c r="I47" s="94">
        <v>168</v>
      </c>
      <c r="J47" s="94">
        <v>81</v>
      </c>
      <c r="K47" s="94">
        <v>133</v>
      </c>
      <c r="L47" s="94">
        <v>74</v>
      </c>
      <c r="M47" s="94">
        <v>274</v>
      </c>
      <c r="N47" s="94">
        <v>155</v>
      </c>
      <c r="O47" s="94">
        <v>281</v>
      </c>
      <c r="P47" s="94">
        <v>68</v>
      </c>
      <c r="Q47" s="94">
        <v>117</v>
      </c>
      <c r="R47" s="94">
        <v>135</v>
      </c>
      <c r="S47" s="95">
        <v>121</v>
      </c>
      <c r="T47" s="94">
        <v>120</v>
      </c>
      <c r="U47" s="94">
        <v>63</v>
      </c>
      <c r="V47" s="182">
        <v>111</v>
      </c>
      <c r="W47" s="94"/>
      <c r="X47" s="94"/>
      <c r="Y47" s="94"/>
      <c r="Z47" s="94"/>
      <c r="AA47" s="94"/>
      <c r="AB47" s="94"/>
      <c r="AC47" s="94"/>
      <c r="AD47" s="96">
        <f>SUM(Tabela15[[#This Row],[Jan]:[Dez13]])</f>
        <v>2338</v>
      </c>
      <c r="AE47" s="115">
        <f>AD47/SUM($AD$6:$AD$397)</f>
        <v>7.5277541663446926E-3</v>
      </c>
      <c r="AF47" s="102" t="str">
        <f t="shared" si="0"/>
        <v>B</v>
      </c>
    </row>
    <row r="48" spans="3:32" x14ac:dyDescent="0.25">
      <c r="C48" s="86" t="s">
        <v>784</v>
      </c>
      <c r="D48" s="92" t="s">
        <v>1058</v>
      </c>
      <c r="E48" s="93" t="s">
        <v>1327</v>
      </c>
      <c r="F48" s="82">
        <v>84</v>
      </c>
      <c r="G48" s="94">
        <v>180</v>
      </c>
      <c r="H48" s="94">
        <v>0</v>
      </c>
      <c r="I48" s="94">
        <v>0</v>
      </c>
      <c r="J48" s="94">
        <v>0</v>
      </c>
      <c r="K48" s="94">
        <v>0</v>
      </c>
      <c r="L48" s="94">
        <v>12</v>
      </c>
      <c r="M48" s="94">
        <v>24</v>
      </c>
      <c r="N48" s="94">
        <v>0</v>
      </c>
      <c r="O48" s="94">
        <v>60</v>
      </c>
      <c r="P48" s="94">
        <v>36</v>
      </c>
      <c r="Q48" s="94">
        <v>12</v>
      </c>
      <c r="R48" s="94">
        <v>12</v>
      </c>
      <c r="S48" s="95">
        <v>24</v>
      </c>
      <c r="T48" s="94">
        <v>36</v>
      </c>
      <c r="U48" s="94">
        <v>48</v>
      </c>
      <c r="V48" s="182">
        <v>180</v>
      </c>
      <c r="W48" s="94"/>
      <c r="X48" s="94"/>
      <c r="Y48" s="94"/>
      <c r="Z48" s="94"/>
      <c r="AA48" s="94"/>
      <c r="AB48" s="94"/>
      <c r="AC48" s="94"/>
      <c r="AD48" s="96">
        <f>SUM(Tabela15[[#This Row],[Jan]:[Dez13]])</f>
        <v>708</v>
      </c>
      <c r="AE48" s="115">
        <f>AD48/SUM($AD$6:$AD$397)</f>
        <v>2.2795765396800864E-3</v>
      </c>
      <c r="AF48" s="102" t="str">
        <f t="shared" si="0"/>
        <v>C</v>
      </c>
    </row>
    <row r="49" spans="3:32" x14ac:dyDescent="0.25">
      <c r="C49" s="90" t="s">
        <v>807</v>
      </c>
      <c r="D49" s="92" t="s">
        <v>1335</v>
      </c>
      <c r="E49" s="93" t="s">
        <v>1306</v>
      </c>
      <c r="F49" s="82">
        <v>87</v>
      </c>
      <c r="G49" s="94">
        <v>48</v>
      </c>
      <c r="H49" s="94">
        <v>60</v>
      </c>
      <c r="I49" s="94">
        <v>84</v>
      </c>
      <c r="J49" s="94">
        <v>60</v>
      </c>
      <c r="K49" s="94">
        <v>48</v>
      </c>
      <c r="L49" s="94">
        <v>48</v>
      </c>
      <c r="M49" s="94">
        <v>132</v>
      </c>
      <c r="N49" s="94">
        <v>96</v>
      </c>
      <c r="O49" s="94">
        <v>180</v>
      </c>
      <c r="P49" s="94">
        <v>60</v>
      </c>
      <c r="Q49" s="94">
        <v>36</v>
      </c>
      <c r="R49" s="94">
        <v>60</v>
      </c>
      <c r="S49" s="95">
        <v>108</v>
      </c>
      <c r="T49" s="94">
        <v>120</v>
      </c>
      <c r="U49" s="94">
        <v>144</v>
      </c>
      <c r="V49" s="182">
        <v>108</v>
      </c>
      <c r="W49" s="94"/>
      <c r="X49" s="94"/>
      <c r="Y49" s="94"/>
      <c r="Z49" s="94"/>
      <c r="AA49" s="94"/>
      <c r="AB49" s="94"/>
      <c r="AC49" s="94"/>
      <c r="AD49" s="96">
        <f>SUM(Tabela15[[#This Row],[Jan]:[Dez13]])</f>
        <v>1479</v>
      </c>
      <c r="AE49" s="115">
        <f>AD49/SUM($AD$6:$AD$397)</f>
        <v>4.7619967545011977E-3</v>
      </c>
      <c r="AF49" s="102" t="str">
        <f t="shared" si="0"/>
        <v>C</v>
      </c>
    </row>
    <row r="50" spans="3:32" x14ac:dyDescent="0.25">
      <c r="C50" s="86" t="s">
        <v>941</v>
      </c>
      <c r="D50" s="92" t="s">
        <v>1371</v>
      </c>
      <c r="E50" s="93" t="s">
        <v>1321</v>
      </c>
      <c r="F50" s="82">
        <v>264</v>
      </c>
      <c r="G50" s="94">
        <v>216</v>
      </c>
      <c r="H50" s="94">
        <v>120</v>
      </c>
      <c r="I50" s="94">
        <v>180</v>
      </c>
      <c r="J50" s="94">
        <v>156</v>
      </c>
      <c r="K50" s="94">
        <v>192</v>
      </c>
      <c r="L50" s="94">
        <v>452</v>
      </c>
      <c r="M50" s="94">
        <v>348</v>
      </c>
      <c r="N50" s="94">
        <v>132</v>
      </c>
      <c r="O50" s="94">
        <v>180</v>
      </c>
      <c r="P50" s="94">
        <v>84</v>
      </c>
      <c r="Q50" s="94">
        <v>72</v>
      </c>
      <c r="R50" s="94">
        <v>108</v>
      </c>
      <c r="S50" s="95">
        <v>120</v>
      </c>
      <c r="T50" s="94">
        <v>240</v>
      </c>
      <c r="U50" s="94">
        <v>96</v>
      </c>
      <c r="V50" s="182">
        <v>264</v>
      </c>
      <c r="W50" s="94"/>
      <c r="X50" s="94"/>
      <c r="Y50" s="94"/>
      <c r="Z50" s="94"/>
      <c r="AA50" s="94"/>
      <c r="AB50" s="94"/>
      <c r="AC50" s="94"/>
      <c r="AD50" s="96">
        <f>SUM(Tabela15[[#This Row],[Jan]:[Dez13]])</f>
        <v>3224</v>
      </c>
      <c r="AE50" s="115">
        <f>AD50/SUM($AD$6:$AD$397)</f>
        <v>1.0380444581820055E-2</v>
      </c>
      <c r="AF50" s="102" t="str">
        <f t="shared" si="0"/>
        <v>B</v>
      </c>
    </row>
    <row r="51" spans="3:32" x14ac:dyDescent="0.25">
      <c r="C51" s="84" t="s">
        <v>799</v>
      </c>
      <c r="D51" s="92" t="s">
        <v>1331</v>
      </c>
      <c r="E51" s="93" t="s">
        <v>1308</v>
      </c>
      <c r="F51" s="82">
        <v>72</v>
      </c>
      <c r="G51" s="94">
        <v>108</v>
      </c>
      <c r="H51" s="94">
        <v>120</v>
      </c>
      <c r="I51" s="94">
        <v>120</v>
      </c>
      <c r="J51" s="94">
        <v>132</v>
      </c>
      <c r="K51" s="94">
        <v>132</v>
      </c>
      <c r="L51" s="94">
        <v>84</v>
      </c>
      <c r="M51" s="94">
        <v>108</v>
      </c>
      <c r="N51" s="94">
        <v>84</v>
      </c>
      <c r="O51" s="94">
        <v>144</v>
      </c>
      <c r="P51" s="94">
        <v>84</v>
      </c>
      <c r="Q51" s="94">
        <v>60</v>
      </c>
      <c r="R51" s="94">
        <v>72</v>
      </c>
      <c r="S51" s="95">
        <v>66</v>
      </c>
      <c r="T51" s="94">
        <v>96</v>
      </c>
      <c r="U51" s="94">
        <v>36</v>
      </c>
      <c r="V51" s="182">
        <v>108</v>
      </c>
      <c r="W51" s="94"/>
      <c r="X51" s="94"/>
      <c r="Y51" s="94"/>
      <c r="Z51" s="94"/>
      <c r="AA51" s="94"/>
      <c r="AB51" s="94"/>
      <c r="AC51" s="94"/>
      <c r="AD51" s="96">
        <f>SUM(Tabela15[[#This Row],[Jan]:[Dez13]])</f>
        <v>1626</v>
      </c>
      <c r="AE51" s="115">
        <f>AD51/SUM($AD$6:$AD$397)</f>
        <v>5.2352986631635885E-3</v>
      </c>
      <c r="AF51" s="102" t="str">
        <f t="shared" si="0"/>
        <v>B</v>
      </c>
    </row>
    <row r="52" spans="3:32" x14ac:dyDescent="0.25">
      <c r="C52" s="84" t="s">
        <v>861</v>
      </c>
      <c r="D52" s="92" t="s">
        <v>1285</v>
      </c>
      <c r="E52" s="93" t="s">
        <v>1286</v>
      </c>
      <c r="F52" s="82">
        <v>136</v>
      </c>
      <c r="G52" s="94">
        <v>138</v>
      </c>
      <c r="H52" s="94">
        <v>132</v>
      </c>
      <c r="I52" s="94">
        <v>124</v>
      </c>
      <c r="J52" s="94">
        <v>60</v>
      </c>
      <c r="K52" s="94">
        <v>72</v>
      </c>
      <c r="L52" s="94">
        <v>174</v>
      </c>
      <c r="M52" s="94">
        <v>321</v>
      </c>
      <c r="N52" s="94">
        <v>146</v>
      </c>
      <c r="O52" s="94">
        <v>154</v>
      </c>
      <c r="P52" s="94">
        <v>89</v>
      </c>
      <c r="Q52" s="94">
        <v>142</v>
      </c>
      <c r="R52" s="94">
        <v>92</v>
      </c>
      <c r="S52" s="95">
        <v>112</v>
      </c>
      <c r="T52" s="94">
        <v>144</v>
      </c>
      <c r="U52" s="94">
        <v>72</v>
      </c>
      <c r="V52" s="182">
        <v>156</v>
      </c>
      <c r="W52" s="94"/>
      <c r="X52" s="94"/>
      <c r="Y52" s="94"/>
      <c r="Z52" s="94"/>
      <c r="AA52" s="94"/>
      <c r="AB52" s="94"/>
      <c r="AC52" s="94"/>
      <c r="AD52" s="96">
        <f>SUM(Tabela15[[#This Row],[Jan]:[Dez13]])</f>
        <v>2264</v>
      </c>
      <c r="AE52" s="115">
        <f>AD52/SUM($AD$6:$AD$397)</f>
        <v>7.2894933415758702E-3</v>
      </c>
      <c r="AF52" s="102" t="str">
        <f t="shared" si="0"/>
        <v>B</v>
      </c>
    </row>
    <row r="53" spans="3:32" x14ac:dyDescent="0.25">
      <c r="C53" s="84" t="s">
        <v>907</v>
      </c>
      <c r="D53" s="92" t="s">
        <v>1280</v>
      </c>
      <c r="E53" s="93" t="s">
        <v>1273</v>
      </c>
      <c r="F53" s="82">
        <v>186</v>
      </c>
      <c r="G53" s="94">
        <v>150</v>
      </c>
      <c r="H53" s="94">
        <v>130</v>
      </c>
      <c r="I53" s="94">
        <v>110</v>
      </c>
      <c r="J53" s="94">
        <v>70</v>
      </c>
      <c r="K53" s="94">
        <v>152</v>
      </c>
      <c r="L53" s="94">
        <v>84</v>
      </c>
      <c r="M53" s="94">
        <v>234</v>
      </c>
      <c r="N53" s="94">
        <v>142</v>
      </c>
      <c r="O53" s="94">
        <v>122</v>
      </c>
      <c r="P53" s="94">
        <v>72</v>
      </c>
      <c r="Q53" s="94">
        <v>106</v>
      </c>
      <c r="R53" s="94">
        <v>114</v>
      </c>
      <c r="S53" s="95">
        <v>120</v>
      </c>
      <c r="T53" s="94">
        <v>105</v>
      </c>
      <c r="U53" s="94">
        <v>60</v>
      </c>
      <c r="V53" s="182">
        <v>132</v>
      </c>
      <c r="W53" s="94"/>
      <c r="X53" s="94"/>
      <c r="Y53" s="94"/>
      <c r="Z53" s="94"/>
      <c r="AA53" s="94"/>
      <c r="AB53" s="94"/>
      <c r="AC53" s="94"/>
      <c r="AD53" s="96">
        <f>SUM(Tabela15[[#This Row],[Jan]:[Dez13]])</f>
        <v>2089</v>
      </c>
      <c r="AE53" s="115">
        <f>AD53/SUM($AD$6:$AD$397)</f>
        <v>6.7260386884063572E-3</v>
      </c>
      <c r="AF53" s="102" t="str">
        <f t="shared" si="0"/>
        <v>B</v>
      </c>
    </row>
    <row r="54" spans="3:32" x14ac:dyDescent="0.25">
      <c r="C54" s="87" t="s">
        <v>955</v>
      </c>
      <c r="D54" s="92" t="s">
        <v>1297</v>
      </c>
      <c r="E54" s="93" t="s">
        <v>1263</v>
      </c>
      <c r="F54" s="82">
        <v>210</v>
      </c>
      <c r="G54" s="94">
        <v>120</v>
      </c>
      <c r="H54" s="94">
        <v>88</v>
      </c>
      <c r="I54" s="94">
        <v>102</v>
      </c>
      <c r="J54" s="94">
        <v>120</v>
      </c>
      <c r="K54" s="94">
        <v>104</v>
      </c>
      <c r="L54" s="94">
        <v>112</v>
      </c>
      <c r="M54" s="94">
        <v>151</v>
      </c>
      <c r="N54" s="94">
        <v>106</v>
      </c>
      <c r="O54" s="94">
        <v>165</v>
      </c>
      <c r="P54" s="94">
        <v>85</v>
      </c>
      <c r="Q54" s="94">
        <v>50</v>
      </c>
      <c r="R54" s="94">
        <v>74</v>
      </c>
      <c r="S54" s="95">
        <v>176</v>
      </c>
      <c r="T54" s="94">
        <v>49</v>
      </c>
      <c r="U54" s="94">
        <v>66</v>
      </c>
      <c r="V54" s="182">
        <v>286</v>
      </c>
      <c r="W54" s="94"/>
      <c r="X54" s="94"/>
      <c r="Y54" s="94"/>
      <c r="Z54" s="94"/>
      <c r="AA54" s="94"/>
      <c r="AB54" s="94"/>
      <c r="AC54" s="94"/>
      <c r="AD54" s="96">
        <f>SUM(Tabela15[[#This Row],[Jan]:[Dez13]])</f>
        <v>2064</v>
      </c>
      <c r="AE54" s="115">
        <f>AD54/SUM($AD$6:$AD$397)</f>
        <v>6.6455451665249979E-3</v>
      </c>
      <c r="AF54" s="102" t="str">
        <f t="shared" si="0"/>
        <v>B</v>
      </c>
    </row>
    <row r="55" spans="3:32" x14ac:dyDescent="0.25">
      <c r="C55" s="84" t="s">
        <v>2206</v>
      </c>
      <c r="D55" s="92" t="s">
        <v>1355</v>
      </c>
      <c r="E55" s="93" t="s">
        <v>1321</v>
      </c>
      <c r="F55" s="82">
        <v>132</v>
      </c>
      <c r="G55" s="94">
        <v>180</v>
      </c>
      <c r="H55" s="94">
        <v>96</v>
      </c>
      <c r="I55" s="94">
        <v>84</v>
      </c>
      <c r="J55" s="94">
        <v>84</v>
      </c>
      <c r="K55" s="94">
        <v>48</v>
      </c>
      <c r="L55" s="94">
        <v>132</v>
      </c>
      <c r="M55" s="94">
        <v>108</v>
      </c>
      <c r="N55" s="94">
        <v>84</v>
      </c>
      <c r="O55" s="94">
        <v>88</v>
      </c>
      <c r="P55" s="94">
        <v>48</v>
      </c>
      <c r="Q55" s="94">
        <v>60</v>
      </c>
      <c r="R55" s="94">
        <v>72</v>
      </c>
      <c r="S55" s="95">
        <v>36</v>
      </c>
      <c r="T55" s="94">
        <v>144</v>
      </c>
      <c r="U55" s="94">
        <v>72</v>
      </c>
      <c r="V55" s="182">
        <v>108</v>
      </c>
      <c r="W55" s="94"/>
      <c r="X55" s="94"/>
      <c r="Y55" s="94"/>
      <c r="Z55" s="94"/>
      <c r="AA55" s="94"/>
      <c r="AB55" s="94"/>
      <c r="AC55" s="94"/>
      <c r="AD55" s="96">
        <f>SUM(Tabela15[[#This Row],[Jan]:[Dez13]])</f>
        <v>1576</v>
      </c>
      <c r="AE55" s="115">
        <f>AD55/SUM($AD$6:$AD$397)</f>
        <v>5.0743116194008706E-3</v>
      </c>
      <c r="AF55" s="102" t="str">
        <f t="shared" si="0"/>
        <v>B</v>
      </c>
    </row>
    <row r="56" spans="3:32" x14ac:dyDescent="0.25">
      <c r="C56" s="86" t="s">
        <v>1351</v>
      </c>
      <c r="D56" s="92" t="s">
        <v>1060</v>
      </c>
      <c r="E56" s="93" t="s">
        <v>1327</v>
      </c>
      <c r="F56" s="82">
        <v>0</v>
      </c>
      <c r="G56" s="94">
        <v>0</v>
      </c>
      <c r="H56" s="94">
        <v>0</v>
      </c>
      <c r="I56" s="94">
        <v>0</v>
      </c>
      <c r="J56" s="94">
        <v>0</v>
      </c>
      <c r="K56" s="94">
        <v>0</v>
      </c>
      <c r="L56" s="94">
        <v>0</v>
      </c>
      <c r="M56" s="94">
        <v>12</v>
      </c>
      <c r="N56" s="94">
        <v>12</v>
      </c>
      <c r="O56" s="94">
        <v>24</v>
      </c>
      <c r="P56" s="94">
        <v>48</v>
      </c>
      <c r="Q56" s="94">
        <v>12</v>
      </c>
      <c r="R56" s="94">
        <v>12</v>
      </c>
      <c r="S56" s="95">
        <v>36</v>
      </c>
      <c r="T56" s="94">
        <v>84</v>
      </c>
      <c r="U56" s="94">
        <v>48</v>
      </c>
      <c r="V56" s="182">
        <v>96</v>
      </c>
      <c r="W56" s="94"/>
      <c r="X56" s="94"/>
      <c r="Y56" s="94"/>
      <c r="Z56" s="94"/>
      <c r="AA56" s="94"/>
      <c r="AB56" s="94"/>
      <c r="AC56" s="94"/>
      <c r="AD56" s="96">
        <f>SUM(Tabela15[[#This Row],[Jan]:[Dez13]])</f>
        <v>384</v>
      </c>
      <c r="AE56" s="115">
        <f>AD56/SUM($AD$6:$AD$397)</f>
        <v>1.236380496097674E-3</v>
      </c>
      <c r="AF56" s="102" t="str">
        <f t="shared" si="0"/>
        <v>C</v>
      </c>
    </row>
    <row r="57" spans="3:32" x14ac:dyDescent="0.25">
      <c r="C57" s="86" t="s">
        <v>786</v>
      </c>
      <c r="D57" s="92" t="s">
        <v>1366</v>
      </c>
      <c r="E57" s="93" t="s">
        <v>1327</v>
      </c>
      <c r="F57" s="82">
        <v>72</v>
      </c>
      <c r="G57" s="94">
        <v>168</v>
      </c>
      <c r="H57" s="94">
        <v>132</v>
      </c>
      <c r="I57" s="94">
        <v>96</v>
      </c>
      <c r="J57" s="94">
        <v>108</v>
      </c>
      <c r="K57" s="94">
        <v>60</v>
      </c>
      <c r="L57" s="94">
        <v>48</v>
      </c>
      <c r="M57" s="94">
        <v>156</v>
      </c>
      <c r="N57" s="94">
        <v>48</v>
      </c>
      <c r="O57" s="94">
        <v>108</v>
      </c>
      <c r="P57" s="94">
        <v>60</v>
      </c>
      <c r="Q57" s="94">
        <v>36</v>
      </c>
      <c r="R57" s="94">
        <v>48</v>
      </c>
      <c r="S57" s="95">
        <v>12</v>
      </c>
      <c r="T57" s="94">
        <v>168</v>
      </c>
      <c r="U57" s="94">
        <v>48</v>
      </c>
      <c r="V57" s="182">
        <v>48</v>
      </c>
      <c r="W57" s="94"/>
      <c r="X57" s="94"/>
      <c r="Y57" s="94"/>
      <c r="Z57" s="94"/>
      <c r="AA57" s="94"/>
      <c r="AB57" s="94"/>
      <c r="AC57" s="94"/>
      <c r="AD57" s="96">
        <f>SUM(Tabela15[[#This Row],[Jan]:[Dez13]])</f>
        <v>1416</v>
      </c>
      <c r="AE57" s="115">
        <f>AD57/SUM($AD$6:$AD$397)</f>
        <v>4.5591530793601728E-3</v>
      </c>
      <c r="AF57" s="102" t="str">
        <f t="shared" si="0"/>
        <v>C</v>
      </c>
    </row>
    <row r="58" spans="3:32" x14ac:dyDescent="0.25">
      <c r="C58" s="84" t="s">
        <v>872</v>
      </c>
      <c r="D58" s="92" t="s">
        <v>1389</v>
      </c>
      <c r="E58" s="93" t="s">
        <v>1319</v>
      </c>
      <c r="F58" s="82">
        <v>126</v>
      </c>
      <c r="G58" s="94">
        <v>74</v>
      </c>
      <c r="H58" s="94">
        <v>87</v>
      </c>
      <c r="I58" s="94">
        <v>78</v>
      </c>
      <c r="J58" s="94">
        <v>114</v>
      </c>
      <c r="K58" s="94">
        <v>108</v>
      </c>
      <c r="L58" s="94">
        <v>90</v>
      </c>
      <c r="M58" s="94">
        <v>108</v>
      </c>
      <c r="N58" s="94">
        <v>66</v>
      </c>
      <c r="O58" s="94">
        <v>199</v>
      </c>
      <c r="P58" s="94">
        <v>42</v>
      </c>
      <c r="Q58" s="94">
        <v>88</v>
      </c>
      <c r="R58" s="94">
        <v>54</v>
      </c>
      <c r="S58" s="95">
        <v>24</v>
      </c>
      <c r="T58" s="94">
        <v>136</v>
      </c>
      <c r="U58" s="94">
        <v>88</v>
      </c>
      <c r="V58" s="182">
        <v>132</v>
      </c>
      <c r="W58" s="94"/>
      <c r="X58" s="94"/>
      <c r="Y58" s="94"/>
      <c r="Z58" s="94"/>
      <c r="AA58" s="94"/>
      <c r="AB58" s="94"/>
      <c r="AC58" s="94"/>
      <c r="AD58" s="96">
        <f>SUM(Tabela15[[#This Row],[Jan]:[Dez13]])</f>
        <v>1614</v>
      </c>
      <c r="AE58" s="115">
        <f>AD58/SUM($AD$6:$AD$397)</f>
        <v>5.1966617726605362E-3</v>
      </c>
      <c r="AF58" s="102" t="str">
        <f t="shared" si="0"/>
        <v>B</v>
      </c>
    </row>
    <row r="59" spans="3:32" x14ac:dyDescent="0.25">
      <c r="C59" s="84" t="s">
        <v>769</v>
      </c>
      <c r="D59" s="92" t="s">
        <v>1292</v>
      </c>
      <c r="E59" s="93" t="s">
        <v>1286</v>
      </c>
      <c r="F59" s="82">
        <v>146</v>
      </c>
      <c r="G59" s="94">
        <v>152</v>
      </c>
      <c r="H59" s="94">
        <v>104</v>
      </c>
      <c r="I59" s="94">
        <v>92</v>
      </c>
      <c r="J59" s="94">
        <v>100</v>
      </c>
      <c r="K59" s="94">
        <v>86</v>
      </c>
      <c r="L59" s="94">
        <v>124</v>
      </c>
      <c r="M59" s="94">
        <v>249</v>
      </c>
      <c r="N59" s="94">
        <v>92</v>
      </c>
      <c r="O59" s="94">
        <v>126</v>
      </c>
      <c r="P59" s="94">
        <v>76</v>
      </c>
      <c r="Q59" s="94">
        <v>90</v>
      </c>
      <c r="R59" s="94">
        <v>91</v>
      </c>
      <c r="S59" s="95">
        <v>74</v>
      </c>
      <c r="T59" s="94">
        <v>191</v>
      </c>
      <c r="U59" s="94">
        <v>96</v>
      </c>
      <c r="V59" s="182">
        <v>90</v>
      </c>
      <c r="W59" s="94"/>
      <c r="X59" s="94"/>
      <c r="Y59" s="94"/>
      <c r="Z59" s="94"/>
      <c r="AA59" s="94"/>
      <c r="AB59" s="94"/>
      <c r="AC59" s="94"/>
      <c r="AD59" s="96">
        <f>SUM(Tabela15[[#This Row],[Jan]:[Dez13]])</f>
        <v>1979</v>
      </c>
      <c r="AE59" s="115">
        <f>AD59/SUM($AD$6:$AD$397)</f>
        <v>6.3718671921283773E-3</v>
      </c>
      <c r="AF59" s="102" t="str">
        <f t="shared" si="0"/>
        <v>B</v>
      </c>
    </row>
    <row r="60" spans="3:32" x14ac:dyDescent="0.25">
      <c r="C60" s="84" t="s">
        <v>819</v>
      </c>
      <c r="D60" s="92" t="s">
        <v>1328</v>
      </c>
      <c r="E60" s="93" t="s">
        <v>1329</v>
      </c>
      <c r="F60" s="82">
        <v>88</v>
      </c>
      <c r="G60" s="94">
        <v>52</v>
      </c>
      <c r="H60" s="94">
        <v>52</v>
      </c>
      <c r="I60" s="94">
        <v>38</v>
      </c>
      <c r="J60" s="94">
        <v>46</v>
      </c>
      <c r="K60" s="94">
        <v>54</v>
      </c>
      <c r="L60" s="94">
        <v>82</v>
      </c>
      <c r="M60" s="94">
        <v>29</v>
      </c>
      <c r="N60" s="94">
        <v>56</v>
      </c>
      <c r="O60" s="94">
        <v>84</v>
      </c>
      <c r="P60" s="94">
        <v>32</v>
      </c>
      <c r="Q60" s="94">
        <v>32</v>
      </c>
      <c r="R60" s="94">
        <v>42</v>
      </c>
      <c r="S60" s="95">
        <v>170</v>
      </c>
      <c r="T60" s="94">
        <v>82</v>
      </c>
      <c r="U60" s="94">
        <v>34</v>
      </c>
      <c r="V60" s="182">
        <v>144</v>
      </c>
      <c r="W60" s="94"/>
      <c r="X60" s="94"/>
      <c r="Y60" s="94"/>
      <c r="Z60" s="94"/>
      <c r="AA60" s="94"/>
      <c r="AB60" s="94"/>
      <c r="AC60" s="94"/>
      <c r="AD60" s="96">
        <f>SUM(Tabela15[[#This Row],[Jan]:[Dez13]])</f>
        <v>1117</v>
      </c>
      <c r="AE60" s="115">
        <f>AD60/SUM($AD$6:$AD$397)</f>
        <v>3.5964505576591196E-3</v>
      </c>
      <c r="AF60" s="102" t="str">
        <f t="shared" si="0"/>
        <v>C</v>
      </c>
    </row>
    <row r="61" spans="3:32" x14ac:dyDescent="0.25">
      <c r="C61" s="84" t="s">
        <v>811</v>
      </c>
      <c r="D61" s="92" t="s">
        <v>1283</v>
      </c>
      <c r="E61" s="93" t="s">
        <v>1284</v>
      </c>
      <c r="F61" s="82">
        <v>32</v>
      </c>
      <c r="G61" s="94">
        <v>132</v>
      </c>
      <c r="H61" s="94">
        <v>110</v>
      </c>
      <c r="I61" s="94">
        <v>104</v>
      </c>
      <c r="J61" s="94">
        <v>146</v>
      </c>
      <c r="K61" s="94">
        <v>86</v>
      </c>
      <c r="L61" s="94">
        <v>122</v>
      </c>
      <c r="M61" s="94">
        <v>345</v>
      </c>
      <c r="N61" s="94">
        <v>31</v>
      </c>
      <c r="O61" s="94">
        <v>0</v>
      </c>
      <c r="P61" s="94">
        <v>0</v>
      </c>
      <c r="Q61" s="94">
        <v>0</v>
      </c>
      <c r="R61" s="94">
        <v>182</v>
      </c>
      <c r="S61" s="95">
        <v>247</v>
      </c>
      <c r="T61" s="94">
        <v>88</v>
      </c>
      <c r="U61" s="94">
        <v>68</v>
      </c>
      <c r="V61" s="182">
        <v>88</v>
      </c>
      <c r="W61" s="94"/>
      <c r="X61" s="94"/>
      <c r="Y61" s="94"/>
      <c r="Z61" s="94"/>
      <c r="AA61" s="94"/>
      <c r="AB61" s="94"/>
      <c r="AC61" s="94"/>
      <c r="AD61" s="96">
        <f>SUM(Tabela15[[#This Row],[Jan]:[Dez13]])</f>
        <v>1781</v>
      </c>
      <c r="AE61" s="115">
        <f>AD61/SUM($AD$6:$AD$397)</f>
        <v>5.7343584988280146E-3</v>
      </c>
      <c r="AF61" s="102" t="str">
        <f t="shared" si="0"/>
        <v>B</v>
      </c>
    </row>
    <row r="62" spans="3:32" x14ac:dyDescent="0.25">
      <c r="C62" s="84" t="s">
        <v>742</v>
      </c>
      <c r="D62" s="92" t="s">
        <v>1367</v>
      </c>
      <c r="E62" s="93" t="s">
        <v>1368</v>
      </c>
      <c r="F62" s="82">
        <v>176</v>
      </c>
      <c r="G62" s="94">
        <v>66</v>
      </c>
      <c r="H62" s="94">
        <v>58</v>
      </c>
      <c r="I62" s="94">
        <v>126</v>
      </c>
      <c r="J62" s="94">
        <v>66</v>
      </c>
      <c r="K62" s="94">
        <v>102</v>
      </c>
      <c r="L62" s="94">
        <v>159</v>
      </c>
      <c r="M62" s="94">
        <v>138</v>
      </c>
      <c r="N62" s="94">
        <v>113</v>
      </c>
      <c r="O62" s="94">
        <v>102</v>
      </c>
      <c r="P62" s="94">
        <v>54</v>
      </c>
      <c r="Q62" s="94">
        <v>36</v>
      </c>
      <c r="R62" s="94">
        <v>36</v>
      </c>
      <c r="S62" s="95">
        <v>120</v>
      </c>
      <c r="T62" s="94">
        <v>80</v>
      </c>
      <c r="U62" s="94">
        <v>558</v>
      </c>
      <c r="V62" s="182">
        <v>144</v>
      </c>
      <c r="W62" s="94"/>
      <c r="X62" s="94"/>
      <c r="Y62" s="94"/>
      <c r="Z62" s="94"/>
      <c r="AA62" s="94"/>
      <c r="AB62" s="94"/>
      <c r="AC62" s="94"/>
      <c r="AD62" s="96">
        <f>SUM(Tabela15[[#This Row],[Jan]:[Dez13]])</f>
        <v>2134</v>
      </c>
      <c r="AE62" s="115">
        <f>AD62/SUM($AD$6:$AD$397)</f>
        <v>6.8709270277928034E-3</v>
      </c>
      <c r="AF62" s="102" t="str">
        <f t="shared" si="0"/>
        <v>B</v>
      </c>
    </row>
    <row r="63" spans="3:32" x14ac:dyDescent="0.25">
      <c r="C63" s="84" t="s">
        <v>882</v>
      </c>
      <c r="D63" s="92" t="s">
        <v>1415</v>
      </c>
      <c r="E63" s="93" t="s">
        <v>1319</v>
      </c>
      <c r="F63" s="82">
        <v>90</v>
      </c>
      <c r="G63" s="94">
        <v>96</v>
      </c>
      <c r="H63" s="94">
        <v>75</v>
      </c>
      <c r="I63" s="94">
        <v>60</v>
      </c>
      <c r="J63" s="94">
        <v>73</v>
      </c>
      <c r="K63" s="94">
        <v>78</v>
      </c>
      <c r="L63" s="94">
        <v>42</v>
      </c>
      <c r="M63" s="94">
        <v>100</v>
      </c>
      <c r="N63" s="94">
        <v>78</v>
      </c>
      <c r="O63" s="94">
        <v>99</v>
      </c>
      <c r="P63" s="94">
        <v>30</v>
      </c>
      <c r="Q63" s="94">
        <v>58</v>
      </c>
      <c r="R63" s="94">
        <v>24</v>
      </c>
      <c r="S63" s="95">
        <v>48</v>
      </c>
      <c r="T63" s="94">
        <v>102</v>
      </c>
      <c r="U63" s="94">
        <v>42</v>
      </c>
      <c r="V63" s="182">
        <v>108</v>
      </c>
      <c r="W63" s="94"/>
      <c r="X63" s="94"/>
      <c r="Y63" s="94"/>
      <c r="Z63" s="94"/>
      <c r="AA63" s="94"/>
      <c r="AB63" s="94"/>
      <c r="AC63" s="94"/>
      <c r="AD63" s="96">
        <f>SUM(Tabela15[[#This Row],[Jan]:[Dez13]])</f>
        <v>1203</v>
      </c>
      <c r="AE63" s="115">
        <f>AD63/SUM($AD$6:$AD$397)</f>
        <v>3.8733482729309946E-3</v>
      </c>
      <c r="AF63" s="102" t="str">
        <f t="shared" si="0"/>
        <v>C</v>
      </c>
    </row>
    <row r="64" spans="3:32" x14ac:dyDescent="0.25">
      <c r="C64" s="84" t="s">
        <v>879</v>
      </c>
      <c r="D64" s="92" t="s">
        <v>1406</v>
      </c>
      <c r="E64" s="93" t="s">
        <v>1319</v>
      </c>
      <c r="F64" s="82">
        <v>78</v>
      </c>
      <c r="G64" s="94">
        <v>78</v>
      </c>
      <c r="H64" s="94">
        <v>51</v>
      </c>
      <c r="I64" s="94">
        <v>60</v>
      </c>
      <c r="J64" s="94">
        <v>68</v>
      </c>
      <c r="K64" s="94">
        <v>42</v>
      </c>
      <c r="L64" s="94">
        <v>66</v>
      </c>
      <c r="M64" s="94">
        <v>118</v>
      </c>
      <c r="N64" s="94">
        <v>60</v>
      </c>
      <c r="O64" s="94">
        <v>139</v>
      </c>
      <c r="P64" s="94">
        <v>36</v>
      </c>
      <c r="Q64" s="94">
        <v>48</v>
      </c>
      <c r="R64" s="94">
        <v>42</v>
      </c>
      <c r="S64" s="95">
        <v>18</v>
      </c>
      <c r="T64" s="94">
        <v>98</v>
      </c>
      <c r="U64" s="94">
        <v>60</v>
      </c>
      <c r="V64" s="182">
        <v>78</v>
      </c>
      <c r="W64" s="94"/>
      <c r="X64" s="94"/>
      <c r="Y64" s="94"/>
      <c r="Z64" s="94"/>
      <c r="AA64" s="94"/>
      <c r="AB64" s="94"/>
      <c r="AC64" s="94"/>
      <c r="AD64" s="96">
        <f>SUM(Tabela15[[#This Row],[Jan]:[Dez13]])</f>
        <v>1140</v>
      </c>
      <c r="AE64" s="115">
        <f>AD64/SUM($AD$6:$AD$397)</f>
        <v>3.6705045977899696E-3</v>
      </c>
      <c r="AF64" s="102" t="str">
        <f t="shared" si="0"/>
        <v>C</v>
      </c>
    </row>
    <row r="65" spans="3:32" x14ac:dyDescent="0.25">
      <c r="C65" s="86" t="s">
        <v>949</v>
      </c>
      <c r="D65" s="92" t="s">
        <v>1302</v>
      </c>
      <c r="E65" s="93" t="s">
        <v>1275</v>
      </c>
      <c r="F65" s="82">
        <v>0</v>
      </c>
      <c r="G65" s="94">
        <v>0</v>
      </c>
      <c r="H65" s="94">
        <v>0</v>
      </c>
      <c r="I65" s="94">
        <v>0</v>
      </c>
      <c r="J65" s="94">
        <v>0</v>
      </c>
      <c r="K65" s="94">
        <v>27</v>
      </c>
      <c r="L65" s="94">
        <v>84</v>
      </c>
      <c r="M65" s="94">
        <v>180</v>
      </c>
      <c r="N65" s="94">
        <v>198</v>
      </c>
      <c r="O65" s="94">
        <v>216</v>
      </c>
      <c r="P65" s="94">
        <v>52</v>
      </c>
      <c r="Q65" s="94">
        <v>60</v>
      </c>
      <c r="R65" s="94">
        <v>72</v>
      </c>
      <c r="S65" s="95">
        <v>74</v>
      </c>
      <c r="T65" s="94">
        <v>129</v>
      </c>
      <c r="U65" s="94">
        <v>38</v>
      </c>
      <c r="V65" s="182">
        <v>176</v>
      </c>
      <c r="W65" s="94"/>
      <c r="X65" s="94"/>
      <c r="Y65" s="94"/>
      <c r="Z65" s="94"/>
      <c r="AA65" s="94"/>
      <c r="AB65" s="94"/>
      <c r="AC65" s="94"/>
      <c r="AD65" s="96">
        <f>SUM(Tabela15[[#This Row],[Jan]:[Dez13]])</f>
        <v>1306</v>
      </c>
      <c r="AE65" s="115">
        <f>AD65/SUM($AD$6:$AD$397)</f>
        <v>4.2049815830821936E-3</v>
      </c>
      <c r="AF65" s="102" t="str">
        <f t="shared" si="0"/>
        <v>C</v>
      </c>
    </row>
    <row r="66" spans="3:32" x14ac:dyDescent="0.25">
      <c r="C66" s="84" t="s">
        <v>995</v>
      </c>
      <c r="D66" s="92" t="s">
        <v>1345</v>
      </c>
      <c r="E66" s="93" t="s">
        <v>1308</v>
      </c>
      <c r="F66" s="82">
        <v>72</v>
      </c>
      <c r="G66" s="94">
        <v>72</v>
      </c>
      <c r="H66" s="94">
        <v>48</v>
      </c>
      <c r="I66" s="94">
        <v>48</v>
      </c>
      <c r="J66" s="94">
        <v>84</v>
      </c>
      <c r="K66" s="94">
        <v>96</v>
      </c>
      <c r="L66" s="94">
        <v>48</v>
      </c>
      <c r="M66" s="94">
        <v>84</v>
      </c>
      <c r="N66" s="94">
        <v>60</v>
      </c>
      <c r="O66" s="94">
        <v>60</v>
      </c>
      <c r="P66" s="94">
        <v>48</v>
      </c>
      <c r="Q66" s="94">
        <v>36</v>
      </c>
      <c r="R66" s="94">
        <v>72</v>
      </c>
      <c r="S66" s="95">
        <v>36</v>
      </c>
      <c r="T66" s="94">
        <v>48</v>
      </c>
      <c r="U66" s="94">
        <v>48</v>
      </c>
      <c r="V66" s="182">
        <v>84</v>
      </c>
      <c r="W66" s="94"/>
      <c r="X66" s="94"/>
      <c r="Y66" s="94"/>
      <c r="Z66" s="94"/>
      <c r="AA66" s="94"/>
      <c r="AB66" s="94"/>
      <c r="AC66" s="94"/>
      <c r="AD66" s="96">
        <f>SUM(Tabela15[[#This Row],[Jan]:[Dez13]])</f>
        <v>1044</v>
      </c>
      <c r="AE66" s="115">
        <f>AD66/SUM($AD$6:$AD$397)</f>
        <v>3.3614094737655512E-3</v>
      </c>
      <c r="AF66" s="102" t="str">
        <f t="shared" si="0"/>
        <v>C</v>
      </c>
    </row>
    <row r="67" spans="3:32" x14ac:dyDescent="0.25">
      <c r="C67" s="84" t="s">
        <v>779</v>
      </c>
      <c r="D67" s="92" t="s">
        <v>1370</v>
      </c>
      <c r="E67" s="93" t="s">
        <v>1368</v>
      </c>
      <c r="F67" s="82">
        <v>33</v>
      </c>
      <c r="G67" s="94">
        <v>32</v>
      </c>
      <c r="H67" s="94">
        <v>16</v>
      </c>
      <c r="I67" s="94">
        <v>89</v>
      </c>
      <c r="J67" s="94">
        <v>73</v>
      </c>
      <c r="K67" s="94">
        <v>28</v>
      </c>
      <c r="L67" s="94">
        <v>53</v>
      </c>
      <c r="M67" s="94">
        <v>95</v>
      </c>
      <c r="N67" s="94">
        <v>48</v>
      </c>
      <c r="O67" s="94">
        <v>81</v>
      </c>
      <c r="P67" s="94">
        <v>48</v>
      </c>
      <c r="Q67" s="94">
        <v>36</v>
      </c>
      <c r="R67" s="94">
        <v>72</v>
      </c>
      <c r="S67" s="95">
        <v>66</v>
      </c>
      <c r="T67" s="94">
        <v>108</v>
      </c>
      <c r="U67" s="94">
        <v>50</v>
      </c>
      <c r="V67" s="182">
        <v>102</v>
      </c>
      <c r="W67" s="94"/>
      <c r="X67" s="94"/>
      <c r="Y67" s="94"/>
      <c r="Z67" s="94"/>
      <c r="AA67" s="94"/>
      <c r="AB67" s="94"/>
      <c r="AC67" s="94"/>
      <c r="AD67" s="96">
        <f>SUM(Tabela15[[#This Row],[Jan]:[Dez13]])</f>
        <v>1030</v>
      </c>
      <c r="AE67" s="115">
        <f>AD67/SUM($AD$6:$AD$397)</f>
        <v>3.3163331015119905E-3</v>
      </c>
      <c r="AF67" s="102" t="str">
        <f t="shared" si="0"/>
        <v>C</v>
      </c>
    </row>
    <row r="68" spans="3:32" x14ac:dyDescent="0.25">
      <c r="C68" s="84" t="s">
        <v>888</v>
      </c>
      <c r="D68" s="92" t="s">
        <v>1298</v>
      </c>
      <c r="E68" s="93" t="s">
        <v>1273</v>
      </c>
      <c r="F68" s="82">
        <v>135</v>
      </c>
      <c r="G68" s="94">
        <v>80</v>
      </c>
      <c r="H68" s="94">
        <v>72</v>
      </c>
      <c r="I68" s="94">
        <v>82</v>
      </c>
      <c r="J68" s="94">
        <v>26</v>
      </c>
      <c r="K68" s="94">
        <v>84</v>
      </c>
      <c r="L68" s="94">
        <v>78</v>
      </c>
      <c r="M68" s="94">
        <v>148</v>
      </c>
      <c r="N68" s="94">
        <v>70</v>
      </c>
      <c r="O68" s="94">
        <v>77</v>
      </c>
      <c r="P68" s="94">
        <v>24</v>
      </c>
      <c r="Q68" s="94">
        <v>50</v>
      </c>
      <c r="R68" s="94">
        <v>40</v>
      </c>
      <c r="S68" s="95">
        <v>62</v>
      </c>
      <c r="T68" s="94">
        <v>96</v>
      </c>
      <c r="U68" s="94">
        <v>78</v>
      </c>
      <c r="V68" s="182">
        <v>148</v>
      </c>
      <c r="W68" s="94"/>
      <c r="X68" s="94"/>
      <c r="Y68" s="94"/>
      <c r="Z68" s="94"/>
      <c r="AA68" s="94"/>
      <c r="AB68" s="94"/>
      <c r="AC68" s="94"/>
      <c r="AD68" s="96">
        <f>SUM(Tabela15[[#This Row],[Jan]:[Dez13]])</f>
        <v>1350</v>
      </c>
      <c r="AE68" s="115">
        <f>AD68/SUM($AD$6:$AD$397)</f>
        <v>4.3466501815933849E-3</v>
      </c>
      <c r="AF68" s="102" t="str">
        <f t="shared" si="0"/>
        <v>C</v>
      </c>
    </row>
    <row r="69" spans="3:32" x14ac:dyDescent="0.25">
      <c r="C69" s="84" t="s">
        <v>877</v>
      </c>
      <c r="D69" s="92" t="s">
        <v>1416</v>
      </c>
      <c r="E69" s="93" t="s">
        <v>1319</v>
      </c>
      <c r="F69" s="82">
        <v>66</v>
      </c>
      <c r="G69" s="94">
        <v>86</v>
      </c>
      <c r="H69" s="94">
        <v>39</v>
      </c>
      <c r="I69" s="94">
        <v>97</v>
      </c>
      <c r="J69" s="94">
        <v>92</v>
      </c>
      <c r="K69" s="94">
        <v>72</v>
      </c>
      <c r="L69" s="94">
        <v>30</v>
      </c>
      <c r="M69" s="94">
        <v>112</v>
      </c>
      <c r="N69" s="94">
        <v>60</v>
      </c>
      <c r="O69" s="94">
        <v>85</v>
      </c>
      <c r="P69" s="94">
        <v>18</v>
      </c>
      <c r="Q69" s="94">
        <v>30</v>
      </c>
      <c r="R69" s="94">
        <v>24</v>
      </c>
      <c r="S69" s="95">
        <v>36</v>
      </c>
      <c r="T69" s="94">
        <v>86</v>
      </c>
      <c r="U69" s="94">
        <v>28</v>
      </c>
      <c r="V69" s="182">
        <v>78</v>
      </c>
      <c r="W69" s="94"/>
      <c r="X69" s="94"/>
      <c r="Y69" s="94"/>
      <c r="Z69" s="94"/>
      <c r="AA69" s="94"/>
      <c r="AB69" s="94"/>
      <c r="AC69" s="94"/>
      <c r="AD69" s="96">
        <f>SUM(Tabela15[[#This Row],[Jan]:[Dez13]])</f>
        <v>1039</v>
      </c>
      <c r="AE69" s="115">
        <f>AD69/SUM($AD$6:$AD$397)</f>
        <v>3.3453107693892795E-3</v>
      </c>
      <c r="AF69" s="102" t="str">
        <f t="shared" si="0"/>
        <v>C</v>
      </c>
    </row>
    <row r="70" spans="3:32" x14ac:dyDescent="0.25">
      <c r="C70" s="84" t="s">
        <v>813</v>
      </c>
      <c r="D70" s="92" t="s">
        <v>1363</v>
      </c>
      <c r="E70" s="93" t="s">
        <v>1364</v>
      </c>
      <c r="F70" s="82">
        <v>78</v>
      </c>
      <c r="G70" s="94">
        <v>86</v>
      </c>
      <c r="H70" s="94">
        <v>111</v>
      </c>
      <c r="I70" s="94">
        <v>116</v>
      </c>
      <c r="J70" s="94">
        <v>32</v>
      </c>
      <c r="K70" s="94">
        <v>50</v>
      </c>
      <c r="L70" s="94">
        <v>80</v>
      </c>
      <c r="M70" s="94">
        <v>241</v>
      </c>
      <c r="N70" s="94">
        <v>100</v>
      </c>
      <c r="O70" s="94">
        <v>62</v>
      </c>
      <c r="P70" s="94">
        <v>30</v>
      </c>
      <c r="Q70" s="94">
        <v>66</v>
      </c>
      <c r="R70" s="94">
        <v>82</v>
      </c>
      <c r="S70" s="95">
        <v>72</v>
      </c>
      <c r="T70" s="94">
        <v>58</v>
      </c>
      <c r="U70" s="94">
        <v>42</v>
      </c>
      <c r="V70" s="182">
        <v>104</v>
      </c>
      <c r="W70" s="94"/>
      <c r="X70" s="94"/>
      <c r="Y70" s="94"/>
      <c r="Z70" s="94"/>
      <c r="AA70" s="94"/>
      <c r="AB70" s="94"/>
      <c r="AC70" s="94"/>
      <c r="AD70" s="96">
        <f>SUM(Tabela15[[#This Row],[Jan]:[Dez13]])</f>
        <v>1410</v>
      </c>
      <c r="AE70" s="115">
        <f>AD70/SUM($AD$6:$AD$397)</f>
        <v>4.5398346341086471E-3</v>
      </c>
      <c r="AF70" s="102" t="str">
        <f t="shared" ref="AF70:AF133" si="1">IF(AE70&gt;1.5%,"A",IF(AND(AE70&gt;0.5%,AE70&lt;=1.5%),"B",IF(A130&lt;=0.5%,"C")))</f>
        <v>C</v>
      </c>
    </row>
    <row r="71" spans="3:32" x14ac:dyDescent="0.25">
      <c r="C71" s="84" t="s">
        <v>821</v>
      </c>
      <c r="D71" s="92" t="s">
        <v>1365</v>
      </c>
      <c r="E71" s="93" t="s">
        <v>1329</v>
      </c>
      <c r="F71" s="82">
        <v>86</v>
      </c>
      <c r="G71" s="94">
        <v>68</v>
      </c>
      <c r="H71" s="94">
        <v>70</v>
      </c>
      <c r="I71" s="94">
        <v>140</v>
      </c>
      <c r="J71" s="94">
        <v>102</v>
      </c>
      <c r="K71" s="94">
        <v>68</v>
      </c>
      <c r="L71" s="94">
        <v>164</v>
      </c>
      <c r="M71" s="94">
        <v>242</v>
      </c>
      <c r="N71" s="94">
        <v>58</v>
      </c>
      <c r="O71" s="94">
        <v>104</v>
      </c>
      <c r="P71" s="94">
        <v>8</v>
      </c>
      <c r="Q71" s="94">
        <v>0</v>
      </c>
      <c r="R71" s="94">
        <v>96</v>
      </c>
      <c r="S71" s="95">
        <v>204</v>
      </c>
      <c r="T71" s="94">
        <v>201</v>
      </c>
      <c r="U71" s="94">
        <v>60</v>
      </c>
      <c r="V71" s="182">
        <v>288</v>
      </c>
      <c r="W71" s="94"/>
      <c r="X71" s="94"/>
      <c r="Y71" s="94"/>
      <c r="Z71" s="94"/>
      <c r="AA71" s="94"/>
      <c r="AB71" s="94"/>
      <c r="AC71" s="94"/>
      <c r="AD71" s="96">
        <f>SUM(Tabela15[[#This Row],[Jan]:[Dez13]])</f>
        <v>1959</v>
      </c>
      <c r="AE71" s="115">
        <f>AD71/SUM($AD$6:$AD$397)</f>
        <v>6.3074723746232905E-3</v>
      </c>
      <c r="AF71" s="102" t="str">
        <f t="shared" si="1"/>
        <v>B</v>
      </c>
    </row>
    <row r="72" spans="3:32" x14ac:dyDescent="0.25">
      <c r="C72" s="84" t="s">
        <v>863</v>
      </c>
      <c r="D72" s="92" t="s">
        <v>1310</v>
      </c>
      <c r="E72" s="93" t="s">
        <v>1286</v>
      </c>
      <c r="F72" s="82">
        <v>108</v>
      </c>
      <c r="G72" s="94">
        <v>66</v>
      </c>
      <c r="H72" s="94">
        <v>114</v>
      </c>
      <c r="I72" s="94">
        <v>80</v>
      </c>
      <c r="J72" s="94">
        <v>34</v>
      </c>
      <c r="K72" s="94">
        <v>24</v>
      </c>
      <c r="L72" s="94">
        <v>129</v>
      </c>
      <c r="M72" s="94">
        <v>243</v>
      </c>
      <c r="N72" s="94">
        <v>74</v>
      </c>
      <c r="O72" s="94">
        <v>82</v>
      </c>
      <c r="P72" s="94">
        <v>44</v>
      </c>
      <c r="Q72" s="94">
        <v>76</v>
      </c>
      <c r="R72" s="94">
        <v>68</v>
      </c>
      <c r="S72" s="95">
        <v>79</v>
      </c>
      <c r="T72" s="94">
        <v>76</v>
      </c>
      <c r="U72" s="94">
        <v>74</v>
      </c>
      <c r="V72" s="182">
        <v>184</v>
      </c>
      <c r="W72" s="94"/>
      <c r="X72" s="94"/>
      <c r="Y72" s="94"/>
      <c r="Z72" s="94"/>
      <c r="AA72" s="94"/>
      <c r="AB72" s="94"/>
      <c r="AC72" s="94"/>
      <c r="AD72" s="96">
        <f>SUM(Tabela15[[#This Row],[Jan]:[Dez13]])</f>
        <v>1555</v>
      </c>
      <c r="AE72" s="115">
        <f>AD72/SUM($AD$6:$AD$397)</f>
        <v>5.006697061020529E-3</v>
      </c>
      <c r="AF72" s="102" t="str">
        <f t="shared" si="1"/>
        <v>B</v>
      </c>
    </row>
    <row r="73" spans="3:32" x14ac:dyDescent="0.25">
      <c r="C73" s="86" t="s">
        <v>993</v>
      </c>
      <c r="D73" s="92" t="s">
        <v>1420</v>
      </c>
      <c r="E73" s="93" t="s">
        <v>1269</v>
      </c>
      <c r="F73" s="82">
        <v>65</v>
      </c>
      <c r="G73" s="94">
        <v>120</v>
      </c>
      <c r="H73" s="94">
        <v>72</v>
      </c>
      <c r="I73" s="94">
        <v>0</v>
      </c>
      <c r="J73" s="94">
        <v>12</v>
      </c>
      <c r="K73" s="94">
        <v>36</v>
      </c>
      <c r="L73" s="94">
        <v>24</v>
      </c>
      <c r="M73" s="94">
        <v>60</v>
      </c>
      <c r="N73" s="94">
        <v>36</v>
      </c>
      <c r="O73" s="94">
        <v>36</v>
      </c>
      <c r="P73" s="94">
        <v>48</v>
      </c>
      <c r="Q73" s="94">
        <v>24</v>
      </c>
      <c r="R73" s="94">
        <v>36</v>
      </c>
      <c r="S73" s="95">
        <v>12</v>
      </c>
      <c r="T73" s="94">
        <v>36</v>
      </c>
      <c r="U73" s="94">
        <v>36</v>
      </c>
      <c r="V73" s="182">
        <v>24</v>
      </c>
      <c r="W73" s="94"/>
      <c r="X73" s="94"/>
      <c r="Y73" s="94"/>
      <c r="Z73" s="94"/>
      <c r="AA73" s="94"/>
      <c r="AB73" s="94"/>
      <c r="AC73" s="94"/>
      <c r="AD73" s="96">
        <f>SUM(Tabela15[[#This Row],[Jan]:[Dez13]])</f>
        <v>677</v>
      </c>
      <c r="AE73" s="115">
        <f>AD73/SUM($AD$6:$AD$397)</f>
        <v>2.1797645725472013E-3</v>
      </c>
      <c r="AF73" s="102" t="str">
        <f t="shared" si="1"/>
        <v>C</v>
      </c>
    </row>
    <row r="74" spans="3:32" x14ac:dyDescent="0.25">
      <c r="C74" s="84" t="s">
        <v>978</v>
      </c>
      <c r="D74" s="92" t="s">
        <v>1383</v>
      </c>
      <c r="E74" s="93" t="s">
        <v>1278</v>
      </c>
      <c r="F74" s="82">
        <v>36</v>
      </c>
      <c r="G74" s="94">
        <v>36</v>
      </c>
      <c r="H74" s="94">
        <v>12</v>
      </c>
      <c r="I74" s="94">
        <v>24</v>
      </c>
      <c r="J74" s="94">
        <v>48</v>
      </c>
      <c r="K74" s="94">
        <v>12</v>
      </c>
      <c r="L74" s="94">
        <v>36</v>
      </c>
      <c r="M74" s="94">
        <v>12</v>
      </c>
      <c r="N74" s="94">
        <v>12</v>
      </c>
      <c r="O74" s="94">
        <v>36</v>
      </c>
      <c r="P74" s="94">
        <v>12</v>
      </c>
      <c r="Q74" s="94">
        <v>24</v>
      </c>
      <c r="R74" s="94">
        <v>60</v>
      </c>
      <c r="S74" s="95">
        <v>12</v>
      </c>
      <c r="T74" s="94">
        <v>24</v>
      </c>
      <c r="U74" s="94">
        <v>48</v>
      </c>
      <c r="V74" s="182">
        <v>36</v>
      </c>
      <c r="W74" s="94"/>
      <c r="X74" s="94"/>
      <c r="Y74" s="94"/>
      <c r="Z74" s="94"/>
      <c r="AA74" s="94"/>
      <c r="AB74" s="94"/>
      <c r="AC74" s="94"/>
      <c r="AD74" s="96">
        <f>SUM(Tabela15[[#This Row],[Jan]:[Dez13]])</f>
        <v>480</v>
      </c>
      <c r="AE74" s="115">
        <f>AD74/SUM($AD$6:$AD$397)</f>
        <v>1.5454756201220925E-3</v>
      </c>
      <c r="AF74" s="102" t="str">
        <f t="shared" si="1"/>
        <v>C</v>
      </c>
    </row>
    <row r="75" spans="3:32" x14ac:dyDescent="0.25">
      <c r="C75" s="84" t="s">
        <v>767</v>
      </c>
      <c r="D75" s="92" t="s">
        <v>1291</v>
      </c>
      <c r="E75" s="93" t="s">
        <v>1273</v>
      </c>
      <c r="F75" s="82">
        <v>66</v>
      </c>
      <c r="G75" s="94">
        <v>42</v>
      </c>
      <c r="H75" s="94">
        <v>72</v>
      </c>
      <c r="I75" s="94">
        <v>46</v>
      </c>
      <c r="J75" s="94">
        <v>20</v>
      </c>
      <c r="K75" s="94">
        <v>62</v>
      </c>
      <c r="L75" s="94">
        <v>30</v>
      </c>
      <c r="M75" s="94">
        <v>132</v>
      </c>
      <c r="N75" s="94">
        <v>54</v>
      </c>
      <c r="O75" s="94">
        <v>28</v>
      </c>
      <c r="P75" s="94">
        <v>16</v>
      </c>
      <c r="Q75" s="94">
        <v>34</v>
      </c>
      <c r="R75" s="94">
        <v>32</v>
      </c>
      <c r="S75" s="95">
        <v>12</v>
      </c>
      <c r="T75" s="94">
        <v>60</v>
      </c>
      <c r="U75" s="94">
        <v>18</v>
      </c>
      <c r="V75" s="182">
        <v>36</v>
      </c>
      <c r="W75" s="94"/>
      <c r="X75" s="94"/>
      <c r="Y75" s="94"/>
      <c r="Z75" s="94"/>
      <c r="AA75" s="94"/>
      <c r="AB75" s="94"/>
      <c r="AC75" s="94"/>
      <c r="AD75" s="96">
        <f>SUM(Tabela15[[#This Row],[Jan]:[Dez13]])</f>
        <v>760</v>
      </c>
      <c r="AE75" s="115">
        <f>AD75/SUM($AD$6:$AD$397)</f>
        <v>2.4470030651933131E-3</v>
      </c>
      <c r="AF75" s="102" t="str">
        <f t="shared" si="1"/>
        <v>C</v>
      </c>
    </row>
    <row r="76" spans="3:32" x14ac:dyDescent="0.25">
      <c r="C76" s="84" t="s">
        <v>789</v>
      </c>
      <c r="D76" s="92" t="s">
        <v>1384</v>
      </c>
      <c r="E76" s="93" t="s">
        <v>1327</v>
      </c>
      <c r="F76" s="82">
        <v>24</v>
      </c>
      <c r="G76" s="94">
        <v>84</v>
      </c>
      <c r="H76" s="94">
        <v>48</v>
      </c>
      <c r="I76" s="94">
        <v>48</v>
      </c>
      <c r="J76" s="94">
        <v>36</v>
      </c>
      <c r="K76" s="94">
        <v>24</v>
      </c>
      <c r="L76" s="94">
        <v>24</v>
      </c>
      <c r="M76" s="94">
        <v>36</v>
      </c>
      <c r="N76" s="94">
        <v>24</v>
      </c>
      <c r="O76" s="94">
        <v>48</v>
      </c>
      <c r="P76" s="94">
        <v>24</v>
      </c>
      <c r="Q76" s="94">
        <v>60</v>
      </c>
      <c r="R76" s="94">
        <v>24</v>
      </c>
      <c r="S76" s="95">
        <v>36</v>
      </c>
      <c r="T76" s="94">
        <v>24</v>
      </c>
      <c r="U76" s="94">
        <v>36</v>
      </c>
      <c r="V76" s="182">
        <v>0</v>
      </c>
      <c r="W76" s="94"/>
      <c r="X76" s="94"/>
      <c r="Y76" s="94"/>
      <c r="Z76" s="94"/>
      <c r="AA76" s="94"/>
      <c r="AB76" s="94"/>
      <c r="AC76" s="94"/>
      <c r="AD76" s="96">
        <f>SUM(Tabela15[[#This Row],[Jan]:[Dez13]])</f>
        <v>600</v>
      </c>
      <c r="AE76" s="115">
        <f>AD76/SUM($AD$6:$AD$397)</f>
        <v>1.9318445251526157E-3</v>
      </c>
      <c r="AF76" s="102" t="str">
        <f t="shared" si="1"/>
        <v>C</v>
      </c>
    </row>
    <row r="77" spans="3:32" x14ac:dyDescent="0.25">
      <c r="C77" s="84" t="s">
        <v>809</v>
      </c>
      <c r="D77" s="92" t="s">
        <v>1412</v>
      </c>
      <c r="E77" s="93" t="s">
        <v>1368</v>
      </c>
      <c r="F77" s="82">
        <v>42</v>
      </c>
      <c r="G77" s="94">
        <v>40</v>
      </c>
      <c r="H77" s="94">
        <v>42</v>
      </c>
      <c r="I77" s="94">
        <v>19</v>
      </c>
      <c r="J77" s="94">
        <v>25</v>
      </c>
      <c r="K77" s="94">
        <v>16</v>
      </c>
      <c r="L77" s="94">
        <v>54</v>
      </c>
      <c r="M77" s="94">
        <v>20</v>
      </c>
      <c r="N77" s="94">
        <v>49</v>
      </c>
      <c r="O77" s="94">
        <v>66</v>
      </c>
      <c r="P77" s="94">
        <v>36</v>
      </c>
      <c r="Q77" s="94">
        <v>24</v>
      </c>
      <c r="R77" s="94">
        <v>36</v>
      </c>
      <c r="S77" s="95">
        <v>69</v>
      </c>
      <c r="T77" s="94">
        <v>36</v>
      </c>
      <c r="U77" s="94">
        <v>18</v>
      </c>
      <c r="V77" s="182">
        <v>18</v>
      </c>
      <c r="W77" s="94"/>
      <c r="X77" s="94"/>
      <c r="Y77" s="94"/>
      <c r="Z77" s="94"/>
      <c r="AA77" s="94"/>
      <c r="AB77" s="94"/>
      <c r="AC77" s="94"/>
      <c r="AD77" s="96">
        <f>SUM(Tabela15[[#This Row],[Jan]:[Dez13]])</f>
        <v>610</v>
      </c>
      <c r="AE77" s="115">
        <f>AD77/SUM($AD$6:$AD$397)</f>
        <v>1.9640419339051595E-3</v>
      </c>
      <c r="AF77" s="102" t="str">
        <f t="shared" si="1"/>
        <v>C</v>
      </c>
    </row>
    <row r="78" spans="3:32" x14ac:dyDescent="0.25">
      <c r="C78" s="84" t="s">
        <v>933</v>
      </c>
      <c r="D78" s="92" t="s">
        <v>1309</v>
      </c>
      <c r="E78" s="93" t="s">
        <v>1263</v>
      </c>
      <c r="F78" s="82">
        <v>46</v>
      </c>
      <c r="G78" s="94">
        <v>25</v>
      </c>
      <c r="H78" s="94">
        <v>44</v>
      </c>
      <c r="I78" s="94">
        <v>14</v>
      </c>
      <c r="J78" s="94">
        <v>42</v>
      </c>
      <c r="K78" s="94">
        <v>38</v>
      </c>
      <c r="L78" s="94">
        <v>64</v>
      </c>
      <c r="M78" s="94">
        <v>73</v>
      </c>
      <c r="N78" s="94">
        <v>54</v>
      </c>
      <c r="O78" s="94">
        <v>47</v>
      </c>
      <c r="P78" s="94">
        <v>18</v>
      </c>
      <c r="Q78" s="94">
        <v>51</v>
      </c>
      <c r="R78" s="94">
        <v>36</v>
      </c>
      <c r="S78" s="95">
        <v>58</v>
      </c>
      <c r="T78" s="94">
        <v>92</v>
      </c>
      <c r="U78" s="94">
        <v>20</v>
      </c>
      <c r="V78" s="182">
        <v>142</v>
      </c>
      <c r="W78" s="94"/>
      <c r="X78" s="94"/>
      <c r="Y78" s="94"/>
      <c r="Z78" s="94"/>
      <c r="AA78" s="94"/>
      <c r="AB78" s="94"/>
      <c r="AC78" s="94"/>
      <c r="AD78" s="96">
        <f>SUM(Tabela15[[#This Row],[Jan]:[Dez13]])</f>
        <v>864</v>
      </c>
      <c r="AE78" s="115">
        <f>AD78/SUM($AD$6:$AD$397)</f>
        <v>2.7818561162197665E-3</v>
      </c>
      <c r="AF78" s="102" t="str">
        <f t="shared" si="1"/>
        <v>C</v>
      </c>
    </row>
    <row r="79" spans="3:32" x14ac:dyDescent="0.25">
      <c r="C79" s="84" t="s">
        <v>837</v>
      </c>
      <c r="D79" s="92" t="s">
        <v>1299</v>
      </c>
      <c r="E79" s="93" t="s">
        <v>1294</v>
      </c>
      <c r="F79" s="82">
        <v>32</v>
      </c>
      <c r="G79" s="94">
        <v>30</v>
      </c>
      <c r="H79" s="94">
        <v>32</v>
      </c>
      <c r="I79" s="94">
        <v>59</v>
      </c>
      <c r="J79" s="94">
        <v>43</v>
      </c>
      <c r="K79" s="94">
        <v>40</v>
      </c>
      <c r="L79" s="94">
        <v>49</v>
      </c>
      <c r="M79" s="94">
        <v>102</v>
      </c>
      <c r="N79" s="94">
        <v>35</v>
      </c>
      <c r="O79" s="94">
        <v>95</v>
      </c>
      <c r="P79" s="94">
        <v>31</v>
      </c>
      <c r="Q79" s="94">
        <v>26</v>
      </c>
      <c r="R79" s="94">
        <v>28</v>
      </c>
      <c r="S79" s="95">
        <v>56</v>
      </c>
      <c r="T79" s="94">
        <v>82</v>
      </c>
      <c r="U79" s="94">
        <v>28</v>
      </c>
      <c r="V79" s="182">
        <v>76</v>
      </c>
      <c r="W79" s="94"/>
      <c r="X79" s="94"/>
      <c r="Y79" s="94"/>
      <c r="Z79" s="94"/>
      <c r="AA79" s="94"/>
      <c r="AB79" s="94"/>
      <c r="AC79" s="94"/>
      <c r="AD79" s="96">
        <f>SUM(Tabela15[[#This Row],[Jan]:[Dez13]])</f>
        <v>844</v>
      </c>
      <c r="AE79" s="115">
        <f>AD79/SUM($AD$6:$AD$397)</f>
        <v>2.7174612987146793E-3</v>
      </c>
      <c r="AF79" s="102" t="str">
        <f t="shared" si="1"/>
        <v>C</v>
      </c>
    </row>
    <row r="80" spans="3:32" x14ac:dyDescent="0.25">
      <c r="C80" s="84" t="s">
        <v>1390</v>
      </c>
      <c r="D80" s="92" t="s">
        <v>1391</v>
      </c>
      <c r="E80" s="93" t="s">
        <v>1269</v>
      </c>
      <c r="F80" s="82">
        <v>0</v>
      </c>
      <c r="G80" s="94">
        <v>0</v>
      </c>
      <c r="H80" s="94">
        <v>0</v>
      </c>
      <c r="I80" s="94">
        <v>0</v>
      </c>
      <c r="J80" s="94">
        <v>0</v>
      </c>
      <c r="K80" s="94">
        <v>0</v>
      </c>
      <c r="L80" s="94">
        <v>0</v>
      </c>
      <c r="M80" s="94">
        <v>0</v>
      </c>
      <c r="N80" s="94">
        <v>0</v>
      </c>
      <c r="O80" s="94">
        <v>0</v>
      </c>
      <c r="P80" s="94">
        <v>0</v>
      </c>
      <c r="Q80" s="94">
        <v>0</v>
      </c>
      <c r="R80" s="94">
        <v>0</v>
      </c>
      <c r="S80" s="95">
        <v>0</v>
      </c>
      <c r="T80" s="94">
        <v>0</v>
      </c>
      <c r="U80" s="94">
        <v>0</v>
      </c>
      <c r="V80" s="182">
        <v>0</v>
      </c>
      <c r="W80" s="94"/>
      <c r="X80" s="94"/>
      <c r="Y80" s="94"/>
      <c r="Z80" s="94"/>
      <c r="AA80" s="94"/>
      <c r="AB80" s="94"/>
      <c r="AC80" s="94"/>
      <c r="AD80" s="96">
        <f>SUM(Tabela15[[#This Row],[Jan]:[Dez13]])</f>
        <v>0</v>
      </c>
      <c r="AE80" s="115">
        <f>AD80/SUM($AD$6:$AD$397)</f>
        <v>0</v>
      </c>
      <c r="AF80" s="102" t="str">
        <f t="shared" si="1"/>
        <v>C</v>
      </c>
    </row>
    <row r="81" spans="3:32" x14ac:dyDescent="0.25">
      <c r="C81" s="85" t="s">
        <v>1027</v>
      </c>
      <c r="D81" s="92" t="s">
        <v>1410</v>
      </c>
      <c r="E81" s="93" t="s">
        <v>1411</v>
      </c>
      <c r="F81" s="82">
        <v>48</v>
      </c>
      <c r="G81" s="94">
        <v>84</v>
      </c>
      <c r="H81" s="94">
        <v>60</v>
      </c>
      <c r="I81" s="94">
        <v>25</v>
      </c>
      <c r="J81" s="94">
        <v>60</v>
      </c>
      <c r="K81" s="94">
        <v>0</v>
      </c>
      <c r="L81" s="94">
        <v>36</v>
      </c>
      <c r="M81" s="94">
        <v>24</v>
      </c>
      <c r="N81" s="94">
        <v>24</v>
      </c>
      <c r="O81" s="94">
        <v>60</v>
      </c>
      <c r="P81" s="94">
        <v>0</v>
      </c>
      <c r="Q81" s="94">
        <v>12</v>
      </c>
      <c r="R81" s="94">
        <v>60</v>
      </c>
      <c r="S81" s="95">
        <v>0</v>
      </c>
      <c r="T81" s="94">
        <v>36</v>
      </c>
      <c r="U81" s="94">
        <v>24</v>
      </c>
      <c r="V81" s="182">
        <v>59</v>
      </c>
      <c r="W81" s="94"/>
      <c r="X81" s="94"/>
      <c r="Y81" s="94"/>
      <c r="Z81" s="94"/>
      <c r="AA81" s="94"/>
      <c r="AB81" s="94"/>
      <c r="AC81" s="94"/>
      <c r="AD81" s="96">
        <f>SUM(Tabela15[[#This Row],[Jan]:[Dez13]])</f>
        <v>612</v>
      </c>
      <c r="AE81" s="115">
        <f>AD81/SUM($AD$6:$AD$397)</f>
        <v>1.9704814156556679E-3</v>
      </c>
      <c r="AF81" s="102" t="str">
        <f t="shared" si="1"/>
        <v>C</v>
      </c>
    </row>
    <row r="82" spans="3:32" x14ac:dyDescent="0.25">
      <c r="C82" s="97" t="s">
        <v>894</v>
      </c>
      <c r="D82" s="92" t="s">
        <v>1572</v>
      </c>
      <c r="E82" s="93" t="s">
        <v>1289</v>
      </c>
      <c r="F82" s="82">
        <v>0</v>
      </c>
      <c r="G82" s="94">
        <v>288</v>
      </c>
      <c r="H82" s="94">
        <v>228</v>
      </c>
      <c r="I82" s="94">
        <v>96</v>
      </c>
      <c r="J82" s="94">
        <v>120</v>
      </c>
      <c r="K82" s="94">
        <v>120</v>
      </c>
      <c r="L82" s="94">
        <v>228</v>
      </c>
      <c r="M82" s="94">
        <v>408</v>
      </c>
      <c r="N82" s="94">
        <v>192</v>
      </c>
      <c r="O82" s="94">
        <v>312</v>
      </c>
      <c r="P82" s="94">
        <v>48</v>
      </c>
      <c r="Q82" s="94">
        <v>0</v>
      </c>
      <c r="R82" s="94">
        <v>60</v>
      </c>
      <c r="S82" s="95">
        <v>210</v>
      </c>
      <c r="T82" s="94">
        <v>216</v>
      </c>
      <c r="U82" s="94">
        <v>108</v>
      </c>
      <c r="V82" s="182">
        <v>96</v>
      </c>
      <c r="W82" s="94"/>
      <c r="X82" s="94"/>
      <c r="Y82" s="94"/>
      <c r="Z82" s="94"/>
      <c r="AA82" s="94"/>
      <c r="AB82" s="94"/>
      <c r="AC82" s="94"/>
      <c r="AD82" s="96">
        <f>SUM(Tabela15[[#This Row],[Jan]:[Dez13]])</f>
        <v>2730</v>
      </c>
      <c r="AE82" s="115">
        <f>AD82/SUM($AD$6:$AD$397)</f>
        <v>8.7898925894444018E-3</v>
      </c>
      <c r="AF82" s="102" t="str">
        <f t="shared" si="1"/>
        <v>B</v>
      </c>
    </row>
    <row r="83" spans="3:32" x14ac:dyDescent="0.25">
      <c r="C83" s="84" t="s">
        <v>855</v>
      </c>
      <c r="D83" s="92" t="s">
        <v>1303</v>
      </c>
      <c r="E83" s="93" t="s">
        <v>1304</v>
      </c>
      <c r="F83" s="82">
        <v>48</v>
      </c>
      <c r="G83" s="94">
        <v>56</v>
      </c>
      <c r="H83" s="94">
        <v>38</v>
      </c>
      <c r="I83" s="94">
        <v>40</v>
      </c>
      <c r="J83" s="94">
        <v>62</v>
      </c>
      <c r="K83" s="94">
        <v>30</v>
      </c>
      <c r="L83" s="94">
        <v>38</v>
      </c>
      <c r="M83" s="94">
        <v>91</v>
      </c>
      <c r="N83" s="94">
        <v>43</v>
      </c>
      <c r="O83" s="94">
        <v>87</v>
      </c>
      <c r="P83" s="94">
        <v>22</v>
      </c>
      <c r="Q83" s="94">
        <v>15</v>
      </c>
      <c r="R83" s="94">
        <v>21</v>
      </c>
      <c r="S83" s="95">
        <v>58</v>
      </c>
      <c r="T83" s="94">
        <v>91</v>
      </c>
      <c r="U83" s="94">
        <v>30</v>
      </c>
      <c r="V83" s="182">
        <v>65</v>
      </c>
      <c r="W83" s="94"/>
      <c r="X83" s="94"/>
      <c r="Y83" s="94"/>
      <c r="Z83" s="94"/>
      <c r="AA83" s="94"/>
      <c r="AB83" s="94"/>
      <c r="AC83" s="94"/>
      <c r="AD83" s="96">
        <f>SUM(Tabela15[[#This Row],[Jan]:[Dez13]])</f>
        <v>835</v>
      </c>
      <c r="AE83" s="115">
        <f>AD83/SUM($AD$6:$AD$397)</f>
        <v>2.6884836308373903E-3</v>
      </c>
      <c r="AF83" s="102" t="str">
        <f t="shared" si="1"/>
        <v>C</v>
      </c>
    </row>
    <row r="84" spans="3:32" x14ac:dyDescent="0.25">
      <c r="C84" s="84" t="s">
        <v>876</v>
      </c>
      <c r="D84" s="92" t="s">
        <v>1332</v>
      </c>
      <c r="E84" s="93" t="s">
        <v>1273</v>
      </c>
      <c r="F84" s="82">
        <v>36</v>
      </c>
      <c r="G84" s="94">
        <v>8</v>
      </c>
      <c r="H84" s="94">
        <v>24</v>
      </c>
      <c r="I84" s="94">
        <v>24</v>
      </c>
      <c r="J84" s="94">
        <v>12</v>
      </c>
      <c r="K84" s="94">
        <v>68</v>
      </c>
      <c r="L84" s="94">
        <v>20</v>
      </c>
      <c r="M84" s="94">
        <v>138</v>
      </c>
      <c r="N84" s="94">
        <v>52</v>
      </c>
      <c r="O84" s="94">
        <v>56</v>
      </c>
      <c r="P84" s="94">
        <v>8</v>
      </c>
      <c r="Q84" s="94">
        <v>22</v>
      </c>
      <c r="R84" s="94">
        <v>38</v>
      </c>
      <c r="S84" s="95">
        <v>32</v>
      </c>
      <c r="T84" s="94">
        <v>23</v>
      </c>
      <c r="U84" s="94">
        <v>24</v>
      </c>
      <c r="V84" s="182">
        <v>48</v>
      </c>
      <c r="W84" s="94"/>
      <c r="X84" s="94"/>
      <c r="Y84" s="94"/>
      <c r="Z84" s="94"/>
      <c r="AA84" s="94"/>
      <c r="AB84" s="94"/>
      <c r="AC84" s="94"/>
      <c r="AD84" s="96">
        <f>SUM(Tabela15[[#This Row],[Jan]:[Dez13]])</f>
        <v>633</v>
      </c>
      <c r="AE84" s="115">
        <f>AD84/SUM($AD$6:$AD$397)</f>
        <v>2.0380959740360096E-3</v>
      </c>
      <c r="AF84" s="102" t="str">
        <f t="shared" si="1"/>
        <v>C</v>
      </c>
    </row>
    <row r="85" spans="3:32" x14ac:dyDescent="0.25">
      <c r="C85" s="84" t="s">
        <v>881</v>
      </c>
      <c r="D85" s="92" t="s">
        <v>1314</v>
      </c>
      <c r="E85" s="93" t="s">
        <v>1286</v>
      </c>
      <c r="F85" s="82">
        <v>52</v>
      </c>
      <c r="G85" s="94">
        <v>2</v>
      </c>
      <c r="H85" s="94">
        <v>48</v>
      </c>
      <c r="I85" s="94">
        <v>21</v>
      </c>
      <c r="J85" s="94">
        <v>96</v>
      </c>
      <c r="K85" s="94">
        <v>34</v>
      </c>
      <c r="L85" s="94">
        <v>40</v>
      </c>
      <c r="M85" s="94">
        <v>118</v>
      </c>
      <c r="N85" s="94">
        <v>62</v>
      </c>
      <c r="O85" s="94">
        <v>60</v>
      </c>
      <c r="P85" s="94">
        <v>22</v>
      </c>
      <c r="Q85" s="94">
        <v>53</v>
      </c>
      <c r="R85" s="94">
        <v>37</v>
      </c>
      <c r="S85" s="95">
        <v>18</v>
      </c>
      <c r="T85" s="94">
        <v>57</v>
      </c>
      <c r="U85" s="94">
        <v>36</v>
      </c>
      <c r="V85" s="182">
        <v>52</v>
      </c>
      <c r="W85" s="94"/>
      <c r="X85" s="94"/>
      <c r="Y85" s="94"/>
      <c r="Z85" s="94"/>
      <c r="AA85" s="94"/>
      <c r="AB85" s="94"/>
      <c r="AC85" s="94"/>
      <c r="AD85" s="96">
        <f>SUM(Tabela15[[#This Row],[Jan]:[Dez13]])</f>
        <v>808</v>
      </c>
      <c r="AE85" s="115">
        <f>AD85/SUM($AD$6:$AD$397)</f>
        <v>2.6015506272055225E-3</v>
      </c>
      <c r="AF85" s="102" t="str">
        <f t="shared" si="1"/>
        <v>C</v>
      </c>
    </row>
    <row r="86" spans="3:32" x14ac:dyDescent="0.25">
      <c r="C86" s="85" t="s">
        <v>966</v>
      </c>
      <c r="D86" s="92" t="s">
        <v>1418</v>
      </c>
      <c r="E86" s="93" t="s">
        <v>1411</v>
      </c>
      <c r="F86" s="82">
        <v>72</v>
      </c>
      <c r="G86" s="94">
        <v>60</v>
      </c>
      <c r="H86" s="94">
        <v>72</v>
      </c>
      <c r="I86" s="94">
        <v>24</v>
      </c>
      <c r="J86" s="94">
        <v>24</v>
      </c>
      <c r="K86" s="94">
        <v>24</v>
      </c>
      <c r="L86" s="94">
        <v>12</v>
      </c>
      <c r="M86" s="94">
        <v>12</v>
      </c>
      <c r="N86" s="94">
        <v>12</v>
      </c>
      <c r="O86" s="94">
        <v>60</v>
      </c>
      <c r="P86" s="94">
        <v>12</v>
      </c>
      <c r="Q86" s="94">
        <v>24</v>
      </c>
      <c r="R86" s="94">
        <v>36</v>
      </c>
      <c r="S86" s="95">
        <v>60</v>
      </c>
      <c r="T86" s="94">
        <v>48</v>
      </c>
      <c r="U86" s="94">
        <v>36</v>
      </c>
      <c r="V86" s="182">
        <v>60</v>
      </c>
      <c r="W86" s="94"/>
      <c r="X86" s="94"/>
      <c r="Y86" s="94"/>
      <c r="Z86" s="94"/>
      <c r="AA86" s="94"/>
      <c r="AB86" s="94"/>
      <c r="AC86" s="94"/>
      <c r="AD86" s="96">
        <f>SUM(Tabela15[[#This Row],[Jan]:[Dez13]])</f>
        <v>648</v>
      </c>
      <c r="AE86" s="115">
        <f>AD86/SUM($AD$6:$AD$397)</f>
        <v>2.0863920871648251E-3</v>
      </c>
      <c r="AF86" s="102" t="str">
        <f t="shared" si="1"/>
        <v>C</v>
      </c>
    </row>
    <row r="87" spans="3:32" x14ac:dyDescent="0.25">
      <c r="C87" s="84" t="s">
        <v>857</v>
      </c>
      <c r="D87" s="92" t="s">
        <v>1311</v>
      </c>
      <c r="E87" s="93" t="s">
        <v>1294</v>
      </c>
      <c r="F87" s="82">
        <v>37</v>
      </c>
      <c r="G87" s="94">
        <v>28</v>
      </c>
      <c r="H87" s="94">
        <v>21</v>
      </c>
      <c r="I87" s="94">
        <v>38</v>
      </c>
      <c r="J87" s="94">
        <v>54</v>
      </c>
      <c r="K87" s="94">
        <v>32</v>
      </c>
      <c r="L87" s="94">
        <v>39</v>
      </c>
      <c r="M87" s="94">
        <v>109</v>
      </c>
      <c r="N87" s="94">
        <v>40</v>
      </c>
      <c r="O87" s="94">
        <v>78</v>
      </c>
      <c r="P87" s="94">
        <v>34</v>
      </c>
      <c r="Q87" s="94">
        <v>21</v>
      </c>
      <c r="R87" s="94">
        <v>20</v>
      </c>
      <c r="S87" s="95">
        <v>49</v>
      </c>
      <c r="T87" s="94">
        <v>51</v>
      </c>
      <c r="U87" s="94">
        <v>16</v>
      </c>
      <c r="V87" s="182">
        <v>62</v>
      </c>
      <c r="W87" s="94"/>
      <c r="X87" s="94"/>
      <c r="Y87" s="94"/>
      <c r="Z87" s="94"/>
      <c r="AA87" s="94"/>
      <c r="AB87" s="94"/>
      <c r="AC87" s="94"/>
      <c r="AD87" s="96">
        <f>SUM(Tabela15[[#This Row],[Jan]:[Dez13]])</f>
        <v>729</v>
      </c>
      <c r="AE87" s="115">
        <f>AD87/SUM($AD$6:$AD$397)</f>
        <v>2.347191098060428E-3</v>
      </c>
      <c r="AF87" s="102" t="str">
        <f t="shared" si="1"/>
        <v>C</v>
      </c>
    </row>
    <row r="88" spans="3:32" x14ac:dyDescent="0.25">
      <c r="C88" s="84" t="s">
        <v>851</v>
      </c>
      <c r="D88" s="92" t="s">
        <v>1322</v>
      </c>
      <c r="E88" s="93" t="s">
        <v>1323</v>
      </c>
      <c r="F88" s="82">
        <v>37</v>
      </c>
      <c r="G88" s="94">
        <v>54</v>
      </c>
      <c r="H88" s="94">
        <v>28</v>
      </c>
      <c r="I88" s="94">
        <v>60</v>
      </c>
      <c r="J88" s="94">
        <v>46</v>
      </c>
      <c r="K88" s="94">
        <v>26</v>
      </c>
      <c r="L88" s="94">
        <v>45</v>
      </c>
      <c r="M88" s="94">
        <v>81</v>
      </c>
      <c r="N88" s="94">
        <v>42</v>
      </c>
      <c r="O88" s="94">
        <v>92</v>
      </c>
      <c r="P88" s="94">
        <v>25</v>
      </c>
      <c r="Q88" s="94">
        <v>20</v>
      </c>
      <c r="R88" s="94">
        <v>14</v>
      </c>
      <c r="S88" s="95">
        <v>19</v>
      </c>
      <c r="T88" s="94">
        <v>57</v>
      </c>
      <c r="U88" s="94">
        <v>35</v>
      </c>
      <c r="V88" s="182">
        <v>93</v>
      </c>
      <c r="W88" s="94"/>
      <c r="X88" s="94"/>
      <c r="Y88" s="94"/>
      <c r="Z88" s="94"/>
      <c r="AA88" s="94"/>
      <c r="AB88" s="94"/>
      <c r="AC88" s="94"/>
      <c r="AD88" s="96">
        <f>SUM(Tabela15[[#This Row],[Jan]:[Dez13]])</f>
        <v>774</v>
      </c>
      <c r="AE88" s="115">
        <f>AD88/SUM($AD$6:$AD$397)</f>
        <v>2.4920794374468742E-3</v>
      </c>
      <c r="AF88" s="102" t="str">
        <f t="shared" si="1"/>
        <v>C</v>
      </c>
    </row>
    <row r="89" spans="3:32" x14ac:dyDescent="0.25">
      <c r="C89" s="84" t="s">
        <v>844</v>
      </c>
      <c r="D89" s="92" t="s">
        <v>1293</v>
      </c>
      <c r="E89" s="93" t="s">
        <v>1294</v>
      </c>
      <c r="F89" s="82">
        <v>38</v>
      </c>
      <c r="G89" s="94">
        <v>31</v>
      </c>
      <c r="H89" s="94">
        <v>29</v>
      </c>
      <c r="I89" s="94">
        <v>41</v>
      </c>
      <c r="J89" s="94">
        <v>46</v>
      </c>
      <c r="K89" s="94">
        <v>53</v>
      </c>
      <c r="L89" s="94">
        <v>42</v>
      </c>
      <c r="M89" s="94">
        <v>66</v>
      </c>
      <c r="N89" s="94">
        <v>47</v>
      </c>
      <c r="O89" s="94">
        <v>57</v>
      </c>
      <c r="P89" s="94">
        <v>14</v>
      </c>
      <c r="Q89" s="94">
        <v>12</v>
      </c>
      <c r="R89" s="94">
        <v>22</v>
      </c>
      <c r="S89" s="95">
        <v>49</v>
      </c>
      <c r="T89" s="94">
        <v>29</v>
      </c>
      <c r="U89" s="94">
        <v>30</v>
      </c>
      <c r="V89" s="182">
        <v>57</v>
      </c>
      <c r="W89" s="94"/>
      <c r="X89" s="94"/>
      <c r="Y89" s="94"/>
      <c r="Z89" s="94"/>
      <c r="AA89" s="94"/>
      <c r="AB89" s="94"/>
      <c r="AC89" s="94"/>
      <c r="AD89" s="96">
        <f>SUM(Tabela15[[#This Row],[Jan]:[Dez13]])</f>
        <v>663</v>
      </c>
      <c r="AE89" s="115">
        <f>AD89/SUM($AD$6:$AD$397)</f>
        <v>2.1346882002936402E-3</v>
      </c>
      <c r="AF89" s="102" t="str">
        <f t="shared" si="1"/>
        <v>C</v>
      </c>
    </row>
    <row r="90" spans="3:32" x14ac:dyDescent="0.25">
      <c r="C90" s="85" t="s">
        <v>964</v>
      </c>
      <c r="D90" s="92" t="s">
        <v>1372</v>
      </c>
      <c r="E90" s="93" t="s">
        <v>1373</v>
      </c>
      <c r="F90" s="82">
        <v>12</v>
      </c>
      <c r="G90" s="94">
        <v>36</v>
      </c>
      <c r="H90" s="94">
        <v>36</v>
      </c>
      <c r="I90" s="94">
        <v>36</v>
      </c>
      <c r="J90" s="94">
        <v>24</v>
      </c>
      <c r="K90" s="94">
        <v>0</v>
      </c>
      <c r="L90" s="94">
        <v>24</v>
      </c>
      <c r="M90" s="94">
        <v>24</v>
      </c>
      <c r="N90" s="94">
        <v>24</v>
      </c>
      <c r="O90" s="94">
        <v>108</v>
      </c>
      <c r="P90" s="94">
        <v>36</v>
      </c>
      <c r="Q90" s="94">
        <v>24</v>
      </c>
      <c r="R90" s="94">
        <v>0</v>
      </c>
      <c r="S90" s="95">
        <v>24</v>
      </c>
      <c r="T90" s="94">
        <v>48</v>
      </c>
      <c r="U90" s="94">
        <v>36</v>
      </c>
      <c r="V90" s="182">
        <v>48</v>
      </c>
      <c r="W90" s="94"/>
      <c r="X90" s="94"/>
      <c r="Y90" s="94"/>
      <c r="Z90" s="94"/>
      <c r="AA90" s="94"/>
      <c r="AB90" s="94"/>
      <c r="AC90" s="94"/>
      <c r="AD90" s="96">
        <f>SUM(Tabela15[[#This Row],[Jan]:[Dez13]])</f>
        <v>540</v>
      </c>
      <c r="AE90" s="115">
        <f>AD90/SUM($AD$6:$AD$397)</f>
        <v>1.7386600726373542E-3</v>
      </c>
      <c r="AF90" s="102" t="str">
        <f t="shared" si="1"/>
        <v>C</v>
      </c>
    </row>
    <row r="91" spans="3:32" x14ac:dyDescent="0.25">
      <c r="C91" s="84" t="s">
        <v>777</v>
      </c>
      <c r="D91" s="92" t="s">
        <v>1356</v>
      </c>
      <c r="E91" s="93" t="s">
        <v>1275</v>
      </c>
      <c r="F91" s="82">
        <v>34</v>
      </c>
      <c r="G91" s="94">
        <v>46</v>
      </c>
      <c r="H91" s="94">
        <v>40</v>
      </c>
      <c r="I91" s="94">
        <v>25</v>
      </c>
      <c r="J91" s="94">
        <v>40</v>
      </c>
      <c r="K91" s="94">
        <v>16</v>
      </c>
      <c r="L91" s="94">
        <v>26</v>
      </c>
      <c r="M91" s="94">
        <v>79</v>
      </c>
      <c r="N91" s="94">
        <v>90</v>
      </c>
      <c r="O91" s="94">
        <v>69</v>
      </c>
      <c r="P91" s="94">
        <v>24</v>
      </c>
      <c r="Q91" s="94">
        <v>16</v>
      </c>
      <c r="R91" s="94">
        <v>78</v>
      </c>
      <c r="S91" s="95">
        <v>64</v>
      </c>
      <c r="T91" s="94">
        <v>50</v>
      </c>
      <c r="U91" s="94">
        <v>18</v>
      </c>
      <c r="V91" s="182">
        <v>28</v>
      </c>
      <c r="W91" s="94"/>
      <c r="X91" s="94"/>
      <c r="Y91" s="94"/>
      <c r="Z91" s="94"/>
      <c r="AA91" s="94"/>
      <c r="AB91" s="94"/>
      <c r="AC91" s="94"/>
      <c r="AD91" s="96">
        <f>SUM(Tabela15[[#This Row],[Jan]:[Dez13]])</f>
        <v>743</v>
      </c>
      <c r="AE91" s="115">
        <f>AD91/SUM($AD$6:$AD$397)</f>
        <v>2.3922674703139891E-3</v>
      </c>
      <c r="AF91" s="102" t="str">
        <f t="shared" si="1"/>
        <v>C</v>
      </c>
    </row>
    <row r="92" spans="3:32" x14ac:dyDescent="0.25">
      <c r="C92" s="84" t="s">
        <v>1016</v>
      </c>
      <c r="D92" s="92" t="s">
        <v>1433</v>
      </c>
      <c r="E92" s="93" t="s">
        <v>1434</v>
      </c>
      <c r="F92" s="82">
        <v>18</v>
      </c>
      <c r="G92" s="94">
        <v>42</v>
      </c>
      <c r="H92" s="94">
        <v>48</v>
      </c>
      <c r="I92" s="94">
        <v>6</v>
      </c>
      <c r="J92" s="94">
        <v>12</v>
      </c>
      <c r="K92" s="94">
        <v>12</v>
      </c>
      <c r="L92" s="94">
        <v>30</v>
      </c>
      <c r="M92" s="94">
        <v>18</v>
      </c>
      <c r="N92" s="94">
        <v>12</v>
      </c>
      <c r="O92" s="94">
        <v>78</v>
      </c>
      <c r="P92" s="94">
        <v>24</v>
      </c>
      <c r="Q92" s="94">
        <v>12</v>
      </c>
      <c r="R92" s="94">
        <v>6</v>
      </c>
      <c r="S92" s="95">
        <v>36</v>
      </c>
      <c r="T92" s="94">
        <v>72</v>
      </c>
      <c r="U92" s="94">
        <v>12</v>
      </c>
      <c r="V92" s="182">
        <v>30</v>
      </c>
      <c r="W92" s="94"/>
      <c r="X92" s="94"/>
      <c r="Y92" s="94"/>
      <c r="Z92" s="94"/>
      <c r="AA92" s="94"/>
      <c r="AB92" s="94"/>
      <c r="AC92" s="94"/>
      <c r="AD92" s="96">
        <f>SUM(Tabela15[[#This Row],[Jan]:[Dez13]])</f>
        <v>468</v>
      </c>
      <c r="AE92" s="115">
        <f>AD92/SUM($AD$6:$AD$397)</f>
        <v>1.5068387296190402E-3</v>
      </c>
      <c r="AF92" s="102" t="str">
        <f t="shared" si="1"/>
        <v>C</v>
      </c>
    </row>
    <row r="93" spans="3:32" x14ac:dyDescent="0.25">
      <c r="C93" s="84" t="s">
        <v>903</v>
      </c>
      <c r="D93" s="92" t="s">
        <v>1348</v>
      </c>
      <c r="E93" s="93" t="s">
        <v>1286</v>
      </c>
      <c r="F93" s="82">
        <v>50</v>
      </c>
      <c r="G93" s="94">
        <v>8</v>
      </c>
      <c r="H93" s="94">
        <v>30</v>
      </c>
      <c r="I93" s="94">
        <v>32</v>
      </c>
      <c r="J93" s="94">
        <v>4</v>
      </c>
      <c r="K93" s="94">
        <v>22</v>
      </c>
      <c r="L93" s="94">
        <v>32</v>
      </c>
      <c r="M93" s="94">
        <v>92</v>
      </c>
      <c r="N93" s="94">
        <v>40</v>
      </c>
      <c r="O93" s="94">
        <v>52</v>
      </c>
      <c r="P93" s="94">
        <v>22</v>
      </c>
      <c r="Q93" s="94">
        <v>4</v>
      </c>
      <c r="R93" s="94">
        <v>33</v>
      </c>
      <c r="S93" s="95">
        <v>10</v>
      </c>
      <c r="T93" s="94">
        <v>40</v>
      </c>
      <c r="U93" s="94">
        <v>26</v>
      </c>
      <c r="V93" s="182">
        <v>52</v>
      </c>
      <c r="W93" s="94"/>
      <c r="X93" s="94"/>
      <c r="Y93" s="94"/>
      <c r="Z93" s="94"/>
      <c r="AA93" s="94"/>
      <c r="AB93" s="94"/>
      <c r="AC93" s="94"/>
      <c r="AD93" s="96">
        <f>SUM(Tabela15[[#This Row],[Jan]:[Dez13]])</f>
        <v>549</v>
      </c>
      <c r="AE93" s="115">
        <f>AD93/SUM($AD$6:$AD$397)</f>
        <v>1.7676377405146434E-3</v>
      </c>
      <c r="AF93" s="102" t="str">
        <f t="shared" si="1"/>
        <v>C</v>
      </c>
    </row>
    <row r="94" spans="3:32" x14ac:dyDescent="0.25">
      <c r="C94" s="84" t="s">
        <v>1002</v>
      </c>
      <c r="D94" s="92" t="s">
        <v>1395</v>
      </c>
      <c r="E94" s="93" t="s">
        <v>1368</v>
      </c>
      <c r="F94" s="82">
        <v>36</v>
      </c>
      <c r="G94" s="94">
        <v>18</v>
      </c>
      <c r="H94" s="94">
        <v>21</v>
      </c>
      <c r="I94" s="94">
        <v>6</v>
      </c>
      <c r="J94" s="94">
        <v>20</v>
      </c>
      <c r="K94" s="94">
        <v>0</v>
      </c>
      <c r="L94" s="94">
        <v>42</v>
      </c>
      <c r="M94" s="94">
        <v>42</v>
      </c>
      <c r="N94" s="94">
        <v>18</v>
      </c>
      <c r="O94" s="94">
        <v>24</v>
      </c>
      <c r="P94" s="94">
        <v>0</v>
      </c>
      <c r="Q94" s="94">
        <v>6</v>
      </c>
      <c r="R94" s="94">
        <v>2</v>
      </c>
      <c r="S94" s="95">
        <v>15</v>
      </c>
      <c r="T94" s="94">
        <v>12</v>
      </c>
      <c r="U94" s="94">
        <v>8</v>
      </c>
      <c r="V94" s="182">
        <v>0</v>
      </c>
      <c r="W94" s="94"/>
      <c r="X94" s="94"/>
      <c r="Y94" s="94"/>
      <c r="Z94" s="94"/>
      <c r="AA94" s="94"/>
      <c r="AB94" s="94"/>
      <c r="AC94" s="94"/>
      <c r="AD94" s="96">
        <f>SUM(Tabela15[[#This Row],[Jan]:[Dez13]])</f>
        <v>270</v>
      </c>
      <c r="AE94" s="115">
        <f>AD94/SUM($AD$6:$AD$397)</f>
        <v>8.693300363186771E-4</v>
      </c>
      <c r="AF94" s="102" t="str">
        <f t="shared" si="1"/>
        <v>C</v>
      </c>
    </row>
    <row r="95" spans="3:32" x14ac:dyDescent="0.25">
      <c r="C95" s="84" t="s">
        <v>762</v>
      </c>
      <c r="D95" s="92" t="s">
        <v>1443</v>
      </c>
      <c r="E95" s="93" t="s">
        <v>1444</v>
      </c>
      <c r="F95" s="82">
        <v>4</v>
      </c>
      <c r="G95" s="94">
        <v>20</v>
      </c>
      <c r="H95" s="94">
        <v>15</v>
      </c>
      <c r="I95" s="94">
        <v>11</v>
      </c>
      <c r="J95" s="94">
        <v>12</v>
      </c>
      <c r="K95" s="94">
        <v>52</v>
      </c>
      <c r="L95" s="94">
        <v>8</v>
      </c>
      <c r="M95" s="94">
        <v>80</v>
      </c>
      <c r="N95" s="94">
        <v>32</v>
      </c>
      <c r="O95" s="94">
        <v>56</v>
      </c>
      <c r="P95" s="94">
        <v>0</v>
      </c>
      <c r="Q95" s="94">
        <v>2</v>
      </c>
      <c r="R95" s="94">
        <v>4</v>
      </c>
      <c r="S95" s="95">
        <v>10</v>
      </c>
      <c r="T95" s="94">
        <v>50</v>
      </c>
      <c r="U95" s="94">
        <v>2</v>
      </c>
      <c r="V95" s="182">
        <v>82</v>
      </c>
      <c r="W95" s="94"/>
      <c r="X95" s="94"/>
      <c r="Y95" s="94"/>
      <c r="Z95" s="94"/>
      <c r="AA95" s="94"/>
      <c r="AB95" s="94"/>
      <c r="AC95" s="94"/>
      <c r="AD95" s="96">
        <f>SUM(Tabela15[[#This Row],[Jan]:[Dez13]])</f>
        <v>440</v>
      </c>
      <c r="AE95" s="115">
        <f>AD95/SUM($AD$6:$AD$397)</f>
        <v>1.4166859851119182E-3</v>
      </c>
      <c r="AF95" s="102" t="str">
        <f t="shared" si="1"/>
        <v>C</v>
      </c>
    </row>
    <row r="96" spans="3:32" x14ac:dyDescent="0.25">
      <c r="C96" s="84" t="s">
        <v>846</v>
      </c>
      <c r="D96" s="92" t="s">
        <v>1350</v>
      </c>
      <c r="E96" s="93" t="s">
        <v>1286</v>
      </c>
      <c r="F96" s="82">
        <v>30</v>
      </c>
      <c r="G96" s="94">
        <v>20</v>
      </c>
      <c r="H96" s="94">
        <v>48</v>
      </c>
      <c r="I96" s="94">
        <v>26</v>
      </c>
      <c r="J96" s="94">
        <v>50</v>
      </c>
      <c r="K96" s="94">
        <v>19</v>
      </c>
      <c r="L96" s="94">
        <v>26</v>
      </c>
      <c r="M96" s="94">
        <v>142</v>
      </c>
      <c r="N96" s="94">
        <v>36</v>
      </c>
      <c r="O96" s="94">
        <v>40</v>
      </c>
      <c r="P96" s="94">
        <v>14</v>
      </c>
      <c r="Q96" s="94">
        <v>42</v>
      </c>
      <c r="R96" s="94">
        <v>36</v>
      </c>
      <c r="S96" s="95">
        <v>22</v>
      </c>
      <c r="T96" s="94">
        <v>84</v>
      </c>
      <c r="U96" s="94">
        <v>32</v>
      </c>
      <c r="V96" s="182">
        <v>78</v>
      </c>
      <c r="W96" s="94"/>
      <c r="X96" s="94"/>
      <c r="Y96" s="94"/>
      <c r="Z96" s="94"/>
      <c r="AA96" s="94"/>
      <c r="AB96" s="94"/>
      <c r="AC96" s="94"/>
      <c r="AD96" s="96">
        <f>SUM(Tabela15[[#This Row],[Jan]:[Dez13]])</f>
        <v>745</v>
      </c>
      <c r="AE96" s="115">
        <f>AD96/SUM($AD$6:$AD$397)</f>
        <v>2.398706952064498E-3</v>
      </c>
      <c r="AF96" s="102" t="str">
        <f t="shared" si="1"/>
        <v>C</v>
      </c>
    </row>
    <row r="97" spans="3:32" x14ac:dyDescent="0.25">
      <c r="C97" s="85" t="s">
        <v>1378</v>
      </c>
      <c r="D97" s="92" t="s">
        <v>1379</v>
      </c>
      <c r="E97" s="93" t="s">
        <v>1373</v>
      </c>
      <c r="F97" s="82">
        <v>24</v>
      </c>
      <c r="G97" s="94">
        <v>12</v>
      </c>
      <c r="H97" s="94">
        <v>24</v>
      </c>
      <c r="I97" s="94">
        <v>36</v>
      </c>
      <c r="J97" s="94">
        <v>12</v>
      </c>
      <c r="K97" s="94">
        <v>0</v>
      </c>
      <c r="L97" s="94">
        <v>24</v>
      </c>
      <c r="M97" s="94">
        <v>12</v>
      </c>
      <c r="N97" s="94">
        <v>12</v>
      </c>
      <c r="O97" s="94">
        <v>96</v>
      </c>
      <c r="P97" s="94">
        <v>12</v>
      </c>
      <c r="Q97" s="94">
        <v>12</v>
      </c>
      <c r="R97" s="94">
        <v>0</v>
      </c>
      <c r="S97" s="95">
        <v>12</v>
      </c>
      <c r="T97" s="94">
        <v>12</v>
      </c>
      <c r="U97" s="94">
        <v>12</v>
      </c>
      <c r="V97" s="182">
        <v>12</v>
      </c>
      <c r="W97" s="94"/>
      <c r="X97" s="94"/>
      <c r="Y97" s="94"/>
      <c r="Z97" s="94"/>
      <c r="AA97" s="94"/>
      <c r="AB97" s="94"/>
      <c r="AC97" s="94"/>
      <c r="AD97" s="96">
        <f>SUM(Tabela15[[#This Row],[Jan]:[Dez13]])</f>
        <v>324</v>
      </c>
      <c r="AE97" s="115">
        <f>AD97/SUM($AD$6:$AD$397)</f>
        <v>1.0431960435824126E-3</v>
      </c>
      <c r="AF97" s="102" t="str">
        <f t="shared" si="1"/>
        <v>C</v>
      </c>
    </row>
    <row r="98" spans="3:32" x14ac:dyDescent="0.25">
      <c r="C98" s="84" t="s">
        <v>931</v>
      </c>
      <c r="D98" s="92" t="s">
        <v>1429</v>
      </c>
      <c r="E98" s="93" t="s">
        <v>1430</v>
      </c>
      <c r="F98" s="82">
        <v>66</v>
      </c>
      <c r="G98" s="94">
        <v>20</v>
      </c>
      <c r="H98" s="94">
        <v>112</v>
      </c>
      <c r="I98" s="94">
        <v>18</v>
      </c>
      <c r="J98" s="94">
        <v>14</v>
      </c>
      <c r="K98" s="94">
        <v>6</v>
      </c>
      <c r="L98" s="94">
        <v>8</v>
      </c>
      <c r="M98" s="94">
        <v>92</v>
      </c>
      <c r="N98" s="94">
        <v>30</v>
      </c>
      <c r="O98" s="94">
        <v>38</v>
      </c>
      <c r="P98" s="94">
        <v>29</v>
      </c>
      <c r="Q98" s="94">
        <v>86</v>
      </c>
      <c r="R98" s="94">
        <v>32</v>
      </c>
      <c r="S98" s="95">
        <v>187</v>
      </c>
      <c r="T98" s="94">
        <v>103</v>
      </c>
      <c r="U98" s="94">
        <v>38</v>
      </c>
      <c r="V98" s="182">
        <v>98</v>
      </c>
      <c r="W98" s="94"/>
      <c r="X98" s="94"/>
      <c r="Y98" s="94"/>
      <c r="Z98" s="94"/>
      <c r="AA98" s="94"/>
      <c r="AB98" s="94"/>
      <c r="AC98" s="94"/>
      <c r="AD98" s="96">
        <f>SUM(Tabela15[[#This Row],[Jan]:[Dez13]])</f>
        <v>977</v>
      </c>
      <c r="AE98" s="115">
        <f>AD98/SUM($AD$6:$AD$397)</f>
        <v>3.1456868351235094E-3</v>
      </c>
      <c r="AF98" s="102" t="str">
        <f t="shared" si="1"/>
        <v>C</v>
      </c>
    </row>
    <row r="99" spans="3:32" x14ac:dyDescent="0.25">
      <c r="C99" s="84" t="s">
        <v>803</v>
      </c>
      <c r="D99" s="92" t="s">
        <v>1344</v>
      </c>
      <c r="E99" s="93" t="s">
        <v>1294</v>
      </c>
      <c r="F99" s="82">
        <v>20</v>
      </c>
      <c r="G99" s="94">
        <v>8</v>
      </c>
      <c r="H99" s="94">
        <v>18</v>
      </c>
      <c r="I99" s="94">
        <v>30</v>
      </c>
      <c r="J99" s="94">
        <v>14</v>
      </c>
      <c r="K99" s="94">
        <v>28</v>
      </c>
      <c r="L99" s="94">
        <v>10</v>
      </c>
      <c r="M99" s="94">
        <v>31</v>
      </c>
      <c r="N99" s="94">
        <v>36</v>
      </c>
      <c r="O99" s="94">
        <v>33</v>
      </c>
      <c r="P99" s="94">
        <v>10</v>
      </c>
      <c r="Q99" s="94">
        <v>2</v>
      </c>
      <c r="R99" s="94">
        <v>10</v>
      </c>
      <c r="S99" s="95">
        <v>10</v>
      </c>
      <c r="T99" s="94">
        <v>36</v>
      </c>
      <c r="U99" s="94">
        <v>6</v>
      </c>
      <c r="V99" s="182">
        <v>44</v>
      </c>
      <c r="W99" s="94"/>
      <c r="X99" s="94"/>
      <c r="Y99" s="94"/>
      <c r="Z99" s="94"/>
      <c r="AA99" s="94"/>
      <c r="AB99" s="94"/>
      <c r="AC99" s="94"/>
      <c r="AD99" s="96">
        <f>SUM(Tabela15[[#This Row],[Jan]:[Dez13]])</f>
        <v>346</v>
      </c>
      <c r="AE99" s="115">
        <f>AD99/SUM($AD$6:$AD$397)</f>
        <v>1.1140303428380084E-3</v>
      </c>
      <c r="AF99" s="102" t="str">
        <f t="shared" si="1"/>
        <v>C</v>
      </c>
    </row>
    <row r="100" spans="3:32" x14ac:dyDescent="0.25">
      <c r="C100" s="84" t="s">
        <v>982</v>
      </c>
      <c r="D100" s="92" t="s">
        <v>1392</v>
      </c>
      <c r="E100" s="93" t="s">
        <v>1377</v>
      </c>
      <c r="F100" s="82">
        <v>12</v>
      </c>
      <c r="G100" s="94">
        <v>4</v>
      </c>
      <c r="H100" s="94">
        <v>9</v>
      </c>
      <c r="I100" s="94">
        <v>99</v>
      </c>
      <c r="J100" s="94">
        <v>12</v>
      </c>
      <c r="K100" s="94">
        <v>0</v>
      </c>
      <c r="L100" s="94">
        <v>0</v>
      </c>
      <c r="M100" s="94">
        <v>43</v>
      </c>
      <c r="N100" s="94">
        <v>2</v>
      </c>
      <c r="O100" s="94">
        <v>43</v>
      </c>
      <c r="P100" s="94">
        <v>0</v>
      </c>
      <c r="Q100" s="94">
        <v>0</v>
      </c>
      <c r="R100" s="94">
        <v>0</v>
      </c>
      <c r="S100" s="95">
        <v>0</v>
      </c>
      <c r="T100" s="94">
        <v>0</v>
      </c>
      <c r="U100" s="94">
        <v>0</v>
      </c>
      <c r="V100" s="182">
        <v>0</v>
      </c>
      <c r="W100" s="94"/>
      <c r="X100" s="94"/>
      <c r="Y100" s="94"/>
      <c r="Z100" s="94"/>
      <c r="AA100" s="94"/>
      <c r="AB100" s="94"/>
      <c r="AC100" s="94"/>
      <c r="AD100" s="96">
        <f>SUM(Tabela15[[#This Row],[Jan]:[Dez13]])</f>
        <v>224</v>
      </c>
      <c r="AE100" s="115">
        <f>AD100/SUM($AD$6:$AD$397)</f>
        <v>7.2122195605697651E-4</v>
      </c>
      <c r="AF100" s="102" t="str">
        <f t="shared" si="1"/>
        <v>C</v>
      </c>
    </row>
    <row r="101" spans="3:32" x14ac:dyDescent="0.25">
      <c r="C101" s="88" t="s">
        <v>1980</v>
      </c>
      <c r="D101" s="92" t="s">
        <v>826</v>
      </c>
      <c r="E101" s="93" t="s">
        <v>1463</v>
      </c>
      <c r="F101" s="82">
        <v>0</v>
      </c>
      <c r="G101" s="94">
        <v>120</v>
      </c>
      <c r="H101" s="94">
        <v>302</v>
      </c>
      <c r="I101" s="94">
        <v>78</v>
      </c>
      <c r="J101" s="94">
        <v>0</v>
      </c>
      <c r="K101" s="94">
        <v>106</v>
      </c>
      <c r="L101" s="94">
        <v>162</v>
      </c>
      <c r="M101" s="94">
        <v>141</v>
      </c>
      <c r="N101" s="94">
        <v>293</v>
      </c>
      <c r="O101" s="94">
        <v>239</v>
      </c>
      <c r="P101" s="94">
        <v>167</v>
      </c>
      <c r="Q101" s="94">
        <v>105</v>
      </c>
      <c r="R101" s="94">
        <v>182</v>
      </c>
      <c r="S101" s="95">
        <v>0</v>
      </c>
      <c r="T101" s="94">
        <v>0</v>
      </c>
      <c r="U101" s="94">
        <v>360</v>
      </c>
      <c r="V101" s="182">
        <v>0</v>
      </c>
      <c r="W101" s="94"/>
      <c r="X101" s="94"/>
      <c r="Y101" s="94"/>
      <c r="Z101" s="94"/>
      <c r="AA101" s="94"/>
      <c r="AB101" s="94"/>
      <c r="AC101" s="94"/>
      <c r="AD101" s="96">
        <f>SUM(Tabela15[[#This Row],[Jan]:[Dez13]])</f>
        <v>2255</v>
      </c>
      <c r="AE101" s="115">
        <f>AD101/SUM($AD$6:$AD$397)</f>
        <v>7.2605156736985808E-3</v>
      </c>
      <c r="AF101" s="102" t="str">
        <f t="shared" si="1"/>
        <v>B</v>
      </c>
    </row>
    <row r="102" spans="3:32" x14ac:dyDescent="0.25">
      <c r="C102" s="84" t="s">
        <v>859</v>
      </c>
      <c r="D102" s="92" t="s">
        <v>1313</v>
      </c>
      <c r="E102" s="93" t="s">
        <v>1294</v>
      </c>
      <c r="F102" s="82">
        <v>20</v>
      </c>
      <c r="G102" s="94">
        <v>12</v>
      </c>
      <c r="H102" s="94">
        <v>39</v>
      </c>
      <c r="I102" s="94">
        <v>44</v>
      </c>
      <c r="J102" s="94">
        <v>24</v>
      </c>
      <c r="K102" s="94">
        <v>30</v>
      </c>
      <c r="L102" s="94">
        <v>22</v>
      </c>
      <c r="M102" s="94">
        <v>62</v>
      </c>
      <c r="N102" s="94">
        <v>35</v>
      </c>
      <c r="O102" s="94">
        <v>41</v>
      </c>
      <c r="P102" s="94">
        <v>17</v>
      </c>
      <c r="Q102" s="94">
        <v>0</v>
      </c>
      <c r="R102" s="94">
        <v>13</v>
      </c>
      <c r="S102" s="95">
        <v>28</v>
      </c>
      <c r="T102" s="94">
        <v>20</v>
      </c>
      <c r="U102" s="94">
        <v>13</v>
      </c>
      <c r="V102" s="182">
        <v>42</v>
      </c>
      <c r="W102" s="94"/>
      <c r="X102" s="94"/>
      <c r="Y102" s="94"/>
      <c r="Z102" s="94"/>
      <c r="AA102" s="94"/>
      <c r="AB102" s="94"/>
      <c r="AC102" s="94"/>
      <c r="AD102" s="96">
        <f>SUM(Tabela15[[#This Row],[Jan]:[Dez13]])</f>
        <v>462</v>
      </c>
      <c r="AE102" s="115">
        <f>AD102/SUM($AD$6:$AD$397)</f>
        <v>1.4875202843675141E-3</v>
      </c>
      <c r="AF102" s="102" t="str">
        <f t="shared" si="1"/>
        <v>C</v>
      </c>
    </row>
    <row r="103" spans="3:32" x14ac:dyDescent="0.25">
      <c r="C103" s="84" t="s">
        <v>984</v>
      </c>
      <c r="D103" s="92" t="s">
        <v>1354</v>
      </c>
      <c r="E103" s="93" t="s">
        <v>1275</v>
      </c>
      <c r="F103" s="82">
        <v>0</v>
      </c>
      <c r="G103" s="94">
        <v>0</v>
      </c>
      <c r="H103" s="94">
        <v>0</v>
      </c>
      <c r="I103" s="94">
        <v>34</v>
      </c>
      <c r="J103" s="94">
        <v>2</v>
      </c>
      <c r="K103" s="94">
        <v>0</v>
      </c>
      <c r="L103" s="94">
        <v>0</v>
      </c>
      <c r="M103" s="94">
        <v>10</v>
      </c>
      <c r="N103" s="94">
        <v>0</v>
      </c>
      <c r="O103" s="94">
        <v>0</v>
      </c>
      <c r="P103" s="94">
        <v>0</v>
      </c>
      <c r="Q103" s="94">
        <v>0</v>
      </c>
      <c r="R103" s="94">
        <v>0</v>
      </c>
      <c r="S103" s="95">
        <v>0</v>
      </c>
      <c r="T103" s="94">
        <v>0</v>
      </c>
      <c r="U103" s="94">
        <v>0</v>
      </c>
      <c r="V103" s="182">
        <v>0</v>
      </c>
      <c r="W103" s="94"/>
      <c r="X103" s="94"/>
      <c r="Y103" s="94"/>
      <c r="Z103" s="94"/>
      <c r="AA103" s="94"/>
      <c r="AB103" s="94"/>
      <c r="AC103" s="94"/>
      <c r="AD103" s="96">
        <f>SUM(Tabela15[[#This Row],[Jan]:[Dez13]])</f>
        <v>46</v>
      </c>
      <c r="AE103" s="115">
        <f>AD103/SUM($AD$6:$AD$397)</f>
        <v>1.4810808026170054E-4</v>
      </c>
      <c r="AF103" s="102" t="str">
        <f t="shared" si="1"/>
        <v>C</v>
      </c>
    </row>
    <row r="104" spans="3:32" x14ac:dyDescent="0.25">
      <c r="C104" s="84" t="s">
        <v>900</v>
      </c>
      <c r="D104" s="92" t="s">
        <v>1353</v>
      </c>
      <c r="E104" s="93" t="s">
        <v>1304</v>
      </c>
      <c r="F104" s="82">
        <v>16</v>
      </c>
      <c r="G104" s="94">
        <v>10</v>
      </c>
      <c r="H104" s="94">
        <v>23</v>
      </c>
      <c r="I104" s="94">
        <v>39</v>
      </c>
      <c r="J104" s="94">
        <v>21</v>
      </c>
      <c r="K104" s="94">
        <v>10</v>
      </c>
      <c r="L104" s="94">
        <v>16</v>
      </c>
      <c r="M104" s="94">
        <v>48</v>
      </c>
      <c r="N104" s="94">
        <v>43</v>
      </c>
      <c r="O104" s="94">
        <v>18</v>
      </c>
      <c r="P104" s="94">
        <v>18</v>
      </c>
      <c r="Q104" s="94">
        <v>14</v>
      </c>
      <c r="R104" s="94">
        <v>8</v>
      </c>
      <c r="S104" s="95">
        <v>35</v>
      </c>
      <c r="T104" s="94">
        <v>48</v>
      </c>
      <c r="U104" s="94">
        <v>14</v>
      </c>
      <c r="V104" s="182">
        <v>61</v>
      </c>
      <c r="W104" s="94"/>
      <c r="X104" s="94"/>
      <c r="Y104" s="94"/>
      <c r="Z104" s="94"/>
      <c r="AA104" s="94"/>
      <c r="AB104" s="94"/>
      <c r="AC104" s="94"/>
      <c r="AD104" s="96">
        <f>SUM(Tabela15[[#This Row],[Jan]:[Dez13]])</f>
        <v>442</v>
      </c>
      <c r="AE104" s="115">
        <f>AD104/SUM($AD$6:$AD$397)</f>
        <v>1.4231254668624269E-3</v>
      </c>
      <c r="AF104" s="102" t="str">
        <f t="shared" si="1"/>
        <v>C</v>
      </c>
    </row>
    <row r="105" spans="3:32" x14ac:dyDescent="0.25">
      <c r="C105" s="84" t="s">
        <v>823</v>
      </c>
      <c r="D105" s="92" t="s">
        <v>1431</v>
      </c>
      <c r="E105" s="93" t="s">
        <v>1308</v>
      </c>
      <c r="F105" s="82">
        <v>0</v>
      </c>
      <c r="G105" s="94">
        <v>36</v>
      </c>
      <c r="H105" s="94">
        <v>24</v>
      </c>
      <c r="I105" s="94">
        <v>12</v>
      </c>
      <c r="J105" s="94">
        <v>0</v>
      </c>
      <c r="K105" s="94">
        <v>12</v>
      </c>
      <c r="L105" s="94">
        <v>0</v>
      </c>
      <c r="M105" s="94">
        <v>12</v>
      </c>
      <c r="N105" s="94">
        <v>0</v>
      </c>
      <c r="O105" s="94">
        <v>12</v>
      </c>
      <c r="P105" s="94">
        <v>0</v>
      </c>
      <c r="Q105" s="94">
        <v>12</v>
      </c>
      <c r="R105" s="94">
        <v>0</v>
      </c>
      <c r="S105" s="95">
        <v>24</v>
      </c>
      <c r="T105" s="94">
        <v>0</v>
      </c>
      <c r="U105" s="94">
        <v>0</v>
      </c>
      <c r="V105" s="182">
        <v>120</v>
      </c>
      <c r="W105" s="94"/>
      <c r="X105" s="94"/>
      <c r="Y105" s="94"/>
      <c r="Z105" s="94"/>
      <c r="AA105" s="94"/>
      <c r="AB105" s="94"/>
      <c r="AC105" s="94"/>
      <c r="AD105" s="96">
        <f>SUM(Tabela15[[#This Row],[Jan]:[Dez13]])</f>
        <v>264</v>
      </c>
      <c r="AE105" s="115">
        <f>AD105/SUM($AD$6:$AD$397)</f>
        <v>8.5001159106715086E-4</v>
      </c>
      <c r="AF105" s="102" t="str">
        <f t="shared" si="1"/>
        <v>C</v>
      </c>
    </row>
    <row r="106" spans="3:32" x14ac:dyDescent="0.25">
      <c r="C106" s="84" t="s">
        <v>890</v>
      </c>
      <c r="D106" s="92" t="s">
        <v>1381</v>
      </c>
      <c r="E106" s="93" t="s">
        <v>1323</v>
      </c>
      <c r="F106" s="82">
        <v>6</v>
      </c>
      <c r="G106" s="94">
        <v>20</v>
      </c>
      <c r="H106" s="94">
        <v>38</v>
      </c>
      <c r="I106" s="94">
        <v>12</v>
      </c>
      <c r="J106" s="94">
        <v>16</v>
      </c>
      <c r="K106" s="94">
        <v>18</v>
      </c>
      <c r="L106" s="94">
        <v>11</v>
      </c>
      <c r="M106" s="94">
        <v>43</v>
      </c>
      <c r="N106" s="94">
        <v>22</v>
      </c>
      <c r="O106" s="94">
        <v>16</v>
      </c>
      <c r="P106" s="94">
        <v>8</v>
      </c>
      <c r="Q106" s="94">
        <v>16</v>
      </c>
      <c r="R106" s="94">
        <v>14</v>
      </c>
      <c r="S106" s="95">
        <v>18</v>
      </c>
      <c r="T106" s="94">
        <v>48</v>
      </c>
      <c r="U106" s="94">
        <v>6</v>
      </c>
      <c r="V106" s="182">
        <v>79</v>
      </c>
      <c r="W106" s="94"/>
      <c r="X106" s="94"/>
      <c r="Y106" s="94"/>
      <c r="Z106" s="94"/>
      <c r="AA106" s="94"/>
      <c r="AB106" s="94"/>
      <c r="AC106" s="94"/>
      <c r="AD106" s="96">
        <f>SUM(Tabela15[[#This Row],[Jan]:[Dez13]])</f>
        <v>391</v>
      </c>
      <c r="AE106" s="115">
        <f>AD106/SUM($AD$6:$AD$397)</f>
        <v>1.2589186822244546E-3</v>
      </c>
      <c r="AF106" s="102" t="str">
        <f t="shared" si="1"/>
        <v>C</v>
      </c>
    </row>
    <row r="107" spans="3:32" x14ac:dyDescent="0.25">
      <c r="C107" s="84" t="s">
        <v>791</v>
      </c>
      <c r="D107" s="92" t="s">
        <v>1333</v>
      </c>
      <c r="E107" s="93" t="s">
        <v>1334</v>
      </c>
      <c r="F107" s="82">
        <v>18</v>
      </c>
      <c r="G107" s="94">
        <v>16</v>
      </c>
      <c r="H107" s="94">
        <v>44</v>
      </c>
      <c r="I107" s="94">
        <v>14</v>
      </c>
      <c r="J107" s="94">
        <v>12</v>
      </c>
      <c r="K107" s="94">
        <v>27</v>
      </c>
      <c r="L107" s="94">
        <v>8</v>
      </c>
      <c r="M107" s="94">
        <v>41</v>
      </c>
      <c r="N107" s="94">
        <v>49</v>
      </c>
      <c r="O107" s="94">
        <v>22</v>
      </c>
      <c r="P107" s="94">
        <v>6</v>
      </c>
      <c r="Q107" s="94">
        <v>6</v>
      </c>
      <c r="R107" s="94">
        <v>2</v>
      </c>
      <c r="S107" s="95">
        <v>19</v>
      </c>
      <c r="T107" s="94">
        <v>30</v>
      </c>
      <c r="U107" s="94">
        <v>11</v>
      </c>
      <c r="V107" s="182">
        <v>26</v>
      </c>
      <c r="W107" s="94"/>
      <c r="X107" s="94"/>
      <c r="Y107" s="94"/>
      <c r="Z107" s="94"/>
      <c r="AA107" s="94"/>
      <c r="AB107" s="94"/>
      <c r="AC107" s="94"/>
      <c r="AD107" s="96">
        <f>SUM(Tabela15[[#This Row],[Jan]:[Dez13]])</f>
        <v>351</v>
      </c>
      <c r="AE107" s="115">
        <f>AD107/SUM($AD$6:$AD$397)</f>
        <v>1.1301290472142801E-3</v>
      </c>
      <c r="AF107" s="102" t="str">
        <f t="shared" si="1"/>
        <v>C</v>
      </c>
    </row>
    <row r="108" spans="3:32" x14ac:dyDescent="0.25">
      <c r="C108" s="84" t="s">
        <v>793</v>
      </c>
      <c r="D108" s="92" t="s">
        <v>1336</v>
      </c>
      <c r="E108" s="93" t="s">
        <v>1337</v>
      </c>
      <c r="F108" s="82">
        <v>26</v>
      </c>
      <c r="G108" s="94">
        <v>8</v>
      </c>
      <c r="H108" s="94">
        <v>44</v>
      </c>
      <c r="I108" s="94">
        <v>10</v>
      </c>
      <c r="J108" s="94">
        <v>12</v>
      </c>
      <c r="K108" s="94">
        <v>20</v>
      </c>
      <c r="L108" s="94">
        <v>6</v>
      </c>
      <c r="M108" s="94">
        <v>46</v>
      </c>
      <c r="N108" s="94">
        <v>22</v>
      </c>
      <c r="O108" s="94">
        <v>17</v>
      </c>
      <c r="P108" s="94">
        <v>10</v>
      </c>
      <c r="Q108" s="94">
        <v>7</v>
      </c>
      <c r="R108" s="94">
        <v>14</v>
      </c>
      <c r="S108" s="95">
        <v>3</v>
      </c>
      <c r="T108" s="94">
        <v>46</v>
      </c>
      <c r="U108" s="94">
        <v>6</v>
      </c>
      <c r="V108" s="182">
        <v>22</v>
      </c>
      <c r="W108" s="94"/>
      <c r="X108" s="94"/>
      <c r="Y108" s="94"/>
      <c r="Z108" s="94"/>
      <c r="AA108" s="94"/>
      <c r="AB108" s="94"/>
      <c r="AC108" s="94"/>
      <c r="AD108" s="96">
        <f>SUM(Tabela15[[#This Row],[Jan]:[Dez13]])</f>
        <v>319</v>
      </c>
      <c r="AE108" s="115">
        <f>AD108/SUM($AD$6:$AD$397)</f>
        <v>1.0270973392061406E-3</v>
      </c>
      <c r="AF108" s="102" t="str">
        <f t="shared" si="1"/>
        <v>C</v>
      </c>
    </row>
    <row r="109" spans="3:32" x14ac:dyDescent="0.25">
      <c r="C109" s="84" t="s">
        <v>775</v>
      </c>
      <c r="D109" s="92" t="s">
        <v>1369</v>
      </c>
      <c r="E109" s="93" t="s">
        <v>1275</v>
      </c>
      <c r="F109" s="82">
        <v>4</v>
      </c>
      <c r="G109" s="94">
        <v>32</v>
      </c>
      <c r="H109" s="94">
        <v>23</v>
      </c>
      <c r="I109" s="94">
        <v>22</v>
      </c>
      <c r="J109" s="94">
        <v>14</v>
      </c>
      <c r="K109" s="94">
        <v>38</v>
      </c>
      <c r="L109" s="94">
        <v>16</v>
      </c>
      <c r="M109" s="94">
        <v>19</v>
      </c>
      <c r="N109" s="94">
        <v>36</v>
      </c>
      <c r="O109" s="94">
        <v>50</v>
      </c>
      <c r="P109" s="94">
        <v>12</v>
      </c>
      <c r="Q109" s="94">
        <v>14</v>
      </c>
      <c r="R109" s="94">
        <v>26</v>
      </c>
      <c r="S109" s="95">
        <v>4</v>
      </c>
      <c r="T109" s="94">
        <v>30</v>
      </c>
      <c r="U109" s="94">
        <v>22</v>
      </c>
      <c r="V109" s="182">
        <v>24</v>
      </c>
      <c r="W109" s="94"/>
      <c r="X109" s="94"/>
      <c r="Y109" s="94"/>
      <c r="Z109" s="94"/>
      <c r="AA109" s="94"/>
      <c r="AB109" s="94"/>
      <c r="AC109" s="94"/>
      <c r="AD109" s="96">
        <f>SUM(Tabela15[[#This Row],[Jan]:[Dez13]])</f>
        <v>386</v>
      </c>
      <c r="AE109" s="115">
        <f>AD109/SUM($AD$6:$AD$397)</f>
        <v>1.2428199778481827E-3</v>
      </c>
      <c r="AF109" s="102" t="str">
        <f t="shared" si="1"/>
        <v>C</v>
      </c>
    </row>
    <row r="110" spans="3:32" x14ac:dyDescent="0.25">
      <c r="C110" s="84" t="s">
        <v>797</v>
      </c>
      <c r="D110" s="92" t="s">
        <v>1347</v>
      </c>
      <c r="E110" s="93" t="s">
        <v>1325</v>
      </c>
      <c r="F110" s="82">
        <v>16</v>
      </c>
      <c r="G110" s="94">
        <v>14</v>
      </c>
      <c r="H110" s="94">
        <v>20</v>
      </c>
      <c r="I110" s="94">
        <v>15</v>
      </c>
      <c r="J110" s="94">
        <v>15</v>
      </c>
      <c r="K110" s="94">
        <v>34</v>
      </c>
      <c r="L110" s="94">
        <v>21</v>
      </c>
      <c r="M110" s="94">
        <v>46</v>
      </c>
      <c r="N110" s="94">
        <v>24</v>
      </c>
      <c r="O110" s="94">
        <v>23</v>
      </c>
      <c r="P110" s="94">
        <v>11</v>
      </c>
      <c r="Q110" s="94">
        <v>5</v>
      </c>
      <c r="R110" s="94">
        <v>2</v>
      </c>
      <c r="S110" s="95">
        <v>43</v>
      </c>
      <c r="T110" s="94">
        <v>32</v>
      </c>
      <c r="U110" s="94">
        <v>8</v>
      </c>
      <c r="V110" s="182">
        <v>52</v>
      </c>
      <c r="W110" s="94"/>
      <c r="X110" s="94"/>
      <c r="Y110" s="94"/>
      <c r="Z110" s="94"/>
      <c r="AA110" s="94"/>
      <c r="AB110" s="94"/>
      <c r="AC110" s="94"/>
      <c r="AD110" s="96">
        <f>SUM(Tabela15[[#This Row],[Jan]:[Dez13]])</f>
        <v>381</v>
      </c>
      <c r="AE110" s="115">
        <f>AD110/SUM($AD$6:$AD$397)</f>
        <v>1.226721273471911E-3</v>
      </c>
      <c r="AF110" s="102" t="str">
        <f t="shared" si="1"/>
        <v>C</v>
      </c>
    </row>
    <row r="111" spans="3:32" x14ac:dyDescent="0.25">
      <c r="C111" s="84" t="s">
        <v>795</v>
      </c>
      <c r="D111" s="92" t="s">
        <v>1339</v>
      </c>
      <c r="E111" s="93" t="s">
        <v>1325</v>
      </c>
      <c r="F111" s="82">
        <v>18</v>
      </c>
      <c r="G111" s="94">
        <v>18</v>
      </c>
      <c r="H111" s="94">
        <v>12</v>
      </c>
      <c r="I111" s="94">
        <v>9</v>
      </c>
      <c r="J111" s="94">
        <v>8</v>
      </c>
      <c r="K111" s="94">
        <v>16</v>
      </c>
      <c r="L111" s="94">
        <v>11</v>
      </c>
      <c r="M111" s="94">
        <v>65</v>
      </c>
      <c r="N111" s="94">
        <v>10</v>
      </c>
      <c r="O111" s="94">
        <v>19</v>
      </c>
      <c r="P111" s="94">
        <v>8</v>
      </c>
      <c r="Q111" s="94">
        <v>2</v>
      </c>
      <c r="R111" s="94">
        <v>12</v>
      </c>
      <c r="S111" s="95">
        <v>16</v>
      </c>
      <c r="T111" s="94">
        <v>26</v>
      </c>
      <c r="U111" s="94">
        <v>6</v>
      </c>
      <c r="V111" s="182">
        <v>28</v>
      </c>
      <c r="W111" s="94"/>
      <c r="X111" s="94"/>
      <c r="Y111" s="94"/>
      <c r="Z111" s="94"/>
      <c r="AA111" s="94"/>
      <c r="AB111" s="94"/>
      <c r="AC111" s="94"/>
      <c r="AD111" s="96">
        <f>SUM(Tabela15[[#This Row],[Jan]:[Dez13]])</f>
        <v>284</v>
      </c>
      <c r="AE111" s="115">
        <f>AD111/SUM($AD$6:$AD$397)</f>
        <v>9.1440640857223809E-4</v>
      </c>
      <c r="AF111" s="102" t="str">
        <f t="shared" si="1"/>
        <v>C</v>
      </c>
    </row>
    <row r="112" spans="3:32" x14ac:dyDescent="0.25">
      <c r="C112" s="84" t="s">
        <v>1375</v>
      </c>
      <c r="D112" s="92" t="s">
        <v>1376</v>
      </c>
      <c r="E112" s="93" t="s">
        <v>1377</v>
      </c>
      <c r="F112" s="82">
        <v>0</v>
      </c>
      <c r="G112" s="94">
        <v>0</v>
      </c>
      <c r="H112" s="94">
        <v>0</v>
      </c>
      <c r="I112" s="94">
        <v>0</v>
      </c>
      <c r="J112" s="94">
        <v>0</v>
      </c>
      <c r="K112" s="94">
        <v>0</v>
      </c>
      <c r="L112" s="94">
        <v>0</v>
      </c>
      <c r="M112" s="94">
        <v>0</v>
      </c>
      <c r="N112" s="94">
        <v>0</v>
      </c>
      <c r="O112" s="94">
        <v>0</v>
      </c>
      <c r="P112" s="94">
        <v>0</v>
      </c>
      <c r="Q112" s="94">
        <v>0</v>
      </c>
      <c r="R112" s="94">
        <v>0</v>
      </c>
      <c r="S112" s="95">
        <v>0</v>
      </c>
      <c r="T112" s="94">
        <v>0</v>
      </c>
      <c r="U112" s="94">
        <v>0</v>
      </c>
      <c r="V112" s="182">
        <v>0</v>
      </c>
      <c r="W112" s="94"/>
      <c r="X112" s="94"/>
      <c r="Y112" s="94"/>
      <c r="Z112" s="94"/>
      <c r="AA112" s="94"/>
      <c r="AB112" s="94"/>
      <c r="AC112" s="94"/>
      <c r="AD112" s="96">
        <f>SUM(Tabela15[[#This Row],[Jan]:[Dez13]])</f>
        <v>0</v>
      </c>
      <c r="AE112" s="115">
        <f>AD112/SUM($AD$6:$AD$397)</f>
        <v>0</v>
      </c>
      <c r="AF112" s="102" t="str">
        <f t="shared" si="1"/>
        <v>C</v>
      </c>
    </row>
    <row r="113" spans="3:32" x14ac:dyDescent="0.25">
      <c r="C113" s="84" t="s">
        <v>901</v>
      </c>
      <c r="D113" s="92" t="s">
        <v>1380</v>
      </c>
      <c r="E113" s="93" t="s">
        <v>1294</v>
      </c>
      <c r="F113" s="82">
        <v>6</v>
      </c>
      <c r="G113" s="94">
        <v>14</v>
      </c>
      <c r="H113" s="94">
        <v>28</v>
      </c>
      <c r="I113" s="94">
        <v>14</v>
      </c>
      <c r="J113" s="94">
        <v>14</v>
      </c>
      <c r="K113" s="94">
        <v>22</v>
      </c>
      <c r="L113" s="94">
        <v>24</v>
      </c>
      <c r="M113" s="94">
        <v>28</v>
      </c>
      <c r="N113" s="94">
        <v>34</v>
      </c>
      <c r="O113" s="94">
        <v>28</v>
      </c>
      <c r="P113" s="94">
        <v>9</v>
      </c>
      <c r="Q113" s="94">
        <v>12</v>
      </c>
      <c r="R113" s="94">
        <v>2</v>
      </c>
      <c r="S113" s="95">
        <v>12</v>
      </c>
      <c r="T113" s="94">
        <v>46</v>
      </c>
      <c r="U113" s="94">
        <v>4</v>
      </c>
      <c r="V113" s="182">
        <v>51</v>
      </c>
      <c r="W113" s="94"/>
      <c r="X113" s="94"/>
      <c r="Y113" s="94"/>
      <c r="Z113" s="94"/>
      <c r="AA113" s="94"/>
      <c r="AB113" s="94"/>
      <c r="AC113" s="94"/>
      <c r="AD113" s="96">
        <f>SUM(Tabela15[[#This Row],[Jan]:[Dez13]])</f>
        <v>348</v>
      </c>
      <c r="AE113" s="115">
        <f>AD113/SUM($AD$6:$AD$397)</f>
        <v>1.1204698245885171E-3</v>
      </c>
      <c r="AF113" s="102" t="str">
        <f t="shared" si="1"/>
        <v>C</v>
      </c>
    </row>
    <row r="114" spans="3:32" x14ac:dyDescent="0.25">
      <c r="C114" s="84" t="s">
        <v>911</v>
      </c>
      <c r="D114" s="92" t="s">
        <v>1385</v>
      </c>
      <c r="E114" s="93" t="s">
        <v>1294</v>
      </c>
      <c r="F114" s="82">
        <v>12</v>
      </c>
      <c r="G114" s="94">
        <v>12</v>
      </c>
      <c r="H114" s="94">
        <v>54</v>
      </c>
      <c r="I114" s="94">
        <v>15</v>
      </c>
      <c r="J114" s="94">
        <v>20</v>
      </c>
      <c r="K114" s="94">
        <v>22</v>
      </c>
      <c r="L114" s="94">
        <v>20</v>
      </c>
      <c r="M114" s="94">
        <v>39</v>
      </c>
      <c r="N114" s="94">
        <v>21</v>
      </c>
      <c r="O114" s="94">
        <v>18</v>
      </c>
      <c r="P114" s="94">
        <v>9</v>
      </c>
      <c r="Q114" s="94">
        <v>10</v>
      </c>
      <c r="R114" s="94">
        <v>4</v>
      </c>
      <c r="S114" s="95">
        <v>21</v>
      </c>
      <c r="T114" s="94">
        <v>37</v>
      </c>
      <c r="U114" s="94">
        <v>10</v>
      </c>
      <c r="V114" s="182">
        <v>27</v>
      </c>
      <c r="W114" s="94"/>
      <c r="X114" s="94"/>
      <c r="Y114" s="94"/>
      <c r="Z114" s="94"/>
      <c r="AA114" s="94"/>
      <c r="AB114" s="94"/>
      <c r="AC114" s="94"/>
      <c r="AD114" s="96">
        <f>SUM(Tabela15[[#This Row],[Jan]:[Dez13]])</f>
        <v>351</v>
      </c>
      <c r="AE114" s="115">
        <f>AD114/SUM($AD$6:$AD$397)</f>
        <v>1.1301290472142801E-3</v>
      </c>
      <c r="AF114" s="102" t="str">
        <f t="shared" si="1"/>
        <v>C</v>
      </c>
    </row>
    <row r="115" spans="3:32" x14ac:dyDescent="0.25">
      <c r="C115" s="84" t="s">
        <v>829</v>
      </c>
      <c r="D115" s="92" t="s">
        <v>1644</v>
      </c>
      <c r="E115" s="93" t="s">
        <v>1254</v>
      </c>
      <c r="F115" s="82">
        <v>0</v>
      </c>
      <c r="G115" s="94">
        <v>0</v>
      </c>
      <c r="H115" s="94">
        <v>303</v>
      </c>
      <c r="I115" s="94">
        <v>62</v>
      </c>
      <c r="J115" s="94">
        <v>50</v>
      </c>
      <c r="K115" s="94">
        <v>30</v>
      </c>
      <c r="L115" s="94">
        <v>0</v>
      </c>
      <c r="M115" s="94">
        <v>0</v>
      </c>
      <c r="N115" s="94">
        <v>0</v>
      </c>
      <c r="O115" s="94">
        <v>6</v>
      </c>
      <c r="P115" s="94">
        <v>0</v>
      </c>
      <c r="Q115" s="94">
        <v>0</v>
      </c>
      <c r="R115" s="94">
        <v>87</v>
      </c>
      <c r="S115" s="95">
        <v>122</v>
      </c>
      <c r="T115" s="94">
        <v>81</v>
      </c>
      <c r="U115" s="94">
        <v>8</v>
      </c>
      <c r="V115" s="182">
        <v>29</v>
      </c>
      <c r="W115" s="94"/>
      <c r="X115" s="94"/>
      <c r="Y115" s="94"/>
      <c r="Z115" s="94"/>
      <c r="AA115" s="94"/>
      <c r="AB115" s="94"/>
      <c r="AC115" s="94"/>
      <c r="AD115" s="96">
        <f>SUM(Tabela15[[#This Row],[Jan]:[Dez13]])</f>
        <v>778</v>
      </c>
      <c r="AE115" s="115">
        <f>AD115/SUM($AD$6:$AD$397)</f>
        <v>2.5049584009478919E-3</v>
      </c>
      <c r="AF115" s="102" t="str">
        <f t="shared" si="1"/>
        <v>C</v>
      </c>
    </row>
    <row r="116" spans="3:32" x14ac:dyDescent="0.25">
      <c r="C116" s="84" t="s">
        <v>898</v>
      </c>
      <c r="D116" s="92" t="s">
        <v>1382</v>
      </c>
      <c r="E116" s="93" t="s">
        <v>1263</v>
      </c>
      <c r="F116" s="82">
        <v>19</v>
      </c>
      <c r="G116" s="94">
        <v>4</v>
      </c>
      <c r="H116" s="94">
        <v>32</v>
      </c>
      <c r="I116" s="94">
        <v>14</v>
      </c>
      <c r="J116" s="94">
        <v>14</v>
      </c>
      <c r="K116" s="94">
        <v>4</v>
      </c>
      <c r="L116" s="94">
        <v>16</v>
      </c>
      <c r="M116" s="94">
        <v>47</v>
      </c>
      <c r="N116" s="94">
        <v>19</v>
      </c>
      <c r="O116" s="94">
        <v>24</v>
      </c>
      <c r="P116" s="94">
        <v>4</v>
      </c>
      <c r="Q116" s="94">
        <v>20</v>
      </c>
      <c r="R116" s="94">
        <v>22</v>
      </c>
      <c r="S116" s="95">
        <v>8</v>
      </c>
      <c r="T116" s="94">
        <v>40</v>
      </c>
      <c r="U116" s="94">
        <v>0</v>
      </c>
      <c r="V116" s="182">
        <v>0</v>
      </c>
      <c r="W116" s="94"/>
      <c r="X116" s="94"/>
      <c r="Y116" s="94"/>
      <c r="Z116" s="94"/>
      <c r="AA116" s="94"/>
      <c r="AB116" s="94"/>
      <c r="AC116" s="94"/>
      <c r="AD116" s="96">
        <f>SUM(Tabela15[[#This Row],[Jan]:[Dez13]])</f>
        <v>287</v>
      </c>
      <c r="AE116" s="115">
        <f>AD116/SUM($AD$6:$AD$397)</f>
        <v>9.2406563119800116E-4</v>
      </c>
      <c r="AF116" s="102" t="str">
        <f t="shared" si="1"/>
        <v>C</v>
      </c>
    </row>
    <row r="117" spans="3:32" x14ac:dyDescent="0.25">
      <c r="C117" s="84" t="s">
        <v>843</v>
      </c>
      <c r="D117" s="92" t="s">
        <v>1324</v>
      </c>
      <c r="E117" s="93" t="s">
        <v>1325</v>
      </c>
      <c r="F117" s="82">
        <v>6</v>
      </c>
      <c r="G117" s="94">
        <v>8</v>
      </c>
      <c r="H117" s="94">
        <v>40</v>
      </c>
      <c r="I117" s="94">
        <v>8</v>
      </c>
      <c r="J117" s="94">
        <v>15</v>
      </c>
      <c r="K117" s="94">
        <v>25</v>
      </c>
      <c r="L117" s="94">
        <v>8</v>
      </c>
      <c r="M117" s="94">
        <v>31</v>
      </c>
      <c r="N117" s="94">
        <v>28</v>
      </c>
      <c r="O117" s="94">
        <v>17</v>
      </c>
      <c r="P117" s="94">
        <v>11</v>
      </c>
      <c r="Q117" s="94">
        <v>7</v>
      </c>
      <c r="R117" s="94">
        <v>12</v>
      </c>
      <c r="S117" s="95">
        <v>53</v>
      </c>
      <c r="T117" s="94">
        <v>16</v>
      </c>
      <c r="U117" s="94">
        <v>8</v>
      </c>
      <c r="V117" s="182">
        <v>14</v>
      </c>
      <c r="W117" s="94"/>
      <c r="X117" s="94"/>
      <c r="Y117" s="94"/>
      <c r="Z117" s="94"/>
      <c r="AA117" s="94"/>
      <c r="AB117" s="94"/>
      <c r="AC117" s="94"/>
      <c r="AD117" s="96">
        <f>SUM(Tabela15[[#This Row],[Jan]:[Dez13]])</f>
        <v>307</v>
      </c>
      <c r="AE117" s="115">
        <f>AD117/SUM($AD$6:$AD$397)</f>
        <v>9.8846044870308839E-4</v>
      </c>
      <c r="AF117" s="102" t="str">
        <f t="shared" si="1"/>
        <v>C</v>
      </c>
    </row>
    <row r="118" spans="3:32" x14ac:dyDescent="0.25">
      <c r="C118" s="84" t="s">
        <v>1407</v>
      </c>
      <c r="D118" s="92" t="s">
        <v>1408</v>
      </c>
      <c r="E118" s="93" t="s">
        <v>1388</v>
      </c>
      <c r="F118" s="82">
        <v>20</v>
      </c>
      <c r="G118" s="94">
        <v>0</v>
      </c>
      <c r="H118" s="94">
        <v>0</v>
      </c>
      <c r="I118" s="94">
        <v>0</v>
      </c>
      <c r="J118" s="94">
        <v>0</v>
      </c>
      <c r="K118" s="94">
        <v>0</v>
      </c>
      <c r="L118" s="94">
        <v>0</v>
      </c>
      <c r="M118" s="94">
        <v>0</v>
      </c>
      <c r="N118" s="94">
        <v>0</v>
      </c>
      <c r="O118" s="94">
        <v>0</v>
      </c>
      <c r="P118" s="94">
        <v>0</v>
      </c>
      <c r="Q118" s="94">
        <v>0</v>
      </c>
      <c r="R118" s="94">
        <v>0</v>
      </c>
      <c r="S118" s="95">
        <v>0</v>
      </c>
      <c r="T118" s="94">
        <v>0</v>
      </c>
      <c r="U118" s="94">
        <v>0</v>
      </c>
      <c r="V118" s="182">
        <v>0</v>
      </c>
      <c r="W118" s="94"/>
      <c r="X118" s="94"/>
      <c r="Y118" s="94"/>
      <c r="Z118" s="94"/>
      <c r="AA118" s="94"/>
      <c r="AB118" s="94"/>
      <c r="AC118" s="94"/>
      <c r="AD118" s="96">
        <f>SUM(Tabela15[[#This Row],[Jan]:[Dez13]])</f>
        <v>20</v>
      </c>
      <c r="AE118" s="115">
        <f>AD118/SUM($AD$6:$AD$397)</f>
        <v>6.4394817505087192E-5</v>
      </c>
      <c r="AF118" s="102" t="str">
        <f t="shared" si="1"/>
        <v>C</v>
      </c>
    </row>
    <row r="119" spans="3:32" x14ac:dyDescent="0.25">
      <c r="C119" s="84" t="s">
        <v>1040</v>
      </c>
      <c r="D119" s="92" t="s">
        <v>1417</v>
      </c>
      <c r="E119" s="93" t="s">
        <v>1275</v>
      </c>
      <c r="F119" s="82">
        <v>20</v>
      </c>
      <c r="G119" s="94">
        <v>22</v>
      </c>
      <c r="H119" s="94">
        <v>18</v>
      </c>
      <c r="I119" s="94">
        <v>12</v>
      </c>
      <c r="J119" s="94">
        <v>12</v>
      </c>
      <c r="K119" s="94">
        <v>4</v>
      </c>
      <c r="L119" s="94">
        <v>4</v>
      </c>
      <c r="M119" s="94">
        <v>12</v>
      </c>
      <c r="N119" s="94">
        <v>26</v>
      </c>
      <c r="O119" s="94">
        <v>2</v>
      </c>
      <c r="P119" s="94">
        <v>0</v>
      </c>
      <c r="Q119" s="94">
        <v>0</v>
      </c>
      <c r="R119" s="94">
        <v>0</v>
      </c>
      <c r="S119" s="95">
        <v>20</v>
      </c>
      <c r="T119" s="94">
        <v>32</v>
      </c>
      <c r="U119" s="94">
        <v>10</v>
      </c>
      <c r="V119" s="182">
        <v>16</v>
      </c>
      <c r="W119" s="94"/>
      <c r="X119" s="94"/>
      <c r="Y119" s="94"/>
      <c r="Z119" s="94"/>
      <c r="AA119" s="94"/>
      <c r="AB119" s="94"/>
      <c r="AC119" s="94"/>
      <c r="AD119" s="96">
        <f>SUM(Tabela15[[#This Row],[Jan]:[Dez13]])</f>
        <v>210</v>
      </c>
      <c r="AE119" s="115">
        <f>AD119/SUM($AD$6:$AD$397)</f>
        <v>6.7614558380341551E-4</v>
      </c>
      <c r="AF119" s="102" t="str">
        <f t="shared" si="1"/>
        <v>C</v>
      </c>
    </row>
    <row r="120" spans="3:32" x14ac:dyDescent="0.25">
      <c r="C120" s="84" t="s">
        <v>1360</v>
      </c>
      <c r="D120" s="92" t="s">
        <v>1361</v>
      </c>
      <c r="E120" s="93" t="s">
        <v>1273</v>
      </c>
      <c r="F120" s="82">
        <v>2</v>
      </c>
      <c r="G120" s="94">
        <v>0</v>
      </c>
      <c r="H120" s="94">
        <v>0</v>
      </c>
      <c r="I120" s="94">
        <v>0</v>
      </c>
      <c r="J120" s="94">
        <v>0</v>
      </c>
      <c r="K120" s="94">
        <v>0</v>
      </c>
      <c r="L120" s="94">
        <v>0</v>
      </c>
      <c r="M120" s="94">
        <v>0</v>
      </c>
      <c r="N120" s="94">
        <v>0</v>
      </c>
      <c r="O120" s="94">
        <v>0</v>
      </c>
      <c r="P120" s="94">
        <v>0</v>
      </c>
      <c r="Q120" s="94">
        <v>0</v>
      </c>
      <c r="R120" s="94">
        <v>0</v>
      </c>
      <c r="S120" s="95">
        <v>0</v>
      </c>
      <c r="T120" s="94">
        <v>0</v>
      </c>
      <c r="U120" s="94">
        <v>0</v>
      </c>
      <c r="V120" s="182">
        <v>0</v>
      </c>
      <c r="W120" s="94"/>
      <c r="X120" s="94"/>
      <c r="Y120" s="94"/>
      <c r="Z120" s="94"/>
      <c r="AA120" s="94"/>
      <c r="AB120" s="94"/>
      <c r="AC120" s="94"/>
      <c r="AD120" s="96">
        <f>SUM(Tabela15[[#This Row],[Jan]:[Dez13]])</f>
        <v>2</v>
      </c>
      <c r="AE120" s="115">
        <f>AD120/SUM($AD$6:$AD$397)</f>
        <v>6.4394817505087187E-6</v>
      </c>
      <c r="AF120" s="102" t="str">
        <f t="shared" si="1"/>
        <v>C</v>
      </c>
    </row>
    <row r="121" spans="3:32" x14ac:dyDescent="0.25">
      <c r="C121" s="84" t="s">
        <v>987</v>
      </c>
      <c r="D121" s="92" t="s">
        <v>986</v>
      </c>
      <c r="E121" s="93" t="s">
        <v>1269</v>
      </c>
      <c r="F121" s="82">
        <v>0</v>
      </c>
      <c r="G121" s="94">
        <v>252</v>
      </c>
      <c r="H121" s="94">
        <v>84</v>
      </c>
      <c r="I121" s="94">
        <v>24</v>
      </c>
      <c r="J121" s="94">
        <v>36</v>
      </c>
      <c r="K121" s="94">
        <v>36</v>
      </c>
      <c r="L121" s="94">
        <v>96</v>
      </c>
      <c r="M121" s="94">
        <v>180</v>
      </c>
      <c r="N121" s="94">
        <v>108</v>
      </c>
      <c r="O121" s="94">
        <v>180</v>
      </c>
      <c r="P121" s="94">
        <v>120</v>
      </c>
      <c r="Q121" s="94">
        <v>120</v>
      </c>
      <c r="R121" s="94">
        <v>156</v>
      </c>
      <c r="S121" s="95">
        <v>180</v>
      </c>
      <c r="T121" s="94">
        <v>216</v>
      </c>
      <c r="U121" s="94">
        <v>180</v>
      </c>
      <c r="V121" s="182">
        <v>336</v>
      </c>
      <c r="W121" s="94"/>
      <c r="X121" s="94"/>
      <c r="Y121" s="94"/>
      <c r="Z121" s="94"/>
      <c r="AA121" s="94"/>
      <c r="AB121" s="94"/>
      <c r="AC121" s="94"/>
      <c r="AD121" s="96">
        <f>SUM(Tabela15[[#This Row],[Jan]:[Dez13]])</f>
        <v>2304</v>
      </c>
      <c r="AE121" s="115">
        <f>AD121/SUM($AD$6:$AD$397)</f>
        <v>7.4182829765860447E-3</v>
      </c>
      <c r="AF121" s="102" t="str">
        <f t="shared" si="1"/>
        <v>B</v>
      </c>
    </row>
    <row r="122" spans="3:32" x14ac:dyDescent="0.25">
      <c r="C122" s="84" t="s">
        <v>1386</v>
      </c>
      <c r="D122" s="92" t="s">
        <v>1387</v>
      </c>
      <c r="E122" s="93" t="s">
        <v>1388</v>
      </c>
      <c r="F122" s="82">
        <v>0</v>
      </c>
      <c r="G122" s="94">
        <v>0</v>
      </c>
      <c r="H122" s="94">
        <v>0</v>
      </c>
      <c r="I122" s="94">
        <v>0</v>
      </c>
      <c r="J122" s="94">
        <v>0</v>
      </c>
      <c r="K122" s="94">
        <v>0</v>
      </c>
      <c r="L122" s="94">
        <v>0</v>
      </c>
      <c r="M122" s="94">
        <v>0</v>
      </c>
      <c r="N122" s="94">
        <v>0</v>
      </c>
      <c r="O122" s="94">
        <v>0</v>
      </c>
      <c r="P122" s="94">
        <v>0</v>
      </c>
      <c r="Q122" s="94">
        <v>0</v>
      </c>
      <c r="R122" s="94">
        <v>7</v>
      </c>
      <c r="S122" s="95">
        <v>0</v>
      </c>
      <c r="T122" s="94">
        <v>0</v>
      </c>
      <c r="U122" s="94">
        <v>0</v>
      </c>
      <c r="V122" s="182">
        <v>0</v>
      </c>
      <c r="W122" s="94"/>
      <c r="X122" s="94"/>
      <c r="Y122" s="94"/>
      <c r="Z122" s="94"/>
      <c r="AA122" s="94"/>
      <c r="AB122" s="94"/>
      <c r="AC122" s="94"/>
      <c r="AD122" s="96">
        <f>SUM(Tabela15[[#This Row],[Jan]:[Dez13]])</f>
        <v>7</v>
      </c>
      <c r="AE122" s="115">
        <f>AD122/SUM($AD$6:$AD$397)</f>
        <v>2.2538186126780516E-5</v>
      </c>
      <c r="AF122" s="102" t="str">
        <f t="shared" si="1"/>
        <v>C</v>
      </c>
    </row>
    <row r="123" spans="3:32" x14ac:dyDescent="0.25">
      <c r="C123" s="84" t="s">
        <v>1030</v>
      </c>
      <c r="D123" s="92" t="s">
        <v>1362</v>
      </c>
      <c r="E123" s="93" t="s">
        <v>1263</v>
      </c>
      <c r="F123" s="82">
        <v>8</v>
      </c>
      <c r="G123" s="94">
        <v>4</v>
      </c>
      <c r="H123" s="94">
        <v>18</v>
      </c>
      <c r="I123" s="94">
        <v>8</v>
      </c>
      <c r="J123" s="94">
        <v>10</v>
      </c>
      <c r="K123" s="94">
        <v>0</v>
      </c>
      <c r="L123" s="94">
        <v>18</v>
      </c>
      <c r="M123" s="94">
        <v>11</v>
      </c>
      <c r="N123" s="94">
        <v>12</v>
      </c>
      <c r="O123" s="94">
        <v>28</v>
      </c>
      <c r="P123" s="94">
        <v>0</v>
      </c>
      <c r="Q123" s="94">
        <v>6</v>
      </c>
      <c r="R123" s="94">
        <v>4</v>
      </c>
      <c r="S123" s="95">
        <v>12</v>
      </c>
      <c r="T123" s="94">
        <v>4</v>
      </c>
      <c r="U123" s="94">
        <v>12</v>
      </c>
      <c r="V123" s="182">
        <v>16</v>
      </c>
      <c r="W123" s="94"/>
      <c r="X123" s="94"/>
      <c r="Y123" s="94"/>
      <c r="Z123" s="94"/>
      <c r="AA123" s="94"/>
      <c r="AB123" s="94"/>
      <c r="AC123" s="94"/>
      <c r="AD123" s="96">
        <f>SUM(Tabela15[[#This Row],[Jan]:[Dez13]])</f>
        <v>171</v>
      </c>
      <c r="AE123" s="115">
        <f>AD123/SUM($AD$6:$AD$397)</f>
        <v>5.5057568966849547E-4</v>
      </c>
      <c r="AF123" s="102" t="str">
        <f t="shared" si="1"/>
        <v>C</v>
      </c>
    </row>
    <row r="124" spans="3:32" x14ac:dyDescent="0.25">
      <c r="C124" s="84" t="s">
        <v>886</v>
      </c>
      <c r="D124" s="92" t="s">
        <v>1349</v>
      </c>
      <c r="E124" s="93" t="s">
        <v>1294</v>
      </c>
      <c r="F124" s="82">
        <v>10</v>
      </c>
      <c r="G124" s="94">
        <v>10</v>
      </c>
      <c r="H124" s="94">
        <v>15</v>
      </c>
      <c r="I124" s="94">
        <v>12</v>
      </c>
      <c r="J124" s="94">
        <v>10</v>
      </c>
      <c r="K124" s="94">
        <v>6</v>
      </c>
      <c r="L124" s="94">
        <v>10</v>
      </c>
      <c r="M124" s="94">
        <v>32</v>
      </c>
      <c r="N124" s="94">
        <v>12</v>
      </c>
      <c r="O124" s="94">
        <v>10</v>
      </c>
      <c r="P124" s="94">
        <v>6</v>
      </c>
      <c r="Q124" s="94">
        <v>6</v>
      </c>
      <c r="R124" s="94">
        <v>8</v>
      </c>
      <c r="S124" s="95">
        <v>0</v>
      </c>
      <c r="T124" s="94">
        <v>20</v>
      </c>
      <c r="U124" s="94">
        <v>2</v>
      </c>
      <c r="V124" s="182">
        <v>46</v>
      </c>
      <c r="W124" s="94"/>
      <c r="X124" s="94"/>
      <c r="Y124" s="94"/>
      <c r="Z124" s="94"/>
      <c r="AA124" s="94"/>
      <c r="AB124" s="94"/>
      <c r="AC124" s="94"/>
      <c r="AD124" s="96">
        <f>SUM(Tabela15[[#This Row],[Jan]:[Dez13]])</f>
        <v>215</v>
      </c>
      <c r="AE124" s="115">
        <f>AD124/SUM($AD$6:$AD$397)</f>
        <v>6.9224428817968732E-4</v>
      </c>
      <c r="AF124" s="102" t="str">
        <f t="shared" si="1"/>
        <v>C</v>
      </c>
    </row>
    <row r="125" spans="3:32" x14ac:dyDescent="0.25">
      <c r="C125" s="84" t="s">
        <v>1425</v>
      </c>
      <c r="D125" s="92" t="s">
        <v>1426</v>
      </c>
      <c r="E125" s="93" t="s">
        <v>1388</v>
      </c>
      <c r="F125" s="82">
        <v>0</v>
      </c>
      <c r="G125" s="94">
        <v>0</v>
      </c>
      <c r="H125" s="94">
        <v>0</v>
      </c>
      <c r="I125" s="94">
        <v>0</v>
      </c>
      <c r="J125" s="94">
        <v>0</v>
      </c>
      <c r="K125" s="94">
        <v>0</v>
      </c>
      <c r="L125" s="94">
        <v>0</v>
      </c>
      <c r="M125" s="94">
        <v>0</v>
      </c>
      <c r="N125" s="94">
        <v>0</v>
      </c>
      <c r="O125" s="94">
        <v>0</v>
      </c>
      <c r="P125" s="94">
        <v>0</v>
      </c>
      <c r="Q125" s="94">
        <v>0</v>
      </c>
      <c r="R125" s="94">
        <v>0</v>
      </c>
      <c r="S125" s="95">
        <v>0</v>
      </c>
      <c r="T125" s="94">
        <v>0</v>
      </c>
      <c r="U125" s="94">
        <v>0</v>
      </c>
      <c r="V125" s="182">
        <v>0</v>
      </c>
      <c r="W125" s="94"/>
      <c r="X125" s="94"/>
      <c r="Y125" s="94"/>
      <c r="Z125" s="94"/>
      <c r="AA125" s="94"/>
      <c r="AB125" s="94"/>
      <c r="AC125" s="94"/>
      <c r="AD125" s="96">
        <f>SUM(Tabela15[[#This Row],[Jan]:[Dez13]])</f>
        <v>0</v>
      </c>
      <c r="AE125" s="115">
        <f>AD125/SUM($AD$6:$AD$397)</f>
        <v>0</v>
      </c>
      <c r="AF125" s="102" t="str">
        <f t="shared" si="1"/>
        <v>C</v>
      </c>
    </row>
    <row r="126" spans="3:32" x14ac:dyDescent="0.25">
      <c r="C126" s="84" t="s">
        <v>835</v>
      </c>
      <c r="D126" s="92" t="s">
        <v>1352</v>
      </c>
      <c r="E126" s="93" t="s">
        <v>1325</v>
      </c>
      <c r="F126" s="82">
        <v>4</v>
      </c>
      <c r="G126" s="94">
        <v>10</v>
      </c>
      <c r="H126" s="94">
        <v>8</v>
      </c>
      <c r="I126" s="94">
        <v>13</v>
      </c>
      <c r="J126" s="94">
        <v>21</v>
      </c>
      <c r="K126" s="94">
        <v>10</v>
      </c>
      <c r="L126" s="94">
        <v>13</v>
      </c>
      <c r="M126" s="94">
        <v>16</v>
      </c>
      <c r="N126" s="94">
        <v>22</v>
      </c>
      <c r="O126" s="94">
        <v>17</v>
      </c>
      <c r="P126" s="94">
        <v>11</v>
      </c>
      <c r="Q126" s="94">
        <v>8</v>
      </c>
      <c r="R126" s="94">
        <v>0</v>
      </c>
      <c r="S126" s="95">
        <v>11</v>
      </c>
      <c r="T126" s="94">
        <v>9</v>
      </c>
      <c r="U126" s="94">
        <v>7</v>
      </c>
      <c r="V126" s="182">
        <v>18</v>
      </c>
      <c r="W126" s="94"/>
      <c r="X126" s="94"/>
      <c r="Y126" s="94"/>
      <c r="Z126" s="94"/>
      <c r="AA126" s="94"/>
      <c r="AB126" s="94"/>
      <c r="AC126" s="94"/>
      <c r="AD126" s="96">
        <f>SUM(Tabela15[[#This Row],[Jan]:[Dez13]])</f>
        <v>198</v>
      </c>
      <c r="AE126" s="115">
        <f>AD126/SUM($AD$6:$AD$397)</f>
        <v>6.3750869330036315E-4</v>
      </c>
      <c r="AF126" s="102" t="str">
        <f t="shared" si="1"/>
        <v>C</v>
      </c>
    </row>
    <row r="127" spans="3:32" x14ac:dyDescent="0.25">
      <c r="C127" s="84" t="s">
        <v>839</v>
      </c>
      <c r="D127" s="92" t="s">
        <v>1404</v>
      </c>
      <c r="E127" s="93" t="s">
        <v>1405</v>
      </c>
      <c r="F127" s="82">
        <v>2</v>
      </c>
      <c r="G127" s="94">
        <v>0</v>
      </c>
      <c r="H127" s="94">
        <v>0</v>
      </c>
      <c r="I127" s="94">
        <v>10</v>
      </c>
      <c r="J127" s="94">
        <v>9</v>
      </c>
      <c r="K127" s="94">
        <v>24</v>
      </c>
      <c r="L127" s="94">
        <v>7</v>
      </c>
      <c r="M127" s="94">
        <v>20</v>
      </c>
      <c r="N127" s="94">
        <v>11</v>
      </c>
      <c r="O127" s="94">
        <v>12</v>
      </c>
      <c r="P127" s="94">
        <v>12</v>
      </c>
      <c r="Q127" s="94">
        <v>0</v>
      </c>
      <c r="R127" s="94">
        <v>10</v>
      </c>
      <c r="S127" s="95">
        <v>3</v>
      </c>
      <c r="T127" s="94">
        <v>6</v>
      </c>
      <c r="U127" s="94">
        <v>5</v>
      </c>
      <c r="V127" s="182">
        <v>29</v>
      </c>
      <c r="W127" s="94"/>
      <c r="X127" s="94"/>
      <c r="Y127" s="94"/>
      <c r="Z127" s="94"/>
      <c r="AA127" s="94"/>
      <c r="AB127" s="94"/>
      <c r="AC127" s="94"/>
      <c r="AD127" s="96">
        <f>SUM(Tabela15[[#This Row],[Jan]:[Dez13]])</f>
        <v>160</v>
      </c>
      <c r="AE127" s="115">
        <f>AD127/SUM($AD$6:$AD$397)</f>
        <v>5.1515854004069753E-4</v>
      </c>
      <c r="AF127" s="102" t="str">
        <f t="shared" si="1"/>
        <v>C</v>
      </c>
    </row>
    <row r="128" spans="3:32" x14ac:dyDescent="0.25">
      <c r="C128" s="84" t="s">
        <v>905</v>
      </c>
      <c r="D128" s="92" t="s">
        <v>1413</v>
      </c>
      <c r="E128" s="93" t="s">
        <v>1405</v>
      </c>
      <c r="F128" s="82">
        <v>18</v>
      </c>
      <c r="G128" s="94">
        <v>12</v>
      </c>
      <c r="H128" s="94">
        <v>2</v>
      </c>
      <c r="I128" s="94">
        <v>0</v>
      </c>
      <c r="J128" s="94">
        <v>0</v>
      </c>
      <c r="K128" s="94">
        <v>28</v>
      </c>
      <c r="L128" s="94">
        <v>13</v>
      </c>
      <c r="M128" s="94">
        <v>36</v>
      </c>
      <c r="N128" s="94">
        <v>9</v>
      </c>
      <c r="O128" s="94">
        <v>10</v>
      </c>
      <c r="P128" s="94">
        <v>12</v>
      </c>
      <c r="Q128" s="94">
        <v>2</v>
      </c>
      <c r="R128" s="94">
        <v>4</v>
      </c>
      <c r="S128" s="95">
        <v>13</v>
      </c>
      <c r="T128" s="94">
        <v>8</v>
      </c>
      <c r="U128" s="94">
        <v>4</v>
      </c>
      <c r="V128" s="182">
        <v>28</v>
      </c>
      <c r="W128" s="94"/>
      <c r="X128" s="94"/>
      <c r="Y128" s="94"/>
      <c r="Z128" s="94"/>
      <c r="AA128" s="94"/>
      <c r="AB128" s="94"/>
      <c r="AC128" s="94"/>
      <c r="AD128" s="96">
        <f>SUM(Tabela15[[#This Row],[Jan]:[Dez13]])</f>
        <v>199</v>
      </c>
      <c r="AE128" s="115">
        <f>AD128/SUM($AD$6:$AD$397)</f>
        <v>6.4072843417561757E-4</v>
      </c>
      <c r="AF128" s="102" t="str">
        <f t="shared" si="1"/>
        <v>C</v>
      </c>
    </row>
    <row r="129" spans="3:32" x14ac:dyDescent="0.25">
      <c r="C129" s="84" t="s">
        <v>884</v>
      </c>
      <c r="D129" s="92" t="s">
        <v>1394</v>
      </c>
      <c r="E129" s="93" t="s">
        <v>1294</v>
      </c>
      <c r="F129" s="82">
        <v>8</v>
      </c>
      <c r="G129" s="94">
        <v>8</v>
      </c>
      <c r="H129" s="94">
        <v>19</v>
      </c>
      <c r="I129" s="94">
        <v>9</v>
      </c>
      <c r="J129" s="94">
        <v>22</v>
      </c>
      <c r="K129" s="94">
        <v>8</v>
      </c>
      <c r="L129" s="94">
        <v>10</v>
      </c>
      <c r="M129" s="94">
        <v>26</v>
      </c>
      <c r="N129" s="94">
        <v>8</v>
      </c>
      <c r="O129" s="94">
        <v>20</v>
      </c>
      <c r="P129" s="94">
        <v>8</v>
      </c>
      <c r="Q129" s="94">
        <v>0</v>
      </c>
      <c r="R129" s="94">
        <v>2</v>
      </c>
      <c r="S129" s="95">
        <v>9</v>
      </c>
      <c r="T129" s="94">
        <v>10</v>
      </c>
      <c r="U129" s="94">
        <v>2</v>
      </c>
      <c r="V129" s="182">
        <v>34</v>
      </c>
      <c r="W129" s="94"/>
      <c r="X129" s="94"/>
      <c r="Y129" s="94"/>
      <c r="Z129" s="94"/>
      <c r="AA129" s="94"/>
      <c r="AB129" s="94"/>
      <c r="AC129" s="94"/>
      <c r="AD129" s="96">
        <f>SUM(Tabela15[[#This Row],[Jan]:[Dez13]])</f>
        <v>203</v>
      </c>
      <c r="AE129" s="115">
        <f>AD129/SUM($AD$6:$AD$397)</f>
        <v>6.5360739767663495E-4</v>
      </c>
      <c r="AF129" s="102" t="str">
        <f t="shared" si="1"/>
        <v>C</v>
      </c>
    </row>
    <row r="130" spans="3:32" x14ac:dyDescent="0.25">
      <c r="C130" s="84" t="s">
        <v>841</v>
      </c>
      <c r="D130" s="92" t="s">
        <v>1374</v>
      </c>
      <c r="E130" s="93" t="s">
        <v>1325</v>
      </c>
      <c r="F130" s="82">
        <v>16</v>
      </c>
      <c r="G130" s="94">
        <v>6</v>
      </c>
      <c r="H130" s="94">
        <v>3</v>
      </c>
      <c r="I130" s="94">
        <v>2</v>
      </c>
      <c r="J130" s="94">
        <v>6</v>
      </c>
      <c r="K130" s="94">
        <v>6</v>
      </c>
      <c r="L130" s="94">
        <v>10</v>
      </c>
      <c r="M130" s="94">
        <v>18</v>
      </c>
      <c r="N130" s="94">
        <v>2</v>
      </c>
      <c r="O130" s="94">
        <v>13</v>
      </c>
      <c r="P130" s="94">
        <v>0</v>
      </c>
      <c r="Q130" s="94">
        <v>0</v>
      </c>
      <c r="R130" s="94">
        <v>0</v>
      </c>
      <c r="S130" s="95">
        <v>24</v>
      </c>
      <c r="T130" s="94">
        <v>6</v>
      </c>
      <c r="U130" s="94">
        <v>4</v>
      </c>
      <c r="V130" s="182">
        <v>20</v>
      </c>
      <c r="W130" s="94"/>
      <c r="X130" s="94"/>
      <c r="Y130" s="94"/>
      <c r="Z130" s="94"/>
      <c r="AA130" s="94"/>
      <c r="AB130" s="94"/>
      <c r="AC130" s="94"/>
      <c r="AD130" s="96">
        <f>SUM(Tabela15[[#This Row],[Jan]:[Dez13]])</f>
        <v>136</v>
      </c>
      <c r="AE130" s="115">
        <f>AD130/SUM($AD$6:$AD$397)</f>
        <v>4.3788475903459292E-4</v>
      </c>
      <c r="AF130" s="102" t="str">
        <f t="shared" si="1"/>
        <v>C</v>
      </c>
    </row>
    <row r="131" spans="3:32" x14ac:dyDescent="0.25">
      <c r="C131" s="84" t="s">
        <v>1396</v>
      </c>
      <c r="D131" s="92" t="s">
        <v>1397</v>
      </c>
      <c r="E131" s="93" t="s">
        <v>1398</v>
      </c>
      <c r="F131" s="82">
        <v>0</v>
      </c>
      <c r="G131" s="94">
        <v>0</v>
      </c>
      <c r="H131" s="94">
        <v>0</v>
      </c>
      <c r="I131" s="94">
        <v>0</v>
      </c>
      <c r="J131" s="94">
        <v>0</v>
      </c>
      <c r="K131" s="94">
        <v>0</v>
      </c>
      <c r="L131" s="94">
        <v>0</v>
      </c>
      <c r="M131" s="94">
        <v>0</v>
      </c>
      <c r="N131" s="94">
        <v>0</v>
      </c>
      <c r="O131" s="94">
        <v>0</v>
      </c>
      <c r="P131" s="94">
        <v>0</v>
      </c>
      <c r="Q131" s="94">
        <v>0</v>
      </c>
      <c r="R131" s="94">
        <v>0</v>
      </c>
      <c r="S131" s="95">
        <v>0</v>
      </c>
      <c r="T131" s="94">
        <v>0</v>
      </c>
      <c r="U131" s="94">
        <v>0</v>
      </c>
      <c r="V131" s="182">
        <v>0</v>
      </c>
      <c r="W131" s="94"/>
      <c r="X131" s="94"/>
      <c r="Y131" s="94"/>
      <c r="Z131" s="94"/>
      <c r="AA131" s="94"/>
      <c r="AB131" s="94"/>
      <c r="AC131" s="94"/>
      <c r="AD131" s="96">
        <f>SUM(Tabela15[[#This Row],[Jan]:[Dez13]])</f>
        <v>0</v>
      </c>
      <c r="AE131" s="115">
        <f>AD131/SUM($AD$6:$AD$397)</f>
        <v>0</v>
      </c>
      <c r="AF131" s="102" t="str">
        <f t="shared" si="1"/>
        <v>C</v>
      </c>
    </row>
    <row r="132" spans="3:32" x14ac:dyDescent="0.25">
      <c r="C132" s="84" t="s">
        <v>1401</v>
      </c>
      <c r="D132" s="92" t="s">
        <v>1402</v>
      </c>
      <c r="E132" s="93" t="s">
        <v>1403</v>
      </c>
      <c r="F132" s="82">
        <v>0</v>
      </c>
      <c r="G132" s="94">
        <v>0</v>
      </c>
      <c r="H132" s="94">
        <v>0</v>
      </c>
      <c r="I132" s="94">
        <v>0</v>
      </c>
      <c r="J132" s="94">
        <v>0</v>
      </c>
      <c r="K132" s="94">
        <v>0</v>
      </c>
      <c r="L132" s="94">
        <v>0</v>
      </c>
      <c r="M132" s="94">
        <v>0</v>
      </c>
      <c r="N132" s="94">
        <v>0</v>
      </c>
      <c r="O132" s="94">
        <v>0</v>
      </c>
      <c r="P132" s="94">
        <v>0</v>
      </c>
      <c r="Q132" s="94">
        <v>0</v>
      </c>
      <c r="R132" s="94">
        <v>0</v>
      </c>
      <c r="S132" s="95">
        <v>0</v>
      </c>
      <c r="T132" s="94">
        <v>0</v>
      </c>
      <c r="U132" s="94">
        <v>0</v>
      </c>
      <c r="V132" s="182">
        <v>0</v>
      </c>
      <c r="W132" s="94"/>
      <c r="X132" s="94"/>
      <c r="Y132" s="94"/>
      <c r="Z132" s="94"/>
      <c r="AA132" s="94"/>
      <c r="AB132" s="94"/>
      <c r="AC132" s="94"/>
      <c r="AD132" s="96">
        <f>SUM(Tabela15[[#This Row],[Jan]:[Dez13]])</f>
        <v>0</v>
      </c>
      <c r="AE132" s="115">
        <f>AD132/SUM($AD$6:$AD$397)</f>
        <v>0</v>
      </c>
      <c r="AF132" s="102" t="str">
        <f t="shared" si="1"/>
        <v>C</v>
      </c>
    </row>
    <row r="133" spans="3:32" x14ac:dyDescent="0.25">
      <c r="C133" s="84" t="s">
        <v>1051</v>
      </c>
      <c r="D133" s="92" t="s">
        <v>1419</v>
      </c>
      <c r="E133" s="93" t="s">
        <v>1377</v>
      </c>
      <c r="F133" s="82">
        <v>18</v>
      </c>
      <c r="G133" s="94">
        <v>3</v>
      </c>
      <c r="H133" s="94">
        <v>1</v>
      </c>
      <c r="I133" s="94">
        <v>54</v>
      </c>
      <c r="J133" s="94">
        <v>0</v>
      </c>
      <c r="K133" s="94">
        <v>2</v>
      </c>
      <c r="L133" s="94">
        <v>8</v>
      </c>
      <c r="M133" s="94">
        <v>11</v>
      </c>
      <c r="N133" s="94">
        <v>2</v>
      </c>
      <c r="O133" s="94">
        <v>0</v>
      </c>
      <c r="P133" s="94">
        <v>0</v>
      </c>
      <c r="Q133" s="94">
        <v>4</v>
      </c>
      <c r="R133" s="94">
        <v>1</v>
      </c>
      <c r="S133" s="95">
        <v>0</v>
      </c>
      <c r="T133" s="94">
        <v>6</v>
      </c>
      <c r="U133" s="94">
        <v>0</v>
      </c>
      <c r="V133" s="182">
        <v>131</v>
      </c>
      <c r="W133" s="94"/>
      <c r="X133" s="94"/>
      <c r="Y133" s="94"/>
      <c r="Z133" s="94"/>
      <c r="AA133" s="94"/>
      <c r="AB133" s="94"/>
      <c r="AC133" s="94"/>
      <c r="AD133" s="96">
        <f>SUM(Tabela15[[#This Row],[Jan]:[Dez13]])</f>
        <v>241</v>
      </c>
      <c r="AE133" s="115">
        <f>AD133/SUM($AD$6:$AD$397)</f>
        <v>7.7595755093630067E-4</v>
      </c>
      <c r="AF133" s="102" t="str">
        <f t="shared" si="1"/>
        <v>C</v>
      </c>
    </row>
    <row r="134" spans="3:32" x14ac:dyDescent="0.25">
      <c r="C134" s="84" t="s">
        <v>760</v>
      </c>
      <c r="D134" s="92" t="s">
        <v>1451</v>
      </c>
      <c r="E134" s="93" t="s">
        <v>1444</v>
      </c>
      <c r="F134" s="82">
        <v>0</v>
      </c>
      <c r="G134" s="94">
        <v>24</v>
      </c>
      <c r="H134" s="94">
        <v>4</v>
      </c>
      <c r="I134" s="94">
        <v>9</v>
      </c>
      <c r="J134" s="94">
        <v>2</v>
      </c>
      <c r="K134" s="94">
        <v>6</v>
      </c>
      <c r="L134" s="94">
        <v>1</v>
      </c>
      <c r="M134" s="94">
        <v>8</v>
      </c>
      <c r="N134" s="94">
        <v>2</v>
      </c>
      <c r="O134" s="94">
        <v>1</v>
      </c>
      <c r="P134" s="94">
        <v>0</v>
      </c>
      <c r="Q134" s="94">
        <v>2</v>
      </c>
      <c r="R134" s="94">
        <v>0</v>
      </c>
      <c r="S134" s="95">
        <v>0</v>
      </c>
      <c r="T134" s="94">
        <v>0</v>
      </c>
      <c r="U134" s="94">
        <v>2</v>
      </c>
      <c r="V134" s="182">
        <v>0</v>
      </c>
      <c r="W134" s="94"/>
      <c r="X134" s="94"/>
      <c r="Y134" s="94"/>
      <c r="Z134" s="94"/>
      <c r="AA134" s="94"/>
      <c r="AB134" s="94"/>
      <c r="AC134" s="94"/>
      <c r="AD134" s="96">
        <f>SUM(Tabela15[[#This Row],[Jan]:[Dez13]])</f>
        <v>61</v>
      </c>
      <c r="AE134" s="115">
        <f>AD134/SUM($AD$6:$AD$397)</f>
        <v>1.9640419339051593E-4</v>
      </c>
      <c r="AF134" s="102" t="str">
        <f t="shared" ref="AF134:AF197" si="2">IF(AE134&gt;1.5%,"A",IF(AND(AE134&gt;0.5%,AE134&lt;=1.5%),"B",IF(A194&lt;=0.5%,"C")))</f>
        <v>C</v>
      </c>
    </row>
    <row r="135" spans="3:32" x14ac:dyDescent="0.25">
      <c r="C135" s="84" t="s">
        <v>945</v>
      </c>
      <c r="D135" s="92" t="s">
        <v>1409</v>
      </c>
      <c r="E135" s="93" t="s">
        <v>1323</v>
      </c>
      <c r="F135" s="82">
        <v>0</v>
      </c>
      <c r="G135" s="94">
        <v>2</v>
      </c>
      <c r="H135" s="94">
        <v>36</v>
      </c>
      <c r="I135" s="94">
        <v>0</v>
      </c>
      <c r="J135" s="94">
        <v>6</v>
      </c>
      <c r="K135" s="94">
        <v>4</v>
      </c>
      <c r="L135" s="94">
        <v>4</v>
      </c>
      <c r="M135" s="94">
        <v>0</v>
      </c>
      <c r="N135" s="94">
        <v>14</v>
      </c>
      <c r="O135" s="94">
        <v>10</v>
      </c>
      <c r="P135" s="94">
        <v>0</v>
      </c>
      <c r="Q135" s="94">
        <v>0</v>
      </c>
      <c r="R135" s="94">
        <v>6</v>
      </c>
      <c r="S135" s="95">
        <v>0</v>
      </c>
      <c r="T135" s="94">
        <v>10</v>
      </c>
      <c r="U135" s="94">
        <v>6</v>
      </c>
      <c r="V135" s="182">
        <v>18</v>
      </c>
      <c r="W135" s="94"/>
      <c r="X135" s="94"/>
      <c r="Y135" s="94"/>
      <c r="Z135" s="94"/>
      <c r="AA135" s="94"/>
      <c r="AB135" s="94"/>
      <c r="AC135" s="94"/>
      <c r="AD135" s="96">
        <f>SUM(Tabela15[[#This Row],[Jan]:[Dez13]])</f>
        <v>116</v>
      </c>
      <c r="AE135" s="115">
        <f>AD135/SUM($AD$6:$AD$397)</f>
        <v>3.7348994152950569E-4</v>
      </c>
      <c r="AF135" s="102" t="str">
        <f t="shared" si="2"/>
        <v>C</v>
      </c>
    </row>
    <row r="136" spans="3:32" x14ac:dyDescent="0.25">
      <c r="C136" s="85" t="s">
        <v>915</v>
      </c>
      <c r="D136" s="92" t="s">
        <v>1536</v>
      </c>
      <c r="E136" s="93" t="s">
        <v>1463</v>
      </c>
      <c r="F136" s="82">
        <v>26</v>
      </c>
      <c r="G136" s="94">
        <v>10</v>
      </c>
      <c r="H136" s="94">
        <v>20</v>
      </c>
      <c r="I136" s="94">
        <v>14</v>
      </c>
      <c r="J136" s="94">
        <v>10</v>
      </c>
      <c r="K136" s="94">
        <v>8</v>
      </c>
      <c r="L136" s="94">
        <v>15</v>
      </c>
      <c r="M136" s="94">
        <v>2</v>
      </c>
      <c r="N136" s="94">
        <v>16</v>
      </c>
      <c r="O136" s="94">
        <v>31</v>
      </c>
      <c r="P136" s="94">
        <v>14</v>
      </c>
      <c r="Q136" s="94">
        <v>1</v>
      </c>
      <c r="R136" s="94">
        <v>18</v>
      </c>
      <c r="S136" s="95">
        <v>65</v>
      </c>
      <c r="T136" s="94">
        <v>12</v>
      </c>
      <c r="U136" s="94">
        <v>8</v>
      </c>
      <c r="V136" s="182">
        <v>65</v>
      </c>
      <c r="W136" s="94"/>
      <c r="X136" s="94"/>
      <c r="Y136" s="94"/>
      <c r="Z136" s="94"/>
      <c r="AA136" s="94"/>
      <c r="AB136" s="94"/>
      <c r="AC136" s="94"/>
      <c r="AD136" s="96">
        <f>SUM(Tabela15[[#This Row],[Jan]:[Dez13]])</f>
        <v>335</v>
      </c>
      <c r="AE136" s="115">
        <f>AD136/SUM($AD$6:$AD$397)</f>
        <v>1.0786131932102104E-3</v>
      </c>
      <c r="AF136" s="102" t="str">
        <f t="shared" si="2"/>
        <v>C</v>
      </c>
    </row>
    <row r="137" spans="3:32" x14ac:dyDescent="0.25">
      <c r="C137" s="84" t="s">
        <v>801</v>
      </c>
      <c r="D137" s="92" t="s">
        <v>1414</v>
      </c>
      <c r="E137" s="93" t="s">
        <v>1304</v>
      </c>
      <c r="F137" s="82">
        <v>10</v>
      </c>
      <c r="G137" s="94">
        <v>2</v>
      </c>
      <c r="H137" s="94">
        <v>5</v>
      </c>
      <c r="I137" s="94">
        <v>2</v>
      </c>
      <c r="J137" s="94">
        <v>4</v>
      </c>
      <c r="K137" s="94">
        <v>6</v>
      </c>
      <c r="L137" s="94">
        <v>6</v>
      </c>
      <c r="M137" s="94">
        <v>16</v>
      </c>
      <c r="N137" s="94">
        <v>17</v>
      </c>
      <c r="O137" s="94">
        <v>16</v>
      </c>
      <c r="P137" s="94">
        <v>6</v>
      </c>
      <c r="Q137" s="94">
        <v>0</v>
      </c>
      <c r="R137" s="94">
        <v>0</v>
      </c>
      <c r="S137" s="95">
        <v>0</v>
      </c>
      <c r="T137" s="94">
        <v>12</v>
      </c>
      <c r="U137" s="94">
        <v>2</v>
      </c>
      <c r="V137" s="182">
        <v>48</v>
      </c>
      <c r="W137" s="94"/>
      <c r="X137" s="94"/>
      <c r="Y137" s="94"/>
      <c r="Z137" s="94"/>
      <c r="AA137" s="94"/>
      <c r="AB137" s="94"/>
      <c r="AC137" s="94"/>
      <c r="AD137" s="96">
        <f>SUM(Tabela15[[#This Row],[Jan]:[Dez13]])</f>
        <v>152</v>
      </c>
      <c r="AE137" s="115">
        <f>AD137/SUM($AD$6:$AD$397)</f>
        <v>4.8940061303866266E-4</v>
      </c>
      <c r="AF137" s="102" t="str">
        <f t="shared" si="2"/>
        <v>C</v>
      </c>
    </row>
    <row r="138" spans="3:32" x14ac:dyDescent="0.25">
      <c r="C138" s="84" t="s">
        <v>1399</v>
      </c>
      <c r="D138" s="92" t="s">
        <v>1400</v>
      </c>
      <c r="E138" s="93" t="s">
        <v>1273</v>
      </c>
      <c r="F138" s="82">
        <v>2</v>
      </c>
      <c r="G138" s="94">
        <v>0</v>
      </c>
      <c r="H138" s="94">
        <v>0</v>
      </c>
      <c r="I138" s="94">
        <v>0</v>
      </c>
      <c r="J138" s="94">
        <v>0</v>
      </c>
      <c r="K138" s="94">
        <v>0</v>
      </c>
      <c r="L138" s="94">
        <v>0</v>
      </c>
      <c r="M138" s="94">
        <v>0</v>
      </c>
      <c r="N138" s="94">
        <v>0</v>
      </c>
      <c r="O138" s="94">
        <v>0</v>
      </c>
      <c r="P138" s="94">
        <v>0</v>
      </c>
      <c r="Q138" s="94">
        <v>0</v>
      </c>
      <c r="R138" s="94">
        <v>0</v>
      </c>
      <c r="S138" s="95">
        <v>0</v>
      </c>
      <c r="T138" s="94">
        <v>0</v>
      </c>
      <c r="U138" s="94">
        <v>0</v>
      </c>
      <c r="V138" s="182">
        <v>0</v>
      </c>
      <c r="W138" s="94"/>
      <c r="X138" s="94"/>
      <c r="Y138" s="94"/>
      <c r="Z138" s="94"/>
      <c r="AA138" s="94"/>
      <c r="AB138" s="94"/>
      <c r="AC138" s="94"/>
      <c r="AD138" s="96">
        <f>SUM(Tabela15[[#This Row],[Jan]:[Dez13]])</f>
        <v>2</v>
      </c>
      <c r="AE138" s="115">
        <f>AD138/SUM($AD$6:$AD$397)</f>
        <v>6.4394817505087187E-6</v>
      </c>
      <c r="AF138" s="102" t="str">
        <f t="shared" si="2"/>
        <v>C</v>
      </c>
    </row>
    <row r="139" spans="3:32" x14ac:dyDescent="0.25">
      <c r="C139" s="84" t="s">
        <v>1007</v>
      </c>
      <c r="D139" s="92" t="s">
        <v>1435</v>
      </c>
      <c r="E139" s="93" t="s">
        <v>1275</v>
      </c>
      <c r="F139" s="82">
        <v>8</v>
      </c>
      <c r="G139" s="94">
        <v>6</v>
      </c>
      <c r="H139" s="94">
        <v>16</v>
      </c>
      <c r="I139" s="94">
        <v>16</v>
      </c>
      <c r="J139" s="94">
        <v>0</v>
      </c>
      <c r="K139" s="94">
        <v>4</v>
      </c>
      <c r="L139" s="94">
        <v>6</v>
      </c>
      <c r="M139" s="94">
        <v>9</v>
      </c>
      <c r="N139" s="94">
        <v>10</v>
      </c>
      <c r="O139" s="94">
        <v>6</v>
      </c>
      <c r="P139" s="94">
        <v>6</v>
      </c>
      <c r="Q139" s="94">
        <v>4</v>
      </c>
      <c r="R139" s="94">
        <v>12</v>
      </c>
      <c r="S139" s="95">
        <v>4</v>
      </c>
      <c r="T139" s="94">
        <v>14</v>
      </c>
      <c r="U139" s="94">
        <v>6</v>
      </c>
      <c r="V139" s="182">
        <v>24</v>
      </c>
      <c r="W139" s="94"/>
      <c r="X139" s="94"/>
      <c r="Y139" s="94"/>
      <c r="Z139" s="94"/>
      <c r="AA139" s="94"/>
      <c r="AB139" s="94"/>
      <c r="AC139" s="94"/>
      <c r="AD139" s="96">
        <f>SUM(Tabela15[[#This Row],[Jan]:[Dez13]])</f>
        <v>151</v>
      </c>
      <c r="AE139" s="115">
        <f>AD139/SUM($AD$6:$AD$397)</f>
        <v>4.8618087216340829E-4</v>
      </c>
      <c r="AF139" s="102" t="str">
        <f t="shared" si="2"/>
        <v>C</v>
      </c>
    </row>
    <row r="140" spans="3:32" x14ac:dyDescent="0.25">
      <c r="C140" s="84" t="s">
        <v>1436</v>
      </c>
      <c r="D140" s="92" t="s">
        <v>1437</v>
      </c>
      <c r="E140" s="93" t="s">
        <v>1286</v>
      </c>
      <c r="F140" s="82">
        <v>4</v>
      </c>
      <c r="G140" s="94">
        <v>4</v>
      </c>
      <c r="H140" s="94">
        <v>14</v>
      </c>
      <c r="I140" s="94">
        <v>12</v>
      </c>
      <c r="J140" s="94">
        <v>0</v>
      </c>
      <c r="K140" s="94">
        <v>0</v>
      </c>
      <c r="L140" s="94">
        <v>0</v>
      </c>
      <c r="M140" s="94">
        <v>0</v>
      </c>
      <c r="N140" s="94">
        <v>0</v>
      </c>
      <c r="O140" s="94">
        <v>0</v>
      </c>
      <c r="P140" s="94">
        <v>0</v>
      </c>
      <c r="Q140" s="94">
        <v>0</v>
      </c>
      <c r="R140" s="94">
        <v>0</v>
      </c>
      <c r="S140" s="95">
        <v>0</v>
      </c>
      <c r="T140" s="94">
        <v>0</v>
      </c>
      <c r="U140" s="94">
        <v>0</v>
      </c>
      <c r="V140" s="182">
        <v>0</v>
      </c>
      <c r="W140" s="94"/>
      <c r="X140" s="94"/>
      <c r="Y140" s="94"/>
      <c r="Z140" s="94"/>
      <c r="AA140" s="94"/>
      <c r="AB140" s="94"/>
      <c r="AC140" s="94"/>
      <c r="AD140" s="96">
        <f>SUM(Tabela15[[#This Row],[Jan]:[Dez13]])</f>
        <v>34</v>
      </c>
      <c r="AE140" s="115">
        <f>AD140/SUM($AD$6:$AD$397)</f>
        <v>1.0947118975864823E-4</v>
      </c>
      <c r="AF140" s="102" t="str">
        <f t="shared" si="2"/>
        <v>C</v>
      </c>
    </row>
    <row r="141" spans="3:32" x14ac:dyDescent="0.25">
      <c r="C141" s="85" t="s">
        <v>996</v>
      </c>
      <c r="D141" s="92" t="s">
        <v>1424</v>
      </c>
      <c r="E141" s="93" t="s">
        <v>1275</v>
      </c>
      <c r="F141" s="82">
        <v>2</v>
      </c>
      <c r="G141" s="94">
        <v>2</v>
      </c>
      <c r="H141" s="94">
        <v>4</v>
      </c>
      <c r="I141" s="94">
        <v>14</v>
      </c>
      <c r="J141" s="94">
        <v>0</v>
      </c>
      <c r="K141" s="94">
        <v>0</v>
      </c>
      <c r="L141" s="94">
        <v>0</v>
      </c>
      <c r="M141" s="94">
        <v>8</v>
      </c>
      <c r="N141" s="94">
        <v>2</v>
      </c>
      <c r="O141" s="94">
        <v>2</v>
      </c>
      <c r="P141" s="94">
        <v>4</v>
      </c>
      <c r="Q141" s="94">
        <v>0</v>
      </c>
      <c r="R141" s="94">
        <v>4</v>
      </c>
      <c r="S141" s="95">
        <v>0</v>
      </c>
      <c r="T141" s="94">
        <v>8</v>
      </c>
      <c r="U141" s="94">
        <v>8</v>
      </c>
      <c r="V141" s="182">
        <v>4</v>
      </c>
      <c r="W141" s="94"/>
      <c r="X141" s="94"/>
      <c r="Y141" s="94"/>
      <c r="Z141" s="94"/>
      <c r="AA141" s="94"/>
      <c r="AB141" s="94"/>
      <c r="AC141" s="94"/>
      <c r="AD141" s="96">
        <f>SUM(Tabela15[[#This Row],[Jan]:[Dez13]])</f>
        <v>62</v>
      </c>
      <c r="AE141" s="115">
        <f>AD141/SUM($AD$6:$AD$397)</f>
        <v>1.9962393426577028E-4</v>
      </c>
      <c r="AF141" s="102" t="str">
        <f t="shared" si="2"/>
        <v>C</v>
      </c>
    </row>
    <row r="142" spans="3:32" x14ac:dyDescent="0.25">
      <c r="C142" s="84" t="s">
        <v>935</v>
      </c>
      <c r="D142" s="92" t="s">
        <v>1432</v>
      </c>
      <c r="E142" s="93" t="s">
        <v>1405</v>
      </c>
      <c r="F142" s="82">
        <v>0</v>
      </c>
      <c r="G142" s="94">
        <v>0</v>
      </c>
      <c r="H142" s="94">
        <v>0</v>
      </c>
      <c r="I142" s="94">
        <v>22</v>
      </c>
      <c r="J142" s="94">
        <v>0</v>
      </c>
      <c r="K142" s="94">
        <v>26</v>
      </c>
      <c r="L142" s="94">
        <v>2</v>
      </c>
      <c r="M142" s="94">
        <v>48</v>
      </c>
      <c r="N142" s="94">
        <v>6</v>
      </c>
      <c r="O142" s="94">
        <v>8</v>
      </c>
      <c r="P142" s="94">
        <v>0</v>
      </c>
      <c r="Q142" s="94">
        <v>0</v>
      </c>
      <c r="R142" s="94">
        <v>0</v>
      </c>
      <c r="S142" s="95">
        <v>0</v>
      </c>
      <c r="T142" s="94">
        <v>6</v>
      </c>
      <c r="U142" s="94">
        <v>2</v>
      </c>
      <c r="V142" s="182">
        <v>36</v>
      </c>
      <c r="W142" s="94"/>
      <c r="X142" s="94"/>
      <c r="Y142" s="94"/>
      <c r="Z142" s="94"/>
      <c r="AA142" s="94"/>
      <c r="AB142" s="94"/>
      <c r="AC142" s="94"/>
      <c r="AD142" s="96">
        <f>SUM(Tabela15[[#This Row],[Jan]:[Dez13]])</f>
        <v>156</v>
      </c>
      <c r="AE142" s="115">
        <f>AD142/SUM($AD$6:$AD$397)</f>
        <v>5.0227957653968004E-4</v>
      </c>
      <c r="AF142" s="102" t="str">
        <f t="shared" si="2"/>
        <v>C</v>
      </c>
    </row>
    <row r="143" spans="3:32" x14ac:dyDescent="0.25">
      <c r="C143" s="84" t="s">
        <v>1009</v>
      </c>
      <c r="D143" s="92" t="s">
        <v>1462</v>
      </c>
      <c r="E143" s="93" t="s">
        <v>1463</v>
      </c>
      <c r="F143" s="82">
        <v>2</v>
      </c>
      <c r="G143" s="94">
        <v>0</v>
      </c>
      <c r="H143" s="94">
        <v>0</v>
      </c>
      <c r="I143" s="94">
        <v>0</v>
      </c>
      <c r="J143" s="94">
        <v>4</v>
      </c>
      <c r="K143" s="94">
        <v>24</v>
      </c>
      <c r="L143" s="94">
        <v>3</v>
      </c>
      <c r="M143" s="94">
        <v>4</v>
      </c>
      <c r="N143" s="94">
        <v>35</v>
      </c>
      <c r="O143" s="94">
        <v>26</v>
      </c>
      <c r="P143" s="94">
        <v>7</v>
      </c>
      <c r="Q143" s="94">
        <v>9</v>
      </c>
      <c r="R143" s="94">
        <v>8</v>
      </c>
      <c r="S143" s="95">
        <v>0</v>
      </c>
      <c r="T143" s="94">
        <v>0</v>
      </c>
      <c r="U143" s="94">
        <v>0</v>
      </c>
      <c r="V143" s="182">
        <v>0</v>
      </c>
      <c r="W143" s="94"/>
      <c r="X143" s="94"/>
      <c r="Y143" s="94"/>
      <c r="Z143" s="94"/>
      <c r="AA143" s="94"/>
      <c r="AB143" s="94"/>
      <c r="AC143" s="94"/>
      <c r="AD143" s="96">
        <f>SUM(Tabela15[[#This Row],[Jan]:[Dez13]])</f>
        <v>122</v>
      </c>
      <c r="AE143" s="115">
        <f>AD143/SUM($AD$6:$AD$397)</f>
        <v>3.9280838678103187E-4</v>
      </c>
      <c r="AF143" s="102" t="str">
        <f t="shared" si="2"/>
        <v>C</v>
      </c>
    </row>
    <row r="144" spans="3:32" x14ac:dyDescent="0.25">
      <c r="C144" s="84" t="s">
        <v>1064</v>
      </c>
      <c r="D144" s="92" t="s">
        <v>1439</v>
      </c>
      <c r="E144" s="93" t="s">
        <v>1286</v>
      </c>
      <c r="F144" s="82">
        <v>0</v>
      </c>
      <c r="G144" s="94">
        <v>0</v>
      </c>
      <c r="H144" s="94">
        <v>10</v>
      </c>
      <c r="I144" s="94">
        <v>12</v>
      </c>
      <c r="J144" s="94">
        <v>2</v>
      </c>
      <c r="K144" s="94">
        <v>14</v>
      </c>
      <c r="L144" s="94">
        <v>2</v>
      </c>
      <c r="M144" s="94">
        <v>0</v>
      </c>
      <c r="N144" s="94">
        <v>0</v>
      </c>
      <c r="O144" s="94">
        <v>4</v>
      </c>
      <c r="P144" s="94">
        <v>24</v>
      </c>
      <c r="Q144" s="94">
        <v>0</v>
      </c>
      <c r="R144" s="94">
        <v>4</v>
      </c>
      <c r="S144" s="95">
        <v>0</v>
      </c>
      <c r="T144" s="94">
        <v>11</v>
      </c>
      <c r="U144" s="94">
        <v>0</v>
      </c>
      <c r="V144" s="182">
        <v>0</v>
      </c>
      <c r="W144" s="94"/>
      <c r="X144" s="94"/>
      <c r="Y144" s="94"/>
      <c r="Z144" s="94"/>
      <c r="AA144" s="94"/>
      <c r="AB144" s="94"/>
      <c r="AC144" s="94"/>
      <c r="AD144" s="96">
        <f>SUM(Tabela15[[#This Row],[Jan]:[Dez13]])</f>
        <v>83</v>
      </c>
      <c r="AE144" s="115">
        <f>AD144/SUM($AD$6:$AD$397)</f>
        <v>2.6723849264611183E-4</v>
      </c>
      <c r="AF144" s="102" t="str">
        <f t="shared" si="2"/>
        <v>C</v>
      </c>
    </row>
    <row r="145" spans="3:32" x14ac:dyDescent="0.25">
      <c r="C145" s="84" t="s">
        <v>1421</v>
      </c>
      <c r="D145" s="92" t="s">
        <v>1422</v>
      </c>
      <c r="E145" s="93" t="s">
        <v>1398</v>
      </c>
      <c r="F145" s="82">
        <v>0</v>
      </c>
      <c r="G145" s="94">
        <v>0</v>
      </c>
      <c r="H145" s="94">
        <v>0</v>
      </c>
      <c r="I145" s="94">
        <v>0</v>
      </c>
      <c r="J145" s="94">
        <v>0</v>
      </c>
      <c r="K145" s="94">
        <v>0</v>
      </c>
      <c r="L145" s="94">
        <v>0</v>
      </c>
      <c r="M145" s="94">
        <v>0</v>
      </c>
      <c r="N145" s="94">
        <v>0</v>
      </c>
      <c r="O145" s="94">
        <v>0</v>
      </c>
      <c r="P145" s="94">
        <v>0</v>
      </c>
      <c r="Q145" s="94">
        <v>0</v>
      </c>
      <c r="R145" s="94">
        <v>0</v>
      </c>
      <c r="S145" s="95">
        <v>0</v>
      </c>
      <c r="T145" s="94">
        <v>0</v>
      </c>
      <c r="U145" s="94">
        <v>0</v>
      </c>
      <c r="V145" s="182">
        <v>0</v>
      </c>
      <c r="W145" s="94"/>
      <c r="X145" s="94"/>
      <c r="Y145" s="94"/>
      <c r="Z145" s="94"/>
      <c r="AA145" s="94"/>
      <c r="AB145" s="94"/>
      <c r="AC145" s="94"/>
      <c r="AD145" s="96">
        <f>SUM(Tabela15[[#This Row],[Jan]:[Dez13]])</f>
        <v>0</v>
      </c>
      <c r="AE145" s="115">
        <f>AD145/SUM($AD$6:$AD$397)</f>
        <v>0</v>
      </c>
      <c r="AF145" s="102" t="str">
        <f t="shared" si="2"/>
        <v>C</v>
      </c>
    </row>
    <row r="146" spans="3:32" x14ac:dyDescent="0.25">
      <c r="C146" s="84" t="s">
        <v>1017</v>
      </c>
      <c r="D146" s="92" t="s">
        <v>1470</v>
      </c>
      <c r="E146" s="93" t="s">
        <v>1430</v>
      </c>
      <c r="F146" s="82">
        <v>4</v>
      </c>
      <c r="G146" s="94">
        <v>0</v>
      </c>
      <c r="H146" s="94">
        <v>4</v>
      </c>
      <c r="I146" s="94">
        <v>4</v>
      </c>
      <c r="J146" s="94">
        <v>0</v>
      </c>
      <c r="K146" s="94">
        <v>0</v>
      </c>
      <c r="L146" s="94">
        <v>0</v>
      </c>
      <c r="M146" s="94">
        <v>0</v>
      </c>
      <c r="N146" s="94">
        <v>4</v>
      </c>
      <c r="O146" s="94">
        <v>0</v>
      </c>
      <c r="P146" s="94">
        <v>0</v>
      </c>
      <c r="Q146" s="94">
        <v>0</v>
      </c>
      <c r="R146" s="94">
        <v>4</v>
      </c>
      <c r="S146" s="95">
        <v>4</v>
      </c>
      <c r="T146" s="94">
        <v>0</v>
      </c>
      <c r="U146" s="94">
        <v>4</v>
      </c>
      <c r="V146" s="182">
        <v>0</v>
      </c>
      <c r="W146" s="94"/>
      <c r="X146" s="94"/>
      <c r="Y146" s="94"/>
      <c r="Z146" s="94"/>
      <c r="AA146" s="94"/>
      <c r="AB146" s="94"/>
      <c r="AC146" s="94"/>
      <c r="AD146" s="96">
        <f>SUM(Tabela15[[#This Row],[Jan]:[Dez13]])</f>
        <v>28</v>
      </c>
      <c r="AE146" s="115">
        <f>AD146/SUM($AD$6:$AD$397)</f>
        <v>9.0152744507122063E-5</v>
      </c>
      <c r="AF146" s="102" t="str">
        <f t="shared" si="2"/>
        <v>C</v>
      </c>
    </row>
    <row r="147" spans="3:32" x14ac:dyDescent="0.25">
      <c r="C147" s="84" t="s">
        <v>968</v>
      </c>
      <c r="D147" s="92" t="s">
        <v>1446</v>
      </c>
      <c r="E147" s="93" t="s">
        <v>1273</v>
      </c>
      <c r="F147" s="82">
        <v>4</v>
      </c>
      <c r="G147" s="94">
        <v>12</v>
      </c>
      <c r="H147" s="94">
        <v>3</v>
      </c>
      <c r="I147" s="94">
        <v>2</v>
      </c>
      <c r="J147" s="94">
        <v>6</v>
      </c>
      <c r="K147" s="94">
        <v>0</v>
      </c>
      <c r="L147" s="94">
        <v>0</v>
      </c>
      <c r="M147" s="94">
        <v>1</v>
      </c>
      <c r="N147" s="94">
        <v>2</v>
      </c>
      <c r="O147" s="94">
        <v>0</v>
      </c>
      <c r="P147" s="94">
        <v>2</v>
      </c>
      <c r="Q147" s="94">
        <v>0</v>
      </c>
      <c r="R147" s="94">
        <v>0</v>
      </c>
      <c r="S147" s="95">
        <v>4</v>
      </c>
      <c r="T147" s="94">
        <v>2</v>
      </c>
      <c r="U147" s="94">
        <v>6</v>
      </c>
      <c r="V147" s="182">
        <v>4</v>
      </c>
      <c r="W147" s="94"/>
      <c r="X147" s="94"/>
      <c r="Y147" s="94"/>
      <c r="Z147" s="94"/>
      <c r="AA147" s="94"/>
      <c r="AB147" s="94"/>
      <c r="AC147" s="94"/>
      <c r="AD147" s="96">
        <f>SUM(Tabela15[[#This Row],[Jan]:[Dez13]])</f>
        <v>48</v>
      </c>
      <c r="AE147" s="115">
        <f>AD147/SUM($AD$6:$AD$397)</f>
        <v>1.5454756201220925E-4</v>
      </c>
      <c r="AF147" s="102" t="str">
        <f t="shared" si="2"/>
        <v>C</v>
      </c>
    </row>
    <row r="148" spans="3:32" x14ac:dyDescent="0.25">
      <c r="C148" s="84" t="s">
        <v>939</v>
      </c>
      <c r="D148" s="92" t="s">
        <v>1448</v>
      </c>
      <c r="E148" s="93" t="s">
        <v>1405</v>
      </c>
      <c r="F148" s="82">
        <v>0</v>
      </c>
      <c r="G148" s="94">
        <v>0</v>
      </c>
      <c r="H148" s="94">
        <v>0</v>
      </c>
      <c r="I148" s="94">
        <v>0</v>
      </c>
      <c r="J148" s="94">
        <v>0</v>
      </c>
      <c r="K148" s="94">
        <v>24</v>
      </c>
      <c r="L148" s="94">
        <v>0</v>
      </c>
      <c r="M148" s="94">
        <v>26</v>
      </c>
      <c r="N148" s="94">
        <v>8</v>
      </c>
      <c r="O148" s="94">
        <v>1</v>
      </c>
      <c r="P148" s="94">
        <v>0</v>
      </c>
      <c r="Q148" s="94">
        <v>0</v>
      </c>
      <c r="R148" s="94">
        <v>0</v>
      </c>
      <c r="S148" s="95">
        <v>6</v>
      </c>
      <c r="T148" s="94">
        <v>4</v>
      </c>
      <c r="U148" s="94">
        <v>0</v>
      </c>
      <c r="V148" s="182">
        <v>1</v>
      </c>
      <c r="W148" s="94"/>
      <c r="X148" s="94"/>
      <c r="Y148" s="94"/>
      <c r="Z148" s="94"/>
      <c r="AA148" s="94"/>
      <c r="AB148" s="94"/>
      <c r="AC148" s="94"/>
      <c r="AD148" s="96">
        <f>SUM(Tabela15[[#This Row],[Jan]:[Dez13]])</f>
        <v>70</v>
      </c>
      <c r="AE148" s="115">
        <f>AD148/SUM($AD$6:$AD$397)</f>
        <v>2.2538186126780518E-4</v>
      </c>
      <c r="AF148" s="102" t="str">
        <f t="shared" si="2"/>
        <v>C</v>
      </c>
    </row>
    <row r="149" spans="3:32" x14ac:dyDescent="0.25">
      <c r="C149" s="84" t="s">
        <v>1046</v>
      </c>
      <c r="D149" s="92" t="s">
        <v>1461</v>
      </c>
      <c r="E149" s="93" t="s">
        <v>1405</v>
      </c>
      <c r="F149" s="82">
        <v>0</v>
      </c>
      <c r="G149" s="94">
        <v>0</v>
      </c>
      <c r="H149" s="94">
        <v>0</v>
      </c>
      <c r="I149" s="94">
        <v>24</v>
      </c>
      <c r="J149" s="94">
        <v>6</v>
      </c>
      <c r="K149" s="94">
        <v>9</v>
      </c>
      <c r="L149" s="94">
        <v>0</v>
      </c>
      <c r="M149" s="94">
        <v>0</v>
      </c>
      <c r="N149" s="94">
        <v>0</v>
      </c>
      <c r="O149" s="94">
        <v>0</v>
      </c>
      <c r="P149" s="94">
        <v>0</v>
      </c>
      <c r="Q149" s="94">
        <v>0</v>
      </c>
      <c r="R149" s="94">
        <v>0</v>
      </c>
      <c r="S149" s="95">
        <v>0</v>
      </c>
      <c r="T149" s="94">
        <v>0</v>
      </c>
      <c r="U149" s="94">
        <v>0</v>
      </c>
      <c r="V149" s="182">
        <v>0</v>
      </c>
      <c r="W149" s="94"/>
      <c r="X149" s="94"/>
      <c r="Y149" s="94"/>
      <c r="Z149" s="94"/>
      <c r="AA149" s="94"/>
      <c r="AB149" s="94"/>
      <c r="AC149" s="94"/>
      <c r="AD149" s="96">
        <f>SUM(Tabela15[[#This Row],[Jan]:[Dez13]])</f>
        <v>39</v>
      </c>
      <c r="AE149" s="115">
        <f>AD149/SUM($AD$6:$AD$397)</f>
        <v>1.2556989413492001E-4</v>
      </c>
      <c r="AF149" s="102" t="str">
        <f t="shared" si="2"/>
        <v>C</v>
      </c>
    </row>
    <row r="150" spans="3:32" x14ac:dyDescent="0.25">
      <c r="C150" s="84" t="s">
        <v>972</v>
      </c>
      <c r="D150" s="92" t="s">
        <v>1539</v>
      </c>
      <c r="E150" s="93" t="s">
        <v>1463</v>
      </c>
      <c r="F150" s="82">
        <v>2</v>
      </c>
      <c r="G150" s="94">
        <v>0</v>
      </c>
      <c r="H150" s="94">
        <v>2</v>
      </c>
      <c r="I150" s="94">
        <v>2</v>
      </c>
      <c r="J150" s="94">
        <v>0</v>
      </c>
      <c r="K150" s="94">
        <v>2</v>
      </c>
      <c r="L150" s="94">
        <v>4</v>
      </c>
      <c r="M150" s="94">
        <v>2</v>
      </c>
      <c r="N150" s="94">
        <v>0</v>
      </c>
      <c r="O150" s="94">
        <v>0</v>
      </c>
      <c r="P150" s="94">
        <v>0</v>
      </c>
      <c r="Q150" s="94">
        <v>0</v>
      </c>
      <c r="R150" s="94">
        <v>0</v>
      </c>
      <c r="S150" s="95">
        <v>0</v>
      </c>
      <c r="T150" s="94">
        <v>2</v>
      </c>
      <c r="U150" s="94">
        <v>1</v>
      </c>
      <c r="V150" s="182">
        <v>0</v>
      </c>
      <c r="W150" s="94"/>
      <c r="X150" s="94"/>
      <c r="Y150" s="94"/>
      <c r="Z150" s="94"/>
      <c r="AA150" s="94"/>
      <c r="AB150" s="94"/>
      <c r="AC150" s="94"/>
      <c r="AD150" s="96">
        <f>SUM(Tabela15[[#This Row],[Jan]:[Dez13]])</f>
        <v>17</v>
      </c>
      <c r="AE150" s="115">
        <f>AD150/SUM($AD$6:$AD$397)</f>
        <v>5.4735594879324115E-5</v>
      </c>
      <c r="AF150" s="102" t="str">
        <f t="shared" si="2"/>
        <v>C</v>
      </c>
    </row>
    <row r="151" spans="3:32" x14ac:dyDescent="0.25">
      <c r="C151" s="84" t="s">
        <v>1427</v>
      </c>
      <c r="D151" s="92" t="s">
        <v>1428</v>
      </c>
      <c r="E151" s="93" t="s">
        <v>1405</v>
      </c>
      <c r="F151" s="82">
        <v>0</v>
      </c>
      <c r="G151" s="94">
        <v>0</v>
      </c>
      <c r="H151" s="94">
        <v>0</v>
      </c>
      <c r="I151" s="94">
        <v>0</v>
      </c>
      <c r="J151" s="94">
        <v>0</v>
      </c>
      <c r="K151" s="94">
        <v>0</v>
      </c>
      <c r="L151" s="94">
        <v>0</v>
      </c>
      <c r="M151" s="94">
        <v>0</v>
      </c>
      <c r="N151" s="94">
        <v>0</v>
      </c>
      <c r="O151" s="94">
        <v>0</v>
      </c>
      <c r="P151" s="94">
        <v>0</v>
      </c>
      <c r="Q151" s="94">
        <v>0</v>
      </c>
      <c r="R151" s="94">
        <v>0</v>
      </c>
      <c r="S151" s="95">
        <v>0</v>
      </c>
      <c r="T151" s="94">
        <v>0</v>
      </c>
      <c r="U151" s="94">
        <v>0</v>
      </c>
      <c r="V151" s="182">
        <v>0</v>
      </c>
      <c r="W151" s="94"/>
      <c r="X151" s="94"/>
      <c r="Y151" s="94"/>
      <c r="Z151" s="94"/>
      <c r="AA151" s="94"/>
      <c r="AB151" s="94"/>
      <c r="AC151" s="94"/>
      <c r="AD151" s="96">
        <f>SUM(Tabela15[[#This Row],[Jan]:[Dez13]])</f>
        <v>0</v>
      </c>
      <c r="AE151" s="115">
        <f>AD151/SUM($AD$6:$AD$397)</f>
        <v>0</v>
      </c>
      <c r="AF151" s="102" t="str">
        <f t="shared" si="2"/>
        <v>C</v>
      </c>
    </row>
    <row r="152" spans="3:32" x14ac:dyDescent="0.25">
      <c r="C152" s="84" t="s">
        <v>732</v>
      </c>
      <c r="D152" s="92" t="s">
        <v>1571</v>
      </c>
      <c r="E152" s="93" t="s">
        <v>1368</v>
      </c>
      <c r="F152" s="82">
        <v>0</v>
      </c>
      <c r="G152" s="94">
        <v>24</v>
      </c>
      <c r="H152" s="94">
        <v>18</v>
      </c>
      <c r="I152" s="94">
        <v>32</v>
      </c>
      <c r="J152" s="94">
        <v>12</v>
      </c>
      <c r="K152" s="94">
        <v>6</v>
      </c>
      <c r="L152" s="94">
        <v>0</v>
      </c>
      <c r="M152" s="94">
        <v>24</v>
      </c>
      <c r="N152" s="94">
        <v>0</v>
      </c>
      <c r="O152" s="94">
        <v>30</v>
      </c>
      <c r="P152" s="94">
        <v>12</v>
      </c>
      <c r="Q152" s="94">
        <v>0</v>
      </c>
      <c r="R152" s="94">
        <v>0</v>
      </c>
      <c r="S152" s="95">
        <v>6</v>
      </c>
      <c r="T152" s="94">
        <v>0</v>
      </c>
      <c r="U152" s="94">
        <v>12</v>
      </c>
      <c r="V152" s="182">
        <v>24</v>
      </c>
      <c r="W152" s="94"/>
      <c r="X152" s="94"/>
      <c r="Y152" s="94"/>
      <c r="Z152" s="94"/>
      <c r="AA152" s="94"/>
      <c r="AB152" s="94"/>
      <c r="AC152" s="94"/>
      <c r="AD152" s="96">
        <f>SUM(Tabela15[[#This Row],[Jan]:[Dez13]])</f>
        <v>200</v>
      </c>
      <c r="AE152" s="115">
        <f>AD152/SUM($AD$6:$AD$397)</f>
        <v>6.4394817505087189E-4</v>
      </c>
      <c r="AF152" s="102" t="str">
        <f t="shared" si="2"/>
        <v>C</v>
      </c>
    </row>
    <row r="153" spans="3:32" x14ac:dyDescent="0.25">
      <c r="C153" s="84" t="s">
        <v>937</v>
      </c>
      <c r="D153" s="92" t="s">
        <v>1440</v>
      </c>
      <c r="E153" s="93" t="s">
        <v>1323</v>
      </c>
      <c r="F153" s="82">
        <v>12</v>
      </c>
      <c r="G153" s="94">
        <v>0</v>
      </c>
      <c r="H153" s="94">
        <v>0</v>
      </c>
      <c r="I153" s="94">
        <v>0</v>
      </c>
      <c r="J153" s="94">
        <v>0</v>
      </c>
      <c r="K153" s="94">
        <v>2</v>
      </c>
      <c r="L153" s="94">
        <v>4</v>
      </c>
      <c r="M153" s="94">
        <v>2</v>
      </c>
      <c r="N153" s="94">
        <v>4</v>
      </c>
      <c r="O153" s="94">
        <v>0</v>
      </c>
      <c r="P153" s="94">
        <v>4</v>
      </c>
      <c r="Q153" s="94">
        <v>0</v>
      </c>
      <c r="R153" s="94">
        <v>1</v>
      </c>
      <c r="S153" s="95">
        <v>2</v>
      </c>
      <c r="T153" s="94">
        <v>8</v>
      </c>
      <c r="U153" s="94">
        <v>0</v>
      </c>
      <c r="V153" s="182">
        <v>4</v>
      </c>
      <c r="W153" s="94"/>
      <c r="X153" s="94"/>
      <c r="Y153" s="94"/>
      <c r="Z153" s="94"/>
      <c r="AA153" s="94"/>
      <c r="AB153" s="94"/>
      <c r="AC153" s="94"/>
      <c r="AD153" s="96">
        <f>SUM(Tabela15[[#This Row],[Jan]:[Dez13]])</f>
        <v>43</v>
      </c>
      <c r="AE153" s="115">
        <f>AD153/SUM($AD$6:$AD$397)</f>
        <v>1.3844885763593745E-4</v>
      </c>
      <c r="AF153" s="102" t="str">
        <f t="shared" si="2"/>
        <v>C</v>
      </c>
    </row>
    <row r="154" spans="3:32" x14ac:dyDescent="0.25">
      <c r="C154" s="85" t="s">
        <v>1068</v>
      </c>
      <c r="D154" s="92" t="s">
        <v>1540</v>
      </c>
      <c r="E154" s="93" t="s">
        <v>1463</v>
      </c>
      <c r="F154" s="82">
        <v>10</v>
      </c>
      <c r="G154" s="94">
        <v>12</v>
      </c>
      <c r="H154" s="94">
        <v>10</v>
      </c>
      <c r="I154" s="94">
        <v>2</v>
      </c>
      <c r="J154" s="94">
        <v>2</v>
      </c>
      <c r="K154" s="94">
        <v>20</v>
      </c>
      <c r="L154" s="94">
        <v>5</v>
      </c>
      <c r="M154" s="94">
        <v>0</v>
      </c>
      <c r="N154" s="94">
        <v>0</v>
      </c>
      <c r="O154" s="94">
        <v>33</v>
      </c>
      <c r="P154" s="94">
        <v>16</v>
      </c>
      <c r="Q154" s="94">
        <v>0</v>
      </c>
      <c r="R154" s="94">
        <v>2</v>
      </c>
      <c r="S154" s="95">
        <v>2</v>
      </c>
      <c r="T154" s="94">
        <v>0</v>
      </c>
      <c r="U154" s="94">
        <v>4</v>
      </c>
      <c r="V154" s="182">
        <v>2</v>
      </c>
      <c r="W154" s="94"/>
      <c r="X154" s="94"/>
      <c r="Y154" s="94"/>
      <c r="Z154" s="94"/>
      <c r="AA154" s="94"/>
      <c r="AB154" s="94"/>
      <c r="AC154" s="94"/>
      <c r="AD154" s="96">
        <f>SUM(Tabela15[[#This Row],[Jan]:[Dez13]])</f>
        <v>120</v>
      </c>
      <c r="AE154" s="115">
        <f>AD154/SUM($AD$6:$AD$397)</f>
        <v>3.8636890503052312E-4</v>
      </c>
      <c r="AF154" s="102" t="str">
        <f t="shared" si="2"/>
        <v>C</v>
      </c>
    </row>
    <row r="155" spans="3:32" x14ac:dyDescent="0.25">
      <c r="C155" s="84" t="s">
        <v>951</v>
      </c>
      <c r="D155" s="92" t="s">
        <v>1423</v>
      </c>
      <c r="E155" s="93" t="s">
        <v>1334</v>
      </c>
      <c r="F155" s="82">
        <v>2</v>
      </c>
      <c r="G155" s="94">
        <v>4</v>
      </c>
      <c r="H155" s="94">
        <v>3</v>
      </c>
      <c r="I155" s="94">
        <v>0</v>
      </c>
      <c r="J155" s="94">
        <v>4</v>
      </c>
      <c r="K155" s="94">
        <v>2</v>
      </c>
      <c r="L155" s="94">
        <v>2</v>
      </c>
      <c r="M155" s="94">
        <v>1</v>
      </c>
      <c r="N155" s="94">
        <v>2</v>
      </c>
      <c r="O155" s="94">
        <v>4</v>
      </c>
      <c r="P155" s="94">
        <v>2</v>
      </c>
      <c r="Q155" s="94">
        <v>0</v>
      </c>
      <c r="R155" s="94">
        <v>12</v>
      </c>
      <c r="S155" s="95">
        <v>2</v>
      </c>
      <c r="T155" s="94">
        <v>12</v>
      </c>
      <c r="U155" s="94">
        <v>16</v>
      </c>
      <c r="V155" s="182">
        <v>4</v>
      </c>
      <c r="W155" s="94"/>
      <c r="X155" s="94"/>
      <c r="Y155" s="94"/>
      <c r="Z155" s="94"/>
      <c r="AA155" s="94"/>
      <c r="AB155" s="94"/>
      <c r="AC155" s="94"/>
      <c r="AD155" s="96">
        <f>SUM(Tabela15[[#This Row],[Jan]:[Dez13]])</f>
        <v>72</v>
      </c>
      <c r="AE155" s="115">
        <f>AD155/SUM($AD$6:$AD$397)</f>
        <v>2.318213430183139E-4</v>
      </c>
      <c r="AF155" s="102" t="str">
        <f t="shared" si="2"/>
        <v>C</v>
      </c>
    </row>
    <row r="156" spans="3:32" x14ac:dyDescent="0.25">
      <c r="C156" s="84" t="s">
        <v>1014</v>
      </c>
      <c r="D156" s="92" t="s">
        <v>1612</v>
      </c>
      <c r="E156" s="93" t="s">
        <v>1463</v>
      </c>
      <c r="F156" s="82">
        <v>0</v>
      </c>
      <c r="G156" s="94">
        <v>14</v>
      </c>
      <c r="H156" s="94">
        <v>0</v>
      </c>
      <c r="I156" s="94">
        <v>0</v>
      </c>
      <c r="J156" s="94">
        <v>0</v>
      </c>
      <c r="K156" s="94">
        <v>6</v>
      </c>
      <c r="L156" s="94">
        <v>0</v>
      </c>
      <c r="M156" s="94">
        <v>0</v>
      </c>
      <c r="N156" s="94">
        <v>0</v>
      </c>
      <c r="O156" s="94">
        <v>12</v>
      </c>
      <c r="P156" s="94">
        <v>0</v>
      </c>
      <c r="Q156" s="94">
        <v>0</v>
      </c>
      <c r="R156" s="94">
        <v>0</v>
      </c>
      <c r="S156" s="95">
        <v>24</v>
      </c>
      <c r="T156" s="94">
        <v>10</v>
      </c>
      <c r="U156" s="94">
        <v>0</v>
      </c>
      <c r="V156" s="182">
        <v>0</v>
      </c>
      <c r="W156" s="94"/>
      <c r="X156" s="94"/>
      <c r="Y156" s="94"/>
      <c r="Z156" s="94"/>
      <c r="AA156" s="94"/>
      <c r="AB156" s="94"/>
      <c r="AC156" s="94"/>
      <c r="AD156" s="96">
        <f>SUM(Tabela15[[#This Row],[Jan]:[Dez13]])</f>
        <v>66</v>
      </c>
      <c r="AE156" s="115">
        <f>AD156/SUM($AD$6:$AD$397)</f>
        <v>2.1250289776678772E-4</v>
      </c>
      <c r="AF156" s="102" t="str">
        <f t="shared" si="2"/>
        <v>C</v>
      </c>
    </row>
    <row r="157" spans="3:32" x14ac:dyDescent="0.25">
      <c r="C157" s="84" t="s">
        <v>921</v>
      </c>
      <c r="D157" s="92" t="s">
        <v>1541</v>
      </c>
      <c r="E157" s="93" t="s">
        <v>1463</v>
      </c>
      <c r="F157" s="82">
        <v>11</v>
      </c>
      <c r="G157" s="94">
        <v>0</v>
      </c>
      <c r="H157" s="94">
        <v>20</v>
      </c>
      <c r="I157" s="94">
        <v>8</v>
      </c>
      <c r="J157" s="94">
        <v>0</v>
      </c>
      <c r="K157" s="94">
        <v>9</v>
      </c>
      <c r="L157" s="94">
        <v>2</v>
      </c>
      <c r="M157" s="94">
        <v>6</v>
      </c>
      <c r="N157" s="94">
        <v>19</v>
      </c>
      <c r="O157" s="94">
        <v>0</v>
      </c>
      <c r="P157" s="94">
        <v>4</v>
      </c>
      <c r="Q157" s="94">
        <v>0</v>
      </c>
      <c r="R157" s="94">
        <v>2</v>
      </c>
      <c r="S157" s="95">
        <v>0</v>
      </c>
      <c r="T157" s="94">
        <v>1</v>
      </c>
      <c r="U157" s="94">
        <v>0</v>
      </c>
      <c r="V157" s="182">
        <v>2</v>
      </c>
      <c r="W157" s="94"/>
      <c r="X157" s="94"/>
      <c r="Y157" s="94"/>
      <c r="Z157" s="94"/>
      <c r="AA157" s="94"/>
      <c r="AB157" s="94"/>
      <c r="AC157" s="94"/>
      <c r="AD157" s="96">
        <f>SUM(Tabela15[[#This Row],[Jan]:[Dez13]])</f>
        <v>84</v>
      </c>
      <c r="AE157" s="115">
        <f>AD157/SUM($AD$6:$AD$397)</f>
        <v>2.704582335213662E-4</v>
      </c>
      <c r="AF157" s="102" t="str">
        <f t="shared" si="2"/>
        <v>C</v>
      </c>
    </row>
    <row r="158" spans="3:32" x14ac:dyDescent="0.25">
      <c r="C158" s="84" t="s">
        <v>1441</v>
      </c>
      <c r="D158" s="92" t="s">
        <v>1442</v>
      </c>
      <c r="E158" s="93" t="s">
        <v>1377</v>
      </c>
      <c r="F158" s="82">
        <v>0</v>
      </c>
      <c r="G158" s="94">
        <v>0</v>
      </c>
      <c r="H158" s="94">
        <v>0</v>
      </c>
      <c r="I158" s="94">
        <v>0</v>
      </c>
      <c r="J158" s="94">
        <v>0</v>
      </c>
      <c r="K158" s="94">
        <v>0</v>
      </c>
      <c r="L158" s="94">
        <v>0</v>
      </c>
      <c r="M158" s="94">
        <v>0</v>
      </c>
      <c r="N158" s="94">
        <v>0</v>
      </c>
      <c r="O158" s="94">
        <v>0</v>
      </c>
      <c r="P158" s="94">
        <v>0</v>
      </c>
      <c r="Q158" s="94">
        <v>0</v>
      </c>
      <c r="R158" s="94">
        <v>0</v>
      </c>
      <c r="S158" s="95">
        <v>0</v>
      </c>
      <c r="T158" s="94">
        <v>0</v>
      </c>
      <c r="U158" s="94">
        <v>0</v>
      </c>
      <c r="V158" s="182">
        <v>0</v>
      </c>
      <c r="W158" s="94"/>
      <c r="X158" s="94"/>
      <c r="Y158" s="94"/>
      <c r="Z158" s="94"/>
      <c r="AA158" s="94"/>
      <c r="AB158" s="94"/>
      <c r="AC158" s="94"/>
      <c r="AD158" s="96">
        <f>SUM(Tabela15[[#This Row],[Jan]:[Dez13]])</f>
        <v>0</v>
      </c>
      <c r="AE158" s="115">
        <f>AD158/SUM($AD$6:$AD$397)</f>
        <v>0</v>
      </c>
      <c r="AF158" s="102" t="str">
        <f t="shared" si="2"/>
        <v>C</v>
      </c>
    </row>
    <row r="159" spans="3:32" x14ac:dyDescent="0.25">
      <c r="C159" s="84" t="s">
        <v>1053</v>
      </c>
      <c r="D159" s="92" t="s">
        <v>1445</v>
      </c>
      <c r="E159" s="93" t="s">
        <v>1273</v>
      </c>
      <c r="F159" s="82">
        <v>0</v>
      </c>
      <c r="G159" s="94">
        <v>0</v>
      </c>
      <c r="H159" s="94">
        <v>3</v>
      </c>
      <c r="I159" s="94">
        <v>0</v>
      </c>
      <c r="J159" s="94">
        <v>0</v>
      </c>
      <c r="K159" s="94">
        <v>2</v>
      </c>
      <c r="L159" s="94">
        <v>0</v>
      </c>
      <c r="M159" s="94">
        <v>1</v>
      </c>
      <c r="N159" s="94">
        <v>24</v>
      </c>
      <c r="O159" s="94">
        <v>0</v>
      </c>
      <c r="P159" s="94">
        <v>0</v>
      </c>
      <c r="Q159" s="94">
        <v>0</v>
      </c>
      <c r="R159" s="94">
        <v>4</v>
      </c>
      <c r="S159" s="95">
        <v>12</v>
      </c>
      <c r="T159" s="94">
        <v>0</v>
      </c>
      <c r="U159" s="94">
        <v>0</v>
      </c>
      <c r="V159" s="182">
        <v>0</v>
      </c>
      <c r="W159" s="94"/>
      <c r="X159" s="94"/>
      <c r="Y159" s="94"/>
      <c r="Z159" s="94"/>
      <c r="AA159" s="94"/>
      <c r="AB159" s="94"/>
      <c r="AC159" s="94"/>
      <c r="AD159" s="96">
        <f>SUM(Tabela15[[#This Row],[Jan]:[Dez13]])</f>
        <v>46</v>
      </c>
      <c r="AE159" s="115">
        <f>AD159/SUM($AD$6:$AD$397)</f>
        <v>1.4810808026170054E-4</v>
      </c>
      <c r="AF159" s="102" t="str">
        <f t="shared" si="2"/>
        <v>C</v>
      </c>
    </row>
    <row r="160" spans="3:32" x14ac:dyDescent="0.25">
      <c r="C160" s="85" t="s">
        <v>927</v>
      </c>
      <c r="D160" s="92" t="s">
        <v>1545</v>
      </c>
      <c r="E160" s="93" t="s">
        <v>1463</v>
      </c>
      <c r="F160" s="82">
        <v>3</v>
      </c>
      <c r="G160" s="94">
        <v>0</v>
      </c>
      <c r="H160" s="94">
        <v>26</v>
      </c>
      <c r="I160" s="94">
        <v>2</v>
      </c>
      <c r="J160" s="94">
        <v>10</v>
      </c>
      <c r="K160" s="94">
        <v>16</v>
      </c>
      <c r="L160" s="94">
        <v>6</v>
      </c>
      <c r="M160" s="94">
        <v>17</v>
      </c>
      <c r="N160" s="94">
        <v>11</v>
      </c>
      <c r="O160" s="94">
        <v>6</v>
      </c>
      <c r="P160" s="94">
        <v>8</v>
      </c>
      <c r="Q160" s="94">
        <v>0</v>
      </c>
      <c r="R160" s="94">
        <v>9</v>
      </c>
      <c r="S160" s="95">
        <v>46</v>
      </c>
      <c r="T160" s="94">
        <v>7</v>
      </c>
      <c r="U160" s="94">
        <v>13</v>
      </c>
      <c r="V160" s="182">
        <v>22</v>
      </c>
      <c r="W160" s="94"/>
      <c r="X160" s="94"/>
      <c r="Y160" s="94"/>
      <c r="Z160" s="94"/>
      <c r="AA160" s="94"/>
      <c r="AB160" s="94"/>
      <c r="AC160" s="94"/>
      <c r="AD160" s="96">
        <f>SUM(Tabela15[[#This Row],[Jan]:[Dez13]])</f>
        <v>202</v>
      </c>
      <c r="AE160" s="115">
        <f>AD160/SUM($AD$6:$AD$397)</f>
        <v>6.5038765680138064E-4</v>
      </c>
      <c r="AF160" s="102" t="str">
        <f t="shared" si="2"/>
        <v>C</v>
      </c>
    </row>
    <row r="161" spans="3:32" x14ac:dyDescent="0.25">
      <c r="C161" s="84" t="s">
        <v>1024</v>
      </c>
      <c r="D161" s="92" t="s">
        <v>1464</v>
      </c>
      <c r="E161" s="93" t="s">
        <v>1444</v>
      </c>
      <c r="F161" s="82">
        <v>2</v>
      </c>
      <c r="G161" s="94">
        <v>4</v>
      </c>
      <c r="H161" s="94">
        <v>5</v>
      </c>
      <c r="I161" s="94">
        <v>0</v>
      </c>
      <c r="J161" s="94">
        <v>0</v>
      </c>
      <c r="K161" s="94">
        <v>0</v>
      </c>
      <c r="L161" s="94">
        <v>20</v>
      </c>
      <c r="M161" s="94">
        <v>1</v>
      </c>
      <c r="N161" s="94">
        <v>0</v>
      </c>
      <c r="O161" s="94">
        <v>0</v>
      </c>
      <c r="P161" s="94">
        <v>6</v>
      </c>
      <c r="Q161" s="94">
        <v>2</v>
      </c>
      <c r="R161" s="94">
        <v>4</v>
      </c>
      <c r="S161" s="95">
        <v>0</v>
      </c>
      <c r="T161" s="94">
        <v>1</v>
      </c>
      <c r="U161" s="94">
        <v>2</v>
      </c>
      <c r="V161" s="182">
        <v>0</v>
      </c>
      <c r="W161" s="94"/>
      <c r="X161" s="94"/>
      <c r="Y161" s="94"/>
      <c r="Z161" s="94"/>
      <c r="AA161" s="94"/>
      <c r="AB161" s="94"/>
      <c r="AC161" s="94"/>
      <c r="AD161" s="96">
        <f>SUM(Tabela15[[#This Row],[Jan]:[Dez13]])</f>
        <v>47</v>
      </c>
      <c r="AE161" s="115">
        <f>AD161/SUM($AD$6:$AD$397)</f>
        <v>1.5132782113695491E-4</v>
      </c>
      <c r="AF161" s="102" t="str">
        <f t="shared" si="2"/>
        <v>C</v>
      </c>
    </row>
    <row r="162" spans="3:32" x14ac:dyDescent="0.25">
      <c r="C162" s="84" t="s">
        <v>1465</v>
      </c>
      <c r="D162" s="92" t="s">
        <v>1466</v>
      </c>
      <c r="E162" s="93" t="s">
        <v>1467</v>
      </c>
      <c r="F162" s="82">
        <v>2</v>
      </c>
      <c r="G162" s="94">
        <v>1</v>
      </c>
      <c r="H162" s="94">
        <v>0</v>
      </c>
      <c r="I162" s="94">
        <v>3</v>
      </c>
      <c r="J162" s="94">
        <v>2</v>
      </c>
      <c r="K162" s="94">
        <v>0</v>
      </c>
      <c r="L162" s="94">
        <v>1</v>
      </c>
      <c r="M162" s="94">
        <v>0</v>
      </c>
      <c r="N162" s="94">
        <v>2</v>
      </c>
      <c r="O162" s="94">
        <v>1</v>
      </c>
      <c r="P162" s="94">
        <v>0</v>
      </c>
      <c r="Q162" s="94">
        <v>2</v>
      </c>
      <c r="R162" s="94">
        <v>0</v>
      </c>
      <c r="S162" s="95">
        <v>0</v>
      </c>
      <c r="T162" s="94">
        <v>2</v>
      </c>
      <c r="U162" s="94">
        <v>1</v>
      </c>
      <c r="V162" s="182">
        <v>0</v>
      </c>
      <c r="W162" s="94"/>
      <c r="X162" s="94"/>
      <c r="Y162" s="94"/>
      <c r="Z162" s="94"/>
      <c r="AA162" s="94"/>
      <c r="AB162" s="94"/>
      <c r="AC162" s="94"/>
      <c r="AD162" s="96">
        <f>SUM(Tabela15[[#This Row],[Jan]:[Dez13]])</f>
        <v>17</v>
      </c>
      <c r="AE162" s="115">
        <f>AD162/SUM($AD$6:$AD$397)</f>
        <v>5.4735594879324115E-5</v>
      </c>
      <c r="AF162" s="102" t="str">
        <f t="shared" si="2"/>
        <v>C</v>
      </c>
    </row>
    <row r="163" spans="3:32" x14ac:dyDescent="0.25">
      <c r="C163" s="84" t="s">
        <v>1452</v>
      </c>
      <c r="D163" s="92" t="s">
        <v>1453</v>
      </c>
      <c r="E163" s="93" t="s">
        <v>1286</v>
      </c>
      <c r="F163" s="82">
        <v>0</v>
      </c>
      <c r="G163" s="94">
        <v>0</v>
      </c>
      <c r="H163" s="94">
        <v>6</v>
      </c>
      <c r="I163" s="94">
        <v>12</v>
      </c>
      <c r="J163" s="94">
        <v>0</v>
      </c>
      <c r="K163" s="94">
        <v>0</v>
      </c>
      <c r="L163" s="94">
        <v>0</v>
      </c>
      <c r="M163" s="94">
        <v>1</v>
      </c>
      <c r="N163" s="94">
        <v>0</v>
      </c>
      <c r="O163" s="94">
        <v>4</v>
      </c>
      <c r="P163" s="94">
        <v>0</v>
      </c>
      <c r="Q163" s="94">
        <v>0</v>
      </c>
      <c r="R163" s="94">
        <v>4</v>
      </c>
      <c r="S163" s="95">
        <v>0</v>
      </c>
      <c r="T163" s="94">
        <v>13</v>
      </c>
      <c r="U163" s="94">
        <v>0</v>
      </c>
      <c r="V163" s="182">
        <v>0</v>
      </c>
      <c r="W163" s="94"/>
      <c r="X163" s="94"/>
      <c r="Y163" s="94"/>
      <c r="Z163" s="94"/>
      <c r="AA163" s="94"/>
      <c r="AB163" s="94"/>
      <c r="AC163" s="94"/>
      <c r="AD163" s="96">
        <f>SUM(Tabela15[[#This Row],[Jan]:[Dez13]])</f>
        <v>40</v>
      </c>
      <c r="AE163" s="115">
        <f>AD163/SUM($AD$6:$AD$397)</f>
        <v>1.2878963501017438E-4</v>
      </c>
      <c r="AF163" s="102" t="str">
        <f t="shared" si="2"/>
        <v>C</v>
      </c>
    </row>
    <row r="164" spans="3:32" x14ac:dyDescent="0.25">
      <c r="C164" s="84" t="s">
        <v>1454</v>
      </c>
      <c r="D164" s="92" t="s">
        <v>1455</v>
      </c>
      <c r="E164" s="93" t="s">
        <v>1286</v>
      </c>
      <c r="F164" s="82">
        <v>0</v>
      </c>
      <c r="G164" s="94">
        <v>0</v>
      </c>
      <c r="H164" s="94">
        <v>0</v>
      </c>
      <c r="I164" s="94">
        <v>0</v>
      </c>
      <c r="J164" s="94">
        <v>0</v>
      </c>
      <c r="K164" s="94">
        <v>0</v>
      </c>
      <c r="L164" s="94">
        <v>0</v>
      </c>
      <c r="M164" s="94">
        <v>0</v>
      </c>
      <c r="N164" s="94">
        <v>0</v>
      </c>
      <c r="O164" s="94">
        <v>0</v>
      </c>
      <c r="P164" s="94">
        <v>0</v>
      </c>
      <c r="Q164" s="94">
        <v>0</v>
      </c>
      <c r="R164" s="94">
        <v>0</v>
      </c>
      <c r="S164" s="95">
        <v>0</v>
      </c>
      <c r="T164" s="94">
        <v>0</v>
      </c>
      <c r="U164" s="94">
        <v>0</v>
      </c>
      <c r="V164" s="182">
        <v>0</v>
      </c>
      <c r="W164" s="94"/>
      <c r="X164" s="94"/>
      <c r="Y164" s="94"/>
      <c r="Z164" s="94"/>
      <c r="AA164" s="94"/>
      <c r="AB164" s="94"/>
      <c r="AC164" s="94"/>
      <c r="AD164" s="96">
        <f>SUM(Tabela15[[#This Row],[Jan]:[Dez13]])</f>
        <v>0</v>
      </c>
      <c r="AE164" s="115">
        <f>AD164/SUM($AD$6:$AD$397)</f>
        <v>0</v>
      </c>
      <c r="AF164" s="102" t="str">
        <f t="shared" si="2"/>
        <v>C</v>
      </c>
    </row>
    <row r="165" spans="3:32" x14ac:dyDescent="0.25">
      <c r="C165" s="84" t="s">
        <v>1037</v>
      </c>
      <c r="D165" s="92" t="s">
        <v>1438</v>
      </c>
      <c r="E165" s="93" t="s">
        <v>1304</v>
      </c>
      <c r="F165" s="82">
        <v>0</v>
      </c>
      <c r="G165" s="94">
        <v>0</v>
      </c>
      <c r="H165" s="94">
        <v>0</v>
      </c>
      <c r="I165" s="94">
        <v>0</v>
      </c>
      <c r="J165" s="94">
        <v>0</v>
      </c>
      <c r="K165" s="94">
        <v>2</v>
      </c>
      <c r="L165" s="94">
        <v>2</v>
      </c>
      <c r="M165" s="94">
        <v>2</v>
      </c>
      <c r="N165" s="94">
        <v>2</v>
      </c>
      <c r="O165" s="94">
        <v>8</v>
      </c>
      <c r="P165" s="94">
        <v>2</v>
      </c>
      <c r="Q165" s="94">
        <v>0</v>
      </c>
      <c r="R165" s="94">
        <v>0</v>
      </c>
      <c r="S165" s="95">
        <v>6</v>
      </c>
      <c r="T165" s="94">
        <v>2</v>
      </c>
      <c r="U165" s="94">
        <v>0</v>
      </c>
      <c r="V165" s="182">
        <v>6</v>
      </c>
      <c r="W165" s="94"/>
      <c r="X165" s="94"/>
      <c r="Y165" s="94"/>
      <c r="Z165" s="94"/>
      <c r="AA165" s="94"/>
      <c r="AB165" s="94"/>
      <c r="AC165" s="94"/>
      <c r="AD165" s="96">
        <f>SUM(Tabela15[[#This Row],[Jan]:[Dez13]])</f>
        <v>32</v>
      </c>
      <c r="AE165" s="115">
        <f>AD165/SUM($AD$6:$AD$397)</f>
        <v>1.030317080081395E-4</v>
      </c>
      <c r="AF165" s="102" t="str">
        <f t="shared" si="2"/>
        <v>C</v>
      </c>
    </row>
    <row r="166" spans="3:32" x14ac:dyDescent="0.25">
      <c r="C166" s="84" t="s">
        <v>1011</v>
      </c>
      <c r="D166" s="92" t="s">
        <v>1547</v>
      </c>
      <c r="E166" s="93" t="s">
        <v>1463</v>
      </c>
      <c r="F166" s="82">
        <v>4</v>
      </c>
      <c r="G166" s="94">
        <v>13</v>
      </c>
      <c r="H166" s="94">
        <v>0</v>
      </c>
      <c r="I166" s="94">
        <v>0</v>
      </c>
      <c r="J166" s="94">
        <v>1</v>
      </c>
      <c r="K166" s="94">
        <v>1</v>
      </c>
      <c r="L166" s="94">
        <v>0</v>
      </c>
      <c r="M166" s="94">
        <v>2</v>
      </c>
      <c r="N166" s="94">
        <v>11</v>
      </c>
      <c r="O166" s="94">
        <v>7</v>
      </c>
      <c r="P166" s="94">
        <v>3</v>
      </c>
      <c r="Q166" s="94">
        <v>3</v>
      </c>
      <c r="R166" s="94">
        <v>11</v>
      </c>
      <c r="S166" s="95">
        <v>1</v>
      </c>
      <c r="T166" s="94">
        <v>4</v>
      </c>
      <c r="U166" s="94">
        <v>0</v>
      </c>
      <c r="V166" s="182">
        <v>0</v>
      </c>
      <c r="W166" s="94"/>
      <c r="X166" s="94"/>
      <c r="Y166" s="94"/>
      <c r="Z166" s="94"/>
      <c r="AA166" s="94"/>
      <c r="AB166" s="94"/>
      <c r="AC166" s="94"/>
      <c r="AD166" s="96">
        <f>SUM(Tabela15[[#This Row],[Jan]:[Dez13]])</f>
        <v>61</v>
      </c>
      <c r="AE166" s="115">
        <f>AD166/SUM($AD$6:$AD$397)</f>
        <v>1.9640419339051593E-4</v>
      </c>
      <c r="AF166" s="102" t="str">
        <f t="shared" si="2"/>
        <v>C</v>
      </c>
    </row>
    <row r="167" spans="3:32" x14ac:dyDescent="0.25">
      <c r="C167" s="84" t="s">
        <v>1023</v>
      </c>
      <c r="D167" s="92" t="s">
        <v>1456</v>
      </c>
      <c r="E167" s="93" t="s">
        <v>1294</v>
      </c>
      <c r="F167" s="82">
        <v>0</v>
      </c>
      <c r="G167" s="94">
        <v>0</v>
      </c>
      <c r="H167" s="94">
        <v>0</v>
      </c>
      <c r="I167" s="94">
        <v>0</v>
      </c>
      <c r="J167" s="94">
        <v>6</v>
      </c>
      <c r="K167" s="94">
        <v>6</v>
      </c>
      <c r="L167" s="94">
        <v>0</v>
      </c>
      <c r="M167" s="94">
        <v>0</v>
      </c>
      <c r="N167" s="94">
        <v>2</v>
      </c>
      <c r="O167" s="94">
        <v>2</v>
      </c>
      <c r="P167" s="94">
        <v>0</v>
      </c>
      <c r="Q167" s="94">
        <v>0</v>
      </c>
      <c r="R167" s="94">
        <v>0</v>
      </c>
      <c r="S167" s="95">
        <v>7</v>
      </c>
      <c r="T167" s="94">
        <v>0</v>
      </c>
      <c r="U167" s="94">
        <v>0</v>
      </c>
      <c r="V167" s="182">
        <v>12</v>
      </c>
      <c r="W167" s="94"/>
      <c r="X167" s="94"/>
      <c r="Y167" s="94"/>
      <c r="Z167" s="94"/>
      <c r="AA167" s="94"/>
      <c r="AB167" s="94"/>
      <c r="AC167" s="94"/>
      <c r="AD167" s="96">
        <f>SUM(Tabela15[[#This Row],[Jan]:[Dez13]])</f>
        <v>35</v>
      </c>
      <c r="AE167" s="115">
        <f>AD167/SUM($AD$6:$AD$397)</f>
        <v>1.1269093063390259E-4</v>
      </c>
      <c r="AF167" s="102" t="str">
        <f t="shared" si="2"/>
        <v>C</v>
      </c>
    </row>
    <row r="168" spans="3:32" x14ac:dyDescent="0.25">
      <c r="C168" s="84" t="s">
        <v>1019</v>
      </c>
      <c r="D168" s="92" t="s">
        <v>1516</v>
      </c>
      <c r="E168" s="93" t="s">
        <v>1463</v>
      </c>
      <c r="F168" s="82">
        <v>6</v>
      </c>
      <c r="G168" s="94">
        <v>9</v>
      </c>
      <c r="H168" s="94">
        <v>4</v>
      </c>
      <c r="I168" s="94">
        <v>1</v>
      </c>
      <c r="J168" s="94">
        <v>1</v>
      </c>
      <c r="K168" s="94">
        <v>2</v>
      </c>
      <c r="L168" s="94">
        <v>0</v>
      </c>
      <c r="M168" s="94">
        <v>2</v>
      </c>
      <c r="N168" s="94">
        <v>11</v>
      </c>
      <c r="O168" s="94">
        <v>12</v>
      </c>
      <c r="P168" s="94">
        <v>2</v>
      </c>
      <c r="Q168" s="94">
        <v>3</v>
      </c>
      <c r="R168" s="94">
        <v>11</v>
      </c>
      <c r="S168" s="95">
        <v>1</v>
      </c>
      <c r="T168" s="94">
        <v>4</v>
      </c>
      <c r="U168" s="94">
        <v>0</v>
      </c>
      <c r="V168" s="182">
        <v>0</v>
      </c>
      <c r="W168" s="94"/>
      <c r="X168" s="94"/>
      <c r="Y168" s="94"/>
      <c r="Z168" s="94"/>
      <c r="AA168" s="94"/>
      <c r="AB168" s="94"/>
      <c r="AC168" s="94"/>
      <c r="AD168" s="96">
        <f>SUM(Tabela15[[#This Row],[Jan]:[Dez13]])</f>
        <v>69</v>
      </c>
      <c r="AE168" s="115">
        <f>AD168/SUM($AD$6:$AD$397)</f>
        <v>2.2216212039255081E-4</v>
      </c>
      <c r="AF168" s="102" t="str">
        <f t="shared" si="2"/>
        <v>C</v>
      </c>
    </row>
    <row r="169" spans="3:32" x14ac:dyDescent="0.25">
      <c r="C169" s="84" t="s">
        <v>1021</v>
      </c>
      <c r="D169" s="92" t="s">
        <v>1447</v>
      </c>
      <c r="E169" s="93" t="s">
        <v>1304</v>
      </c>
      <c r="F169" s="82">
        <v>0</v>
      </c>
      <c r="G169" s="94">
        <v>6</v>
      </c>
      <c r="H169" s="94">
        <v>0</v>
      </c>
      <c r="I169" s="94">
        <v>0</v>
      </c>
      <c r="J169" s="94">
        <v>2</v>
      </c>
      <c r="K169" s="94">
        <v>6</v>
      </c>
      <c r="L169" s="94">
        <v>0</v>
      </c>
      <c r="M169" s="94">
        <v>0</v>
      </c>
      <c r="N169" s="94">
        <v>0</v>
      </c>
      <c r="O169" s="94">
        <v>2</v>
      </c>
      <c r="P169" s="94">
        <v>0</v>
      </c>
      <c r="Q169" s="94">
        <v>0</v>
      </c>
      <c r="R169" s="94">
        <v>0</v>
      </c>
      <c r="S169" s="95">
        <v>0</v>
      </c>
      <c r="T169" s="94">
        <v>6</v>
      </c>
      <c r="U169" s="94">
        <v>0</v>
      </c>
      <c r="V169" s="182">
        <v>13</v>
      </c>
      <c r="W169" s="94"/>
      <c r="X169" s="94"/>
      <c r="Y169" s="94"/>
      <c r="Z169" s="94"/>
      <c r="AA169" s="94"/>
      <c r="AB169" s="94"/>
      <c r="AC169" s="94"/>
      <c r="AD169" s="96">
        <f>SUM(Tabela15[[#This Row],[Jan]:[Dez13]])</f>
        <v>35</v>
      </c>
      <c r="AE169" s="115">
        <f>AD169/SUM($AD$6:$AD$397)</f>
        <v>1.1269093063390259E-4</v>
      </c>
      <c r="AF169" s="102" t="str">
        <f t="shared" si="2"/>
        <v>C</v>
      </c>
    </row>
    <row r="170" spans="3:32" x14ac:dyDescent="0.25">
      <c r="C170" s="85" t="s">
        <v>1066</v>
      </c>
      <c r="D170" s="92" t="s">
        <v>1514</v>
      </c>
      <c r="E170" s="93" t="s">
        <v>1463</v>
      </c>
      <c r="F170" s="82">
        <v>2</v>
      </c>
      <c r="G170" s="94">
        <v>10</v>
      </c>
      <c r="H170" s="94">
        <v>5</v>
      </c>
      <c r="I170" s="94">
        <v>1</v>
      </c>
      <c r="J170" s="94">
        <v>1</v>
      </c>
      <c r="K170" s="94">
        <v>7</v>
      </c>
      <c r="L170" s="94">
        <v>6</v>
      </c>
      <c r="M170" s="94">
        <v>8</v>
      </c>
      <c r="N170" s="94">
        <v>8</v>
      </c>
      <c r="O170" s="94">
        <v>12</v>
      </c>
      <c r="P170" s="94">
        <v>5</v>
      </c>
      <c r="Q170" s="94">
        <v>0</v>
      </c>
      <c r="R170" s="94">
        <v>4</v>
      </c>
      <c r="S170" s="95">
        <v>0</v>
      </c>
      <c r="T170" s="94">
        <v>0</v>
      </c>
      <c r="U170" s="94">
        <v>0</v>
      </c>
      <c r="V170" s="182">
        <v>0</v>
      </c>
      <c r="W170" s="94"/>
      <c r="X170" s="94"/>
      <c r="Y170" s="94"/>
      <c r="Z170" s="94"/>
      <c r="AA170" s="94"/>
      <c r="AB170" s="94"/>
      <c r="AC170" s="94"/>
      <c r="AD170" s="96">
        <f>SUM(Tabela15[[#This Row],[Jan]:[Dez13]])</f>
        <v>69</v>
      </c>
      <c r="AE170" s="115">
        <f>AD170/SUM($AD$6:$AD$397)</f>
        <v>2.2216212039255081E-4</v>
      </c>
      <c r="AF170" s="102" t="str">
        <f t="shared" si="2"/>
        <v>C</v>
      </c>
    </row>
    <row r="171" spans="3:32" x14ac:dyDescent="0.25">
      <c r="C171" s="84" t="s">
        <v>1062</v>
      </c>
      <c r="D171" s="92" t="s">
        <v>1515</v>
      </c>
      <c r="E171" s="93" t="s">
        <v>1463</v>
      </c>
      <c r="F171" s="82">
        <v>0</v>
      </c>
      <c r="G171" s="94">
        <v>0</v>
      </c>
      <c r="H171" s="94">
        <v>0</v>
      </c>
      <c r="I171" s="94">
        <v>5</v>
      </c>
      <c r="J171" s="94">
        <v>6</v>
      </c>
      <c r="K171" s="94">
        <v>1</v>
      </c>
      <c r="L171" s="94">
        <v>3</v>
      </c>
      <c r="M171" s="94">
        <v>0</v>
      </c>
      <c r="N171" s="94">
        <v>0</v>
      </c>
      <c r="O171" s="94">
        <v>0</v>
      </c>
      <c r="P171" s="94">
        <v>0</v>
      </c>
      <c r="Q171" s="94">
        <v>0</v>
      </c>
      <c r="R171" s="94">
        <v>0</v>
      </c>
      <c r="S171" s="95">
        <v>0</v>
      </c>
      <c r="T171" s="94">
        <v>0</v>
      </c>
      <c r="U171" s="94">
        <v>0</v>
      </c>
      <c r="V171" s="182">
        <v>0</v>
      </c>
      <c r="W171" s="94"/>
      <c r="X171" s="94"/>
      <c r="Y171" s="94"/>
      <c r="Z171" s="94"/>
      <c r="AA171" s="94"/>
      <c r="AB171" s="94"/>
      <c r="AC171" s="94"/>
      <c r="AD171" s="96">
        <f>SUM(Tabela15[[#This Row],[Jan]:[Dez13]])</f>
        <v>15</v>
      </c>
      <c r="AE171" s="115">
        <f>AD171/SUM($AD$6:$AD$397)</f>
        <v>4.829611312881539E-5</v>
      </c>
      <c r="AF171" s="102" t="str">
        <f t="shared" si="2"/>
        <v>C</v>
      </c>
    </row>
    <row r="172" spans="3:32" x14ac:dyDescent="0.25">
      <c r="C172" s="84" t="s">
        <v>1459</v>
      </c>
      <c r="D172" s="92" t="s">
        <v>1460</v>
      </c>
      <c r="E172" s="93" t="s">
        <v>1405</v>
      </c>
      <c r="F172" s="82">
        <v>0</v>
      </c>
      <c r="G172" s="94">
        <v>0</v>
      </c>
      <c r="H172" s="94">
        <v>0</v>
      </c>
      <c r="I172" s="94">
        <v>4</v>
      </c>
      <c r="J172" s="94">
        <v>7</v>
      </c>
      <c r="K172" s="94">
        <v>0</v>
      </c>
      <c r="L172" s="94">
        <v>0</v>
      </c>
      <c r="M172" s="94">
        <v>0</v>
      </c>
      <c r="N172" s="94">
        <v>0</v>
      </c>
      <c r="O172" s="94">
        <v>4</v>
      </c>
      <c r="P172" s="94">
        <v>0</v>
      </c>
      <c r="Q172" s="94">
        <v>0</v>
      </c>
      <c r="R172" s="94">
        <v>0</v>
      </c>
      <c r="S172" s="95">
        <v>0</v>
      </c>
      <c r="T172" s="94">
        <v>0</v>
      </c>
      <c r="U172" s="94">
        <v>0</v>
      </c>
      <c r="V172" s="182">
        <v>0</v>
      </c>
      <c r="W172" s="94"/>
      <c r="X172" s="94"/>
      <c r="Y172" s="94"/>
      <c r="Z172" s="94"/>
      <c r="AA172" s="94"/>
      <c r="AB172" s="94"/>
      <c r="AC172" s="94"/>
      <c r="AD172" s="96">
        <f>SUM(Tabela15[[#This Row],[Jan]:[Dez13]])</f>
        <v>15</v>
      </c>
      <c r="AE172" s="115">
        <f>AD172/SUM($AD$6:$AD$397)</f>
        <v>4.829611312881539E-5</v>
      </c>
      <c r="AF172" s="102" t="str">
        <f t="shared" si="2"/>
        <v>C</v>
      </c>
    </row>
    <row r="173" spans="3:32" x14ac:dyDescent="0.25">
      <c r="C173" s="88" t="s">
        <v>991</v>
      </c>
      <c r="D173" s="92" t="s">
        <v>1614</v>
      </c>
      <c r="E173" s="93" t="s">
        <v>1463</v>
      </c>
      <c r="F173" s="82">
        <v>8</v>
      </c>
      <c r="G173" s="94">
        <v>0</v>
      </c>
      <c r="H173" s="94">
        <v>0</v>
      </c>
      <c r="I173" s="94">
        <v>6</v>
      </c>
      <c r="J173" s="94">
        <v>0</v>
      </c>
      <c r="K173" s="94">
        <v>8</v>
      </c>
      <c r="L173" s="94">
        <v>0</v>
      </c>
      <c r="M173" s="94">
        <v>11</v>
      </c>
      <c r="N173" s="94">
        <v>7</v>
      </c>
      <c r="O173" s="94">
        <v>0</v>
      </c>
      <c r="P173" s="94">
        <v>1</v>
      </c>
      <c r="Q173" s="94">
        <v>4</v>
      </c>
      <c r="R173" s="94">
        <v>0</v>
      </c>
      <c r="S173" s="95">
        <v>5</v>
      </c>
      <c r="T173" s="94">
        <v>6</v>
      </c>
      <c r="U173" s="94">
        <v>5</v>
      </c>
      <c r="V173" s="182">
        <v>6</v>
      </c>
      <c r="W173" s="94"/>
      <c r="X173" s="94"/>
      <c r="Y173" s="94"/>
      <c r="Z173" s="94"/>
      <c r="AA173" s="94"/>
      <c r="AB173" s="94"/>
      <c r="AC173" s="94"/>
      <c r="AD173" s="96">
        <f>SUM(Tabela15[[#This Row],[Jan]:[Dez13]])</f>
        <v>67</v>
      </c>
      <c r="AE173" s="115">
        <f>AD173/SUM($AD$6:$AD$397)</f>
        <v>2.1572263864204209E-4</v>
      </c>
      <c r="AF173" s="102" t="str">
        <f t="shared" si="2"/>
        <v>C</v>
      </c>
    </row>
    <row r="174" spans="3:32" x14ac:dyDescent="0.25">
      <c r="C174" s="84" t="s">
        <v>1577</v>
      </c>
      <c r="D174" s="92" t="s">
        <v>1578</v>
      </c>
      <c r="E174" s="93" t="s">
        <v>1327</v>
      </c>
      <c r="F174" s="82">
        <v>0</v>
      </c>
      <c r="G174" s="94">
        <v>0</v>
      </c>
      <c r="H174" s="94">
        <v>0</v>
      </c>
      <c r="I174" s="94">
        <v>0</v>
      </c>
      <c r="J174" s="94">
        <v>0</v>
      </c>
      <c r="K174" s="94">
        <v>0</v>
      </c>
      <c r="L174" s="94">
        <v>0</v>
      </c>
      <c r="M174" s="94">
        <v>0</v>
      </c>
      <c r="N174" s="94">
        <v>0</v>
      </c>
      <c r="O174" s="94">
        <v>0</v>
      </c>
      <c r="P174" s="94">
        <v>0</v>
      </c>
      <c r="Q174" s="94">
        <v>0</v>
      </c>
      <c r="R174" s="94">
        <v>0</v>
      </c>
      <c r="S174" s="95">
        <v>0</v>
      </c>
      <c r="T174" s="94">
        <v>0</v>
      </c>
      <c r="U174" s="94">
        <v>0</v>
      </c>
      <c r="V174" s="182">
        <v>0</v>
      </c>
      <c r="W174" s="94"/>
      <c r="X174" s="94"/>
      <c r="Y174" s="94"/>
      <c r="Z174" s="94"/>
      <c r="AA174" s="94"/>
      <c r="AB174" s="94"/>
      <c r="AC174" s="94"/>
      <c r="AD174" s="96">
        <f>SUM(Tabela15[[#This Row],[Jan]:[Dez13]])</f>
        <v>0</v>
      </c>
      <c r="AE174" s="115">
        <f>AD174/SUM($AD$6:$AD$397)</f>
        <v>0</v>
      </c>
      <c r="AF174" s="102" t="str">
        <f t="shared" si="2"/>
        <v>C</v>
      </c>
    </row>
    <row r="175" spans="3:32" x14ac:dyDescent="0.25">
      <c r="C175" s="84" t="s">
        <v>1449</v>
      </c>
      <c r="D175" s="92" t="s">
        <v>1450</v>
      </c>
      <c r="E175" s="93" t="s">
        <v>1275</v>
      </c>
      <c r="F175" s="82">
        <v>0</v>
      </c>
      <c r="G175" s="94">
        <v>0</v>
      </c>
      <c r="H175" s="94">
        <v>2</v>
      </c>
      <c r="I175" s="94">
        <v>4</v>
      </c>
      <c r="J175" s="94">
        <v>0</v>
      </c>
      <c r="K175" s="94">
        <v>0</v>
      </c>
      <c r="L175" s="94">
        <v>0</v>
      </c>
      <c r="M175" s="94">
        <v>82</v>
      </c>
      <c r="N175" s="94">
        <v>0</v>
      </c>
      <c r="O175" s="94">
        <v>0</v>
      </c>
      <c r="P175" s="94">
        <v>0</v>
      </c>
      <c r="Q175" s="94">
        <v>6</v>
      </c>
      <c r="R175" s="94">
        <v>4</v>
      </c>
      <c r="S175" s="95">
        <v>0</v>
      </c>
      <c r="T175" s="94">
        <v>0</v>
      </c>
      <c r="U175" s="94">
        <v>0</v>
      </c>
      <c r="V175" s="182">
        <v>0</v>
      </c>
      <c r="W175" s="94"/>
      <c r="X175" s="94"/>
      <c r="Y175" s="94"/>
      <c r="Z175" s="94"/>
      <c r="AA175" s="94"/>
      <c r="AB175" s="94"/>
      <c r="AC175" s="94"/>
      <c r="AD175" s="96">
        <f>SUM(Tabela15[[#This Row],[Jan]:[Dez13]])</f>
        <v>98</v>
      </c>
      <c r="AE175" s="115">
        <f>AD175/SUM($AD$6:$AD$397)</f>
        <v>3.1553460577492725E-4</v>
      </c>
      <c r="AF175" s="102" t="str">
        <f t="shared" si="2"/>
        <v>C</v>
      </c>
    </row>
    <row r="176" spans="3:32" x14ac:dyDescent="0.25">
      <c r="C176" s="84" t="s">
        <v>1049</v>
      </c>
      <c r="D176" s="92" t="s">
        <v>1475</v>
      </c>
      <c r="E176" s="93" t="s">
        <v>1467</v>
      </c>
      <c r="F176" s="82">
        <v>0</v>
      </c>
      <c r="G176" s="94">
        <v>0</v>
      </c>
      <c r="H176" s="94">
        <v>1</v>
      </c>
      <c r="I176" s="94">
        <v>1</v>
      </c>
      <c r="J176" s="94">
        <v>1</v>
      </c>
      <c r="K176" s="94">
        <v>1</v>
      </c>
      <c r="L176" s="94">
        <v>5</v>
      </c>
      <c r="M176" s="94">
        <v>1</v>
      </c>
      <c r="N176" s="94">
        <v>0</v>
      </c>
      <c r="O176" s="94">
        <v>1</v>
      </c>
      <c r="P176" s="94">
        <v>0</v>
      </c>
      <c r="Q176" s="94">
        <v>0</v>
      </c>
      <c r="R176" s="94">
        <v>0</v>
      </c>
      <c r="S176" s="95">
        <v>0</v>
      </c>
      <c r="T176" s="94">
        <v>0</v>
      </c>
      <c r="U176" s="94">
        <v>1</v>
      </c>
      <c r="V176" s="182">
        <v>0</v>
      </c>
      <c r="W176" s="94"/>
      <c r="X176" s="94"/>
      <c r="Y176" s="94"/>
      <c r="Z176" s="94"/>
      <c r="AA176" s="94"/>
      <c r="AB176" s="94"/>
      <c r="AC176" s="94"/>
      <c r="AD176" s="96">
        <f>SUM(Tabela15[[#This Row],[Jan]:[Dez13]])</f>
        <v>12</v>
      </c>
      <c r="AE176" s="115">
        <f>AD176/SUM($AD$6:$AD$397)</f>
        <v>3.8636890503052314E-5</v>
      </c>
      <c r="AF176" s="102" t="str">
        <f t="shared" si="2"/>
        <v>C</v>
      </c>
    </row>
    <row r="177" spans="3:32" x14ac:dyDescent="0.25">
      <c r="C177" s="84" t="s">
        <v>1086</v>
      </c>
      <c r="D177" s="92" t="s">
        <v>1598</v>
      </c>
      <c r="E177" s="93" t="s">
        <v>1463</v>
      </c>
      <c r="F177" s="82">
        <v>0</v>
      </c>
      <c r="G177" s="94">
        <v>15</v>
      </c>
      <c r="H177" s="94">
        <v>24</v>
      </c>
      <c r="I177" s="94">
        <v>0</v>
      </c>
      <c r="J177" s="94">
        <v>0</v>
      </c>
      <c r="K177" s="94">
        <v>6</v>
      </c>
      <c r="L177" s="94">
        <v>0</v>
      </c>
      <c r="M177" s="94">
        <v>0</v>
      </c>
      <c r="N177" s="94">
        <v>0</v>
      </c>
      <c r="O177" s="94">
        <v>12</v>
      </c>
      <c r="P177" s="94">
        <v>10</v>
      </c>
      <c r="Q177" s="94">
        <v>0</v>
      </c>
      <c r="R177" s="94">
        <v>0</v>
      </c>
      <c r="S177" s="95">
        <v>0</v>
      </c>
      <c r="T177" s="94">
        <v>6</v>
      </c>
      <c r="U177" s="94">
        <v>36</v>
      </c>
      <c r="V177" s="182">
        <v>0</v>
      </c>
      <c r="W177" s="94"/>
      <c r="X177" s="94"/>
      <c r="Y177" s="94"/>
      <c r="Z177" s="94"/>
      <c r="AA177" s="94"/>
      <c r="AB177" s="94"/>
      <c r="AC177" s="94"/>
      <c r="AD177" s="96">
        <f>SUM(Tabela15[[#This Row],[Jan]:[Dez13]])</f>
        <v>109</v>
      </c>
      <c r="AE177" s="115">
        <f>AD177/SUM($AD$6:$AD$397)</f>
        <v>3.5095175540272519E-4</v>
      </c>
      <c r="AF177" s="102" t="str">
        <f t="shared" si="2"/>
        <v>C</v>
      </c>
    </row>
    <row r="178" spans="3:32" x14ac:dyDescent="0.25">
      <c r="C178" s="85" t="s">
        <v>1072</v>
      </c>
      <c r="D178" s="92" t="s">
        <v>1530</v>
      </c>
      <c r="E178" s="93" t="s">
        <v>1463</v>
      </c>
      <c r="F178" s="82">
        <v>4</v>
      </c>
      <c r="G178" s="94">
        <v>13</v>
      </c>
      <c r="H178" s="94">
        <v>20</v>
      </c>
      <c r="I178" s="94">
        <v>0</v>
      </c>
      <c r="J178" s="94">
        <v>2</v>
      </c>
      <c r="K178" s="94">
        <v>8</v>
      </c>
      <c r="L178" s="94">
        <v>3</v>
      </c>
      <c r="M178" s="94">
        <v>0</v>
      </c>
      <c r="N178" s="94">
        <v>4</v>
      </c>
      <c r="O178" s="94">
        <v>33</v>
      </c>
      <c r="P178" s="94">
        <v>16</v>
      </c>
      <c r="Q178" s="94">
        <v>0</v>
      </c>
      <c r="R178" s="94">
        <v>2</v>
      </c>
      <c r="S178" s="95">
        <v>2</v>
      </c>
      <c r="T178" s="94">
        <v>0</v>
      </c>
      <c r="U178" s="94">
        <v>4</v>
      </c>
      <c r="V178" s="182">
        <v>2</v>
      </c>
      <c r="W178" s="94"/>
      <c r="X178" s="94"/>
      <c r="Y178" s="94"/>
      <c r="Z178" s="94"/>
      <c r="AA178" s="94"/>
      <c r="AB178" s="94"/>
      <c r="AC178" s="94"/>
      <c r="AD178" s="96">
        <f>SUM(Tabela15[[#This Row],[Jan]:[Dez13]])</f>
        <v>113</v>
      </c>
      <c r="AE178" s="115">
        <f>AD178/SUM($AD$6:$AD$397)</f>
        <v>3.6383071890374263E-4</v>
      </c>
      <c r="AF178" s="102" t="str">
        <f t="shared" si="2"/>
        <v>C</v>
      </c>
    </row>
    <row r="179" spans="3:32" x14ac:dyDescent="0.25">
      <c r="C179" s="84" t="s">
        <v>1478</v>
      </c>
      <c r="D179" s="92" t="s">
        <v>1479</v>
      </c>
      <c r="E179" s="93" t="s">
        <v>1467</v>
      </c>
      <c r="F179" s="82">
        <v>0</v>
      </c>
      <c r="G179" s="94">
        <v>0</v>
      </c>
      <c r="H179" s="94">
        <v>0</v>
      </c>
      <c r="I179" s="94">
        <v>0</v>
      </c>
      <c r="J179" s="94">
        <v>1</v>
      </c>
      <c r="K179" s="94">
        <v>0</v>
      </c>
      <c r="L179" s="94">
        <v>0</v>
      </c>
      <c r="M179" s="94">
        <v>0</v>
      </c>
      <c r="N179" s="94">
        <v>0</v>
      </c>
      <c r="O179" s="94">
        <v>0</v>
      </c>
      <c r="P179" s="94">
        <v>1</v>
      </c>
      <c r="Q179" s="94">
        <v>2</v>
      </c>
      <c r="R179" s="94">
        <v>0</v>
      </c>
      <c r="S179" s="95">
        <v>0</v>
      </c>
      <c r="T179" s="94">
        <v>0</v>
      </c>
      <c r="U179" s="94">
        <v>1</v>
      </c>
      <c r="V179" s="182">
        <v>0</v>
      </c>
      <c r="W179" s="94"/>
      <c r="X179" s="94"/>
      <c r="Y179" s="94"/>
      <c r="Z179" s="94"/>
      <c r="AA179" s="94"/>
      <c r="AB179" s="94"/>
      <c r="AC179" s="94"/>
      <c r="AD179" s="96">
        <f>SUM(Tabela15[[#This Row],[Jan]:[Dez13]])</f>
        <v>5</v>
      </c>
      <c r="AE179" s="115">
        <f>AD179/SUM($AD$6:$AD$397)</f>
        <v>1.6098704376271798E-5</v>
      </c>
      <c r="AF179" s="102" t="str">
        <f t="shared" si="2"/>
        <v>C</v>
      </c>
    </row>
    <row r="180" spans="3:32" x14ac:dyDescent="0.25">
      <c r="C180" s="84" t="s">
        <v>1088</v>
      </c>
      <c r="D180" s="92" t="s">
        <v>1489</v>
      </c>
      <c r="E180" s="93" t="s">
        <v>1467</v>
      </c>
      <c r="F180" s="82">
        <v>3</v>
      </c>
      <c r="G180" s="94">
        <v>0</v>
      </c>
      <c r="H180" s="94">
        <v>1</v>
      </c>
      <c r="I180" s="94">
        <v>6</v>
      </c>
      <c r="J180" s="94">
        <v>1</v>
      </c>
      <c r="K180" s="94">
        <v>1</v>
      </c>
      <c r="L180" s="94">
        <v>0</v>
      </c>
      <c r="M180" s="94">
        <v>0</v>
      </c>
      <c r="N180" s="94">
        <v>2</v>
      </c>
      <c r="O180" s="94">
        <v>5</v>
      </c>
      <c r="P180" s="94">
        <v>3</v>
      </c>
      <c r="Q180" s="94">
        <v>0</v>
      </c>
      <c r="R180" s="94">
        <v>0</v>
      </c>
      <c r="S180" s="95">
        <v>0</v>
      </c>
      <c r="T180" s="94">
        <v>0</v>
      </c>
      <c r="U180" s="94">
        <v>0</v>
      </c>
      <c r="V180" s="182">
        <v>0</v>
      </c>
      <c r="W180" s="94"/>
      <c r="X180" s="94"/>
      <c r="Y180" s="94"/>
      <c r="Z180" s="94"/>
      <c r="AA180" s="94"/>
      <c r="AB180" s="94"/>
      <c r="AC180" s="94"/>
      <c r="AD180" s="96">
        <f>SUM(Tabela15[[#This Row],[Jan]:[Dez13]])</f>
        <v>22</v>
      </c>
      <c r="AE180" s="115">
        <f>AD180/SUM($AD$6:$AD$397)</f>
        <v>7.083429925559591E-5</v>
      </c>
      <c r="AF180" s="102" t="str">
        <f t="shared" si="2"/>
        <v>C</v>
      </c>
    </row>
    <row r="181" spans="3:32" x14ac:dyDescent="0.25">
      <c r="C181" s="84" t="s">
        <v>1028</v>
      </c>
      <c r="D181" s="92" t="s">
        <v>1611</v>
      </c>
      <c r="E181" s="93" t="s">
        <v>1463</v>
      </c>
      <c r="F181" s="82">
        <v>0</v>
      </c>
      <c r="G181" s="94">
        <v>1</v>
      </c>
      <c r="H181" s="94">
        <v>24</v>
      </c>
      <c r="I181" s="94">
        <v>0</v>
      </c>
      <c r="J181" s="94">
        <v>0</v>
      </c>
      <c r="K181" s="94">
        <v>0</v>
      </c>
      <c r="L181" s="94">
        <v>0</v>
      </c>
      <c r="M181" s="94">
        <v>0</v>
      </c>
      <c r="N181" s="94">
        <v>0</v>
      </c>
      <c r="O181" s="94">
        <v>12</v>
      </c>
      <c r="P181" s="94">
        <v>20</v>
      </c>
      <c r="Q181" s="94">
        <v>5</v>
      </c>
      <c r="R181" s="94">
        <v>0</v>
      </c>
      <c r="S181" s="95">
        <v>0</v>
      </c>
      <c r="T181" s="94">
        <v>12</v>
      </c>
      <c r="U181" s="94">
        <v>0</v>
      </c>
      <c r="V181" s="182">
        <v>20</v>
      </c>
      <c r="W181" s="94"/>
      <c r="X181" s="94"/>
      <c r="Y181" s="94"/>
      <c r="Z181" s="94"/>
      <c r="AA181" s="94"/>
      <c r="AB181" s="94"/>
      <c r="AC181" s="94"/>
      <c r="AD181" s="96">
        <f>SUM(Tabela15[[#This Row],[Jan]:[Dez13]])</f>
        <v>94</v>
      </c>
      <c r="AE181" s="115">
        <f>AD181/SUM($AD$6:$AD$397)</f>
        <v>3.0265564227390982E-4</v>
      </c>
      <c r="AF181" s="102" t="str">
        <f t="shared" si="2"/>
        <v>C</v>
      </c>
    </row>
    <row r="182" spans="3:32" x14ac:dyDescent="0.25">
      <c r="C182" s="84" t="s">
        <v>1457</v>
      </c>
      <c r="D182" s="92" t="s">
        <v>1458</v>
      </c>
      <c r="E182" s="93" t="s">
        <v>1388</v>
      </c>
      <c r="F182" s="82">
        <v>0</v>
      </c>
      <c r="G182" s="94">
        <v>0</v>
      </c>
      <c r="H182" s="94">
        <v>0</v>
      </c>
      <c r="I182" s="94">
        <v>0</v>
      </c>
      <c r="J182" s="94">
        <v>0</v>
      </c>
      <c r="K182" s="94">
        <v>0</v>
      </c>
      <c r="L182" s="94">
        <v>0</v>
      </c>
      <c r="M182" s="94">
        <v>0</v>
      </c>
      <c r="N182" s="94">
        <v>0</v>
      </c>
      <c r="O182" s="94">
        <v>0</v>
      </c>
      <c r="P182" s="94">
        <v>0</v>
      </c>
      <c r="Q182" s="94">
        <v>0</v>
      </c>
      <c r="R182" s="94">
        <v>0</v>
      </c>
      <c r="S182" s="95">
        <v>0</v>
      </c>
      <c r="T182" s="94">
        <v>0</v>
      </c>
      <c r="U182" s="94">
        <v>0</v>
      </c>
      <c r="V182" s="182">
        <v>0</v>
      </c>
      <c r="W182" s="94"/>
      <c r="X182" s="94"/>
      <c r="Y182" s="94"/>
      <c r="Z182" s="94"/>
      <c r="AA182" s="94"/>
      <c r="AB182" s="94"/>
      <c r="AC182" s="94"/>
      <c r="AD182" s="96">
        <f>SUM(Tabela15[[#This Row],[Jan]:[Dez13]])</f>
        <v>0</v>
      </c>
      <c r="AE182" s="115">
        <f>AD182/SUM($AD$6:$AD$397)</f>
        <v>0</v>
      </c>
      <c r="AF182" s="102" t="str">
        <f t="shared" si="2"/>
        <v>C</v>
      </c>
    </row>
    <row r="183" spans="3:32" x14ac:dyDescent="0.25">
      <c r="C183" s="84" t="s">
        <v>1476</v>
      </c>
      <c r="D183" s="92" t="s">
        <v>1477</v>
      </c>
      <c r="E183" s="93" t="s">
        <v>1467</v>
      </c>
      <c r="F183" s="82">
        <v>0</v>
      </c>
      <c r="G183" s="94">
        <v>0</v>
      </c>
      <c r="H183" s="94">
        <v>0</v>
      </c>
      <c r="I183" s="94">
        <v>0</v>
      </c>
      <c r="J183" s="94">
        <v>0</v>
      </c>
      <c r="K183" s="94">
        <v>0</v>
      </c>
      <c r="L183" s="94">
        <v>0</v>
      </c>
      <c r="M183" s="94">
        <v>0</v>
      </c>
      <c r="N183" s="94">
        <v>0</v>
      </c>
      <c r="O183" s="94">
        <v>0</v>
      </c>
      <c r="P183" s="94">
        <v>0</v>
      </c>
      <c r="Q183" s="94">
        <v>0</v>
      </c>
      <c r="R183" s="94">
        <v>0</v>
      </c>
      <c r="S183" s="95">
        <v>0</v>
      </c>
      <c r="T183" s="94">
        <v>0</v>
      </c>
      <c r="U183" s="94">
        <v>0</v>
      </c>
      <c r="V183" s="182">
        <v>0</v>
      </c>
      <c r="W183" s="94"/>
      <c r="X183" s="94"/>
      <c r="Y183" s="94"/>
      <c r="Z183" s="94"/>
      <c r="AA183" s="94"/>
      <c r="AB183" s="94"/>
      <c r="AC183" s="94"/>
      <c r="AD183" s="96">
        <f>SUM(Tabela15[[#This Row],[Jan]:[Dez13]])</f>
        <v>0</v>
      </c>
      <c r="AE183" s="115">
        <f>AD183/SUM($AD$6:$AD$397)</f>
        <v>0</v>
      </c>
      <c r="AF183" s="102" t="str">
        <f t="shared" si="2"/>
        <v>C</v>
      </c>
    </row>
    <row r="184" spans="3:32" x14ac:dyDescent="0.25">
      <c r="C184" s="84" t="s">
        <v>1548</v>
      </c>
      <c r="D184" s="92" t="s">
        <v>1549</v>
      </c>
      <c r="E184" s="93" t="s">
        <v>1325</v>
      </c>
      <c r="F184" s="82">
        <v>8</v>
      </c>
      <c r="G184" s="94">
        <v>0</v>
      </c>
      <c r="H184" s="94">
        <v>27</v>
      </c>
      <c r="I184" s="94">
        <v>2</v>
      </c>
      <c r="J184" s="94">
        <v>8</v>
      </c>
      <c r="K184" s="94">
        <v>0</v>
      </c>
      <c r="L184" s="94">
        <v>2</v>
      </c>
      <c r="M184" s="94">
        <v>2</v>
      </c>
      <c r="N184" s="94">
        <v>2</v>
      </c>
      <c r="O184" s="94">
        <v>4</v>
      </c>
      <c r="P184" s="94">
        <v>0</v>
      </c>
      <c r="Q184" s="94">
        <v>0</v>
      </c>
      <c r="R184" s="94">
        <v>0</v>
      </c>
      <c r="S184" s="95">
        <v>2</v>
      </c>
      <c r="T184" s="94">
        <v>0</v>
      </c>
      <c r="U184" s="94">
        <v>9</v>
      </c>
      <c r="V184" s="182">
        <v>2</v>
      </c>
      <c r="W184" s="94"/>
      <c r="X184" s="94"/>
      <c r="Y184" s="94"/>
      <c r="Z184" s="94"/>
      <c r="AA184" s="94"/>
      <c r="AB184" s="94"/>
      <c r="AC184" s="94"/>
      <c r="AD184" s="96">
        <f>SUM(Tabela15[[#This Row],[Jan]:[Dez13]])</f>
        <v>68</v>
      </c>
      <c r="AE184" s="115">
        <f>AD184/SUM($AD$6:$AD$397)</f>
        <v>2.1894237951729646E-4</v>
      </c>
      <c r="AF184" s="102" t="str">
        <f t="shared" si="2"/>
        <v>C</v>
      </c>
    </row>
    <row r="185" spans="3:32" x14ac:dyDescent="0.25">
      <c r="C185" s="85" t="s">
        <v>998</v>
      </c>
      <c r="D185" s="92" t="s">
        <v>1621</v>
      </c>
      <c r="E185" s="93" t="s">
        <v>1463</v>
      </c>
      <c r="F185" s="82">
        <v>4</v>
      </c>
      <c r="G185" s="94">
        <v>5</v>
      </c>
      <c r="H185" s="94">
        <v>2</v>
      </c>
      <c r="I185" s="94">
        <v>2</v>
      </c>
      <c r="J185" s="94">
        <v>0</v>
      </c>
      <c r="K185" s="94">
        <v>4</v>
      </c>
      <c r="L185" s="94">
        <v>0</v>
      </c>
      <c r="M185" s="94">
        <v>13</v>
      </c>
      <c r="N185" s="94">
        <v>6</v>
      </c>
      <c r="O185" s="94">
        <v>1</v>
      </c>
      <c r="P185" s="94">
        <v>5</v>
      </c>
      <c r="Q185" s="94">
        <v>0</v>
      </c>
      <c r="R185" s="94">
        <v>5</v>
      </c>
      <c r="S185" s="95">
        <v>19</v>
      </c>
      <c r="T185" s="94">
        <v>2</v>
      </c>
      <c r="U185" s="94">
        <v>5</v>
      </c>
      <c r="V185" s="182">
        <v>0</v>
      </c>
      <c r="W185" s="94"/>
      <c r="X185" s="94"/>
      <c r="Y185" s="94"/>
      <c r="Z185" s="94"/>
      <c r="AA185" s="94"/>
      <c r="AB185" s="94"/>
      <c r="AC185" s="94"/>
      <c r="AD185" s="96">
        <f>SUM(Tabela15[[#This Row],[Jan]:[Dez13]])</f>
        <v>73</v>
      </c>
      <c r="AE185" s="115">
        <f>AD185/SUM($AD$6:$AD$397)</f>
        <v>2.3504108389356824E-4</v>
      </c>
      <c r="AF185" s="102" t="str">
        <f t="shared" si="2"/>
        <v>C</v>
      </c>
    </row>
    <row r="186" spans="3:32" x14ac:dyDescent="0.25">
      <c r="C186" s="84" t="s">
        <v>1484</v>
      </c>
      <c r="D186" s="92" t="s">
        <v>1485</v>
      </c>
      <c r="E186" s="93" t="s">
        <v>1467</v>
      </c>
      <c r="F186" s="82">
        <v>2</v>
      </c>
      <c r="G186" s="94">
        <v>0</v>
      </c>
      <c r="H186" s="94">
        <v>0</v>
      </c>
      <c r="I186" s="94">
        <v>0</v>
      </c>
      <c r="J186" s="94">
        <v>0</v>
      </c>
      <c r="K186" s="94">
        <v>0</v>
      </c>
      <c r="L186" s="94">
        <v>0</v>
      </c>
      <c r="M186" s="94">
        <v>0</v>
      </c>
      <c r="N186" s="94">
        <v>0</v>
      </c>
      <c r="O186" s="94">
        <v>0</v>
      </c>
      <c r="P186" s="94">
        <v>0</v>
      </c>
      <c r="Q186" s="94">
        <v>0</v>
      </c>
      <c r="R186" s="94">
        <v>0</v>
      </c>
      <c r="S186" s="95">
        <v>0</v>
      </c>
      <c r="T186" s="94">
        <v>0</v>
      </c>
      <c r="U186" s="94">
        <v>0</v>
      </c>
      <c r="V186" s="182">
        <v>0</v>
      </c>
      <c r="W186" s="94"/>
      <c r="X186" s="94"/>
      <c r="Y186" s="94"/>
      <c r="Z186" s="94"/>
      <c r="AA186" s="94"/>
      <c r="AB186" s="94"/>
      <c r="AC186" s="94"/>
      <c r="AD186" s="96">
        <f>SUM(Tabela15[[#This Row],[Jan]:[Dez13]])</f>
        <v>2</v>
      </c>
      <c r="AE186" s="115">
        <f>AD186/SUM($AD$6:$AD$397)</f>
        <v>6.4394817505087187E-6</v>
      </c>
      <c r="AF186" s="102" t="str">
        <f t="shared" si="2"/>
        <v>C</v>
      </c>
    </row>
    <row r="187" spans="3:32" x14ac:dyDescent="0.25">
      <c r="C187" s="84" t="s">
        <v>1482</v>
      </c>
      <c r="D187" s="92" t="s">
        <v>1483</v>
      </c>
      <c r="E187" s="93" t="s">
        <v>1467</v>
      </c>
      <c r="F187" s="82">
        <v>0</v>
      </c>
      <c r="G187" s="94">
        <v>0</v>
      </c>
      <c r="H187" s="94">
        <v>0</v>
      </c>
      <c r="I187" s="94">
        <v>0</v>
      </c>
      <c r="J187" s="94">
        <v>0</v>
      </c>
      <c r="K187" s="94">
        <v>0</v>
      </c>
      <c r="L187" s="94">
        <v>0</v>
      </c>
      <c r="M187" s="94">
        <v>0</v>
      </c>
      <c r="N187" s="94">
        <v>0</v>
      </c>
      <c r="O187" s="94">
        <v>0</v>
      </c>
      <c r="P187" s="94">
        <v>0</v>
      </c>
      <c r="Q187" s="94">
        <v>0</v>
      </c>
      <c r="R187" s="94">
        <v>0</v>
      </c>
      <c r="S187" s="95">
        <v>0</v>
      </c>
      <c r="T187" s="94">
        <v>0</v>
      </c>
      <c r="U187" s="94">
        <v>0</v>
      </c>
      <c r="V187" s="182">
        <v>0</v>
      </c>
      <c r="W187" s="94"/>
      <c r="X187" s="94"/>
      <c r="Y187" s="94"/>
      <c r="Z187" s="94"/>
      <c r="AA187" s="94"/>
      <c r="AB187" s="94"/>
      <c r="AC187" s="94"/>
      <c r="AD187" s="96">
        <f>SUM(Tabela15[[#This Row],[Jan]:[Dez13]])</f>
        <v>0</v>
      </c>
      <c r="AE187" s="115">
        <f>AD187/SUM($AD$6:$AD$397)</f>
        <v>0</v>
      </c>
      <c r="AF187" s="102" t="str">
        <f t="shared" si="2"/>
        <v>C</v>
      </c>
    </row>
    <row r="188" spans="3:32" x14ac:dyDescent="0.25">
      <c r="C188" s="84" t="s">
        <v>1471</v>
      </c>
      <c r="D188" s="92" t="s">
        <v>1472</v>
      </c>
      <c r="E188" s="93" t="s">
        <v>1275</v>
      </c>
      <c r="F188" s="82">
        <v>2</v>
      </c>
      <c r="G188" s="94">
        <v>0</v>
      </c>
      <c r="H188" s="94">
        <v>4</v>
      </c>
      <c r="I188" s="94">
        <v>0</v>
      </c>
      <c r="J188" s="94">
        <v>0</v>
      </c>
      <c r="K188" s="94">
        <v>0</v>
      </c>
      <c r="L188" s="94">
        <v>0</v>
      </c>
      <c r="M188" s="94">
        <v>1</v>
      </c>
      <c r="N188" s="94">
        <v>0</v>
      </c>
      <c r="O188" s="94">
        <v>2</v>
      </c>
      <c r="P188" s="94">
        <v>0</v>
      </c>
      <c r="Q188" s="94">
        <v>0</v>
      </c>
      <c r="R188" s="94">
        <v>0</v>
      </c>
      <c r="S188" s="95">
        <v>4</v>
      </c>
      <c r="T188" s="94">
        <v>0</v>
      </c>
      <c r="U188" s="94">
        <v>0</v>
      </c>
      <c r="V188" s="182">
        <v>0</v>
      </c>
      <c r="W188" s="94"/>
      <c r="X188" s="94"/>
      <c r="Y188" s="94"/>
      <c r="Z188" s="94"/>
      <c r="AA188" s="94"/>
      <c r="AB188" s="94"/>
      <c r="AC188" s="94"/>
      <c r="AD188" s="96">
        <f>SUM(Tabela15[[#This Row],[Jan]:[Dez13]])</f>
        <v>13</v>
      </c>
      <c r="AE188" s="115">
        <f>AD188/SUM($AD$6:$AD$397)</f>
        <v>4.1856631378306673E-5</v>
      </c>
      <c r="AF188" s="102" t="str">
        <f t="shared" si="2"/>
        <v>C</v>
      </c>
    </row>
    <row r="189" spans="3:32" x14ac:dyDescent="0.25">
      <c r="C189" s="84" t="s">
        <v>1032</v>
      </c>
      <c r="D189" s="92" t="s">
        <v>1613</v>
      </c>
      <c r="E189" s="93" t="s">
        <v>1463</v>
      </c>
      <c r="F189" s="82">
        <v>0</v>
      </c>
      <c r="G189" s="94">
        <v>1</v>
      </c>
      <c r="H189" s="94">
        <v>24</v>
      </c>
      <c r="I189" s="94">
        <v>0</v>
      </c>
      <c r="J189" s="94">
        <v>0</v>
      </c>
      <c r="K189" s="94">
        <v>6</v>
      </c>
      <c r="L189" s="94">
        <v>0</v>
      </c>
      <c r="M189" s="94">
        <v>0</v>
      </c>
      <c r="N189" s="94">
        <v>0</v>
      </c>
      <c r="O189" s="94">
        <v>12</v>
      </c>
      <c r="P189" s="94">
        <v>5</v>
      </c>
      <c r="Q189" s="94">
        <v>0</v>
      </c>
      <c r="R189" s="94">
        <v>0</v>
      </c>
      <c r="S189" s="95">
        <v>0</v>
      </c>
      <c r="T189" s="94">
        <v>0</v>
      </c>
      <c r="U189" s="94">
        <v>18</v>
      </c>
      <c r="V189" s="182">
        <v>0</v>
      </c>
      <c r="W189" s="94"/>
      <c r="X189" s="94"/>
      <c r="Y189" s="94"/>
      <c r="Z189" s="94"/>
      <c r="AA189" s="94"/>
      <c r="AB189" s="94"/>
      <c r="AC189" s="94"/>
      <c r="AD189" s="96">
        <f>SUM(Tabela15[[#This Row],[Jan]:[Dez13]])</f>
        <v>66</v>
      </c>
      <c r="AE189" s="115">
        <f>AD189/SUM($AD$6:$AD$397)</f>
        <v>2.1250289776678772E-4</v>
      </c>
      <c r="AF189" s="102" t="str">
        <f t="shared" si="2"/>
        <v>C</v>
      </c>
    </row>
    <row r="190" spans="3:32" x14ac:dyDescent="0.25">
      <c r="C190" s="85" t="s">
        <v>929</v>
      </c>
      <c r="D190" s="92" t="s">
        <v>1624</v>
      </c>
      <c r="E190" s="93" t="s">
        <v>1463</v>
      </c>
      <c r="F190" s="82">
        <v>3</v>
      </c>
      <c r="G190" s="94">
        <v>5</v>
      </c>
      <c r="H190" s="94">
        <v>10</v>
      </c>
      <c r="I190" s="94">
        <v>1</v>
      </c>
      <c r="J190" s="94">
        <v>0</v>
      </c>
      <c r="K190" s="94">
        <v>5</v>
      </c>
      <c r="L190" s="94">
        <v>4</v>
      </c>
      <c r="M190" s="94">
        <v>4</v>
      </c>
      <c r="N190" s="94">
        <v>10</v>
      </c>
      <c r="O190" s="94">
        <v>6</v>
      </c>
      <c r="P190" s="94">
        <v>8</v>
      </c>
      <c r="Q190" s="94">
        <v>1</v>
      </c>
      <c r="R190" s="94">
        <v>11</v>
      </c>
      <c r="S190" s="95">
        <v>0</v>
      </c>
      <c r="T190" s="94">
        <v>3</v>
      </c>
      <c r="U190" s="94">
        <v>7</v>
      </c>
      <c r="V190" s="182">
        <v>2</v>
      </c>
      <c r="W190" s="94"/>
      <c r="X190" s="94"/>
      <c r="Y190" s="94"/>
      <c r="Z190" s="94"/>
      <c r="AA190" s="94"/>
      <c r="AB190" s="94"/>
      <c r="AC190" s="94"/>
      <c r="AD190" s="96">
        <f>SUM(Tabela15[[#This Row],[Jan]:[Dez13]])</f>
        <v>80</v>
      </c>
      <c r="AE190" s="115">
        <f>AD190/SUM($AD$6:$AD$397)</f>
        <v>2.5757927002034877E-4</v>
      </c>
      <c r="AF190" s="102" t="str">
        <f t="shared" si="2"/>
        <v>C</v>
      </c>
    </row>
    <row r="191" spans="3:32" x14ac:dyDescent="0.25">
      <c r="C191" s="85" t="s">
        <v>740</v>
      </c>
      <c r="D191" s="92" t="s">
        <v>1495</v>
      </c>
      <c r="E191" s="93" t="s">
        <v>1463</v>
      </c>
      <c r="F191" s="82">
        <v>2</v>
      </c>
      <c r="G191" s="94">
        <v>0</v>
      </c>
      <c r="H191" s="94">
        <v>50</v>
      </c>
      <c r="I191" s="94">
        <v>0</v>
      </c>
      <c r="J191" s="94">
        <v>0</v>
      </c>
      <c r="K191" s="94">
        <v>28</v>
      </c>
      <c r="L191" s="94">
        <v>12</v>
      </c>
      <c r="M191" s="94">
        <v>55</v>
      </c>
      <c r="N191" s="94">
        <v>7</v>
      </c>
      <c r="O191" s="94">
        <v>7</v>
      </c>
      <c r="P191" s="94">
        <v>17</v>
      </c>
      <c r="Q191" s="94">
        <v>4</v>
      </c>
      <c r="R191" s="94">
        <v>5</v>
      </c>
      <c r="S191" s="95">
        <v>0</v>
      </c>
      <c r="T191" s="94">
        <v>0</v>
      </c>
      <c r="U191" s="94">
        <v>0</v>
      </c>
      <c r="V191" s="182">
        <v>0</v>
      </c>
      <c r="W191" s="94"/>
      <c r="X191" s="94"/>
      <c r="Y191" s="94"/>
      <c r="Z191" s="94"/>
      <c r="AA191" s="94"/>
      <c r="AB191" s="94"/>
      <c r="AC191" s="94"/>
      <c r="AD191" s="96">
        <f>SUM(Tabela15[[#This Row],[Jan]:[Dez13]])</f>
        <v>187</v>
      </c>
      <c r="AE191" s="115">
        <f>AD191/SUM($AD$6:$AD$397)</f>
        <v>6.0209154367256521E-4</v>
      </c>
      <c r="AF191" s="102" t="str">
        <f t="shared" si="2"/>
        <v>C</v>
      </c>
    </row>
    <row r="192" spans="3:32" x14ac:dyDescent="0.25">
      <c r="C192" s="84" t="s">
        <v>1587</v>
      </c>
      <c r="D192" s="92" t="s">
        <v>1588</v>
      </c>
      <c r="E192" s="93" t="s">
        <v>1405</v>
      </c>
      <c r="F192" s="82">
        <v>0</v>
      </c>
      <c r="G192" s="94">
        <v>0</v>
      </c>
      <c r="H192" s="94">
        <v>0</v>
      </c>
      <c r="I192" s="94">
        <v>0</v>
      </c>
      <c r="J192" s="94">
        <v>0</v>
      </c>
      <c r="K192" s="94">
        <v>0</v>
      </c>
      <c r="L192" s="94">
        <v>0</v>
      </c>
      <c r="M192" s="94">
        <v>0</v>
      </c>
      <c r="N192" s="94">
        <v>0</v>
      </c>
      <c r="O192" s="94">
        <v>0</v>
      </c>
      <c r="P192" s="94">
        <v>0</v>
      </c>
      <c r="Q192" s="94">
        <v>0</v>
      </c>
      <c r="R192" s="94">
        <v>0</v>
      </c>
      <c r="S192" s="95">
        <v>0</v>
      </c>
      <c r="T192" s="94">
        <v>0</v>
      </c>
      <c r="U192" s="94">
        <v>0</v>
      </c>
      <c r="V192" s="182">
        <v>0</v>
      </c>
      <c r="W192" s="94"/>
      <c r="X192" s="94"/>
      <c r="Y192" s="94"/>
      <c r="Z192" s="94"/>
      <c r="AA192" s="94"/>
      <c r="AB192" s="94"/>
      <c r="AC192" s="94"/>
      <c r="AD192" s="96">
        <f>SUM(Tabela15[[#This Row],[Jan]:[Dez13]])</f>
        <v>0</v>
      </c>
      <c r="AE192" s="115">
        <f>AD192/SUM($AD$6:$AD$397)</f>
        <v>0</v>
      </c>
      <c r="AF192" s="102" t="str">
        <f t="shared" si="2"/>
        <v>C</v>
      </c>
    </row>
    <row r="193" spans="3:32" x14ac:dyDescent="0.25">
      <c r="C193" s="84" t="s">
        <v>1585</v>
      </c>
      <c r="D193" s="92" t="s">
        <v>1586</v>
      </c>
      <c r="E193" s="93" t="s">
        <v>1405</v>
      </c>
      <c r="F193" s="82">
        <v>0</v>
      </c>
      <c r="G193" s="94">
        <v>0</v>
      </c>
      <c r="H193" s="94">
        <v>0</v>
      </c>
      <c r="I193" s="94">
        <v>0</v>
      </c>
      <c r="J193" s="94">
        <v>0</v>
      </c>
      <c r="K193" s="94">
        <v>0</v>
      </c>
      <c r="L193" s="94">
        <v>0</v>
      </c>
      <c r="M193" s="94">
        <v>0</v>
      </c>
      <c r="N193" s="94">
        <v>0</v>
      </c>
      <c r="O193" s="94">
        <v>0</v>
      </c>
      <c r="P193" s="94">
        <v>0</v>
      </c>
      <c r="Q193" s="94">
        <v>0</v>
      </c>
      <c r="R193" s="94">
        <v>0</v>
      </c>
      <c r="S193" s="95">
        <v>0</v>
      </c>
      <c r="T193" s="94">
        <v>0</v>
      </c>
      <c r="U193" s="94">
        <v>0</v>
      </c>
      <c r="V193" s="182">
        <v>0</v>
      </c>
      <c r="W193" s="94"/>
      <c r="X193" s="94"/>
      <c r="Y193" s="94"/>
      <c r="Z193" s="94"/>
      <c r="AA193" s="94"/>
      <c r="AB193" s="94"/>
      <c r="AC193" s="94"/>
      <c r="AD193" s="96">
        <f>SUM(Tabela15[[#This Row],[Jan]:[Dez13]])</f>
        <v>0</v>
      </c>
      <c r="AE193" s="115">
        <f>AD193/SUM($AD$6:$AD$397)</f>
        <v>0</v>
      </c>
      <c r="AF193" s="102" t="str">
        <f t="shared" si="2"/>
        <v>C</v>
      </c>
    </row>
    <row r="194" spans="3:32" x14ac:dyDescent="0.25">
      <c r="C194" s="84" t="s">
        <v>1025</v>
      </c>
      <c r="D194" s="92" t="s">
        <v>1637</v>
      </c>
      <c r="E194" s="93" t="s">
        <v>1463</v>
      </c>
      <c r="F194" s="82">
        <v>0</v>
      </c>
      <c r="G194" s="94">
        <v>0</v>
      </c>
      <c r="H194" s="94">
        <v>3</v>
      </c>
      <c r="I194" s="94">
        <v>1</v>
      </c>
      <c r="J194" s="94">
        <v>0</v>
      </c>
      <c r="K194" s="94">
        <v>0</v>
      </c>
      <c r="L194" s="94">
        <v>0</v>
      </c>
      <c r="M194" s="94">
        <v>0</v>
      </c>
      <c r="N194" s="94">
        <v>0</v>
      </c>
      <c r="O194" s="94">
        <v>0</v>
      </c>
      <c r="P194" s="94">
        <v>1</v>
      </c>
      <c r="Q194" s="94">
        <v>0</v>
      </c>
      <c r="R194" s="94">
        <v>0</v>
      </c>
      <c r="S194" s="95">
        <v>0</v>
      </c>
      <c r="T194" s="94">
        <v>0</v>
      </c>
      <c r="U194" s="94">
        <v>0</v>
      </c>
      <c r="V194" s="182">
        <v>0</v>
      </c>
      <c r="W194" s="94"/>
      <c r="X194" s="94"/>
      <c r="Y194" s="94"/>
      <c r="Z194" s="94"/>
      <c r="AA194" s="94"/>
      <c r="AB194" s="94"/>
      <c r="AC194" s="94"/>
      <c r="AD194" s="96">
        <f>SUM(Tabela15[[#This Row],[Jan]:[Dez13]])</f>
        <v>5</v>
      </c>
      <c r="AE194" s="115">
        <f>AD194/SUM($AD$6:$AD$397)</f>
        <v>1.6098704376271798E-5</v>
      </c>
      <c r="AF194" s="102" t="str">
        <f t="shared" si="2"/>
        <v>C</v>
      </c>
    </row>
    <row r="195" spans="3:32" x14ac:dyDescent="0.25">
      <c r="C195" s="85" t="s">
        <v>957</v>
      </c>
      <c r="D195" s="92" t="s">
        <v>1503</v>
      </c>
      <c r="E195" s="93" t="s">
        <v>1463</v>
      </c>
      <c r="F195" s="82">
        <v>0</v>
      </c>
      <c r="G195" s="94">
        <v>2</v>
      </c>
      <c r="H195" s="94">
        <v>4</v>
      </c>
      <c r="I195" s="94">
        <v>0</v>
      </c>
      <c r="J195" s="94">
        <v>0</v>
      </c>
      <c r="K195" s="94">
        <v>7</v>
      </c>
      <c r="L195" s="94">
        <v>0</v>
      </c>
      <c r="M195" s="94">
        <v>2</v>
      </c>
      <c r="N195" s="94">
        <v>0</v>
      </c>
      <c r="O195" s="94">
        <v>5</v>
      </c>
      <c r="P195" s="94">
        <v>1</v>
      </c>
      <c r="Q195" s="94">
        <v>0</v>
      </c>
      <c r="R195" s="94">
        <v>1</v>
      </c>
      <c r="S195" s="95">
        <v>1</v>
      </c>
      <c r="T195" s="94">
        <v>0</v>
      </c>
      <c r="U195" s="94">
        <v>0</v>
      </c>
      <c r="V195" s="182">
        <v>2</v>
      </c>
      <c r="W195" s="94"/>
      <c r="X195" s="94"/>
      <c r="Y195" s="94"/>
      <c r="Z195" s="94"/>
      <c r="AA195" s="94"/>
      <c r="AB195" s="94"/>
      <c r="AC195" s="94"/>
      <c r="AD195" s="96">
        <f>SUM(Tabela15[[#This Row],[Jan]:[Dez13]])</f>
        <v>25</v>
      </c>
      <c r="AE195" s="115">
        <f>AD195/SUM($AD$6:$AD$397)</f>
        <v>8.0493521881358986E-5</v>
      </c>
      <c r="AF195" s="102" t="str">
        <f t="shared" si="2"/>
        <v>C</v>
      </c>
    </row>
    <row r="196" spans="3:32" x14ac:dyDescent="0.25">
      <c r="C196" s="85" t="s">
        <v>736</v>
      </c>
      <c r="D196" s="92" t="s">
        <v>1560</v>
      </c>
      <c r="E196" s="93" t="s">
        <v>1463</v>
      </c>
      <c r="F196" s="82">
        <v>0</v>
      </c>
      <c r="G196" s="94">
        <v>2</v>
      </c>
      <c r="H196" s="94">
        <v>33</v>
      </c>
      <c r="I196" s="94">
        <v>8</v>
      </c>
      <c r="J196" s="94">
        <v>0</v>
      </c>
      <c r="K196" s="94">
        <v>2</v>
      </c>
      <c r="L196" s="94">
        <v>2</v>
      </c>
      <c r="M196" s="94">
        <v>0</v>
      </c>
      <c r="N196" s="94">
        <v>1</v>
      </c>
      <c r="O196" s="94">
        <v>6</v>
      </c>
      <c r="P196" s="94">
        <v>7</v>
      </c>
      <c r="Q196" s="94">
        <v>1</v>
      </c>
      <c r="R196" s="94">
        <v>0</v>
      </c>
      <c r="S196" s="95">
        <v>5</v>
      </c>
      <c r="T196" s="94">
        <v>5</v>
      </c>
      <c r="U196" s="94">
        <v>0</v>
      </c>
      <c r="V196" s="182">
        <v>2</v>
      </c>
      <c r="W196" s="94"/>
      <c r="X196" s="94"/>
      <c r="Y196" s="94"/>
      <c r="Z196" s="94"/>
      <c r="AA196" s="94"/>
      <c r="AB196" s="94"/>
      <c r="AC196" s="94"/>
      <c r="AD196" s="96">
        <f>SUM(Tabela15[[#This Row],[Jan]:[Dez13]])</f>
        <v>74</v>
      </c>
      <c r="AE196" s="115">
        <f>AD196/SUM($AD$6:$AD$397)</f>
        <v>2.3826082476882261E-4</v>
      </c>
      <c r="AF196" s="102" t="str">
        <f t="shared" si="2"/>
        <v>C</v>
      </c>
    </row>
    <row r="197" spans="3:32" x14ac:dyDescent="0.25">
      <c r="C197" s="85" t="s">
        <v>917</v>
      </c>
      <c r="D197" s="92" t="s">
        <v>1488</v>
      </c>
      <c r="E197" s="93" t="s">
        <v>1463</v>
      </c>
      <c r="F197" s="82">
        <v>0</v>
      </c>
      <c r="G197" s="94">
        <v>0</v>
      </c>
      <c r="H197" s="94">
        <v>0</v>
      </c>
      <c r="I197" s="94">
        <v>0</v>
      </c>
      <c r="J197" s="94">
        <v>0</v>
      </c>
      <c r="K197" s="94">
        <v>42</v>
      </c>
      <c r="L197" s="94">
        <v>4</v>
      </c>
      <c r="M197" s="94">
        <v>4</v>
      </c>
      <c r="N197" s="94">
        <v>5</v>
      </c>
      <c r="O197" s="94">
        <v>13</v>
      </c>
      <c r="P197" s="94">
        <v>5</v>
      </c>
      <c r="Q197" s="94">
        <v>2</v>
      </c>
      <c r="R197" s="94">
        <v>16</v>
      </c>
      <c r="S197" s="95">
        <v>7</v>
      </c>
      <c r="T197" s="94">
        <v>3</v>
      </c>
      <c r="U197" s="94">
        <v>5</v>
      </c>
      <c r="V197" s="182">
        <v>3</v>
      </c>
      <c r="W197" s="94"/>
      <c r="X197" s="99"/>
      <c r="Y197" s="99"/>
      <c r="Z197" s="99"/>
      <c r="AA197" s="99"/>
      <c r="AB197" s="99"/>
      <c r="AC197" s="99"/>
      <c r="AD197" s="96">
        <f>SUM(Tabela15[[#This Row],[Jan]:[Dez13]])</f>
        <v>109</v>
      </c>
      <c r="AE197" s="115">
        <f>AD197/SUM($AD$6:$AD$397)</f>
        <v>3.5095175540272519E-4</v>
      </c>
      <c r="AF197" s="102" t="str">
        <f t="shared" si="2"/>
        <v>C</v>
      </c>
    </row>
    <row r="198" spans="3:32" x14ac:dyDescent="0.25">
      <c r="C198" s="84" t="s">
        <v>1490</v>
      </c>
      <c r="D198" s="92" t="s">
        <v>1491</v>
      </c>
      <c r="E198" s="93" t="s">
        <v>1467</v>
      </c>
      <c r="F198" s="82">
        <v>0</v>
      </c>
      <c r="G198" s="94">
        <v>0</v>
      </c>
      <c r="H198" s="94">
        <v>0</v>
      </c>
      <c r="I198" s="94">
        <v>0</v>
      </c>
      <c r="J198" s="94">
        <v>0</v>
      </c>
      <c r="K198" s="94">
        <v>0</v>
      </c>
      <c r="L198" s="94">
        <v>0</v>
      </c>
      <c r="M198" s="94">
        <v>0</v>
      </c>
      <c r="N198" s="94">
        <v>0</v>
      </c>
      <c r="O198" s="94">
        <v>0</v>
      </c>
      <c r="P198" s="94">
        <v>0</v>
      </c>
      <c r="Q198" s="94">
        <v>0</v>
      </c>
      <c r="R198" s="94">
        <v>0</v>
      </c>
      <c r="S198" s="95">
        <v>0</v>
      </c>
      <c r="T198" s="94">
        <v>0</v>
      </c>
      <c r="U198" s="94">
        <v>0</v>
      </c>
      <c r="V198" s="182">
        <v>0</v>
      </c>
      <c r="W198" s="94"/>
      <c r="X198" s="94"/>
      <c r="Y198" s="94"/>
      <c r="Z198" s="94"/>
      <c r="AA198" s="94"/>
      <c r="AB198" s="94"/>
      <c r="AC198" s="94"/>
      <c r="AD198" s="96">
        <f>SUM(Tabela15[[#This Row],[Jan]:[Dez13]])</f>
        <v>0</v>
      </c>
      <c r="AE198" s="115">
        <f>AD198/SUM($AD$6:$AD$397)</f>
        <v>0</v>
      </c>
      <c r="AF198" s="102" t="str">
        <f t="shared" ref="AF198:AF261" si="3">IF(AE198&gt;1.5%,"A",IF(AND(AE198&gt;0.5%,AE198&lt;=1.5%),"B",IF(A258&lt;=0.5%,"C")))</f>
        <v>C</v>
      </c>
    </row>
    <row r="199" spans="3:32" x14ac:dyDescent="0.25">
      <c r="C199" s="84" t="s">
        <v>1604</v>
      </c>
      <c r="D199" s="92" t="s">
        <v>1605</v>
      </c>
      <c r="E199" s="93" t="s">
        <v>1606</v>
      </c>
      <c r="F199" s="82">
        <v>0</v>
      </c>
      <c r="G199" s="94">
        <v>0</v>
      </c>
      <c r="H199" s="94">
        <v>0</v>
      </c>
      <c r="I199" s="94">
        <v>0</v>
      </c>
      <c r="J199" s="94">
        <v>0</v>
      </c>
      <c r="K199" s="94">
        <v>0</v>
      </c>
      <c r="L199" s="94">
        <v>0</v>
      </c>
      <c r="M199" s="94">
        <v>0</v>
      </c>
      <c r="N199" s="94">
        <v>0</v>
      </c>
      <c r="O199" s="94">
        <v>0</v>
      </c>
      <c r="P199" s="94">
        <v>0</v>
      </c>
      <c r="Q199" s="94">
        <v>0</v>
      </c>
      <c r="R199" s="94">
        <v>0</v>
      </c>
      <c r="S199" s="95">
        <v>0</v>
      </c>
      <c r="T199" s="94">
        <v>0</v>
      </c>
      <c r="U199" s="94">
        <v>0</v>
      </c>
      <c r="V199" s="182">
        <v>0</v>
      </c>
      <c r="W199" s="94"/>
      <c r="X199" s="94"/>
      <c r="Y199" s="94"/>
      <c r="Z199" s="94"/>
      <c r="AA199" s="94"/>
      <c r="AB199" s="94"/>
      <c r="AC199" s="94"/>
      <c r="AD199" s="96">
        <f>SUM(Tabela15[[#This Row],[Jan]:[Dez13]])</f>
        <v>0</v>
      </c>
      <c r="AE199" s="115">
        <f>AD199/SUM($AD$6:$AD$397)</f>
        <v>0</v>
      </c>
      <c r="AF199" s="102" t="str">
        <f t="shared" si="3"/>
        <v>C</v>
      </c>
    </row>
    <row r="200" spans="3:32" x14ac:dyDescent="0.25">
      <c r="C200" s="85" t="s">
        <v>1076</v>
      </c>
      <c r="D200" s="92" t="s">
        <v>1623</v>
      </c>
      <c r="E200" s="93" t="s">
        <v>1463</v>
      </c>
      <c r="F200" s="82">
        <v>2</v>
      </c>
      <c r="G200" s="94">
        <v>6</v>
      </c>
      <c r="H200" s="94">
        <v>1</v>
      </c>
      <c r="I200" s="94">
        <v>0</v>
      </c>
      <c r="J200" s="94">
        <v>0</v>
      </c>
      <c r="K200" s="94">
        <v>4</v>
      </c>
      <c r="L200" s="94">
        <v>4</v>
      </c>
      <c r="M200" s="94">
        <v>4</v>
      </c>
      <c r="N200" s="94">
        <v>8</v>
      </c>
      <c r="O200" s="94">
        <v>2</v>
      </c>
      <c r="P200" s="94">
        <v>11</v>
      </c>
      <c r="Q200" s="94">
        <v>1</v>
      </c>
      <c r="R200" s="94">
        <v>4</v>
      </c>
      <c r="S200" s="95">
        <v>16</v>
      </c>
      <c r="T200" s="94">
        <v>2</v>
      </c>
      <c r="U200" s="94">
        <v>8</v>
      </c>
      <c r="V200" s="182">
        <v>0</v>
      </c>
      <c r="W200" s="94"/>
      <c r="X200" s="94"/>
      <c r="Y200" s="94"/>
      <c r="Z200" s="94"/>
      <c r="AA200" s="94"/>
      <c r="AB200" s="94"/>
      <c r="AC200" s="94"/>
      <c r="AD200" s="96">
        <f>SUM(Tabela15[[#This Row],[Jan]:[Dez13]])</f>
        <v>73</v>
      </c>
      <c r="AE200" s="115">
        <f>AD200/SUM($AD$6:$AD$397)</f>
        <v>2.3504108389356824E-4</v>
      </c>
      <c r="AF200" s="102" t="str">
        <f t="shared" si="3"/>
        <v>C</v>
      </c>
    </row>
    <row r="201" spans="3:32" x14ac:dyDescent="0.25">
      <c r="C201" s="84" t="s">
        <v>1492</v>
      </c>
      <c r="D201" s="92" t="s">
        <v>1493</v>
      </c>
      <c r="E201" s="93" t="s">
        <v>1273</v>
      </c>
      <c r="F201" s="82">
        <v>0</v>
      </c>
      <c r="G201" s="94">
        <v>4</v>
      </c>
      <c r="H201" s="94">
        <v>3</v>
      </c>
      <c r="I201" s="94">
        <v>0</v>
      </c>
      <c r="J201" s="94">
        <v>0</v>
      </c>
      <c r="K201" s="94">
        <v>0</v>
      </c>
      <c r="L201" s="94">
        <v>0</v>
      </c>
      <c r="M201" s="94">
        <v>0</v>
      </c>
      <c r="N201" s="94">
        <v>2</v>
      </c>
      <c r="O201" s="94">
        <v>0</v>
      </c>
      <c r="P201" s="94">
        <v>0</v>
      </c>
      <c r="Q201" s="94">
        <v>0</v>
      </c>
      <c r="R201" s="94">
        <v>0</v>
      </c>
      <c r="S201" s="95">
        <v>0</v>
      </c>
      <c r="T201" s="94">
        <v>0</v>
      </c>
      <c r="U201" s="94">
        <v>0</v>
      </c>
      <c r="V201" s="182">
        <v>0</v>
      </c>
      <c r="W201" s="94"/>
      <c r="X201" s="94"/>
      <c r="Y201" s="94"/>
      <c r="Z201" s="94"/>
      <c r="AA201" s="94"/>
      <c r="AB201" s="94"/>
      <c r="AC201" s="94"/>
      <c r="AD201" s="96">
        <f>SUM(Tabela15[[#This Row],[Jan]:[Dez13]])</f>
        <v>9</v>
      </c>
      <c r="AE201" s="115">
        <f>AD201/SUM($AD$6:$AD$397)</f>
        <v>2.8977667877289237E-5</v>
      </c>
      <c r="AF201" s="102" t="str">
        <f t="shared" si="3"/>
        <v>C</v>
      </c>
    </row>
    <row r="202" spans="3:32" x14ac:dyDescent="0.25">
      <c r="C202" s="85" t="s">
        <v>1070</v>
      </c>
      <c r="D202" s="92" t="s">
        <v>1546</v>
      </c>
      <c r="E202" s="93" t="s">
        <v>1463</v>
      </c>
      <c r="F202" s="82">
        <v>8</v>
      </c>
      <c r="G202" s="94">
        <v>0</v>
      </c>
      <c r="H202" s="94">
        <v>2</v>
      </c>
      <c r="I202" s="94">
        <v>0</v>
      </c>
      <c r="J202" s="94">
        <v>0</v>
      </c>
      <c r="K202" s="94">
        <v>4</v>
      </c>
      <c r="L202" s="94">
        <v>0</v>
      </c>
      <c r="M202" s="94">
        <v>10</v>
      </c>
      <c r="N202" s="94">
        <v>0</v>
      </c>
      <c r="O202" s="94">
        <v>0</v>
      </c>
      <c r="P202" s="94">
        <v>0</v>
      </c>
      <c r="Q202" s="94">
        <v>0</v>
      </c>
      <c r="R202" s="94">
        <v>0</v>
      </c>
      <c r="S202" s="95">
        <v>0</v>
      </c>
      <c r="T202" s="94">
        <v>1</v>
      </c>
      <c r="U202" s="94">
        <v>0</v>
      </c>
      <c r="V202" s="182">
        <v>0</v>
      </c>
      <c r="W202" s="94"/>
      <c r="X202" s="94"/>
      <c r="Y202" s="94"/>
      <c r="Z202" s="94"/>
      <c r="AA202" s="94"/>
      <c r="AB202" s="94"/>
      <c r="AC202" s="94"/>
      <c r="AD202" s="96">
        <f>SUM(Tabela15[[#This Row],[Jan]:[Dez13]])</f>
        <v>25</v>
      </c>
      <c r="AE202" s="115">
        <f>AD202/SUM($AD$6:$AD$397)</f>
        <v>8.0493521881358986E-5</v>
      </c>
      <c r="AF202" s="102" t="str">
        <f t="shared" si="3"/>
        <v>C</v>
      </c>
    </row>
    <row r="203" spans="3:32" x14ac:dyDescent="0.25">
      <c r="C203" s="84" t="s">
        <v>1589</v>
      </c>
      <c r="D203" s="92" t="s">
        <v>1590</v>
      </c>
      <c r="E203" s="93" t="s">
        <v>1405</v>
      </c>
      <c r="F203" s="82">
        <v>0</v>
      </c>
      <c r="G203" s="94">
        <v>0</v>
      </c>
      <c r="H203" s="94">
        <v>0</v>
      </c>
      <c r="I203" s="94">
        <v>0</v>
      </c>
      <c r="J203" s="94">
        <v>0</v>
      </c>
      <c r="K203" s="94">
        <v>0</v>
      </c>
      <c r="L203" s="94">
        <v>0</v>
      </c>
      <c r="M203" s="94">
        <v>0</v>
      </c>
      <c r="N203" s="94">
        <v>0</v>
      </c>
      <c r="O203" s="94">
        <v>0</v>
      </c>
      <c r="P203" s="94">
        <v>0</v>
      </c>
      <c r="Q203" s="94">
        <v>0</v>
      </c>
      <c r="R203" s="94">
        <v>0</v>
      </c>
      <c r="S203" s="95">
        <v>0</v>
      </c>
      <c r="T203" s="94">
        <v>0</v>
      </c>
      <c r="U203" s="94">
        <v>0</v>
      </c>
      <c r="V203" s="182">
        <v>0</v>
      </c>
      <c r="W203" s="94"/>
      <c r="X203" s="94"/>
      <c r="Y203" s="94"/>
      <c r="Z203" s="94"/>
      <c r="AA203" s="94"/>
      <c r="AB203" s="94"/>
      <c r="AC203" s="94"/>
      <c r="AD203" s="96">
        <f>SUM(Tabela15[[#This Row],[Jan]:[Dez13]])</f>
        <v>0</v>
      </c>
      <c r="AE203" s="115">
        <f>AD203/SUM($AD$6:$AD$397)</f>
        <v>0</v>
      </c>
      <c r="AF203" s="102" t="str">
        <f t="shared" si="3"/>
        <v>C</v>
      </c>
    </row>
    <row r="204" spans="3:32" x14ac:dyDescent="0.25">
      <c r="C204" s="84" t="s">
        <v>1468</v>
      </c>
      <c r="D204" s="92" t="s">
        <v>1469</v>
      </c>
      <c r="E204" s="93" t="s">
        <v>1398</v>
      </c>
      <c r="F204" s="82">
        <v>0</v>
      </c>
      <c r="G204" s="94">
        <v>0</v>
      </c>
      <c r="H204" s="94">
        <v>0</v>
      </c>
      <c r="I204" s="94">
        <v>0</v>
      </c>
      <c r="J204" s="94">
        <v>0</v>
      </c>
      <c r="K204" s="94">
        <v>0</v>
      </c>
      <c r="L204" s="94">
        <v>0</v>
      </c>
      <c r="M204" s="94">
        <v>0</v>
      </c>
      <c r="N204" s="94">
        <v>0</v>
      </c>
      <c r="O204" s="94">
        <v>0</v>
      </c>
      <c r="P204" s="94">
        <v>0</v>
      </c>
      <c r="Q204" s="94">
        <v>0</v>
      </c>
      <c r="R204" s="94">
        <v>0</v>
      </c>
      <c r="S204" s="95">
        <v>0</v>
      </c>
      <c r="T204" s="94">
        <v>0</v>
      </c>
      <c r="U204" s="94">
        <v>0</v>
      </c>
      <c r="V204" s="182">
        <v>0</v>
      </c>
      <c r="W204" s="94"/>
      <c r="X204" s="94"/>
      <c r="Y204" s="94"/>
      <c r="Z204" s="94"/>
      <c r="AA204" s="94"/>
      <c r="AB204" s="94"/>
      <c r="AC204" s="94"/>
      <c r="AD204" s="96">
        <f>SUM(Tabela15[[#This Row],[Jan]:[Dez13]])</f>
        <v>0</v>
      </c>
      <c r="AE204" s="115">
        <f>AD204/SUM($AD$6:$AD$397)</f>
        <v>0</v>
      </c>
      <c r="AF204" s="102" t="str">
        <f t="shared" si="3"/>
        <v>C</v>
      </c>
    </row>
    <row r="205" spans="3:32" x14ac:dyDescent="0.25">
      <c r="C205" s="84" t="s">
        <v>1473</v>
      </c>
      <c r="D205" s="92" t="s">
        <v>1474</v>
      </c>
      <c r="E205" s="93" t="s">
        <v>1403</v>
      </c>
      <c r="F205" s="82">
        <v>0</v>
      </c>
      <c r="G205" s="94">
        <v>0</v>
      </c>
      <c r="H205" s="94">
        <v>0</v>
      </c>
      <c r="I205" s="94">
        <v>0</v>
      </c>
      <c r="J205" s="94">
        <v>0</v>
      </c>
      <c r="K205" s="94">
        <v>0</v>
      </c>
      <c r="L205" s="94">
        <v>0</v>
      </c>
      <c r="M205" s="94">
        <v>0</v>
      </c>
      <c r="N205" s="94">
        <v>0</v>
      </c>
      <c r="O205" s="94">
        <v>0</v>
      </c>
      <c r="P205" s="94">
        <v>0</v>
      </c>
      <c r="Q205" s="94">
        <v>0</v>
      </c>
      <c r="R205" s="94">
        <v>0</v>
      </c>
      <c r="S205" s="95">
        <v>0</v>
      </c>
      <c r="T205" s="94">
        <v>0</v>
      </c>
      <c r="U205" s="94">
        <v>0</v>
      </c>
      <c r="V205" s="182">
        <v>0</v>
      </c>
      <c r="W205" s="94"/>
      <c r="X205" s="94"/>
      <c r="Y205" s="94"/>
      <c r="Z205" s="94"/>
      <c r="AA205" s="94"/>
      <c r="AB205" s="94"/>
      <c r="AC205" s="94"/>
      <c r="AD205" s="96">
        <f>SUM(Tabela15[[#This Row],[Jan]:[Dez13]])</f>
        <v>0</v>
      </c>
      <c r="AE205" s="115">
        <f>AD205/SUM($AD$6:$AD$397)</f>
        <v>0</v>
      </c>
      <c r="AF205" s="102" t="str">
        <f t="shared" si="3"/>
        <v>C</v>
      </c>
    </row>
    <row r="206" spans="3:32" x14ac:dyDescent="0.25">
      <c r="C206" s="84" t="s">
        <v>1581</v>
      </c>
      <c r="D206" s="92" t="s">
        <v>1582</v>
      </c>
      <c r="E206" s="93" t="s">
        <v>1403</v>
      </c>
      <c r="F206" s="82">
        <v>0</v>
      </c>
      <c r="G206" s="94">
        <v>0</v>
      </c>
      <c r="H206" s="94">
        <v>0</v>
      </c>
      <c r="I206" s="94">
        <v>0</v>
      </c>
      <c r="J206" s="94">
        <v>0</v>
      </c>
      <c r="K206" s="94">
        <v>0</v>
      </c>
      <c r="L206" s="94">
        <v>0</v>
      </c>
      <c r="M206" s="94">
        <v>0</v>
      </c>
      <c r="N206" s="94">
        <v>0</v>
      </c>
      <c r="O206" s="94">
        <v>0</v>
      </c>
      <c r="P206" s="94">
        <v>0</v>
      </c>
      <c r="Q206" s="94">
        <v>0</v>
      </c>
      <c r="R206" s="94">
        <v>2</v>
      </c>
      <c r="S206" s="95">
        <v>0</v>
      </c>
      <c r="T206" s="94">
        <v>0</v>
      </c>
      <c r="U206" s="94">
        <v>0</v>
      </c>
      <c r="V206" s="182">
        <v>0</v>
      </c>
      <c r="W206" s="94"/>
      <c r="X206" s="94"/>
      <c r="Y206" s="94"/>
      <c r="Z206" s="94"/>
      <c r="AA206" s="94"/>
      <c r="AB206" s="94"/>
      <c r="AC206" s="94"/>
      <c r="AD206" s="96">
        <f>SUM(Tabela15[[#This Row],[Jan]:[Dez13]])</f>
        <v>2</v>
      </c>
      <c r="AE206" s="115">
        <f>AD206/SUM($AD$6:$AD$397)</f>
        <v>6.4394817505087187E-6</v>
      </c>
      <c r="AF206" s="102" t="str">
        <f t="shared" si="3"/>
        <v>C</v>
      </c>
    </row>
    <row r="207" spans="3:32" x14ac:dyDescent="0.25">
      <c r="C207" s="84" t="s">
        <v>1499</v>
      </c>
      <c r="D207" s="92" t="s">
        <v>1500</v>
      </c>
      <c r="E207" s="93" t="s">
        <v>1467</v>
      </c>
      <c r="F207" s="82">
        <v>0</v>
      </c>
      <c r="G207" s="94">
        <v>0</v>
      </c>
      <c r="H207" s="94">
        <v>0</v>
      </c>
      <c r="I207" s="94">
        <v>0</v>
      </c>
      <c r="J207" s="94">
        <v>0</v>
      </c>
      <c r="K207" s="94">
        <v>0</v>
      </c>
      <c r="L207" s="94">
        <v>0</v>
      </c>
      <c r="M207" s="94">
        <v>0</v>
      </c>
      <c r="N207" s="94">
        <v>0</v>
      </c>
      <c r="O207" s="94">
        <v>0</v>
      </c>
      <c r="P207" s="94">
        <v>0</v>
      </c>
      <c r="Q207" s="94">
        <v>0</v>
      </c>
      <c r="R207" s="94">
        <v>0</v>
      </c>
      <c r="S207" s="95">
        <v>0</v>
      </c>
      <c r="T207" s="94">
        <v>0</v>
      </c>
      <c r="U207" s="94">
        <v>0</v>
      </c>
      <c r="V207" s="182">
        <v>0</v>
      </c>
      <c r="W207" s="94"/>
      <c r="X207" s="94"/>
      <c r="Y207" s="94"/>
      <c r="Z207" s="94"/>
      <c r="AA207" s="94"/>
      <c r="AB207" s="94"/>
      <c r="AC207" s="94"/>
      <c r="AD207" s="96">
        <f>SUM(Tabela15[[#This Row],[Jan]:[Dez13]])</f>
        <v>0</v>
      </c>
      <c r="AE207" s="115">
        <f>AD207/SUM($AD$6:$AD$397)</f>
        <v>0</v>
      </c>
      <c r="AF207" s="102" t="str">
        <f t="shared" si="3"/>
        <v>C</v>
      </c>
    </row>
    <row r="208" spans="3:32" x14ac:dyDescent="0.25">
      <c r="C208" s="84" t="s">
        <v>1004</v>
      </c>
      <c r="D208" s="92" t="s">
        <v>1535</v>
      </c>
      <c r="E208" s="93" t="s">
        <v>1463</v>
      </c>
      <c r="F208" s="82">
        <v>0</v>
      </c>
      <c r="G208" s="94">
        <v>1</v>
      </c>
      <c r="H208" s="94">
        <v>0</v>
      </c>
      <c r="I208" s="94">
        <v>1</v>
      </c>
      <c r="J208" s="94">
        <v>0</v>
      </c>
      <c r="K208" s="94">
        <v>0</v>
      </c>
      <c r="L208" s="94">
        <v>0</v>
      </c>
      <c r="M208" s="94">
        <v>0</v>
      </c>
      <c r="N208" s="94">
        <v>0</v>
      </c>
      <c r="O208" s="94">
        <v>0</v>
      </c>
      <c r="P208" s="94">
        <v>1</v>
      </c>
      <c r="Q208" s="94">
        <v>0</v>
      </c>
      <c r="R208" s="94">
        <v>0</v>
      </c>
      <c r="S208" s="95">
        <v>0</v>
      </c>
      <c r="T208" s="94">
        <v>0</v>
      </c>
      <c r="U208" s="94">
        <v>0</v>
      </c>
      <c r="V208" s="182">
        <v>0</v>
      </c>
      <c r="W208" s="94"/>
      <c r="X208" s="94"/>
      <c r="Y208" s="94"/>
      <c r="Z208" s="94"/>
      <c r="AA208" s="94"/>
      <c r="AB208" s="94"/>
      <c r="AC208" s="94"/>
      <c r="AD208" s="96">
        <f>SUM(Tabela15[[#This Row],[Jan]:[Dez13]])</f>
        <v>3</v>
      </c>
      <c r="AE208" s="115">
        <f>AD208/SUM($AD$6:$AD$397)</f>
        <v>9.6592226257630784E-6</v>
      </c>
      <c r="AF208" s="102" t="str">
        <f t="shared" si="3"/>
        <v>C</v>
      </c>
    </row>
    <row r="209" spans="3:32" x14ac:dyDescent="0.25">
      <c r="C209" s="85" t="s">
        <v>1084</v>
      </c>
      <c r="D209" s="92" t="s">
        <v>1494</v>
      </c>
      <c r="E209" s="93" t="s">
        <v>1463</v>
      </c>
      <c r="F209" s="82">
        <v>2</v>
      </c>
      <c r="G209" s="94">
        <v>0</v>
      </c>
      <c r="H209" s="94">
        <v>5</v>
      </c>
      <c r="I209" s="94">
        <v>0</v>
      </c>
      <c r="J209" s="94">
        <v>0</v>
      </c>
      <c r="K209" s="94">
        <v>5</v>
      </c>
      <c r="L209" s="94">
        <v>0</v>
      </c>
      <c r="M209" s="94">
        <v>0</v>
      </c>
      <c r="N209" s="94">
        <v>4</v>
      </c>
      <c r="O209" s="94">
        <v>4</v>
      </c>
      <c r="P209" s="94">
        <v>1</v>
      </c>
      <c r="Q209" s="94">
        <v>3</v>
      </c>
      <c r="R209" s="94">
        <v>6</v>
      </c>
      <c r="S209" s="95">
        <v>1</v>
      </c>
      <c r="T209" s="94">
        <v>2</v>
      </c>
      <c r="U209" s="94">
        <v>0</v>
      </c>
      <c r="V209" s="182">
        <v>0</v>
      </c>
      <c r="W209" s="94"/>
      <c r="X209" s="94"/>
      <c r="Y209" s="94"/>
      <c r="Z209" s="94"/>
      <c r="AA209" s="94"/>
      <c r="AB209" s="94"/>
      <c r="AC209" s="94"/>
      <c r="AD209" s="96">
        <f>SUM(Tabela15[[#This Row],[Jan]:[Dez13]])</f>
        <v>33</v>
      </c>
      <c r="AE209" s="115">
        <f>AD209/SUM($AD$6:$AD$397)</f>
        <v>1.0625144888339386E-4</v>
      </c>
      <c r="AF209" s="102" t="str">
        <f t="shared" si="3"/>
        <v>C</v>
      </c>
    </row>
    <row r="210" spans="3:32" x14ac:dyDescent="0.25">
      <c r="C210" s="84" t="s">
        <v>1480</v>
      </c>
      <c r="D210" s="92" t="s">
        <v>1481</v>
      </c>
      <c r="E210" s="93" t="s">
        <v>1467</v>
      </c>
      <c r="F210" s="82">
        <v>0</v>
      </c>
      <c r="G210" s="94">
        <v>0</v>
      </c>
      <c r="H210" s="94">
        <v>1</v>
      </c>
      <c r="I210" s="94">
        <v>0</v>
      </c>
      <c r="J210" s="94">
        <v>0</v>
      </c>
      <c r="K210" s="94">
        <v>0</v>
      </c>
      <c r="L210" s="94">
        <v>0</v>
      </c>
      <c r="M210" s="94">
        <v>0</v>
      </c>
      <c r="N210" s="94">
        <v>0</v>
      </c>
      <c r="O210" s="94">
        <v>0</v>
      </c>
      <c r="P210" s="94">
        <v>0</v>
      </c>
      <c r="Q210" s="94">
        <v>0</v>
      </c>
      <c r="R210" s="94">
        <v>0</v>
      </c>
      <c r="S210" s="95">
        <v>0</v>
      </c>
      <c r="T210" s="94">
        <v>0</v>
      </c>
      <c r="U210" s="94">
        <v>0</v>
      </c>
      <c r="V210" s="182">
        <v>1</v>
      </c>
      <c r="W210" s="94"/>
      <c r="X210" s="94"/>
      <c r="Y210" s="94"/>
      <c r="Z210" s="94"/>
      <c r="AA210" s="94"/>
      <c r="AB210" s="94"/>
      <c r="AC210" s="94"/>
      <c r="AD210" s="96">
        <f>SUM(Tabela15[[#This Row],[Jan]:[Dez13]])</f>
        <v>2</v>
      </c>
      <c r="AE210" s="115">
        <f>AD210/SUM($AD$6:$AD$397)</f>
        <v>6.4394817505087187E-6</v>
      </c>
      <c r="AF210" s="102" t="str">
        <f t="shared" si="3"/>
        <v>C</v>
      </c>
    </row>
    <row r="211" spans="3:32" x14ac:dyDescent="0.25">
      <c r="C211" s="85" t="s">
        <v>976</v>
      </c>
      <c r="D211" s="92" t="s">
        <v>1561</v>
      </c>
      <c r="E211" s="93" t="s">
        <v>1463</v>
      </c>
      <c r="F211" s="82">
        <v>0</v>
      </c>
      <c r="G211" s="94">
        <v>2</v>
      </c>
      <c r="H211" s="94">
        <v>13</v>
      </c>
      <c r="I211" s="94">
        <v>2</v>
      </c>
      <c r="J211" s="94">
        <v>0</v>
      </c>
      <c r="K211" s="94">
        <v>2</v>
      </c>
      <c r="L211" s="94">
        <v>0</v>
      </c>
      <c r="M211" s="94">
        <v>0</v>
      </c>
      <c r="N211" s="94">
        <v>0</v>
      </c>
      <c r="O211" s="94">
        <v>0</v>
      </c>
      <c r="P211" s="94">
        <v>7</v>
      </c>
      <c r="Q211" s="94">
        <v>1</v>
      </c>
      <c r="R211" s="94">
        <v>0</v>
      </c>
      <c r="S211" s="95">
        <v>2</v>
      </c>
      <c r="T211" s="94">
        <v>1</v>
      </c>
      <c r="U211" s="94">
        <v>0</v>
      </c>
      <c r="V211" s="182">
        <v>0</v>
      </c>
      <c r="W211" s="94"/>
      <c r="X211" s="94"/>
      <c r="Y211" s="94"/>
      <c r="Z211" s="94"/>
      <c r="AA211" s="94"/>
      <c r="AB211" s="94"/>
      <c r="AC211" s="94"/>
      <c r="AD211" s="96">
        <f>SUM(Tabela15[[#This Row],[Jan]:[Dez13]])</f>
        <v>30</v>
      </c>
      <c r="AE211" s="115">
        <f>AD211/SUM($AD$6:$AD$397)</f>
        <v>9.6592226257630781E-5</v>
      </c>
      <c r="AF211" s="102" t="str">
        <f t="shared" si="3"/>
        <v>C</v>
      </c>
    </row>
    <row r="212" spans="3:32" x14ac:dyDescent="0.25">
      <c r="C212" s="85" t="s">
        <v>923</v>
      </c>
      <c r="D212" s="92" t="s">
        <v>1615</v>
      </c>
      <c r="E212" s="93" t="s">
        <v>1463</v>
      </c>
      <c r="F212" s="82">
        <v>2</v>
      </c>
      <c r="G212" s="94">
        <v>0</v>
      </c>
      <c r="H212" s="94">
        <v>2</v>
      </c>
      <c r="I212" s="94">
        <v>0</v>
      </c>
      <c r="J212" s="94">
        <v>0</v>
      </c>
      <c r="K212" s="94">
        <v>12</v>
      </c>
      <c r="L212" s="94">
        <v>0</v>
      </c>
      <c r="M212" s="94">
        <v>0</v>
      </c>
      <c r="N212" s="94">
        <v>0</v>
      </c>
      <c r="O212" s="94">
        <v>2</v>
      </c>
      <c r="P212" s="94">
        <v>6</v>
      </c>
      <c r="Q212" s="94">
        <v>0</v>
      </c>
      <c r="R212" s="94">
        <v>0</v>
      </c>
      <c r="S212" s="95">
        <v>0</v>
      </c>
      <c r="T212" s="94">
        <v>0</v>
      </c>
      <c r="U212" s="94">
        <v>0</v>
      </c>
      <c r="V212" s="182">
        <v>0</v>
      </c>
      <c r="W212" s="94"/>
      <c r="X212" s="94"/>
      <c r="Y212" s="94"/>
      <c r="Z212" s="94"/>
      <c r="AA212" s="94"/>
      <c r="AB212" s="94"/>
      <c r="AC212" s="94"/>
      <c r="AD212" s="96">
        <f>SUM(Tabela15[[#This Row],[Jan]:[Dez13]])</f>
        <v>24</v>
      </c>
      <c r="AE212" s="115">
        <f>AD212/SUM($AD$6:$AD$397)</f>
        <v>7.7273781006104627E-5</v>
      </c>
      <c r="AF212" s="102" t="str">
        <f t="shared" si="3"/>
        <v>C</v>
      </c>
    </row>
    <row r="213" spans="3:32" x14ac:dyDescent="0.25">
      <c r="C213" s="85" t="s">
        <v>958</v>
      </c>
      <c r="D213" s="92" t="s">
        <v>1567</v>
      </c>
      <c r="E213" s="93" t="s">
        <v>1463</v>
      </c>
      <c r="F213" s="82">
        <v>0</v>
      </c>
      <c r="G213" s="94">
        <v>0</v>
      </c>
      <c r="H213" s="94">
        <v>64</v>
      </c>
      <c r="I213" s="94">
        <v>2</v>
      </c>
      <c r="J213" s="94">
        <v>0</v>
      </c>
      <c r="K213" s="94">
        <v>2</v>
      </c>
      <c r="L213" s="94">
        <v>0</v>
      </c>
      <c r="M213" s="94">
        <v>0</v>
      </c>
      <c r="N213" s="94">
        <v>8</v>
      </c>
      <c r="O213" s="94">
        <v>0</v>
      </c>
      <c r="P213" s="94">
        <v>1</v>
      </c>
      <c r="Q213" s="94">
        <v>0</v>
      </c>
      <c r="R213" s="94">
        <v>6</v>
      </c>
      <c r="S213" s="95">
        <v>0</v>
      </c>
      <c r="T213" s="94">
        <v>1</v>
      </c>
      <c r="U213" s="94">
        <v>0</v>
      </c>
      <c r="V213" s="182">
        <v>13</v>
      </c>
      <c r="W213" s="94"/>
      <c r="X213" s="94"/>
      <c r="Y213" s="94"/>
      <c r="Z213" s="94"/>
      <c r="AA213" s="94"/>
      <c r="AB213" s="94"/>
      <c r="AC213" s="94"/>
      <c r="AD213" s="96">
        <f>SUM(Tabela15[[#This Row],[Jan]:[Dez13]])</f>
        <v>97</v>
      </c>
      <c r="AE213" s="115">
        <f>AD213/SUM($AD$6:$AD$397)</f>
        <v>3.1231486489967288E-4</v>
      </c>
      <c r="AF213" s="102" t="str">
        <f t="shared" si="3"/>
        <v>C</v>
      </c>
    </row>
    <row r="214" spans="3:32" x14ac:dyDescent="0.25">
      <c r="C214" s="84" t="s">
        <v>1591</v>
      </c>
      <c r="D214" s="92" t="s">
        <v>1592</v>
      </c>
      <c r="E214" s="93" t="s">
        <v>1327</v>
      </c>
      <c r="F214" s="82">
        <v>0</v>
      </c>
      <c r="G214" s="94">
        <v>0</v>
      </c>
      <c r="H214" s="94">
        <v>0</v>
      </c>
      <c r="I214" s="94">
        <v>0</v>
      </c>
      <c r="J214" s="94">
        <v>0</v>
      </c>
      <c r="K214" s="94">
        <v>0</v>
      </c>
      <c r="L214" s="94">
        <v>0</v>
      </c>
      <c r="M214" s="94">
        <v>0</v>
      </c>
      <c r="N214" s="94">
        <v>0</v>
      </c>
      <c r="O214" s="94">
        <v>0</v>
      </c>
      <c r="P214" s="94">
        <v>0</v>
      </c>
      <c r="Q214" s="94">
        <v>0</v>
      </c>
      <c r="R214" s="94">
        <v>0</v>
      </c>
      <c r="S214" s="95">
        <v>0</v>
      </c>
      <c r="T214" s="94">
        <v>0</v>
      </c>
      <c r="U214" s="94">
        <v>0</v>
      </c>
      <c r="V214" s="182">
        <v>0</v>
      </c>
      <c r="W214" s="94"/>
      <c r="X214" s="94"/>
      <c r="Y214" s="94"/>
      <c r="Z214" s="94"/>
      <c r="AA214" s="94"/>
      <c r="AB214" s="94"/>
      <c r="AC214" s="94"/>
      <c r="AD214" s="96">
        <f>SUM(Tabela15[[#This Row],[Jan]:[Dez13]])</f>
        <v>0</v>
      </c>
      <c r="AE214" s="115">
        <f>AD214/SUM($AD$6:$AD$397)</f>
        <v>0</v>
      </c>
      <c r="AF214" s="102" t="str">
        <f t="shared" si="3"/>
        <v>C</v>
      </c>
    </row>
    <row r="215" spans="3:32" x14ac:dyDescent="0.25">
      <c r="C215" s="84" t="s">
        <v>1497</v>
      </c>
      <c r="D215" s="92" t="s">
        <v>1498</v>
      </c>
      <c r="E215" s="93" t="s">
        <v>1467</v>
      </c>
      <c r="F215" s="82">
        <v>2</v>
      </c>
      <c r="G215" s="94">
        <v>0</v>
      </c>
      <c r="H215" s="94">
        <v>2</v>
      </c>
      <c r="I215" s="94">
        <v>0</v>
      </c>
      <c r="J215" s="94">
        <v>0</v>
      </c>
      <c r="K215" s="94">
        <v>0</v>
      </c>
      <c r="L215" s="94">
        <v>0</v>
      </c>
      <c r="M215" s="94">
        <v>0</v>
      </c>
      <c r="N215" s="94">
        <v>0</v>
      </c>
      <c r="O215" s="94">
        <v>0</v>
      </c>
      <c r="P215" s="94">
        <v>0</v>
      </c>
      <c r="Q215" s="94">
        <v>0</v>
      </c>
      <c r="R215" s="94">
        <v>0</v>
      </c>
      <c r="S215" s="95">
        <v>0</v>
      </c>
      <c r="T215" s="94">
        <v>0</v>
      </c>
      <c r="U215" s="94">
        <v>0</v>
      </c>
      <c r="V215" s="182">
        <v>1</v>
      </c>
      <c r="W215" s="94"/>
      <c r="X215" s="94"/>
      <c r="Y215" s="94"/>
      <c r="Z215" s="94"/>
      <c r="AA215" s="94"/>
      <c r="AB215" s="94"/>
      <c r="AC215" s="94"/>
      <c r="AD215" s="96">
        <f>SUM(Tabela15[[#This Row],[Jan]:[Dez13]])</f>
        <v>5</v>
      </c>
      <c r="AE215" s="115">
        <f>AD215/SUM($AD$6:$AD$397)</f>
        <v>1.6098704376271798E-5</v>
      </c>
      <c r="AF215" s="102" t="str">
        <f t="shared" si="3"/>
        <v>C</v>
      </c>
    </row>
    <row r="216" spans="3:32" x14ac:dyDescent="0.25">
      <c r="C216" s="84" t="s">
        <v>1575</v>
      </c>
      <c r="D216" s="92" t="s">
        <v>1576</v>
      </c>
      <c r="E216" s="93" t="s">
        <v>1467</v>
      </c>
      <c r="F216" s="82">
        <v>0</v>
      </c>
      <c r="G216" s="94">
        <v>0</v>
      </c>
      <c r="H216" s="94">
        <v>2</v>
      </c>
      <c r="I216" s="94">
        <v>0</v>
      </c>
      <c r="J216" s="94">
        <v>0</v>
      </c>
      <c r="K216" s="94">
        <v>0</v>
      </c>
      <c r="L216" s="94">
        <v>0</v>
      </c>
      <c r="M216" s="94">
        <v>0</v>
      </c>
      <c r="N216" s="94">
        <v>42</v>
      </c>
      <c r="O216" s="94">
        <v>0</v>
      </c>
      <c r="P216" s="94">
        <v>0</v>
      </c>
      <c r="Q216" s="94">
        <v>0</v>
      </c>
      <c r="R216" s="94">
        <v>0</v>
      </c>
      <c r="S216" s="95">
        <v>0</v>
      </c>
      <c r="T216" s="94">
        <v>0</v>
      </c>
      <c r="U216" s="94">
        <v>0</v>
      </c>
      <c r="V216" s="182">
        <v>0</v>
      </c>
      <c r="W216" s="94"/>
      <c r="X216" s="94"/>
      <c r="Y216" s="94"/>
      <c r="Z216" s="94"/>
      <c r="AA216" s="94"/>
      <c r="AB216" s="94"/>
      <c r="AC216" s="94"/>
      <c r="AD216" s="96">
        <f>SUM(Tabela15[[#This Row],[Jan]:[Dez13]])</f>
        <v>44</v>
      </c>
      <c r="AE216" s="115">
        <f>AD216/SUM($AD$6:$AD$397)</f>
        <v>1.4166859851119182E-4</v>
      </c>
      <c r="AF216" s="102" t="str">
        <f t="shared" si="3"/>
        <v>C</v>
      </c>
    </row>
    <row r="217" spans="3:32" x14ac:dyDescent="0.25">
      <c r="C217" s="84" t="s">
        <v>1506</v>
      </c>
      <c r="D217" s="92" t="s">
        <v>1507</v>
      </c>
      <c r="E217" s="93" t="s">
        <v>1463</v>
      </c>
      <c r="F217" s="82">
        <v>0</v>
      </c>
      <c r="G217" s="94">
        <v>0</v>
      </c>
      <c r="H217" s="94">
        <v>1</v>
      </c>
      <c r="I217" s="94">
        <v>0</v>
      </c>
      <c r="J217" s="94">
        <v>0</v>
      </c>
      <c r="K217" s="94">
        <v>0</v>
      </c>
      <c r="L217" s="94">
        <v>1</v>
      </c>
      <c r="M217" s="94">
        <v>0</v>
      </c>
      <c r="N217" s="94">
        <v>0</v>
      </c>
      <c r="O217" s="94">
        <v>0</v>
      </c>
      <c r="P217" s="94">
        <v>0</v>
      </c>
      <c r="Q217" s="94">
        <v>0</v>
      </c>
      <c r="R217" s="94">
        <v>0</v>
      </c>
      <c r="S217" s="95">
        <v>0</v>
      </c>
      <c r="T217" s="94">
        <v>0</v>
      </c>
      <c r="U217" s="94">
        <v>0</v>
      </c>
      <c r="V217" s="182">
        <v>0</v>
      </c>
      <c r="W217" s="94"/>
      <c r="X217" s="94"/>
      <c r="Y217" s="94"/>
      <c r="Z217" s="94"/>
      <c r="AA217" s="94"/>
      <c r="AB217" s="94"/>
      <c r="AC217" s="94"/>
      <c r="AD217" s="96">
        <f>SUM(Tabela15[[#This Row],[Jan]:[Dez13]])</f>
        <v>2</v>
      </c>
      <c r="AE217" s="115">
        <f>AD217/SUM($AD$6:$AD$397)</f>
        <v>6.4394817505087187E-6</v>
      </c>
      <c r="AF217" s="102" t="str">
        <f t="shared" si="3"/>
        <v>C</v>
      </c>
    </row>
    <row r="218" spans="3:32" x14ac:dyDescent="0.25">
      <c r="C218" s="85" t="s">
        <v>1570</v>
      </c>
      <c r="D218" s="92" t="s">
        <v>1981</v>
      </c>
      <c r="E218" s="93" t="s">
        <v>1463</v>
      </c>
      <c r="F218" s="82">
        <v>0</v>
      </c>
      <c r="G218" s="94">
        <v>0</v>
      </c>
      <c r="H218" s="94">
        <v>6</v>
      </c>
      <c r="I218" s="94">
        <v>0</v>
      </c>
      <c r="J218" s="94">
        <v>0</v>
      </c>
      <c r="K218" s="94">
        <v>0</v>
      </c>
      <c r="L218" s="94">
        <v>0</v>
      </c>
      <c r="M218" s="94">
        <v>0</v>
      </c>
      <c r="N218" s="94">
        <v>10</v>
      </c>
      <c r="O218" s="94">
        <v>0</v>
      </c>
      <c r="P218" s="94">
        <v>0</v>
      </c>
      <c r="Q218" s="94">
        <v>0</v>
      </c>
      <c r="R218" s="94">
        <v>1</v>
      </c>
      <c r="S218" s="95">
        <v>2</v>
      </c>
      <c r="T218" s="94">
        <v>0</v>
      </c>
      <c r="U218" s="94">
        <v>2</v>
      </c>
      <c r="V218" s="182">
        <v>0</v>
      </c>
      <c r="W218" s="94"/>
      <c r="X218" s="94"/>
      <c r="Y218" s="94"/>
      <c r="Z218" s="94"/>
      <c r="AA218" s="94"/>
      <c r="AB218" s="94"/>
      <c r="AC218" s="94"/>
      <c r="AD218" s="96">
        <f>SUM(Tabela15[[#This Row],[Jan]:[Dez13]])</f>
        <v>21</v>
      </c>
      <c r="AE218" s="115">
        <f>AD218/SUM($AD$6:$AD$397)</f>
        <v>6.7614558380341551E-5</v>
      </c>
      <c r="AF218" s="102" t="str">
        <f t="shared" si="3"/>
        <v>C</v>
      </c>
    </row>
    <row r="219" spans="3:32" x14ac:dyDescent="0.25">
      <c r="C219" s="84" t="s">
        <v>1635</v>
      </c>
      <c r="D219" s="92" t="s">
        <v>1636</v>
      </c>
      <c r="E219" s="93" t="s">
        <v>1463</v>
      </c>
      <c r="F219" s="82">
        <v>2</v>
      </c>
      <c r="G219" s="94">
        <v>0</v>
      </c>
      <c r="H219" s="94">
        <v>3</v>
      </c>
      <c r="I219" s="94">
        <v>0</v>
      </c>
      <c r="J219" s="94">
        <v>0</v>
      </c>
      <c r="K219" s="94">
        <v>0</v>
      </c>
      <c r="L219" s="94">
        <v>0</v>
      </c>
      <c r="M219" s="94">
        <v>0</v>
      </c>
      <c r="N219" s="94">
        <v>0</v>
      </c>
      <c r="O219" s="94">
        <v>0</v>
      </c>
      <c r="P219" s="94">
        <v>1</v>
      </c>
      <c r="Q219" s="94">
        <v>0</v>
      </c>
      <c r="R219" s="94">
        <v>0</v>
      </c>
      <c r="S219" s="95">
        <v>0</v>
      </c>
      <c r="T219" s="94">
        <v>2</v>
      </c>
      <c r="U219" s="94">
        <v>0</v>
      </c>
      <c r="V219" s="182">
        <v>0</v>
      </c>
      <c r="W219" s="94"/>
      <c r="X219" s="94"/>
      <c r="Y219" s="94"/>
      <c r="Z219" s="94"/>
      <c r="AA219" s="94"/>
      <c r="AB219" s="94"/>
      <c r="AC219" s="94"/>
      <c r="AD219" s="96">
        <f>SUM(Tabela15[[#This Row],[Jan]:[Dez13]])</f>
        <v>8</v>
      </c>
      <c r="AE219" s="115">
        <f>AD219/SUM($AD$6:$AD$397)</f>
        <v>2.5757927002034875E-5</v>
      </c>
      <c r="AF219" s="102" t="str">
        <f t="shared" si="3"/>
        <v>C</v>
      </c>
    </row>
    <row r="220" spans="3:32" x14ac:dyDescent="0.25">
      <c r="C220" s="85" t="s">
        <v>1090</v>
      </c>
      <c r="D220" s="92" t="s">
        <v>1622</v>
      </c>
      <c r="E220" s="93" t="s">
        <v>1463</v>
      </c>
      <c r="F220" s="82">
        <v>3</v>
      </c>
      <c r="G220" s="94">
        <v>2</v>
      </c>
      <c r="H220" s="94">
        <v>0</v>
      </c>
      <c r="I220" s="94">
        <v>0</v>
      </c>
      <c r="J220" s="94">
        <v>0</v>
      </c>
      <c r="K220" s="94">
        <v>2</v>
      </c>
      <c r="L220" s="94">
        <v>0</v>
      </c>
      <c r="M220" s="94">
        <v>3</v>
      </c>
      <c r="N220" s="94">
        <v>0</v>
      </c>
      <c r="O220" s="94">
        <v>2</v>
      </c>
      <c r="P220" s="94">
        <v>0</v>
      </c>
      <c r="Q220" s="94">
        <v>0</v>
      </c>
      <c r="R220" s="94">
        <v>1</v>
      </c>
      <c r="S220" s="95">
        <v>2</v>
      </c>
      <c r="T220" s="94">
        <v>0</v>
      </c>
      <c r="U220" s="94">
        <v>0</v>
      </c>
      <c r="V220" s="182">
        <v>0</v>
      </c>
      <c r="W220" s="94"/>
      <c r="X220" s="94"/>
      <c r="Y220" s="94"/>
      <c r="Z220" s="94"/>
      <c r="AA220" s="94"/>
      <c r="AB220" s="94"/>
      <c r="AC220" s="94"/>
      <c r="AD220" s="96">
        <f>SUM(Tabela15[[#This Row],[Jan]:[Dez13]])</f>
        <v>15</v>
      </c>
      <c r="AE220" s="115">
        <f>AD220/SUM($AD$6:$AD$397)</f>
        <v>4.829611312881539E-5</v>
      </c>
      <c r="AF220" s="102" t="str">
        <f t="shared" si="3"/>
        <v>C</v>
      </c>
    </row>
    <row r="221" spans="3:32" x14ac:dyDescent="0.25">
      <c r="C221" s="85" t="s">
        <v>953</v>
      </c>
      <c r="D221" s="92" t="s">
        <v>1620</v>
      </c>
      <c r="E221" s="93" t="s">
        <v>1463</v>
      </c>
      <c r="F221" s="82">
        <v>2</v>
      </c>
      <c r="G221" s="94">
        <v>2</v>
      </c>
      <c r="H221" s="94">
        <v>7</v>
      </c>
      <c r="I221" s="94">
        <v>0</v>
      </c>
      <c r="J221" s="94">
        <v>1</v>
      </c>
      <c r="K221" s="94">
        <v>2</v>
      </c>
      <c r="L221" s="94">
        <v>0</v>
      </c>
      <c r="M221" s="94">
        <v>1</v>
      </c>
      <c r="N221" s="94">
        <v>0</v>
      </c>
      <c r="O221" s="94">
        <v>0</v>
      </c>
      <c r="P221" s="94">
        <v>0</v>
      </c>
      <c r="Q221" s="94">
        <v>0</v>
      </c>
      <c r="R221" s="94">
        <v>1</v>
      </c>
      <c r="S221" s="95">
        <v>0</v>
      </c>
      <c r="T221" s="94">
        <v>0</v>
      </c>
      <c r="U221" s="94">
        <v>0</v>
      </c>
      <c r="V221" s="182">
        <v>4</v>
      </c>
      <c r="W221" s="94"/>
      <c r="X221" s="94"/>
      <c r="Y221" s="94"/>
      <c r="Z221" s="94"/>
      <c r="AA221" s="94"/>
      <c r="AB221" s="94"/>
      <c r="AC221" s="94"/>
      <c r="AD221" s="96">
        <f>SUM(Tabela15[[#This Row],[Jan]:[Dez13]])</f>
        <v>20</v>
      </c>
      <c r="AE221" s="115">
        <f>AD221/SUM($AD$6:$AD$397)</f>
        <v>6.4394817505087192E-5</v>
      </c>
      <c r="AF221" s="102" t="str">
        <f t="shared" si="3"/>
        <v>C</v>
      </c>
    </row>
    <row r="222" spans="3:32" x14ac:dyDescent="0.25">
      <c r="C222" s="85" t="s">
        <v>959</v>
      </c>
      <c r="D222" s="92" t="s">
        <v>1566</v>
      </c>
      <c r="E222" s="93" t="s">
        <v>1463</v>
      </c>
      <c r="F222" s="82">
        <v>0</v>
      </c>
      <c r="G222" s="94">
        <v>0</v>
      </c>
      <c r="H222" s="94">
        <v>64</v>
      </c>
      <c r="I222" s="94">
        <v>2</v>
      </c>
      <c r="J222" s="94">
        <v>0</v>
      </c>
      <c r="K222" s="94">
        <v>2</v>
      </c>
      <c r="L222" s="94">
        <v>0</v>
      </c>
      <c r="M222" s="94">
        <v>0</v>
      </c>
      <c r="N222" s="94">
        <v>5</v>
      </c>
      <c r="O222" s="94">
        <v>0</v>
      </c>
      <c r="P222" s="94">
        <v>0</v>
      </c>
      <c r="Q222" s="94">
        <v>0</v>
      </c>
      <c r="R222" s="94">
        <v>4</v>
      </c>
      <c r="S222" s="95">
        <v>0</v>
      </c>
      <c r="T222" s="94">
        <v>1</v>
      </c>
      <c r="U222" s="94">
        <v>4</v>
      </c>
      <c r="V222" s="182">
        <v>1</v>
      </c>
      <c r="W222" s="94"/>
      <c r="X222" s="94"/>
      <c r="Y222" s="94"/>
      <c r="Z222" s="94"/>
      <c r="AA222" s="94"/>
      <c r="AB222" s="94"/>
      <c r="AC222" s="94"/>
      <c r="AD222" s="96">
        <f>SUM(Tabela15[[#This Row],[Jan]:[Dez13]])</f>
        <v>83</v>
      </c>
      <c r="AE222" s="115">
        <f>AD222/SUM($AD$6:$AD$397)</f>
        <v>2.6723849264611183E-4</v>
      </c>
      <c r="AF222" s="102" t="str">
        <f t="shared" si="3"/>
        <v>C</v>
      </c>
    </row>
    <row r="223" spans="3:32" x14ac:dyDescent="0.25">
      <c r="C223" s="84" t="s">
        <v>1501</v>
      </c>
      <c r="D223" s="92" t="s">
        <v>1502</v>
      </c>
      <c r="E223" s="93" t="s">
        <v>1467</v>
      </c>
      <c r="F223" s="82">
        <v>0</v>
      </c>
      <c r="G223" s="94">
        <v>0</v>
      </c>
      <c r="H223" s="94">
        <v>0</v>
      </c>
      <c r="I223" s="94">
        <v>0</v>
      </c>
      <c r="J223" s="94">
        <v>0</v>
      </c>
      <c r="K223" s="94">
        <v>0</v>
      </c>
      <c r="L223" s="94">
        <v>0</v>
      </c>
      <c r="M223" s="94">
        <v>0</v>
      </c>
      <c r="N223" s="94">
        <v>2</v>
      </c>
      <c r="O223" s="94">
        <v>1</v>
      </c>
      <c r="P223" s="94">
        <v>1</v>
      </c>
      <c r="Q223" s="94">
        <v>0</v>
      </c>
      <c r="R223" s="94">
        <v>0</v>
      </c>
      <c r="S223" s="95">
        <v>0</v>
      </c>
      <c r="T223" s="94">
        <v>1</v>
      </c>
      <c r="U223" s="94">
        <v>0</v>
      </c>
      <c r="V223" s="182">
        <v>1</v>
      </c>
      <c r="W223" s="94"/>
      <c r="X223" s="94"/>
      <c r="Y223" s="94"/>
      <c r="Z223" s="94"/>
      <c r="AA223" s="94"/>
      <c r="AB223" s="94"/>
      <c r="AC223" s="94"/>
      <c r="AD223" s="96">
        <f>SUM(Tabela15[[#This Row],[Jan]:[Dez13]])</f>
        <v>6</v>
      </c>
      <c r="AE223" s="115">
        <f>AD223/SUM($AD$6:$AD$397)</f>
        <v>1.9318445251526157E-5</v>
      </c>
      <c r="AF223" s="102" t="str">
        <f t="shared" si="3"/>
        <v>C</v>
      </c>
    </row>
    <row r="224" spans="3:32" x14ac:dyDescent="0.25">
      <c r="C224" s="84" t="s">
        <v>1512</v>
      </c>
      <c r="D224" s="92" t="s">
        <v>1513</v>
      </c>
      <c r="E224" s="93" t="s">
        <v>1463</v>
      </c>
      <c r="F224" s="82">
        <v>2</v>
      </c>
      <c r="G224" s="94">
        <v>2</v>
      </c>
      <c r="H224" s="94">
        <v>2</v>
      </c>
      <c r="I224" s="94">
        <v>40</v>
      </c>
      <c r="J224" s="94">
        <v>0</v>
      </c>
      <c r="K224" s="94">
        <v>0</v>
      </c>
      <c r="L224" s="94">
        <v>0</v>
      </c>
      <c r="M224" s="94">
        <v>0</v>
      </c>
      <c r="N224" s="94">
        <v>0</v>
      </c>
      <c r="O224" s="94">
        <v>0</v>
      </c>
      <c r="P224" s="94">
        <v>0</v>
      </c>
      <c r="Q224" s="94">
        <v>0</v>
      </c>
      <c r="R224" s="94">
        <v>0</v>
      </c>
      <c r="S224" s="95">
        <v>0</v>
      </c>
      <c r="T224" s="94">
        <v>0</v>
      </c>
      <c r="U224" s="94">
        <v>0</v>
      </c>
      <c r="V224" s="182">
        <v>0</v>
      </c>
      <c r="W224" s="94"/>
      <c r="X224" s="94"/>
      <c r="Y224" s="94"/>
      <c r="Z224" s="94"/>
      <c r="AA224" s="94"/>
      <c r="AB224" s="94"/>
      <c r="AC224" s="94"/>
      <c r="AD224" s="96">
        <f>SUM(Tabela15[[#This Row],[Jan]:[Dez13]])</f>
        <v>46</v>
      </c>
      <c r="AE224" s="115">
        <f>AD224/SUM($AD$6:$AD$397)</f>
        <v>1.4810808026170054E-4</v>
      </c>
      <c r="AF224" s="102" t="str">
        <f t="shared" si="3"/>
        <v>C</v>
      </c>
    </row>
    <row r="225" spans="3:32" x14ac:dyDescent="0.25">
      <c r="C225" s="84" t="s">
        <v>1618</v>
      </c>
      <c r="D225" s="92" t="s">
        <v>1619</v>
      </c>
      <c r="E225" s="93" t="s">
        <v>1463</v>
      </c>
      <c r="F225" s="82">
        <v>2</v>
      </c>
      <c r="G225" s="94">
        <v>0</v>
      </c>
      <c r="H225" s="94">
        <v>5</v>
      </c>
      <c r="I225" s="94">
        <v>1</v>
      </c>
      <c r="J225" s="94">
        <v>0</v>
      </c>
      <c r="K225" s="94">
        <v>0</v>
      </c>
      <c r="L225" s="94">
        <v>0</v>
      </c>
      <c r="M225" s="94">
        <v>0</v>
      </c>
      <c r="N225" s="94">
        <v>0</v>
      </c>
      <c r="O225" s="94">
        <v>0</v>
      </c>
      <c r="P225" s="94">
        <v>0</v>
      </c>
      <c r="Q225" s="94">
        <v>0</v>
      </c>
      <c r="R225" s="94">
        <v>0</v>
      </c>
      <c r="S225" s="95">
        <v>0</v>
      </c>
      <c r="T225" s="94">
        <v>0</v>
      </c>
      <c r="U225" s="94">
        <v>0</v>
      </c>
      <c r="V225" s="182">
        <v>0</v>
      </c>
      <c r="W225" s="94"/>
      <c r="X225" s="94"/>
      <c r="Y225" s="94"/>
      <c r="Z225" s="94"/>
      <c r="AA225" s="94"/>
      <c r="AB225" s="94"/>
      <c r="AC225" s="94"/>
      <c r="AD225" s="96">
        <f>SUM(Tabela15[[#This Row],[Jan]:[Dez13]])</f>
        <v>8</v>
      </c>
      <c r="AE225" s="115">
        <f>AD225/SUM($AD$6:$AD$397)</f>
        <v>2.5757927002034875E-5</v>
      </c>
      <c r="AF225" s="102" t="str">
        <f t="shared" si="3"/>
        <v>C</v>
      </c>
    </row>
    <row r="226" spans="3:32" x14ac:dyDescent="0.25">
      <c r="C226" s="85" t="s">
        <v>1074</v>
      </c>
      <c r="D226" s="92" t="s">
        <v>1496</v>
      </c>
      <c r="E226" s="93" t="s">
        <v>1463</v>
      </c>
      <c r="F226" s="82">
        <v>0</v>
      </c>
      <c r="G226" s="94">
        <v>2</v>
      </c>
      <c r="H226" s="94">
        <v>4</v>
      </c>
      <c r="I226" s="94">
        <v>0</v>
      </c>
      <c r="J226" s="94">
        <v>0</v>
      </c>
      <c r="K226" s="94">
        <v>2</v>
      </c>
      <c r="L226" s="94">
        <v>0</v>
      </c>
      <c r="M226" s="94">
        <v>0</v>
      </c>
      <c r="N226" s="94">
        <v>0</v>
      </c>
      <c r="O226" s="94">
        <v>2</v>
      </c>
      <c r="P226" s="94">
        <v>0</v>
      </c>
      <c r="Q226" s="94">
        <v>0</v>
      </c>
      <c r="R226" s="94">
        <v>0</v>
      </c>
      <c r="S226" s="95">
        <v>0</v>
      </c>
      <c r="T226" s="94">
        <v>0</v>
      </c>
      <c r="U226" s="94">
        <v>0</v>
      </c>
      <c r="V226" s="182">
        <v>2</v>
      </c>
      <c r="W226" s="94"/>
      <c r="X226" s="94"/>
      <c r="Y226" s="94"/>
      <c r="Z226" s="94"/>
      <c r="AA226" s="94"/>
      <c r="AB226" s="94"/>
      <c r="AC226" s="94"/>
      <c r="AD226" s="96">
        <f>SUM(Tabela15[[#This Row],[Jan]:[Dez13]])</f>
        <v>12</v>
      </c>
      <c r="AE226" s="115">
        <f>AD226/SUM($AD$6:$AD$397)</f>
        <v>3.8636890503052314E-5</v>
      </c>
      <c r="AF226" s="102" t="str">
        <f t="shared" si="3"/>
        <v>C</v>
      </c>
    </row>
    <row r="227" spans="3:32" x14ac:dyDescent="0.25">
      <c r="C227" s="85" t="s">
        <v>1038</v>
      </c>
      <c r="D227" s="92" t="s">
        <v>1616</v>
      </c>
      <c r="E227" s="93" t="s">
        <v>1463</v>
      </c>
      <c r="F227" s="82">
        <v>2</v>
      </c>
      <c r="G227" s="94">
        <v>50</v>
      </c>
      <c r="H227" s="94">
        <v>0</v>
      </c>
      <c r="I227" s="94">
        <v>0</v>
      </c>
      <c r="J227" s="94">
        <v>0</v>
      </c>
      <c r="K227" s="94">
        <v>0</v>
      </c>
      <c r="L227" s="94">
        <v>2</v>
      </c>
      <c r="M227" s="94">
        <v>0</v>
      </c>
      <c r="N227" s="94">
        <v>1</v>
      </c>
      <c r="O227" s="94">
        <v>0</v>
      </c>
      <c r="P227" s="94">
        <v>1</v>
      </c>
      <c r="Q227" s="94">
        <v>0</v>
      </c>
      <c r="R227" s="94">
        <v>0</v>
      </c>
      <c r="S227" s="95">
        <v>0</v>
      </c>
      <c r="T227" s="94">
        <v>0</v>
      </c>
      <c r="U227" s="94">
        <v>0</v>
      </c>
      <c r="V227" s="182">
        <v>0</v>
      </c>
      <c r="W227" s="94"/>
      <c r="X227" s="94"/>
      <c r="Y227" s="94"/>
      <c r="Z227" s="94"/>
      <c r="AA227" s="94"/>
      <c r="AB227" s="94"/>
      <c r="AC227" s="94"/>
      <c r="AD227" s="96">
        <f>SUM(Tabela15[[#This Row],[Jan]:[Dez13]])</f>
        <v>56</v>
      </c>
      <c r="AE227" s="115">
        <f>AD227/SUM($AD$6:$AD$397)</f>
        <v>1.8030548901424413E-4</v>
      </c>
      <c r="AF227" s="102" t="str">
        <f t="shared" si="3"/>
        <v>C</v>
      </c>
    </row>
    <row r="228" spans="3:32" x14ac:dyDescent="0.25">
      <c r="C228" s="85" t="s">
        <v>1078</v>
      </c>
      <c r="D228" s="92" t="s">
        <v>1558</v>
      </c>
      <c r="E228" s="93" t="s">
        <v>1463</v>
      </c>
      <c r="F228" s="82">
        <v>0</v>
      </c>
      <c r="G228" s="94">
        <v>0</v>
      </c>
      <c r="H228" s="94">
        <v>0</v>
      </c>
      <c r="I228" s="94">
        <v>0</v>
      </c>
      <c r="J228" s="94">
        <v>0</v>
      </c>
      <c r="K228" s="94">
        <v>6</v>
      </c>
      <c r="L228" s="94">
        <v>0</v>
      </c>
      <c r="M228" s="94">
        <v>0</v>
      </c>
      <c r="N228" s="94">
        <v>1</v>
      </c>
      <c r="O228" s="94">
        <v>0</v>
      </c>
      <c r="P228" s="94">
        <v>3</v>
      </c>
      <c r="Q228" s="94">
        <v>0</v>
      </c>
      <c r="R228" s="94">
        <v>6</v>
      </c>
      <c r="S228" s="95">
        <v>3</v>
      </c>
      <c r="T228" s="94">
        <v>0</v>
      </c>
      <c r="U228" s="94">
        <v>0</v>
      </c>
      <c r="V228" s="182">
        <v>0</v>
      </c>
      <c r="W228" s="94"/>
      <c r="X228" s="94"/>
      <c r="Y228" s="94"/>
      <c r="Z228" s="94"/>
      <c r="AA228" s="94"/>
      <c r="AB228" s="94"/>
      <c r="AC228" s="94"/>
      <c r="AD228" s="96">
        <f>SUM(Tabela15[[#This Row],[Jan]:[Dez13]])</f>
        <v>19</v>
      </c>
      <c r="AE228" s="115">
        <f>AD228/SUM($AD$6:$AD$397)</f>
        <v>6.1175076629832833E-5</v>
      </c>
      <c r="AF228" s="102" t="str">
        <f t="shared" si="3"/>
        <v>C</v>
      </c>
    </row>
    <row r="229" spans="3:32" x14ac:dyDescent="0.25">
      <c r="C229" s="84" t="s">
        <v>1522</v>
      </c>
      <c r="D229" s="92" t="s">
        <v>1523</v>
      </c>
      <c r="E229" s="93" t="s">
        <v>1467</v>
      </c>
      <c r="F229" s="82">
        <v>0</v>
      </c>
      <c r="G229" s="94">
        <v>0</v>
      </c>
      <c r="H229" s="94">
        <v>0</v>
      </c>
      <c r="I229" s="94">
        <v>0</v>
      </c>
      <c r="J229" s="94">
        <v>0</v>
      </c>
      <c r="K229" s="94">
        <v>0</v>
      </c>
      <c r="L229" s="94">
        <v>0</v>
      </c>
      <c r="M229" s="94">
        <v>0</v>
      </c>
      <c r="N229" s="94">
        <v>0</v>
      </c>
      <c r="O229" s="94">
        <v>0</v>
      </c>
      <c r="P229" s="94">
        <v>0</v>
      </c>
      <c r="Q229" s="94">
        <v>0</v>
      </c>
      <c r="R229" s="94">
        <v>0</v>
      </c>
      <c r="S229" s="95">
        <v>0</v>
      </c>
      <c r="T229" s="94">
        <v>0</v>
      </c>
      <c r="U229" s="94">
        <v>0</v>
      </c>
      <c r="V229" s="182">
        <v>0</v>
      </c>
      <c r="W229" s="94"/>
      <c r="X229" s="94"/>
      <c r="Y229" s="94"/>
      <c r="Z229" s="94"/>
      <c r="AA229" s="94"/>
      <c r="AB229" s="94"/>
      <c r="AC229" s="94"/>
      <c r="AD229" s="96">
        <f>SUM(Tabela15[[#This Row],[Jan]:[Dez13]])</f>
        <v>0</v>
      </c>
      <c r="AE229" s="115">
        <f>AD229/SUM($AD$6:$AD$397)</f>
        <v>0</v>
      </c>
      <c r="AF229" s="102" t="str">
        <f t="shared" si="3"/>
        <v>C</v>
      </c>
    </row>
    <row r="230" spans="3:32" x14ac:dyDescent="0.25">
      <c r="C230" s="84" t="s">
        <v>1504</v>
      </c>
      <c r="D230" s="92" t="s">
        <v>1505</v>
      </c>
      <c r="E230" s="93" t="s">
        <v>1467</v>
      </c>
      <c r="F230" s="82">
        <v>0</v>
      </c>
      <c r="G230" s="94">
        <v>0</v>
      </c>
      <c r="H230" s="94">
        <v>0</v>
      </c>
      <c r="I230" s="94">
        <v>0</v>
      </c>
      <c r="J230" s="94">
        <v>0</v>
      </c>
      <c r="K230" s="94">
        <v>0</v>
      </c>
      <c r="L230" s="94">
        <v>0</v>
      </c>
      <c r="M230" s="94">
        <v>0</v>
      </c>
      <c r="N230" s="94">
        <v>0</v>
      </c>
      <c r="O230" s="94">
        <v>0</v>
      </c>
      <c r="P230" s="94">
        <v>0</v>
      </c>
      <c r="Q230" s="94">
        <v>0</v>
      </c>
      <c r="R230" s="94">
        <v>0</v>
      </c>
      <c r="S230" s="95">
        <v>0</v>
      </c>
      <c r="T230" s="94">
        <v>0</v>
      </c>
      <c r="U230" s="94">
        <v>0</v>
      </c>
      <c r="V230" s="182">
        <v>0</v>
      </c>
      <c r="W230" s="94"/>
      <c r="X230" s="94"/>
      <c r="Y230" s="94"/>
      <c r="Z230" s="94"/>
      <c r="AA230" s="94"/>
      <c r="AB230" s="94"/>
      <c r="AC230" s="94"/>
      <c r="AD230" s="96">
        <f>SUM(Tabela15[[#This Row],[Jan]:[Dez13]])</f>
        <v>0</v>
      </c>
      <c r="AE230" s="115">
        <f>AD230/SUM($AD$6:$AD$397)</f>
        <v>0</v>
      </c>
      <c r="AF230" s="102" t="str">
        <f t="shared" si="3"/>
        <v>C</v>
      </c>
    </row>
    <row r="231" spans="3:32" x14ac:dyDescent="0.25">
      <c r="C231" s="84" t="s">
        <v>1520</v>
      </c>
      <c r="D231" s="92" t="s">
        <v>1521</v>
      </c>
      <c r="E231" s="93" t="s">
        <v>1467</v>
      </c>
      <c r="F231" s="82">
        <v>0</v>
      </c>
      <c r="G231" s="94">
        <v>0</v>
      </c>
      <c r="H231" s="94">
        <v>0</v>
      </c>
      <c r="I231" s="94">
        <v>0</v>
      </c>
      <c r="J231" s="94">
        <v>0</v>
      </c>
      <c r="K231" s="94">
        <v>0</v>
      </c>
      <c r="L231" s="94">
        <v>0</v>
      </c>
      <c r="M231" s="94">
        <v>0</v>
      </c>
      <c r="N231" s="94">
        <v>0</v>
      </c>
      <c r="O231" s="94">
        <v>0</v>
      </c>
      <c r="P231" s="94">
        <v>0</v>
      </c>
      <c r="Q231" s="94">
        <v>0</v>
      </c>
      <c r="R231" s="94">
        <v>0</v>
      </c>
      <c r="S231" s="95">
        <v>0</v>
      </c>
      <c r="T231" s="94">
        <v>0</v>
      </c>
      <c r="U231" s="94">
        <v>0</v>
      </c>
      <c r="V231" s="182">
        <v>0</v>
      </c>
      <c r="W231" s="94"/>
      <c r="X231" s="94"/>
      <c r="Y231" s="94"/>
      <c r="Z231" s="94"/>
      <c r="AA231" s="94"/>
      <c r="AB231" s="94"/>
      <c r="AC231" s="94"/>
      <c r="AD231" s="96">
        <f>SUM(Tabela15[[#This Row],[Jan]:[Dez13]])</f>
        <v>0</v>
      </c>
      <c r="AE231" s="115">
        <f>AD231/SUM($AD$6:$AD$397)</f>
        <v>0</v>
      </c>
      <c r="AF231" s="102" t="str">
        <f t="shared" si="3"/>
        <v>C</v>
      </c>
    </row>
    <row r="232" spans="3:32" x14ac:dyDescent="0.25">
      <c r="C232" s="85" t="s">
        <v>1012</v>
      </c>
      <c r="D232" s="92" t="s">
        <v>1617</v>
      </c>
      <c r="E232" s="93" t="s">
        <v>1463</v>
      </c>
      <c r="F232" s="82">
        <v>2</v>
      </c>
      <c r="G232" s="94">
        <v>0</v>
      </c>
      <c r="H232" s="94">
        <v>4</v>
      </c>
      <c r="I232" s="94">
        <v>1</v>
      </c>
      <c r="J232" s="94">
        <v>0</v>
      </c>
      <c r="K232" s="94">
        <v>0</v>
      </c>
      <c r="L232" s="94">
        <v>0</v>
      </c>
      <c r="M232" s="94">
        <v>0</v>
      </c>
      <c r="N232" s="94">
        <v>0</v>
      </c>
      <c r="O232" s="94">
        <v>0</v>
      </c>
      <c r="P232" s="94">
        <v>0</v>
      </c>
      <c r="Q232" s="94">
        <v>0</v>
      </c>
      <c r="R232" s="94">
        <v>0</v>
      </c>
      <c r="S232" s="95">
        <v>0</v>
      </c>
      <c r="T232" s="94">
        <v>0</v>
      </c>
      <c r="U232" s="94">
        <v>0</v>
      </c>
      <c r="V232" s="182">
        <v>0</v>
      </c>
      <c r="W232" s="94"/>
      <c r="X232" s="94"/>
      <c r="Y232" s="94"/>
      <c r="Z232" s="94"/>
      <c r="AA232" s="94"/>
      <c r="AB232" s="94"/>
      <c r="AC232" s="94"/>
      <c r="AD232" s="96">
        <f>SUM(Tabela15[[#This Row],[Jan]:[Dez13]])</f>
        <v>7</v>
      </c>
      <c r="AE232" s="115">
        <f>AD232/SUM($AD$6:$AD$397)</f>
        <v>2.2538186126780516E-5</v>
      </c>
      <c r="AF232" s="102" t="str">
        <f t="shared" si="3"/>
        <v>C</v>
      </c>
    </row>
    <row r="233" spans="3:32" x14ac:dyDescent="0.25">
      <c r="C233" s="84" t="s">
        <v>1640</v>
      </c>
      <c r="D233" s="92" t="s">
        <v>1641</v>
      </c>
      <c r="E233" s="93" t="s">
        <v>1463</v>
      </c>
      <c r="F233" s="82">
        <v>2</v>
      </c>
      <c r="G233" s="94">
        <v>1</v>
      </c>
      <c r="H233" s="94">
        <v>2</v>
      </c>
      <c r="I233" s="94">
        <v>1</v>
      </c>
      <c r="J233" s="94">
        <v>0</v>
      </c>
      <c r="K233" s="94">
        <v>0</v>
      </c>
      <c r="L233" s="94">
        <v>0</v>
      </c>
      <c r="M233" s="94">
        <v>0</v>
      </c>
      <c r="N233" s="94">
        <v>1</v>
      </c>
      <c r="O233" s="94">
        <v>0</v>
      </c>
      <c r="P233" s="94">
        <v>0</v>
      </c>
      <c r="Q233" s="94">
        <v>0</v>
      </c>
      <c r="R233" s="94">
        <v>0</v>
      </c>
      <c r="S233" s="95">
        <v>0</v>
      </c>
      <c r="T233" s="94">
        <v>0</v>
      </c>
      <c r="U233" s="94">
        <v>1</v>
      </c>
      <c r="V233" s="182">
        <v>0</v>
      </c>
      <c r="W233" s="94"/>
      <c r="X233" s="94"/>
      <c r="Y233" s="94"/>
      <c r="Z233" s="94"/>
      <c r="AA233" s="94"/>
      <c r="AB233" s="94"/>
      <c r="AC233" s="94"/>
      <c r="AD233" s="96">
        <f>SUM(Tabela15[[#This Row],[Jan]:[Dez13]])</f>
        <v>8</v>
      </c>
      <c r="AE233" s="115">
        <f>AD233/SUM($AD$6:$AD$397)</f>
        <v>2.5757927002034875E-5</v>
      </c>
      <c r="AF233" s="102" t="str">
        <f t="shared" si="3"/>
        <v>C</v>
      </c>
    </row>
    <row r="234" spans="3:32" x14ac:dyDescent="0.25">
      <c r="C234" s="84" t="s">
        <v>1005</v>
      </c>
      <c r="D234" s="92" t="s">
        <v>1544</v>
      </c>
      <c r="E234" s="93" t="s">
        <v>1463</v>
      </c>
      <c r="F234" s="82">
        <v>0</v>
      </c>
      <c r="G234" s="94">
        <v>1</v>
      </c>
      <c r="H234" s="94">
        <v>0</v>
      </c>
      <c r="I234" s="94">
        <v>0</v>
      </c>
      <c r="J234" s="94">
        <v>0</v>
      </c>
      <c r="K234" s="94">
        <v>0</v>
      </c>
      <c r="L234" s="94">
        <v>0</v>
      </c>
      <c r="M234" s="94">
        <v>0</v>
      </c>
      <c r="N234" s="94">
        <v>0</v>
      </c>
      <c r="O234" s="94">
        <v>0</v>
      </c>
      <c r="P234" s="94">
        <v>2</v>
      </c>
      <c r="Q234" s="94">
        <v>0</v>
      </c>
      <c r="R234" s="94">
        <v>1</v>
      </c>
      <c r="S234" s="95">
        <v>0</v>
      </c>
      <c r="T234" s="94">
        <v>0</v>
      </c>
      <c r="U234" s="94">
        <v>0</v>
      </c>
      <c r="V234" s="182">
        <v>0</v>
      </c>
      <c r="W234" s="94"/>
      <c r="X234" s="94"/>
      <c r="Y234" s="94"/>
      <c r="Z234" s="94"/>
      <c r="AA234" s="94"/>
      <c r="AB234" s="94"/>
      <c r="AC234" s="94"/>
      <c r="AD234" s="96">
        <f>SUM(Tabela15[[#This Row],[Jan]:[Dez13]])</f>
        <v>4</v>
      </c>
      <c r="AE234" s="115">
        <f>AD234/SUM($AD$6:$AD$397)</f>
        <v>1.2878963501017437E-5</v>
      </c>
      <c r="AF234" s="102" t="str">
        <f t="shared" si="3"/>
        <v>C</v>
      </c>
    </row>
    <row r="235" spans="3:32" x14ac:dyDescent="0.25">
      <c r="C235" s="86" t="s">
        <v>913</v>
      </c>
      <c r="D235" s="92" t="s">
        <v>1656</v>
      </c>
      <c r="E235" s="93" t="s">
        <v>1463</v>
      </c>
      <c r="F235" s="82">
        <v>0</v>
      </c>
      <c r="G235" s="94">
        <v>0</v>
      </c>
      <c r="H235" s="94">
        <v>0</v>
      </c>
      <c r="I235" s="94">
        <v>0</v>
      </c>
      <c r="J235" s="94">
        <v>0</v>
      </c>
      <c r="K235" s="94">
        <v>10</v>
      </c>
      <c r="L235" s="94">
        <v>2</v>
      </c>
      <c r="M235" s="94">
        <v>60</v>
      </c>
      <c r="N235" s="94">
        <v>0</v>
      </c>
      <c r="O235" s="94">
        <v>8</v>
      </c>
      <c r="P235" s="94">
        <v>4</v>
      </c>
      <c r="Q235" s="94">
        <v>0</v>
      </c>
      <c r="R235" s="94">
        <v>5</v>
      </c>
      <c r="S235" s="95">
        <v>43</v>
      </c>
      <c r="T235" s="94">
        <v>8</v>
      </c>
      <c r="U235" s="94">
        <v>3</v>
      </c>
      <c r="V235" s="182">
        <v>3</v>
      </c>
      <c r="W235" s="94"/>
      <c r="X235" s="99"/>
      <c r="Y235" s="99"/>
      <c r="Z235" s="99"/>
      <c r="AA235" s="99"/>
      <c r="AB235" s="99"/>
      <c r="AC235" s="99"/>
      <c r="AD235" s="96">
        <f>SUM(Tabela15[[#This Row],[Jan]:[Dez13]])</f>
        <v>146</v>
      </c>
      <c r="AE235" s="115">
        <f>AD235/SUM($AD$6:$AD$397)</f>
        <v>4.7008216778713648E-4</v>
      </c>
      <c r="AF235" s="102" t="str">
        <f t="shared" si="3"/>
        <v>C</v>
      </c>
    </row>
    <row r="236" spans="3:32" x14ac:dyDescent="0.25">
      <c r="C236" s="84" t="s">
        <v>1508</v>
      </c>
      <c r="D236" s="92" t="s">
        <v>1509</v>
      </c>
      <c r="E236" s="93" t="s">
        <v>1467</v>
      </c>
      <c r="F236" s="82">
        <v>0</v>
      </c>
      <c r="G236" s="94">
        <v>0</v>
      </c>
      <c r="H236" s="94">
        <v>0</v>
      </c>
      <c r="I236" s="94">
        <v>0</v>
      </c>
      <c r="J236" s="94">
        <v>0</v>
      </c>
      <c r="K236" s="94">
        <v>0</v>
      </c>
      <c r="L236" s="94">
        <v>0</v>
      </c>
      <c r="M236" s="94">
        <v>0</v>
      </c>
      <c r="N236" s="94">
        <v>1</v>
      </c>
      <c r="O236" s="94">
        <v>0</v>
      </c>
      <c r="P236" s="94">
        <v>0</v>
      </c>
      <c r="Q236" s="94">
        <v>0</v>
      </c>
      <c r="R236" s="94">
        <v>0</v>
      </c>
      <c r="S236" s="95">
        <v>0</v>
      </c>
      <c r="T236" s="94">
        <v>0</v>
      </c>
      <c r="U236" s="94">
        <v>0</v>
      </c>
      <c r="V236" s="182">
        <v>0</v>
      </c>
      <c r="W236" s="94"/>
      <c r="X236" s="94"/>
      <c r="Y236" s="94"/>
      <c r="Z236" s="94"/>
      <c r="AA236" s="94"/>
      <c r="AB236" s="94"/>
      <c r="AC236" s="94"/>
      <c r="AD236" s="96">
        <f>SUM(Tabela15[[#This Row],[Jan]:[Dez13]])</f>
        <v>1</v>
      </c>
      <c r="AE236" s="115">
        <f>AD236/SUM($AD$6:$AD$397)</f>
        <v>3.2197408752543593E-6</v>
      </c>
      <c r="AF236" s="102" t="str">
        <f t="shared" si="3"/>
        <v>C</v>
      </c>
    </row>
    <row r="237" spans="3:32" x14ac:dyDescent="0.25">
      <c r="C237" s="84" t="s">
        <v>1510</v>
      </c>
      <c r="D237" s="92" t="s">
        <v>1511</v>
      </c>
      <c r="E237" s="93" t="s">
        <v>1467</v>
      </c>
      <c r="F237" s="82">
        <v>0</v>
      </c>
      <c r="G237" s="94">
        <v>0</v>
      </c>
      <c r="H237" s="94">
        <v>0</v>
      </c>
      <c r="I237" s="94">
        <v>0</v>
      </c>
      <c r="J237" s="94">
        <v>0</v>
      </c>
      <c r="K237" s="94">
        <v>0</v>
      </c>
      <c r="L237" s="94">
        <v>0</v>
      </c>
      <c r="M237" s="94">
        <v>0</v>
      </c>
      <c r="N237" s="94">
        <v>0</v>
      </c>
      <c r="O237" s="94">
        <v>1</v>
      </c>
      <c r="P237" s="94">
        <v>0</v>
      </c>
      <c r="Q237" s="94">
        <v>0</v>
      </c>
      <c r="R237" s="94">
        <v>0</v>
      </c>
      <c r="S237" s="95">
        <v>0</v>
      </c>
      <c r="T237" s="94">
        <v>1</v>
      </c>
      <c r="U237" s="94">
        <v>0</v>
      </c>
      <c r="V237" s="182">
        <v>1</v>
      </c>
      <c r="W237" s="94"/>
      <c r="X237" s="94"/>
      <c r="Y237" s="94"/>
      <c r="Z237" s="94"/>
      <c r="AA237" s="94"/>
      <c r="AB237" s="94"/>
      <c r="AC237" s="94"/>
      <c r="AD237" s="96">
        <f>SUM(Tabela15[[#This Row],[Jan]:[Dez13]])</f>
        <v>3</v>
      </c>
      <c r="AE237" s="115">
        <f>AD237/SUM($AD$6:$AD$397)</f>
        <v>9.6592226257630784E-6</v>
      </c>
      <c r="AF237" s="102" t="str">
        <f t="shared" si="3"/>
        <v>C</v>
      </c>
    </row>
    <row r="238" spans="3:32" x14ac:dyDescent="0.25">
      <c r="C238" s="84" t="s">
        <v>1486</v>
      </c>
      <c r="D238" s="92" t="s">
        <v>1487</v>
      </c>
      <c r="E238" s="93" t="s">
        <v>1467</v>
      </c>
      <c r="F238" s="82">
        <v>0</v>
      </c>
      <c r="G238" s="94">
        <v>0</v>
      </c>
      <c r="H238" s="94">
        <v>0</v>
      </c>
      <c r="I238" s="94">
        <v>0</v>
      </c>
      <c r="J238" s="94">
        <v>0</v>
      </c>
      <c r="K238" s="94">
        <v>0</v>
      </c>
      <c r="L238" s="94">
        <v>0</v>
      </c>
      <c r="M238" s="94">
        <v>0</v>
      </c>
      <c r="N238" s="94">
        <v>0</v>
      </c>
      <c r="O238" s="94">
        <v>0</v>
      </c>
      <c r="P238" s="94">
        <v>0</v>
      </c>
      <c r="Q238" s="94">
        <v>0</v>
      </c>
      <c r="R238" s="94">
        <v>0</v>
      </c>
      <c r="S238" s="95">
        <v>0</v>
      </c>
      <c r="T238" s="94">
        <v>0</v>
      </c>
      <c r="U238" s="94">
        <v>2</v>
      </c>
      <c r="V238" s="182">
        <v>0</v>
      </c>
      <c r="W238" s="94"/>
      <c r="X238" s="94"/>
      <c r="Y238" s="94"/>
      <c r="Z238" s="94"/>
      <c r="AA238" s="94"/>
      <c r="AB238" s="94"/>
      <c r="AC238" s="94"/>
      <c r="AD238" s="96">
        <f>SUM(Tabela15[[#This Row],[Jan]:[Dez13]])</f>
        <v>2</v>
      </c>
      <c r="AE238" s="115">
        <f>AD238/SUM($AD$6:$AD$397)</f>
        <v>6.4394817505087187E-6</v>
      </c>
      <c r="AF238" s="102" t="str">
        <f t="shared" si="3"/>
        <v>C</v>
      </c>
    </row>
    <row r="239" spans="3:32" x14ac:dyDescent="0.25">
      <c r="C239" s="84" t="s">
        <v>1638</v>
      </c>
      <c r="D239" s="92" t="s">
        <v>1639</v>
      </c>
      <c r="E239" s="93" t="s">
        <v>1463</v>
      </c>
      <c r="F239" s="82">
        <v>2</v>
      </c>
      <c r="G239" s="94">
        <v>1</v>
      </c>
      <c r="H239" s="94">
        <v>2</v>
      </c>
      <c r="I239" s="94">
        <v>1</v>
      </c>
      <c r="J239" s="94">
        <v>0</v>
      </c>
      <c r="K239" s="94">
        <v>0</v>
      </c>
      <c r="L239" s="94">
        <v>0</v>
      </c>
      <c r="M239" s="94">
        <v>0</v>
      </c>
      <c r="N239" s="94">
        <v>1</v>
      </c>
      <c r="O239" s="94">
        <v>0</v>
      </c>
      <c r="P239" s="94">
        <v>0</v>
      </c>
      <c r="Q239" s="94">
        <v>0</v>
      </c>
      <c r="R239" s="94">
        <v>0</v>
      </c>
      <c r="S239" s="95">
        <v>0</v>
      </c>
      <c r="T239" s="94">
        <v>0</v>
      </c>
      <c r="U239" s="94">
        <v>1</v>
      </c>
      <c r="V239" s="182">
        <v>0</v>
      </c>
      <c r="W239" s="94"/>
      <c r="X239" s="94"/>
      <c r="Y239" s="94"/>
      <c r="Z239" s="94"/>
      <c r="AA239" s="94"/>
      <c r="AB239" s="94"/>
      <c r="AC239" s="94"/>
      <c r="AD239" s="96">
        <f>SUM(Tabela15[[#This Row],[Jan]:[Dez13]])</f>
        <v>8</v>
      </c>
      <c r="AE239" s="115">
        <f>AD239/SUM($AD$6:$AD$397)</f>
        <v>2.5757927002034875E-5</v>
      </c>
      <c r="AF239" s="102" t="str">
        <f t="shared" si="3"/>
        <v>C</v>
      </c>
    </row>
    <row r="240" spans="3:32" x14ac:dyDescent="0.25">
      <c r="C240" s="85" t="s">
        <v>1080</v>
      </c>
      <c r="D240" s="92" t="s">
        <v>1626</v>
      </c>
      <c r="E240" s="93" t="s">
        <v>1463</v>
      </c>
      <c r="F240" s="82">
        <v>0</v>
      </c>
      <c r="G240" s="94">
        <v>30</v>
      </c>
      <c r="H240" s="94">
        <v>2</v>
      </c>
      <c r="I240" s="94">
        <v>0</v>
      </c>
      <c r="J240" s="94">
        <v>0</v>
      </c>
      <c r="K240" s="94">
        <v>2</v>
      </c>
      <c r="L240" s="94">
        <v>0</v>
      </c>
      <c r="M240" s="94">
        <v>0</v>
      </c>
      <c r="N240" s="94">
        <v>0</v>
      </c>
      <c r="O240" s="94">
        <v>0</v>
      </c>
      <c r="P240" s="94">
        <v>1</v>
      </c>
      <c r="Q240" s="94">
        <v>2</v>
      </c>
      <c r="R240" s="94">
        <v>0</v>
      </c>
      <c r="S240" s="95">
        <v>0</v>
      </c>
      <c r="T240" s="94">
        <v>2</v>
      </c>
      <c r="U240" s="94">
        <v>1</v>
      </c>
      <c r="V240" s="182">
        <v>0</v>
      </c>
      <c r="W240" s="94"/>
      <c r="X240" s="94"/>
      <c r="Y240" s="94"/>
      <c r="Z240" s="94"/>
      <c r="AA240" s="94"/>
      <c r="AB240" s="94"/>
      <c r="AC240" s="94"/>
      <c r="AD240" s="96">
        <f>SUM(Tabela15[[#This Row],[Jan]:[Dez13]])</f>
        <v>40</v>
      </c>
      <c r="AE240" s="115">
        <f>AD240/SUM($AD$6:$AD$397)</f>
        <v>1.2878963501017438E-4</v>
      </c>
      <c r="AF240" s="102" t="str">
        <f t="shared" si="3"/>
        <v>C</v>
      </c>
    </row>
    <row r="241" spans="3:32" x14ac:dyDescent="0.25">
      <c r="C241" s="85" t="s">
        <v>919</v>
      </c>
      <c r="D241" s="92" t="s">
        <v>1625</v>
      </c>
      <c r="E241" s="93" t="s">
        <v>1463</v>
      </c>
      <c r="F241" s="82">
        <v>0</v>
      </c>
      <c r="G241" s="94">
        <v>0</v>
      </c>
      <c r="H241" s="94">
        <v>2</v>
      </c>
      <c r="I241" s="94">
        <v>1</v>
      </c>
      <c r="J241" s="94">
        <v>0</v>
      </c>
      <c r="K241" s="94">
        <v>2</v>
      </c>
      <c r="L241" s="94">
        <v>0</v>
      </c>
      <c r="M241" s="94">
        <v>2</v>
      </c>
      <c r="N241" s="94">
        <v>0</v>
      </c>
      <c r="O241" s="94">
        <v>0</v>
      </c>
      <c r="P241" s="94">
        <v>1</v>
      </c>
      <c r="Q241" s="94">
        <v>0</v>
      </c>
      <c r="R241" s="94">
        <v>0</v>
      </c>
      <c r="S241" s="95">
        <v>0</v>
      </c>
      <c r="T241" s="94">
        <v>2</v>
      </c>
      <c r="U241" s="94">
        <v>0</v>
      </c>
      <c r="V241" s="182">
        <v>0</v>
      </c>
      <c r="W241" s="94"/>
      <c r="X241" s="94"/>
      <c r="Y241" s="94"/>
      <c r="Z241" s="94"/>
      <c r="AA241" s="94"/>
      <c r="AB241" s="94"/>
      <c r="AC241" s="94"/>
      <c r="AD241" s="96">
        <f>SUM(Tabela15[[#This Row],[Jan]:[Dez13]])</f>
        <v>10</v>
      </c>
      <c r="AE241" s="115">
        <f>AD241/SUM($AD$6:$AD$397)</f>
        <v>3.2197408752543596E-5</v>
      </c>
      <c r="AF241" s="102" t="str">
        <f t="shared" si="3"/>
        <v>C</v>
      </c>
    </row>
    <row r="242" spans="3:32" x14ac:dyDescent="0.25">
      <c r="C242" s="85" t="s">
        <v>1082</v>
      </c>
      <c r="D242" s="92" t="s">
        <v>1517</v>
      </c>
      <c r="E242" s="93" t="s">
        <v>1463</v>
      </c>
      <c r="F242" s="82">
        <v>0</v>
      </c>
      <c r="G242" s="94">
        <v>0</v>
      </c>
      <c r="H242" s="94">
        <v>1</v>
      </c>
      <c r="I242" s="94">
        <v>0</v>
      </c>
      <c r="J242" s="94">
        <v>0</v>
      </c>
      <c r="K242" s="94">
        <v>4</v>
      </c>
      <c r="L242" s="94">
        <v>0</v>
      </c>
      <c r="M242" s="94">
        <v>0</v>
      </c>
      <c r="N242" s="94">
        <v>0</v>
      </c>
      <c r="O242" s="94">
        <v>0</v>
      </c>
      <c r="P242" s="94">
        <v>2</v>
      </c>
      <c r="Q242" s="94">
        <v>1</v>
      </c>
      <c r="R242" s="94">
        <v>2</v>
      </c>
      <c r="S242" s="95">
        <v>4</v>
      </c>
      <c r="T242" s="94">
        <v>3</v>
      </c>
      <c r="U242" s="94">
        <v>1</v>
      </c>
      <c r="V242" s="182">
        <v>0</v>
      </c>
      <c r="W242" s="94"/>
      <c r="X242" s="94"/>
      <c r="Y242" s="94"/>
      <c r="Z242" s="94"/>
      <c r="AA242" s="94"/>
      <c r="AB242" s="94"/>
      <c r="AC242" s="94"/>
      <c r="AD242" s="96">
        <f>SUM(Tabela15[[#This Row],[Jan]:[Dez13]])</f>
        <v>18</v>
      </c>
      <c r="AE242" s="115">
        <f>AD242/SUM($AD$6:$AD$397)</f>
        <v>5.7955335754578474E-5</v>
      </c>
      <c r="AF242" s="102" t="str">
        <f t="shared" si="3"/>
        <v>C</v>
      </c>
    </row>
    <row r="243" spans="3:32" x14ac:dyDescent="0.25">
      <c r="C243" s="84" t="s">
        <v>1524</v>
      </c>
      <c r="D243" s="92" t="s">
        <v>1525</v>
      </c>
      <c r="E243" s="93" t="s">
        <v>1526</v>
      </c>
      <c r="F243" s="82">
        <v>0</v>
      </c>
      <c r="G243" s="94">
        <v>0</v>
      </c>
      <c r="H243" s="94">
        <v>0</v>
      </c>
      <c r="I243" s="94">
        <v>0</v>
      </c>
      <c r="J243" s="94">
        <v>0</v>
      </c>
      <c r="K243" s="94">
        <v>0</v>
      </c>
      <c r="L243" s="94">
        <v>0</v>
      </c>
      <c r="M243" s="94">
        <v>0</v>
      </c>
      <c r="N243" s="94">
        <v>0</v>
      </c>
      <c r="O243" s="94">
        <v>1</v>
      </c>
      <c r="P243" s="94">
        <v>0</v>
      </c>
      <c r="Q243" s="94">
        <v>0</v>
      </c>
      <c r="R243" s="94">
        <v>0</v>
      </c>
      <c r="S243" s="95">
        <v>0</v>
      </c>
      <c r="T243" s="94">
        <v>0</v>
      </c>
      <c r="U243" s="94">
        <v>0</v>
      </c>
      <c r="V243" s="182">
        <v>0</v>
      </c>
      <c r="W243" s="94"/>
      <c r="X243" s="94"/>
      <c r="Y243" s="94"/>
      <c r="Z243" s="94"/>
      <c r="AA243" s="94"/>
      <c r="AB243" s="94"/>
      <c r="AC243" s="94"/>
      <c r="AD243" s="96">
        <f>SUM(Tabela15[[#This Row],[Jan]:[Dez13]])</f>
        <v>1</v>
      </c>
      <c r="AE243" s="115">
        <f>AD243/SUM($AD$6:$AD$397)</f>
        <v>3.2197408752543593E-6</v>
      </c>
      <c r="AF243" s="102" t="str">
        <f t="shared" si="3"/>
        <v>C</v>
      </c>
    </row>
    <row r="244" spans="3:32" x14ac:dyDescent="0.25">
      <c r="C244" s="84" t="s">
        <v>1627</v>
      </c>
      <c r="D244" s="92" t="s">
        <v>1628</v>
      </c>
      <c r="E244" s="93" t="s">
        <v>1463</v>
      </c>
      <c r="F244" s="82">
        <v>0</v>
      </c>
      <c r="G244" s="94">
        <v>3</v>
      </c>
      <c r="H244" s="94">
        <v>1</v>
      </c>
      <c r="I244" s="94">
        <v>0</v>
      </c>
      <c r="J244" s="94">
        <v>0</v>
      </c>
      <c r="K244" s="94">
        <v>0</v>
      </c>
      <c r="L244" s="94">
        <v>0</v>
      </c>
      <c r="M244" s="94">
        <v>0</v>
      </c>
      <c r="N244" s="94">
        <v>0</v>
      </c>
      <c r="O244" s="94">
        <v>0</v>
      </c>
      <c r="P244" s="94">
        <v>1</v>
      </c>
      <c r="Q244" s="94">
        <v>0</v>
      </c>
      <c r="R244" s="94">
        <v>0</v>
      </c>
      <c r="S244" s="95">
        <v>0</v>
      </c>
      <c r="T244" s="94">
        <v>0</v>
      </c>
      <c r="U244" s="94">
        <v>0</v>
      </c>
      <c r="V244" s="182">
        <v>0</v>
      </c>
      <c r="W244" s="94"/>
      <c r="X244" s="94"/>
      <c r="Y244" s="94"/>
      <c r="Z244" s="94"/>
      <c r="AA244" s="94"/>
      <c r="AB244" s="94"/>
      <c r="AC244" s="94"/>
      <c r="AD244" s="96">
        <f>SUM(Tabela15[[#This Row],[Jan]:[Dez13]])</f>
        <v>5</v>
      </c>
      <c r="AE244" s="115">
        <f>AD244/SUM($AD$6:$AD$397)</f>
        <v>1.6098704376271798E-5</v>
      </c>
      <c r="AF244" s="102" t="str">
        <f t="shared" si="3"/>
        <v>C</v>
      </c>
    </row>
    <row r="245" spans="3:32" x14ac:dyDescent="0.25">
      <c r="C245" s="84" t="s">
        <v>1542</v>
      </c>
      <c r="D245" s="92" t="s">
        <v>1543</v>
      </c>
      <c r="E245" s="93" t="s">
        <v>1467</v>
      </c>
      <c r="F245" s="82">
        <v>0</v>
      </c>
      <c r="G245" s="94">
        <v>0</v>
      </c>
      <c r="H245" s="94">
        <v>0</v>
      </c>
      <c r="I245" s="94">
        <v>0</v>
      </c>
      <c r="J245" s="94">
        <v>0</v>
      </c>
      <c r="K245" s="94">
        <v>0</v>
      </c>
      <c r="L245" s="94">
        <v>0</v>
      </c>
      <c r="M245" s="94">
        <v>0</v>
      </c>
      <c r="N245" s="94">
        <v>0</v>
      </c>
      <c r="O245" s="94">
        <v>0</v>
      </c>
      <c r="P245" s="94">
        <v>0</v>
      </c>
      <c r="Q245" s="94">
        <v>0</v>
      </c>
      <c r="R245" s="94">
        <v>0</v>
      </c>
      <c r="S245" s="95">
        <v>0</v>
      </c>
      <c r="T245" s="94">
        <v>0</v>
      </c>
      <c r="U245" s="94">
        <v>0</v>
      </c>
      <c r="V245" s="182">
        <v>0</v>
      </c>
      <c r="W245" s="94"/>
      <c r="X245" s="94"/>
      <c r="Y245" s="94"/>
      <c r="Z245" s="94"/>
      <c r="AA245" s="94"/>
      <c r="AB245" s="94"/>
      <c r="AC245" s="94"/>
      <c r="AD245" s="96">
        <f>SUM(Tabela15[[#This Row],[Jan]:[Dez13]])</f>
        <v>0</v>
      </c>
      <c r="AE245" s="115">
        <f>AD245/SUM($AD$6:$AD$397)</f>
        <v>0</v>
      </c>
      <c r="AF245" s="102" t="str">
        <f t="shared" si="3"/>
        <v>C</v>
      </c>
    </row>
    <row r="246" spans="3:32" x14ac:dyDescent="0.25">
      <c r="C246" s="84" t="s">
        <v>1033</v>
      </c>
      <c r="D246" s="92" t="s">
        <v>1529</v>
      </c>
      <c r="E246" s="93" t="s">
        <v>1467</v>
      </c>
      <c r="F246" s="82">
        <v>0</v>
      </c>
      <c r="G246" s="94">
        <v>0</v>
      </c>
      <c r="H246" s="94">
        <v>0</v>
      </c>
      <c r="I246" s="94">
        <v>0</v>
      </c>
      <c r="J246" s="94">
        <v>0</v>
      </c>
      <c r="K246" s="94">
        <v>0</v>
      </c>
      <c r="L246" s="94">
        <v>0</v>
      </c>
      <c r="M246" s="94">
        <v>0</v>
      </c>
      <c r="N246" s="94">
        <v>0</v>
      </c>
      <c r="O246" s="94">
        <v>0</v>
      </c>
      <c r="P246" s="94">
        <v>0</v>
      </c>
      <c r="Q246" s="94">
        <v>0</v>
      </c>
      <c r="R246" s="94">
        <v>0</v>
      </c>
      <c r="S246" s="95">
        <v>0</v>
      </c>
      <c r="T246" s="94">
        <v>0</v>
      </c>
      <c r="U246" s="94">
        <v>0</v>
      </c>
      <c r="V246" s="182">
        <v>0</v>
      </c>
      <c r="W246" s="94"/>
      <c r="X246" s="94"/>
      <c r="Y246" s="94"/>
      <c r="Z246" s="94"/>
      <c r="AA246" s="94"/>
      <c r="AB246" s="94"/>
      <c r="AC246" s="94"/>
      <c r="AD246" s="96">
        <f>SUM(Tabela15[[#This Row],[Jan]:[Dez13]])</f>
        <v>0</v>
      </c>
      <c r="AE246" s="115">
        <f>AD246/SUM($AD$6:$AD$397)</f>
        <v>0</v>
      </c>
      <c r="AF246" s="102" t="str">
        <f t="shared" si="3"/>
        <v>C</v>
      </c>
    </row>
    <row r="247" spans="3:32" x14ac:dyDescent="0.25">
      <c r="C247" s="84" t="s">
        <v>1604</v>
      </c>
      <c r="D247" s="92" t="s">
        <v>1605</v>
      </c>
      <c r="E247" s="93" t="s">
        <v>1606</v>
      </c>
      <c r="F247" s="82">
        <v>0</v>
      </c>
      <c r="G247" s="94">
        <v>0</v>
      </c>
      <c r="H247" s="94">
        <v>0</v>
      </c>
      <c r="I247" s="94">
        <v>0</v>
      </c>
      <c r="J247" s="94">
        <v>0</v>
      </c>
      <c r="K247" s="94">
        <v>0</v>
      </c>
      <c r="L247" s="94">
        <v>0</v>
      </c>
      <c r="M247" s="94">
        <v>0</v>
      </c>
      <c r="N247" s="94">
        <v>0</v>
      </c>
      <c r="O247" s="94">
        <v>0</v>
      </c>
      <c r="P247" s="94">
        <v>0</v>
      </c>
      <c r="Q247" s="94">
        <v>0</v>
      </c>
      <c r="R247" s="94">
        <v>0</v>
      </c>
      <c r="S247" s="95">
        <v>0</v>
      </c>
      <c r="T247" s="94">
        <v>0</v>
      </c>
      <c r="U247" s="94">
        <v>0</v>
      </c>
      <c r="V247" s="182">
        <v>0</v>
      </c>
      <c r="W247" s="94"/>
      <c r="X247" s="94"/>
      <c r="Y247" s="94"/>
      <c r="Z247" s="94"/>
      <c r="AA247" s="94"/>
      <c r="AB247" s="94"/>
      <c r="AC247" s="94"/>
      <c r="AD247" s="96">
        <f>SUM(Tabela15[[#This Row],[Jan]:[Dez13]])</f>
        <v>0</v>
      </c>
      <c r="AE247" s="115">
        <f>AD247/SUM($AD$6:$AD$397)</f>
        <v>0</v>
      </c>
      <c r="AF247" s="102" t="str">
        <f t="shared" si="3"/>
        <v>C</v>
      </c>
    </row>
    <row r="248" spans="3:32" x14ac:dyDescent="0.25">
      <c r="C248" s="84" t="s">
        <v>1531</v>
      </c>
      <c r="D248" s="92" t="s">
        <v>1532</v>
      </c>
      <c r="E248" s="93" t="s">
        <v>1467</v>
      </c>
      <c r="F248" s="82">
        <v>0</v>
      </c>
      <c r="G248" s="94">
        <v>0</v>
      </c>
      <c r="H248" s="94">
        <v>0</v>
      </c>
      <c r="I248" s="94">
        <v>0</v>
      </c>
      <c r="J248" s="94">
        <v>0</v>
      </c>
      <c r="K248" s="94">
        <v>0</v>
      </c>
      <c r="L248" s="94">
        <v>0</v>
      </c>
      <c r="M248" s="94">
        <v>0</v>
      </c>
      <c r="N248" s="94">
        <v>0</v>
      </c>
      <c r="O248" s="94">
        <v>0</v>
      </c>
      <c r="P248" s="94">
        <v>0</v>
      </c>
      <c r="Q248" s="94">
        <v>0</v>
      </c>
      <c r="R248" s="94">
        <v>0</v>
      </c>
      <c r="S248" s="95">
        <v>0</v>
      </c>
      <c r="T248" s="94">
        <v>0</v>
      </c>
      <c r="U248" s="94">
        <v>0</v>
      </c>
      <c r="V248" s="182">
        <v>0</v>
      </c>
      <c r="W248" s="94"/>
      <c r="X248" s="94"/>
      <c r="Y248" s="94"/>
      <c r="Z248" s="94"/>
      <c r="AA248" s="94"/>
      <c r="AB248" s="94"/>
      <c r="AC248" s="94"/>
      <c r="AD248" s="96">
        <f>SUM(Tabela15[[#This Row],[Jan]:[Dez13]])</f>
        <v>0</v>
      </c>
      <c r="AE248" s="115">
        <f>AD248/SUM($AD$6:$AD$397)</f>
        <v>0</v>
      </c>
      <c r="AF248" s="102" t="str">
        <f t="shared" si="3"/>
        <v>C</v>
      </c>
    </row>
    <row r="249" spans="3:32" x14ac:dyDescent="0.25">
      <c r="C249" s="84" t="s">
        <v>1533</v>
      </c>
      <c r="D249" s="92" t="s">
        <v>1534</v>
      </c>
      <c r="E249" s="93" t="s">
        <v>1467</v>
      </c>
      <c r="F249" s="82">
        <v>0</v>
      </c>
      <c r="G249" s="94">
        <v>0</v>
      </c>
      <c r="H249" s="94">
        <v>0</v>
      </c>
      <c r="I249" s="94">
        <v>0</v>
      </c>
      <c r="J249" s="94">
        <v>0</v>
      </c>
      <c r="K249" s="94">
        <v>0</v>
      </c>
      <c r="L249" s="94">
        <v>0</v>
      </c>
      <c r="M249" s="94">
        <v>0</v>
      </c>
      <c r="N249" s="94">
        <v>0</v>
      </c>
      <c r="O249" s="94">
        <v>0</v>
      </c>
      <c r="P249" s="94">
        <v>1</v>
      </c>
      <c r="Q249" s="94">
        <v>0</v>
      </c>
      <c r="R249" s="94">
        <v>0</v>
      </c>
      <c r="S249" s="95">
        <v>0</v>
      </c>
      <c r="T249" s="94">
        <v>0</v>
      </c>
      <c r="U249" s="94">
        <v>0</v>
      </c>
      <c r="V249" s="182">
        <v>0</v>
      </c>
      <c r="W249" s="94"/>
      <c r="X249" s="94"/>
      <c r="Y249" s="94"/>
      <c r="Z249" s="94"/>
      <c r="AA249" s="94"/>
      <c r="AB249" s="94"/>
      <c r="AC249" s="94"/>
      <c r="AD249" s="96">
        <f>SUM(Tabela15[[#This Row],[Jan]:[Dez13]])</f>
        <v>1</v>
      </c>
      <c r="AE249" s="115">
        <f>AD249/SUM($AD$6:$AD$397)</f>
        <v>3.2197408752543593E-6</v>
      </c>
      <c r="AF249" s="102" t="str">
        <f t="shared" si="3"/>
        <v>C</v>
      </c>
    </row>
    <row r="250" spans="3:32" x14ac:dyDescent="0.25">
      <c r="C250" s="84" t="s">
        <v>1518</v>
      </c>
      <c r="D250" s="92" t="s">
        <v>1519</v>
      </c>
      <c r="E250" s="93" t="s">
        <v>1467</v>
      </c>
      <c r="F250" s="82">
        <v>0</v>
      </c>
      <c r="G250" s="94">
        <v>0</v>
      </c>
      <c r="H250" s="94">
        <v>0</v>
      </c>
      <c r="I250" s="94">
        <v>0</v>
      </c>
      <c r="J250" s="94">
        <v>0</v>
      </c>
      <c r="K250" s="94">
        <v>0</v>
      </c>
      <c r="L250" s="94">
        <v>0</v>
      </c>
      <c r="M250" s="94">
        <v>0</v>
      </c>
      <c r="N250" s="94">
        <v>0</v>
      </c>
      <c r="O250" s="94">
        <v>0</v>
      </c>
      <c r="P250" s="94">
        <v>0</v>
      </c>
      <c r="Q250" s="94">
        <v>0</v>
      </c>
      <c r="R250" s="94">
        <v>0</v>
      </c>
      <c r="S250" s="95">
        <v>0</v>
      </c>
      <c r="T250" s="94">
        <v>0</v>
      </c>
      <c r="U250" s="94">
        <v>0</v>
      </c>
      <c r="V250" s="182">
        <v>0</v>
      </c>
      <c r="W250" s="94"/>
      <c r="X250" s="94"/>
      <c r="Y250" s="94"/>
      <c r="Z250" s="94"/>
      <c r="AA250" s="94"/>
      <c r="AB250" s="94"/>
      <c r="AC250" s="94"/>
      <c r="AD250" s="96">
        <f>SUM(Tabela15[[#This Row],[Jan]:[Dez13]])</f>
        <v>0</v>
      </c>
      <c r="AE250" s="115">
        <f>AD250/SUM($AD$6:$AD$397)</f>
        <v>0</v>
      </c>
      <c r="AF250" s="102" t="str">
        <f t="shared" si="3"/>
        <v>C</v>
      </c>
    </row>
    <row r="251" spans="3:32" x14ac:dyDescent="0.25">
      <c r="C251" s="84" t="s">
        <v>1629</v>
      </c>
      <c r="D251" s="92" t="s">
        <v>1630</v>
      </c>
      <c r="E251" s="93" t="s">
        <v>1463</v>
      </c>
      <c r="F251" s="82">
        <v>2</v>
      </c>
      <c r="G251" s="94">
        <v>0</v>
      </c>
      <c r="H251" s="94">
        <v>1</v>
      </c>
      <c r="I251" s="94">
        <v>0</v>
      </c>
      <c r="J251" s="94">
        <v>0</v>
      </c>
      <c r="K251" s="94">
        <v>0</v>
      </c>
      <c r="L251" s="94">
        <v>0</v>
      </c>
      <c r="M251" s="94">
        <v>0</v>
      </c>
      <c r="N251" s="94">
        <v>0</v>
      </c>
      <c r="O251" s="94">
        <v>0</v>
      </c>
      <c r="P251" s="94">
        <v>0</v>
      </c>
      <c r="Q251" s="94">
        <v>0</v>
      </c>
      <c r="R251" s="94">
        <v>1</v>
      </c>
      <c r="S251" s="95">
        <v>0</v>
      </c>
      <c r="T251" s="94">
        <v>0</v>
      </c>
      <c r="U251" s="94">
        <v>0</v>
      </c>
      <c r="V251" s="182">
        <v>0</v>
      </c>
      <c r="W251" s="94"/>
      <c r="X251" s="94"/>
      <c r="Y251" s="94"/>
      <c r="Z251" s="94"/>
      <c r="AA251" s="94"/>
      <c r="AB251" s="94"/>
      <c r="AC251" s="94"/>
      <c r="AD251" s="96">
        <f>SUM(Tabela15[[#This Row],[Jan]:[Dez13]])</f>
        <v>4</v>
      </c>
      <c r="AE251" s="115">
        <f>AD251/SUM($AD$6:$AD$397)</f>
        <v>1.2878963501017437E-5</v>
      </c>
      <c r="AF251" s="102" t="str">
        <f t="shared" si="3"/>
        <v>C</v>
      </c>
    </row>
    <row r="252" spans="3:32" x14ac:dyDescent="0.25">
      <c r="C252" s="84" t="s">
        <v>1633</v>
      </c>
      <c r="D252" s="92" t="s">
        <v>1634</v>
      </c>
      <c r="E252" s="93" t="s">
        <v>1463</v>
      </c>
      <c r="F252" s="82">
        <v>2</v>
      </c>
      <c r="G252" s="94">
        <v>0</v>
      </c>
      <c r="H252" s="94">
        <v>0</v>
      </c>
      <c r="I252" s="94">
        <v>0</v>
      </c>
      <c r="J252" s="94">
        <v>0</v>
      </c>
      <c r="K252" s="94">
        <v>0</v>
      </c>
      <c r="L252" s="94">
        <v>0</v>
      </c>
      <c r="M252" s="94">
        <v>0</v>
      </c>
      <c r="N252" s="94">
        <v>0</v>
      </c>
      <c r="O252" s="94">
        <v>0</v>
      </c>
      <c r="P252" s="94">
        <v>1</v>
      </c>
      <c r="Q252" s="94">
        <v>0</v>
      </c>
      <c r="R252" s="94">
        <v>0</v>
      </c>
      <c r="S252" s="95">
        <v>0</v>
      </c>
      <c r="T252" s="94">
        <v>0</v>
      </c>
      <c r="U252" s="94">
        <v>0</v>
      </c>
      <c r="V252" s="182">
        <v>0</v>
      </c>
      <c r="W252" s="94"/>
      <c r="X252" s="94"/>
      <c r="Y252" s="94"/>
      <c r="Z252" s="94"/>
      <c r="AA252" s="94"/>
      <c r="AB252" s="94"/>
      <c r="AC252" s="94"/>
      <c r="AD252" s="96">
        <f>SUM(Tabela15[[#This Row],[Jan]:[Dez13]])</f>
        <v>3</v>
      </c>
      <c r="AE252" s="115">
        <f>AD252/SUM($AD$6:$AD$397)</f>
        <v>9.6592226257630784E-6</v>
      </c>
      <c r="AF252" s="102" t="str">
        <f t="shared" si="3"/>
        <v>C</v>
      </c>
    </row>
    <row r="253" spans="3:32" x14ac:dyDescent="0.25">
      <c r="C253" s="84" t="s">
        <v>1631</v>
      </c>
      <c r="D253" s="92" t="s">
        <v>1632</v>
      </c>
      <c r="E253" s="93" t="s">
        <v>1463</v>
      </c>
      <c r="F253" s="82">
        <v>0</v>
      </c>
      <c r="G253" s="94">
        <v>2</v>
      </c>
      <c r="H253" s="94">
        <v>0</v>
      </c>
      <c r="I253" s="94">
        <v>0</v>
      </c>
      <c r="J253" s="94">
        <v>0</v>
      </c>
      <c r="K253" s="94">
        <v>0</v>
      </c>
      <c r="L253" s="94">
        <v>0</v>
      </c>
      <c r="M253" s="94">
        <v>0</v>
      </c>
      <c r="N253" s="94">
        <v>0</v>
      </c>
      <c r="O253" s="94">
        <v>0</v>
      </c>
      <c r="P253" s="94">
        <v>1</v>
      </c>
      <c r="Q253" s="94">
        <v>0</v>
      </c>
      <c r="R253" s="94">
        <v>0</v>
      </c>
      <c r="S253" s="95">
        <v>0</v>
      </c>
      <c r="T253" s="94">
        <v>0</v>
      </c>
      <c r="U253" s="94">
        <v>0</v>
      </c>
      <c r="V253" s="182">
        <v>0</v>
      </c>
      <c r="W253" s="94"/>
      <c r="X253" s="94"/>
      <c r="Y253" s="94"/>
      <c r="Z253" s="94"/>
      <c r="AA253" s="94"/>
      <c r="AB253" s="94"/>
      <c r="AC253" s="94"/>
      <c r="AD253" s="96">
        <f>SUM(Tabela15[[#This Row],[Jan]:[Dez13]])</f>
        <v>3</v>
      </c>
      <c r="AE253" s="115">
        <f>AD253/SUM($AD$6:$AD$397)</f>
        <v>9.6592226257630784E-6</v>
      </c>
      <c r="AF253" s="102" t="str">
        <f t="shared" si="3"/>
        <v>C</v>
      </c>
    </row>
    <row r="254" spans="3:32" x14ac:dyDescent="0.25">
      <c r="C254" s="85" t="s">
        <v>1055</v>
      </c>
      <c r="D254" s="92" t="s">
        <v>1559</v>
      </c>
      <c r="E254" s="93" t="s">
        <v>1463</v>
      </c>
      <c r="F254" s="82">
        <v>0</v>
      </c>
      <c r="G254" s="94">
        <v>0</v>
      </c>
      <c r="H254" s="94">
        <v>30</v>
      </c>
      <c r="I254" s="94">
        <v>0</v>
      </c>
      <c r="J254" s="94">
        <v>0</v>
      </c>
      <c r="K254" s="94">
        <v>2</v>
      </c>
      <c r="L254" s="94">
        <v>0</v>
      </c>
      <c r="M254" s="94">
        <v>10</v>
      </c>
      <c r="N254" s="94">
        <v>3</v>
      </c>
      <c r="O254" s="94">
        <v>10</v>
      </c>
      <c r="P254" s="94">
        <v>14</v>
      </c>
      <c r="Q254" s="94">
        <v>0</v>
      </c>
      <c r="R254" s="94">
        <v>6</v>
      </c>
      <c r="S254" s="95">
        <v>10</v>
      </c>
      <c r="T254" s="94">
        <v>1</v>
      </c>
      <c r="U254" s="94">
        <v>0</v>
      </c>
      <c r="V254" s="182">
        <v>0</v>
      </c>
      <c r="W254" s="94"/>
      <c r="X254" s="94"/>
      <c r="Y254" s="94"/>
      <c r="Z254" s="94"/>
      <c r="AA254" s="94"/>
      <c r="AB254" s="94"/>
      <c r="AC254" s="94"/>
      <c r="AD254" s="96">
        <f>SUM(Tabela15[[#This Row],[Jan]:[Dez13]])</f>
        <v>86</v>
      </c>
      <c r="AE254" s="115">
        <f>AD254/SUM($AD$6:$AD$397)</f>
        <v>2.7689771527187489E-4</v>
      </c>
      <c r="AF254" s="102" t="str">
        <f t="shared" si="3"/>
        <v>C</v>
      </c>
    </row>
    <row r="255" spans="3:32" x14ac:dyDescent="0.25">
      <c r="C255" s="84" t="s">
        <v>1607</v>
      </c>
      <c r="D255" s="92" t="s">
        <v>1608</v>
      </c>
      <c r="E255" s="93" t="s">
        <v>1377</v>
      </c>
      <c r="F255" s="82">
        <v>0</v>
      </c>
      <c r="G255" s="94">
        <v>0</v>
      </c>
      <c r="H255" s="94">
        <v>0</v>
      </c>
      <c r="I255" s="94">
        <v>0</v>
      </c>
      <c r="J255" s="94">
        <v>0</v>
      </c>
      <c r="K255" s="94">
        <v>0</v>
      </c>
      <c r="L255" s="94">
        <v>0</v>
      </c>
      <c r="M255" s="94">
        <v>0</v>
      </c>
      <c r="N255" s="94">
        <v>0</v>
      </c>
      <c r="O255" s="94">
        <v>0</v>
      </c>
      <c r="P255" s="94">
        <v>0</v>
      </c>
      <c r="Q255" s="94">
        <v>0</v>
      </c>
      <c r="R255" s="94">
        <v>0</v>
      </c>
      <c r="S255" s="95">
        <v>0</v>
      </c>
      <c r="T255" s="94">
        <v>0</v>
      </c>
      <c r="U255" s="94">
        <v>0</v>
      </c>
      <c r="V255" s="182">
        <v>0</v>
      </c>
      <c r="W255" s="94"/>
      <c r="X255" s="94"/>
      <c r="Y255" s="94"/>
      <c r="Z255" s="94"/>
      <c r="AA255" s="94"/>
      <c r="AB255" s="94"/>
      <c r="AC255" s="94"/>
      <c r="AD255" s="96">
        <f>SUM(Tabela15[[#This Row],[Jan]:[Dez13]])</f>
        <v>0</v>
      </c>
      <c r="AE255" s="115">
        <f>AD255/SUM($AD$6:$AD$397)</f>
        <v>0</v>
      </c>
      <c r="AF255" s="102" t="str">
        <f t="shared" si="3"/>
        <v>C</v>
      </c>
    </row>
    <row r="256" spans="3:32" x14ac:dyDescent="0.25">
      <c r="C256" s="84" t="s">
        <v>1593</v>
      </c>
      <c r="D256" s="92" t="s">
        <v>1594</v>
      </c>
      <c r="E256" s="93" t="s">
        <v>1595</v>
      </c>
      <c r="F256" s="82">
        <v>0</v>
      </c>
      <c r="G256" s="94">
        <v>0</v>
      </c>
      <c r="H256" s="94">
        <v>0</v>
      </c>
      <c r="I256" s="94">
        <v>0</v>
      </c>
      <c r="J256" s="94">
        <v>0</v>
      </c>
      <c r="K256" s="94">
        <v>0</v>
      </c>
      <c r="L256" s="94">
        <v>0</v>
      </c>
      <c r="M256" s="94">
        <v>0</v>
      </c>
      <c r="N256" s="94">
        <v>0</v>
      </c>
      <c r="O256" s="94">
        <v>0</v>
      </c>
      <c r="P256" s="94">
        <v>0</v>
      </c>
      <c r="Q256" s="94">
        <v>0</v>
      </c>
      <c r="R256" s="94">
        <v>0</v>
      </c>
      <c r="S256" s="95">
        <v>0</v>
      </c>
      <c r="T256" s="94">
        <v>0</v>
      </c>
      <c r="U256" s="94">
        <v>0</v>
      </c>
      <c r="V256" s="182">
        <v>0</v>
      </c>
      <c r="W256" s="94"/>
      <c r="X256" s="94"/>
      <c r="Y256" s="94"/>
      <c r="Z256" s="94"/>
      <c r="AA256" s="94"/>
      <c r="AB256" s="94"/>
      <c r="AC256" s="94"/>
      <c r="AD256" s="96">
        <f>SUM(Tabela15[[#This Row],[Jan]:[Dez13]])</f>
        <v>0</v>
      </c>
      <c r="AE256" s="115">
        <f>AD256/SUM($AD$6:$AD$397)</f>
        <v>0</v>
      </c>
      <c r="AF256" s="102" t="str">
        <f t="shared" si="3"/>
        <v>C</v>
      </c>
    </row>
    <row r="257" spans="3:32" x14ac:dyDescent="0.25">
      <c r="C257" s="84" t="s">
        <v>1609</v>
      </c>
      <c r="D257" s="92" t="s">
        <v>1610</v>
      </c>
      <c r="E257" s="93" t="s">
        <v>1463</v>
      </c>
      <c r="F257" s="82">
        <v>0</v>
      </c>
      <c r="G257" s="94">
        <v>0</v>
      </c>
      <c r="H257" s="94">
        <v>0</v>
      </c>
      <c r="I257" s="94">
        <v>0</v>
      </c>
      <c r="J257" s="94">
        <v>0</v>
      </c>
      <c r="K257" s="94">
        <v>0</v>
      </c>
      <c r="L257" s="94">
        <v>0</v>
      </c>
      <c r="M257" s="94">
        <v>0</v>
      </c>
      <c r="N257" s="94">
        <v>0</v>
      </c>
      <c r="O257" s="94">
        <v>0</v>
      </c>
      <c r="P257" s="94">
        <v>0</v>
      </c>
      <c r="Q257" s="94">
        <v>0</v>
      </c>
      <c r="R257" s="94">
        <v>0</v>
      </c>
      <c r="S257" s="95">
        <v>0</v>
      </c>
      <c r="T257" s="94">
        <v>0</v>
      </c>
      <c r="U257" s="94">
        <v>0</v>
      </c>
      <c r="V257" s="182">
        <v>0</v>
      </c>
      <c r="W257" s="94"/>
      <c r="X257" s="94"/>
      <c r="Y257" s="94"/>
      <c r="Z257" s="94"/>
      <c r="AA257" s="94"/>
      <c r="AB257" s="94"/>
      <c r="AC257" s="94"/>
      <c r="AD257" s="96">
        <f>SUM(Tabela15[[#This Row],[Jan]:[Dez13]])</f>
        <v>0</v>
      </c>
      <c r="AE257" s="115">
        <f>AD257/SUM($AD$6:$AD$397)</f>
        <v>0</v>
      </c>
      <c r="AF257" s="102" t="str">
        <f t="shared" si="3"/>
        <v>C</v>
      </c>
    </row>
    <row r="258" spans="3:32" x14ac:dyDescent="0.25">
      <c r="C258" s="84" t="s">
        <v>1579</v>
      </c>
      <c r="D258" s="92" t="s">
        <v>1580</v>
      </c>
      <c r="E258" s="93" t="s">
        <v>1327</v>
      </c>
      <c r="F258" s="82">
        <v>0</v>
      </c>
      <c r="G258" s="94">
        <v>0</v>
      </c>
      <c r="H258" s="94">
        <v>0</v>
      </c>
      <c r="I258" s="94">
        <v>0</v>
      </c>
      <c r="J258" s="94">
        <v>0</v>
      </c>
      <c r="K258" s="94">
        <v>0</v>
      </c>
      <c r="L258" s="94">
        <v>0</v>
      </c>
      <c r="M258" s="94">
        <v>0</v>
      </c>
      <c r="N258" s="94">
        <v>0</v>
      </c>
      <c r="O258" s="94">
        <v>0</v>
      </c>
      <c r="P258" s="94">
        <v>0</v>
      </c>
      <c r="Q258" s="94">
        <v>0</v>
      </c>
      <c r="R258" s="94">
        <v>0</v>
      </c>
      <c r="S258" s="95">
        <v>0</v>
      </c>
      <c r="T258" s="94">
        <v>0</v>
      </c>
      <c r="U258" s="94">
        <v>0</v>
      </c>
      <c r="V258" s="182">
        <v>0</v>
      </c>
      <c r="W258" s="94"/>
      <c r="X258" s="94"/>
      <c r="Y258" s="94"/>
      <c r="Z258" s="94"/>
      <c r="AA258" s="94"/>
      <c r="AB258" s="94"/>
      <c r="AC258" s="94"/>
      <c r="AD258" s="96">
        <f>SUM(Tabela15[[#This Row],[Jan]:[Dez13]])</f>
        <v>0</v>
      </c>
      <c r="AE258" s="115">
        <f>AD258/SUM($AD$6:$AD$397)</f>
        <v>0</v>
      </c>
      <c r="AF258" s="102" t="str">
        <f t="shared" si="3"/>
        <v>C</v>
      </c>
    </row>
    <row r="259" spans="3:32" x14ac:dyDescent="0.25">
      <c r="C259" s="84" t="s">
        <v>1583</v>
      </c>
      <c r="D259" s="92" t="s">
        <v>1584</v>
      </c>
      <c r="E259" s="93" t="s">
        <v>1403</v>
      </c>
      <c r="F259" s="82">
        <v>0</v>
      </c>
      <c r="G259" s="94">
        <v>0</v>
      </c>
      <c r="H259" s="94">
        <v>0</v>
      </c>
      <c r="I259" s="94">
        <v>0</v>
      </c>
      <c r="J259" s="94">
        <v>0</v>
      </c>
      <c r="K259" s="94">
        <v>0</v>
      </c>
      <c r="L259" s="94">
        <v>0</v>
      </c>
      <c r="M259" s="94">
        <v>0</v>
      </c>
      <c r="N259" s="94">
        <v>0</v>
      </c>
      <c r="O259" s="94">
        <v>0</v>
      </c>
      <c r="P259" s="94">
        <v>0</v>
      </c>
      <c r="Q259" s="94">
        <v>0</v>
      </c>
      <c r="R259" s="94">
        <v>0</v>
      </c>
      <c r="S259" s="95">
        <v>0</v>
      </c>
      <c r="T259" s="94">
        <v>0</v>
      </c>
      <c r="U259" s="94">
        <v>0</v>
      </c>
      <c r="V259" s="182">
        <v>0</v>
      </c>
      <c r="W259" s="94"/>
      <c r="X259" s="94"/>
      <c r="Y259" s="94"/>
      <c r="Z259" s="94"/>
      <c r="AA259" s="94"/>
      <c r="AB259" s="94"/>
      <c r="AC259" s="94"/>
      <c r="AD259" s="96">
        <f>SUM(Tabela15[[#This Row],[Jan]:[Dez13]])</f>
        <v>0</v>
      </c>
      <c r="AE259" s="115">
        <f>AD259/SUM($AD$6:$AD$397)</f>
        <v>0</v>
      </c>
      <c r="AF259" s="102" t="str">
        <f t="shared" si="3"/>
        <v>C</v>
      </c>
    </row>
    <row r="260" spans="3:32" x14ac:dyDescent="0.25">
      <c r="C260" s="84" t="s">
        <v>1537</v>
      </c>
      <c r="D260" s="92" t="s">
        <v>1538</v>
      </c>
      <c r="E260" s="93" t="s">
        <v>1467</v>
      </c>
      <c r="F260" s="82">
        <v>0</v>
      </c>
      <c r="G260" s="94">
        <v>0</v>
      </c>
      <c r="H260" s="94">
        <v>0</v>
      </c>
      <c r="I260" s="94">
        <v>0</v>
      </c>
      <c r="J260" s="94">
        <v>0</v>
      </c>
      <c r="K260" s="94">
        <v>0</v>
      </c>
      <c r="L260" s="94">
        <v>0</v>
      </c>
      <c r="M260" s="94">
        <v>0</v>
      </c>
      <c r="N260" s="94">
        <v>0</v>
      </c>
      <c r="O260" s="94">
        <v>0</v>
      </c>
      <c r="P260" s="94">
        <v>0</v>
      </c>
      <c r="Q260" s="94">
        <v>0</v>
      </c>
      <c r="R260" s="94">
        <v>0</v>
      </c>
      <c r="S260" s="95">
        <v>0</v>
      </c>
      <c r="T260" s="94">
        <v>0</v>
      </c>
      <c r="U260" s="94">
        <v>0</v>
      </c>
      <c r="V260" s="182">
        <v>0</v>
      </c>
      <c r="W260" s="94"/>
      <c r="X260" s="94"/>
      <c r="Y260" s="94"/>
      <c r="Z260" s="94"/>
      <c r="AA260" s="94"/>
      <c r="AB260" s="94"/>
      <c r="AC260" s="94"/>
      <c r="AD260" s="96">
        <f>SUM(Tabela15[[#This Row],[Jan]:[Dez13]])</f>
        <v>0</v>
      </c>
      <c r="AE260" s="115">
        <f>AD260/SUM($AD$6:$AD$397)</f>
        <v>0</v>
      </c>
      <c r="AF260" s="102" t="str">
        <f t="shared" si="3"/>
        <v>C</v>
      </c>
    </row>
    <row r="261" spans="3:32" x14ac:dyDescent="0.25">
      <c r="C261" s="84" t="s">
        <v>1573</v>
      </c>
      <c r="D261" s="92" t="s">
        <v>1574</v>
      </c>
      <c r="E261" s="93" t="s">
        <v>1467</v>
      </c>
      <c r="F261" s="82">
        <v>0</v>
      </c>
      <c r="G261" s="94">
        <v>0</v>
      </c>
      <c r="H261" s="94">
        <v>0</v>
      </c>
      <c r="I261" s="94">
        <v>0</v>
      </c>
      <c r="J261" s="94">
        <v>0</v>
      </c>
      <c r="K261" s="94">
        <v>0</v>
      </c>
      <c r="L261" s="94">
        <v>0</v>
      </c>
      <c r="M261" s="94">
        <v>0</v>
      </c>
      <c r="N261" s="94">
        <v>96</v>
      </c>
      <c r="O261" s="94">
        <v>0</v>
      </c>
      <c r="P261" s="94">
        <v>0</v>
      </c>
      <c r="Q261" s="94">
        <v>0</v>
      </c>
      <c r="R261" s="94">
        <v>0</v>
      </c>
      <c r="S261" s="95">
        <v>0</v>
      </c>
      <c r="T261" s="94">
        <v>0</v>
      </c>
      <c r="U261" s="94">
        <v>0</v>
      </c>
      <c r="V261" s="182">
        <v>0</v>
      </c>
      <c r="W261" s="94"/>
      <c r="X261" s="94"/>
      <c r="Y261" s="94"/>
      <c r="Z261" s="94"/>
      <c r="AA261" s="94"/>
      <c r="AB261" s="94"/>
      <c r="AC261" s="94"/>
      <c r="AD261" s="96">
        <f>SUM(Tabela15[[#This Row],[Jan]:[Dez13]])</f>
        <v>96</v>
      </c>
      <c r="AE261" s="115">
        <f>AD261/SUM($AD$6:$AD$397)</f>
        <v>3.0909512402441851E-4</v>
      </c>
      <c r="AF261" s="102" t="str">
        <f t="shared" si="3"/>
        <v>C</v>
      </c>
    </row>
    <row r="262" spans="3:32" x14ac:dyDescent="0.25">
      <c r="C262" s="84">
        <v>810</v>
      </c>
      <c r="D262" s="92" t="s">
        <v>1982</v>
      </c>
      <c r="E262" s="93" t="s">
        <v>1606</v>
      </c>
      <c r="F262" s="82">
        <v>0</v>
      </c>
      <c r="G262" s="94">
        <v>0</v>
      </c>
      <c r="H262" s="94">
        <v>0</v>
      </c>
      <c r="I262" s="94">
        <v>0</v>
      </c>
      <c r="J262" s="94">
        <v>0</v>
      </c>
      <c r="K262" s="94">
        <v>0</v>
      </c>
      <c r="L262" s="94">
        <v>0</v>
      </c>
      <c r="M262" s="94">
        <v>0</v>
      </c>
      <c r="N262" s="94">
        <v>0</v>
      </c>
      <c r="O262" s="94">
        <v>0</v>
      </c>
      <c r="P262" s="94">
        <v>0</v>
      </c>
      <c r="Q262" s="94">
        <v>0</v>
      </c>
      <c r="R262" s="94">
        <v>0</v>
      </c>
      <c r="S262" s="95">
        <v>0</v>
      </c>
      <c r="T262" s="94">
        <v>0</v>
      </c>
      <c r="U262" s="94">
        <v>0</v>
      </c>
      <c r="V262" s="182">
        <v>0</v>
      </c>
      <c r="W262" s="94"/>
      <c r="X262" s="94"/>
      <c r="Y262" s="94"/>
      <c r="Z262" s="94"/>
      <c r="AA262" s="94"/>
      <c r="AB262" s="94"/>
      <c r="AC262" s="94"/>
      <c r="AD262" s="96">
        <f>SUM(Tabela15[[#This Row],[Jan]:[Dez13]])</f>
        <v>0</v>
      </c>
      <c r="AE262" s="115">
        <f>AD262/SUM($AD$6:$AD$397)</f>
        <v>0</v>
      </c>
      <c r="AF262" s="102" t="str">
        <f t="shared" ref="AF262:AF315" si="4">IF(AE262&gt;1.5%,"A",IF(AND(AE262&gt;0.5%,AE262&lt;=1.5%),"B",IF(A322&lt;=0.5%,"C")))</f>
        <v>C</v>
      </c>
    </row>
    <row r="263" spans="3:32" x14ac:dyDescent="0.25">
      <c r="C263" s="84">
        <v>814</v>
      </c>
      <c r="D263" s="92" t="s">
        <v>1983</v>
      </c>
      <c r="E263" s="93" t="s">
        <v>1606</v>
      </c>
      <c r="F263" s="82">
        <v>0</v>
      </c>
      <c r="G263" s="94">
        <v>0</v>
      </c>
      <c r="H263" s="94">
        <v>0</v>
      </c>
      <c r="I263" s="94">
        <v>0</v>
      </c>
      <c r="J263" s="94">
        <v>0</v>
      </c>
      <c r="K263" s="94">
        <v>0</v>
      </c>
      <c r="L263" s="94">
        <v>0</v>
      </c>
      <c r="M263" s="94">
        <v>0</v>
      </c>
      <c r="N263" s="94">
        <v>0</v>
      </c>
      <c r="O263" s="94">
        <v>0</v>
      </c>
      <c r="P263" s="94">
        <v>0</v>
      </c>
      <c r="Q263" s="94">
        <v>0</v>
      </c>
      <c r="R263" s="94">
        <v>0</v>
      </c>
      <c r="S263" s="95">
        <v>0</v>
      </c>
      <c r="T263" s="94">
        <v>0</v>
      </c>
      <c r="U263" s="94">
        <v>0</v>
      </c>
      <c r="V263" s="182">
        <v>0</v>
      </c>
      <c r="W263" s="94"/>
      <c r="X263" s="94"/>
      <c r="Y263" s="94"/>
      <c r="Z263" s="94"/>
      <c r="AA263" s="94"/>
      <c r="AB263" s="94"/>
      <c r="AC263" s="94"/>
      <c r="AD263" s="96">
        <f>SUM(Tabela15[[#This Row],[Jan]:[Dez13]])</f>
        <v>0</v>
      </c>
      <c r="AE263" s="115">
        <f>AD263/SUM($AD$6:$AD$397)</f>
        <v>0</v>
      </c>
      <c r="AF263" s="102" t="str">
        <f t="shared" si="4"/>
        <v>C</v>
      </c>
    </row>
    <row r="264" spans="3:32" x14ac:dyDescent="0.25">
      <c r="C264" s="84">
        <v>1578</v>
      </c>
      <c r="D264" s="92" t="s">
        <v>1984</v>
      </c>
      <c r="E264" s="93" t="s">
        <v>1606</v>
      </c>
      <c r="F264" s="82">
        <v>0</v>
      </c>
      <c r="G264" s="94">
        <v>0</v>
      </c>
      <c r="H264" s="94">
        <v>0</v>
      </c>
      <c r="I264" s="94">
        <v>0</v>
      </c>
      <c r="J264" s="94">
        <v>0</v>
      </c>
      <c r="K264" s="94">
        <v>0</v>
      </c>
      <c r="L264" s="94">
        <v>0</v>
      </c>
      <c r="M264" s="94">
        <v>0</v>
      </c>
      <c r="N264" s="94">
        <v>0</v>
      </c>
      <c r="O264" s="94">
        <v>0</v>
      </c>
      <c r="P264" s="94">
        <v>0</v>
      </c>
      <c r="Q264" s="94">
        <v>0</v>
      </c>
      <c r="R264" s="94">
        <v>0</v>
      </c>
      <c r="S264" s="95">
        <v>0</v>
      </c>
      <c r="T264" s="94">
        <v>0</v>
      </c>
      <c r="U264" s="94">
        <v>0</v>
      </c>
      <c r="V264" s="182">
        <v>0</v>
      </c>
      <c r="W264" s="94"/>
      <c r="X264" s="94"/>
      <c r="Y264" s="94"/>
      <c r="Z264" s="94"/>
      <c r="AA264" s="94"/>
      <c r="AB264" s="94"/>
      <c r="AC264" s="94"/>
      <c r="AD264" s="96">
        <f>SUM(Tabela15[[#This Row],[Jan]:[Dez13]])</f>
        <v>0</v>
      </c>
      <c r="AE264" s="115">
        <f>AD264/SUM($AD$6:$AD$397)</f>
        <v>0</v>
      </c>
      <c r="AF264" s="102" t="str">
        <f t="shared" si="4"/>
        <v>C</v>
      </c>
    </row>
    <row r="265" spans="3:32" x14ac:dyDescent="0.25">
      <c r="C265" s="84">
        <v>1591</v>
      </c>
      <c r="D265" s="92" t="s">
        <v>1985</v>
      </c>
      <c r="E265" s="93" t="s">
        <v>1606</v>
      </c>
      <c r="F265" s="82">
        <v>0</v>
      </c>
      <c r="G265" s="94">
        <v>0</v>
      </c>
      <c r="H265" s="94">
        <v>0</v>
      </c>
      <c r="I265" s="94">
        <v>0</v>
      </c>
      <c r="J265" s="94">
        <v>0</v>
      </c>
      <c r="K265" s="94">
        <v>0</v>
      </c>
      <c r="L265" s="94">
        <v>0</v>
      </c>
      <c r="M265" s="94">
        <v>0</v>
      </c>
      <c r="N265" s="94">
        <v>0</v>
      </c>
      <c r="O265" s="94">
        <v>0</v>
      </c>
      <c r="P265" s="94">
        <v>0</v>
      </c>
      <c r="Q265" s="94">
        <v>0</v>
      </c>
      <c r="R265" s="94">
        <v>0</v>
      </c>
      <c r="S265" s="95">
        <v>0</v>
      </c>
      <c r="T265" s="94">
        <v>0</v>
      </c>
      <c r="U265" s="94">
        <v>0</v>
      </c>
      <c r="V265" s="182">
        <v>0</v>
      </c>
      <c r="W265" s="94"/>
      <c r="X265" s="94"/>
      <c r="Y265" s="94"/>
      <c r="Z265" s="94"/>
      <c r="AA265" s="94"/>
      <c r="AB265" s="94"/>
      <c r="AC265" s="94"/>
      <c r="AD265" s="96">
        <f>SUM(Tabela15[[#This Row],[Jan]:[Dez13]])</f>
        <v>0</v>
      </c>
      <c r="AE265" s="115">
        <f>AD265/SUM($AD$6:$AD$397)</f>
        <v>0</v>
      </c>
      <c r="AF265" s="102" t="str">
        <f t="shared" si="4"/>
        <v>C</v>
      </c>
    </row>
    <row r="266" spans="3:32" x14ac:dyDescent="0.25">
      <c r="C266" s="84">
        <v>1610</v>
      </c>
      <c r="D266" s="92" t="s">
        <v>1986</v>
      </c>
      <c r="E266" s="93" t="s">
        <v>1606</v>
      </c>
      <c r="F266" s="82">
        <v>0</v>
      </c>
      <c r="G266" s="94">
        <v>0</v>
      </c>
      <c r="H266" s="94">
        <v>0</v>
      </c>
      <c r="I266" s="94">
        <v>0</v>
      </c>
      <c r="J266" s="94">
        <v>0</v>
      </c>
      <c r="K266" s="94">
        <v>0</v>
      </c>
      <c r="L266" s="94">
        <v>0</v>
      </c>
      <c r="M266" s="94">
        <v>0</v>
      </c>
      <c r="N266" s="94">
        <v>0</v>
      </c>
      <c r="O266" s="94">
        <v>0</v>
      </c>
      <c r="P266" s="94">
        <v>0</v>
      </c>
      <c r="Q266" s="94">
        <v>0</v>
      </c>
      <c r="R266" s="94">
        <v>0</v>
      </c>
      <c r="S266" s="95">
        <v>0</v>
      </c>
      <c r="T266" s="94">
        <v>0</v>
      </c>
      <c r="U266" s="94">
        <v>0</v>
      </c>
      <c r="V266" s="182">
        <v>0</v>
      </c>
      <c r="W266" s="94"/>
      <c r="X266" s="94"/>
      <c r="Y266" s="94"/>
      <c r="Z266" s="94"/>
      <c r="AA266" s="94"/>
      <c r="AB266" s="94"/>
      <c r="AC266" s="94"/>
      <c r="AD266" s="96">
        <f>SUM(Tabela15[[#This Row],[Jan]:[Dez13]])</f>
        <v>0</v>
      </c>
      <c r="AE266" s="115">
        <f>AD266/SUM($AD$6:$AD$397)</f>
        <v>0</v>
      </c>
      <c r="AF266" s="102" t="str">
        <f t="shared" si="4"/>
        <v>C</v>
      </c>
    </row>
    <row r="267" spans="3:32" x14ac:dyDescent="0.25">
      <c r="C267" s="84" t="s">
        <v>1987</v>
      </c>
      <c r="D267" s="92" t="s">
        <v>1988</v>
      </c>
      <c r="E267" s="93" t="s">
        <v>1606</v>
      </c>
      <c r="F267" s="82">
        <v>0</v>
      </c>
      <c r="G267" s="94">
        <v>0</v>
      </c>
      <c r="H267" s="94">
        <v>0</v>
      </c>
      <c r="I267" s="94">
        <v>0</v>
      </c>
      <c r="J267" s="94">
        <v>0</v>
      </c>
      <c r="K267" s="94">
        <v>0</v>
      </c>
      <c r="L267" s="94">
        <v>0</v>
      </c>
      <c r="M267" s="94">
        <v>0</v>
      </c>
      <c r="N267" s="94">
        <v>0</v>
      </c>
      <c r="O267" s="94">
        <v>0</v>
      </c>
      <c r="P267" s="94">
        <v>0</v>
      </c>
      <c r="Q267" s="94">
        <v>0</v>
      </c>
      <c r="R267" s="94">
        <v>0</v>
      </c>
      <c r="S267" s="95">
        <v>0</v>
      </c>
      <c r="T267" s="94">
        <v>0</v>
      </c>
      <c r="U267" s="94">
        <v>0</v>
      </c>
      <c r="V267" s="182">
        <v>0</v>
      </c>
      <c r="W267" s="94"/>
      <c r="X267" s="94"/>
      <c r="Y267" s="94"/>
      <c r="Z267" s="94"/>
      <c r="AA267" s="94"/>
      <c r="AB267" s="94"/>
      <c r="AC267" s="94"/>
      <c r="AD267" s="96">
        <f>SUM(Tabela15[[#This Row],[Jan]:[Dez13]])</f>
        <v>0</v>
      </c>
      <c r="AE267" s="115">
        <f>AD267/SUM($AD$6:$AD$397)</f>
        <v>0</v>
      </c>
      <c r="AF267" s="102" t="str">
        <f t="shared" si="4"/>
        <v>C</v>
      </c>
    </row>
    <row r="268" spans="3:32" x14ac:dyDescent="0.25">
      <c r="C268" s="84" t="s">
        <v>1989</v>
      </c>
      <c r="D268" s="92" t="s">
        <v>1990</v>
      </c>
      <c r="E268" s="93" t="s">
        <v>1606</v>
      </c>
      <c r="F268" s="82">
        <v>0</v>
      </c>
      <c r="G268" s="94">
        <v>0</v>
      </c>
      <c r="H268" s="94">
        <v>0</v>
      </c>
      <c r="I268" s="94">
        <v>0</v>
      </c>
      <c r="J268" s="94">
        <v>0</v>
      </c>
      <c r="K268" s="94">
        <v>0</v>
      </c>
      <c r="L268" s="94">
        <v>0</v>
      </c>
      <c r="M268" s="94">
        <v>0</v>
      </c>
      <c r="N268" s="94">
        <v>0</v>
      </c>
      <c r="O268" s="94">
        <v>0</v>
      </c>
      <c r="P268" s="94">
        <v>0</v>
      </c>
      <c r="Q268" s="94">
        <v>0</v>
      </c>
      <c r="R268" s="94">
        <v>0</v>
      </c>
      <c r="S268" s="95">
        <v>0</v>
      </c>
      <c r="T268" s="94">
        <v>0</v>
      </c>
      <c r="U268" s="94">
        <v>0</v>
      </c>
      <c r="V268" s="182">
        <v>0</v>
      </c>
      <c r="W268" s="94"/>
      <c r="X268" s="94"/>
      <c r="Y268" s="94"/>
      <c r="Z268" s="94"/>
      <c r="AA268" s="94"/>
      <c r="AB268" s="94"/>
      <c r="AC268" s="94"/>
      <c r="AD268" s="96">
        <f>SUM(Tabela15[[#This Row],[Jan]:[Dez13]])</f>
        <v>0</v>
      </c>
      <c r="AE268" s="115">
        <f>AD268/SUM($AD$6:$AD$397)</f>
        <v>0</v>
      </c>
      <c r="AF268" s="102" t="str">
        <f t="shared" si="4"/>
        <v>C</v>
      </c>
    </row>
    <row r="269" spans="3:32" x14ac:dyDescent="0.25">
      <c r="C269" s="84" t="s">
        <v>1991</v>
      </c>
      <c r="D269" s="92" t="s">
        <v>1992</v>
      </c>
      <c r="E269" s="93" t="s">
        <v>1606</v>
      </c>
      <c r="F269" s="82">
        <v>0</v>
      </c>
      <c r="G269" s="94">
        <v>0</v>
      </c>
      <c r="H269" s="94">
        <v>0</v>
      </c>
      <c r="I269" s="94">
        <v>0</v>
      </c>
      <c r="J269" s="94">
        <v>0</v>
      </c>
      <c r="K269" s="94">
        <v>0</v>
      </c>
      <c r="L269" s="94">
        <v>0</v>
      </c>
      <c r="M269" s="94">
        <v>0</v>
      </c>
      <c r="N269" s="94">
        <v>0</v>
      </c>
      <c r="O269" s="94">
        <v>0</v>
      </c>
      <c r="P269" s="94">
        <v>0</v>
      </c>
      <c r="Q269" s="94">
        <v>0</v>
      </c>
      <c r="R269" s="94">
        <v>0</v>
      </c>
      <c r="S269" s="95">
        <v>0</v>
      </c>
      <c r="T269" s="94">
        <v>0</v>
      </c>
      <c r="U269" s="94">
        <v>0</v>
      </c>
      <c r="V269" s="182">
        <v>0</v>
      </c>
      <c r="W269" s="94"/>
      <c r="X269" s="94"/>
      <c r="Y269" s="94"/>
      <c r="Z269" s="94"/>
      <c r="AA269" s="94"/>
      <c r="AB269" s="94"/>
      <c r="AC269" s="94"/>
      <c r="AD269" s="96">
        <f>SUM(Tabela15[[#This Row],[Jan]:[Dez13]])</f>
        <v>0</v>
      </c>
      <c r="AE269" s="115">
        <f>AD269/SUM($AD$6:$AD$397)</f>
        <v>0</v>
      </c>
      <c r="AF269" s="102" t="str">
        <f t="shared" si="4"/>
        <v>C</v>
      </c>
    </row>
    <row r="270" spans="3:32" x14ac:dyDescent="0.25">
      <c r="C270" s="84" t="s">
        <v>1993</v>
      </c>
      <c r="D270" s="92" t="s">
        <v>1994</v>
      </c>
      <c r="E270" s="93" t="s">
        <v>1606</v>
      </c>
      <c r="F270" s="82">
        <v>0</v>
      </c>
      <c r="G270" s="94">
        <v>0</v>
      </c>
      <c r="H270" s="94">
        <v>0</v>
      </c>
      <c r="I270" s="94">
        <v>0</v>
      </c>
      <c r="J270" s="94">
        <v>0</v>
      </c>
      <c r="K270" s="94">
        <v>0</v>
      </c>
      <c r="L270" s="94">
        <v>0</v>
      </c>
      <c r="M270" s="94">
        <v>0</v>
      </c>
      <c r="N270" s="94">
        <v>0</v>
      </c>
      <c r="O270" s="94">
        <v>0</v>
      </c>
      <c r="P270" s="94">
        <v>0</v>
      </c>
      <c r="Q270" s="94">
        <v>0</v>
      </c>
      <c r="R270" s="94">
        <v>0</v>
      </c>
      <c r="S270" s="95">
        <v>0</v>
      </c>
      <c r="T270" s="94">
        <v>0</v>
      </c>
      <c r="U270" s="94">
        <v>0</v>
      </c>
      <c r="V270" s="182">
        <v>0</v>
      </c>
      <c r="W270" s="94"/>
      <c r="X270" s="94"/>
      <c r="Y270" s="94"/>
      <c r="Z270" s="94"/>
      <c r="AA270" s="94"/>
      <c r="AB270" s="94"/>
      <c r="AC270" s="94"/>
      <c r="AD270" s="96">
        <f>SUM(Tabela15[[#This Row],[Jan]:[Dez13]])</f>
        <v>0</v>
      </c>
      <c r="AE270" s="115">
        <f>AD270/SUM($AD$6:$AD$397)</f>
        <v>0</v>
      </c>
      <c r="AF270" s="102" t="str">
        <f t="shared" si="4"/>
        <v>C</v>
      </c>
    </row>
    <row r="271" spans="3:32" x14ac:dyDescent="0.25">
      <c r="C271" s="84" t="s">
        <v>1995</v>
      </c>
      <c r="D271" s="92" t="s">
        <v>1996</v>
      </c>
      <c r="E271" s="93" t="s">
        <v>1606</v>
      </c>
      <c r="F271" s="82">
        <v>0</v>
      </c>
      <c r="G271" s="94">
        <v>0</v>
      </c>
      <c r="H271" s="94">
        <v>0</v>
      </c>
      <c r="I271" s="94">
        <v>0</v>
      </c>
      <c r="J271" s="94">
        <v>0</v>
      </c>
      <c r="K271" s="94">
        <v>0</v>
      </c>
      <c r="L271" s="94">
        <v>0</v>
      </c>
      <c r="M271" s="94">
        <v>0</v>
      </c>
      <c r="N271" s="94">
        <v>0</v>
      </c>
      <c r="O271" s="94">
        <v>0</v>
      </c>
      <c r="P271" s="94">
        <v>0</v>
      </c>
      <c r="Q271" s="94">
        <v>0</v>
      </c>
      <c r="R271" s="94">
        <v>0</v>
      </c>
      <c r="S271" s="95">
        <v>0</v>
      </c>
      <c r="T271" s="94">
        <v>0</v>
      </c>
      <c r="U271" s="94">
        <v>0</v>
      </c>
      <c r="V271" s="182">
        <v>0</v>
      </c>
      <c r="W271" s="94"/>
      <c r="X271" s="94"/>
      <c r="Y271" s="94"/>
      <c r="Z271" s="94"/>
      <c r="AA271" s="94"/>
      <c r="AB271" s="94"/>
      <c r="AC271" s="94"/>
      <c r="AD271" s="96">
        <f>SUM(Tabela15[[#This Row],[Jan]:[Dez13]])</f>
        <v>0</v>
      </c>
      <c r="AE271" s="115">
        <f>AD271/SUM($AD$6:$AD$397)</f>
        <v>0</v>
      </c>
      <c r="AF271" s="102" t="str">
        <f t="shared" si="4"/>
        <v>C</v>
      </c>
    </row>
    <row r="272" spans="3:32" x14ac:dyDescent="0.25">
      <c r="C272" s="84" t="s">
        <v>1997</v>
      </c>
      <c r="D272" s="92" t="s">
        <v>1998</v>
      </c>
      <c r="E272" s="93" t="s">
        <v>1606</v>
      </c>
      <c r="F272" s="82">
        <v>0</v>
      </c>
      <c r="G272" s="94">
        <v>0</v>
      </c>
      <c r="H272" s="94">
        <v>0</v>
      </c>
      <c r="I272" s="94">
        <v>0</v>
      </c>
      <c r="J272" s="94">
        <v>0</v>
      </c>
      <c r="K272" s="94">
        <v>0</v>
      </c>
      <c r="L272" s="94">
        <v>0</v>
      </c>
      <c r="M272" s="94">
        <v>0</v>
      </c>
      <c r="N272" s="94">
        <v>0</v>
      </c>
      <c r="O272" s="94">
        <v>0</v>
      </c>
      <c r="P272" s="94">
        <v>0</v>
      </c>
      <c r="Q272" s="94">
        <v>0</v>
      </c>
      <c r="R272" s="94">
        <v>0</v>
      </c>
      <c r="S272" s="95">
        <v>0</v>
      </c>
      <c r="T272" s="94">
        <v>0</v>
      </c>
      <c r="U272" s="94">
        <v>0</v>
      </c>
      <c r="V272" s="182">
        <v>0</v>
      </c>
      <c r="W272" s="94"/>
      <c r="X272" s="94"/>
      <c r="Y272" s="94"/>
      <c r="Z272" s="94"/>
      <c r="AA272" s="94"/>
      <c r="AB272" s="94"/>
      <c r="AC272" s="94"/>
      <c r="AD272" s="96">
        <f>SUM(Tabela15[[#This Row],[Jan]:[Dez13]])</f>
        <v>0</v>
      </c>
      <c r="AE272" s="115">
        <f>AD272/SUM($AD$6:$AD$397)</f>
        <v>0</v>
      </c>
      <c r="AF272" s="102" t="str">
        <f t="shared" si="4"/>
        <v>C</v>
      </c>
    </row>
    <row r="273" spans="3:32" x14ac:dyDescent="0.25">
      <c r="C273" s="84" t="s">
        <v>1999</v>
      </c>
      <c r="D273" s="92" t="s">
        <v>2000</v>
      </c>
      <c r="E273" s="93" t="s">
        <v>1606</v>
      </c>
      <c r="F273" s="82">
        <v>0</v>
      </c>
      <c r="G273" s="94">
        <v>0</v>
      </c>
      <c r="H273" s="94">
        <v>0</v>
      </c>
      <c r="I273" s="94">
        <v>0</v>
      </c>
      <c r="J273" s="94">
        <v>0</v>
      </c>
      <c r="K273" s="94">
        <v>0</v>
      </c>
      <c r="L273" s="94">
        <v>0</v>
      </c>
      <c r="M273" s="94">
        <v>0</v>
      </c>
      <c r="N273" s="94">
        <v>0</v>
      </c>
      <c r="O273" s="94">
        <v>0</v>
      </c>
      <c r="P273" s="94">
        <v>0</v>
      </c>
      <c r="Q273" s="94">
        <v>0</v>
      </c>
      <c r="R273" s="94">
        <v>0</v>
      </c>
      <c r="S273" s="95">
        <v>0</v>
      </c>
      <c r="T273" s="94">
        <v>0</v>
      </c>
      <c r="U273" s="94">
        <v>0</v>
      </c>
      <c r="V273" s="182">
        <v>0</v>
      </c>
      <c r="W273" s="94"/>
      <c r="X273" s="94"/>
      <c r="Y273" s="94"/>
      <c r="Z273" s="94"/>
      <c r="AA273" s="94"/>
      <c r="AB273" s="94"/>
      <c r="AC273" s="94"/>
      <c r="AD273" s="96">
        <f>SUM(Tabela15[[#This Row],[Jan]:[Dez13]])</f>
        <v>0</v>
      </c>
      <c r="AE273" s="115">
        <f>AD273/SUM($AD$6:$AD$397)</f>
        <v>0</v>
      </c>
      <c r="AF273" s="102" t="str">
        <f t="shared" si="4"/>
        <v>C</v>
      </c>
    </row>
    <row r="274" spans="3:32" x14ac:dyDescent="0.25">
      <c r="C274" s="84" t="s">
        <v>2001</v>
      </c>
      <c r="D274" s="92" t="s">
        <v>2002</v>
      </c>
      <c r="E274" s="93" t="s">
        <v>1606</v>
      </c>
      <c r="F274" s="82">
        <v>0</v>
      </c>
      <c r="G274" s="94">
        <v>0</v>
      </c>
      <c r="H274" s="94">
        <v>0</v>
      </c>
      <c r="I274" s="94">
        <v>0</v>
      </c>
      <c r="J274" s="94">
        <v>0</v>
      </c>
      <c r="K274" s="94">
        <v>0</v>
      </c>
      <c r="L274" s="94">
        <v>0</v>
      </c>
      <c r="M274" s="94">
        <v>0</v>
      </c>
      <c r="N274" s="94">
        <v>0</v>
      </c>
      <c r="O274" s="94">
        <v>0</v>
      </c>
      <c r="P274" s="94">
        <v>0</v>
      </c>
      <c r="Q274" s="94">
        <v>0</v>
      </c>
      <c r="R274" s="94">
        <v>0</v>
      </c>
      <c r="S274" s="95">
        <v>0</v>
      </c>
      <c r="T274" s="94">
        <v>0</v>
      </c>
      <c r="U274" s="94">
        <v>0</v>
      </c>
      <c r="V274" s="182">
        <v>0</v>
      </c>
      <c r="W274" s="94"/>
      <c r="X274" s="94"/>
      <c r="Y274" s="94"/>
      <c r="Z274" s="94"/>
      <c r="AA274" s="94"/>
      <c r="AB274" s="94"/>
      <c r="AC274" s="94"/>
      <c r="AD274" s="96">
        <f>SUM(Tabela15[[#This Row],[Jan]:[Dez13]])</f>
        <v>0</v>
      </c>
      <c r="AE274" s="115">
        <f>AD274/SUM($AD$6:$AD$397)</f>
        <v>0</v>
      </c>
      <c r="AF274" s="102" t="str">
        <f t="shared" si="4"/>
        <v>C</v>
      </c>
    </row>
    <row r="275" spans="3:32" x14ac:dyDescent="0.25">
      <c r="C275" s="84" t="s">
        <v>2003</v>
      </c>
      <c r="D275" s="92" t="s">
        <v>2004</v>
      </c>
      <c r="E275" s="93" t="s">
        <v>1606</v>
      </c>
      <c r="F275" s="82">
        <v>0</v>
      </c>
      <c r="G275" s="94">
        <v>0</v>
      </c>
      <c r="H275" s="94">
        <v>0</v>
      </c>
      <c r="I275" s="94">
        <v>0</v>
      </c>
      <c r="J275" s="94">
        <v>0</v>
      </c>
      <c r="K275" s="94">
        <v>0</v>
      </c>
      <c r="L275" s="94">
        <v>0</v>
      </c>
      <c r="M275" s="94">
        <v>0</v>
      </c>
      <c r="N275" s="94">
        <v>0</v>
      </c>
      <c r="O275" s="94">
        <v>0</v>
      </c>
      <c r="P275" s="94">
        <v>0</v>
      </c>
      <c r="Q275" s="94">
        <v>0</v>
      </c>
      <c r="R275" s="94">
        <v>0</v>
      </c>
      <c r="S275" s="95">
        <v>0</v>
      </c>
      <c r="T275" s="94">
        <v>0</v>
      </c>
      <c r="U275" s="94">
        <v>0</v>
      </c>
      <c r="V275" s="182">
        <v>0</v>
      </c>
      <c r="W275" s="94"/>
      <c r="X275" s="94"/>
      <c r="Y275" s="94"/>
      <c r="Z275" s="94"/>
      <c r="AA275" s="94"/>
      <c r="AB275" s="94"/>
      <c r="AC275" s="94"/>
      <c r="AD275" s="96">
        <f>SUM(Tabela15[[#This Row],[Jan]:[Dez13]])</f>
        <v>0</v>
      </c>
      <c r="AE275" s="115">
        <f>AD275/SUM($AD$6:$AD$397)</f>
        <v>0</v>
      </c>
      <c r="AF275" s="102" t="str">
        <f t="shared" si="4"/>
        <v>C</v>
      </c>
    </row>
    <row r="276" spans="3:32" x14ac:dyDescent="0.25">
      <c r="C276" s="84" t="s">
        <v>2005</v>
      </c>
      <c r="D276" s="92" t="s">
        <v>2006</v>
      </c>
      <c r="E276" s="93" t="s">
        <v>1606</v>
      </c>
      <c r="F276" s="82">
        <v>0</v>
      </c>
      <c r="G276" s="94">
        <v>0</v>
      </c>
      <c r="H276" s="94">
        <v>0</v>
      </c>
      <c r="I276" s="94">
        <v>0</v>
      </c>
      <c r="J276" s="94">
        <v>0</v>
      </c>
      <c r="K276" s="94">
        <v>0</v>
      </c>
      <c r="L276" s="94">
        <v>0</v>
      </c>
      <c r="M276" s="94">
        <v>0</v>
      </c>
      <c r="N276" s="94">
        <v>0</v>
      </c>
      <c r="O276" s="94">
        <v>0</v>
      </c>
      <c r="P276" s="94">
        <v>0</v>
      </c>
      <c r="Q276" s="94">
        <v>0</v>
      </c>
      <c r="R276" s="94">
        <v>0</v>
      </c>
      <c r="S276" s="95">
        <v>0</v>
      </c>
      <c r="T276" s="94">
        <v>0</v>
      </c>
      <c r="U276" s="94">
        <v>0</v>
      </c>
      <c r="V276" s="182">
        <v>0</v>
      </c>
      <c r="W276" s="94"/>
      <c r="X276" s="94"/>
      <c r="Y276" s="94"/>
      <c r="Z276" s="94"/>
      <c r="AA276" s="94"/>
      <c r="AB276" s="94"/>
      <c r="AC276" s="94"/>
      <c r="AD276" s="96">
        <f>SUM(Tabela15[[#This Row],[Jan]:[Dez13]])</f>
        <v>0</v>
      </c>
      <c r="AE276" s="115">
        <f>AD276/SUM($AD$6:$AD$397)</f>
        <v>0</v>
      </c>
      <c r="AF276" s="102" t="str">
        <f t="shared" si="4"/>
        <v>C</v>
      </c>
    </row>
    <row r="277" spans="3:32" x14ac:dyDescent="0.25">
      <c r="C277" s="84" t="s">
        <v>2007</v>
      </c>
      <c r="D277" s="92" t="s">
        <v>2008</v>
      </c>
      <c r="E277" s="93" t="s">
        <v>1606</v>
      </c>
      <c r="F277" s="82">
        <v>0</v>
      </c>
      <c r="G277" s="94">
        <v>0</v>
      </c>
      <c r="H277" s="94">
        <v>0</v>
      </c>
      <c r="I277" s="94">
        <v>0</v>
      </c>
      <c r="J277" s="94">
        <v>0</v>
      </c>
      <c r="K277" s="94">
        <v>0</v>
      </c>
      <c r="L277" s="94">
        <v>0</v>
      </c>
      <c r="M277" s="94">
        <v>0</v>
      </c>
      <c r="N277" s="94">
        <v>0</v>
      </c>
      <c r="O277" s="94">
        <v>0</v>
      </c>
      <c r="P277" s="94">
        <v>0</v>
      </c>
      <c r="Q277" s="94">
        <v>0</v>
      </c>
      <c r="R277" s="94">
        <v>0</v>
      </c>
      <c r="S277" s="95">
        <v>0</v>
      </c>
      <c r="T277" s="94">
        <v>0</v>
      </c>
      <c r="U277" s="94">
        <v>0</v>
      </c>
      <c r="V277" s="182">
        <v>0</v>
      </c>
      <c r="W277" s="94"/>
      <c r="X277" s="94"/>
      <c r="Y277" s="94"/>
      <c r="Z277" s="94"/>
      <c r="AA277" s="94"/>
      <c r="AB277" s="94"/>
      <c r="AC277" s="94"/>
      <c r="AD277" s="96">
        <f>SUM(Tabela15[[#This Row],[Jan]:[Dez13]])</f>
        <v>0</v>
      </c>
      <c r="AE277" s="115">
        <f>AD277/SUM($AD$6:$AD$397)</f>
        <v>0</v>
      </c>
      <c r="AF277" s="102" t="str">
        <f t="shared" si="4"/>
        <v>C</v>
      </c>
    </row>
    <row r="278" spans="3:32" x14ac:dyDescent="0.25">
      <c r="C278" s="84" t="s">
        <v>2009</v>
      </c>
      <c r="D278" s="92" t="s">
        <v>2010</v>
      </c>
      <c r="E278" s="93" t="s">
        <v>1606</v>
      </c>
      <c r="F278" s="82">
        <v>0</v>
      </c>
      <c r="G278" s="94">
        <v>0</v>
      </c>
      <c r="H278" s="94">
        <v>0</v>
      </c>
      <c r="I278" s="94">
        <v>0</v>
      </c>
      <c r="J278" s="94">
        <v>0</v>
      </c>
      <c r="K278" s="94">
        <v>0</v>
      </c>
      <c r="L278" s="94">
        <v>0</v>
      </c>
      <c r="M278" s="94">
        <v>0</v>
      </c>
      <c r="N278" s="94">
        <v>0</v>
      </c>
      <c r="O278" s="94">
        <v>0</v>
      </c>
      <c r="P278" s="94">
        <v>0</v>
      </c>
      <c r="Q278" s="94">
        <v>0</v>
      </c>
      <c r="R278" s="94">
        <v>0</v>
      </c>
      <c r="S278" s="95">
        <v>0</v>
      </c>
      <c r="T278" s="94">
        <v>0</v>
      </c>
      <c r="U278" s="94">
        <v>0</v>
      </c>
      <c r="V278" s="182">
        <v>0</v>
      </c>
      <c r="W278" s="94"/>
      <c r="X278" s="94"/>
      <c r="Y278" s="94"/>
      <c r="Z278" s="94"/>
      <c r="AA278" s="94"/>
      <c r="AB278" s="94"/>
      <c r="AC278" s="94"/>
      <c r="AD278" s="96">
        <f>SUM(Tabela15[[#This Row],[Jan]:[Dez13]])</f>
        <v>0</v>
      </c>
      <c r="AE278" s="115">
        <f>AD278/SUM($AD$6:$AD$397)</f>
        <v>0</v>
      </c>
      <c r="AF278" s="102" t="str">
        <f t="shared" si="4"/>
        <v>C</v>
      </c>
    </row>
    <row r="279" spans="3:32" x14ac:dyDescent="0.25">
      <c r="C279" s="84" t="s">
        <v>2011</v>
      </c>
      <c r="D279" s="92" t="s">
        <v>2012</v>
      </c>
      <c r="E279" s="93" t="s">
        <v>1606</v>
      </c>
      <c r="F279" s="82">
        <v>0</v>
      </c>
      <c r="G279" s="94">
        <v>0</v>
      </c>
      <c r="H279" s="94">
        <v>0</v>
      </c>
      <c r="I279" s="94">
        <v>0</v>
      </c>
      <c r="J279" s="94">
        <v>0</v>
      </c>
      <c r="K279" s="94">
        <v>0</v>
      </c>
      <c r="L279" s="94">
        <v>0</v>
      </c>
      <c r="M279" s="94">
        <v>0</v>
      </c>
      <c r="N279" s="94">
        <v>0</v>
      </c>
      <c r="O279" s="94">
        <v>0</v>
      </c>
      <c r="P279" s="94">
        <v>0</v>
      </c>
      <c r="Q279" s="94">
        <v>0</v>
      </c>
      <c r="R279" s="94">
        <v>0</v>
      </c>
      <c r="S279" s="95">
        <v>0</v>
      </c>
      <c r="T279" s="94">
        <v>0</v>
      </c>
      <c r="U279" s="94">
        <v>0</v>
      </c>
      <c r="V279" s="182">
        <v>0</v>
      </c>
      <c r="W279" s="94"/>
      <c r="X279" s="94"/>
      <c r="Y279" s="94"/>
      <c r="Z279" s="94"/>
      <c r="AA279" s="94"/>
      <c r="AB279" s="94"/>
      <c r="AC279" s="94"/>
      <c r="AD279" s="96">
        <f>SUM(Tabela15[[#This Row],[Jan]:[Dez13]])</f>
        <v>0</v>
      </c>
      <c r="AE279" s="115">
        <f>AD279/SUM($AD$6:$AD$397)</f>
        <v>0</v>
      </c>
      <c r="AF279" s="102" t="str">
        <f t="shared" si="4"/>
        <v>C</v>
      </c>
    </row>
    <row r="280" spans="3:32" x14ac:dyDescent="0.25">
      <c r="C280" s="84" t="s">
        <v>2013</v>
      </c>
      <c r="D280" s="92" t="s">
        <v>2014</v>
      </c>
      <c r="E280" s="93" t="s">
        <v>1606</v>
      </c>
      <c r="F280" s="82">
        <v>0</v>
      </c>
      <c r="G280" s="94">
        <v>0</v>
      </c>
      <c r="H280" s="94">
        <v>0</v>
      </c>
      <c r="I280" s="94">
        <v>0</v>
      </c>
      <c r="J280" s="94">
        <v>0</v>
      </c>
      <c r="K280" s="94">
        <v>0</v>
      </c>
      <c r="L280" s="94">
        <v>0</v>
      </c>
      <c r="M280" s="94">
        <v>0</v>
      </c>
      <c r="N280" s="94">
        <v>0</v>
      </c>
      <c r="O280" s="94">
        <v>0</v>
      </c>
      <c r="P280" s="94">
        <v>0</v>
      </c>
      <c r="Q280" s="94">
        <v>0</v>
      </c>
      <c r="R280" s="94">
        <v>0</v>
      </c>
      <c r="S280" s="95">
        <v>0</v>
      </c>
      <c r="T280" s="94">
        <v>0</v>
      </c>
      <c r="U280" s="94">
        <v>0</v>
      </c>
      <c r="V280" s="182">
        <v>0</v>
      </c>
      <c r="W280" s="94"/>
      <c r="X280" s="94"/>
      <c r="Y280" s="94"/>
      <c r="Z280" s="94"/>
      <c r="AA280" s="94"/>
      <c r="AB280" s="94"/>
      <c r="AC280" s="94"/>
      <c r="AD280" s="96">
        <f>SUM(Tabela15[[#This Row],[Jan]:[Dez13]])</f>
        <v>0</v>
      </c>
      <c r="AE280" s="115">
        <f>AD280/SUM($AD$6:$AD$397)</f>
        <v>0</v>
      </c>
      <c r="AF280" s="102" t="str">
        <f t="shared" si="4"/>
        <v>C</v>
      </c>
    </row>
    <row r="281" spans="3:32" x14ac:dyDescent="0.25">
      <c r="C281" s="84" t="s">
        <v>2015</v>
      </c>
      <c r="D281" s="92" t="s">
        <v>2016</v>
      </c>
      <c r="E281" s="93" t="s">
        <v>1606</v>
      </c>
      <c r="F281" s="82">
        <v>0</v>
      </c>
      <c r="G281" s="94">
        <v>0</v>
      </c>
      <c r="H281" s="94">
        <v>0</v>
      </c>
      <c r="I281" s="94">
        <v>0</v>
      </c>
      <c r="J281" s="94">
        <v>0</v>
      </c>
      <c r="K281" s="94">
        <v>0</v>
      </c>
      <c r="L281" s="94">
        <v>0</v>
      </c>
      <c r="M281" s="94">
        <v>0</v>
      </c>
      <c r="N281" s="94">
        <v>0</v>
      </c>
      <c r="O281" s="94">
        <v>0</v>
      </c>
      <c r="P281" s="94">
        <v>0</v>
      </c>
      <c r="Q281" s="94">
        <v>0</v>
      </c>
      <c r="R281" s="94">
        <v>0</v>
      </c>
      <c r="S281" s="95">
        <v>0</v>
      </c>
      <c r="T281" s="94">
        <v>0</v>
      </c>
      <c r="U281" s="94">
        <v>0</v>
      </c>
      <c r="V281" s="182">
        <v>0</v>
      </c>
      <c r="W281" s="94"/>
      <c r="X281" s="94"/>
      <c r="Y281" s="94"/>
      <c r="Z281" s="94"/>
      <c r="AA281" s="94"/>
      <c r="AB281" s="94"/>
      <c r="AC281" s="94"/>
      <c r="AD281" s="96">
        <f>SUM(Tabela15[[#This Row],[Jan]:[Dez13]])</f>
        <v>0</v>
      </c>
      <c r="AE281" s="115">
        <f>AD281/SUM($AD$6:$AD$397)</f>
        <v>0</v>
      </c>
      <c r="AF281" s="102" t="str">
        <f t="shared" si="4"/>
        <v>C</v>
      </c>
    </row>
    <row r="282" spans="3:32" x14ac:dyDescent="0.25">
      <c r="C282" s="84" t="s">
        <v>2017</v>
      </c>
      <c r="D282" s="92" t="s">
        <v>2018</v>
      </c>
      <c r="E282" s="93" t="s">
        <v>1606</v>
      </c>
      <c r="F282" s="82">
        <v>0</v>
      </c>
      <c r="G282" s="94">
        <v>0</v>
      </c>
      <c r="H282" s="94">
        <v>0</v>
      </c>
      <c r="I282" s="94">
        <v>0</v>
      </c>
      <c r="J282" s="94">
        <v>0</v>
      </c>
      <c r="K282" s="94">
        <v>0</v>
      </c>
      <c r="L282" s="94">
        <v>0</v>
      </c>
      <c r="M282" s="94">
        <v>0</v>
      </c>
      <c r="N282" s="94">
        <v>0</v>
      </c>
      <c r="O282" s="94">
        <v>0</v>
      </c>
      <c r="P282" s="94">
        <v>0</v>
      </c>
      <c r="Q282" s="94">
        <v>0</v>
      </c>
      <c r="R282" s="94">
        <v>0</v>
      </c>
      <c r="S282" s="95">
        <v>0</v>
      </c>
      <c r="T282" s="94">
        <v>0</v>
      </c>
      <c r="U282" s="94">
        <v>0</v>
      </c>
      <c r="V282" s="182">
        <v>0</v>
      </c>
      <c r="W282" s="94"/>
      <c r="X282" s="94"/>
      <c r="Y282" s="94"/>
      <c r="Z282" s="94"/>
      <c r="AA282" s="94"/>
      <c r="AB282" s="94"/>
      <c r="AC282" s="94"/>
      <c r="AD282" s="96">
        <f>SUM(Tabela15[[#This Row],[Jan]:[Dez13]])</f>
        <v>0</v>
      </c>
      <c r="AE282" s="115">
        <f>AD282/SUM($AD$6:$AD$397)</f>
        <v>0</v>
      </c>
      <c r="AF282" s="102" t="str">
        <f t="shared" si="4"/>
        <v>C</v>
      </c>
    </row>
    <row r="283" spans="3:32" x14ac:dyDescent="0.25">
      <c r="C283" s="84" t="s">
        <v>2019</v>
      </c>
      <c r="D283" s="92" t="s">
        <v>2020</v>
      </c>
      <c r="E283" s="93" t="s">
        <v>1606</v>
      </c>
      <c r="F283" s="82">
        <v>0</v>
      </c>
      <c r="G283" s="94">
        <v>0</v>
      </c>
      <c r="H283" s="94">
        <v>0</v>
      </c>
      <c r="I283" s="94">
        <v>0</v>
      </c>
      <c r="J283" s="94">
        <v>0</v>
      </c>
      <c r="K283" s="94">
        <v>0</v>
      </c>
      <c r="L283" s="94">
        <v>0</v>
      </c>
      <c r="M283" s="94">
        <v>0</v>
      </c>
      <c r="N283" s="94">
        <v>0</v>
      </c>
      <c r="O283" s="94">
        <v>0</v>
      </c>
      <c r="P283" s="94">
        <v>0</v>
      </c>
      <c r="Q283" s="94">
        <v>0</v>
      </c>
      <c r="R283" s="94">
        <v>0</v>
      </c>
      <c r="S283" s="95">
        <v>0</v>
      </c>
      <c r="T283" s="94">
        <v>0</v>
      </c>
      <c r="U283" s="94">
        <v>0</v>
      </c>
      <c r="V283" s="182">
        <v>0</v>
      </c>
      <c r="W283" s="94"/>
      <c r="X283" s="94"/>
      <c r="Y283" s="94"/>
      <c r="Z283" s="94"/>
      <c r="AA283" s="94"/>
      <c r="AB283" s="94"/>
      <c r="AC283" s="94"/>
      <c r="AD283" s="96">
        <f>SUM(Tabela15[[#This Row],[Jan]:[Dez13]])</f>
        <v>0</v>
      </c>
      <c r="AE283" s="115">
        <f>AD283/SUM($AD$6:$AD$397)</f>
        <v>0</v>
      </c>
      <c r="AF283" s="102" t="str">
        <f t="shared" si="4"/>
        <v>C</v>
      </c>
    </row>
    <row r="284" spans="3:32" x14ac:dyDescent="0.25">
      <c r="C284" s="84" t="s">
        <v>2021</v>
      </c>
      <c r="D284" s="92" t="s">
        <v>2022</v>
      </c>
      <c r="E284" s="93" t="s">
        <v>1606</v>
      </c>
      <c r="F284" s="82">
        <v>0</v>
      </c>
      <c r="G284" s="94">
        <v>0</v>
      </c>
      <c r="H284" s="94">
        <v>0</v>
      </c>
      <c r="I284" s="94">
        <v>0</v>
      </c>
      <c r="J284" s="94">
        <v>0</v>
      </c>
      <c r="K284" s="94">
        <v>0</v>
      </c>
      <c r="L284" s="94">
        <v>0</v>
      </c>
      <c r="M284" s="94">
        <v>0</v>
      </c>
      <c r="N284" s="94">
        <v>0</v>
      </c>
      <c r="O284" s="94">
        <v>0</v>
      </c>
      <c r="P284" s="94">
        <v>0</v>
      </c>
      <c r="Q284" s="94">
        <v>0</v>
      </c>
      <c r="R284" s="94">
        <v>0</v>
      </c>
      <c r="S284" s="95">
        <v>0</v>
      </c>
      <c r="T284" s="94">
        <v>0</v>
      </c>
      <c r="U284" s="94">
        <v>0</v>
      </c>
      <c r="V284" s="182">
        <v>0</v>
      </c>
      <c r="W284" s="94"/>
      <c r="X284" s="94"/>
      <c r="Y284" s="94"/>
      <c r="Z284" s="94"/>
      <c r="AA284" s="94"/>
      <c r="AB284" s="94"/>
      <c r="AC284" s="94"/>
      <c r="AD284" s="96">
        <f>SUM(Tabela15[[#This Row],[Jan]:[Dez13]])</f>
        <v>0</v>
      </c>
      <c r="AE284" s="115">
        <f>AD284/SUM($AD$6:$AD$397)</f>
        <v>0</v>
      </c>
      <c r="AF284" s="102" t="str">
        <f t="shared" si="4"/>
        <v>C</v>
      </c>
    </row>
    <row r="285" spans="3:32" x14ac:dyDescent="0.25">
      <c r="C285" s="84" t="s">
        <v>2023</v>
      </c>
      <c r="D285" s="92" t="s">
        <v>2024</v>
      </c>
      <c r="E285" s="93" t="s">
        <v>1606</v>
      </c>
      <c r="F285" s="82">
        <v>0</v>
      </c>
      <c r="G285" s="94">
        <v>0</v>
      </c>
      <c r="H285" s="94">
        <v>0</v>
      </c>
      <c r="I285" s="94">
        <v>0</v>
      </c>
      <c r="J285" s="94">
        <v>0</v>
      </c>
      <c r="K285" s="94">
        <v>0</v>
      </c>
      <c r="L285" s="94">
        <v>0</v>
      </c>
      <c r="M285" s="94">
        <v>0</v>
      </c>
      <c r="N285" s="94">
        <v>0</v>
      </c>
      <c r="O285" s="94">
        <v>0</v>
      </c>
      <c r="P285" s="94">
        <v>0</v>
      </c>
      <c r="Q285" s="94">
        <v>0</v>
      </c>
      <c r="R285" s="94">
        <v>0</v>
      </c>
      <c r="S285" s="95">
        <v>0</v>
      </c>
      <c r="T285" s="94">
        <v>0</v>
      </c>
      <c r="U285" s="94">
        <v>0</v>
      </c>
      <c r="V285" s="182">
        <v>0</v>
      </c>
      <c r="W285" s="94"/>
      <c r="X285" s="94"/>
      <c r="Y285" s="94"/>
      <c r="Z285" s="94"/>
      <c r="AA285" s="94"/>
      <c r="AB285" s="94"/>
      <c r="AC285" s="94"/>
      <c r="AD285" s="96">
        <f>SUM(Tabela15[[#This Row],[Jan]:[Dez13]])</f>
        <v>0</v>
      </c>
      <c r="AE285" s="115">
        <f>AD285/SUM($AD$6:$AD$397)</f>
        <v>0</v>
      </c>
      <c r="AF285" s="102" t="str">
        <f t="shared" si="4"/>
        <v>C</v>
      </c>
    </row>
    <row r="286" spans="3:32" x14ac:dyDescent="0.25">
      <c r="C286" s="84" t="s">
        <v>2025</v>
      </c>
      <c r="D286" s="92" t="s">
        <v>2026</v>
      </c>
      <c r="E286" s="93" t="s">
        <v>1606</v>
      </c>
      <c r="F286" s="82">
        <v>0</v>
      </c>
      <c r="G286" s="94">
        <v>0</v>
      </c>
      <c r="H286" s="94">
        <v>0</v>
      </c>
      <c r="I286" s="94">
        <v>0</v>
      </c>
      <c r="J286" s="94">
        <v>0</v>
      </c>
      <c r="K286" s="94">
        <v>0</v>
      </c>
      <c r="L286" s="94">
        <v>0</v>
      </c>
      <c r="M286" s="94">
        <v>0</v>
      </c>
      <c r="N286" s="94">
        <v>0</v>
      </c>
      <c r="O286" s="94">
        <v>0</v>
      </c>
      <c r="P286" s="94">
        <v>0</v>
      </c>
      <c r="Q286" s="94">
        <v>0</v>
      </c>
      <c r="R286" s="94">
        <v>0</v>
      </c>
      <c r="S286" s="95">
        <v>0</v>
      </c>
      <c r="T286" s="94">
        <v>0</v>
      </c>
      <c r="U286" s="94">
        <v>0</v>
      </c>
      <c r="V286" s="182">
        <v>0</v>
      </c>
      <c r="W286" s="94"/>
      <c r="X286" s="94"/>
      <c r="Y286" s="94"/>
      <c r="Z286" s="94"/>
      <c r="AA286" s="94"/>
      <c r="AB286" s="94"/>
      <c r="AC286" s="94"/>
      <c r="AD286" s="96">
        <f>SUM(Tabela15[[#This Row],[Jan]:[Dez13]])</f>
        <v>0</v>
      </c>
      <c r="AE286" s="115">
        <f>AD286/SUM($AD$6:$AD$397)</f>
        <v>0</v>
      </c>
      <c r="AF286" s="102" t="str">
        <f t="shared" si="4"/>
        <v>C</v>
      </c>
    </row>
    <row r="287" spans="3:32" x14ac:dyDescent="0.25">
      <c r="C287" s="84" t="s">
        <v>2027</v>
      </c>
      <c r="D287" s="92" t="s">
        <v>2028</v>
      </c>
      <c r="E287" s="93" t="s">
        <v>1606</v>
      </c>
      <c r="F287" s="82">
        <v>0</v>
      </c>
      <c r="G287" s="94">
        <v>0</v>
      </c>
      <c r="H287" s="94">
        <v>0</v>
      </c>
      <c r="I287" s="94">
        <v>0</v>
      </c>
      <c r="J287" s="94">
        <v>0</v>
      </c>
      <c r="K287" s="94">
        <v>0</v>
      </c>
      <c r="L287" s="94">
        <v>0</v>
      </c>
      <c r="M287" s="94">
        <v>0</v>
      </c>
      <c r="N287" s="94">
        <v>0</v>
      </c>
      <c r="O287" s="94">
        <v>0</v>
      </c>
      <c r="P287" s="94">
        <v>0</v>
      </c>
      <c r="Q287" s="94">
        <v>0</v>
      </c>
      <c r="R287" s="94">
        <v>0</v>
      </c>
      <c r="S287" s="95">
        <v>0</v>
      </c>
      <c r="T287" s="94">
        <v>0</v>
      </c>
      <c r="U287" s="94">
        <v>0</v>
      </c>
      <c r="V287" s="182">
        <v>0</v>
      </c>
      <c r="W287" s="94"/>
      <c r="X287" s="94"/>
      <c r="Y287" s="94"/>
      <c r="Z287" s="94"/>
      <c r="AA287" s="94"/>
      <c r="AB287" s="94"/>
      <c r="AC287" s="94"/>
      <c r="AD287" s="96">
        <f>SUM(Tabela15[[#This Row],[Jan]:[Dez13]])</f>
        <v>0</v>
      </c>
      <c r="AE287" s="115">
        <f>AD287/SUM($AD$6:$AD$397)</f>
        <v>0</v>
      </c>
      <c r="AF287" s="102" t="str">
        <f t="shared" si="4"/>
        <v>C</v>
      </c>
    </row>
    <row r="288" spans="3:32" x14ac:dyDescent="0.25">
      <c r="C288" s="84" t="s">
        <v>2029</v>
      </c>
      <c r="D288" s="92" t="s">
        <v>2030</v>
      </c>
      <c r="E288" s="93" t="s">
        <v>1606</v>
      </c>
      <c r="F288" s="82">
        <v>0</v>
      </c>
      <c r="G288" s="94">
        <v>0</v>
      </c>
      <c r="H288" s="94">
        <v>0</v>
      </c>
      <c r="I288" s="94">
        <v>0</v>
      </c>
      <c r="J288" s="94">
        <v>0</v>
      </c>
      <c r="K288" s="94">
        <v>0</v>
      </c>
      <c r="L288" s="94">
        <v>0</v>
      </c>
      <c r="M288" s="94">
        <v>0</v>
      </c>
      <c r="N288" s="94">
        <v>0</v>
      </c>
      <c r="O288" s="94">
        <v>0</v>
      </c>
      <c r="P288" s="94">
        <v>0</v>
      </c>
      <c r="Q288" s="94">
        <v>0</v>
      </c>
      <c r="R288" s="94">
        <v>0</v>
      </c>
      <c r="S288" s="95">
        <v>0</v>
      </c>
      <c r="T288" s="94">
        <v>0</v>
      </c>
      <c r="U288" s="94">
        <v>0</v>
      </c>
      <c r="V288" s="182">
        <v>0</v>
      </c>
      <c r="W288" s="94"/>
      <c r="X288" s="94"/>
      <c r="Y288" s="94"/>
      <c r="Z288" s="94"/>
      <c r="AA288" s="94"/>
      <c r="AB288" s="94"/>
      <c r="AC288" s="94"/>
      <c r="AD288" s="96">
        <f>SUM(Tabela15[[#This Row],[Jan]:[Dez13]])</f>
        <v>0</v>
      </c>
      <c r="AE288" s="115">
        <f>AD288/SUM($AD$6:$AD$397)</f>
        <v>0</v>
      </c>
      <c r="AF288" s="102" t="str">
        <f t="shared" si="4"/>
        <v>C</v>
      </c>
    </row>
    <row r="289" spans="3:32" x14ac:dyDescent="0.25">
      <c r="C289" s="90" t="s">
        <v>2031</v>
      </c>
      <c r="D289" s="93" t="s">
        <v>2032</v>
      </c>
      <c r="E289" s="93" t="s">
        <v>1606</v>
      </c>
      <c r="F289" s="82">
        <v>0</v>
      </c>
      <c r="G289" s="94">
        <v>0</v>
      </c>
      <c r="H289" s="94">
        <v>0</v>
      </c>
      <c r="I289" s="94">
        <v>0</v>
      </c>
      <c r="J289" s="94">
        <v>0</v>
      </c>
      <c r="K289" s="94">
        <v>0</v>
      </c>
      <c r="L289" s="94">
        <v>0</v>
      </c>
      <c r="M289" s="94">
        <v>0</v>
      </c>
      <c r="N289" s="94">
        <v>0</v>
      </c>
      <c r="O289" s="94">
        <v>0</v>
      </c>
      <c r="P289" s="94">
        <v>0</v>
      </c>
      <c r="Q289" s="94">
        <v>0</v>
      </c>
      <c r="R289" s="94">
        <v>0</v>
      </c>
      <c r="S289" s="95">
        <v>0</v>
      </c>
      <c r="T289" s="94">
        <v>0</v>
      </c>
      <c r="U289" s="94">
        <v>0</v>
      </c>
      <c r="V289" s="182">
        <v>0</v>
      </c>
      <c r="W289" s="94"/>
      <c r="X289" s="94"/>
      <c r="Y289" s="94"/>
      <c r="Z289" s="94"/>
      <c r="AA289" s="94"/>
      <c r="AB289" s="94"/>
      <c r="AC289" s="94"/>
      <c r="AD289" s="96">
        <f>SUM(Tabela15[[#This Row],[Jan]:[Dez13]])</f>
        <v>0</v>
      </c>
      <c r="AE289" s="115">
        <f>AD289/SUM($AD$6:$AD$397)</f>
        <v>0</v>
      </c>
      <c r="AF289" s="102" t="str">
        <f t="shared" si="4"/>
        <v>C</v>
      </c>
    </row>
    <row r="290" spans="3:32" x14ac:dyDescent="0.25">
      <c r="C290" s="90" t="s">
        <v>2033</v>
      </c>
      <c r="D290" s="93" t="s">
        <v>2034</v>
      </c>
      <c r="E290" s="93" t="s">
        <v>1606</v>
      </c>
      <c r="F290" s="82">
        <v>0</v>
      </c>
      <c r="G290" s="94">
        <v>0</v>
      </c>
      <c r="H290" s="94">
        <v>0</v>
      </c>
      <c r="I290" s="94">
        <v>0</v>
      </c>
      <c r="J290" s="94">
        <v>0</v>
      </c>
      <c r="K290" s="94">
        <v>0</v>
      </c>
      <c r="L290" s="94">
        <v>0</v>
      </c>
      <c r="M290" s="94">
        <v>0</v>
      </c>
      <c r="N290" s="94">
        <v>0</v>
      </c>
      <c r="O290" s="94">
        <v>0</v>
      </c>
      <c r="P290" s="94">
        <v>0</v>
      </c>
      <c r="Q290" s="94">
        <v>0</v>
      </c>
      <c r="R290" s="94">
        <v>0</v>
      </c>
      <c r="S290" s="95">
        <v>0</v>
      </c>
      <c r="T290" s="94">
        <v>0</v>
      </c>
      <c r="U290" s="94">
        <v>0</v>
      </c>
      <c r="V290" s="182">
        <v>0</v>
      </c>
      <c r="W290" s="94"/>
      <c r="X290" s="94"/>
      <c r="Y290" s="94"/>
      <c r="Z290" s="94"/>
      <c r="AA290" s="94"/>
      <c r="AB290" s="94"/>
      <c r="AC290" s="94"/>
      <c r="AD290" s="96">
        <f>SUM(Tabela15[[#This Row],[Jan]:[Dez13]])</f>
        <v>0</v>
      </c>
      <c r="AE290" s="115">
        <f>AD290/SUM($AD$6:$AD$397)</f>
        <v>0</v>
      </c>
      <c r="AF290" s="102" t="str">
        <f t="shared" si="4"/>
        <v>C</v>
      </c>
    </row>
    <row r="291" spans="3:32" x14ac:dyDescent="0.25">
      <c r="C291" s="90" t="s">
        <v>2035</v>
      </c>
      <c r="D291" s="93" t="s">
        <v>2036</v>
      </c>
      <c r="E291" s="93" t="s">
        <v>1606</v>
      </c>
      <c r="F291" s="82">
        <v>0</v>
      </c>
      <c r="G291" s="94">
        <v>0</v>
      </c>
      <c r="H291" s="94">
        <v>0</v>
      </c>
      <c r="I291" s="94">
        <v>0</v>
      </c>
      <c r="J291" s="94">
        <v>0</v>
      </c>
      <c r="K291" s="94">
        <v>0</v>
      </c>
      <c r="L291" s="94">
        <v>0</v>
      </c>
      <c r="M291" s="94">
        <v>0</v>
      </c>
      <c r="N291" s="94">
        <v>0</v>
      </c>
      <c r="O291" s="94">
        <v>0</v>
      </c>
      <c r="P291" s="94">
        <v>0</v>
      </c>
      <c r="Q291" s="94">
        <v>0</v>
      </c>
      <c r="R291" s="94">
        <v>0</v>
      </c>
      <c r="S291" s="95">
        <v>0</v>
      </c>
      <c r="T291" s="94">
        <v>0</v>
      </c>
      <c r="U291" s="94">
        <v>0</v>
      </c>
      <c r="V291" s="182">
        <v>0</v>
      </c>
      <c r="W291" s="94"/>
      <c r="X291" s="94"/>
      <c r="Y291" s="94"/>
      <c r="Z291" s="94"/>
      <c r="AA291" s="94"/>
      <c r="AB291" s="94"/>
      <c r="AC291" s="94"/>
      <c r="AD291" s="96">
        <f>SUM(Tabela15[[#This Row],[Jan]:[Dez13]])</f>
        <v>0</v>
      </c>
      <c r="AE291" s="115">
        <f>AD291/SUM($AD$6:$AD$397)</f>
        <v>0</v>
      </c>
      <c r="AF291" s="102" t="str">
        <f t="shared" si="4"/>
        <v>C</v>
      </c>
    </row>
    <row r="292" spans="3:32" x14ac:dyDescent="0.25">
      <c r="C292" s="90" t="s">
        <v>2037</v>
      </c>
      <c r="D292" s="93" t="s">
        <v>2038</v>
      </c>
      <c r="E292" s="93" t="s">
        <v>1606</v>
      </c>
      <c r="F292" s="82">
        <v>0</v>
      </c>
      <c r="G292" s="94">
        <v>0</v>
      </c>
      <c r="H292" s="94">
        <v>0</v>
      </c>
      <c r="I292" s="94">
        <v>0</v>
      </c>
      <c r="J292" s="94">
        <v>0</v>
      </c>
      <c r="K292" s="94">
        <v>0</v>
      </c>
      <c r="L292" s="94">
        <v>0</v>
      </c>
      <c r="M292" s="94">
        <v>0</v>
      </c>
      <c r="N292" s="94">
        <v>0</v>
      </c>
      <c r="O292" s="94">
        <v>0</v>
      </c>
      <c r="P292" s="94">
        <v>0</v>
      </c>
      <c r="Q292" s="94">
        <v>0</v>
      </c>
      <c r="R292" s="94">
        <v>0</v>
      </c>
      <c r="S292" s="95">
        <v>0</v>
      </c>
      <c r="T292" s="94">
        <v>0</v>
      </c>
      <c r="U292" s="94">
        <v>0</v>
      </c>
      <c r="V292" s="182">
        <v>0</v>
      </c>
      <c r="W292" s="94"/>
      <c r="X292" s="94"/>
      <c r="Y292" s="94"/>
      <c r="Z292" s="94"/>
      <c r="AA292" s="94"/>
      <c r="AB292" s="94"/>
      <c r="AC292" s="94"/>
      <c r="AD292" s="96">
        <f>SUM(Tabela15[[#This Row],[Jan]:[Dez13]])</f>
        <v>0</v>
      </c>
      <c r="AE292" s="115">
        <f>AD292/SUM($AD$6:$AD$397)</f>
        <v>0</v>
      </c>
      <c r="AF292" s="102" t="str">
        <f t="shared" si="4"/>
        <v>C</v>
      </c>
    </row>
    <row r="293" spans="3:32" x14ac:dyDescent="0.25">
      <c r="C293" s="90" t="s">
        <v>2039</v>
      </c>
      <c r="D293" s="93" t="s">
        <v>2040</v>
      </c>
      <c r="E293" s="93" t="s">
        <v>1606</v>
      </c>
      <c r="F293" s="82">
        <v>0</v>
      </c>
      <c r="G293" s="94">
        <v>0</v>
      </c>
      <c r="H293" s="94">
        <v>0</v>
      </c>
      <c r="I293" s="94">
        <v>0</v>
      </c>
      <c r="J293" s="94">
        <v>0</v>
      </c>
      <c r="K293" s="94">
        <v>0</v>
      </c>
      <c r="L293" s="94">
        <v>0</v>
      </c>
      <c r="M293" s="94">
        <v>0</v>
      </c>
      <c r="N293" s="94">
        <v>0</v>
      </c>
      <c r="O293" s="94">
        <v>0</v>
      </c>
      <c r="P293" s="94">
        <v>0</v>
      </c>
      <c r="Q293" s="94">
        <v>0</v>
      </c>
      <c r="R293" s="94">
        <v>0</v>
      </c>
      <c r="S293" s="95">
        <v>0</v>
      </c>
      <c r="T293" s="94">
        <v>0</v>
      </c>
      <c r="U293" s="94">
        <v>0</v>
      </c>
      <c r="V293" s="182">
        <v>0</v>
      </c>
      <c r="W293" s="94"/>
      <c r="X293" s="94"/>
      <c r="Y293" s="94"/>
      <c r="Z293" s="94"/>
      <c r="AA293" s="94"/>
      <c r="AB293" s="94"/>
      <c r="AC293" s="94"/>
      <c r="AD293" s="96">
        <f>SUM(Tabela15[[#This Row],[Jan]:[Dez13]])</f>
        <v>0</v>
      </c>
      <c r="AE293" s="115">
        <f>AD293/SUM($AD$6:$AD$397)</f>
        <v>0</v>
      </c>
      <c r="AF293" s="102" t="str">
        <f t="shared" si="4"/>
        <v>C</v>
      </c>
    </row>
    <row r="294" spans="3:32" x14ac:dyDescent="0.25">
      <c r="C294" s="90" t="s">
        <v>1596</v>
      </c>
      <c r="D294" s="93" t="s">
        <v>1597</v>
      </c>
      <c r="E294" s="93" t="s">
        <v>1467</v>
      </c>
      <c r="F294" s="82">
        <v>0</v>
      </c>
      <c r="G294" s="94">
        <v>0</v>
      </c>
      <c r="H294" s="94">
        <v>0</v>
      </c>
      <c r="I294" s="94">
        <v>0</v>
      </c>
      <c r="J294" s="94">
        <v>0</v>
      </c>
      <c r="K294" s="94">
        <v>0</v>
      </c>
      <c r="L294" s="94">
        <v>0</v>
      </c>
      <c r="M294" s="94">
        <v>0</v>
      </c>
      <c r="N294" s="94">
        <v>0</v>
      </c>
      <c r="O294" s="94">
        <v>0</v>
      </c>
      <c r="P294" s="94">
        <v>0</v>
      </c>
      <c r="Q294" s="94">
        <v>0</v>
      </c>
      <c r="R294" s="94">
        <v>0</v>
      </c>
      <c r="S294" s="95">
        <v>0</v>
      </c>
      <c r="T294" s="94">
        <v>0</v>
      </c>
      <c r="U294" s="94">
        <v>0</v>
      </c>
      <c r="V294" s="182">
        <v>0</v>
      </c>
      <c r="W294" s="94"/>
      <c r="X294" s="94"/>
      <c r="Y294" s="94"/>
      <c r="Z294" s="94"/>
      <c r="AA294" s="94"/>
      <c r="AB294" s="94"/>
      <c r="AC294" s="94"/>
      <c r="AD294" s="96">
        <f>SUM(Tabela15[[#This Row],[Jan]:[Dez13]])</f>
        <v>0</v>
      </c>
      <c r="AE294" s="115">
        <f>AD294/SUM($AD$6:$AD$397)</f>
        <v>0</v>
      </c>
      <c r="AF294" s="102" t="str">
        <f t="shared" si="4"/>
        <v>C</v>
      </c>
    </row>
    <row r="295" spans="3:32" x14ac:dyDescent="0.25">
      <c r="C295" s="90" t="s">
        <v>1599</v>
      </c>
      <c r="D295" s="93" t="s">
        <v>1600</v>
      </c>
      <c r="E295" s="93" t="s">
        <v>1467</v>
      </c>
      <c r="F295" s="82">
        <v>0</v>
      </c>
      <c r="G295" s="94">
        <v>0</v>
      </c>
      <c r="H295" s="94">
        <v>0</v>
      </c>
      <c r="I295" s="94">
        <v>0</v>
      </c>
      <c r="J295" s="94">
        <v>0</v>
      </c>
      <c r="K295" s="94">
        <v>0</v>
      </c>
      <c r="L295" s="94">
        <v>0</v>
      </c>
      <c r="M295" s="94">
        <v>1</v>
      </c>
      <c r="N295" s="94">
        <v>0</v>
      </c>
      <c r="O295" s="94">
        <v>1</v>
      </c>
      <c r="P295" s="94">
        <v>0</v>
      </c>
      <c r="Q295" s="94">
        <v>0</v>
      </c>
      <c r="R295" s="94">
        <v>0</v>
      </c>
      <c r="S295" s="95">
        <v>0</v>
      </c>
      <c r="T295" s="94">
        <v>0</v>
      </c>
      <c r="U295" s="94">
        <v>0</v>
      </c>
      <c r="V295" s="182">
        <v>0</v>
      </c>
      <c r="W295" s="94"/>
      <c r="X295" s="94"/>
      <c r="Y295" s="94"/>
      <c r="Z295" s="94"/>
      <c r="AA295" s="94"/>
      <c r="AB295" s="94"/>
      <c r="AC295" s="94"/>
      <c r="AD295" s="96">
        <f>SUM(Tabela15[[#This Row],[Jan]:[Dez13]])</f>
        <v>2</v>
      </c>
      <c r="AE295" s="115">
        <f>AD295/SUM($AD$6:$AD$397)</f>
        <v>6.4394817505087187E-6</v>
      </c>
      <c r="AF295" s="102" t="str">
        <f t="shared" si="4"/>
        <v>C</v>
      </c>
    </row>
    <row r="296" spans="3:32" x14ac:dyDescent="0.25">
      <c r="C296" s="90" t="s">
        <v>1601</v>
      </c>
      <c r="D296" s="93" t="s">
        <v>1602</v>
      </c>
      <c r="E296" s="93" t="s">
        <v>1467</v>
      </c>
      <c r="F296" s="82">
        <v>0</v>
      </c>
      <c r="G296" s="94">
        <v>0</v>
      </c>
      <c r="H296" s="94">
        <v>0</v>
      </c>
      <c r="I296" s="94">
        <v>0</v>
      </c>
      <c r="J296" s="94">
        <v>0</v>
      </c>
      <c r="K296" s="94">
        <v>0</v>
      </c>
      <c r="L296" s="94">
        <v>0</v>
      </c>
      <c r="M296" s="94">
        <v>0</v>
      </c>
      <c r="N296" s="94">
        <v>0</v>
      </c>
      <c r="O296" s="94">
        <v>0</v>
      </c>
      <c r="P296" s="94">
        <v>0</v>
      </c>
      <c r="Q296" s="94">
        <v>0</v>
      </c>
      <c r="R296" s="94">
        <v>0</v>
      </c>
      <c r="S296" s="95">
        <v>0</v>
      </c>
      <c r="T296" s="94">
        <v>0</v>
      </c>
      <c r="U296" s="94">
        <v>0</v>
      </c>
      <c r="V296" s="182">
        <v>1</v>
      </c>
      <c r="W296" s="94"/>
      <c r="X296" s="94"/>
      <c r="Y296" s="94"/>
      <c r="Z296" s="94"/>
      <c r="AA296" s="94"/>
      <c r="AB296" s="94"/>
      <c r="AC296" s="94"/>
      <c r="AD296" s="96">
        <f>SUM(Tabela15[[#This Row],[Jan]:[Dez13]])</f>
        <v>1</v>
      </c>
      <c r="AE296" s="115">
        <f>AD296/SUM($AD$6:$AD$397)</f>
        <v>3.2197408752543593E-6</v>
      </c>
      <c r="AF296" s="102" t="str">
        <f t="shared" si="4"/>
        <v>C</v>
      </c>
    </row>
    <row r="297" spans="3:32" x14ac:dyDescent="0.25">
      <c r="C297" s="90" t="s">
        <v>1527</v>
      </c>
      <c r="D297" s="93" t="s">
        <v>1528</v>
      </c>
      <c r="E297" s="93" t="s">
        <v>1467</v>
      </c>
      <c r="F297" s="82">
        <v>0</v>
      </c>
      <c r="G297" s="94">
        <v>0</v>
      </c>
      <c r="H297" s="94">
        <v>0</v>
      </c>
      <c r="I297" s="94">
        <v>0</v>
      </c>
      <c r="J297" s="94">
        <v>0</v>
      </c>
      <c r="K297" s="94">
        <v>0</v>
      </c>
      <c r="L297" s="94">
        <v>0</v>
      </c>
      <c r="M297" s="94">
        <v>0</v>
      </c>
      <c r="N297" s="94">
        <v>0</v>
      </c>
      <c r="O297" s="94">
        <v>0</v>
      </c>
      <c r="P297" s="94">
        <v>0</v>
      </c>
      <c r="Q297" s="94">
        <v>0</v>
      </c>
      <c r="R297" s="94">
        <v>0</v>
      </c>
      <c r="S297" s="95">
        <v>0</v>
      </c>
      <c r="T297" s="94">
        <v>0</v>
      </c>
      <c r="U297" s="94">
        <v>0</v>
      </c>
      <c r="V297" s="182">
        <v>0</v>
      </c>
      <c r="W297" s="94"/>
      <c r="X297" s="94"/>
      <c r="Y297" s="94"/>
      <c r="Z297" s="94"/>
      <c r="AA297" s="94"/>
      <c r="AB297" s="94"/>
      <c r="AC297" s="94"/>
      <c r="AD297" s="96">
        <f>SUM(Tabela15[[#This Row],[Jan]:[Dez13]])</f>
        <v>0</v>
      </c>
      <c r="AE297" s="115">
        <f>AD297/SUM($AD$6:$AD$397)</f>
        <v>0</v>
      </c>
      <c r="AF297" s="102" t="str">
        <f t="shared" si="4"/>
        <v>C</v>
      </c>
    </row>
    <row r="298" spans="3:32" x14ac:dyDescent="0.25">
      <c r="C298" s="90" t="s">
        <v>1665</v>
      </c>
      <c r="D298" s="93" t="s">
        <v>1666</v>
      </c>
      <c r="E298" s="93" t="s">
        <v>1463</v>
      </c>
      <c r="F298" s="82">
        <v>0</v>
      </c>
      <c r="G298" s="94">
        <v>0</v>
      </c>
      <c r="H298" s="94">
        <v>2</v>
      </c>
      <c r="I298" s="94">
        <v>0</v>
      </c>
      <c r="J298" s="94">
        <v>0</v>
      </c>
      <c r="K298" s="94">
        <v>0</v>
      </c>
      <c r="L298" s="94">
        <v>1</v>
      </c>
      <c r="M298" s="94">
        <v>0</v>
      </c>
      <c r="N298" s="94">
        <v>1</v>
      </c>
      <c r="O298" s="94">
        <v>0</v>
      </c>
      <c r="P298" s="94">
        <v>0</v>
      </c>
      <c r="Q298" s="94">
        <v>0</v>
      </c>
      <c r="R298" s="94">
        <v>0</v>
      </c>
      <c r="S298" s="95">
        <v>0</v>
      </c>
      <c r="T298" s="94">
        <v>0</v>
      </c>
      <c r="U298" s="94">
        <v>0</v>
      </c>
      <c r="V298" s="182">
        <v>0</v>
      </c>
      <c r="W298" s="94"/>
      <c r="X298" s="94"/>
      <c r="Y298" s="94"/>
      <c r="Z298" s="94"/>
      <c r="AA298" s="94"/>
      <c r="AB298" s="94"/>
      <c r="AC298" s="94"/>
      <c r="AD298" s="96">
        <f>SUM(Tabela15[[#This Row],[Jan]:[Dez13]])</f>
        <v>4</v>
      </c>
      <c r="AE298" s="115">
        <f>AD298/SUM($AD$6:$AD$397)</f>
        <v>1.2878963501017437E-5</v>
      </c>
      <c r="AF298" s="102" t="str">
        <f t="shared" si="4"/>
        <v>C</v>
      </c>
    </row>
    <row r="299" spans="3:32" x14ac:dyDescent="0.25">
      <c r="C299" s="90" t="s">
        <v>1642</v>
      </c>
      <c r="D299" s="93" t="s">
        <v>1643</v>
      </c>
      <c r="E299" s="93" t="s">
        <v>1463</v>
      </c>
      <c r="F299" s="82">
        <v>0</v>
      </c>
      <c r="G299" s="94">
        <v>0</v>
      </c>
      <c r="H299" s="94">
        <v>2</v>
      </c>
      <c r="I299" s="94">
        <v>0</v>
      </c>
      <c r="J299" s="94">
        <v>0</v>
      </c>
      <c r="K299" s="94">
        <v>0</v>
      </c>
      <c r="L299" s="94">
        <v>1</v>
      </c>
      <c r="M299" s="94">
        <v>0</v>
      </c>
      <c r="N299" s="94">
        <v>1</v>
      </c>
      <c r="O299" s="94">
        <v>0</v>
      </c>
      <c r="P299" s="94">
        <v>0</v>
      </c>
      <c r="Q299" s="94">
        <v>0</v>
      </c>
      <c r="R299" s="94">
        <v>0</v>
      </c>
      <c r="S299" s="95">
        <v>0</v>
      </c>
      <c r="T299" s="94">
        <v>0</v>
      </c>
      <c r="U299" s="94">
        <v>0</v>
      </c>
      <c r="V299" s="182">
        <v>0</v>
      </c>
      <c r="W299" s="94"/>
      <c r="X299" s="94"/>
      <c r="Y299" s="94"/>
      <c r="Z299" s="94"/>
      <c r="AA299" s="94"/>
      <c r="AB299" s="94"/>
      <c r="AC299" s="94"/>
      <c r="AD299" s="96">
        <f>SUM(Tabela15[[#This Row],[Jan]:[Dez13]])</f>
        <v>4</v>
      </c>
      <c r="AE299" s="115">
        <f>AD299/SUM($AD$6:$AD$397)</f>
        <v>1.2878963501017437E-5</v>
      </c>
      <c r="AF299" s="102" t="str">
        <f t="shared" si="4"/>
        <v>C</v>
      </c>
    </row>
    <row r="300" spans="3:32" x14ac:dyDescent="0.25">
      <c r="C300" s="90" t="s">
        <v>1568</v>
      </c>
      <c r="D300" s="93" t="s">
        <v>1569</v>
      </c>
      <c r="E300" s="93" t="s">
        <v>1463</v>
      </c>
      <c r="F300" s="82">
        <v>0</v>
      </c>
      <c r="G300" s="94">
        <v>0</v>
      </c>
      <c r="H300" s="94">
        <v>0</v>
      </c>
      <c r="I300" s="94">
        <v>0</v>
      </c>
      <c r="J300" s="94">
        <v>0</v>
      </c>
      <c r="K300" s="94">
        <v>0</v>
      </c>
      <c r="L300" s="94">
        <v>0</v>
      </c>
      <c r="M300" s="94">
        <v>0</v>
      </c>
      <c r="N300" s="94">
        <v>0</v>
      </c>
      <c r="O300" s="94">
        <v>0</v>
      </c>
      <c r="P300" s="94">
        <v>0</v>
      </c>
      <c r="Q300" s="94">
        <v>0</v>
      </c>
      <c r="R300" s="94">
        <v>0</v>
      </c>
      <c r="S300" s="95">
        <v>0</v>
      </c>
      <c r="T300" s="94">
        <v>0</v>
      </c>
      <c r="U300" s="94">
        <v>0</v>
      </c>
      <c r="V300" s="182">
        <v>0</v>
      </c>
      <c r="W300" s="94"/>
      <c r="X300" s="94"/>
      <c r="Y300" s="94"/>
      <c r="Z300" s="94"/>
      <c r="AA300" s="94"/>
      <c r="AB300" s="94"/>
      <c r="AC300" s="94"/>
      <c r="AD300" s="96">
        <f>SUM(Tabela15[[#This Row],[Jan]:[Dez13]])</f>
        <v>0</v>
      </c>
      <c r="AE300" s="115">
        <f>AD300/SUM($AD$6:$AD$397)</f>
        <v>0</v>
      </c>
      <c r="AF300" s="102" t="str">
        <f t="shared" si="4"/>
        <v>C</v>
      </c>
    </row>
    <row r="301" spans="3:32" x14ac:dyDescent="0.25">
      <c r="C301" s="82" t="s">
        <v>1564</v>
      </c>
      <c r="D301" s="93" t="s">
        <v>1565</v>
      </c>
      <c r="E301" s="93" t="s">
        <v>1463</v>
      </c>
      <c r="F301" s="82">
        <v>0</v>
      </c>
      <c r="G301" s="94">
        <v>0</v>
      </c>
      <c r="H301" s="94">
        <v>0</v>
      </c>
      <c r="I301" s="94">
        <v>0</v>
      </c>
      <c r="J301" s="94">
        <v>0</v>
      </c>
      <c r="K301" s="94">
        <v>0</v>
      </c>
      <c r="L301" s="94">
        <v>0</v>
      </c>
      <c r="M301" s="94">
        <v>0</v>
      </c>
      <c r="N301" s="94">
        <v>0</v>
      </c>
      <c r="O301" s="94">
        <v>0</v>
      </c>
      <c r="P301" s="94">
        <v>0</v>
      </c>
      <c r="Q301" s="94">
        <v>0</v>
      </c>
      <c r="R301" s="94">
        <v>0</v>
      </c>
      <c r="S301" s="95">
        <v>0</v>
      </c>
      <c r="T301" s="94">
        <v>0</v>
      </c>
      <c r="U301" s="94">
        <v>0</v>
      </c>
      <c r="V301" s="182">
        <v>0</v>
      </c>
      <c r="W301" s="94"/>
      <c r="X301" s="94"/>
      <c r="Y301" s="94"/>
      <c r="Z301" s="94"/>
      <c r="AA301" s="94"/>
      <c r="AB301" s="94"/>
      <c r="AC301" s="94"/>
      <c r="AD301" s="96">
        <f>SUM(Tabela15[[#This Row],[Jan]:[Dez13]])</f>
        <v>0</v>
      </c>
      <c r="AE301" s="115">
        <f>AD301/SUM($AD$6:$AD$397)</f>
        <v>0</v>
      </c>
      <c r="AF301" s="102" t="str">
        <f t="shared" si="4"/>
        <v>C</v>
      </c>
    </row>
    <row r="302" spans="3:32" x14ac:dyDescent="0.25">
      <c r="C302" s="82" t="s">
        <v>1562</v>
      </c>
      <c r="D302" s="93" t="s">
        <v>1563</v>
      </c>
      <c r="E302" s="93" t="s">
        <v>1463</v>
      </c>
      <c r="F302" s="82">
        <v>0</v>
      </c>
      <c r="G302" s="94">
        <v>0</v>
      </c>
      <c r="H302" s="94">
        <v>0</v>
      </c>
      <c r="I302" s="94">
        <v>0</v>
      </c>
      <c r="J302" s="94">
        <v>0</v>
      </c>
      <c r="K302" s="94">
        <v>0</v>
      </c>
      <c r="L302" s="94">
        <v>0</v>
      </c>
      <c r="M302" s="94">
        <v>0</v>
      </c>
      <c r="N302" s="94">
        <v>0</v>
      </c>
      <c r="O302" s="94">
        <v>0</v>
      </c>
      <c r="P302" s="94">
        <v>0</v>
      </c>
      <c r="Q302" s="94">
        <v>0</v>
      </c>
      <c r="R302" s="94">
        <v>0</v>
      </c>
      <c r="S302" s="95">
        <v>0</v>
      </c>
      <c r="T302" s="94">
        <v>0</v>
      </c>
      <c r="U302" s="94">
        <v>0</v>
      </c>
      <c r="V302" s="182">
        <v>0</v>
      </c>
      <c r="W302" s="94"/>
      <c r="X302" s="94"/>
      <c r="Y302" s="94"/>
      <c r="Z302" s="94"/>
      <c r="AA302" s="94"/>
      <c r="AB302" s="94"/>
      <c r="AC302" s="94"/>
      <c r="AD302" s="96">
        <f>SUM(Tabela15[[#This Row],[Jan]:[Dez13]])</f>
        <v>0</v>
      </c>
      <c r="AE302" s="115">
        <f>AD302/SUM($AD$6:$AD$397)</f>
        <v>0</v>
      </c>
      <c r="AF302" s="102" t="str">
        <f t="shared" si="4"/>
        <v>C</v>
      </c>
    </row>
    <row r="303" spans="3:32" x14ac:dyDescent="0.25">
      <c r="C303" s="82" t="s">
        <v>1556</v>
      </c>
      <c r="D303" s="93" t="s">
        <v>1557</v>
      </c>
      <c r="E303" s="93" t="s">
        <v>1463</v>
      </c>
      <c r="F303" s="82">
        <v>0</v>
      </c>
      <c r="G303" s="94">
        <v>0</v>
      </c>
      <c r="H303" s="94">
        <v>0</v>
      </c>
      <c r="I303" s="94">
        <v>0</v>
      </c>
      <c r="J303" s="94">
        <v>0</v>
      </c>
      <c r="K303" s="94">
        <v>0</v>
      </c>
      <c r="L303" s="94">
        <v>0</v>
      </c>
      <c r="M303" s="94">
        <v>0</v>
      </c>
      <c r="N303" s="94">
        <v>0</v>
      </c>
      <c r="O303" s="94">
        <v>0</v>
      </c>
      <c r="P303" s="94">
        <v>0</v>
      </c>
      <c r="Q303" s="94">
        <v>0</v>
      </c>
      <c r="R303" s="94">
        <v>0</v>
      </c>
      <c r="S303" s="95">
        <v>0</v>
      </c>
      <c r="T303" s="94">
        <v>0</v>
      </c>
      <c r="U303" s="94">
        <v>0</v>
      </c>
      <c r="V303" s="182">
        <v>0</v>
      </c>
      <c r="W303" s="94"/>
      <c r="X303" s="94"/>
      <c r="Y303" s="94"/>
      <c r="Z303" s="94"/>
      <c r="AA303" s="94"/>
      <c r="AB303" s="94"/>
      <c r="AC303" s="94"/>
      <c r="AD303" s="96">
        <f>SUM(Tabela15[[#This Row],[Jan]:[Dez13]])</f>
        <v>0</v>
      </c>
      <c r="AE303" s="115">
        <f>AD303/SUM($AD$6:$AD$397)</f>
        <v>0</v>
      </c>
      <c r="AF303" s="102" t="str">
        <f t="shared" si="4"/>
        <v>C</v>
      </c>
    </row>
    <row r="304" spans="3:32" x14ac:dyDescent="0.25">
      <c r="C304" s="85" t="s">
        <v>1554</v>
      </c>
      <c r="D304" s="93" t="s">
        <v>1555</v>
      </c>
      <c r="E304" s="93" t="s">
        <v>1463</v>
      </c>
      <c r="F304" s="82">
        <v>0</v>
      </c>
      <c r="G304" s="94">
        <v>0</v>
      </c>
      <c r="H304" s="94">
        <v>0</v>
      </c>
      <c r="I304" s="94">
        <v>0</v>
      </c>
      <c r="J304" s="94">
        <v>0</v>
      </c>
      <c r="K304" s="94">
        <v>0</v>
      </c>
      <c r="L304" s="94">
        <v>0</v>
      </c>
      <c r="M304" s="94">
        <v>0</v>
      </c>
      <c r="N304" s="94">
        <v>0</v>
      </c>
      <c r="O304" s="94">
        <v>0</v>
      </c>
      <c r="P304" s="94">
        <v>0</v>
      </c>
      <c r="Q304" s="94">
        <v>0</v>
      </c>
      <c r="R304" s="94">
        <v>0</v>
      </c>
      <c r="S304" s="95">
        <v>0</v>
      </c>
      <c r="T304" s="94">
        <v>0</v>
      </c>
      <c r="U304" s="94">
        <v>0</v>
      </c>
      <c r="V304" s="182">
        <v>0</v>
      </c>
      <c r="W304" s="94"/>
      <c r="X304" s="94"/>
      <c r="Y304" s="94"/>
      <c r="Z304" s="94"/>
      <c r="AA304" s="94"/>
      <c r="AB304" s="94"/>
      <c r="AC304" s="94"/>
      <c r="AD304" s="96">
        <f>SUM(Tabela15[[#This Row],[Jan]:[Dez13]])</f>
        <v>0</v>
      </c>
      <c r="AE304" s="115">
        <f>AD304/SUM($AD$6:$AD$397)</f>
        <v>0</v>
      </c>
      <c r="AF304" s="102" t="str">
        <f t="shared" si="4"/>
        <v>C</v>
      </c>
    </row>
    <row r="305" spans="3:32" x14ac:dyDescent="0.25">
      <c r="C305" s="82" t="s">
        <v>1552</v>
      </c>
      <c r="D305" s="92" t="s">
        <v>1553</v>
      </c>
      <c r="E305" s="93" t="s">
        <v>1463</v>
      </c>
      <c r="F305" s="82">
        <v>0</v>
      </c>
      <c r="G305" s="94">
        <v>0</v>
      </c>
      <c r="H305" s="94">
        <v>0</v>
      </c>
      <c r="I305" s="94">
        <v>0</v>
      </c>
      <c r="J305" s="94">
        <v>0</v>
      </c>
      <c r="K305" s="94">
        <v>0</v>
      </c>
      <c r="L305" s="94">
        <v>0</v>
      </c>
      <c r="M305" s="94">
        <v>0</v>
      </c>
      <c r="N305" s="94">
        <v>0</v>
      </c>
      <c r="O305" s="94">
        <v>0</v>
      </c>
      <c r="P305" s="94">
        <v>0</v>
      </c>
      <c r="Q305" s="94">
        <v>0</v>
      </c>
      <c r="R305" s="94">
        <v>0</v>
      </c>
      <c r="S305" s="95">
        <v>0</v>
      </c>
      <c r="T305" s="94">
        <v>0</v>
      </c>
      <c r="U305" s="94">
        <v>0</v>
      </c>
      <c r="V305" s="182">
        <v>0</v>
      </c>
      <c r="W305" s="94"/>
      <c r="X305" s="94"/>
      <c r="Y305" s="94"/>
      <c r="Z305" s="94"/>
      <c r="AA305" s="94"/>
      <c r="AB305" s="94"/>
      <c r="AC305" s="94"/>
      <c r="AD305" s="96">
        <f>SUM(Tabela15[[#This Row],[Jan]:[Dez13]])</f>
        <v>0</v>
      </c>
      <c r="AE305" s="115">
        <f>AD305/SUM($AD$6:$AD$397)</f>
        <v>0</v>
      </c>
      <c r="AF305" s="102" t="str">
        <f t="shared" si="4"/>
        <v>C</v>
      </c>
    </row>
    <row r="306" spans="3:32" x14ac:dyDescent="0.25">
      <c r="C306" s="82" t="s">
        <v>1550</v>
      </c>
      <c r="D306" s="92" t="s">
        <v>1551</v>
      </c>
      <c r="E306" s="93" t="s">
        <v>1463</v>
      </c>
      <c r="F306" s="82">
        <v>0</v>
      </c>
      <c r="G306" s="94">
        <v>0</v>
      </c>
      <c r="H306" s="94">
        <v>0</v>
      </c>
      <c r="I306" s="94">
        <v>0</v>
      </c>
      <c r="J306" s="94">
        <v>0</v>
      </c>
      <c r="K306" s="94">
        <v>0</v>
      </c>
      <c r="L306" s="94">
        <v>0</v>
      </c>
      <c r="M306" s="94">
        <v>0</v>
      </c>
      <c r="N306" s="94">
        <v>0</v>
      </c>
      <c r="O306" s="94">
        <v>0</v>
      </c>
      <c r="P306" s="94">
        <v>0</v>
      </c>
      <c r="Q306" s="94">
        <v>0</v>
      </c>
      <c r="R306" s="94">
        <v>0</v>
      </c>
      <c r="S306" s="95">
        <v>0</v>
      </c>
      <c r="T306" s="94">
        <v>0</v>
      </c>
      <c r="U306" s="94">
        <v>0</v>
      </c>
      <c r="V306" s="182">
        <v>0</v>
      </c>
      <c r="W306" s="94"/>
      <c r="X306" s="94"/>
      <c r="Y306" s="94"/>
      <c r="Z306" s="94"/>
      <c r="AA306" s="94"/>
      <c r="AB306" s="94"/>
      <c r="AC306" s="94"/>
      <c r="AD306" s="96">
        <f>SUM(Tabela15[[#This Row],[Jan]:[Dez13]])</f>
        <v>0</v>
      </c>
      <c r="AE306" s="115">
        <f>AD306/SUM($AD$6:$AD$397)</f>
        <v>0</v>
      </c>
      <c r="AF306" s="102" t="str">
        <f t="shared" si="4"/>
        <v>C</v>
      </c>
    </row>
    <row r="307" spans="3:32" x14ac:dyDescent="0.25">
      <c r="C307" s="98" t="s">
        <v>764</v>
      </c>
      <c r="D307" s="92" t="s">
        <v>1645</v>
      </c>
      <c r="E307" s="93" t="s">
        <v>1411</v>
      </c>
      <c r="F307" s="82">
        <v>0</v>
      </c>
      <c r="G307" s="94">
        <v>0</v>
      </c>
      <c r="H307" s="94">
        <v>0</v>
      </c>
      <c r="I307" s="94">
        <v>0</v>
      </c>
      <c r="J307" s="94">
        <v>0</v>
      </c>
      <c r="K307" s="94">
        <v>60</v>
      </c>
      <c r="L307" s="94">
        <v>24</v>
      </c>
      <c r="M307" s="94">
        <v>60</v>
      </c>
      <c r="N307" s="94">
        <v>12</v>
      </c>
      <c r="O307" s="94">
        <v>36</v>
      </c>
      <c r="P307" s="94">
        <v>0</v>
      </c>
      <c r="Q307" s="94">
        <v>0</v>
      </c>
      <c r="R307" s="94">
        <v>0</v>
      </c>
      <c r="S307" s="95">
        <v>12</v>
      </c>
      <c r="T307" s="94">
        <v>24</v>
      </c>
      <c r="U307" s="94">
        <v>0</v>
      </c>
      <c r="V307" s="182">
        <v>0</v>
      </c>
      <c r="W307" s="94"/>
      <c r="X307" s="99"/>
      <c r="Y307" s="99"/>
      <c r="Z307" s="99"/>
      <c r="AA307" s="99"/>
      <c r="AB307" s="99"/>
      <c r="AC307" s="99"/>
      <c r="AD307" s="96">
        <f>SUM(Tabela15[[#This Row],[Jan]:[Dez13]])</f>
        <v>228</v>
      </c>
      <c r="AE307" s="115">
        <f>AD307/SUM($AD$6:$AD$397)</f>
        <v>7.3410091955799399E-4</v>
      </c>
      <c r="AF307" s="102" t="str">
        <f t="shared" si="4"/>
        <v>C</v>
      </c>
    </row>
    <row r="308" spans="3:32" x14ac:dyDescent="0.25">
      <c r="C308" s="100" t="s">
        <v>1646</v>
      </c>
      <c r="D308" s="92" t="s">
        <v>1647</v>
      </c>
      <c r="E308" s="93" t="s">
        <v>1463</v>
      </c>
      <c r="F308" s="82">
        <v>0</v>
      </c>
      <c r="G308" s="94">
        <v>0</v>
      </c>
      <c r="H308" s="94">
        <v>0</v>
      </c>
      <c r="I308" s="94">
        <v>0</v>
      </c>
      <c r="J308" s="94">
        <v>0</v>
      </c>
      <c r="K308" s="94">
        <v>0</v>
      </c>
      <c r="L308" s="94">
        <v>0</v>
      </c>
      <c r="M308" s="94">
        <v>0</v>
      </c>
      <c r="N308" s="94">
        <v>0</v>
      </c>
      <c r="O308" s="94">
        <v>10</v>
      </c>
      <c r="P308" s="94">
        <v>0</v>
      </c>
      <c r="Q308" s="94">
        <v>0</v>
      </c>
      <c r="R308" s="94">
        <v>0</v>
      </c>
      <c r="S308" s="95">
        <v>0</v>
      </c>
      <c r="T308" s="94">
        <v>0</v>
      </c>
      <c r="U308" s="94">
        <v>6</v>
      </c>
      <c r="V308" s="182">
        <v>0</v>
      </c>
      <c r="W308" s="94"/>
      <c r="X308" s="99"/>
      <c r="Y308" s="99"/>
      <c r="Z308" s="99"/>
      <c r="AA308" s="99"/>
      <c r="AB308" s="99"/>
      <c r="AC308" s="99"/>
      <c r="AD308" s="96">
        <f>SUM(Tabela15[[#This Row],[Jan]:[Dez13]])</f>
        <v>16</v>
      </c>
      <c r="AE308" s="115">
        <f>AD308/SUM($AD$6:$AD$397)</f>
        <v>5.1515854004069749E-5</v>
      </c>
      <c r="AF308" s="102" t="str">
        <f t="shared" si="4"/>
        <v>C</v>
      </c>
    </row>
    <row r="309" spans="3:32" x14ac:dyDescent="0.25">
      <c r="C309" s="100" t="s">
        <v>1648</v>
      </c>
      <c r="D309" s="92" t="s">
        <v>1649</v>
      </c>
      <c r="E309" s="93" t="s">
        <v>1463</v>
      </c>
      <c r="F309" s="82">
        <v>0</v>
      </c>
      <c r="G309" s="94">
        <v>0</v>
      </c>
      <c r="H309" s="94">
        <v>0</v>
      </c>
      <c r="I309" s="94">
        <v>0</v>
      </c>
      <c r="J309" s="94">
        <v>0</v>
      </c>
      <c r="K309" s="94">
        <v>0</v>
      </c>
      <c r="L309" s="94">
        <v>0</v>
      </c>
      <c r="M309" s="94">
        <v>0</v>
      </c>
      <c r="N309" s="94">
        <v>0</v>
      </c>
      <c r="O309" s="94">
        <v>0</v>
      </c>
      <c r="P309" s="94">
        <v>0</v>
      </c>
      <c r="Q309" s="94">
        <v>0</v>
      </c>
      <c r="R309" s="94">
        <v>0</v>
      </c>
      <c r="S309" s="95">
        <v>0</v>
      </c>
      <c r="T309" s="94">
        <v>0</v>
      </c>
      <c r="U309" s="94">
        <v>0</v>
      </c>
      <c r="V309" s="182">
        <v>0</v>
      </c>
      <c r="W309" s="94"/>
      <c r="X309" s="99"/>
      <c r="Y309" s="99"/>
      <c r="Z309" s="99"/>
      <c r="AA309" s="99"/>
      <c r="AB309" s="99"/>
      <c r="AC309" s="99"/>
      <c r="AD309" s="96">
        <f>SUM(Tabela15[[#This Row],[Jan]:[Dez13]])</f>
        <v>0</v>
      </c>
      <c r="AE309" s="115">
        <f>AD309/SUM($AD$6:$AD$397)</f>
        <v>0</v>
      </c>
      <c r="AF309" s="102" t="str">
        <f t="shared" si="4"/>
        <v>C</v>
      </c>
    </row>
    <row r="310" spans="3:32" x14ac:dyDescent="0.25">
      <c r="C310" s="100" t="s">
        <v>1650</v>
      </c>
      <c r="D310" s="92" t="s">
        <v>1651</v>
      </c>
      <c r="E310" s="93" t="s">
        <v>1463</v>
      </c>
      <c r="F310" s="82">
        <v>0</v>
      </c>
      <c r="G310" s="94">
        <v>0</v>
      </c>
      <c r="H310" s="94">
        <v>0</v>
      </c>
      <c r="I310" s="94">
        <v>0</v>
      </c>
      <c r="J310" s="94">
        <v>0</v>
      </c>
      <c r="K310" s="94">
        <v>0</v>
      </c>
      <c r="L310" s="94">
        <v>0</v>
      </c>
      <c r="M310" s="94">
        <v>0</v>
      </c>
      <c r="N310" s="94">
        <v>0</v>
      </c>
      <c r="O310" s="94">
        <v>0</v>
      </c>
      <c r="P310" s="94">
        <v>0</v>
      </c>
      <c r="Q310" s="94">
        <v>0</v>
      </c>
      <c r="R310" s="94">
        <v>0</v>
      </c>
      <c r="S310" s="95">
        <v>0</v>
      </c>
      <c r="T310" s="94">
        <v>0</v>
      </c>
      <c r="U310" s="94">
        <v>0</v>
      </c>
      <c r="V310" s="182">
        <v>0</v>
      </c>
      <c r="W310" s="94"/>
      <c r="X310" s="99"/>
      <c r="Y310" s="99"/>
      <c r="Z310" s="99"/>
      <c r="AA310" s="99"/>
      <c r="AB310" s="99"/>
      <c r="AC310" s="99"/>
      <c r="AD310" s="96">
        <f>SUM(Tabela15[[#This Row],[Jan]:[Dez13]])</f>
        <v>0</v>
      </c>
      <c r="AE310" s="115">
        <f>AD310/SUM($AD$6:$AD$397)</f>
        <v>0</v>
      </c>
      <c r="AF310" s="102" t="str">
        <f t="shared" si="4"/>
        <v>C</v>
      </c>
    </row>
    <row r="311" spans="3:32" x14ac:dyDescent="0.25">
      <c r="C311" s="105" t="s">
        <v>1652</v>
      </c>
      <c r="D311" s="92" t="s">
        <v>1653</v>
      </c>
      <c r="E311" s="93" t="s">
        <v>1463</v>
      </c>
      <c r="F311" s="82">
        <v>0</v>
      </c>
      <c r="G311" s="94">
        <v>0</v>
      </c>
      <c r="H311" s="94">
        <v>0</v>
      </c>
      <c r="I311" s="94">
        <v>0</v>
      </c>
      <c r="J311" s="94">
        <v>0</v>
      </c>
      <c r="K311" s="94">
        <v>0</v>
      </c>
      <c r="L311" s="94">
        <v>0</v>
      </c>
      <c r="M311" s="94">
        <v>10</v>
      </c>
      <c r="N311" s="94">
        <v>0</v>
      </c>
      <c r="O311" s="94">
        <v>0</v>
      </c>
      <c r="P311" s="94">
        <v>0</v>
      </c>
      <c r="Q311" s="94">
        <v>0</v>
      </c>
      <c r="R311" s="94">
        <v>0</v>
      </c>
      <c r="S311" s="95">
        <v>0</v>
      </c>
      <c r="T311" s="94">
        <v>0</v>
      </c>
      <c r="U311" s="94">
        <v>0</v>
      </c>
      <c r="V311" s="182">
        <v>0</v>
      </c>
      <c r="W311" s="94"/>
      <c r="X311" s="99"/>
      <c r="Y311" s="99"/>
      <c r="Z311" s="99"/>
      <c r="AA311" s="99"/>
      <c r="AB311" s="99"/>
      <c r="AC311" s="99"/>
      <c r="AD311" s="96">
        <f>SUM(Tabela15[[#This Row],[Jan]:[Dez13]])</f>
        <v>10</v>
      </c>
      <c r="AE311" s="115">
        <f>AD311/SUM($AD$6:$AD$397)</f>
        <v>3.2197408752543596E-5</v>
      </c>
      <c r="AF311" s="102" t="str">
        <f t="shared" si="4"/>
        <v>C</v>
      </c>
    </row>
    <row r="312" spans="3:32" x14ac:dyDescent="0.25">
      <c r="C312" s="100" t="s">
        <v>1654</v>
      </c>
      <c r="D312" s="92" t="s">
        <v>1655</v>
      </c>
      <c r="E312" s="93" t="s">
        <v>1463</v>
      </c>
      <c r="F312" s="82">
        <v>0</v>
      </c>
      <c r="G312" s="94">
        <v>0</v>
      </c>
      <c r="H312" s="94">
        <v>0</v>
      </c>
      <c r="I312" s="94">
        <v>0</v>
      </c>
      <c r="J312" s="94">
        <v>0</v>
      </c>
      <c r="K312" s="94">
        <v>0</v>
      </c>
      <c r="L312" s="94">
        <v>0</v>
      </c>
      <c r="M312" s="94">
        <v>10</v>
      </c>
      <c r="N312" s="94">
        <v>0</v>
      </c>
      <c r="O312" s="94">
        <v>0</v>
      </c>
      <c r="P312" s="94">
        <v>0</v>
      </c>
      <c r="Q312" s="94">
        <v>0</v>
      </c>
      <c r="R312" s="94">
        <v>0</v>
      </c>
      <c r="S312" s="95">
        <v>0</v>
      </c>
      <c r="T312" s="94">
        <v>0</v>
      </c>
      <c r="U312" s="94">
        <v>0</v>
      </c>
      <c r="V312" s="182">
        <v>0</v>
      </c>
      <c r="W312" s="94"/>
      <c r="X312" s="99"/>
      <c r="Y312" s="99"/>
      <c r="Z312" s="99"/>
      <c r="AA312" s="99"/>
      <c r="AB312" s="99"/>
      <c r="AC312" s="99"/>
      <c r="AD312" s="96">
        <f>SUM(Tabela15[[#This Row],[Jan]:[Dez13]])</f>
        <v>10</v>
      </c>
      <c r="AE312" s="115">
        <f>AD312/SUM($AD$6:$AD$397)</f>
        <v>3.2197408752543596E-5</v>
      </c>
      <c r="AF312" s="102" t="str">
        <f t="shared" si="4"/>
        <v>C</v>
      </c>
    </row>
    <row r="313" spans="3:32" x14ac:dyDescent="0.25">
      <c r="C313" s="101" t="s">
        <v>1657</v>
      </c>
      <c r="D313" s="92" t="s">
        <v>1658</v>
      </c>
      <c r="E313" s="93" t="s">
        <v>1319</v>
      </c>
      <c r="F313" s="82">
        <v>0</v>
      </c>
      <c r="G313" s="94">
        <v>0</v>
      </c>
      <c r="H313" s="94">
        <v>0</v>
      </c>
      <c r="I313" s="94">
        <v>0</v>
      </c>
      <c r="J313" s="94">
        <v>0</v>
      </c>
      <c r="K313" s="94">
        <v>0</v>
      </c>
      <c r="L313" s="94">
        <v>0</v>
      </c>
      <c r="M313" s="94">
        <v>0</v>
      </c>
      <c r="N313" s="94">
        <v>0</v>
      </c>
      <c r="O313" s="94">
        <v>0</v>
      </c>
      <c r="P313" s="94">
        <v>0</v>
      </c>
      <c r="Q313" s="94">
        <v>0</v>
      </c>
      <c r="R313" s="94">
        <v>0</v>
      </c>
      <c r="S313" s="95">
        <v>0</v>
      </c>
      <c r="T313" s="94">
        <v>0</v>
      </c>
      <c r="U313" s="94">
        <v>0</v>
      </c>
      <c r="V313" s="182">
        <v>0</v>
      </c>
      <c r="W313" s="94"/>
      <c r="X313" s="99"/>
      <c r="Y313" s="99"/>
      <c r="Z313" s="99"/>
      <c r="AA313" s="99"/>
      <c r="AB313" s="99"/>
      <c r="AC313" s="99"/>
      <c r="AD313" s="96">
        <f>SUM(Tabela15[[#This Row],[Jan]:[Dez13]])</f>
        <v>0</v>
      </c>
      <c r="AE313" s="115">
        <f>AD313/SUM($AD$6:$AD$397)</f>
        <v>0</v>
      </c>
      <c r="AF313" s="102" t="str">
        <f t="shared" si="4"/>
        <v>C</v>
      </c>
    </row>
    <row r="314" spans="3:32" x14ac:dyDescent="0.25">
      <c r="C314" s="101" t="s">
        <v>1659</v>
      </c>
      <c r="D314" s="92" t="s">
        <v>1660</v>
      </c>
      <c r="E314" s="93" t="s">
        <v>1319</v>
      </c>
      <c r="F314" s="82">
        <v>0</v>
      </c>
      <c r="G314" s="94">
        <v>0</v>
      </c>
      <c r="H314" s="94">
        <v>0</v>
      </c>
      <c r="I314" s="94">
        <v>0</v>
      </c>
      <c r="J314" s="94">
        <v>0</v>
      </c>
      <c r="K314" s="94">
        <v>0</v>
      </c>
      <c r="L314" s="94">
        <v>0</v>
      </c>
      <c r="M314" s="94">
        <v>0</v>
      </c>
      <c r="N314" s="94">
        <v>0</v>
      </c>
      <c r="O314" s="94">
        <v>0</v>
      </c>
      <c r="P314" s="94">
        <v>0</v>
      </c>
      <c r="Q314" s="94">
        <v>0</v>
      </c>
      <c r="R314" s="94">
        <v>0</v>
      </c>
      <c r="S314" s="95">
        <v>0</v>
      </c>
      <c r="T314" s="94">
        <v>0</v>
      </c>
      <c r="U314" s="94">
        <v>0</v>
      </c>
      <c r="V314" s="182">
        <v>0</v>
      </c>
      <c r="W314" s="94"/>
      <c r="X314" s="99"/>
      <c r="Y314" s="99"/>
      <c r="Z314" s="99"/>
      <c r="AA314" s="99"/>
      <c r="AB314" s="99"/>
      <c r="AC314" s="99"/>
      <c r="AD314" s="96">
        <f>SUM(Tabela15[[#This Row],[Jan]:[Dez13]])</f>
        <v>0</v>
      </c>
      <c r="AE314" s="115">
        <f>AD314/SUM($AD$6:$AD$397)</f>
        <v>0</v>
      </c>
      <c r="AF314" s="102" t="str">
        <f t="shared" si="4"/>
        <v>C</v>
      </c>
    </row>
    <row r="315" spans="3:32" x14ac:dyDescent="0.25">
      <c r="C315" s="104" t="s">
        <v>1661</v>
      </c>
      <c r="D315" s="92" t="s">
        <v>1662</v>
      </c>
      <c r="E315" s="93" t="s">
        <v>1319</v>
      </c>
      <c r="F315" s="82">
        <v>0</v>
      </c>
      <c r="G315" s="94">
        <v>0</v>
      </c>
      <c r="H315" s="94">
        <v>0</v>
      </c>
      <c r="I315" s="94">
        <v>0</v>
      </c>
      <c r="J315" s="94">
        <v>0</v>
      </c>
      <c r="K315" s="94">
        <v>0</v>
      </c>
      <c r="L315" s="94">
        <v>0</v>
      </c>
      <c r="M315" s="94">
        <v>0</v>
      </c>
      <c r="N315" s="94">
        <v>0</v>
      </c>
      <c r="O315" s="94">
        <v>0</v>
      </c>
      <c r="P315" s="94">
        <v>0</v>
      </c>
      <c r="Q315" s="94">
        <v>0</v>
      </c>
      <c r="R315" s="94">
        <v>0</v>
      </c>
      <c r="S315" s="95">
        <v>0</v>
      </c>
      <c r="T315" s="94">
        <v>0</v>
      </c>
      <c r="U315" s="94">
        <v>0</v>
      </c>
      <c r="V315" s="182">
        <v>0</v>
      </c>
      <c r="W315" s="94"/>
      <c r="X315" s="99"/>
      <c r="Y315" s="99"/>
      <c r="Z315" s="99"/>
      <c r="AA315" s="99"/>
      <c r="AB315" s="99"/>
      <c r="AC315" s="99"/>
      <c r="AD315" s="96">
        <f>SUM(Tabela15[[#This Row],[Jan]:[Dez13]])</f>
        <v>0</v>
      </c>
      <c r="AE315" s="115">
        <f>AD315/SUM($AD$6:$AD$397)</f>
        <v>0</v>
      </c>
      <c r="AF315" s="102" t="str">
        <f t="shared" si="4"/>
        <v>C</v>
      </c>
    </row>
    <row r="316" spans="3:32" x14ac:dyDescent="0.25">
      <c r="C316" s="101" t="s">
        <v>2090</v>
      </c>
      <c r="D316" s="92" t="s">
        <v>2076</v>
      </c>
      <c r="E316" s="93" t="s">
        <v>2117</v>
      </c>
      <c r="F316" s="82">
        <v>0</v>
      </c>
      <c r="G316" s="94">
        <v>0</v>
      </c>
      <c r="H316" s="94">
        <v>0</v>
      </c>
      <c r="I316" s="94">
        <v>0</v>
      </c>
      <c r="J316" s="94">
        <v>0</v>
      </c>
      <c r="K316" s="94">
        <v>0</v>
      </c>
      <c r="L316" s="94">
        <v>0</v>
      </c>
      <c r="M316" s="94">
        <v>12</v>
      </c>
      <c r="N316" s="94">
        <v>0</v>
      </c>
      <c r="O316" s="94">
        <v>0</v>
      </c>
      <c r="P316" s="94">
        <v>0</v>
      </c>
      <c r="Q316" s="94">
        <v>0</v>
      </c>
      <c r="R316" s="94">
        <v>0</v>
      </c>
      <c r="S316" s="95">
        <v>0</v>
      </c>
      <c r="T316" s="94">
        <v>0</v>
      </c>
      <c r="U316" s="94">
        <v>0</v>
      </c>
      <c r="V316" s="182">
        <v>0</v>
      </c>
      <c r="W316" s="94"/>
      <c r="X316" s="99"/>
      <c r="Y316" s="99"/>
      <c r="Z316" s="99"/>
      <c r="AA316" s="99"/>
      <c r="AB316" s="99"/>
      <c r="AC316" s="99"/>
      <c r="AD316" s="96">
        <f>SUM(Tabela15[[#This Row],[Jan]:[Dez13]])</f>
        <v>12</v>
      </c>
      <c r="AE316" s="115">
        <f>AD316/SUM($AD$6:$AD$397)</f>
        <v>3.8636890503052314E-5</v>
      </c>
      <c r="AF316" s="116" t="str">
        <f t="shared" ref="AF316:AF333" si="5">IF(AE316&gt;1.5%,"A",IF(AND(AE316&gt;0.5%,AE316&lt;=1.5%),"B",IF(A376&lt;=0.5%,"C")))</f>
        <v>C</v>
      </c>
    </row>
    <row r="317" spans="3:32" x14ac:dyDescent="0.25">
      <c r="C317" s="101" t="s">
        <v>2091</v>
      </c>
      <c r="D317" s="92" t="s">
        <v>2077</v>
      </c>
      <c r="E317" s="93" t="s">
        <v>2117</v>
      </c>
      <c r="F317" s="82">
        <v>0</v>
      </c>
      <c r="G317" s="94">
        <v>0</v>
      </c>
      <c r="H317" s="94">
        <v>0</v>
      </c>
      <c r="I317" s="94">
        <v>0</v>
      </c>
      <c r="J317" s="94">
        <v>0</v>
      </c>
      <c r="K317" s="94">
        <v>0</v>
      </c>
      <c r="L317" s="94">
        <v>0</v>
      </c>
      <c r="M317" s="94">
        <v>12</v>
      </c>
      <c r="N317" s="94">
        <v>0</v>
      </c>
      <c r="O317" s="94">
        <v>0</v>
      </c>
      <c r="P317" s="94">
        <v>0</v>
      </c>
      <c r="Q317" s="94">
        <v>0</v>
      </c>
      <c r="R317" s="94">
        <v>0</v>
      </c>
      <c r="S317" s="114">
        <v>0</v>
      </c>
      <c r="T317" s="94">
        <v>0</v>
      </c>
      <c r="U317" s="94">
        <v>0</v>
      </c>
      <c r="V317" s="182">
        <v>0</v>
      </c>
      <c r="W317" s="94"/>
      <c r="X317" s="99"/>
      <c r="Y317" s="99"/>
      <c r="Z317" s="99"/>
      <c r="AA317" s="99"/>
      <c r="AB317" s="99"/>
      <c r="AC317" s="99"/>
      <c r="AD317" s="96">
        <f>SUM(Tabela15[[#This Row],[Jan]:[Dez13]])</f>
        <v>12</v>
      </c>
      <c r="AE317" s="115">
        <f>AD317/SUM($AD$6:$AD$397)</f>
        <v>3.8636890503052314E-5</v>
      </c>
      <c r="AF317" s="116" t="str">
        <f t="shared" si="5"/>
        <v>C</v>
      </c>
    </row>
    <row r="318" spans="3:32" x14ac:dyDescent="0.25">
      <c r="C318" s="101" t="s">
        <v>2092</v>
      </c>
      <c r="D318" s="92" t="s">
        <v>2078</v>
      </c>
      <c r="E318" s="93" t="s">
        <v>2117</v>
      </c>
      <c r="F318" s="82">
        <v>0</v>
      </c>
      <c r="G318" s="94">
        <v>0</v>
      </c>
      <c r="H318" s="94">
        <v>0</v>
      </c>
      <c r="I318" s="94">
        <v>0</v>
      </c>
      <c r="J318" s="94">
        <v>0</v>
      </c>
      <c r="K318" s="94">
        <v>0</v>
      </c>
      <c r="L318" s="94">
        <v>0</v>
      </c>
      <c r="M318" s="94">
        <v>12</v>
      </c>
      <c r="N318" s="94">
        <v>0</v>
      </c>
      <c r="O318" s="94">
        <v>0</v>
      </c>
      <c r="P318" s="94">
        <v>0</v>
      </c>
      <c r="Q318" s="94">
        <v>0</v>
      </c>
      <c r="R318" s="94">
        <v>0</v>
      </c>
      <c r="S318" s="114">
        <v>0</v>
      </c>
      <c r="T318" s="94">
        <v>0</v>
      </c>
      <c r="U318" s="94">
        <v>0</v>
      </c>
      <c r="V318" s="182">
        <v>0</v>
      </c>
      <c r="W318" s="94"/>
      <c r="X318" s="99"/>
      <c r="Y318" s="99"/>
      <c r="Z318" s="99"/>
      <c r="AA318" s="99"/>
      <c r="AB318" s="99"/>
      <c r="AC318" s="99"/>
      <c r="AD318" s="96">
        <f>SUM(Tabela15[[#This Row],[Jan]:[Dez13]])</f>
        <v>12</v>
      </c>
      <c r="AE318" s="115">
        <f>AD318/SUM($AD$6:$AD$397)</f>
        <v>3.8636890503052314E-5</v>
      </c>
      <c r="AF318" s="116" t="str">
        <f t="shared" si="5"/>
        <v>C</v>
      </c>
    </row>
    <row r="319" spans="3:32" x14ac:dyDescent="0.25">
      <c r="C319" s="101" t="s">
        <v>2093</v>
      </c>
      <c r="D319" s="92" t="s">
        <v>2079</v>
      </c>
      <c r="E319" s="93" t="s">
        <v>2117</v>
      </c>
      <c r="F319" s="82">
        <v>0</v>
      </c>
      <c r="G319" s="94">
        <v>0</v>
      </c>
      <c r="H319" s="94">
        <v>0</v>
      </c>
      <c r="I319" s="94">
        <v>0</v>
      </c>
      <c r="J319" s="94">
        <v>0</v>
      </c>
      <c r="K319" s="94">
        <v>0</v>
      </c>
      <c r="L319" s="94">
        <v>0</v>
      </c>
      <c r="M319" s="94">
        <v>12</v>
      </c>
      <c r="N319" s="94">
        <v>0</v>
      </c>
      <c r="O319" s="94">
        <v>0</v>
      </c>
      <c r="P319" s="94">
        <v>0</v>
      </c>
      <c r="Q319" s="94">
        <v>0</v>
      </c>
      <c r="R319" s="94">
        <v>0</v>
      </c>
      <c r="S319" s="114">
        <v>0</v>
      </c>
      <c r="T319" s="94">
        <v>0</v>
      </c>
      <c r="U319" s="94">
        <v>0</v>
      </c>
      <c r="V319" s="182">
        <v>0</v>
      </c>
      <c r="W319" s="94"/>
      <c r="X319" s="99"/>
      <c r="Y319" s="99"/>
      <c r="Z319" s="99"/>
      <c r="AA319" s="99"/>
      <c r="AB319" s="99"/>
      <c r="AC319" s="99"/>
      <c r="AD319" s="96">
        <f>SUM(Tabela15[[#This Row],[Jan]:[Dez13]])</f>
        <v>12</v>
      </c>
      <c r="AE319" s="115">
        <f>AD319/SUM($AD$6:$AD$397)</f>
        <v>3.8636890503052314E-5</v>
      </c>
      <c r="AF319" s="116" t="str">
        <f t="shared" si="5"/>
        <v>C</v>
      </c>
    </row>
    <row r="320" spans="3:32" x14ac:dyDescent="0.25">
      <c r="C320" s="101" t="s">
        <v>2094</v>
      </c>
      <c r="D320" s="92" t="s">
        <v>2080</v>
      </c>
      <c r="E320" s="93" t="s">
        <v>2117</v>
      </c>
      <c r="F320" s="82">
        <v>0</v>
      </c>
      <c r="G320" s="94">
        <v>0</v>
      </c>
      <c r="H320" s="94">
        <v>0</v>
      </c>
      <c r="I320" s="94">
        <v>0</v>
      </c>
      <c r="J320" s="94">
        <v>0</v>
      </c>
      <c r="K320" s="94">
        <v>0</v>
      </c>
      <c r="L320" s="94">
        <v>0</v>
      </c>
      <c r="M320" s="94">
        <v>12</v>
      </c>
      <c r="N320" s="94">
        <v>0</v>
      </c>
      <c r="O320" s="94">
        <v>0</v>
      </c>
      <c r="P320" s="94">
        <v>0</v>
      </c>
      <c r="Q320" s="94">
        <v>0</v>
      </c>
      <c r="R320" s="94">
        <v>0</v>
      </c>
      <c r="S320" s="114">
        <v>0</v>
      </c>
      <c r="T320" s="94">
        <v>0</v>
      </c>
      <c r="U320" s="94">
        <v>0</v>
      </c>
      <c r="V320" s="182">
        <v>0</v>
      </c>
      <c r="W320" s="94"/>
      <c r="X320" s="99"/>
      <c r="Y320" s="99"/>
      <c r="Z320" s="99"/>
      <c r="AA320" s="99"/>
      <c r="AB320" s="99"/>
      <c r="AC320" s="99"/>
      <c r="AD320" s="96">
        <f>SUM(Tabela15[[#This Row],[Jan]:[Dez13]])</f>
        <v>12</v>
      </c>
      <c r="AE320" s="115">
        <f>AD320/SUM($AD$6:$AD$397)</f>
        <v>3.8636890503052314E-5</v>
      </c>
      <c r="AF320" s="116" t="str">
        <f t="shared" si="5"/>
        <v>C</v>
      </c>
    </row>
    <row r="321" spans="3:32" x14ac:dyDescent="0.25">
      <c r="C321" s="101" t="s">
        <v>2095</v>
      </c>
      <c r="D321" s="92" t="s">
        <v>2081</v>
      </c>
      <c r="E321" s="93" t="s">
        <v>2117</v>
      </c>
      <c r="F321" s="82">
        <v>0</v>
      </c>
      <c r="G321" s="94">
        <v>0</v>
      </c>
      <c r="H321" s="94">
        <v>0</v>
      </c>
      <c r="I321" s="94">
        <v>0</v>
      </c>
      <c r="J321" s="94">
        <v>0</v>
      </c>
      <c r="K321" s="94">
        <v>0</v>
      </c>
      <c r="L321" s="94">
        <v>0</v>
      </c>
      <c r="M321" s="94">
        <v>12</v>
      </c>
      <c r="N321" s="94">
        <v>0</v>
      </c>
      <c r="O321" s="94">
        <v>0</v>
      </c>
      <c r="P321" s="94">
        <v>0</v>
      </c>
      <c r="Q321" s="94">
        <v>0</v>
      </c>
      <c r="R321" s="94">
        <v>0</v>
      </c>
      <c r="S321" s="114">
        <v>0</v>
      </c>
      <c r="T321" s="94">
        <v>0</v>
      </c>
      <c r="U321" s="94">
        <v>0</v>
      </c>
      <c r="V321" s="182">
        <v>0</v>
      </c>
      <c r="W321" s="94"/>
      <c r="X321" s="99"/>
      <c r="Y321" s="99"/>
      <c r="Z321" s="99"/>
      <c r="AA321" s="99"/>
      <c r="AB321" s="99"/>
      <c r="AC321" s="99"/>
      <c r="AD321" s="96">
        <f>SUM(Tabela15[[#This Row],[Jan]:[Dez13]])</f>
        <v>12</v>
      </c>
      <c r="AE321" s="115">
        <f>AD321/SUM($AD$6:$AD$397)</f>
        <v>3.8636890503052314E-5</v>
      </c>
      <c r="AF321" s="116" t="str">
        <f t="shared" si="5"/>
        <v>C</v>
      </c>
    </row>
    <row r="322" spans="3:32" x14ac:dyDescent="0.25">
      <c r="C322" s="101" t="s">
        <v>2096</v>
      </c>
      <c r="D322" s="92" t="s">
        <v>2082</v>
      </c>
      <c r="E322" s="93" t="s">
        <v>2117</v>
      </c>
      <c r="F322" s="82">
        <v>0</v>
      </c>
      <c r="G322" s="94">
        <v>0</v>
      </c>
      <c r="H322" s="94">
        <v>0</v>
      </c>
      <c r="I322" s="94">
        <v>0</v>
      </c>
      <c r="J322" s="94">
        <v>0</v>
      </c>
      <c r="K322" s="94">
        <v>0</v>
      </c>
      <c r="L322" s="94">
        <v>0</v>
      </c>
      <c r="M322" s="94">
        <v>12</v>
      </c>
      <c r="N322" s="94">
        <v>0</v>
      </c>
      <c r="O322" s="94">
        <v>0</v>
      </c>
      <c r="P322" s="94">
        <v>0</v>
      </c>
      <c r="Q322" s="94">
        <v>0</v>
      </c>
      <c r="R322" s="94">
        <v>0</v>
      </c>
      <c r="S322" s="114">
        <v>0</v>
      </c>
      <c r="T322" s="94">
        <v>0</v>
      </c>
      <c r="U322" s="94">
        <v>0</v>
      </c>
      <c r="V322" s="182">
        <v>0</v>
      </c>
      <c r="W322" s="94"/>
      <c r="X322" s="99"/>
      <c r="Y322" s="99"/>
      <c r="Z322" s="99"/>
      <c r="AA322" s="99"/>
      <c r="AB322" s="99"/>
      <c r="AC322" s="99"/>
      <c r="AD322" s="96">
        <f>SUM(Tabela15[[#This Row],[Jan]:[Dez13]])</f>
        <v>12</v>
      </c>
      <c r="AE322" s="115">
        <f>AD322/SUM($AD$6:$AD$397)</f>
        <v>3.8636890503052314E-5</v>
      </c>
      <c r="AF322" s="116" t="str">
        <f t="shared" si="5"/>
        <v>C</v>
      </c>
    </row>
    <row r="323" spans="3:32" x14ac:dyDescent="0.25">
      <c r="C323" s="101" t="s">
        <v>2097</v>
      </c>
      <c r="D323" s="92" t="s">
        <v>2083</v>
      </c>
      <c r="E323" s="93" t="s">
        <v>2117</v>
      </c>
      <c r="F323" s="82">
        <v>0</v>
      </c>
      <c r="G323" s="94">
        <v>0</v>
      </c>
      <c r="H323" s="94">
        <v>0</v>
      </c>
      <c r="I323" s="94">
        <v>0</v>
      </c>
      <c r="J323" s="94">
        <v>0</v>
      </c>
      <c r="K323" s="94">
        <v>0</v>
      </c>
      <c r="L323" s="94">
        <v>0</v>
      </c>
      <c r="M323" s="94">
        <v>12</v>
      </c>
      <c r="N323" s="94">
        <v>0</v>
      </c>
      <c r="O323" s="94">
        <v>0</v>
      </c>
      <c r="P323" s="94">
        <v>0</v>
      </c>
      <c r="Q323" s="94">
        <v>0</v>
      </c>
      <c r="R323" s="94">
        <v>0</v>
      </c>
      <c r="S323" s="114">
        <v>0</v>
      </c>
      <c r="T323" s="94">
        <v>0</v>
      </c>
      <c r="U323" s="94">
        <v>0</v>
      </c>
      <c r="V323" s="182">
        <v>0</v>
      </c>
      <c r="W323" s="94"/>
      <c r="X323" s="99"/>
      <c r="Y323" s="99"/>
      <c r="Z323" s="99"/>
      <c r="AA323" s="99"/>
      <c r="AB323" s="99"/>
      <c r="AC323" s="99"/>
      <c r="AD323" s="96">
        <f>SUM(Tabela15[[#This Row],[Jan]:[Dez13]])</f>
        <v>12</v>
      </c>
      <c r="AE323" s="115">
        <f>AD323/SUM($AD$6:$AD$397)</f>
        <v>3.8636890503052314E-5</v>
      </c>
      <c r="AF323" s="116" t="str">
        <f t="shared" si="5"/>
        <v>C</v>
      </c>
    </row>
    <row r="324" spans="3:32" x14ac:dyDescent="0.25">
      <c r="C324" s="101" t="s">
        <v>2098</v>
      </c>
      <c r="D324" s="92" t="s">
        <v>2084</v>
      </c>
      <c r="E324" s="93" t="s">
        <v>2118</v>
      </c>
      <c r="F324" s="82">
        <v>0</v>
      </c>
      <c r="G324" s="94">
        <v>0</v>
      </c>
      <c r="H324" s="94">
        <v>0</v>
      </c>
      <c r="I324" s="94">
        <v>0</v>
      </c>
      <c r="J324" s="94">
        <v>0</v>
      </c>
      <c r="K324" s="94">
        <v>0</v>
      </c>
      <c r="L324" s="94">
        <v>0</v>
      </c>
      <c r="M324" s="94">
        <v>24</v>
      </c>
      <c r="N324" s="94">
        <v>0</v>
      </c>
      <c r="O324" s="94">
        <v>0</v>
      </c>
      <c r="P324" s="94">
        <v>0</v>
      </c>
      <c r="Q324" s="94">
        <v>0</v>
      </c>
      <c r="R324" s="94">
        <v>0</v>
      </c>
      <c r="S324" s="114">
        <v>0</v>
      </c>
      <c r="T324" s="94">
        <v>0</v>
      </c>
      <c r="U324" s="94">
        <v>0</v>
      </c>
      <c r="V324" s="182">
        <v>0</v>
      </c>
      <c r="W324" s="94"/>
      <c r="X324" s="99"/>
      <c r="Y324" s="99"/>
      <c r="Z324" s="99"/>
      <c r="AA324" s="99"/>
      <c r="AB324" s="99"/>
      <c r="AC324" s="99"/>
      <c r="AD324" s="96">
        <f>SUM(Tabela15[[#This Row],[Jan]:[Dez13]])</f>
        <v>24</v>
      </c>
      <c r="AE324" s="115">
        <f>AD324/SUM($AD$6:$AD$397)</f>
        <v>7.7273781006104627E-5</v>
      </c>
      <c r="AF324" s="116" t="str">
        <f t="shared" si="5"/>
        <v>C</v>
      </c>
    </row>
    <row r="325" spans="3:32" x14ac:dyDescent="0.25">
      <c r="C325" s="101" t="s">
        <v>2099</v>
      </c>
      <c r="D325" s="92" t="s">
        <v>2085</v>
      </c>
      <c r="E325" s="93" t="s">
        <v>2118</v>
      </c>
      <c r="F325" s="82">
        <v>0</v>
      </c>
      <c r="G325" s="94">
        <v>0</v>
      </c>
      <c r="H325" s="94">
        <v>0</v>
      </c>
      <c r="I325" s="94">
        <v>0</v>
      </c>
      <c r="J325" s="94">
        <v>0</v>
      </c>
      <c r="K325" s="94">
        <v>0</v>
      </c>
      <c r="L325" s="94">
        <v>0</v>
      </c>
      <c r="M325" s="94">
        <v>72</v>
      </c>
      <c r="N325" s="94">
        <v>0</v>
      </c>
      <c r="O325" s="94">
        <v>0</v>
      </c>
      <c r="P325" s="94">
        <v>0</v>
      </c>
      <c r="Q325" s="94">
        <v>0</v>
      </c>
      <c r="R325" s="94">
        <v>0</v>
      </c>
      <c r="S325" s="114">
        <v>0</v>
      </c>
      <c r="T325" s="94">
        <v>0</v>
      </c>
      <c r="U325" s="94">
        <v>0</v>
      </c>
      <c r="V325" s="182">
        <v>0</v>
      </c>
      <c r="W325" s="94"/>
      <c r="X325" s="99"/>
      <c r="Y325" s="99"/>
      <c r="Z325" s="99"/>
      <c r="AA325" s="99"/>
      <c r="AB325" s="99"/>
      <c r="AC325" s="99"/>
      <c r="AD325" s="96">
        <f>SUM(Tabela15[[#This Row],[Jan]:[Dez13]])</f>
        <v>72</v>
      </c>
      <c r="AE325" s="115">
        <f>AD325/SUM($AD$6:$AD$397)</f>
        <v>2.318213430183139E-4</v>
      </c>
      <c r="AF325" s="116" t="str">
        <f t="shared" si="5"/>
        <v>C</v>
      </c>
    </row>
    <row r="326" spans="3:32" x14ac:dyDescent="0.25">
      <c r="C326" s="101" t="s">
        <v>2100</v>
      </c>
      <c r="D326" s="92" t="s">
        <v>2086</v>
      </c>
      <c r="E326" s="93" t="s">
        <v>1463</v>
      </c>
      <c r="F326" s="82">
        <v>0</v>
      </c>
      <c r="G326" s="94">
        <v>0</v>
      </c>
      <c r="H326" s="94">
        <v>0</v>
      </c>
      <c r="I326" s="94">
        <v>0</v>
      </c>
      <c r="J326" s="94">
        <v>0</v>
      </c>
      <c r="K326" s="94">
        <v>0</v>
      </c>
      <c r="L326" s="94">
        <v>0</v>
      </c>
      <c r="M326" s="94">
        <v>30</v>
      </c>
      <c r="N326" s="94">
        <v>0</v>
      </c>
      <c r="O326" s="94">
        <v>0</v>
      </c>
      <c r="P326" s="94">
        <v>0</v>
      </c>
      <c r="Q326" s="94">
        <v>0</v>
      </c>
      <c r="R326" s="94">
        <v>0</v>
      </c>
      <c r="S326" s="114">
        <v>0</v>
      </c>
      <c r="T326" s="94">
        <v>0</v>
      </c>
      <c r="U326" s="94">
        <v>0</v>
      </c>
      <c r="V326" s="182">
        <v>0</v>
      </c>
      <c r="W326" s="94"/>
      <c r="X326" s="99"/>
      <c r="Y326" s="99"/>
      <c r="Z326" s="99"/>
      <c r="AA326" s="99"/>
      <c r="AB326" s="99"/>
      <c r="AC326" s="99"/>
      <c r="AD326" s="96">
        <f>SUM(Tabela15[[#This Row],[Jan]:[Dez13]])</f>
        <v>30</v>
      </c>
      <c r="AE326" s="115">
        <f>AD326/SUM($AD$6:$AD$397)</f>
        <v>9.6592226257630781E-5</v>
      </c>
      <c r="AF326" s="116" t="str">
        <f t="shared" si="5"/>
        <v>C</v>
      </c>
    </row>
    <row r="327" spans="3:32" x14ac:dyDescent="0.25">
      <c r="C327" s="101" t="s">
        <v>787</v>
      </c>
      <c r="D327" s="92" t="s">
        <v>1060</v>
      </c>
      <c r="E327" s="93" t="s">
        <v>1327</v>
      </c>
      <c r="F327" s="82">
        <v>51</v>
      </c>
      <c r="G327" s="94">
        <v>123</v>
      </c>
      <c r="H327" s="94">
        <v>207</v>
      </c>
      <c r="I327" s="94">
        <v>120</v>
      </c>
      <c r="J327" s="94">
        <v>60</v>
      </c>
      <c r="K327" s="94">
        <v>60</v>
      </c>
      <c r="L327" s="94">
        <v>96</v>
      </c>
      <c r="M327" s="94">
        <v>108</v>
      </c>
      <c r="N327" s="94">
        <v>84</v>
      </c>
      <c r="O327" s="94">
        <v>84</v>
      </c>
      <c r="P327" s="94">
        <v>24</v>
      </c>
      <c r="Q327" s="94">
        <v>60</v>
      </c>
      <c r="R327" s="94">
        <v>72</v>
      </c>
      <c r="S327" s="114">
        <v>34</v>
      </c>
      <c r="T327" s="94">
        <v>0</v>
      </c>
      <c r="U327" s="94">
        <v>0</v>
      </c>
      <c r="V327" s="182">
        <v>0</v>
      </c>
      <c r="W327" s="94"/>
      <c r="X327" s="99"/>
      <c r="Y327" s="99"/>
      <c r="Z327" s="99"/>
      <c r="AA327" s="99"/>
      <c r="AB327" s="99"/>
      <c r="AC327" s="99"/>
      <c r="AD327" s="96">
        <f>SUM(Tabela15[[#This Row],[Jan]:[Dez13]])</f>
        <v>1183</v>
      </c>
      <c r="AE327" s="115">
        <f>AD327/SUM($AD$6:$AD$397)</f>
        <v>3.8089534554259074E-3</v>
      </c>
      <c r="AF327" s="116" t="str">
        <f t="shared" si="5"/>
        <v>C</v>
      </c>
    </row>
    <row r="328" spans="3:32" x14ac:dyDescent="0.25">
      <c r="C328" s="101" t="s">
        <v>1042</v>
      </c>
      <c r="D328" s="92" t="s">
        <v>1041</v>
      </c>
      <c r="E328" s="93" t="s">
        <v>1296</v>
      </c>
      <c r="F328" s="82">
        <v>0</v>
      </c>
      <c r="G328" s="94">
        <v>217</v>
      </c>
      <c r="H328" s="94">
        <v>289</v>
      </c>
      <c r="I328" s="94">
        <v>276</v>
      </c>
      <c r="J328" s="94">
        <v>300</v>
      </c>
      <c r="K328" s="94">
        <v>240</v>
      </c>
      <c r="L328" s="94">
        <v>192</v>
      </c>
      <c r="M328" s="94">
        <v>132</v>
      </c>
      <c r="N328" s="94">
        <v>89</v>
      </c>
      <c r="O328" s="94">
        <v>0</v>
      </c>
      <c r="P328" s="94">
        <v>0</v>
      </c>
      <c r="Q328" s="94">
        <v>0</v>
      </c>
      <c r="R328" s="94">
        <v>0</v>
      </c>
      <c r="S328" s="114">
        <v>0</v>
      </c>
      <c r="T328" s="94">
        <v>0</v>
      </c>
      <c r="U328" s="94">
        <v>0</v>
      </c>
      <c r="V328" s="182">
        <v>0</v>
      </c>
      <c r="W328" s="94"/>
      <c r="X328" s="99"/>
      <c r="Y328" s="99"/>
      <c r="Z328" s="99"/>
      <c r="AA328" s="99"/>
      <c r="AB328" s="99"/>
      <c r="AC328" s="99"/>
      <c r="AD328" s="96">
        <f>SUM(Tabela15[[#This Row],[Jan]:[Dez13]])</f>
        <v>1735</v>
      </c>
      <c r="AE328" s="115">
        <f>AD328/SUM($AD$6:$AD$397)</f>
        <v>5.5862504185663136E-3</v>
      </c>
      <c r="AF328" s="116" t="str">
        <f t="shared" si="5"/>
        <v>B</v>
      </c>
    </row>
    <row r="329" spans="3:32" x14ac:dyDescent="0.25">
      <c r="C329" s="101" t="s">
        <v>1044</v>
      </c>
      <c r="D329" s="92" t="s">
        <v>1043</v>
      </c>
      <c r="E329" s="93" t="s">
        <v>1289</v>
      </c>
      <c r="F329" s="82">
        <v>0</v>
      </c>
      <c r="G329" s="94">
        <v>192</v>
      </c>
      <c r="H329" s="94">
        <v>180</v>
      </c>
      <c r="I329" s="94">
        <v>204</v>
      </c>
      <c r="J329" s="94">
        <v>324</v>
      </c>
      <c r="K329" s="94">
        <v>212</v>
      </c>
      <c r="L329" s="94">
        <v>252</v>
      </c>
      <c r="M329" s="94">
        <v>228</v>
      </c>
      <c r="N329" s="94">
        <v>144</v>
      </c>
      <c r="O329" s="94">
        <v>276</v>
      </c>
      <c r="P329" s="94">
        <v>72</v>
      </c>
      <c r="Q329" s="94">
        <v>96</v>
      </c>
      <c r="R329" s="94">
        <v>60</v>
      </c>
      <c r="S329" s="114">
        <v>96</v>
      </c>
      <c r="T329" s="94">
        <v>0</v>
      </c>
      <c r="U329" s="94">
        <v>84</v>
      </c>
      <c r="V329" s="182">
        <v>0</v>
      </c>
      <c r="W329" s="94"/>
      <c r="X329" s="99"/>
      <c r="Y329" s="99"/>
      <c r="Z329" s="99"/>
      <c r="AA329" s="99"/>
      <c r="AB329" s="99"/>
      <c r="AC329" s="99"/>
      <c r="AD329" s="96">
        <f>SUM(Tabela15[[#This Row],[Jan]:[Dez13]])</f>
        <v>2420</v>
      </c>
      <c r="AE329" s="115">
        <f>AD329/SUM($AD$6:$AD$397)</f>
        <v>7.7917729181155504E-3</v>
      </c>
      <c r="AF329" s="116" t="str">
        <f t="shared" si="5"/>
        <v>B</v>
      </c>
    </row>
    <row r="330" spans="3:32" x14ac:dyDescent="0.25">
      <c r="C330" s="101" t="s">
        <v>1059</v>
      </c>
      <c r="D330" s="92" t="s">
        <v>1058</v>
      </c>
      <c r="E330" s="93" t="s">
        <v>1327</v>
      </c>
      <c r="F330" s="82">
        <v>0</v>
      </c>
      <c r="G330" s="94">
        <v>120</v>
      </c>
      <c r="H330" s="94">
        <v>168</v>
      </c>
      <c r="I330" s="94">
        <v>168</v>
      </c>
      <c r="J330" s="94">
        <v>72</v>
      </c>
      <c r="K330" s="94">
        <v>72</v>
      </c>
      <c r="L330" s="94">
        <v>120</v>
      </c>
      <c r="M330" s="94">
        <v>156</v>
      </c>
      <c r="N330" s="94">
        <v>72</v>
      </c>
      <c r="O330" s="94">
        <v>96</v>
      </c>
      <c r="P330" s="94">
        <v>60</v>
      </c>
      <c r="Q330" s="94">
        <v>36</v>
      </c>
      <c r="R330" s="94">
        <v>48</v>
      </c>
      <c r="S330" s="114">
        <v>12</v>
      </c>
      <c r="T330" s="94">
        <v>24</v>
      </c>
      <c r="U330" s="94">
        <v>12</v>
      </c>
      <c r="V330" s="182">
        <v>0</v>
      </c>
      <c r="W330" s="94"/>
      <c r="X330" s="99"/>
      <c r="Y330" s="99"/>
      <c r="Z330" s="99"/>
      <c r="AA330" s="99"/>
      <c r="AB330" s="99"/>
      <c r="AC330" s="99"/>
      <c r="AD330" s="96">
        <f>SUM(Tabela15[[#This Row],[Jan]:[Dez13]])</f>
        <v>1236</v>
      </c>
      <c r="AE330" s="115">
        <f>AD330/SUM($AD$6:$AD$397)</f>
        <v>3.9795997218143881E-3</v>
      </c>
      <c r="AF330" s="116" t="str">
        <f t="shared" si="5"/>
        <v>C</v>
      </c>
    </row>
    <row r="331" spans="3:32" x14ac:dyDescent="0.25">
      <c r="C331" s="101" t="s">
        <v>2055</v>
      </c>
      <c r="D331" s="92" t="s">
        <v>2054</v>
      </c>
      <c r="E331" s="93" t="s">
        <v>1269</v>
      </c>
      <c r="F331" s="82">
        <v>0</v>
      </c>
      <c r="G331" s="94">
        <v>0</v>
      </c>
      <c r="H331" s="94">
        <v>0</v>
      </c>
      <c r="I331" s="94">
        <v>0</v>
      </c>
      <c r="J331" s="94">
        <v>0</v>
      </c>
      <c r="K331" s="94">
        <v>0</v>
      </c>
      <c r="L331" s="94">
        <v>24</v>
      </c>
      <c r="M331" s="94">
        <v>24</v>
      </c>
      <c r="N331" s="94">
        <v>144</v>
      </c>
      <c r="O331" s="94">
        <v>84</v>
      </c>
      <c r="P331" s="94">
        <v>36</v>
      </c>
      <c r="Q331" s="94">
        <v>0</v>
      </c>
      <c r="R331" s="94">
        <v>0</v>
      </c>
      <c r="S331" s="114">
        <v>0</v>
      </c>
      <c r="T331" s="94">
        <v>0</v>
      </c>
      <c r="U331" s="94">
        <v>0</v>
      </c>
      <c r="V331" s="182">
        <v>0</v>
      </c>
      <c r="W331" s="94"/>
      <c r="X331" s="99"/>
      <c r="Y331" s="99"/>
      <c r="Z331" s="99"/>
      <c r="AA331" s="99"/>
      <c r="AB331" s="99"/>
      <c r="AC331" s="99"/>
      <c r="AD331" s="96">
        <f>SUM(Tabela15[[#This Row],[Jan]:[Dez13]])</f>
        <v>312</v>
      </c>
      <c r="AE331" s="115">
        <f>AD331/SUM($AD$6:$AD$397)</f>
        <v>1.0045591530793601E-3</v>
      </c>
      <c r="AF331" s="116" t="str">
        <f t="shared" si="5"/>
        <v>C</v>
      </c>
    </row>
    <row r="332" spans="3:32" x14ac:dyDescent="0.25">
      <c r="C332" s="101" t="s">
        <v>989</v>
      </c>
      <c r="D332" s="92" t="s">
        <v>988</v>
      </c>
      <c r="E332" s="93" t="s">
        <v>1341</v>
      </c>
      <c r="F332" s="82">
        <v>0</v>
      </c>
      <c r="G332" s="94">
        <v>146</v>
      </c>
      <c r="H332" s="94">
        <v>98</v>
      </c>
      <c r="I332" s="94">
        <v>120</v>
      </c>
      <c r="J332" s="94">
        <v>96</v>
      </c>
      <c r="K332" s="94">
        <v>132</v>
      </c>
      <c r="L332" s="94">
        <v>72</v>
      </c>
      <c r="M332" s="94">
        <v>83</v>
      </c>
      <c r="N332" s="94">
        <v>0</v>
      </c>
      <c r="O332" s="94">
        <v>0</v>
      </c>
      <c r="P332" s="94">
        <v>0</v>
      </c>
      <c r="Q332" s="94">
        <v>0</v>
      </c>
      <c r="R332" s="94">
        <v>0</v>
      </c>
      <c r="S332" s="114">
        <v>12</v>
      </c>
      <c r="T332" s="94">
        <v>0</v>
      </c>
      <c r="U332" s="94">
        <v>0</v>
      </c>
      <c r="V332" s="182">
        <v>0</v>
      </c>
      <c r="W332" s="94"/>
      <c r="X332" s="99"/>
      <c r="Y332" s="99"/>
      <c r="Z332" s="99"/>
      <c r="AA332" s="99"/>
      <c r="AB332" s="99"/>
      <c r="AC332" s="99"/>
      <c r="AD332" s="96">
        <f>SUM(Tabela15[[#This Row],[Jan]:[Dez13]])</f>
        <v>759</v>
      </c>
      <c r="AE332" s="115">
        <f>AD332/SUM($AD$6:$AD$397)</f>
        <v>2.4437833243180587E-3</v>
      </c>
      <c r="AF332" s="116" t="str">
        <f t="shared" si="5"/>
        <v>C</v>
      </c>
    </row>
    <row r="333" spans="3:32" x14ac:dyDescent="0.25">
      <c r="C333" s="101" t="s">
        <v>1796</v>
      </c>
      <c r="D333" s="92" t="s">
        <v>1779</v>
      </c>
      <c r="E333" s="93" t="s">
        <v>1269</v>
      </c>
      <c r="F333" s="82">
        <v>0</v>
      </c>
      <c r="G333" s="94">
        <v>0</v>
      </c>
      <c r="H333" s="94">
        <v>4</v>
      </c>
      <c r="I333" s="94">
        <v>8</v>
      </c>
      <c r="J333" s="94">
        <v>0</v>
      </c>
      <c r="K333" s="94">
        <v>0</v>
      </c>
      <c r="L333" s="94">
        <v>0</v>
      </c>
      <c r="M333" s="94">
        <v>12</v>
      </c>
      <c r="N333" s="94">
        <v>0</v>
      </c>
      <c r="O333" s="94">
        <v>0</v>
      </c>
      <c r="P333" s="94">
        <v>0</v>
      </c>
      <c r="Q333" s="94">
        <v>0</v>
      </c>
      <c r="R333" s="94">
        <v>0</v>
      </c>
      <c r="S333" s="114">
        <v>0</v>
      </c>
      <c r="T333" s="94">
        <v>0</v>
      </c>
      <c r="U333" s="94">
        <v>0</v>
      </c>
      <c r="V333" s="182">
        <v>0</v>
      </c>
      <c r="W333" s="94"/>
      <c r="X333" s="99"/>
      <c r="Y333" s="99"/>
      <c r="Z333" s="99"/>
      <c r="AA333" s="99"/>
      <c r="AB333" s="99"/>
      <c r="AC333" s="99"/>
      <c r="AD333" s="96">
        <f>SUM(Tabela15[[#This Row],[Jan]:[Dez13]])</f>
        <v>24</v>
      </c>
      <c r="AE333" s="115">
        <f>AD333/SUM($AD$6:$AD$397)</f>
        <v>7.7273781006104627E-5</v>
      </c>
      <c r="AF333" s="116" t="str">
        <f t="shared" si="5"/>
        <v>C</v>
      </c>
    </row>
    <row r="334" spans="3:32" x14ac:dyDescent="0.25">
      <c r="C334" s="101" t="s">
        <v>2148</v>
      </c>
      <c r="D334" s="92" t="s">
        <v>2141</v>
      </c>
      <c r="E334" s="93" t="s">
        <v>2158</v>
      </c>
      <c r="F334" s="82">
        <v>0</v>
      </c>
      <c r="G334" s="94">
        <v>0</v>
      </c>
      <c r="H334" s="94">
        <v>0</v>
      </c>
      <c r="I334" s="94">
        <v>0</v>
      </c>
      <c r="J334" s="94">
        <v>0</v>
      </c>
      <c r="K334" s="94">
        <v>0</v>
      </c>
      <c r="L334" s="94">
        <v>0</v>
      </c>
      <c r="M334" s="94">
        <v>0</v>
      </c>
      <c r="N334" s="94">
        <v>153</v>
      </c>
      <c r="O334" s="94">
        <v>0</v>
      </c>
      <c r="P334" s="94">
        <v>0</v>
      </c>
      <c r="Q334" s="94">
        <v>0</v>
      </c>
      <c r="R334" s="94">
        <v>0</v>
      </c>
      <c r="S334" s="95">
        <v>0</v>
      </c>
      <c r="T334" s="94">
        <v>0</v>
      </c>
      <c r="U334" s="94">
        <v>0</v>
      </c>
      <c r="V334" s="182">
        <v>0</v>
      </c>
      <c r="W334" s="94"/>
      <c r="X334" s="99"/>
      <c r="Y334" s="99"/>
      <c r="Z334" s="99"/>
      <c r="AA334" s="99"/>
      <c r="AB334" s="99"/>
      <c r="AC334" s="99"/>
      <c r="AD334" s="96">
        <f>SUM(Tabela15[[#This Row],[Jan]:[Dez13]])</f>
        <v>153</v>
      </c>
      <c r="AE334" s="115">
        <f>AD334/SUM($AD$6:$AD$397)</f>
        <v>4.9262035391391698E-4</v>
      </c>
      <c r="AF334" s="116" t="str">
        <f t="shared" ref="AF334:AF335" si="6">IF(AE334&gt;1.5%,"A",IF(AND(AE334&gt;0.5%,AE334&lt;=1.5%),"B",IF(A394&lt;=0.5%,"C")))</f>
        <v>C</v>
      </c>
    </row>
    <row r="335" spans="3:32" x14ac:dyDescent="0.25">
      <c r="C335" s="101" t="s">
        <v>2149</v>
      </c>
      <c r="D335" s="93" t="s">
        <v>2142</v>
      </c>
      <c r="E335" s="93" t="s">
        <v>2158</v>
      </c>
      <c r="F335" s="82">
        <v>0</v>
      </c>
      <c r="G335" s="94">
        <v>0</v>
      </c>
      <c r="H335" s="94">
        <v>0</v>
      </c>
      <c r="I335" s="94">
        <v>0</v>
      </c>
      <c r="J335" s="94">
        <v>0</v>
      </c>
      <c r="K335" s="94">
        <v>0</v>
      </c>
      <c r="L335" s="94">
        <v>0</v>
      </c>
      <c r="M335" s="94">
        <v>0</v>
      </c>
      <c r="N335" s="94">
        <v>20</v>
      </c>
      <c r="O335" s="94">
        <v>0</v>
      </c>
      <c r="P335" s="94">
        <v>0</v>
      </c>
      <c r="Q335" s="94">
        <v>0</v>
      </c>
      <c r="R335" s="94">
        <v>0</v>
      </c>
      <c r="S335" s="114">
        <v>0</v>
      </c>
      <c r="T335" s="94">
        <v>0</v>
      </c>
      <c r="U335" s="94">
        <v>0</v>
      </c>
      <c r="V335" s="182">
        <v>0</v>
      </c>
      <c r="W335" s="94"/>
      <c r="X335" s="99"/>
      <c r="Y335" s="99"/>
      <c r="Z335" s="99"/>
      <c r="AA335" s="99"/>
      <c r="AB335" s="99"/>
      <c r="AC335" s="99"/>
      <c r="AD335" s="96">
        <f>SUM(Tabela15[[#This Row],[Jan]:[Dez13]])</f>
        <v>20</v>
      </c>
      <c r="AE335" s="115">
        <f>AD335/SUM($AD$6:$AD$397)</f>
        <v>6.4394817505087192E-5</v>
      </c>
      <c r="AF335" s="116" t="str">
        <f t="shared" si="6"/>
        <v>C</v>
      </c>
    </row>
    <row r="336" spans="3:32" x14ac:dyDescent="0.25">
      <c r="C336" s="101" t="s">
        <v>2150</v>
      </c>
      <c r="D336" s="92" t="s">
        <v>2145</v>
      </c>
      <c r="E336" s="93" t="s">
        <v>1278</v>
      </c>
      <c r="F336" s="82">
        <v>0</v>
      </c>
      <c r="G336" s="94">
        <v>0</v>
      </c>
      <c r="H336" s="94">
        <v>0</v>
      </c>
      <c r="I336" s="94">
        <v>0</v>
      </c>
      <c r="J336" s="94">
        <v>0</v>
      </c>
      <c r="K336" s="94">
        <v>0</v>
      </c>
      <c r="L336" s="94">
        <v>0</v>
      </c>
      <c r="M336" s="94">
        <v>0</v>
      </c>
      <c r="N336" s="94">
        <v>71</v>
      </c>
      <c r="O336" s="94">
        <v>0</v>
      </c>
      <c r="P336" s="94">
        <v>0</v>
      </c>
      <c r="Q336" s="94">
        <v>0</v>
      </c>
      <c r="R336" s="94">
        <v>0</v>
      </c>
      <c r="S336" s="95">
        <v>0</v>
      </c>
      <c r="T336" s="94">
        <v>0</v>
      </c>
      <c r="U336" s="94">
        <v>0</v>
      </c>
      <c r="V336" s="182">
        <v>0</v>
      </c>
      <c r="W336" s="94"/>
      <c r="X336" s="99"/>
      <c r="Y336" s="99"/>
      <c r="Z336" s="99"/>
      <c r="AA336" s="99"/>
      <c r="AB336" s="99"/>
      <c r="AC336" s="99"/>
      <c r="AD336" s="96">
        <f>SUM(Tabela15[[#This Row],[Jan]:[Dez13]])</f>
        <v>71</v>
      </c>
      <c r="AE336" s="115">
        <f>AD336/SUM($AD$6:$AD$397)</f>
        <v>2.2860160214305952E-4</v>
      </c>
      <c r="AF336" s="116" t="str">
        <f>IF(AE336&gt;1.5%,"A",IF(AND(AE336&gt;0.5%,AE336&lt;=1.5%),"B",IF(A396&lt;=0.5%,"C")))</f>
        <v>C</v>
      </c>
    </row>
    <row r="337" spans="3:32" x14ac:dyDescent="0.25">
      <c r="C337" s="101" t="s">
        <v>2151</v>
      </c>
      <c r="D337" s="92" t="s">
        <v>2147</v>
      </c>
      <c r="E337" s="93" t="s">
        <v>2159</v>
      </c>
      <c r="F337" s="82">
        <v>0</v>
      </c>
      <c r="G337" s="94">
        <v>0</v>
      </c>
      <c r="H337" s="94">
        <v>0</v>
      </c>
      <c r="I337" s="94">
        <v>0</v>
      </c>
      <c r="J337" s="94">
        <v>0</v>
      </c>
      <c r="K337" s="94">
        <v>0</v>
      </c>
      <c r="L337" s="94">
        <v>0</v>
      </c>
      <c r="M337" s="94">
        <v>0</v>
      </c>
      <c r="N337" s="94">
        <v>20</v>
      </c>
      <c r="O337" s="94">
        <v>0</v>
      </c>
      <c r="P337" s="94">
        <v>0</v>
      </c>
      <c r="Q337" s="94">
        <v>0</v>
      </c>
      <c r="R337" s="94">
        <v>0</v>
      </c>
      <c r="S337" s="95">
        <v>0</v>
      </c>
      <c r="T337" s="94">
        <v>0</v>
      </c>
      <c r="U337" s="94">
        <v>0</v>
      </c>
      <c r="V337" s="182">
        <v>0</v>
      </c>
      <c r="W337" s="94"/>
      <c r="X337" s="99"/>
      <c r="Y337" s="99"/>
      <c r="Z337" s="99"/>
      <c r="AA337" s="99"/>
      <c r="AB337" s="99"/>
      <c r="AC337" s="99"/>
      <c r="AD337" s="96">
        <f>SUM(Tabela15[[#This Row],[Jan]:[Dez13]])</f>
        <v>20</v>
      </c>
      <c r="AE337" s="115">
        <f>AD337/SUM($AD$6:$AD$397)</f>
        <v>6.4394817505087192E-5</v>
      </c>
      <c r="AF337" s="116" t="str">
        <f>IF(AE337&gt;1.5%,"A",IF(AND(AE337&gt;0.5%,AE337&lt;=1.5%),"B",IF(A397&lt;=0.5%,"C")))</f>
        <v>C</v>
      </c>
    </row>
    <row r="338" spans="3:32" x14ac:dyDescent="0.25">
      <c r="C338" s="101" t="s">
        <v>1603</v>
      </c>
      <c r="D338" s="92" t="s">
        <v>2167</v>
      </c>
      <c r="E338" s="93" t="s">
        <v>1463</v>
      </c>
      <c r="F338" s="82">
        <v>0</v>
      </c>
      <c r="G338" s="94">
        <v>0</v>
      </c>
      <c r="H338" s="94">
        <v>0</v>
      </c>
      <c r="I338" s="94">
        <v>0</v>
      </c>
      <c r="J338" s="94">
        <v>0</v>
      </c>
      <c r="K338" s="94">
        <v>0</v>
      </c>
      <c r="L338" s="94">
        <v>0</v>
      </c>
      <c r="M338" s="94">
        <v>0</v>
      </c>
      <c r="N338" s="94">
        <v>0</v>
      </c>
      <c r="O338" s="94">
        <v>1</v>
      </c>
      <c r="P338" s="94">
        <v>0</v>
      </c>
      <c r="Q338" s="94">
        <v>0</v>
      </c>
      <c r="R338" s="94">
        <v>0</v>
      </c>
      <c r="S338" s="95">
        <v>0</v>
      </c>
      <c r="T338" s="94">
        <v>0</v>
      </c>
      <c r="U338" s="94">
        <v>1</v>
      </c>
      <c r="V338" s="182">
        <v>0</v>
      </c>
      <c r="W338" s="94"/>
      <c r="X338" s="99"/>
      <c r="Y338" s="99"/>
      <c r="Z338" s="99"/>
      <c r="AA338" s="99"/>
      <c r="AB338" s="99"/>
      <c r="AC338" s="99"/>
      <c r="AD338" s="96">
        <f>SUM(Tabela15[[#This Row],[Jan]:[Dez13]])</f>
        <v>2</v>
      </c>
      <c r="AE338" s="115">
        <f>AD338/SUM($AD$6:$AD$397)</f>
        <v>6.4394817505087187E-6</v>
      </c>
      <c r="AF338" s="116" t="str">
        <f>IF(AE338&gt;1.5%,"A",IF(AND(AE338&gt;0.5%,AE338&lt;=1.5%),"B",IF(A398&lt;=0.5%,"C")))</f>
        <v>C</v>
      </c>
    </row>
    <row r="339" spans="3:32" x14ac:dyDescent="0.25">
      <c r="C339" s="101" t="s">
        <v>2212</v>
      </c>
      <c r="D339" s="92" t="s">
        <v>2211</v>
      </c>
      <c r="E339" s="131" t="s">
        <v>2222</v>
      </c>
      <c r="F339" s="82">
        <v>0</v>
      </c>
      <c r="G339" s="125">
        <v>0</v>
      </c>
      <c r="H339" s="125">
        <v>0</v>
      </c>
      <c r="I339" s="125">
        <v>0</v>
      </c>
      <c r="J339" s="125">
        <v>0</v>
      </c>
      <c r="K339" s="125">
        <v>0</v>
      </c>
      <c r="L339" s="125">
        <v>0</v>
      </c>
      <c r="M339" s="125">
        <v>0</v>
      </c>
      <c r="N339" s="125">
        <v>0</v>
      </c>
      <c r="O339" s="125">
        <v>0</v>
      </c>
      <c r="P339" s="125">
        <v>0</v>
      </c>
      <c r="Q339" s="125">
        <v>0</v>
      </c>
      <c r="R339" s="125">
        <v>2000</v>
      </c>
      <c r="S339" s="126">
        <v>0</v>
      </c>
      <c r="T339" s="125">
        <v>0</v>
      </c>
      <c r="U339" s="125">
        <v>0</v>
      </c>
      <c r="V339" s="182">
        <v>0</v>
      </c>
      <c r="W339" s="125"/>
      <c r="X339" s="128"/>
      <c r="Y339" s="128"/>
      <c r="Z339" s="128"/>
      <c r="AA339" s="128"/>
      <c r="AB339" s="128"/>
      <c r="AC339" s="128"/>
      <c r="AD339" s="129">
        <f>SUM(Tabela15[[#This Row],[Jan]:[Dez13]])</f>
        <v>2000</v>
      </c>
      <c r="AE339" s="115">
        <f>AD339/SUM($AD$6:$AD$397)</f>
        <v>6.4394817505087189E-3</v>
      </c>
      <c r="AF339" s="102" t="str">
        <f t="shared" ref="AF339:AF340" si="7">IF(AE339&gt;1.5%,"A",IF(AND(AE339&gt;0.5%,AE339&lt;=1.5%),"B",IF(A399&lt;=0.5%,"C")))</f>
        <v>B</v>
      </c>
    </row>
    <row r="340" spans="3:32" x14ac:dyDescent="0.25">
      <c r="C340" s="101" t="s">
        <v>2214</v>
      </c>
      <c r="D340" s="93" t="s">
        <v>2213</v>
      </c>
      <c r="E340" s="131" t="s">
        <v>2222</v>
      </c>
      <c r="F340" s="82">
        <v>0</v>
      </c>
      <c r="G340" s="125">
        <v>0</v>
      </c>
      <c r="H340" s="125">
        <v>0</v>
      </c>
      <c r="I340" s="125">
        <v>0</v>
      </c>
      <c r="J340" s="125">
        <v>0</v>
      </c>
      <c r="K340" s="125">
        <v>0</v>
      </c>
      <c r="L340" s="125">
        <v>0</v>
      </c>
      <c r="M340" s="125">
        <v>0</v>
      </c>
      <c r="N340" s="125">
        <v>0</v>
      </c>
      <c r="O340" s="125">
        <v>0</v>
      </c>
      <c r="P340" s="125">
        <v>0</v>
      </c>
      <c r="Q340" s="125">
        <v>0</v>
      </c>
      <c r="R340" s="125">
        <v>50</v>
      </c>
      <c r="S340" s="127">
        <v>0</v>
      </c>
      <c r="T340" s="125">
        <v>0</v>
      </c>
      <c r="U340" s="125">
        <v>0</v>
      </c>
      <c r="V340" s="182">
        <v>0</v>
      </c>
      <c r="W340" s="125"/>
      <c r="X340" s="128"/>
      <c r="Y340" s="128"/>
      <c r="Z340" s="128"/>
      <c r="AA340" s="128"/>
      <c r="AB340" s="128"/>
      <c r="AC340" s="128"/>
      <c r="AD340" s="129">
        <f>SUM(Tabela15[[#This Row],[Jan]:[Dez13]])</f>
        <v>50</v>
      </c>
      <c r="AE340" s="115">
        <f>AD340/SUM($AD$6:$AD$397)</f>
        <v>1.6098704376271797E-4</v>
      </c>
      <c r="AF340" s="102" t="str">
        <f t="shared" si="7"/>
        <v>C</v>
      </c>
    </row>
    <row r="341" spans="3:32" x14ac:dyDescent="0.25">
      <c r="C341" s="101" t="s">
        <v>2273</v>
      </c>
      <c r="D341" s="132" t="s">
        <v>2229</v>
      </c>
      <c r="E341" s="132">
        <v>85109090</v>
      </c>
      <c r="F341" s="82">
        <v>0</v>
      </c>
      <c r="G341" s="125">
        <v>0</v>
      </c>
      <c r="H341" s="125">
        <v>0</v>
      </c>
      <c r="I341" s="125">
        <v>0</v>
      </c>
      <c r="J341" s="125">
        <v>0</v>
      </c>
      <c r="K341" s="125">
        <v>0</v>
      </c>
      <c r="L341" s="125">
        <v>0</v>
      </c>
      <c r="M341" s="125">
        <v>0</v>
      </c>
      <c r="N341" s="125">
        <v>0</v>
      </c>
      <c r="O341" s="125">
        <v>0</v>
      </c>
      <c r="P341" s="125">
        <v>0</v>
      </c>
      <c r="Q341" s="125">
        <v>0</v>
      </c>
      <c r="R341" s="125">
        <v>0</v>
      </c>
      <c r="S341" s="126">
        <v>5</v>
      </c>
      <c r="T341" s="125">
        <v>28</v>
      </c>
      <c r="U341" s="125">
        <v>1</v>
      </c>
      <c r="V341" s="182">
        <v>8</v>
      </c>
      <c r="W341" s="125"/>
      <c r="X341" s="128"/>
      <c r="Y341" s="128"/>
      <c r="Z341" s="128"/>
      <c r="AA341" s="128"/>
      <c r="AB341" s="128"/>
      <c r="AC341" s="128"/>
      <c r="AD341" s="129">
        <f>SUM(Tabela15[[#This Row],[Jan]:[Dez13]])</f>
        <v>42</v>
      </c>
      <c r="AE341" s="115">
        <f>AD341/SUM($AD$6:$AD$397)</f>
        <v>1.352291167606831E-4</v>
      </c>
      <c r="AF341" s="102" t="str">
        <f t="shared" ref="AF341:AF376" si="8">IF(AE341&gt;1.5%,"A",IF(AND(AE341&gt;0.5%,AE341&lt;=1.5%),"B",IF(A401&lt;=0.5%,"C")))</f>
        <v>C</v>
      </c>
    </row>
    <row r="342" spans="3:32" x14ac:dyDescent="0.25">
      <c r="C342" s="101" t="s">
        <v>2274</v>
      </c>
      <c r="D342" s="132" t="s">
        <v>2231</v>
      </c>
      <c r="E342" s="132">
        <v>39269090</v>
      </c>
      <c r="F342" s="82">
        <v>0</v>
      </c>
      <c r="G342" s="125">
        <v>0</v>
      </c>
      <c r="H342" s="125">
        <v>0</v>
      </c>
      <c r="I342" s="125">
        <v>0</v>
      </c>
      <c r="J342" s="125">
        <v>0</v>
      </c>
      <c r="K342" s="125">
        <v>0</v>
      </c>
      <c r="L342" s="125">
        <v>0</v>
      </c>
      <c r="M342" s="125">
        <v>0</v>
      </c>
      <c r="N342" s="125">
        <v>0</v>
      </c>
      <c r="O342" s="125">
        <v>0</v>
      </c>
      <c r="P342" s="125">
        <v>0</v>
      </c>
      <c r="Q342" s="125">
        <v>0</v>
      </c>
      <c r="R342" s="125">
        <v>0</v>
      </c>
      <c r="S342" s="127">
        <v>90</v>
      </c>
      <c r="T342" s="125">
        <v>114</v>
      </c>
      <c r="U342" s="125">
        <v>62</v>
      </c>
      <c r="V342" s="182">
        <v>87</v>
      </c>
      <c r="W342" s="125"/>
      <c r="X342" s="128"/>
      <c r="Y342" s="128"/>
      <c r="Z342" s="128"/>
      <c r="AA342" s="128"/>
      <c r="AB342" s="128"/>
      <c r="AC342" s="128"/>
      <c r="AD342" s="129">
        <f>SUM(Tabela15[[#This Row],[Jan]:[Dez13]])</f>
        <v>353</v>
      </c>
      <c r="AE342" s="115">
        <f>AD342/SUM($AD$6:$AD$397)</f>
        <v>1.136568528964789E-3</v>
      </c>
      <c r="AF342" s="102" t="str">
        <f t="shared" si="8"/>
        <v>C</v>
      </c>
    </row>
    <row r="343" spans="3:32" x14ac:dyDescent="0.25">
      <c r="C343" s="101" t="s">
        <v>2275</v>
      </c>
      <c r="D343" s="132" t="s">
        <v>2232</v>
      </c>
      <c r="E343" s="132">
        <v>90230000</v>
      </c>
      <c r="F343" s="82">
        <v>0</v>
      </c>
      <c r="G343" s="125">
        <v>0</v>
      </c>
      <c r="H343" s="125">
        <v>0</v>
      </c>
      <c r="I343" s="125">
        <v>0</v>
      </c>
      <c r="J343" s="125">
        <v>0</v>
      </c>
      <c r="K343" s="125">
        <v>0</v>
      </c>
      <c r="L343" s="125">
        <v>0</v>
      </c>
      <c r="M343" s="125">
        <v>0</v>
      </c>
      <c r="N343" s="125">
        <v>0</v>
      </c>
      <c r="O343" s="125">
        <v>0</v>
      </c>
      <c r="P343" s="125">
        <v>0</v>
      </c>
      <c r="Q343" s="125">
        <v>0</v>
      </c>
      <c r="R343" s="125">
        <v>0</v>
      </c>
      <c r="S343" s="127">
        <v>4</v>
      </c>
      <c r="T343" s="125">
        <v>0</v>
      </c>
      <c r="U343" s="125">
        <v>0</v>
      </c>
      <c r="V343" s="182">
        <v>0</v>
      </c>
      <c r="W343" s="125"/>
      <c r="X343" s="128"/>
      <c r="Y343" s="128"/>
      <c r="Z343" s="128"/>
      <c r="AA343" s="128"/>
      <c r="AB343" s="128"/>
      <c r="AC343" s="128"/>
      <c r="AD343" s="129">
        <f>SUM(Tabela15[[#This Row],[Jan]:[Dez13]])</f>
        <v>4</v>
      </c>
      <c r="AE343" s="115">
        <f>AD343/SUM($AD$6:$AD$397)</f>
        <v>1.2878963501017437E-5</v>
      </c>
      <c r="AF343" s="102" t="str">
        <f t="shared" si="8"/>
        <v>C</v>
      </c>
    </row>
    <row r="344" spans="3:32" x14ac:dyDescent="0.25">
      <c r="C344" s="101" t="s">
        <v>2276</v>
      </c>
      <c r="D344" s="132" t="s">
        <v>2233</v>
      </c>
      <c r="E344" s="132">
        <v>90230000</v>
      </c>
      <c r="F344" s="82">
        <v>0</v>
      </c>
      <c r="G344" s="125">
        <v>0</v>
      </c>
      <c r="H344" s="125">
        <v>0</v>
      </c>
      <c r="I344" s="125">
        <v>0</v>
      </c>
      <c r="J344" s="125">
        <v>0</v>
      </c>
      <c r="K344" s="125">
        <v>0</v>
      </c>
      <c r="L344" s="125">
        <v>0</v>
      </c>
      <c r="M344" s="125">
        <v>0</v>
      </c>
      <c r="N344" s="125">
        <v>0</v>
      </c>
      <c r="O344" s="125">
        <v>0</v>
      </c>
      <c r="P344" s="125">
        <v>0</v>
      </c>
      <c r="Q344" s="125">
        <v>0</v>
      </c>
      <c r="R344" s="125">
        <v>0</v>
      </c>
      <c r="S344" s="127">
        <v>4</v>
      </c>
      <c r="T344" s="125">
        <v>0</v>
      </c>
      <c r="U344" s="125">
        <v>0</v>
      </c>
      <c r="V344" s="182">
        <v>0</v>
      </c>
      <c r="W344" s="125"/>
      <c r="X344" s="128"/>
      <c r="Y344" s="128"/>
      <c r="Z344" s="128"/>
      <c r="AA344" s="128"/>
      <c r="AB344" s="128"/>
      <c r="AC344" s="128"/>
      <c r="AD344" s="129">
        <f>SUM(Tabela15[[#This Row],[Jan]:[Dez13]])</f>
        <v>4</v>
      </c>
      <c r="AE344" s="115">
        <f>AD344/SUM($AD$6:$AD$397)</f>
        <v>1.2878963501017437E-5</v>
      </c>
      <c r="AF344" s="102" t="str">
        <f t="shared" si="8"/>
        <v>C</v>
      </c>
    </row>
    <row r="345" spans="3:32" x14ac:dyDescent="0.25">
      <c r="C345" s="101" t="s">
        <v>2277</v>
      </c>
      <c r="D345" s="132" t="s">
        <v>2234</v>
      </c>
      <c r="E345" s="132">
        <v>90230000</v>
      </c>
      <c r="F345" s="82">
        <v>0</v>
      </c>
      <c r="G345" s="125">
        <v>0</v>
      </c>
      <c r="H345" s="125">
        <v>0</v>
      </c>
      <c r="I345" s="125">
        <v>0</v>
      </c>
      <c r="J345" s="125">
        <v>0</v>
      </c>
      <c r="K345" s="125">
        <v>0</v>
      </c>
      <c r="L345" s="125">
        <v>0</v>
      </c>
      <c r="M345" s="125">
        <v>0</v>
      </c>
      <c r="N345" s="125">
        <v>0</v>
      </c>
      <c r="O345" s="125">
        <v>0</v>
      </c>
      <c r="P345" s="125">
        <v>0</v>
      </c>
      <c r="Q345" s="125">
        <v>0</v>
      </c>
      <c r="R345" s="125">
        <v>0</v>
      </c>
      <c r="S345" s="127">
        <v>8</v>
      </c>
      <c r="T345" s="125">
        <v>0</v>
      </c>
      <c r="U345" s="125">
        <v>0</v>
      </c>
      <c r="V345" s="182">
        <v>0</v>
      </c>
      <c r="W345" s="125"/>
      <c r="X345" s="128"/>
      <c r="Y345" s="128"/>
      <c r="Z345" s="128"/>
      <c r="AA345" s="128"/>
      <c r="AB345" s="128"/>
      <c r="AC345" s="128"/>
      <c r="AD345" s="129">
        <f>SUM(Tabela15[[#This Row],[Jan]:[Dez13]])</f>
        <v>8</v>
      </c>
      <c r="AE345" s="115">
        <f>AD345/SUM($AD$6:$AD$397)</f>
        <v>2.5757927002034875E-5</v>
      </c>
      <c r="AF345" s="102" t="str">
        <f t="shared" si="8"/>
        <v>C</v>
      </c>
    </row>
    <row r="346" spans="3:32" x14ac:dyDescent="0.25">
      <c r="C346" s="101" t="s">
        <v>2278</v>
      </c>
      <c r="D346" s="132" t="s">
        <v>2235</v>
      </c>
      <c r="E346" s="132">
        <v>90230000</v>
      </c>
      <c r="F346" s="82">
        <v>0</v>
      </c>
      <c r="G346" s="125">
        <v>0</v>
      </c>
      <c r="H346" s="125">
        <v>0</v>
      </c>
      <c r="I346" s="125">
        <v>0</v>
      </c>
      <c r="J346" s="125">
        <v>0</v>
      </c>
      <c r="K346" s="125">
        <v>0</v>
      </c>
      <c r="L346" s="125">
        <v>0</v>
      </c>
      <c r="M346" s="125">
        <v>0</v>
      </c>
      <c r="N346" s="125">
        <v>0</v>
      </c>
      <c r="O346" s="125">
        <v>0</v>
      </c>
      <c r="P346" s="125">
        <v>0</v>
      </c>
      <c r="Q346" s="125">
        <v>0</v>
      </c>
      <c r="R346" s="125">
        <v>0</v>
      </c>
      <c r="S346" s="127">
        <v>8</v>
      </c>
      <c r="T346" s="125">
        <v>0</v>
      </c>
      <c r="U346" s="125">
        <v>0</v>
      </c>
      <c r="V346" s="182">
        <v>0</v>
      </c>
      <c r="W346" s="125"/>
      <c r="X346" s="128"/>
      <c r="Y346" s="128"/>
      <c r="Z346" s="128"/>
      <c r="AA346" s="128"/>
      <c r="AB346" s="128"/>
      <c r="AC346" s="128"/>
      <c r="AD346" s="129">
        <f>SUM(Tabela15[[#This Row],[Jan]:[Dez13]])</f>
        <v>8</v>
      </c>
      <c r="AE346" s="115">
        <f>AD346/SUM($AD$6:$AD$397)</f>
        <v>2.5757927002034875E-5</v>
      </c>
      <c r="AF346" s="102" t="str">
        <f t="shared" si="8"/>
        <v>C</v>
      </c>
    </row>
    <row r="347" spans="3:32" x14ac:dyDescent="0.25">
      <c r="C347" s="101" t="s">
        <v>2279</v>
      </c>
      <c r="D347" s="132" t="s">
        <v>2236</v>
      </c>
      <c r="E347" s="132">
        <v>90230000</v>
      </c>
      <c r="F347" s="82">
        <v>0</v>
      </c>
      <c r="G347" s="125">
        <v>0</v>
      </c>
      <c r="H347" s="125">
        <v>0</v>
      </c>
      <c r="I347" s="125">
        <v>0</v>
      </c>
      <c r="J347" s="125">
        <v>0</v>
      </c>
      <c r="K347" s="125">
        <v>0</v>
      </c>
      <c r="L347" s="125">
        <v>0</v>
      </c>
      <c r="M347" s="125">
        <v>0</v>
      </c>
      <c r="N347" s="125">
        <v>0</v>
      </c>
      <c r="O347" s="125">
        <v>0</v>
      </c>
      <c r="P347" s="125">
        <v>0</v>
      </c>
      <c r="Q347" s="125">
        <v>0</v>
      </c>
      <c r="R347" s="125">
        <v>0</v>
      </c>
      <c r="S347" s="127">
        <v>8</v>
      </c>
      <c r="T347" s="125">
        <v>0</v>
      </c>
      <c r="U347" s="125">
        <v>0</v>
      </c>
      <c r="V347" s="182">
        <v>0</v>
      </c>
      <c r="W347" s="125"/>
      <c r="X347" s="128"/>
      <c r="Y347" s="128"/>
      <c r="Z347" s="128"/>
      <c r="AA347" s="128"/>
      <c r="AB347" s="128"/>
      <c r="AC347" s="128"/>
      <c r="AD347" s="129">
        <f>SUM(Tabela15[[#This Row],[Jan]:[Dez13]])</f>
        <v>8</v>
      </c>
      <c r="AE347" s="115">
        <f>AD347/SUM($AD$6:$AD$397)</f>
        <v>2.5757927002034875E-5</v>
      </c>
      <c r="AF347" s="102" t="str">
        <f t="shared" si="8"/>
        <v>C</v>
      </c>
    </row>
    <row r="348" spans="3:32" x14ac:dyDescent="0.25">
      <c r="C348" s="101" t="s">
        <v>2280</v>
      </c>
      <c r="D348" s="132" t="s">
        <v>2237</v>
      </c>
      <c r="E348" s="132">
        <v>90230000</v>
      </c>
      <c r="F348" s="82">
        <v>0</v>
      </c>
      <c r="G348" s="125">
        <v>0</v>
      </c>
      <c r="H348" s="125">
        <v>0</v>
      </c>
      <c r="I348" s="125">
        <v>0</v>
      </c>
      <c r="J348" s="125">
        <v>0</v>
      </c>
      <c r="K348" s="125">
        <v>0</v>
      </c>
      <c r="L348" s="125">
        <v>0</v>
      </c>
      <c r="M348" s="125">
        <v>0</v>
      </c>
      <c r="N348" s="125">
        <v>0</v>
      </c>
      <c r="O348" s="125">
        <v>0</v>
      </c>
      <c r="P348" s="125">
        <v>0</v>
      </c>
      <c r="Q348" s="125">
        <v>0</v>
      </c>
      <c r="R348" s="125">
        <v>0</v>
      </c>
      <c r="S348" s="127">
        <v>8</v>
      </c>
      <c r="T348" s="125">
        <v>0</v>
      </c>
      <c r="U348" s="125">
        <v>0</v>
      </c>
      <c r="V348" s="182">
        <v>0</v>
      </c>
      <c r="W348" s="125"/>
      <c r="X348" s="128"/>
      <c r="Y348" s="128"/>
      <c r="Z348" s="128"/>
      <c r="AA348" s="128"/>
      <c r="AB348" s="128"/>
      <c r="AC348" s="128"/>
      <c r="AD348" s="129">
        <f>SUM(Tabela15[[#This Row],[Jan]:[Dez13]])</f>
        <v>8</v>
      </c>
      <c r="AE348" s="115">
        <f>AD348/SUM($AD$6:$AD$397)</f>
        <v>2.5757927002034875E-5</v>
      </c>
      <c r="AF348" s="102" t="str">
        <f t="shared" si="8"/>
        <v>C</v>
      </c>
    </row>
    <row r="349" spans="3:32" x14ac:dyDescent="0.25">
      <c r="C349" s="101" t="s">
        <v>2281</v>
      </c>
      <c r="D349" s="132" t="s">
        <v>2238</v>
      </c>
      <c r="E349" s="132">
        <v>90230000</v>
      </c>
      <c r="F349" s="82">
        <v>0</v>
      </c>
      <c r="G349" s="125">
        <v>0</v>
      </c>
      <c r="H349" s="125">
        <v>0</v>
      </c>
      <c r="I349" s="125">
        <v>0</v>
      </c>
      <c r="J349" s="125">
        <v>0</v>
      </c>
      <c r="K349" s="125">
        <v>0</v>
      </c>
      <c r="L349" s="125">
        <v>0</v>
      </c>
      <c r="M349" s="125">
        <v>0</v>
      </c>
      <c r="N349" s="125">
        <v>0</v>
      </c>
      <c r="O349" s="125">
        <v>0</v>
      </c>
      <c r="P349" s="125">
        <v>0</v>
      </c>
      <c r="Q349" s="125">
        <v>0</v>
      </c>
      <c r="R349" s="125">
        <v>0</v>
      </c>
      <c r="S349" s="127">
        <v>8</v>
      </c>
      <c r="T349" s="125">
        <v>0</v>
      </c>
      <c r="U349" s="125">
        <v>0</v>
      </c>
      <c r="V349" s="182">
        <v>0</v>
      </c>
      <c r="W349" s="125"/>
      <c r="X349" s="128"/>
      <c r="Y349" s="128"/>
      <c r="Z349" s="128"/>
      <c r="AA349" s="128"/>
      <c r="AB349" s="128"/>
      <c r="AC349" s="128"/>
      <c r="AD349" s="129">
        <f>SUM(Tabela15[[#This Row],[Jan]:[Dez13]])</f>
        <v>8</v>
      </c>
      <c r="AE349" s="115">
        <f>AD349/SUM($AD$6:$AD$397)</f>
        <v>2.5757927002034875E-5</v>
      </c>
      <c r="AF349" s="102" t="str">
        <f t="shared" si="8"/>
        <v>C</v>
      </c>
    </row>
    <row r="350" spans="3:32" x14ac:dyDescent="0.25">
      <c r="C350" s="101" t="s">
        <v>2282</v>
      </c>
      <c r="D350" s="132" t="s">
        <v>2239</v>
      </c>
      <c r="E350" s="132">
        <v>67041900</v>
      </c>
      <c r="F350" s="82">
        <v>0</v>
      </c>
      <c r="G350" s="125">
        <v>0</v>
      </c>
      <c r="H350" s="125">
        <v>0</v>
      </c>
      <c r="I350" s="125">
        <v>0</v>
      </c>
      <c r="J350" s="125">
        <v>0</v>
      </c>
      <c r="K350" s="125">
        <v>0</v>
      </c>
      <c r="L350" s="125">
        <v>0</v>
      </c>
      <c r="M350" s="125">
        <v>0</v>
      </c>
      <c r="N350" s="125">
        <v>0</v>
      </c>
      <c r="O350" s="125">
        <v>0</v>
      </c>
      <c r="P350" s="125">
        <v>0</v>
      </c>
      <c r="Q350" s="125">
        <v>0</v>
      </c>
      <c r="R350" s="125">
        <v>0</v>
      </c>
      <c r="S350" s="127">
        <v>6</v>
      </c>
      <c r="T350" s="125">
        <v>0</v>
      </c>
      <c r="U350" s="125">
        <v>0</v>
      </c>
      <c r="V350" s="182">
        <v>0</v>
      </c>
      <c r="W350" s="125"/>
      <c r="X350" s="128"/>
      <c r="Y350" s="128"/>
      <c r="Z350" s="128"/>
      <c r="AA350" s="128"/>
      <c r="AB350" s="128"/>
      <c r="AC350" s="128"/>
      <c r="AD350" s="129">
        <f>SUM(Tabela15[[#This Row],[Jan]:[Dez13]])</f>
        <v>6</v>
      </c>
      <c r="AE350" s="115">
        <f>AD350/SUM($AD$6:$AD$397)</f>
        <v>1.9318445251526157E-5</v>
      </c>
      <c r="AF350" s="102" t="str">
        <f t="shared" si="8"/>
        <v>C</v>
      </c>
    </row>
    <row r="351" spans="3:32" x14ac:dyDescent="0.25">
      <c r="C351" s="101" t="s">
        <v>2283</v>
      </c>
      <c r="D351" s="132" t="s">
        <v>2240</v>
      </c>
      <c r="E351" s="132">
        <v>67041900</v>
      </c>
      <c r="F351" s="82">
        <v>0</v>
      </c>
      <c r="G351" s="125">
        <v>0</v>
      </c>
      <c r="H351" s="125">
        <v>0</v>
      </c>
      <c r="I351" s="125">
        <v>0</v>
      </c>
      <c r="J351" s="125">
        <v>0</v>
      </c>
      <c r="K351" s="125">
        <v>0</v>
      </c>
      <c r="L351" s="125">
        <v>0</v>
      </c>
      <c r="M351" s="125">
        <v>0</v>
      </c>
      <c r="N351" s="125">
        <v>0</v>
      </c>
      <c r="O351" s="125">
        <v>0</v>
      </c>
      <c r="P351" s="125">
        <v>0</v>
      </c>
      <c r="Q351" s="125">
        <v>0</v>
      </c>
      <c r="R351" s="125">
        <v>0</v>
      </c>
      <c r="S351" s="127">
        <v>6</v>
      </c>
      <c r="T351" s="125">
        <v>0</v>
      </c>
      <c r="U351" s="125">
        <v>0</v>
      </c>
      <c r="V351" s="182">
        <v>0</v>
      </c>
      <c r="W351" s="125"/>
      <c r="X351" s="128"/>
      <c r="Y351" s="128"/>
      <c r="Z351" s="128"/>
      <c r="AA351" s="128"/>
      <c r="AB351" s="128"/>
      <c r="AC351" s="128"/>
      <c r="AD351" s="129">
        <f>SUM(Tabela15[[#This Row],[Jan]:[Dez13]])</f>
        <v>6</v>
      </c>
      <c r="AE351" s="115">
        <f>AD351/SUM($AD$6:$AD$397)</f>
        <v>1.9318445251526157E-5</v>
      </c>
      <c r="AF351" s="102" t="str">
        <f t="shared" si="8"/>
        <v>C</v>
      </c>
    </row>
    <row r="352" spans="3:32" x14ac:dyDescent="0.25">
      <c r="C352" s="101" t="s">
        <v>2284</v>
      </c>
      <c r="D352" s="132" t="s">
        <v>2241</v>
      </c>
      <c r="E352" s="132">
        <v>90230000</v>
      </c>
      <c r="F352" s="82">
        <v>0</v>
      </c>
      <c r="G352" s="125">
        <v>0</v>
      </c>
      <c r="H352" s="125">
        <v>0</v>
      </c>
      <c r="I352" s="125">
        <v>0</v>
      </c>
      <c r="J352" s="125">
        <v>0</v>
      </c>
      <c r="K352" s="125">
        <v>0</v>
      </c>
      <c r="L352" s="125">
        <v>0</v>
      </c>
      <c r="M352" s="125">
        <v>0</v>
      </c>
      <c r="N352" s="125">
        <v>0</v>
      </c>
      <c r="O352" s="125">
        <v>0</v>
      </c>
      <c r="P352" s="125">
        <v>0</v>
      </c>
      <c r="Q352" s="125">
        <v>0</v>
      </c>
      <c r="R352" s="125">
        <v>0</v>
      </c>
      <c r="S352" s="127">
        <v>4</v>
      </c>
      <c r="T352" s="125">
        <v>0</v>
      </c>
      <c r="U352" s="125">
        <v>0</v>
      </c>
      <c r="V352" s="182">
        <v>0</v>
      </c>
      <c r="W352" s="125"/>
      <c r="X352" s="128"/>
      <c r="Y352" s="128"/>
      <c r="Z352" s="128"/>
      <c r="AA352" s="128"/>
      <c r="AB352" s="128"/>
      <c r="AC352" s="128"/>
      <c r="AD352" s="129">
        <f>SUM(Tabela15[[#This Row],[Jan]:[Dez13]])</f>
        <v>4</v>
      </c>
      <c r="AE352" s="115">
        <f>AD352/SUM($AD$6:$AD$397)</f>
        <v>1.2878963501017437E-5</v>
      </c>
      <c r="AF352" s="102" t="str">
        <f t="shared" si="8"/>
        <v>C</v>
      </c>
    </row>
    <row r="353" spans="3:32" x14ac:dyDescent="0.25">
      <c r="C353" s="101" t="s">
        <v>2285</v>
      </c>
      <c r="D353" s="132" t="s">
        <v>2242</v>
      </c>
      <c r="E353" s="132">
        <v>90230000</v>
      </c>
      <c r="F353" s="82">
        <v>0</v>
      </c>
      <c r="G353" s="125">
        <v>0</v>
      </c>
      <c r="H353" s="125">
        <v>0</v>
      </c>
      <c r="I353" s="125">
        <v>0</v>
      </c>
      <c r="J353" s="125">
        <v>0</v>
      </c>
      <c r="K353" s="125">
        <v>0</v>
      </c>
      <c r="L353" s="125">
        <v>0</v>
      </c>
      <c r="M353" s="125">
        <v>0</v>
      </c>
      <c r="N353" s="125">
        <v>0</v>
      </c>
      <c r="O353" s="125">
        <v>0</v>
      </c>
      <c r="P353" s="125">
        <v>0</v>
      </c>
      <c r="Q353" s="125">
        <v>0</v>
      </c>
      <c r="R353" s="125">
        <v>0</v>
      </c>
      <c r="S353" s="127">
        <v>4</v>
      </c>
      <c r="T353" s="125">
        <v>0</v>
      </c>
      <c r="U353" s="125">
        <v>0</v>
      </c>
      <c r="V353" s="182">
        <v>0</v>
      </c>
      <c r="W353" s="125"/>
      <c r="X353" s="128"/>
      <c r="Y353" s="128"/>
      <c r="Z353" s="128"/>
      <c r="AA353" s="128"/>
      <c r="AB353" s="128"/>
      <c r="AC353" s="128"/>
      <c r="AD353" s="129">
        <f>SUM(Tabela15[[#This Row],[Jan]:[Dez13]])</f>
        <v>4</v>
      </c>
      <c r="AE353" s="115">
        <f>AD353/SUM($AD$6:$AD$397)</f>
        <v>1.2878963501017437E-5</v>
      </c>
      <c r="AF353" s="102" t="str">
        <f t="shared" si="8"/>
        <v>C</v>
      </c>
    </row>
    <row r="354" spans="3:32" x14ac:dyDescent="0.25">
      <c r="C354" s="101" t="s">
        <v>2286</v>
      </c>
      <c r="D354" s="132" t="s">
        <v>2243</v>
      </c>
      <c r="E354" s="132">
        <v>67041900</v>
      </c>
      <c r="F354" s="82">
        <v>0</v>
      </c>
      <c r="G354" s="125">
        <v>0</v>
      </c>
      <c r="H354" s="125">
        <v>0</v>
      </c>
      <c r="I354" s="125">
        <v>0</v>
      </c>
      <c r="J354" s="125">
        <v>0</v>
      </c>
      <c r="K354" s="125">
        <v>0</v>
      </c>
      <c r="L354" s="125">
        <v>0</v>
      </c>
      <c r="M354" s="125">
        <v>0</v>
      </c>
      <c r="N354" s="125">
        <v>0</v>
      </c>
      <c r="O354" s="125">
        <v>0</v>
      </c>
      <c r="P354" s="125">
        <v>0</v>
      </c>
      <c r="Q354" s="125">
        <v>0</v>
      </c>
      <c r="R354" s="125">
        <v>0</v>
      </c>
      <c r="S354" s="127">
        <v>4</v>
      </c>
      <c r="T354" s="125">
        <v>0</v>
      </c>
      <c r="U354" s="125">
        <v>0</v>
      </c>
      <c r="V354" s="182">
        <v>0</v>
      </c>
      <c r="W354" s="125"/>
      <c r="X354" s="128"/>
      <c r="Y354" s="128"/>
      <c r="Z354" s="128"/>
      <c r="AA354" s="128"/>
      <c r="AB354" s="128"/>
      <c r="AC354" s="128"/>
      <c r="AD354" s="129">
        <f>SUM(Tabela15[[#This Row],[Jan]:[Dez13]])</f>
        <v>4</v>
      </c>
      <c r="AE354" s="115">
        <f>AD354/SUM($AD$6:$AD$397)</f>
        <v>1.2878963501017437E-5</v>
      </c>
      <c r="AF354" s="102" t="str">
        <f t="shared" si="8"/>
        <v>C</v>
      </c>
    </row>
    <row r="355" spans="3:32" x14ac:dyDescent="0.25">
      <c r="C355" s="101" t="s">
        <v>2287</v>
      </c>
      <c r="D355" s="132" t="s">
        <v>2244</v>
      </c>
      <c r="E355" s="132">
        <v>67041900</v>
      </c>
      <c r="F355" s="82">
        <v>0</v>
      </c>
      <c r="G355" s="125">
        <v>0</v>
      </c>
      <c r="H355" s="125">
        <v>0</v>
      </c>
      <c r="I355" s="125">
        <v>0</v>
      </c>
      <c r="J355" s="125">
        <v>0</v>
      </c>
      <c r="K355" s="125">
        <v>0</v>
      </c>
      <c r="L355" s="125">
        <v>0</v>
      </c>
      <c r="M355" s="125">
        <v>0</v>
      </c>
      <c r="N355" s="125">
        <v>0</v>
      </c>
      <c r="O355" s="125">
        <v>0</v>
      </c>
      <c r="P355" s="125">
        <v>0</v>
      </c>
      <c r="Q355" s="125">
        <v>0</v>
      </c>
      <c r="R355" s="125">
        <v>0</v>
      </c>
      <c r="S355" s="127">
        <v>4</v>
      </c>
      <c r="T355" s="125">
        <v>0</v>
      </c>
      <c r="U355" s="125">
        <v>0</v>
      </c>
      <c r="V355" s="182">
        <v>0</v>
      </c>
      <c r="W355" s="125"/>
      <c r="X355" s="128"/>
      <c r="Y355" s="128"/>
      <c r="Z355" s="128"/>
      <c r="AA355" s="128"/>
      <c r="AB355" s="128"/>
      <c r="AC355" s="128"/>
      <c r="AD355" s="129">
        <f>SUM(Tabela15[[#This Row],[Jan]:[Dez13]])</f>
        <v>4</v>
      </c>
      <c r="AE355" s="115">
        <f>AD355/SUM($AD$6:$AD$397)</f>
        <v>1.2878963501017437E-5</v>
      </c>
      <c r="AF355" s="102" t="str">
        <f t="shared" si="8"/>
        <v>C</v>
      </c>
    </row>
    <row r="356" spans="3:32" x14ac:dyDescent="0.25">
      <c r="C356" s="101" t="s">
        <v>2288</v>
      </c>
      <c r="D356" s="132" t="s">
        <v>2245</v>
      </c>
      <c r="E356" s="132">
        <v>67041900</v>
      </c>
      <c r="F356" s="82">
        <v>0</v>
      </c>
      <c r="G356" s="125">
        <v>0</v>
      </c>
      <c r="H356" s="125">
        <v>0</v>
      </c>
      <c r="I356" s="125">
        <v>0</v>
      </c>
      <c r="J356" s="125">
        <v>0</v>
      </c>
      <c r="K356" s="125">
        <v>0</v>
      </c>
      <c r="L356" s="125">
        <v>0</v>
      </c>
      <c r="M356" s="125">
        <v>0</v>
      </c>
      <c r="N356" s="125">
        <v>0</v>
      </c>
      <c r="O356" s="125">
        <v>0</v>
      </c>
      <c r="P356" s="125">
        <v>0</v>
      </c>
      <c r="Q356" s="125">
        <v>0</v>
      </c>
      <c r="R356" s="125">
        <v>0</v>
      </c>
      <c r="S356" s="127">
        <v>6</v>
      </c>
      <c r="T356" s="125">
        <v>0</v>
      </c>
      <c r="U356" s="125">
        <v>0</v>
      </c>
      <c r="V356" s="182">
        <v>0</v>
      </c>
      <c r="W356" s="125"/>
      <c r="X356" s="128"/>
      <c r="Y356" s="128"/>
      <c r="Z356" s="128"/>
      <c r="AA356" s="128"/>
      <c r="AB356" s="128"/>
      <c r="AC356" s="128"/>
      <c r="AD356" s="129">
        <f>SUM(Tabela15[[#This Row],[Jan]:[Dez13]])</f>
        <v>6</v>
      </c>
      <c r="AE356" s="115">
        <f>AD356/SUM($AD$6:$AD$397)</f>
        <v>1.9318445251526157E-5</v>
      </c>
      <c r="AF356" s="102" t="str">
        <f t="shared" si="8"/>
        <v>C</v>
      </c>
    </row>
    <row r="357" spans="3:32" x14ac:dyDescent="0.25">
      <c r="C357" s="101" t="s">
        <v>2289</v>
      </c>
      <c r="D357" s="132" t="s">
        <v>2246</v>
      </c>
      <c r="E357" s="132">
        <v>67041900</v>
      </c>
      <c r="F357" s="82">
        <v>0</v>
      </c>
      <c r="G357" s="125">
        <v>0</v>
      </c>
      <c r="H357" s="125">
        <v>0</v>
      </c>
      <c r="I357" s="125">
        <v>0</v>
      </c>
      <c r="J357" s="125">
        <v>0</v>
      </c>
      <c r="K357" s="125">
        <v>0</v>
      </c>
      <c r="L357" s="125">
        <v>0</v>
      </c>
      <c r="M357" s="125">
        <v>0</v>
      </c>
      <c r="N357" s="125">
        <v>0</v>
      </c>
      <c r="O357" s="125">
        <v>0</v>
      </c>
      <c r="P357" s="125">
        <v>0</v>
      </c>
      <c r="Q357" s="125">
        <v>0</v>
      </c>
      <c r="R357" s="125">
        <v>0</v>
      </c>
      <c r="S357" s="127">
        <v>4</v>
      </c>
      <c r="T357" s="125">
        <v>0</v>
      </c>
      <c r="U357" s="125">
        <v>0</v>
      </c>
      <c r="V357" s="182">
        <v>0</v>
      </c>
      <c r="W357" s="125"/>
      <c r="X357" s="128"/>
      <c r="Y357" s="128"/>
      <c r="Z357" s="128"/>
      <c r="AA357" s="128"/>
      <c r="AB357" s="128"/>
      <c r="AC357" s="128"/>
      <c r="AD357" s="129">
        <f>SUM(Tabela15[[#This Row],[Jan]:[Dez13]])</f>
        <v>4</v>
      </c>
      <c r="AE357" s="115">
        <f>AD357/SUM($AD$6:$AD$397)</f>
        <v>1.2878963501017437E-5</v>
      </c>
      <c r="AF357" s="102" t="str">
        <f t="shared" si="8"/>
        <v>C</v>
      </c>
    </row>
    <row r="358" spans="3:32" x14ac:dyDescent="0.25">
      <c r="C358" s="101" t="s">
        <v>2290</v>
      </c>
      <c r="D358" s="132" t="s">
        <v>2247</v>
      </c>
      <c r="E358" s="132">
        <v>67041900</v>
      </c>
      <c r="F358" s="82">
        <v>0</v>
      </c>
      <c r="G358" s="125">
        <v>0</v>
      </c>
      <c r="H358" s="125">
        <v>0</v>
      </c>
      <c r="I358" s="125">
        <v>0</v>
      </c>
      <c r="J358" s="125">
        <v>0</v>
      </c>
      <c r="K358" s="125">
        <v>0</v>
      </c>
      <c r="L358" s="125">
        <v>0</v>
      </c>
      <c r="M358" s="125">
        <v>0</v>
      </c>
      <c r="N358" s="125">
        <v>0</v>
      </c>
      <c r="O358" s="125">
        <v>0</v>
      </c>
      <c r="P358" s="125">
        <v>0</v>
      </c>
      <c r="Q358" s="125">
        <v>0</v>
      </c>
      <c r="R358" s="125">
        <v>0</v>
      </c>
      <c r="S358" s="127">
        <v>20</v>
      </c>
      <c r="T358" s="125">
        <v>0</v>
      </c>
      <c r="U358" s="125">
        <v>0</v>
      </c>
      <c r="V358" s="182">
        <v>0</v>
      </c>
      <c r="W358" s="125"/>
      <c r="X358" s="128"/>
      <c r="Y358" s="128"/>
      <c r="Z358" s="128"/>
      <c r="AA358" s="128"/>
      <c r="AB358" s="128"/>
      <c r="AC358" s="128"/>
      <c r="AD358" s="129">
        <f>SUM(Tabela15[[#This Row],[Jan]:[Dez13]])</f>
        <v>20</v>
      </c>
      <c r="AE358" s="115">
        <f>AD358/SUM($AD$6:$AD$397)</f>
        <v>6.4394817505087192E-5</v>
      </c>
      <c r="AF358" s="102" t="str">
        <f t="shared" si="8"/>
        <v>C</v>
      </c>
    </row>
    <row r="359" spans="3:32" x14ac:dyDescent="0.25">
      <c r="C359" s="101" t="s">
        <v>2291</v>
      </c>
      <c r="D359" s="132" t="s">
        <v>2248</v>
      </c>
      <c r="E359" s="132">
        <v>67041900</v>
      </c>
      <c r="F359" s="82">
        <v>0</v>
      </c>
      <c r="G359" s="125">
        <v>0</v>
      </c>
      <c r="H359" s="125">
        <v>0</v>
      </c>
      <c r="I359" s="125">
        <v>0</v>
      </c>
      <c r="J359" s="125">
        <v>0</v>
      </c>
      <c r="K359" s="125">
        <v>0</v>
      </c>
      <c r="L359" s="125">
        <v>0</v>
      </c>
      <c r="M359" s="125">
        <v>0</v>
      </c>
      <c r="N359" s="125">
        <v>0</v>
      </c>
      <c r="O359" s="125">
        <v>0</v>
      </c>
      <c r="P359" s="125">
        <v>0</v>
      </c>
      <c r="Q359" s="125">
        <v>0</v>
      </c>
      <c r="R359" s="125">
        <v>0</v>
      </c>
      <c r="S359" s="127">
        <v>20</v>
      </c>
      <c r="T359" s="125">
        <v>0</v>
      </c>
      <c r="U359" s="125">
        <v>0</v>
      </c>
      <c r="V359" s="182">
        <v>0</v>
      </c>
      <c r="W359" s="125"/>
      <c r="X359" s="128"/>
      <c r="Y359" s="128"/>
      <c r="Z359" s="128"/>
      <c r="AA359" s="128"/>
      <c r="AB359" s="128"/>
      <c r="AC359" s="128"/>
      <c r="AD359" s="129">
        <f>SUM(Tabela15[[#This Row],[Jan]:[Dez13]])</f>
        <v>20</v>
      </c>
      <c r="AE359" s="115">
        <f>AD359/SUM($AD$6:$AD$397)</f>
        <v>6.4394817505087192E-5</v>
      </c>
      <c r="AF359" s="102" t="str">
        <f t="shared" si="8"/>
        <v>C</v>
      </c>
    </row>
    <row r="360" spans="3:32" x14ac:dyDescent="0.25">
      <c r="C360" s="101" t="s">
        <v>2292</v>
      </c>
      <c r="D360" s="132" t="s">
        <v>2249</v>
      </c>
      <c r="E360" s="132">
        <v>67041900</v>
      </c>
      <c r="F360" s="82">
        <v>0</v>
      </c>
      <c r="G360" s="125">
        <v>0</v>
      </c>
      <c r="H360" s="125">
        <v>0</v>
      </c>
      <c r="I360" s="125">
        <v>0</v>
      </c>
      <c r="J360" s="125">
        <v>0</v>
      </c>
      <c r="K360" s="125">
        <v>0</v>
      </c>
      <c r="L360" s="125">
        <v>0</v>
      </c>
      <c r="M360" s="125">
        <v>0</v>
      </c>
      <c r="N360" s="125">
        <v>0</v>
      </c>
      <c r="O360" s="125">
        <v>0</v>
      </c>
      <c r="P360" s="125">
        <v>0</v>
      </c>
      <c r="Q360" s="125">
        <v>0</v>
      </c>
      <c r="R360" s="125">
        <v>0</v>
      </c>
      <c r="S360" s="127">
        <v>20</v>
      </c>
      <c r="T360" s="125">
        <v>0</v>
      </c>
      <c r="U360" s="125">
        <v>0</v>
      </c>
      <c r="V360" s="182">
        <v>0</v>
      </c>
      <c r="W360" s="125"/>
      <c r="X360" s="128"/>
      <c r="Y360" s="128"/>
      <c r="Z360" s="128"/>
      <c r="AA360" s="128"/>
      <c r="AB360" s="128"/>
      <c r="AC360" s="128"/>
      <c r="AD360" s="129">
        <f>SUM(Tabela15[[#This Row],[Jan]:[Dez13]])</f>
        <v>20</v>
      </c>
      <c r="AE360" s="115">
        <f>AD360/SUM($AD$6:$AD$397)</f>
        <v>6.4394817505087192E-5</v>
      </c>
      <c r="AF360" s="102" t="str">
        <f t="shared" si="8"/>
        <v>C</v>
      </c>
    </row>
    <row r="361" spans="3:32" x14ac:dyDescent="0.25">
      <c r="C361" s="101" t="s">
        <v>2293</v>
      </c>
      <c r="D361" s="132" t="s">
        <v>2250</v>
      </c>
      <c r="E361" s="132">
        <v>67041900</v>
      </c>
      <c r="F361" s="82">
        <v>0</v>
      </c>
      <c r="G361" s="125">
        <v>0</v>
      </c>
      <c r="H361" s="125">
        <v>0</v>
      </c>
      <c r="I361" s="125">
        <v>0</v>
      </c>
      <c r="J361" s="125">
        <v>0</v>
      </c>
      <c r="K361" s="125">
        <v>0</v>
      </c>
      <c r="L361" s="125">
        <v>0</v>
      </c>
      <c r="M361" s="125">
        <v>0</v>
      </c>
      <c r="N361" s="125">
        <v>0</v>
      </c>
      <c r="O361" s="125">
        <v>0</v>
      </c>
      <c r="P361" s="125">
        <v>0</v>
      </c>
      <c r="Q361" s="125">
        <v>0</v>
      </c>
      <c r="R361" s="125">
        <v>0</v>
      </c>
      <c r="S361" s="127">
        <v>20</v>
      </c>
      <c r="T361" s="125">
        <v>0</v>
      </c>
      <c r="U361" s="125">
        <v>0</v>
      </c>
      <c r="V361" s="182">
        <v>0</v>
      </c>
      <c r="W361" s="125"/>
      <c r="X361" s="128"/>
      <c r="Y361" s="128"/>
      <c r="Z361" s="128"/>
      <c r="AA361" s="128"/>
      <c r="AB361" s="128"/>
      <c r="AC361" s="128"/>
      <c r="AD361" s="129">
        <f>SUM(Tabela15[[#This Row],[Jan]:[Dez13]])</f>
        <v>20</v>
      </c>
      <c r="AE361" s="115">
        <f>AD361/SUM($AD$6:$AD$397)</f>
        <v>6.4394817505087192E-5</v>
      </c>
      <c r="AF361" s="102" t="str">
        <f t="shared" si="8"/>
        <v>C</v>
      </c>
    </row>
    <row r="362" spans="3:32" x14ac:dyDescent="0.25">
      <c r="C362" s="101" t="s">
        <v>2294</v>
      </c>
      <c r="D362" s="132" t="s">
        <v>2251</v>
      </c>
      <c r="E362" s="132">
        <v>67041900</v>
      </c>
      <c r="F362" s="82">
        <v>0</v>
      </c>
      <c r="G362" s="125">
        <v>0</v>
      </c>
      <c r="H362" s="125">
        <v>0</v>
      </c>
      <c r="I362" s="125">
        <v>0</v>
      </c>
      <c r="J362" s="125">
        <v>0</v>
      </c>
      <c r="K362" s="125">
        <v>0</v>
      </c>
      <c r="L362" s="125">
        <v>0</v>
      </c>
      <c r="M362" s="125">
        <v>0</v>
      </c>
      <c r="N362" s="125">
        <v>0</v>
      </c>
      <c r="O362" s="125">
        <v>0</v>
      </c>
      <c r="P362" s="125">
        <v>0</v>
      </c>
      <c r="Q362" s="125">
        <v>0</v>
      </c>
      <c r="R362" s="125">
        <v>0</v>
      </c>
      <c r="S362" s="127">
        <v>20</v>
      </c>
      <c r="T362" s="125">
        <v>0</v>
      </c>
      <c r="U362" s="125">
        <v>0</v>
      </c>
      <c r="V362" s="182">
        <v>0</v>
      </c>
      <c r="W362" s="125"/>
      <c r="X362" s="128"/>
      <c r="Y362" s="128"/>
      <c r="Z362" s="128"/>
      <c r="AA362" s="128"/>
      <c r="AB362" s="128"/>
      <c r="AC362" s="128"/>
      <c r="AD362" s="129">
        <f>SUM(Tabela15[[#This Row],[Jan]:[Dez13]])</f>
        <v>20</v>
      </c>
      <c r="AE362" s="115">
        <f>AD362/SUM($AD$6:$AD$397)</f>
        <v>6.4394817505087192E-5</v>
      </c>
      <c r="AF362" s="102" t="str">
        <f t="shared" si="8"/>
        <v>C</v>
      </c>
    </row>
    <row r="363" spans="3:32" x14ac:dyDescent="0.25">
      <c r="C363" s="101" t="s">
        <v>2295</v>
      </c>
      <c r="D363" s="132" t="s">
        <v>2252</v>
      </c>
      <c r="E363" s="132">
        <v>90230000</v>
      </c>
      <c r="F363" s="82">
        <v>0</v>
      </c>
      <c r="G363" s="125">
        <v>0</v>
      </c>
      <c r="H363" s="125">
        <v>0</v>
      </c>
      <c r="I363" s="125">
        <v>0</v>
      </c>
      <c r="J363" s="125">
        <v>0</v>
      </c>
      <c r="K363" s="125">
        <v>0</v>
      </c>
      <c r="L363" s="125">
        <v>0</v>
      </c>
      <c r="M363" s="125">
        <v>0</v>
      </c>
      <c r="N363" s="125">
        <v>0</v>
      </c>
      <c r="O363" s="125">
        <v>0</v>
      </c>
      <c r="P363" s="125">
        <v>0</v>
      </c>
      <c r="Q363" s="125">
        <v>0</v>
      </c>
      <c r="R363" s="125">
        <v>0</v>
      </c>
      <c r="S363" s="127">
        <v>10</v>
      </c>
      <c r="T363" s="125">
        <v>0</v>
      </c>
      <c r="U363" s="125">
        <v>0</v>
      </c>
      <c r="V363" s="182">
        <v>0</v>
      </c>
      <c r="W363" s="125"/>
      <c r="X363" s="128"/>
      <c r="Y363" s="128"/>
      <c r="Z363" s="128"/>
      <c r="AA363" s="128"/>
      <c r="AB363" s="128"/>
      <c r="AC363" s="128"/>
      <c r="AD363" s="129">
        <f>SUM(Tabela15[[#This Row],[Jan]:[Dez13]])</f>
        <v>10</v>
      </c>
      <c r="AE363" s="115">
        <f>AD363/SUM($AD$6:$AD$397)</f>
        <v>3.2197408752543596E-5</v>
      </c>
      <c r="AF363" s="102" t="str">
        <f t="shared" si="8"/>
        <v>C</v>
      </c>
    </row>
    <row r="364" spans="3:32" x14ac:dyDescent="0.25">
      <c r="C364" s="101" t="s">
        <v>2296</v>
      </c>
      <c r="D364" s="132" t="s">
        <v>2253</v>
      </c>
      <c r="E364" s="132">
        <v>67041900</v>
      </c>
      <c r="F364" s="82">
        <v>0</v>
      </c>
      <c r="G364" s="125">
        <v>0</v>
      </c>
      <c r="H364" s="125">
        <v>0</v>
      </c>
      <c r="I364" s="125">
        <v>0</v>
      </c>
      <c r="J364" s="125">
        <v>0</v>
      </c>
      <c r="K364" s="125">
        <v>0</v>
      </c>
      <c r="L364" s="125">
        <v>0</v>
      </c>
      <c r="M364" s="125">
        <v>0</v>
      </c>
      <c r="N364" s="125">
        <v>0</v>
      </c>
      <c r="O364" s="125">
        <v>0</v>
      </c>
      <c r="P364" s="125">
        <v>0</v>
      </c>
      <c r="Q364" s="125">
        <v>0</v>
      </c>
      <c r="R364" s="125">
        <v>0</v>
      </c>
      <c r="S364" s="127">
        <v>4</v>
      </c>
      <c r="T364" s="125">
        <v>0</v>
      </c>
      <c r="U364" s="125">
        <v>0</v>
      </c>
      <c r="V364" s="182">
        <v>0</v>
      </c>
      <c r="W364" s="125"/>
      <c r="X364" s="128"/>
      <c r="Y364" s="128"/>
      <c r="Z364" s="128"/>
      <c r="AA364" s="128"/>
      <c r="AB364" s="128"/>
      <c r="AC364" s="128"/>
      <c r="AD364" s="129">
        <f>SUM(Tabela15[[#This Row],[Jan]:[Dez13]])</f>
        <v>4</v>
      </c>
      <c r="AE364" s="115">
        <f>AD364/SUM($AD$6:$AD$397)</f>
        <v>1.2878963501017437E-5</v>
      </c>
      <c r="AF364" s="102" t="str">
        <f t="shared" si="8"/>
        <v>C</v>
      </c>
    </row>
    <row r="365" spans="3:32" x14ac:dyDescent="0.25">
      <c r="C365" s="101" t="s">
        <v>2297</v>
      </c>
      <c r="D365" s="132" t="s">
        <v>2254</v>
      </c>
      <c r="E365" s="132">
        <v>67041900</v>
      </c>
      <c r="F365" s="82">
        <v>0</v>
      </c>
      <c r="G365" s="125">
        <v>0</v>
      </c>
      <c r="H365" s="125">
        <v>0</v>
      </c>
      <c r="I365" s="125">
        <v>0</v>
      </c>
      <c r="J365" s="125">
        <v>0</v>
      </c>
      <c r="K365" s="125">
        <v>0</v>
      </c>
      <c r="L365" s="125">
        <v>0</v>
      </c>
      <c r="M365" s="125">
        <v>0</v>
      </c>
      <c r="N365" s="125">
        <v>0</v>
      </c>
      <c r="O365" s="125">
        <v>0</v>
      </c>
      <c r="P365" s="125">
        <v>0</v>
      </c>
      <c r="Q365" s="125">
        <v>0</v>
      </c>
      <c r="R365" s="125">
        <v>0</v>
      </c>
      <c r="S365" s="127">
        <v>4</v>
      </c>
      <c r="T365" s="125">
        <v>0</v>
      </c>
      <c r="U365" s="125">
        <v>0</v>
      </c>
      <c r="V365" s="182">
        <v>0</v>
      </c>
      <c r="W365" s="125"/>
      <c r="X365" s="128"/>
      <c r="Y365" s="128"/>
      <c r="Z365" s="128"/>
      <c r="AA365" s="128"/>
      <c r="AB365" s="128"/>
      <c r="AC365" s="128"/>
      <c r="AD365" s="129">
        <f>SUM(Tabela15[[#This Row],[Jan]:[Dez13]])</f>
        <v>4</v>
      </c>
      <c r="AE365" s="115">
        <f>AD365/SUM($AD$6:$AD$397)</f>
        <v>1.2878963501017437E-5</v>
      </c>
      <c r="AF365" s="102" t="str">
        <f t="shared" si="8"/>
        <v>C</v>
      </c>
    </row>
    <row r="366" spans="3:32" x14ac:dyDescent="0.25">
      <c r="C366" s="101" t="s">
        <v>2298</v>
      </c>
      <c r="D366" s="132" t="s">
        <v>2255</v>
      </c>
      <c r="E366" s="132">
        <v>67041900</v>
      </c>
      <c r="F366" s="82">
        <v>0</v>
      </c>
      <c r="G366" s="125">
        <v>0</v>
      </c>
      <c r="H366" s="125">
        <v>0</v>
      </c>
      <c r="I366" s="125">
        <v>0</v>
      </c>
      <c r="J366" s="125">
        <v>0</v>
      </c>
      <c r="K366" s="125">
        <v>0</v>
      </c>
      <c r="L366" s="125">
        <v>0</v>
      </c>
      <c r="M366" s="125">
        <v>0</v>
      </c>
      <c r="N366" s="125">
        <v>0</v>
      </c>
      <c r="O366" s="125">
        <v>0</v>
      </c>
      <c r="P366" s="125">
        <v>0</v>
      </c>
      <c r="Q366" s="125">
        <v>0</v>
      </c>
      <c r="R366" s="125">
        <v>0</v>
      </c>
      <c r="S366" s="127">
        <v>40</v>
      </c>
      <c r="T366" s="125">
        <v>0</v>
      </c>
      <c r="U366" s="125">
        <v>0</v>
      </c>
      <c r="V366" s="182">
        <v>0</v>
      </c>
      <c r="W366" s="125"/>
      <c r="X366" s="128"/>
      <c r="Y366" s="128"/>
      <c r="Z366" s="128"/>
      <c r="AA366" s="128"/>
      <c r="AB366" s="128"/>
      <c r="AC366" s="128"/>
      <c r="AD366" s="129">
        <f>SUM(Tabela15[[#This Row],[Jan]:[Dez13]])</f>
        <v>40</v>
      </c>
      <c r="AE366" s="115">
        <f>AD366/SUM($AD$6:$AD$397)</f>
        <v>1.2878963501017438E-4</v>
      </c>
      <c r="AF366" s="102" t="str">
        <f t="shared" si="8"/>
        <v>C</v>
      </c>
    </row>
    <row r="367" spans="3:32" x14ac:dyDescent="0.25">
      <c r="C367" s="101" t="s">
        <v>2299</v>
      </c>
      <c r="D367" s="132" t="s">
        <v>2256</v>
      </c>
      <c r="E367" s="132">
        <v>67041900</v>
      </c>
      <c r="F367" s="82">
        <v>0</v>
      </c>
      <c r="G367" s="125">
        <v>0</v>
      </c>
      <c r="H367" s="125">
        <v>0</v>
      </c>
      <c r="I367" s="125">
        <v>0</v>
      </c>
      <c r="J367" s="125">
        <v>0</v>
      </c>
      <c r="K367" s="125">
        <v>0</v>
      </c>
      <c r="L367" s="125">
        <v>0</v>
      </c>
      <c r="M367" s="125">
        <v>0</v>
      </c>
      <c r="N367" s="125">
        <v>0</v>
      </c>
      <c r="O367" s="125">
        <v>0</v>
      </c>
      <c r="P367" s="125">
        <v>0</v>
      </c>
      <c r="Q367" s="125">
        <v>0</v>
      </c>
      <c r="R367" s="125">
        <v>0</v>
      </c>
      <c r="S367" s="127">
        <v>40</v>
      </c>
      <c r="T367" s="125">
        <v>0</v>
      </c>
      <c r="U367" s="125">
        <v>0</v>
      </c>
      <c r="V367" s="182">
        <v>0</v>
      </c>
      <c r="W367" s="125"/>
      <c r="X367" s="128"/>
      <c r="Y367" s="128"/>
      <c r="Z367" s="128"/>
      <c r="AA367" s="128"/>
      <c r="AB367" s="128"/>
      <c r="AC367" s="128"/>
      <c r="AD367" s="129">
        <f>SUM(Tabela15[[#This Row],[Jan]:[Dez13]])</f>
        <v>40</v>
      </c>
      <c r="AE367" s="115">
        <f>AD367/SUM($AD$6:$AD$397)</f>
        <v>1.2878963501017438E-4</v>
      </c>
      <c r="AF367" s="102" t="str">
        <f t="shared" si="8"/>
        <v>C</v>
      </c>
    </row>
    <row r="368" spans="3:32" x14ac:dyDescent="0.25">
      <c r="C368" s="101" t="s">
        <v>2300</v>
      </c>
      <c r="D368" s="132" t="s">
        <v>2257</v>
      </c>
      <c r="E368" s="132">
        <v>90230000</v>
      </c>
      <c r="F368" s="82">
        <v>0</v>
      </c>
      <c r="G368" s="125">
        <v>0</v>
      </c>
      <c r="H368" s="125">
        <v>0</v>
      </c>
      <c r="I368" s="125">
        <v>0</v>
      </c>
      <c r="J368" s="125">
        <v>0</v>
      </c>
      <c r="K368" s="125">
        <v>0</v>
      </c>
      <c r="L368" s="125">
        <v>0</v>
      </c>
      <c r="M368" s="125">
        <v>0</v>
      </c>
      <c r="N368" s="125">
        <v>0</v>
      </c>
      <c r="O368" s="125">
        <v>0</v>
      </c>
      <c r="P368" s="125">
        <v>0</v>
      </c>
      <c r="Q368" s="125">
        <v>0</v>
      </c>
      <c r="R368" s="125">
        <v>0</v>
      </c>
      <c r="S368" s="127">
        <v>10</v>
      </c>
      <c r="T368" s="125">
        <v>0</v>
      </c>
      <c r="U368" s="125">
        <v>0</v>
      </c>
      <c r="V368" s="182">
        <v>0</v>
      </c>
      <c r="W368" s="125"/>
      <c r="X368" s="128"/>
      <c r="Y368" s="128"/>
      <c r="Z368" s="128"/>
      <c r="AA368" s="128"/>
      <c r="AB368" s="128"/>
      <c r="AC368" s="128"/>
      <c r="AD368" s="129">
        <f>SUM(Tabela15[[#This Row],[Jan]:[Dez13]])</f>
        <v>10</v>
      </c>
      <c r="AE368" s="115">
        <f>AD368/SUM($AD$6:$AD$397)</f>
        <v>3.2197408752543596E-5</v>
      </c>
      <c r="AF368" s="102" t="str">
        <f t="shared" si="8"/>
        <v>C</v>
      </c>
    </row>
    <row r="369" spans="3:32" x14ac:dyDescent="0.25">
      <c r="C369" s="101" t="s">
        <v>2301</v>
      </c>
      <c r="D369" s="132" t="s">
        <v>2258</v>
      </c>
      <c r="E369" s="132">
        <v>67041900</v>
      </c>
      <c r="F369" s="82">
        <v>0</v>
      </c>
      <c r="G369" s="125">
        <v>0</v>
      </c>
      <c r="H369" s="125">
        <v>0</v>
      </c>
      <c r="I369" s="125">
        <v>0</v>
      </c>
      <c r="J369" s="125">
        <v>0</v>
      </c>
      <c r="K369" s="125">
        <v>0</v>
      </c>
      <c r="L369" s="125">
        <v>0</v>
      </c>
      <c r="M369" s="125">
        <v>0</v>
      </c>
      <c r="N369" s="125">
        <v>0</v>
      </c>
      <c r="O369" s="125">
        <v>0</v>
      </c>
      <c r="P369" s="125">
        <v>0</v>
      </c>
      <c r="Q369" s="125">
        <v>0</v>
      </c>
      <c r="R369" s="125">
        <v>0</v>
      </c>
      <c r="S369" s="127">
        <v>10</v>
      </c>
      <c r="T369" s="125">
        <v>0</v>
      </c>
      <c r="U369" s="125">
        <v>0</v>
      </c>
      <c r="V369" s="182">
        <v>0</v>
      </c>
      <c r="W369" s="125"/>
      <c r="X369" s="128"/>
      <c r="Y369" s="128"/>
      <c r="Z369" s="128"/>
      <c r="AA369" s="128"/>
      <c r="AB369" s="128"/>
      <c r="AC369" s="128"/>
      <c r="AD369" s="129">
        <f>SUM(Tabela15[[#This Row],[Jan]:[Dez13]])</f>
        <v>10</v>
      </c>
      <c r="AE369" s="115">
        <f>AD369/SUM($AD$6:$AD$397)</f>
        <v>3.2197408752543596E-5</v>
      </c>
      <c r="AF369" s="102" t="str">
        <f t="shared" si="8"/>
        <v>C</v>
      </c>
    </row>
    <row r="370" spans="3:32" x14ac:dyDescent="0.25">
      <c r="C370" s="101" t="s">
        <v>2302</v>
      </c>
      <c r="D370" s="132" t="s">
        <v>2258</v>
      </c>
      <c r="E370" s="132">
        <v>67041900</v>
      </c>
      <c r="F370" s="82">
        <v>0</v>
      </c>
      <c r="G370" s="125">
        <v>0</v>
      </c>
      <c r="H370" s="125">
        <v>0</v>
      </c>
      <c r="I370" s="125">
        <v>0</v>
      </c>
      <c r="J370" s="125">
        <v>0</v>
      </c>
      <c r="K370" s="125">
        <v>0</v>
      </c>
      <c r="L370" s="125">
        <v>0</v>
      </c>
      <c r="M370" s="125">
        <v>0</v>
      </c>
      <c r="N370" s="125">
        <v>0</v>
      </c>
      <c r="O370" s="125">
        <v>0</v>
      </c>
      <c r="P370" s="125">
        <v>0</v>
      </c>
      <c r="Q370" s="125">
        <v>0</v>
      </c>
      <c r="R370" s="125">
        <v>0</v>
      </c>
      <c r="S370" s="127">
        <v>10</v>
      </c>
      <c r="T370" s="125">
        <v>0</v>
      </c>
      <c r="U370" s="125">
        <v>0</v>
      </c>
      <c r="V370" s="182">
        <v>0</v>
      </c>
      <c r="W370" s="125"/>
      <c r="X370" s="128"/>
      <c r="Y370" s="128"/>
      <c r="Z370" s="128"/>
      <c r="AA370" s="128"/>
      <c r="AB370" s="128"/>
      <c r="AC370" s="128"/>
      <c r="AD370" s="129">
        <f>SUM(Tabela15[[#This Row],[Jan]:[Dez13]])</f>
        <v>10</v>
      </c>
      <c r="AE370" s="115">
        <f>AD370/SUM($AD$6:$AD$397)</f>
        <v>3.2197408752543596E-5</v>
      </c>
      <c r="AF370" s="102" t="str">
        <f t="shared" si="8"/>
        <v>C</v>
      </c>
    </row>
    <row r="371" spans="3:32" x14ac:dyDescent="0.25">
      <c r="C371" s="101" t="s">
        <v>2303</v>
      </c>
      <c r="D371" s="132" t="s">
        <v>2259</v>
      </c>
      <c r="E371" s="132">
        <v>90230000</v>
      </c>
      <c r="F371" s="82">
        <v>0</v>
      </c>
      <c r="G371" s="125">
        <v>0</v>
      </c>
      <c r="H371" s="125">
        <v>0</v>
      </c>
      <c r="I371" s="125">
        <v>0</v>
      </c>
      <c r="J371" s="125">
        <v>0</v>
      </c>
      <c r="K371" s="125">
        <v>0</v>
      </c>
      <c r="L371" s="125">
        <v>0</v>
      </c>
      <c r="M371" s="125">
        <v>0</v>
      </c>
      <c r="N371" s="125">
        <v>0</v>
      </c>
      <c r="O371" s="125">
        <v>0</v>
      </c>
      <c r="P371" s="125">
        <v>0</v>
      </c>
      <c r="Q371" s="125">
        <v>0</v>
      </c>
      <c r="R371" s="125">
        <v>0</v>
      </c>
      <c r="S371" s="127">
        <v>20</v>
      </c>
      <c r="T371" s="125">
        <v>0</v>
      </c>
      <c r="U371" s="125">
        <v>0</v>
      </c>
      <c r="V371" s="182">
        <v>0</v>
      </c>
      <c r="W371" s="125"/>
      <c r="X371" s="128"/>
      <c r="Y371" s="128"/>
      <c r="Z371" s="128"/>
      <c r="AA371" s="128"/>
      <c r="AB371" s="128"/>
      <c r="AC371" s="128"/>
      <c r="AD371" s="129">
        <f>SUM(Tabela15[[#This Row],[Jan]:[Dez13]])</f>
        <v>20</v>
      </c>
      <c r="AE371" s="115">
        <f>AD371/SUM($AD$6:$AD$397)</f>
        <v>6.4394817505087192E-5</v>
      </c>
      <c r="AF371" s="102" t="str">
        <f t="shared" si="8"/>
        <v>C</v>
      </c>
    </row>
    <row r="372" spans="3:32" x14ac:dyDescent="0.25">
      <c r="C372" s="101" t="s">
        <v>2304</v>
      </c>
      <c r="D372" s="132" t="s">
        <v>2260</v>
      </c>
      <c r="E372" s="132">
        <v>85102000</v>
      </c>
      <c r="F372" s="82">
        <v>0</v>
      </c>
      <c r="G372" s="125">
        <v>0</v>
      </c>
      <c r="H372" s="125">
        <v>0</v>
      </c>
      <c r="I372" s="125">
        <v>0</v>
      </c>
      <c r="J372" s="125">
        <v>0</v>
      </c>
      <c r="K372" s="125">
        <v>0</v>
      </c>
      <c r="L372" s="125">
        <v>0</v>
      </c>
      <c r="M372" s="125">
        <v>0</v>
      </c>
      <c r="N372" s="125">
        <v>0</v>
      </c>
      <c r="O372" s="125">
        <v>0</v>
      </c>
      <c r="P372" s="125">
        <v>0</v>
      </c>
      <c r="Q372" s="125">
        <v>0</v>
      </c>
      <c r="R372" s="125">
        <v>0</v>
      </c>
      <c r="S372" s="127">
        <v>402</v>
      </c>
      <c r="T372" s="125">
        <v>278</v>
      </c>
      <c r="U372" s="125">
        <v>210</v>
      </c>
      <c r="V372" s="182">
        <v>143</v>
      </c>
      <c r="W372" s="125"/>
      <c r="X372" s="128"/>
      <c r="Y372" s="128"/>
      <c r="Z372" s="128"/>
      <c r="AA372" s="128"/>
      <c r="AB372" s="128"/>
      <c r="AC372" s="128"/>
      <c r="AD372" s="129">
        <f>SUM(Tabela15[[#This Row],[Jan]:[Dez13]])</f>
        <v>1033</v>
      </c>
      <c r="AE372" s="115">
        <f>AD372/SUM($AD$6:$AD$397)</f>
        <v>3.3259923241377534E-3</v>
      </c>
      <c r="AF372" s="102" t="str">
        <f t="shared" si="8"/>
        <v>C</v>
      </c>
    </row>
    <row r="373" spans="3:32" x14ac:dyDescent="0.25">
      <c r="C373" s="101" t="s">
        <v>2305</v>
      </c>
      <c r="D373" s="132" t="s">
        <v>2266</v>
      </c>
      <c r="E373" s="132">
        <v>39269090</v>
      </c>
      <c r="F373" s="82">
        <v>0</v>
      </c>
      <c r="G373" s="125">
        <v>0</v>
      </c>
      <c r="H373" s="125">
        <v>0</v>
      </c>
      <c r="I373" s="125">
        <v>0</v>
      </c>
      <c r="J373" s="125">
        <v>0</v>
      </c>
      <c r="K373" s="125">
        <v>0</v>
      </c>
      <c r="L373" s="125">
        <v>0</v>
      </c>
      <c r="M373" s="125">
        <v>0</v>
      </c>
      <c r="N373" s="125">
        <v>0</v>
      </c>
      <c r="O373" s="125">
        <v>0</v>
      </c>
      <c r="P373" s="125">
        <v>0</v>
      </c>
      <c r="Q373" s="125">
        <v>0</v>
      </c>
      <c r="R373" s="125">
        <v>0</v>
      </c>
      <c r="S373" s="127">
        <v>69</v>
      </c>
      <c r="T373" s="125">
        <v>0</v>
      </c>
      <c r="U373" s="125">
        <v>0</v>
      </c>
      <c r="V373" s="182">
        <v>0</v>
      </c>
      <c r="W373" s="125"/>
      <c r="X373" s="128"/>
      <c r="Y373" s="128"/>
      <c r="Z373" s="128"/>
      <c r="AA373" s="128"/>
      <c r="AB373" s="128"/>
      <c r="AC373" s="128"/>
      <c r="AD373" s="129">
        <f>SUM(Tabela15[[#This Row],[Jan]:[Dez13]])</f>
        <v>69</v>
      </c>
      <c r="AE373" s="115">
        <f>AD373/SUM($AD$6:$AD$397)</f>
        <v>2.2216212039255081E-4</v>
      </c>
      <c r="AF373" s="102" t="str">
        <f t="shared" si="8"/>
        <v>C</v>
      </c>
    </row>
    <row r="374" spans="3:32" x14ac:dyDescent="0.25">
      <c r="C374" s="101" t="s">
        <v>2306</v>
      </c>
      <c r="D374" s="132" t="s">
        <v>2267</v>
      </c>
      <c r="E374" s="132">
        <v>39269090</v>
      </c>
      <c r="F374" s="82">
        <v>0</v>
      </c>
      <c r="G374" s="125">
        <v>0</v>
      </c>
      <c r="H374" s="125">
        <v>0</v>
      </c>
      <c r="I374" s="125">
        <v>0</v>
      </c>
      <c r="J374" s="125">
        <v>0</v>
      </c>
      <c r="K374" s="125">
        <v>0</v>
      </c>
      <c r="L374" s="125">
        <v>0</v>
      </c>
      <c r="M374" s="125">
        <v>0</v>
      </c>
      <c r="N374" s="125">
        <v>0</v>
      </c>
      <c r="O374" s="125">
        <v>0</v>
      </c>
      <c r="P374" s="125">
        <v>0</v>
      </c>
      <c r="Q374" s="125">
        <v>0</v>
      </c>
      <c r="R374" s="125">
        <v>0</v>
      </c>
      <c r="S374" s="127">
        <v>68</v>
      </c>
      <c r="T374" s="125">
        <v>0</v>
      </c>
      <c r="U374" s="125">
        <v>0</v>
      </c>
      <c r="V374" s="182">
        <v>0</v>
      </c>
      <c r="W374" s="125"/>
      <c r="X374" s="128"/>
      <c r="Y374" s="128"/>
      <c r="Z374" s="128"/>
      <c r="AA374" s="128"/>
      <c r="AB374" s="128"/>
      <c r="AC374" s="128"/>
      <c r="AD374" s="129">
        <f>SUM(Tabela15[[#This Row],[Jan]:[Dez13]])</f>
        <v>68</v>
      </c>
      <c r="AE374" s="115">
        <f>AD374/SUM($AD$6:$AD$397)</f>
        <v>2.1894237951729646E-4</v>
      </c>
      <c r="AF374" s="102" t="str">
        <f t="shared" si="8"/>
        <v>C</v>
      </c>
    </row>
    <row r="375" spans="3:32" x14ac:dyDescent="0.25">
      <c r="C375" s="101" t="s">
        <v>2307</v>
      </c>
      <c r="D375" s="132" t="s">
        <v>2271</v>
      </c>
      <c r="E375" s="132">
        <v>39269090</v>
      </c>
      <c r="F375" s="82">
        <v>0</v>
      </c>
      <c r="G375" s="125">
        <v>0</v>
      </c>
      <c r="H375" s="125">
        <v>0</v>
      </c>
      <c r="I375" s="125">
        <v>0</v>
      </c>
      <c r="J375" s="125">
        <v>0</v>
      </c>
      <c r="K375" s="125">
        <v>0</v>
      </c>
      <c r="L375" s="125">
        <v>0</v>
      </c>
      <c r="M375" s="125">
        <v>0</v>
      </c>
      <c r="N375" s="125">
        <v>0</v>
      </c>
      <c r="O375" s="125">
        <v>0</v>
      </c>
      <c r="P375" s="125">
        <v>0</v>
      </c>
      <c r="Q375" s="125">
        <v>0</v>
      </c>
      <c r="R375" s="125">
        <v>0</v>
      </c>
      <c r="S375" s="127">
        <v>24</v>
      </c>
      <c r="T375" s="125">
        <v>0</v>
      </c>
      <c r="U375" s="125">
        <v>5</v>
      </c>
      <c r="V375" s="182">
        <v>0</v>
      </c>
      <c r="W375" s="125"/>
      <c r="X375" s="128"/>
      <c r="Y375" s="128"/>
      <c r="Z375" s="128"/>
      <c r="AA375" s="128"/>
      <c r="AB375" s="128"/>
      <c r="AC375" s="128"/>
      <c r="AD375" s="129">
        <f>SUM(Tabela15[[#This Row],[Jan]:[Dez13]])</f>
        <v>29</v>
      </c>
      <c r="AE375" s="115">
        <f>AD375/SUM($AD$6:$AD$397)</f>
        <v>9.3372485382376422E-5</v>
      </c>
      <c r="AF375" s="102" t="str">
        <f t="shared" si="8"/>
        <v>C</v>
      </c>
    </row>
    <row r="376" spans="3:32" x14ac:dyDescent="0.25">
      <c r="C376" s="101" t="s">
        <v>2308</v>
      </c>
      <c r="D376" s="132" t="s">
        <v>2272</v>
      </c>
      <c r="E376" s="132">
        <v>39269090</v>
      </c>
      <c r="F376" s="82">
        <v>0</v>
      </c>
      <c r="G376" s="125">
        <v>0</v>
      </c>
      <c r="H376" s="125">
        <v>0</v>
      </c>
      <c r="I376" s="125">
        <v>0</v>
      </c>
      <c r="J376" s="125">
        <v>0</v>
      </c>
      <c r="K376" s="125">
        <v>0</v>
      </c>
      <c r="L376" s="125">
        <v>0</v>
      </c>
      <c r="M376" s="125">
        <v>0</v>
      </c>
      <c r="N376" s="125">
        <v>0</v>
      </c>
      <c r="O376" s="125">
        <v>0</v>
      </c>
      <c r="P376" s="125">
        <v>0</v>
      </c>
      <c r="Q376" s="125">
        <v>0</v>
      </c>
      <c r="R376" s="125">
        <v>0</v>
      </c>
      <c r="S376" s="127">
        <v>16</v>
      </c>
      <c r="T376" s="125">
        <v>0</v>
      </c>
      <c r="U376" s="125">
        <v>5</v>
      </c>
      <c r="V376" s="182">
        <v>0</v>
      </c>
      <c r="W376" s="125"/>
      <c r="X376" s="128"/>
      <c r="Y376" s="128"/>
      <c r="Z376" s="128"/>
      <c r="AA376" s="128"/>
      <c r="AB376" s="128"/>
      <c r="AC376" s="128"/>
      <c r="AD376" s="129">
        <f>SUM(Tabela15[[#This Row],[Jan]:[Dez13]])</f>
        <v>21</v>
      </c>
      <c r="AE376" s="115">
        <f>AD376/SUM($AD$6:$AD$397)</f>
        <v>6.7614558380341551E-5</v>
      </c>
      <c r="AF376" s="102" t="str">
        <f t="shared" si="8"/>
        <v>C</v>
      </c>
    </row>
    <row r="377" spans="3:32" x14ac:dyDescent="0.25">
      <c r="C377" s="101" t="s">
        <v>1663</v>
      </c>
      <c r="D377" s="133" t="s">
        <v>1664</v>
      </c>
      <c r="E377" s="133">
        <v>85109090</v>
      </c>
      <c r="F377" s="82">
        <v>0</v>
      </c>
      <c r="G377" s="125">
        <v>0</v>
      </c>
      <c r="H377" s="125">
        <v>0</v>
      </c>
      <c r="I377" s="125">
        <v>0</v>
      </c>
      <c r="J377" s="125">
        <v>0</v>
      </c>
      <c r="K377" s="125">
        <v>0</v>
      </c>
      <c r="L377" s="125">
        <v>0</v>
      </c>
      <c r="M377" s="125">
        <v>0</v>
      </c>
      <c r="N377" s="125">
        <v>0</v>
      </c>
      <c r="O377" s="125">
        <v>0</v>
      </c>
      <c r="P377" s="125">
        <v>0</v>
      </c>
      <c r="Q377" s="125">
        <v>0</v>
      </c>
      <c r="R377" s="125">
        <v>0</v>
      </c>
      <c r="S377" s="126">
        <v>331</v>
      </c>
      <c r="T377" s="125">
        <v>132</v>
      </c>
      <c r="U377" s="125">
        <v>0</v>
      </c>
      <c r="V377" s="182">
        <v>0</v>
      </c>
      <c r="W377" s="125"/>
      <c r="X377" s="128"/>
      <c r="Y377" s="128"/>
      <c r="Z377" s="128"/>
      <c r="AA377" s="128"/>
      <c r="AB377" s="128"/>
      <c r="AC377" s="128"/>
      <c r="AD377" s="129">
        <f>SUM(Tabela15[[#This Row],[Jan]:[Dez13]])</f>
        <v>463</v>
      </c>
      <c r="AE377" s="115">
        <f>AD377/SUM($AD$6:$AD$397)</f>
        <v>1.4907400252427685E-3</v>
      </c>
      <c r="AF377" s="102" t="str">
        <f>IF(AE377&gt;1.5%,"A",IF(AND(AE377&gt;0.5%,AE377&lt;=1.5%),"B",IF(A437&lt;=0.5%,"C")))</f>
        <v>C</v>
      </c>
    </row>
    <row r="378" spans="3:32" x14ac:dyDescent="0.25">
      <c r="C378" s="101" t="s">
        <v>2370</v>
      </c>
      <c r="D378" s="92" t="s">
        <v>2371</v>
      </c>
      <c r="E378" s="93">
        <v>84193900</v>
      </c>
      <c r="F378" s="82">
        <v>0</v>
      </c>
      <c r="G378" s="125">
        <v>0</v>
      </c>
      <c r="H378" s="125">
        <v>0</v>
      </c>
      <c r="I378" s="125">
        <v>0</v>
      </c>
      <c r="J378" s="125">
        <v>0</v>
      </c>
      <c r="K378" s="125">
        <v>0</v>
      </c>
      <c r="L378" s="125">
        <v>0</v>
      </c>
      <c r="M378" s="125">
        <v>0</v>
      </c>
      <c r="N378" s="125">
        <v>0</v>
      </c>
      <c r="O378" s="125">
        <v>0</v>
      </c>
      <c r="P378" s="125">
        <v>0</v>
      </c>
      <c r="Q378" s="125">
        <v>0</v>
      </c>
      <c r="R378" s="125">
        <v>0</v>
      </c>
      <c r="S378" s="125">
        <v>0</v>
      </c>
      <c r="T378" s="125">
        <v>0</v>
      </c>
      <c r="U378" s="125">
        <v>329</v>
      </c>
      <c r="V378" s="182">
        <v>406</v>
      </c>
      <c r="W378" s="125"/>
      <c r="X378" s="128"/>
      <c r="Y378" s="128"/>
      <c r="Z378" s="128"/>
      <c r="AA378" s="128"/>
      <c r="AB378" s="128"/>
      <c r="AC378" s="128"/>
      <c r="AD378" s="129">
        <f>SUM(Tabela15[[#This Row],[Jan]:[Dez13]])</f>
        <v>735</v>
      </c>
      <c r="AE378" s="115">
        <f>AD378/SUM($AD$6:$AD$397)</f>
        <v>2.3665095433119542E-3</v>
      </c>
      <c r="AF378" s="102" t="str">
        <f t="shared" ref="AF378:AF382" si="9">IF(AE378&gt;1.5%,"A",IF(AND(AE378&gt;0.5%,AE378&lt;=1.5%),"B",IF(A438&lt;=0.5%,"C")))</f>
        <v>C</v>
      </c>
    </row>
    <row r="379" spans="3:32" x14ac:dyDescent="0.25">
      <c r="C379" s="101" t="s">
        <v>2372</v>
      </c>
      <c r="D379" s="93" t="s">
        <v>2373</v>
      </c>
      <c r="E379" s="93">
        <v>84193900</v>
      </c>
      <c r="F379" s="82">
        <v>0</v>
      </c>
      <c r="G379" s="125">
        <v>0</v>
      </c>
      <c r="H379" s="125">
        <v>0</v>
      </c>
      <c r="I379" s="125">
        <v>0</v>
      </c>
      <c r="J379" s="125">
        <v>0</v>
      </c>
      <c r="K379" s="125">
        <v>0</v>
      </c>
      <c r="L379" s="125">
        <v>0</v>
      </c>
      <c r="M379" s="125">
        <v>0</v>
      </c>
      <c r="N379" s="125">
        <v>0</v>
      </c>
      <c r="O379" s="125">
        <v>0</v>
      </c>
      <c r="P379" s="125">
        <v>0</v>
      </c>
      <c r="Q379" s="125">
        <v>0</v>
      </c>
      <c r="R379" s="125">
        <v>0</v>
      </c>
      <c r="S379" s="125">
        <v>0</v>
      </c>
      <c r="T379" s="125">
        <v>0</v>
      </c>
      <c r="U379" s="125">
        <v>197</v>
      </c>
      <c r="V379" s="182">
        <v>59</v>
      </c>
      <c r="W379" s="125"/>
      <c r="X379" s="128"/>
      <c r="Y379" s="128"/>
      <c r="Z379" s="128"/>
      <c r="AA379" s="128"/>
      <c r="AB379" s="128"/>
      <c r="AC379" s="128"/>
      <c r="AD379" s="129">
        <f>SUM(Tabela15[[#This Row],[Jan]:[Dez13]])</f>
        <v>256</v>
      </c>
      <c r="AE379" s="115">
        <f>AD379/SUM($AD$6:$AD$397)</f>
        <v>8.2425366406511599E-4</v>
      </c>
      <c r="AF379" s="102" t="str">
        <f t="shared" si="9"/>
        <v>C</v>
      </c>
    </row>
    <row r="380" spans="3:32" x14ac:dyDescent="0.25">
      <c r="C380" s="101" t="s">
        <v>2374</v>
      </c>
      <c r="D380" s="93" t="s">
        <v>2375</v>
      </c>
      <c r="E380" s="93">
        <v>85102000</v>
      </c>
      <c r="F380" s="82">
        <v>0</v>
      </c>
      <c r="G380" s="125">
        <v>0</v>
      </c>
      <c r="H380" s="125">
        <v>0</v>
      </c>
      <c r="I380" s="125">
        <v>0</v>
      </c>
      <c r="J380" s="125">
        <v>0</v>
      </c>
      <c r="K380" s="125">
        <v>0</v>
      </c>
      <c r="L380" s="125">
        <v>0</v>
      </c>
      <c r="M380" s="125">
        <v>0</v>
      </c>
      <c r="N380" s="125">
        <v>0</v>
      </c>
      <c r="O380" s="125">
        <v>0</v>
      </c>
      <c r="P380" s="125">
        <v>0</v>
      </c>
      <c r="Q380" s="125">
        <v>0</v>
      </c>
      <c r="R380" s="125">
        <v>0</v>
      </c>
      <c r="S380" s="125">
        <v>0</v>
      </c>
      <c r="T380" s="125">
        <v>0</v>
      </c>
      <c r="U380" s="125">
        <v>107</v>
      </c>
      <c r="V380" s="182">
        <v>160</v>
      </c>
      <c r="W380" s="125"/>
      <c r="X380" s="128"/>
      <c r="Y380" s="128"/>
      <c r="Z380" s="128"/>
      <c r="AA380" s="128"/>
      <c r="AB380" s="128"/>
      <c r="AC380" s="128"/>
      <c r="AD380" s="129">
        <f>SUM(Tabela15[[#This Row],[Jan]:[Dez13]])</f>
        <v>267</v>
      </c>
      <c r="AE380" s="115">
        <f>AD380/SUM($AD$6:$AD$397)</f>
        <v>8.5967081369291403E-4</v>
      </c>
      <c r="AF380" s="102" t="str">
        <f t="shared" si="9"/>
        <v>C</v>
      </c>
    </row>
    <row r="381" spans="3:32" x14ac:dyDescent="0.25">
      <c r="C381" s="101" t="s">
        <v>2376</v>
      </c>
      <c r="D381" s="93" t="s">
        <v>2377</v>
      </c>
      <c r="E381" s="93">
        <v>85102000</v>
      </c>
      <c r="F381" s="82">
        <v>0</v>
      </c>
      <c r="G381" s="125">
        <v>0</v>
      </c>
      <c r="H381" s="125">
        <v>0</v>
      </c>
      <c r="I381" s="125">
        <v>0</v>
      </c>
      <c r="J381" s="125">
        <v>0</v>
      </c>
      <c r="K381" s="125">
        <v>0</v>
      </c>
      <c r="L381" s="125">
        <v>0</v>
      </c>
      <c r="M381" s="125">
        <v>0</v>
      </c>
      <c r="N381" s="125">
        <v>0</v>
      </c>
      <c r="O381" s="125">
        <v>0</v>
      </c>
      <c r="P381" s="125">
        <v>0</v>
      </c>
      <c r="Q381" s="125">
        <v>0</v>
      </c>
      <c r="R381" s="125">
        <v>0</v>
      </c>
      <c r="S381" s="125">
        <v>0</v>
      </c>
      <c r="T381" s="125">
        <v>0</v>
      </c>
      <c r="U381" s="125">
        <v>119</v>
      </c>
      <c r="V381" s="182">
        <v>180</v>
      </c>
      <c r="W381" s="125"/>
      <c r="X381" s="128"/>
      <c r="Y381" s="128"/>
      <c r="Z381" s="128"/>
      <c r="AA381" s="128"/>
      <c r="AB381" s="128"/>
      <c r="AC381" s="128"/>
      <c r="AD381" s="129">
        <f>SUM(Tabela15[[#This Row],[Jan]:[Dez13]])</f>
        <v>299</v>
      </c>
      <c r="AE381" s="115">
        <f>AD381/SUM($AD$6:$AD$397)</f>
        <v>9.6270252170105352E-4</v>
      </c>
      <c r="AF381" s="102" t="str">
        <f t="shared" si="9"/>
        <v>C</v>
      </c>
    </row>
    <row r="382" spans="3:32" x14ac:dyDescent="0.25">
      <c r="C382" s="101" t="s">
        <v>2378</v>
      </c>
      <c r="D382" s="93" t="s">
        <v>2379</v>
      </c>
      <c r="E382" s="93">
        <v>96039000</v>
      </c>
      <c r="F382" s="82">
        <v>0</v>
      </c>
      <c r="G382" s="125">
        <v>0</v>
      </c>
      <c r="H382" s="125">
        <v>0</v>
      </c>
      <c r="I382" s="125">
        <v>0</v>
      </c>
      <c r="J382" s="125">
        <v>0</v>
      </c>
      <c r="K382" s="125">
        <v>0</v>
      </c>
      <c r="L382" s="125">
        <v>0</v>
      </c>
      <c r="M382" s="125">
        <v>0</v>
      </c>
      <c r="N382" s="125">
        <v>0</v>
      </c>
      <c r="O382" s="125">
        <v>0</v>
      </c>
      <c r="P382" s="125">
        <v>0</v>
      </c>
      <c r="Q382" s="125">
        <v>0</v>
      </c>
      <c r="R382" s="125">
        <v>0</v>
      </c>
      <c r="S382" s="125">
        <v>0</v>
      </c>
      <c r="T382" s="125">
        <v>0</v>
      </c>
      <c r="U382" s="125">
        <v>600</v>
      </c>
      <c r="V382" s="182">
        <v>1355</v>
      </c>
      <c r="W382" s="125"/>
      <c r="X382" s="128"/>
      <c r="Y382" s="128"/>
      <c r="Z382" s="128"/>
      <c r="AA382" s="128"/>
      <c r="AB382" s="128"/>
      <c r="AC382" s="128"/>
      <c r="AD382" s="129">
        <f>SUM(Tabela15[[#This Row],[Jan]:[Dez13]])</f>
        <v>1955</v>
      </c>
      <c r="AE382" s="115">
        <f>AD382/SUM($AD$6:$AD$397)</f>
        <v>6.2945934111222727E-3</v>
      </c>
      <c r="AF382" s="102" t="str">
        <f t="shared" si="9"/>
        <v>B</v>
      </c>
    </row>
    <row r="383" spans="3:32" x14ac:dyDescent="0.25">
      <c r="C383" s="101" t="s">
        <v>2431</v>
      </c>
      <c r="D383" s="178" t="s">
        <v>2432</v>
      </c>
      <c r="E383" s="179">
        <v>94037000</v>
      </c>
      <c r="F383" s="183">
        <v>0</v>
      </c>
      <c r="G383" s="184">
        <v>0</v>
      </c>
      <c r="H383" s="184">
        <v>0</v>
      </c>
      <c r="I383" s="184">
        <v>0</v>
      </c>
      <c r="J383" s="184">
        <v>0</v>
      </c>
      <c r="K383" s="184">
        <v>0</v>
      </c>
      <c r="L383" s="184">
        <v>0</v>
      </c>
      <c r="M383" s="184">
        <v>0</v>
      </c>
      <c r="N383" s="184">
        <v>0</v>
      </c>
      <c r="O383" s="184">
        <v>0</v>
      </c>
      <c r="P383" s="184">
        <v>0</v>
      </c>
      <c r="Q383" s="184">
        <v>0</v>
      </c>
      <c r="R383" s="184">
        <v>0</v>
      </c>
      <c r="S383" s="185">
        <v>0</v>
      </c>
      <c r="T383" s="184">
        <v>0</v>
      </c>
      <c r="U383" s="184">
        <v>0</v>
      </c>
      <c r="V383" s="182">
        <v>1</v>
      </c>
      <c r="W383" s="125"/>
      <c r="X383" s="128"/>
      <c r="Y383" s="128"/>
      <c r="Z383" s="128"/>
      <c r="AA383" s="128"/>
      <c r="AB383" s="128"/>
      <c r="AC383" s="128"/>
      <c r="AD383" s="129">
        <f>SUM(Tabela15[[#This Row],[Jan]:[Dez13]])</f>
        <v>1</v>
      </c>
      <c r="AE383" s="130">
        <f t="shared" ref="AE383:AE397" si="10">AD383/SUM($AD$6:$AD$397)</f>
        <v>3.2197408752543593E-6</v>
      </c>
      <c r="AF383" s="181" t="str">
        <f t="shared" ref="AF383:AF397" si="11">IF(AE383&gt;1.5%,"A",IF(AND(AE383&gt;0.5%,AE383&lt;=1.5%),"B",IF(A443&lt;=0.5%,"C")))</f>
        <v>C</v>
      </c>
    </row>
    <row r="384" spans="3:32" x14ac:dyDescent="0.25">
      <c r="C384" s="101" t="s">
        <v>2433</v>
      </c>
      <c r="D384" s="178" t="s">
        <v>2434</v>
      </c>
      <c r="E384" s="179">
        <v>73181400</v>
      </c>
      <c r="F384" s="183">
        <v>0</v>
      </c>
      <c r="G384" s="184">
        <v>0</v>
      </c>
      <c r="H384" s="184">
        <v>0</v>
      </c>
      <c r="I384" s="184">
        <v>0</v>
      </c>
      <c r="J384" s="184">
        <v>0</v>
      </c>
      <c r="K384" s="184">
        <v>0</v>
      </c>
      <c r="L384" s="184">
        <v>0</v>
      </c>
      <c r="M384" s="184">
        <v>0</v>
      </c>
      <c r="N384" s="184">
        <v>0</v>
      </c>
      <c r="O384" s="184">
        <v>0</v>
      </c>
      <c r="P384" s="184">
        <v>0</v>
      </c>
      <c r="Q384" s="184">
        <v>0</v>
      </c>
      <c r="R384" s="184">
        <v>0</v>
      </c>
      <c r="S384" s="185">
        <v>0</v>
      </c>
      <c r="T384" s="184">
        <v>0</v>
      </c>
      <c r="U384" s="184">
        <v>0</v>
      </c>
      <c r="V384" s="182">
        <v>1500</v>
      </c>
      <c r="W384" s="125"/>
      <c r="X384" s="128"/>
      <c r="Y384" s="128"/>
      <c r="Z384" s="128"/>
      <c r="AA384" s="128"/>
      <c r="AB384" s="128"/>
      <c r="AC384" s="128"/>
      <c r="AD384" s="129">
        <f>SUM(Tabela15[[#This Row],[Jan]:[Dez13]])</f>
        <v>1500</v>
      </c>
      <c r="AE384" s="130">
        <f t="shared" si="10"/>
        <v>4.8296113128815394E-3</v>
      </c>
      <c r="AF384" s="181" t="str">
        <f t="shared" si="11"/>
        <v>C</v>
      </c>
    </row>
    <row r="385" spans="3:32" x14ac:dyDescent="0.25">
      <c r="C385" s="101" t="s">
        <v>2435</v>
      </c>
      <c r="D385" s="180" t="s">
        <v>2436</v>
      </c>
      <c r="E385" s="179">
        <v>73181400</v>
      </c>
      <c r="F385" s="183">
        <v>0</v>
      </c>
      <c r="G385" s="184">
        <v>0</v>
      </c>
      <c r="H385" s="184">
        <v>0</v>
      </c>
      <c r="I385" s="184">
        <v>0</v>
      </c>
      <c r="J385" s="184">
        <v>0</v>
      </c>
      <c r="K385" s="184">
        <v>0</v>
      </c>
      <c r="L385" s="184">
        <v>0</v>
      </c>
      <c r="M385" s="184">
        <v>0</v>
      </c>
      <c r="N385" s="184">
        <v>0</v>
      </c>
      <c r="O385" s="184">
        <v>0</v>
      </c>
      <c r="P385" s="184">
        <v>0</v>
      </c>
      <c r="Q385" s="184">
        <v>0</v>
      </c>
      <c r="R385" s="184">
        <v>0</v>
      </c>
      <c r="S385" s="186">
        <v>0</v>
      </c>
      <c r="T385" s="184">
        <v>0</v>
      </c>
      <c r="U385" s="184">
        <v>0</v>
      </c>
      <c r="V385" s="182">
        <v>1000</v>
      </c>
      <c r="W385" s="125"/>
      <c r="X385" s="128"/>
      <c r="Y385" s="128"/>
      <c r="Z385" s="128"/>
      <c r="AA385" s="128"/>
      <c r="AB385" s="128"/>
      <c r="AC385" s="128"/>
      <c r="AD385" s="129">
        <f>SUM(Tabela15[[#This Row],[Jan]:[Dez13]])</f>
        <v>1000</v>
      </c>
      <c r="AE385" s="130">
        <f t="shared" si="10"/>
        <v>3.2197408752543595E-3</v>
      </c>
      <c r="AF385" s="181" t="str">
        <f t="shared" si="11"/>
        <v>C</v>
      </c>
    </row>
    <row r="386" spans="3:32" x14ac:dyDescent="0.25">
      <c r="C386" s="101" t="s">
        <v>2437</v>
      </c>
      <c r="D386" s="180" t="s">
        <v>2438</v>
      </c>
      <c r="E386" s="179">
        <v>73181400</v>
      </c>
      <c r="F386" s="183">
        <v>0</v>
      </c>
      <c r="G386" s="184">
        <v>0</v>
      </c>
      <c r="H386" s="184">
        <v>0</v>
      </c>
      <c r="I386" s="184">
        <v>0</v>
      </c>
      <c r="J386" s="184">
        <v>0</v>
      </c>
      <c r="K386" s="184">
        <v>0</v>
      </c>
      <c r="L386" s="184">
        <v>0</v>
      </c>
      <c r="M386" s="184">
        <v>0</v>
      </c>
      <c r="N386" s="184">
        <v>0</v>
      </c>
      <c r="O386" s="184">
        <v>0</v>
      </c>
      <c r="P386" s="184">
        <v>0</v>
      </c>
      <c r="Q386" s="184">
        <v>0</v>
      </c>
      <c r="R386" s="184">
        <v>0</v>
      </c>
      <c r="S386" s="186">
        <v>0</v>
      </c>
      <c r="T386" s="184">
        <v>0</v>
      </c>
      <c r="U386" s="184">
        <v>0</v>
      </c>
      <c r="V386" s="182">
        <v>320</v>
      </c>
      <c r="W386" s="125"/>
      <c r="X386" s="128"/>
      <c r="Y386" s="128"/>
      <c r="Z386" s="128"/>
      <c r="AA386" s="128"/>
      <c r="AB386" s="128"/>
      <c r="AC386" s="128"/>
      <c r="AD386" s="129">
        <f>SUM(Tabela15[[#This Row],[Jan]:[Dez13]])</f>
        <v>320</v>
      </c>
      <c r="AE386" s="130">
        <f t="shared" si="10"/>
        <v>1.0303170800813951E-3</v>
      </c>
      <c r="AF386" s="181" t="str">
        <f t="shared" si="11"/>
        <v>C</v>
      </c>
    </row>
    <row r="387" spans="3:32" x14ac:dyDescent="0.25">
      <c r="C387" s="101" t="s">
        <v>2439</v>
      </c>
      <c r="D387" s="180" t="s">
        <v>2440</v>
      </c>
      <c r="E387" s="179">
        <v>73181400</v>
      </c>
      <c r="F387" s="183">
        <v>0</v>
      </c>
      <c r="G387" s="184">
        <v>0</v>
      </c>
      <c r="H387" s="184">
        <v>0</v>
      </c>
      <c r="I387" s="184">
        <v>0</v>
      </c>
      <c r="J387" s="184">
        <v>0</v>
      </c>
      <c r="K387" s="184">
        <v>0</v>
      </c>
      <c r="L387" s="184">
        <v>0</v>
      </c>
      <c r="M387" s="184">
        <v>0</v>
      </c>
      <c r="N387" s="184">
        <v>0</v>
      </c>
      <c r="O387" s="184">
        <v>0</v>
      </c>
      <c r="P387" s="184">
        <v>0</v>
      </c>
      <c r="Q387" s="184">
        <v>0</v>
      </c>
      <c r="R387" s="184">
        <v>0</v>
      </c>
      <c r="S387" s="186">
        <v>0</v>
      </c>
      <c r="T387" s="184">
        <v>0</v>
      </c>
      <c r="U387" s="184">
        <v>0</v>
      </c>
      <c r="V387" s="182">
        <v>300</v>
      </c>
      <c r="W387" s="125"/>
      <c r="X387" s="128"/>
      <c r="Y387" s="128"/>
      <c r="Z387" s="128"/>
      <c r="AA387" s="128"/>
      <c r="AB387" s="128"/>
      <c r="AC387" s="128"/>
      <c r="AD387" s="129">
        <f>SUM(Tabela15[[#This Row],[Jan]:[Dez13]])</f>
        <v>300</v>
      </c>
      <c r="AE387" s="130">
        <f t="shared" si="10"/>
        <v>9.6592226257630784E-4</v>
      </c>
      <c r="AF387" s="181" t="str">
        <f t="shared" si="11"/>
        <v>C</v>
      </c>
    </row>
    <row r="388" spans="3:32" x14ac:dyDescent="0.25">
      <c r="C388" s="101" t="s">
        <v>2441</v>
      </c>
      <c r="D388" s="180" t="s">
        <v>2442</v>
      </c>
      <c r="E388" s="179">
        <v>73181400</v>
      </c>
      <c r="F388" s="183">
        <v>0</v>
      </c>
      <c r="G388" s="184">
        <v>0</v>
      </c>
      <c r="H388" s="184">
        <v>0</v>
      </c>
      <c r="I388" s="184">
        <v>0</v>
      </c>
      <c r="J388" s="184">
        <v>0</v>
      </c>
      <c r="K388" s="184">
        <v>0</v>
      </c>
      <c r="L388" s="184">
        <v>0</v>
      </c>
      <c r="M388" s="184">
        <v>0</v>
      </c>
      <c r="N388" s="184">
        <v>0</v>
      </c>
      <c r="O388" s="184">
        <v>0</v>
      </c>
      <c r="P388" s="184">
        <v>0</v>
      </c>
      <c r="Q388" s="184">
        <v>0</v>
      </c>
      <c r="R388" s="184">
        <v>0</v>
      </c>
      <c r="S388" s="186">
        <v>0</v>
      </c>
      <c r="T388" s="184">
        <v>0</v>
      </c>
      <c r="U388" s="184">
        <v>0</v>
      </c>
      <c r="V388" s="182">
        <v>65</v>
      </c>
      <c r="W388" s="125"/>
      <c r="X388" s="128"/>
      <c r="Y388" s="128"/>
      <c r="Z388" s="128"/>
      <c r="AA388" s="128"/>
      <c r="AB388" s="128"/>
      <c r="AC388" s="128"/>
      <c r="AD388" s="129">
        <f>SUM(Tabela15[[#This Row],[Jan]:[Dez13]])</f>
        <v>65</v>
      </c>
      <c r="AE388" s="130">
        <f t="shared" si="10"/>
        <v>2.0928315689153337E-4</v>
      </c>
      <c r="AF388" s="181" t="str">
        <f t="shared" si="11"/>
        <v>C</v>
      </c>
    </row>
    <row r="389" spans="3:32" x14ac:dyDescent="0.25">
      <c r="C389" s="101" t="s">
        <v>2443</v>
      </c>
      <c r="D389" s="180" t="s">
        <v>2444</v>
      </c>
      <c r="E389" s="179">
        <v>73181400</v>
      </c>
      <c r="F389" s="183">
        <v>0</v>
      </c>
      <c r="G389" s="184">
        <v>0</v>
      </c>
      <c r="H389" s="184">
        <v>0</v>
      </c>
      <c r="I389" s="184">
        <v>0</v>
      </c>
      <c r="J389" s="184">
        <v>0</v>
      </c>
      <c r="K389" s="184">
        <v>0</v>
      </c>
      <c r="L389" s="184">
        <v>0</v>
      </c>
      <c r="M389" s="184">
        <v>0</v>
      </c>
      <c r="N389" s="184">
        <v>0</v>
      </c>
      <c r="O389" s="184">
        <v>0</v>
      </c>
      <c r="P389" s="184">
        <v>0</v>
      </c>
      <c r="Q389" s="184">
        <v>0</v>
      </c>
      <c r="R389" s="184">
        <v>0</v>
      </c>
      <c r="S389" s="186">
        <v>0</v>
      </c>
      <c r="T389" s="184">
        <v>0</v>
      </c>
      <c r="U389" s="184">
        <v>0</v>
      </c>
      <c r="V389" s="182">
        <v>20040</v>
      </c>
      <c r="W389" s="125"/>
      <c r="X389" s="128"/>
      <c r="Y389" s="128"/>
      <c r="Z389" s="128"/>
      <c r="AA389" s="128"/>
      <c r="AB389" s="128"/>
      <c r="AC389" s="128"/>
      <c r="AD389" s="129">
        <f>SUM(Tabela15[[#This Row],[Jan]:[Dez13]])</f>
        <v>20040</v>
      </c>
      <c r="AE389" s="130">
        <f t="shared" si="10"/>
        <v>6.4523607140097361E-2</v>
      </c>
      <c r="AF389" s="181" t="str">
        <f t="shared" si="11"/>
        <v>A</v>
      </c>
    </row>
    <row r="390" spans="3:32" x14ac:dyDescent="0.25">
      <c r="C390" s="101" t="s">
        <v>2445</v>
      </c>
      <c r="D390" s="180" t="s">
        <v>2446</v>
      </c>
      <c r="E390" s="179">
        <v>73181400</v>
      </c>
      <c r="F390" s="183">
        <v>0</v>
      </c>
      <c r="G390" s="184">
        <v>0</v>
      </c>
      <c r="H390" s="184">
        <v>0</v>
      </c>
      <c r="I390" s="184">
        <v>0</v>
      </c>
      <c r="J390" s="184">
        <v>0</v>
      </c>
      <c r="K390" s="184">
        <v>0</v>
      </c>
      <c r="L390" s="184">
        <v>0</v>
      </c>
      <c r="M390" s="184">
        <v>0</v>
      </c>
      <c r="N390" s="184">
        <v>0</v>
      </c>
      <c r="O390" s="184">
        <v>0</v>
      </c>
      <c r="P390" s="184">
        <v>0</v>
      </c>
      <c r="Q390" s="184">
        <v>0</v>
      </c>
      <c r="R390" s="184">
        <v>0</v>
      </c>
      <c r="S390" s="186">
        <v>0</v>
      </c>
      <c r="T390" s="184">
        <v>0</v>
      </c>
      <c r="U390" s="184">
        <v>0</v>
      </c>
      <c r="V390" s="182">
        <v>3000</v>
      </c>
      <c r="W390" s="125"/>
      <c r="X390" s="128"/>
      <c r="Y390" s="128"/>
      <c r="Z390" s="128"/>
      <c r="AA390" s="128"/>
      <c r="AB390" s="128"/>
      <c r="AC390" s="128"/>
      <c r="AD390" s="129">
        <f>SUM(Tabela15[[#This Row],[Jan]:[Dez13]])</f>
        <v>3000</v>
      </c>
      <c r="AE390" s="130">
        <f t="shared" si="10"/>
        <v>9.6592226257630788E-3</v>
      </c>
      <c r="AF390" s="181" t="str">
        <f t="shared" si="11"/>
        <v>B</v>
      </c>
    </row>
    <row r="391" spans="3:32" x14ac:dyDescent="0.25">
      <c r="C391" s="101" t="s">
        <v>2447</v>
      </c>
      <c r="D391" s="180" t="s">
        <v>2448</v>
      </c>
      <c r="E391" s="179">
        <v>73181400</v>
      </c>
      <c r="F391" s="183">
        <v>0</v>
      </c>
      <c r="G391" s="184">
        <v>0</v>
      </c>
      <c r="H391" s="184">
        <v>0</v>
      </c>
      <c r="I391" s="184">
        <v>0</v>
      </c>
      <c r="J391" s="184">
        <v>0</v>
      </c>
      <c r="K391" s="184">
        <v>0</v>
      </c>
      <c r="L391" s="184">
        <v>0</v>
      </c>
      <c r="M391" s="184">
        <v>0</v>
      </c>
      <c r="N391" s="184">
        <v>0</v>
      </c>
      <c r="O391" s="184">
        <v>0</v>
      </c>
      <c r="P391" s="184">
        <v>0</v>
      </c>
      <c r="Q391" s="184">
        <v>0</v>
      </c>
      <c r="R391" s="184">
        <v>0</v>
      </c>
      <c r="S391" s="186">
        <v>0</v>
      </c>
      <c r="T391" s="184">
        <v>0</v>
      </c>
      <c r="U391" s="184">
        <v>0</v>
      </c>
      <c r="V391" s="182">
        <v>2000</v>
      </c>
      <c r="W391" s="125"/>
      <c r="X391" s="128"/>
      <c r="Y391" s="128"/>
      <c r="Z391" s="128"/>
      <c r="AA391" s="128"/>
      <c r="AB391" s="128"/>
      <c r="AC391" s="128"/>
      <c r="AD391" s="129">
        <f>SUM(Tabela15[[#This Row],[Jan]:[Dez13]])</f>
        <v>2000</v>
      </c>
      <c r="AE391" s="130">
        <f t="shared" si="10"/>
        <v>6.4394817505087189E-3</v>
      </c>
      <c r="AF391" s="181" t="str">
        <f t="shared" si="11"/>
        <v>B</v>
      </c>
    </row>
    <row r="392" spans="3:32" x14ac:dyDescent="0.25">
      <c r="C392" s="101" t="s">
        <v>2449</v>
      </c>
      <c r="D392" s="180" t="s">
        <v>2450</v>
      </c>
      <c r="E392" s="179">
        <v>73181400</v>
      </c>
      <c r="F392" s="183">
        <v>0</v>
      </c>
      <c r="G392" s="184">
        <v>0</v>
      </c>
      <c r="H392" s="184">
        <v>0</v>
      </c>
      <c r="I392" s="184">
        <v>0</v>
      </c>
      <c r="J392" s="184">
        <v>0</v>
      </c>
      <c r="K392" s="184">
        <v>0</v>
      </c>
      <c r="L392" s="184">
        <v>0</v>
      </c>
      <c r="M392" s="184">
        <v>0</v>
      </c>
      <c r="N392" s="184">
        <v>0</v>
      </c>
      <c r="O392" s="184">
        <v>0</v>
      </c>
      <c r="P392" s="184">
        <v>0</v>
      </c>
      <c r="Q392" s="184">
        <v>0</v>
      </c>
      <c r="R392" s="184">
        <v>0</v>
      </c>
      <c r="S392" s="186">
        <v>0</v>
      </c>
      <c r="T392" s="184">
        <v>0</v>
      </c>
      <c r="U392" s="184">
        <v>0</v>
      </c>
      <c r="V392" s="182">
        <v>288</v>
      </c>
      <c r="W392" s="125"/>
      <c r="X392" s="128"/>
      <c r="Y392" s="128"/>
      <c r="Z392" s="128"/>
      <c r="AA392" s="128"/>
      <c r="AB392" s="128"/>
      <c r="AC392" s="128"/>
      <c r="AD392" s="129">
        <f>SUM(Tabela15[[#This Row],[Jan]:[Dez13]])</f>
        <v>288</v>
      </c>
      <c r="AE392" s="130">
        <f t="shared" si="10"/>
        <v>9.2728537207325558E-4</v>
      </c>
      <c r="AF392" s="181" t="str">
        <f t="shared" si="11"/>
        <v>C</v>
      </c>
    </row>
    <row r="393" spans="3:32" x14ac:dyDescent="0.25">
      <c r="C393" s="101" t="s">
        <v>2451</v>
      </c>
      <c r="D393" s="180" t="s">
        <v>2452</v>
      </c>
      <c r="E393" s="179">
        <v>73181400</v>
      </c>
      <c r="F393" s="183">
        <v>0</v>
      </c>
      <c r="G393" s="184">
        <v>0</v>
      </c>
      <c r="H393" s="184">
        <v>0</v>
      </c>
      <c r="I393" s="184">
        <v>0</v>
      </c>
      <c r="J393" s="184">
        <v>0</v>
      </c>
      <c r="K393" s="184">
        <v>0</v>
      </c>
      <c r="L393" s="184">
        <v>0</v>
      </c>
      <c r="M393" s="184">
        <v>0</v>
      </c>
      <c r="N393" s="184">
        <v>0</v>
      </c>
      <c r="O393" s="184">
        <v>0</v>
      </c>
      <c r="P393" s="184">
        <v>0</v>
      </c>
      <c r="Q393" s="184">
        <v>0</v>
      </c>
      <c r="R393" s="184">
        <v>0</v>
      </c>
      <c r="S393" s="186">
        <v>0</v>
      </c>
      <c r="T393" s="184">
        <v>0</v>
      </c>
      <c r="U393" s="184">
        <v>0</v>
      </c>
      <c r="V393" s="182">
        <v>1000</v>
      </c>
      <c r="W393" s="125"/>
      <c r="X393" s="128"/>
      <c r="Y393" s="128"/>
      <c r="Z393" s="128"/>
      <c r="AA393" s="128"/>
      <c r="AB393" s="128"/>
      <c r="AC393" s="128"/>
      <c r="AD393" s="129">
        <f>SUM(Tabela15[[#This Row],[Jan]:[Dez13]])</f>
        <v>1000</v>
      </c>
      <c r="AE393" s="130">
        <f t="shared" si="10"/>
        <v>3.2197408752543595E-3</v>
      </c>
      <c r="AF393" s="181" t="str">
        <f t="shared" si="11"/>
        <v>C</v>
      </c>
    </row>
    <row r="394" spans="3:32" x14ac:dyDescent="0.25">
      <c r="C394" s="101" t="s">
        <v>2453</v>
      </c>
      <c r="D394" s="180" t="s">
        <v>2454</v>
      </c>
      <c r="E394" s="179">
        <v>73181400</v>
      </c>
      <c r="F394" s="183">
        <v>0</v>
      </c>
      <c r="G394" s="184">
        <v>0</v>
      </c>
      <c r="H394" s="184">
        <v>0</v>
      </c>
      <c r="I394" s="184">
        <v>0</v>
      </c>
      <c r="J394" s="184">
        <v>0</v>
      </c>
      <c r="K394" s="184">
        <v>0</v>
      </c>
      <c r="L394" s="184">
        <v>0</v>
      </c>
      <c r="M394" s="184">
        <v>0</v>
      </c>
      <c r="N394" s="184">
        <v>0</v>
      </c>
      <c r="O394" s="184">
        <v>0</v>
      </c>
      <c r="P394" s="184">
        <v>0</v>
      </c>
      <c r="Q394" s="184">
        <v>0</v>
      </c>
      <c r="R394" s="184">
        <v>0</v>
      </c>
      <c r="S394" s="186">
        <v>0</v>
      </c>
      <c r="T394" s="184">
        <v>0</v>
      </c>
      <c r="U394" s="184">
        <v>0</v>
      </c>
      <c r="V394" s="182">
        <v>200</v>
      </c>
      <c r="W394" s="125"/>
      <c r="X394" s="128"/>
      <c r="Y394" s="128"/>
      <c r="Z394" s="128"/>
      <c r="AA394" s="128"/>
      <c r="AB394" s="128"/>
      <c r="AC394" s="128"/>
      <c r="AD394" s="129">
        <f>SUM(Tabela15[[#This Row],[Jan]:[Dez13]])</f>
        <v>200</v>
      </c>
      <c r="AE394" s="130">
        <f t="shared" si="10"/>
        <v>6.4394817505087189E-4</v>
      </c>
      <c r="AF394" s="181" t="str">
        <f t="shared" si="11"/>
        <v>C</v>
      </c>
    </row>
    <row r="395" spans="3:32" x14ac:dyDescent="0.25">
      <c r="C395" s="101" t="s">
        <v>2455</v>
      </c>
      <c r="D395" s="180" t="s">
        <v>2456</v>
      </c>
      <c r="E395" s="179">
        <v>73181400</v>
      </c>
      <c r="F395" s="183">
        <v>0</v>
      </c>
      <c r="G395" s="184">
        <v>0</v>
      </c>
      <c r="H395" s="184">
        <v>0</v>
      </c>
      <c r="I395" s="184">
        <v>0</v>
      </c>
      <c r="J395" s="184">
        <v>0</v>
      </c>
      <c r="K395" s="184">
        <v>0</v>
      </c>
      <c r="L395" s="184">
        <v>0</v>
      </c>
      <c r="M395" s="184">
        <v>0</v>
      </c>
      <c r="N395" s="184">
        <v>0</v>
      </c>
      <c r="O395" s="184">
        <v>0</v>
      </c>
      <c r="P395" s="184">
        <v>0</v>
      </c>
      <c r="Q395" s="184">
        <v>0</v>
      </c>
      <c r="R395" s="184">
        <v>0</v>
      </c>
      <c r="S395" s="186">
        <v>0</v>
      </c>
      <c r="T395" s="184">
        <v>0</v>
      </c>
      <c r="U395" s="184">
        <v>0</v>
      </c>
      <c r="V395" s="182">
        <v>288</v>
      </c>
      <c r="W395" s="125"/>
      <c r="X395" s="128"/>
      <c r="Y395" s="128"/>
      <c r="Z395" s="128"/>
      <c r="AA395" s="128"/>
      <c r="AB395" s="128"/>
      <c r="AC395" s="128"/>
      <c r="AD395" s="129">
        <f>SUM(Tabela15[[#This Row],[Jan]:[Dez13]])</f>
        <v>288</v>
      </c>
      <c r="AE395" s="130">
        <f t="shared" si="10"/>
        <v>9.2728537207325558E-4</v>
      </c>
      <c r="AF395" s="181" t="str">
        <f t="shared" si="11"/>
        <v>C</v>
      </c>
    </row>
    <row r="396" spans="3:32" x14ac:dyDescent="0.25">
      <c r="C396" s="101" t="s">
        <v>2457</v>
      </c>
      <c r="D396" s="180" t="s">
        <v>2458</v>
      </c>
      <c r="E396" s="179">
        <v>73181400</v>
      </c>
      <c r="F396" s="183">
        <v>0</v>
      </c>
      <c r="G396" s="184">
        <v>0</v>
      </c>
      <c r="H396" s="184">
        <v>0</v>
      </c>
      <c r="I396" s="184">
        <v>0</v>
      </c>
      <c r="J396" s="184">
        <v>0</v>
      </c>
      <c r="K396" s="184">
        <v>0</v>
      </c>
      <c r="L396" s="184">
        <v>0</v>
      </c>
      <c r="M396" s="184">
        <v>0</v>
      </c>
      <c r="N396" s="184">
        <v>0</v>
      </c>
      <c r="O396" s="184">
        <v>0</v>
      </c>
      <c r="P396" s="184">
        <v>0</v>
      </c>
      <c r="Q396" s="184">
        <v>0</v>
      </c>
      <c r="R396" s="184">
        <v>0</v>
      </c>
      <c r="S396" s="186">
        <v>0</v>
      </c>
      <c r="T396" s="184">
        <v>0</v>
      </c>
      <c r="U396" s="184">
        <v>0</v>
      </c>
      <c r="V396" s="182">
        <v>144</v>
      </c>
      <c r="W396" s="125"/>
      <c r="X396" s="128"/>
      <c r="Y396" s="128"/>
      <c r="Z396" s="128"/>
      <c r="AA396" s="128"/>
      <c r="AB396" s="128"/>
      <c r="AC396" s="128"/>
      <c r="AD396" s="129">
        <f>SUM(Tabela15[[#This Row],[Jan]:[Dez13]])</f>
        <v>144</v>
      </c>
      <c r="AE396" s="130">
        <f t="shared" si="10"/>
        <v>4.6364268603662779E-4</v>
      </c>
      <c r="AF396" s="181" t="str">
        <f t="shared" si="11"/>
        <v>C</v>
      </c>
    </row>
    <row r="397" spans="3:32" x14ac:dyDescent="0.25">
      <c r="C397" s="101" t="s">
        <v>2459</v>
      </c>
      <c r="D397" s="180" t="s">
        <v>2460</v>
      </c>
      <c r="E397" s="179">
        <v>73181400</v>
      </c>
      <c r="F397" s="183">
        <v>0</v>
      </c>
      <c r="G397" s="184">
        <v>0</v>
      </c>
      <c r="H397" s="184">
        <v>0</v>
      </c>
      <c r="I397" s="184">
        <v>0</v>
      </c>
      <c r="J397" s="184">
        <v>0</v>
      </c>
      <c r="K397" s="184">
        <v>0</v>
      </c>
      <c r="L397" s="184">
        <v>0</v>
      </c>
      <c r="M397" s="184">
        <v>0</v>
      </c>
      <c r="N397" s="184">
        <v>0</v>
      </c>
      <c r="O397" s="184">
        <v>0</v>
      </c>
      <c r="P397" s="184">
        <v>0</v>
      </c>
      <c r="Q397" s="184">
        <v>0</v>
      </c>
      <c r="R397" s="184">
        <v>0</v>
      </c>
      <c r="S397" s="186">
        <v>0</v>
      </c>
      <c r="T397" s="184">
        <v>0</v>
      </c>
      <c r="U397" s="184">
        <v>0</v>
      </c>
      <c r="V397" s="182">
        <v>600</v>
      </c>
      <c r="W397" s="125"/>
      <c r="X397" s="128"/>
      <c r="Y397" s="128"/>
      <c r="Z397" s="128"/>
      <c r="AA397" s="128"/>
      <c r="AB397" s="128"/>
      <c r="AC397" s="128"/>
      <c r="AD397" s="129">
        <f>SUM(Tabela15[[#This Row],[Jan]:[Dez13]])</f>
        <v>600</v>
      </c>
      <c r="AE397" s="130">
        <f t="shared" si="10"/>
        <v>1.9318445251526157E-3</v>
      </c>
      <c r="AF397" s="181" t="str">
        <f t="shared" si="11"/>
        <v>C</v>
      </c>
    </row>
  </sheetData>
  <phoneticPr fontId="6" type="noConversion"/>
  <conditionalFormatting sqref="C378:C382">
    <cfRule type="duplicateValues" dxfId="1" priority="1"/>
    <cfRule type="duplicateValues" dxfId="0" priority="2"/>
  </conditionalFormatting>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83888-D81B-499E-A905-BB371364EDE8}">
  <dimension ref="A1:DN2104"/>
  <sheetViews>
    <sheetView topLeftCell="DF1" workbookViewId="0">
      <selection activeCell="DP2" sqref="DP2"/>
    </sheetView>
  </sheetViews>
  <sheetFormatPr defaultRowHeight="15" x14ac:dyDescent="0.25"/>
  <cols>
    <col min="1" max="1" width="35" style="81" customWidth="1"/>
    <col min="2" max="2" width="15" style="81" customWidth="1"/>
    <col min="3" max="3" width="12" style="81" customWidth="1"/>
    <col min="4" max="5" width="30" style="81" customWidth="1"/>
    <col min="6" max="6" width="15" style="81" customWidth="1"/>
    <col min="7" max="7" width="9.140625" style="81"/>
    <col min="8" max="8" width="35" style="81" customWidth="1"/>
    <col min="9" max="9" width="15" style="81" customWidth="1"/>
    <col min="10" max="10" width="12" style="81" customWidth="1"/>
    <col min="11" max="12" width="30" style="81" customWidth="1"/>
    <col min="13" max="13" width="15" style="81" customWidth="1"/>
    <col min="14" max="14" width="9.140625" style="81"/>
    <col min="15" max="15" width="35" style="81" customWidth="1"/>
    <col min="16" max="16" width="15" style="81" customWidth="1"/>
    <col min="17" max="17" width="12" style="81" customWidth="1"/>
    <col min="18" max="19" width="30" style="81" customWidth="1"/>
    <col min="20" max="20" width="15" style="81" customWidth="1"/>
    <col min="21" max="21" width="9.140625" style="81"/>
    <col min="22" max="22" width="35" style="81" customWidth="1"/>
    <col min="23" max="23" width="15" style="81" customWidth="1"/>
    <col min="24" max="24" width="12" style="81" customWidth="1"/>
    <col min="25" max="26" width="30" style="81" customWidth="1"/>
    <col min="27" max="27" width="15" style="81" customWidth="1"/>
    <col min="28" max="28" width="9.140625" style="81"/>
    <col min="29" max="29" width="35" style="81" customWidth="1"/>
    <col min="30" max="30" width="15" style="81" customWidth="1"/>
    <col min="31" max="31" width="12" style="81" customWidth="1"/>
    <col min="32" max="33" width="30" style="81" customWidth="1"/>
    <col min="34" max="34" width="15" style="81" customWidth="1"/>
    <col min="35" max="35" width="9.140625" style="81"/>
    <col min="36" max="36" width="35" style="81" customWidth="1"/>
    <col min="37" max="37" width="15" style="81" customWidth="1"/>
    <col min="38" max="38" width="12" style="81" customWidth="1"/>
    <col min="39" max="40" width="30" style="81" customWidth="1"/>
    <col min="41" max="41" width="15" style="81" customWidth="1"/>
    <col min="42" max="42" width="9.140625" style="81"/>
    <col min="43" max="43" width="35" style="81" customWidth="1"/>
    <col min="44" max="44" width="15" style="81" customWidth="1"/>
    <col min="45" max="45" width="12" style="81" customWidth="1"/>
    <col min="46" max="47" width="30" style="81" customWidth="1"/>
    <col min="48" max="48" width="15" style="81" customWidth="1"/>
    <col min="49" max="49" width="9.140625" style="81"/>
    <col min="50" max="50" width="35" style="81" customWidth="1"/>
    <col min="51" max="51" width="15" style="81" customWidth="1"/>
    <col min="52" max="52" width="12" style="81" customWidth="1"/>
    <col min="53" max="54" width="30" style="81" customWidth="1"/>
    <col min="55" max="55" width="15" style="81" customWidth="1"/>
    <col min="56" max="56" width="9.140625" style="81"/>
    <col min="57" max="57" width="35" style="81" customWidth="1"/>
    <col min="58" max="58" width="15" style="81" customWidth="1"/>
    <col min="59" max="59" width="12" style="81" customWidth="1"/>
    <col min="60" max="61" width="30" style="81" customWidth="1"/>
    <col min="62" max="62" width="15" style="81" customWidth="1"/>
    <col min="63" max="63" width="9.140625" style="81"/>
    <col min="64" max="64" width="35" style="81" customWidth="1"/>
    <col min="65" max="65" width="15" style="81" customWidth="1"/>
    <col min="66" max="66" width="12" style="81" customWidth="1"/>
    <col min="67" max="68" width="30" style="81" customWidth="1"/>
    <col min="69" max="69" width="15" style="81" customWidth="1"/>
    <col min="70" max="70" width="9.140625" style="81"/>
    <col min="71" max="71" width="35" style="81" customWidth="1"/>
    <col min="72" max="72" width="15" style="81" customWidth="1"/>
    <col min="73" max="73" width="12" style="81" customWidth="1"/>
    <col min="74" max="75" width="30" style="81" customWidth="1"/>
    <col min="76" max="76" width="15" style="81" customWidth="1"/>
    <col min="77" max="77" width="9.140625" style="81"/>
    <col min="78" max="78" width="35" style="81" customWidth="1"/>
    <col min="79" max="79" width="15" style="81" customWidth="1"/>
    <col min="80" max="80" width="12" style="81" customWidth="1"/>
    <col min="81" max="82" width="30" style="81" customWidth="1"/>
    <col min="83" max="83" width="15" style="81" customWidth="1"/>
    <col min="84" max="84" width="9.140625" style="81"/>
    <col min="85" max="85" width="35" style="81" customWidth="1"/>
    <col min="86" max="86" width="15" style="81" customWidth="1"/>
    <col min="87" max="87" width="12" style="81" customWidth="1"/>
    <col min="88" max="89" width="30" style="81" customWidth="1"/>
    <col min="90" max="90" width="15" style="81" customWidth="1"/>
    <col min="91" max="91" width="9.140625" style="81"/>
    <col min="92" max="92" width="35" style="81" customWidth="1"/>
    <col min="93" max="93" width="15" style="81" customWidth="1"/>
    <col min="94" max="94" width="12" style="81" customWidth="1"/>
    <col min="95" max="96" width="30" style="81" customWidth="1"/>
    <col min="97" max="97" width="15" style="81" customWidth="1"/>
    <col min="98" max="98" width="9.140625" style="81"/>
    <col min="99" max="99" width="81.5703125" style="81" bestFit="1" customWidth="1"/>
    <col min="100" max="100" width="18.28515625" style="81" bestFit="1" customWidth="1"/>
    <col min="101" max="101" width="10.140625" style="81" bestFit="1" customWidth="1"/>
    <col min="102" max="102" width="27.5703125" style="81" bestFit="1" customWidth="1"/>
    <col min="103" max="103" width="60.42578125" style="81" bestFit="1" customWidth="1"/>
    <col min="104" max="104" width="12.28515625" style="81" bestFit="1" customWidth="1"/>
    <col min="105" max="105" width="9.140625" style="81"/>
    <col min="106" max="106" width="81.5703125" style="81" bestFit="1" customWidth="1"/>
    <col min="107" max="107" width="18.42578125" style="81" bestFit="1" customWidth="1"/>
    <col min="108" max="108" width="10.140625" style="81" bestFit="1" customWidth="1"/>
    <col min="109" max="109" width="27.5703125" style="81" bestFit="1" customWidth="1"/>
    <col min="110" max="110" width="60.42578125" style="81" bestFit="1" customWidth="1"/>
    <col min="111" max="111" width="12.28515625" style="81" bestFit="1" customWidth="1"/>
    <col min="112" max="112" width="9.140625" style="81"/>
    <col min="113" max="113" width="81.5703125" style="81" bestFit="1" customWidth="1"/>
    <col min="114" max="114" width="18.42578125" style="81" bestFit="1" customWidth="1"/>
    <col min="115" max="115" width="10.140625" style="81" bestFit="1" customWidth="1"/>
    <col min="116" max="116" width="27.5703125" style="81" bestFit="1" customWidth="1"/>
    <col min="117" max="117" width="60.42578125" style="81" bestFit="1" customWidth="1"/>
    <col min="118" max="118" width="12.28515625" style="81" bestFit="1" customWidth="1"/>
    <col min="119" max="16384" width="9.140625" style="81"/>
  </cols>
  <sheetData>
    <row r="1" spans="1:118" ht="15.75" x14ac:dyDescent="0.25">
      <c r="A1" s="148" t="s">
        <v>2328</v>
      </c>
      <c r="B1" s="147"/>
      <c r="C1" s="147"/>
      <c r="D1" s="147"/>
      <c r="E1" s="147"/>
      <c r="F1" s="147"/>
      <c r="H1" s="148" t="s">
        <v>2329</v>
      </c>
      <c r="I1" s="147"/>
      <c r="J1" s="147"/>
      <c r="K1" s="147"/>
      <c r="L1" s="147"/>
      <c r="M1" s="147"/>
      <c r="O1" s="148" t="s">
        <v>2330</v>
      </c>
      <c r="P1" s="147"/>
      <c r="Q1" s="147"/>
      <c r="R1" s="147"/>
      <c r="S1" s="147"/>
      <c r="T1" s="147"/>
      <c r="V1" s="148" t="s">
        <v>2331</v>
      </c>
      <c r="W1" s="147"/>
      <c r="X1" s="147"/>
      <c r="Y1" s="147"/>
      <c r="Z1" s="147"/>
      <c r="AA1" s="147"/>
      <c r="AC1" s="148" t="s">
        <v>2332</v>
      </c>
      <c r="AD1" s="147"/>
      <c r="AE1" s="147"/>
      <c r="AF1" s="147"/>
      <c r="AG1" s="147"/>
      <c r="AH1" s="147"/>
      <c r="AJ1" s="148" t="s">
        <v>2333</v>
      </c>
      <c r="AK1" s="147"/>
      <c r="AL1" s="147"/>
      <c r="AM1" s="147"/>
      <c r="AN1" s="147"/>
      <c r="AO1" s="147"/>
      <c r="AQ1" s="148" t="s">
        <v>2334</v>
      </c>
      <c r="AR1" s="147"/>
      <c r="AS1" s="147"/>
      <c r="AT1" s="147"/>
      <c r="AU1" s="147"/>
      <c r="AV1" s="147"/>
      <c r="AX1" s="148" t="s">
        <v>2335</v>
      </c>
      <c r="AY1" s="147"/>
      <c r="AZ1" s="147"/>
      <c r="BA1" s="147"/>
      <c r="BB1" s="147"/>
      <c r="BC1" s="147"/>
      <c r="BE1" s="148" t="s">
        <v>2336</v>
      </c>
      <c r="BF1" s="147"/>
      <c r="BG1" s="147"/>
      <c r="BH1" s="147"/>
      <c r="BI1" s="147"/>
      <c r="BJ1" s="147"/>
      <c r="BL1" s="148" t="s">
        <v>2337</v>
      </c>
      <c r="BM1" s="147"/>
      <c r="BN1" s="147"/>
      <c r="BO1" s="147"/>
      <c r="BP1" s="147"/>
      <c r="BQ1" s="147"/>
      <c r="BS1" s="148" t="s">
        <v>2338</v>
      </c>
      <c r="BT1" s="147"/>
      <c r="BU1" s="147"/>
      <c r="BV1" s="147"/>
      <c r="BW1" s="147"/>
      <c r="BX1" s="147"/>
      <c r="BZ1" s="148" t="s">
        <v>2339</v>
      </c>
      <c r="CA1" s="147"/>
      <c r="CB1" s="147"/>
      <c r="CC1" s="147"/>
      <c r="CD1" s="147"/>
      <c r="CE1" s="147"/>
      <c r="CG1" s="148" t="s">
        <v>2340</v>
      </c>
      <c r="CH1" s="147"/>
      <c r="CI1" s="147"/>
      <c r="CJ1" s="147"/>
      <c r="CK1" s="147"/>
      <c r="CL1" s="147"/>
      <c r="CN1" s="148" t="s">
        <v>2341</v>
      </c>
      <c r="CO1" s="147"/>
      <c r="CP1" s="147"/>
      <c r="CQ1" s="147"/>
      <c r="CR1" s="147"/>
      <c r="CS1" s="147"/>
      <c r="CU1" s="146">
        <v>46082</v>
      </c>
      <c r="CV1" s="147"/>
      <c r="CW1" s="147"/>
      <c r="CX1" s="147"/>
      <c r="CY1" s="147"/>
      <c r="CZ1" s="147"/>
      <c r="DB1" s="146">
        <v>46113</v>
      </c>
      <c r="DC1" s="147"/>
      <c r="DD1" s="147"/>
      <c r="DE1" s="147"/>
      <c r="DF1" s="147"/>
      <c r="DG1" s="147"/>
      <c r="DI1" s="146">
        <v>46143</v>
      </c>
      <c r="DJ1" s="147"/>
      <c r="DK1" s="147"/>
      <c r="DL1" s="147"/>
      <c r="DM1" s="147"/>
      <c r="DN1" s="147"/>
    </row>
    <row r="2" spans="1:118" x14ac:dyDescent="0.25">
      <c r="A2" s="134" t="s">
        <v>725</v>
      </c>
      <c r="B2" s="134" t="s">
        <v>726</v>
      </c>
      <c r="C2" s="134" t="s">
        <v>1250</v>
      </c>
      <c r="D2" s="134" t="s">
        <v>1</v>
      </c>
      <c r="E2" s="134" t="s">
        <v>0</v>
      </c>
      <c r="F2" s="134" t="s">
        <v>2044</v>
      </c>
      <c r="H2" s="134" t="s">
        <v>725</v>
      </c>
      <c r="I2" s="134" t="s">
        <v>726</v>
      </c>
      <c r="J2" s="134" t="s">
        <v>1250</v>
      </c>
      <c r="K2" s="134" t="s">
        <v>1</v>
      </c>
      <c r="L2" s="134" t="s">
        <v>0</v>
      </c>
      <c r="M2" s="134" t="s">
        <v>2044</v>
      </c>
      <c r="O2" s="134" t="s">
        <v>725</v>
      </c>
      <c r="P2" s="134" t="s">
        <v>726</v>
      </c>
      <c r="Q2" s="134" t="s">
        <v>1250</v>
      </c>
      <c r="R2" s="134" t="s">
        <v>1</v>
      </c>
      <c r="S2" s="134" t="s">
        <v>0</v>
      </c>
      <c r="T2" s="134" t="s">
        <v>2044</v>
      </c>
      <c r="V2" s="134" t="s">
        <v>725</v>
      </c>
      <c r="W2" s="134" t="s">
        <v>726</v>
      </c>
      <c r="X2" s="134" t="s">
        <v>1250</v>
      </c>
      <c r="Y2" s="134" t="s">
        <v>1</v>
      </c>
      <c r="Z2" s="134" t="s">
        <v>0</v>
      </c>
      <c r="AA2" s="134" t="s">
        <v>2044</v>
      </c>
      <c r="AC2" s="134" t="s">
        <v>725</v>
      </c>
      <c r="AD2" s="134" t="s">
        <v>726</v>
      </c>
      <c r="AE2" s="134" t="s">
        <v>1250</v>
      </c>
      <c r="AF2" s="134" t="s">
        <v>1</v>
      </c>
      <c r="AG2" s="134" t="s">
        <v>0</v>
      </c>
      <c r="AH2" s="134" t="s">
        <v>2044</v>
      </c>
      <c r="AJ2" s="134" t="s">
        <v>725</v>
      </c>
      <c r="AK2" s="134" t="s">
        <v>726</v>
      </c>
      <c r="AL2" s="134" t="s">
        <v>1250</v>
      </c>
      <c r="AM2" s="134" t="s">
        <v>1</v>
      </c>
      <c r="AN2" s="134" t="s">
        <v>0</v>
      </c>
      <c r="AO2" s="134" t="s">
        <v>2044</v>
      </c>
      <c r="AQ2" s="134" t="s">
        <v>725</v>
      </c>
      <c r="AR2" s="134" t="s">
        <v>726</v>
      </c>
      <c r="AS2" s="134" t="s">
        <v>1250</v>
      </c>
      <c r="AT2" s="134" t="s">
        <v>1</v>
      </c>
      <c r="AU2" s="134" t="s">
        <v>0</v>
      </c>
      <c r="AV2" s="134" t="s">
        <v>2044</v>
      </c>
      <c r="AX2" s="134" t="s">
        <v>725</v>
      </c>
      <c r="AY2" s="134" t="s">
        <v>726</v>
      </c>
      <c r="AZ2" s="134" t="s">
        <v>1250</v>
      </c>
      <c r="BA2" s="134" t="s">
        <v>1</v>
      </c>
      <c r="BB2" s="134" t="s">
        <v>0</v>
      </c>
      <c r="BC2" s="134" t="s">
        <v>2044</v>
      </c>
      <c r="BE2" s="134" t="s">
        <v>725</v>
      </c>
      <c r="BF2" s="134" t="s">
        <v>726</v>
      </c>
      <c r="BG2" s="134" t="s">
        <v>1250</v>
      </c>
      <c r="BH2" s="134" t="s">
        <v>1</v>
      </c>
      <c r="BI2" s="134" t="s">
        <v>0</v>
      </c>
      <c r="BJ2" s="134" t="s">
        <v>2044</v>
      </c>
      <c r="BL2" s="134" t="s">
        <v>725</v>
      </c>
      <c r="BM2" s="134" t="s">
        <v>726</v>
      </c>
      <c r="BN2" s="134" t="s">
        <v>1250</v>
      </c>
      <c r="BO2" s="134" t="s">
        <v>1</v>
      </c>
      <c r="BP2" s="134" t="s">
        <v>0</v>
      </c>
      <c r="BQ2" s="134" t="s">
        <v>2044</v>
      </c>
      <c r="BS2" s="134" t="s">
        <v>725</v>
      </c>
      <c r="BT2" s="134" t="s">
        <v>726</v>
      </c>
      <c r="BU2" s="134" t="s">
        <v>1250</v>
      </c>
      <c r="BV2" s="134" t="s">
        <v>1</v>
      </c>
      <c r="BW2" s="134" t="s">
        <v>0</v>
      </c>
      <c r="BX2" s="134" t="s">
        <v>2044</v>
      </c>
      <c r="BZ2" s="134" t="s">
        <v>725</v>
      </c>
      <c r="CA2" s="134" t="s">
        <v>726</v>
      </c>
      <c r="CB2" s="134" t="s">
        <v>1250</v>
      </c>
      <c r="CC2" s="134" t="s">
        <v>1</v>
      </c>
      <c r="CD2" s="134" t="s">
        <v>0</v>
      </c>
      <c r="CE2" s="134" t="s">
        <v>2044</v>
      </c>
      <c r="CG2" s="134" t="s">
        <v>725</v>
      </c>
      <c r="CH2" s="134" t="s">
        <v>726</v>
      </c>
      <c r="CI2" s="134" t="s">
        <v>1250</v>
      </c>
      <c r="CJ2" s="134" t="s">
        <v>1</v>
      </c>
      <c r="CK2" s="134" t="s">
        <v>0</v>
      </c>
      <c r="CL2" s="134" t="s">
        <v>2044</v>
      </c>
      <c r="CN2" s="134" t="s">
        <v>725</v>
      </c>
      <c r="CO2" s="134" t="s">
        <v>726</v>
      </c>
      <c r="CP2" s="134" t="s">
        <v>1250</v>
      </c>
      <c r="CQ2" s="134" t="s">
        <v>1</v>
      </c>
      <c r="CR2" s="134" t="s">
        <v>0</v>
      </c>
      <c r="CS2" s="134" t="s">
        <v>2044</v>
      </c>
      <c r="CU2" s="134" t="s">
        <v>725</v>
      </c>
      <c r="CV2" s="134" t="s">
        <v>726</v>
      </c>
      <c r="CW2" s="134" t="s">
        <v>1250</v>
      </c>
      <c r="CX2" s="134" t="s">
        <v>1</v>
      </c>
      <c r="CY2" s="134" t="s">
        <v>0</v>
      </c>
      <c r="CZ2" s="134" t="s">
        <v>2044</v>
      </c>
      <c r="DB2" s="134" t="s">
        <v>725</v>
      </c>
      <c r="DC2" s="134" t="s">
        <v>726</v>
      </c>
      <c r="DD2" s="134" t="s">
        <v>1250</v>
      </c>
      <c r="DE2" s="134" t="s">
        <v>1</v>
      </c>
      <c r="DF2" s="134" t="s">
        <v>0</v>
      </c>
      <c r="DG2" s="134" t="s">
        <v>2044</v>
      </c>
      <c r="DI2" s="134" t="s">
        <v>725</v>
      </c>
      <c r="DJ2" s="134" t="s">
        <v>726</v>
      </c>
      <c r="DK2" s="134" t="s">
        <v>1250</v>
      </c>
      <c r="DL2" s="134" t="s">
        <v>1</v>
      </c>
      <c r="DM2" s="134" t="s">
        <v>0</v>
      </c>
      <c r="DN2" s="134" t="s">
        <v>2044</v>
      </c>
    </row>
    <row r="3" spans="1:118" x14ac:dyDescent="0.25">
      <c r="A3" s="81" t="s">
        <v>757</v>
      </c>
      <c r="B3" s="81" t="s">
        <v>758</v>
      </c>
      <c r="C3" s="81">
        <v>12</v>
      </c>
      <c r="D3" s="81" t="s">
        <v>436</v>
      </c>
      <c r="E3" s="81" t="s">
        <v>556</v>
      </c>
      <c r="F3" s="81">
        <v>1526</v>
      </c>
      <c r="H3" s="81" t="s">
        <v>737</v>
      </c>
      <c r="I3" s="81" t="s">
        <v>738</v>
      </c>
      <c r="J3" s="81">
        <v>1</v>
      </c>
      <c r="K3" s="81" t="s">
        <v>1843</v>
      </c>
      <c r="L3" s="81" t="s">
        <v>1214</v>
      </c>
      <c r="M3" s="81">
        <v>1209</v>
      </c>
      <c r="O3" s="81" t="s">
        <v>741</v>
      </c>
      <c r="P3" s="81" t="s">
        <v>742</v>
      </c>
      <c r="Q3" s="81">
        <v>6</v>
      </c>
      <c r="R3" s="81" t="s">
        <v>437</v>
      </c>
      <c r="S3" s="81" t="s">
        <v>1820</v>
      </c>
      <c r="T3" s="81">
        <v>1097</v>
      </c>
      <c r="V3" s="81" t="s">
        <v>934</v>
      </c>
      <c r="W3" s="81" t="s">
        <v>935</v>
      </c>
      <c r="X3" s="81">
        <v>22</v>
      </c>
      <c r="Y3" s="81" t="s">
        <v>1173</v>
      </c>
      <c r="Z3" s="81" t="s">
        <v>1174</v>
      </c>
      <c r="AA3" s="81">
        <v>0</v>
      </c>
      <c r="AC3" s="81" t="s">
        <v>2230</v>
      </c>
      <c r="AD3" s="81" t="s">
        <v>866</v>
      </c>
      <c r="AE3" s="81">
        <v>1</v>
      </c>
      <c r="AF3" s="81" t="s">
        <v>437</v>
      </c>
      <c r="AG3" s="81" t="s">
        <v>1094</v>
      </c>
      <c r="AH3" s="81">
        <v>1097</v>
      </c>
      <c r="AJ3" s="81" t="s">
        <v>751</v>
      </c>
      <c r="AK3" s="81" t="s">
        <v>752</v>
      </c>
      <c r="AL3" s="81">
        <v>12</v>
      </c>
      <c r="AM3" s="81" t="s">
        <v>437</v>
      </c>
      <c r="AN3" s="81" t="s">
        <v>1094</v>
      </c>
      <c r="AO3" s="81">
        <v>1097</v>
      </c>
      <c r="AQ3" s="81" t="s">
        <v>772</v>
      </c>
      <c r="AR3" s="81" t="s">
        <v>773</v>
      </c>
      <c r="AS3" s="81">
        <v>4</v>
      </c>
      <c r="AT3" s="81" t="s">
        <v>529</v>
      </c>
      <c r="AU3" s="81" t="s">
        <v>563</v>
      </c>
      <c r="AV3" s="81">
        <v>1532</v>
      </c>
      <c r="AX3" s="81" t="s">
        <v>2076</v>
      </c>
      <c r="AY3" s="81" t="s">
        <v>2090</v>
      </c>
      <c r="AZ3" s="81">
        <v>12</v>
      </c>
      <c r="BA3" s="81" t="s">
        <v>436</v>
      </c>
      <c r="BB3" s="81" t="s">
        <v>1124</v>
      </c>
      <c r="BC3" s="81">
        <v>1013</v>
      </c>
      <c r="BE3" s="81" t="s">
        <v>973</v>
      </c>
      <c r="BF3" s="81" t="s">
        <v>974</v>
      </c>
      <c r="BG3" s="81">
        <v>12</v>
      </c>
      <c r="BH3" s="81" t="s">
        <v>529</v>
      </c>
      <c r="BI3" s="81" t="s">
        <v>2127</v>
      </c>
      <c r="BJ3" s="81">
        <v>1573</v>
      </c>
      <c r="BL3" s="81" t="s">
        <v>973</v>
      </c>
      <c r="BM3" s="81" t="s">
        <v>974</v>
      </c>
      <c r="BN3" s="81">
        <v>12</v>
      </c>
      <c r="BO3" s="81" t="s">
        <v>529</v>
      </c>
      <c r="BP3" s="81" t="s">
        <v>2168</v>
      </c>
      <c r="BQ3" s="81">
        <v>1152</v>
      </c>
      <c r="BS3" s="81" t="s">
        <v>804</v>
      </c>
      <c r="BT3" s="81" t="s">
        <v>805</v>
      </c>
      <c r="BU3" s="81">
        <v>12</v>
      </c>
      <c r="BV3" s="81" t="s">
        <v>529</v>
      </c>
      <c r="BW3" s="81" t="s">
        <v>1881</v>
      </c>
      <c r="BX3" s="81">
        <v>1115</v>
      </c>
      <c r="BZ3" s="81" t="s">
        <v>780</v>
      </c>
      <c r="CA3" s="81" t="s">
        <v>781</v>
      </c>
      <c r="CB3" s="81">
        <v>12</v>
      </c>
      <c r="CC3" s="81" t="s">
        <v>436</v>
      </c>
      <c r="CD3" s="81" t="s">
        <v>2318</v>
      </c>
      <c r="CE3" s="81">
        <v>1117</v>
      </c>
      <c r="CG3" s="81" t="s">
        <v>804</v>
      </c>
      <c r="CH3" s="81" t="s">
        <v>805</v>
      </c>
      <c r="CI3" s="81">
        <v>24</v>
      </c>
      <c r="CJ3" s="81" t="s">
        <v>529</v>
      </c>
      <c r="CK3" s="81" t="s">
        <v>1219</v>
      </c>
      <c r="CL3" s="81">
        <v>1027</v>
      </c>
      <c r="CN3" s="81" t="s">
        <v>891</v>
      </c>
      <c r="CO3" s="81" t="s">
        <v>892</v>
      </c>
      <c r="CP3" s="81">
        <v>12</v>
      </c>
      <c r="CQ3" s="81" t="s">
        <v>529</v>
      </c>
      <c r="CR3" s="81" t="s">
        <v>2047</v>
      </c>
      <c r="CS3" s="81">
        <v>1547</v>
      </c>
      <c r="CU3" s="136" t="s">
        <v>2380</v>
      </c>
      <c r="CV3" s="136" t="s">
        <v>866</v>
      </c>
      <c r="CW3" s="137">
        <v>24</v>
      </c>
      <c r="CX3" s="136" t="s">
        <v>529</v>
      </c>
      <c r="CY3" s="136" t="s">
        <v>1169</v>
      </c>
      <c r="CZ3" s="138">
        <v>1440</v>
      </c>
      <c r="DB3" s="136" t="s">
        <v>2371</v>
      </c>
      <c r="DC3" s="136" t="s">
        <v>2370</v>
      </c>
      <c r="DD3" s="137">
        <v>20</v>
      </c>
      <c r="DE3" s="136" t="s">
        <v>529</v>
      </c>
      <c r="DF3" s="136" t="s">
        <v>2314</v>
      </c>
      <c r="DG3" s="144">
        <v>1031</v>
      </c>
      <c r="DI3" s="136" t="s">
        <v>2394</v>
      </c>
      <c r="DJ3" s="136" t="s">
        <v>2273</v>
      </c>
      <c r="DK3" s="137">
        <v>4</v>
      </c>
      <c r="DL3" s="136" t="s">
        <v>436</v>
      </c>
      <c r="DM3" s="136" t="s">
        <v>1714</v>
      </c>
      <c r="DN3" s="144">
        <v>1009</v>
      </c>
    </row>
    <row r="4" spans="1:118" x14ac:dyDescent="0.25">
      <c r="A4" s="81" t="s">
        <v>977</v>
      </c>
      <c r="B4" s="81" t="s">
        <v>978</v>
      </c>
      <c r="C4" s="81">
        <v>12</v>
      </c>
      <c r="D4" s="81" t="s">
        <v>436</v>
      </c>
      <c r="E4" s="81" t="s">
        <v>556</v>
      </c>
      <c r="F4" s="81">
        <v>1526</v>
      </c>
      <c r="H4" s="81" t="s">
        <v>969</v>
      </c>
      <c r="I4" s="81" t="s">
        <v>970</v>
      </c>
      <c r="J4" s="81">
        <v>12</v>
      </c>
      <c r="K4" s="81" t="s">
        <v>437</v>
      </c>
      <c r="L4" s="81" t="s">
        <v>1234</v>
      </c>
      <c r="M4" s="81">
        <v>1043</v>
      </c>
      <c r="O4" s="81" t="s">
        <v>804</v>
      </c>
      <c r="P4" s="81" t="s">
        <v>805</v>
      </c>
      <c r="Q4" s="81">
        <v>12</v>
      </c>
      <c r="R4" s="81" t="s">
        <v>437</v>
      </c>
      <c r="S4" s="81" t="s">
        <v>1820</v>
      </c>
      <c r="T4" s="81">
        <v>1097</v>
      </c>
      <c r="V4" s="81" t="s">
        <v>1795</v>
      </c>
      <c r="W4" s="81" t="s">
        <v>1797</v>
      </c>
      <c r="X4" s="81">
        <v>40</v>
      </c>
      <c r="Y4" s="81" t="s">
        <v>1173</v>
      </c>
      <c r="Z4" s="81" t="s">
        <v>1174</v>
      </c>
      <c r="AA4" s="81">
        <v>0</v>
      </c>
      <c r="AC4" s="81" t="s">
        <v>1674</v>
      </c>
      <c r="AD4" s="81" t="s">
        <v>1459</v>
      </c>
      <c r="AE4" s="81">
        <v>2</v>
      </c>
      <c r="AF4" s="81" t="s">
        <v>436</v>
      </c>
      <c r="AG4" s="81" t="s">
        <v>1679</v>
      </c>
      <c r="AH4" s="81">
        <v>1169</v>
      </c>
      <c r="AJ4" s="81" t="s">
        <v>804</v>
      </c>
      <c r="AK4" s="81" t="s">
        <v>805</v>
      </c>
      <c r="AL4" s="81">
        <v>12</v>
      </c>
      <c r="AM4" s="81" t="s">
        <v>436</v>
      </c>
      <c r="AN4" s="81" t="s">
        <v>1095</v>
      </c>
      <c r="AO4" s="81">
        <v>1118</v>
      </c>
      <c r="AQ4" s="81" t="s">
        <v>816</v>
      </c>
      <c r="AR4" s="81" t="s">
        <v>817</v>
      </c>
      <c r="AS4" s="81">
        <v>4</v>
      </c>
      <c r="AT4" s="81" t="s">
        <v>529</v>
      </c>
      <c r="AU4" s="81" t="s">
        <v>563</v>
      </c>
      <c r="AV4" s="81">
        <v>1532</v>
      </c>
      <c r="AX4" s="81" t="s">
        <v>2077</v>
      </c>
      <c r="AY4" s="81" t="s">
        <v>2091</v>
      </c>
      <c r="AZ4" s="81">
        <v>12</v>
      </c>
      <c r="BA4" s="81" t="s">
        <v>436</v>
      </c>
      <c r="BB4" s="81" t="s">
        <v>1124</v>
      </c>
      <c r="BC4" s="81">
        <v>1013</v>
      </c>
      <c r="BE4" s="81" t="s">
        <v>814</v>
      </c>
      <c r="BF4" s="81" t="s">
        <v>815</v>
      </c>
      <c r="BG4" s="81">
        <v>12</v>
      </c>
      <c r="BH4" s="81" t="s">
        <v>529</v>
      </c>
      <c r="BI4" s="81" t="s">
        <v>2127</v>
      </c>
      <c r="BJ4" s="81">
        <v>1573</v>
      </c>
      <c r="BL4" s="81" t="s">
        <v>814</v>
      </c>
      <c r="BM4" s="81" t="s">
        <v>815</v>
      </c>
      <c r="BN4" s="81">
        <v>12</v>
      </c>
      <c r="BO4" s="81" t="s">
        <v>529</v>
      </c>
      <c r="BP4" s="81" t="s">
        <v>2168</v>
      </c>
      <c r="BQ4" s="81">
        <v>1152</v>
      </c>
      <c r="BS4" s="81" t="s">
        <v>780</v>
      </c>
      <c r="BT4" s="81" t="s">
        <v>781</v>
      </c>
      <c r="BU4" s="81">
        <v>24</v>
      </c>
      <c r="BV4" s="81" t="s">
        <v>529</v>
      </c>
      <c r="BW4" s="81" t="s">
        <v>1881</v>
      </c>
      <c r="BX4" s="81">
        <v>1115</v>
      </c>
      <c r="BZ4" s="81" t="s">
        <v>963</v>
      </c>
      <c r="CA4" s="81" t="s">
        <v>964</v>
      </c>
      <c r="CB4" s="81">
        <v>12</v>
      </c>
      <c r="CC4" s="81" t="s">
        <v>529</v>
      </c>
      <c r="CD4" s="81" t="s">
        <v>2176</v>
      </c>
      <c r="CE4" s="81">
        <v>1555</v>
      </c>
      <c r="CG4" s="81" t="s">
        <v>747</v>
      </c>
      <c r="CH4" s="81" t="s">
        <v>748</v>
      </c>
      <c r="CI4" s="81">
        <v>12</v>
      </c>
      <c r="CJ4" s="81" t="s">
        <v>529</v>
      </c>
      <c r="CK4" s="81" t="s">
        <v>1219</v>
      </c>
      <c r="CL4" s="81">
        <v>1027</v>
      </c>
      <c r="CN4" s="81" t="s">
        <v>895</v>
      </c>
      <c r="CO4" s="81" t="s">
        <v>896</v>
      </c>
      <c r="CP4" s="81">
        <v>12</v>
      </c>
      <c r="CQ4" s="81" t="s">
        <v>529</v>
      </c>
      <c r="CR4" s="81" t="s">
        <v>2047</v>
      </c>
      <c r="CS4" s="81">
        <v>1547</v>
      </c>
      <c r="CU4" s="136" t="s">
        <v>2270</v>
      </c>
      <c r="CV4" s="136" t="s">
        <v>848</v>
      </c>
      <c r="CW4" s="137">
        <v>24</v>
      </c>
      <c r="CX4" s="136" t="s">
        <v>529</v>
      </c>
      <c r="CY4" s="136" t="s">
        <v>1169</v>
      </c>
      <c r="CZ4" s="138">
        <v>1440</v>
      </c>
      <c r="DB4" s="136" t="s">
        <v>2373</v>
      </c>
      <c r="DC4" s="136" t="s">
        <v>2372</v>
      </c>
      <c r="DD4" s="137">
        <v>10</v>
      </c>
      <c r="DE4" s="136" t="s">
        <v>436</v>
      </c>
      <c r="DF4" s="136" t="s">
        <v>1148</v>
      </c>
      <c r="DG4" s="144">
        <v>1091</v>
      </c>
      <c r="DI4" s="136" t="s">
        <v>2394</v>
      </c>
      <c r="DJ4" s="136" t="s">
        <v>2273</v>
      </c>
      <c r="DK4" s="137">
        <v>4</v>
      </c>
      <c r="DL4" s="136" t="s">
        <v>436</v>
      </c>
      <c r="DM4" s="136" t="s">
        <v>1159</v>
      </c>
      <c r="DN4" s="144">
        <v>1513</v>
      </c>
    </row>
    <row r="5" spans="1:118" x14ac:dyDescent="0.25">
      <c r="A5" s="81" t="s">
        <v>1676</v>
      </c>
      <c r="B5" s="81" t="s">
        <v>1378</v>
      </c>
      <c r="C5" s="81">
        <v>12</v>
      </c>
      <c r="D5" s="81" t="s">
        <v>436</v>
      </c>
      <c r="E5" s="81" t="s">
        <v>556</v>
      </c>
      <c r="F5" s="81">
        <v>1526</v>
      </c>
      <c r="H5" s="81" t="s">
        <v>908</v>
      </c>
      <c r="I5" s="81" t="s">
        <v>909</v>
      </c>
      <c r="J5" s="81">
        <v>12</v>
      </c>
      <c r="K5" s="81" t="s">
        <v>437</v>
      </c>
      <c r="L5" s="81" t="s">
        <v>1234</v>
      </c>
      <c r="M5" s="81">
        <v>1043</v>
      </c>
      <c r="O5" s="81" t="s">
        <v>741</v>
      </c>
      <c r="P5" s="81" t="s">
        <v>742</v>
      </c>
      <c r="Q5" s="81">
        <v>6</v>
      </c>
      <c r="R5" s="81" t="s">
        <v>437</v>
      </c>
      <c r="S5" s="81" t="s">
        <v>1811</v>
      </c>
      <c r="T5" s="81">
        <v>1259</v>
      </c>
      <c r="V5" s="81" t="s">
        <v>778</v>
      </c>
      <c r="W5" s="81" t="s">
        <v>779</v>
      </c>
      <c r="X5" s="81">
        <v>6</v>
      </c>
      <c r="Y5" s="81" t="s">
        <v>529</v>
      </c>
      <c r="Z5" s="81" t="s">
        <v>1199</v>
      </c>
      <c r="AA5" s="81">
        <v>1001</v>
      </c>
      <c r="AC5" s="81" t="s">
        <v>871</v>
      </c>
      <c r="AD5" s="81" t="s">
        <v>872</v>
      </c>
      <c r="AE5" s="81">
        <v>6</v>
      </c>
      <c r="AF5" s="81" t="s">
        <v>436</v>
      </c>
      <c r="AG5" s="81" t="s">
        <v>1212</v>
      </c>
      <c r="AH5" s="81">
        <v>1013</v>
      </c>
      <c r="AJ5" s="81" t="s">
        <v>806</v>
      </c>
      <c r="AK5" s="81" t="s">
        <v>807</v>
      </c>
      <c r="AL5" s="81">
        <v>12</v>
      </c>
      <c r="AM5" s="81" t="s">
        <v>436</v>
      </c>
      <c r="AN5" s="81" t="s">
        <v>1096</v>
      </c>
      <c r="AO5" s="81">
        <v>1253</v>
      </c>
      <c r="AQ5" s="81" t="s">
        <v>830</v>
      </c>
      <c r="AR5" s="81" t="s">
        <v>831</v>
      </c>
      <c r="AS5" s="81">
        <v>2</v>
      </c>
      <c r="AT5" s="81" t="s">
        <v>529</v>
      </c>
      <c r="AU5" s="81" t="s">
        <v>563</v>
      </c>
      <c r="AV5" s="81">
        <v>1532</v>
      </c>
      <c r="AX5" s="81" t="s">
        <v>2078</v>
      </c>
      <c r="AY5" s="81" t="s">
        <v>2092</v>
      </c>
      <c r="AZ5" s="81">
        <v>12</v>
      </c>
      <c r="BA5" s="81" t="s">
        <v>436</v>
      </c>
      <c r="BB5" s="81" t="s">
        <v>1124</v>
      </c>
      <c r="BC5" s="81">
        <v>1013</v>
      </c>
      <c r="BE5" s="81" t="s">
        <v>806</v>
      </c>
      <c r="BF5" s="81" t="s">
        <v>807</v>
      </c>
      <c r="BG5" s="81">
        <v>12</v>
      </c>
      <c r="BH5" s="81" t="s">
        <v>529</v>
      </c>
      <c r="BI5" s="81" t="s">
        <v>2127</v>
      </c>
      <c r="BJ5" s="81">
        <v>1573</v>
      </c>
      <c r="BL5" s="81" t="s">
        <v>1015</v>
      </c>
      <c r="BM5" s="81" t="s">
        <v>1016</v>
      </c>
      <c r="BN5" s="81">
        <v>12</v>
      </c>
      <c r="BO5" s="81" t="s">
        <v>529</v>
      </c>
      <c r="BP5" s="81" t="s">
        <v>2168</v>
      </c>
      <c r="BQ5" s="81">
        <v>1152</v>
      </c>
      <c r="BS5" s="81" t="s">
        <v>782</v>
      </c>
      <c r="BT5" s="81" t="s">
        <v>783</v>
      </c>
      <c r="BU5" s="81">
        <v>12</v>
      </c>
      <c r="BV5" s="81" t="s">
        <v>529</v>
      </c>
      <c r="BW5" s="81" t="s">
        <v>1881</v>
      </c>
      <c r="BX5" s="81">
        <v>1115</v>
      </c>
      <c r="BZ5" s="81" t="s">
        <v>1676</v>
      </c>
      <c r="CA5" s="81" t="s">
        <v>1378</v>
      </c>
      <c r="CB5" s="81">
        <v>12</v>
      </c>
      <c r="CC5" s="81" t="s">
        <v>529</v>
      </c>
      <c r="CD5" s="81" t="s">
        <v>2176</v>
      </c>
      <c r="CE5" s="81">
        <v>1555</v>
      </c>
      <c r="CG5" s="81" t="s">
        <v>999</v>
      </c>
      <c r="CH5" s="81" t="s">
        <v>1000</v>
      </c>
      <c r="CI5" s="81">
        <v>12</v>
      </c>
      <c r="CJ5" s="81" t="s">
        <v>529</v>
      </c>
      <c r="CK5" s="81" t="s">
        <v>1219</v>
      </c>
      <c r="CL5" s="81">
        <v>1027</v>
      </c>
      <c r="CN5" s="81" t="s">
        <v>1779</v>
      </c>
      <c r="CO5" s="81" t="s">
        <v>853</v>
      </c>
      <c r="CP5" s="81">
        <v>12</v>
      </c>
      <c r="CQ5" s="81" t="s">
        <v>436</v>
      </c>
      <c r="CR5" s="81" t="s">
        <v>1146</v>
      </c>
      <c r="CS5" s="81">
        <v>1052</v>
      </c>
      <c r="CU5" s="136" t="s">
        <v>765</v>
      </c>
      <c r="CV5" s="136" t="s">
        <v>766</v>
      </c>
      <c r="CW5" s="137">
        <v>4</v>
      </c>
      <c r="CX5" s="136" t="s">
        <v>436</v>
      </c>
      <c r="CY5" s="136" t="s">
        <v>1114</v>
      </c>
      <c r="CZ5" s="138">
        <v>1011</v>
      </c>
      <c r="DB5" s="136" t="s">
        <v>2371</v>
      </c>
      <c r="DC5" s="136" t="s">
        <v>2370</v>
      </c>
      <c r="DD5" s="137">
        <v>20</v>
      </c>
      <c r="DE5" s="136" t="s">
        <v>436</v>
      </c>
      <c r="DF5" s="136" t="s">
        <v>1148</v>
      </c>
      <c r="DG5" s="144">
        <v>1091</v>
      </c>
      <c r="DI5" s="136" t="s">
        <v>2400</v>
      </c>
      <c r="DJ5" s="136" t="s">
        <v>915</v>
      </c>
      <c r="DK5" s="137">
        <v>30</v>
      </c>
      <c r="DL5" s="136" t="s">
        <v>1173</v>
      </c>
      <c r="DM5" s="136" t="s">
        <v>2316</v>
      </c>
      <c r="DN5" s="144">
        <v>0</v>
      </c>
    </row>
    <row r="6" spans="1:118" x14ac:dyDescent="0.25">
      <c r="A6" s="81" t="s">
        <v>2230</v>
      </c>
      <c r="B6" s="81" t="s">
        <v>866</v>
      </c>
      <c r="C6" s="81">
        <v>6</v>
      </c>
      <c r="D6" s="81" t="s">
        <v>436</v>
      </c>
      <c r="E6" s="81" t="s">
        <v>556</v>
      </c>
      <c r="F6" s="81">
        <v>1526</v>
      </c>
      <c r="H6" s="81" t="s">
        <v>751</v>
      </c>
      <c r="I6" s="81" t="s">
        <v>752</v>
      </c>
      <c r="J6" s="81">
        <v>36</v>
      </c>
      <c r="K6" s="81" t="s">
        <v>437</v>
      </c>
      <c r="L6" s="81" t="s">
        <v>1234</v>
      </c>
      <c r="M6" s="81">
        <v>1043</v>
      </c>
      <c r="O6" s="81" t="s">
        <v>1001</v>
      </c>
      <c r="P6" s="81" t="s">
        <v>1002</v>
      </c>
      <c r="Q6" s="81">
        <v>6</v>
      </c>
      <c r="R6" s="81" t="s">
        <v>437</v>
      </c>
      <c r="S6" s="81" t="s">
        <v>1811</v>
      </c>
      <c r="T6" s="81">
        <v>1259</v>
      </c>
      <c r="V6" s="81" t="s">
        <v>743</v>
      </c>
      <c r="W6" s="81" t="s">
        <v>744</v>
      </c>
      <c r="X6" s="81">
        <v>12</v>
      </c>
      <c r="Y6" s="81" t="s">
        <v>529</v>
      </c>
      <c r="Z6" s="81" t="s">
        <v>1199</v>
      </c>
      <c r="AA6" s="81">
        <v>1001</v>
      </c>
      <c r="AC6" s="81" t="s">
        <v>2227</v>
      </c>
      <c r="AD6" s="81" t="s">
        <v>882</v>
      </c>
      <c r="AE6" s="81">
        <v>6</v>
      </c>
      <c r="AF6" s="81" t="s">
        <v>529</v>
      </c>
      <c r="AG6" s="81" t="s">
        <v>1682</v>
      </c>
      <c r="AH6" s="81">
        <v>1327</v>
      </c>
      <c r="AJ6" s="81" t="s">
        <v>808</v>
      </c>
      <c r="AK6" s="81" t="s">
        <v>809</v>
      </c>
      <c r="AL6" s="81">
        <v>2</v>
      </c>
      <c r="AM6" s="81" t="s">
        <v>436</v>
      </c>
      <c r="AN6" s="81" t="s">
        <v>1097</v>
      </c>
      <c r="AO6" s="81">
        <v>1392</v>
      </c>
      <c r="AQ6" s="81" t="s">
        <v>849</v>
      </c>
      <c r="AR6" s="81" t="s">
        <v>850</v>
      </c>
      <c r="AS6" s="81">
        <v>2</v>
      </c>
      <c r="AT6" s="81" t="s">
        <v>529</v>
      </c>
      <c r="AU6" s="81" t="s">
        <v>563</v>
      </c>
      <c r="AV6" s="81">
        <v>1532</v>
      </c>
      <c r="AX6" s="81" t="s">
        <v>2079</v>
      </c>
      <c r="AY6" s="81" t="s">
        <v>2093</v>
      </c>
      <c r="AZ6" s="81">
        <v>12</v>
      </c>
      <c r="BA6" s="81" t="s">
        <v>436</v>
      </c>
      <c r="BB6" s="81" t="s">
        <v>1124</v>
      </c>
      <c r="BC6" s="81">
        <v>1013</v>
      </c>
      <c r="BE6" s="81" t="s">
        <v>1050</v>
      </c>
      <c r="BF6" s="81" t="s">
        <v>1051</v>
      </c>
      <c r="BG6" s="81">
        <v>2</v>
      </c>
      <c r="BH6" s="81" t="s">
        <v>529</v>
      </c>
      <c r="BI6" s="81" t="s">
        <v>2127</v>
      </c>
      <c r="BJ6" s="81">
        <v>1573</v>
      </c>
      <c r="BL6" s="81" t="s">
        <v>782</v>
      </c>
      <c r="BM6" s="81" t="s">
        <v>783</v>
      </c>
      <c r="BN6" s="81">
        <v>12</v>
      </c>
      <c r="BO6" s="81" t="s">
        <v>529</v>
      </c>
      <c r="BP6" s="81" t="s">
        <v>1224</v>
      </c>
      <c r="BQ6" s="81">
        <v>1431</v>
      </c>
      <c r="BS6" s="81" t="s">
        <v>747</v>
      </c>
      <c r="BT6" s="81" t="s">
        <v>748</v>
      </c>
      <c r="BU6" s="81">
        <v>12</v>
      </c>
      <c r="BV6" s="81" t="s">
        <v>529</v>
      </c>
      <c r="BW6" s="81" t="s">
        <v>1133</v>
      </c>
      <c r="BX6" s="81">
        <v>1023</v>
      </c>
      <c r="BZ6" s="81" t="s">
        <v>751</v>
      </c>
      <c r="CA6" s="81" t="s">
        <v>752</v>
      </c>
      <c r="CB6" s="81">
        <v>12</v>
      </c>
      <c r="CC6" s="81" t="s">
        <v>529</v>
      </c>
      <c r="CD6" s="81" t="s">
        <v>2176</v>
      </c>
      <c r="CE6" s="81">
        <v>1555</v>
      </c>
      <c r="CG6" s="81" t="s">
        <v>1060</v>
      </c>
      <c r="CH6" s="81" t="s">
        <v>787</v>
      </c>
      <c r="CI6" s="81">
        <v>12</v>
      </c>
      <c r="CJ6" s="81" t="s">
        <v>529</v>
      </c>
      <c r="CK6" s="81" t="s">
        <v>1219</v>
      </c>
      <c r="CL6" s="81">
        <v>1027</v>
      </c>
      <c r="CN6" s="81" t="s">
        <v>873</v>
      </c>
      <c r="CO6" s="81" t="s">
        <v>874</v>
      </c>
      <c r="CP6" s="81">
        <v>2</v>
      </c>
      <c r="CQ6" s="81" t="s">
        <v>529</v>
      </c>
      <c r="CR6" s="81" t="s">
        <v>1192</v>
      </c>
      <c r="CS6" s="81">
        <v>1100</v>
      </c>
      <c r="CU6" s="136" t="s">
        <v>849</v>
      </c>
      <c r="CV6" s="136" t="s">
        <v>850</v>
      </c>
      <c r="CW6" s="137">
        <v>6</v>
      </c>
      <c r="CX6" s="136" t="s">
        <v>529</v>
      </c>
      <c r="CY6" s="136" t="s">
        <v>1169</v>
      </c>
      <c r="CZ6" s="138">
        <v>1440</v>
      </c>
      <c r="DB6" s="136" t="s">
        <v>2373</v>
      </c>
      <c r="DC6" s="136" t="s">
        <v>2372</v>
      </c>
      <c r="DD6" s="137">
        <v>2</v>
      </c>
      <c r="DE6" s="136" t="s">
        <v>436</v>
      </c>
      <c r="DF6" s="136" t="s">
        <v>2070</v>
      </c>
      <c r="DG6" s="144">
        <v>1560</v>
      </c>
      <c r="DI6" s="136" t="s">
        <v>2400</v>
      </c>
      <c r="DJ6" s="136" t="s">
        <v>915</v>
      </c>
      <c r="DK6" s="137">
        <v>1</v>
      </c>
      <c r="DL6" s="136" t="s">
        <v>436</v>
      </c>
      <c r="DM6" s="136" t="s">
        <v>1714</v>
      </c>
      <c r="DN6" s="144">
        <v>1009</v>
      </c>
    </row>
    <row r="7" spans="1:118" x14ac:dyDescent="0.25">
      <c r="A7" s="81" t="s">
        <v>847</v>
      </c>
      <c r="B7" s="81" t="s">
        <v>848</v>
      </c>
      <c r="C7" s="81">
        <v>6</v>
      </c>
      <c r="D7" s="81" t="s">
        <v>436</v>
      </c>
      <c r="E7" s="81" t="s">
        <v>556</v>
      </c>
      <c r="F7" s="81">
        <v>1526</v>
      </c>
      <c r="H7" s="81" t="s">
        <v>852</v>
      </c>
      <c r="I7" s="81" t="s">
        <v>853</v>
      </c>
      <c r="J7" s="81">
        <v>36</v>
      </c>
      <c r="K7" s="81" t="s">
        <v>437</v>
      </c>
      <c r="L7" s="81" t="s">
        <v>1234</v>
      </c>
      <c r="M7" s="81">
        <v>1043</v>
      </c>
      <c r="O7" s="81" t="s">
        <v>751</v>
      </c>
      <c r="P7" s="81" t="s">
        <v>752</v>
      </c>
      <c r="Q7" s="81">
        <v>12</v>
      </c>
      <c r="R7" s="81" t="s">
        <v>437</v>
      </c>
      <c r="S7" s="81" t="s">
        <v>1811</v>
      </c>
      <c r="T7" s="81">
        <v>1259</v>
      </c>
      <c r="V7" s="81" t="s">
        <v>1043</v>
      </c>
      <c r="W7" s="81" t="s">
        <v>1044</v>
      </c>
      <c r="X7" s="81">
        <v>12</v>
      </c>
      <c r="Y7" s="81" t="s">
        <v>529</v>
      </c>
      <c r="Z7" s="81" t="s">
        <v>1199</v>
      </c>
      <c r="AA7" s="81">
        <v>1001</v>
      </c>
      <c r="AC7" s="81" t="s">
        <v>778</v>
      </c>
      <c r="AD7" s="81" t="s">
        <v>779</v>
      </c>
      <c r="AE7" s="81">
        <v>1</v>
      </c>
      <c r="AF7" s="81" t="s">
        <v>436</v>
      </c>
      <c r="AG7" s="81" t="s">
        <v>1684</v>
      </c>
      <c r="AH7" s="81">
        <v>1113</v>
      </c>
      <c r="AJ7" s="81" t="s">
        <v>1041</v>
      </c>
      <c r="AK7" s="81" t="s">
        <v>1042</v>
      </c>
      <c r="AL7" s="81">
        <v>12</v>
      </c>
      <c r="AM7" s="81" t="s">
        <v>529</v>
      </c>
      <c r="AN7" s="81" t="s">
        <v>1199</v>
      </c>
      <c r="AO7" s="81">
        <v>1001</v>
      </c>
      <c r="AQ7" s="81" t="s">
        <v>729</v>
      </c>
      <c r="AR7" s="81" t="s">
        <v>730</v>
      </c>
      <c r="AS7" s="81">
        <v>4</v>
      </c>
      <c r="AT7" s="81" t="s">
        <v>529</v>
      </c>
      <c r="AU7" s="81" t="s">
        <v>563</v>
      </c>
      <c r="AV7" s="81">
        <v>1532</v>
      </c>
      <c r="AX7" s="81" t="s">
        <v>2080</v>
      </c>
      <c r="AY7" s="81" t="s">
        <v>2094</v>
      </c>
      <c r="AZ7" s="81">
        <v>12</v>
      </c>
      <c r="BA7" s="81" t="s">
        <v>436</v>
      </c>
      <c r="BB7" s="81" t="s">
        <v>1124</v>
      </c>
      <c r="BC7" s="81">
        <v>1013</v>
      </c>
      <c r="BE7" s="81" t="s">
        <v>778</v>
      </c>
      <c r="BF7" s="81" t="s">
        <v>779</v>
      </c>
      <c r="BG7" s="81">
        <v>6</v>
      </c>
      <c r="BH7" s="81" t="s">
        <v>529</v>
      </c>
      <c r="BI7" s="81" t="s">
        <v>2127</v>
      </c>
      <c r="BJ7" s="81">
        <v>1573</v>
      </c>
      <c r="BL7" s="81" t="s">
        <v>969</v>
      </c>
      <c r="BM7" s="81" t="s">
        <v>970</v>
      </c>
      <c r="BN7" s="81">
        <v>12</v>
      </c>
      <c r="BO7" s="81" t="s">
        <v>529</v>
      </c>
      <c r="BP7" s="81" t="s">
        <v>2168</v>
      </c>
      <c r="BQ7" s="81">
        <v>1152</v>
      </c>
      <c r="BS7" s="81" t="s">
        <v>741</v>
      </c>
      <c r="BT7" s="81" t="s">
        <v>742</v>
      </c>
      <c r="BU7" s="81">
        <v>4</v>
      </c>
      <c r="BV7" s="81" t="s">
        <v>529</v>
      </c>
      <c r="BW7" s="81" t="s">
        <v>2176</v>
      </c>
      <c r="BX7" s="81">
        <v>1555</v>
      </c>
      <c r="BZ7" s="81" t="s">
        <v>992</v>
      </c>
      <c r="CA7" s="81" t="s">
        <v>993</v>
      </c>
      <c r="CB7" s="81">
        <v>12</v>
      </c>
      <c r="CC7" s="81" t="s">
        <v>529</v>
      </c>
      <c r="CD7" s="81" t="s">
        <v>2176</v>
      </c>
      <c r="CE7" s="81">
        <v>1555</v>
      </c>
      <c r="CG7" s="81" t="s">
        <v>973</v>
      </c>
      <c r="CH7" s="81" t="s">
        <v>974</v>
      </c>
      <c r="CI7" s="81">
        <v>12</v>
      </c>
      <c r="CJ7" s="81" t="s">
        <v>529</v>
      </c>
      <c r="CK7" s="81" t="s">
        <v>1100</v>
      </c>
      <c r="CL7" s="81">
        <v>1027</v>
      </c>
      <c r="CN7" s="81" t="s">
        <v>1041</v>
      </c>
      <c r="CO7" s="81" t="s">
        <v>756</v>
      </c>
      <c r="CP7" s="81">
        <v>12</v>
      </c>
      <c r="CQ7" s="81" t="s">
        <v>436</v>
      </c>
      <c r="CR7" s="81" t="s">
        <v>1146</v>
      </c>
      <c r="CS7" s="81">
        <v>1052</v>
      </c>
      <c r="CU7" s="136" t="s">
        <v>816</v>
      </c>
      <c r="CV7" s="136" t="s">
        <v>817</v>
      </c>
      <c r="CW7" s="137">
        <v>12</v>
      </c>
      <c r="CX7" s="136" t="s">
        <v>529</v>
      </c>
      <c r="CY7" s="136" t="s">
        <v>1169</v>
      </c>
      <c r="CZ7" s="138">
        <v>1440</v>
      </c>
      <c r="DB7" s="136" t="s">
        <v>2371</v>
      </c>
      <c r="DC7" s="136" t="s">
        <v>2370</v>
      </c>
      <c r="DD7" s="137">
        <v>2</v>
      </c>
      <c r="DE7" s="136" t="s">
        <v>436</v>
      </c>
      <c r="DF7" s="136" t="s">
        <v>2070</v>
      </c>
      <c r="DG7" s="144">
        <v>1560</v>
      </c>
      <c r="DI7" s="136" t="s">
        <v>2400</v>
      </c>
      <c r="DJ7" s="136" t="s">
        <v>915</v>
      </c>
      <c r="DK7" s="137">
        <v>4</v>
      </c>
      <c r="DL7" s="136" t="s">
        <v>436</v>
      </c>
      <c r="DM7" s="136" t="s">
        <v>1159</v>
      </c>
      <c r="DN7" s="144">
        <v>1513</v>
      </c>
    </row>
    <row r="8" spans="1:118" x14ac:dyDescent="0.25">
      <c r="A8" s="81" t="s">
        <v>808</v>
      </c>
      <c r="B8" s="81" t="s">
        <v>809</v>
      </c>
      <c r="C8" s="81">
        <v>6</v>
      </c>
      <c r="D8" s="81" t="s">
        <v>436</v>
      </c>
      <c r="E8" s="81" t="s">
        <v>556</v>
      </c>
      <c r="F8" s="81">
        <v>1526</v>
      </c>
      <c r="H8" s="81" t="s">
        <v>946</v>
      </c>
      <c r="I8" s="81" t="s">
        <v>947</v>
      </c>
      <c r="J8" s="81">
        <v>48</v>
      </c>
      <c r="K8" s="81" t="s">
        <v>437</v>
      </c>
      <c r="L8" s="81" t="s">
        <v>1234</v>
      </c>
      <c r="M8" s="81">
        <v>1043</v>
      </c>
      <c r="O8" s="81" t="s">
        <v>806</v>
      </c>
      <c r="P8" s="81" t="s">
        <v>807</v>
      </c>
      <c r="Q8" s="81">
        <v>12</v>
      </c>
      <c r="R8" s="81" t="s">
        <v>437</v>
      </c>
      <c r="S8" s="81" t="s">
        <v>1811</v>
      </c>
      <c r="T8" s="81">
        <v>1259</v>
      </c>
      <c r="V8" s="81" t="s">
        <v>804</v>
      </c>
      <c r="W8" s="81" t="s">
        <v>805</v>
      </c>
      <c r="X8" s="81">
        <v>12</v>
      </c>
      <c r="Y8" s="81" t="s">
        <v>529</v>
      </c>
      <c r="Z8" s="81" t="s">
        <v>1199</v>
      </c>
      <c r="AA8" s="81">
        <v>1001</v>
      </c>
      <c r="AC8" s="81" t="s">
        <v>871</v>
      </c>
      <c r="AD8" s="81" t="s">
        <v>872</v>
      </c>
      <c r="AE8" s="81">
        <v>6</v>
      </c>
      <c r="AF8" s="81" t="s">
        <v>529</v>
      </c>
      <c r="AG8" s="81" t="s">
        <v>1682</v>
      </c>
      <c r="AH8" s="81">
        <v>1327</v>
      </c>
      <c r="AJ8" s="81" t="s">
        <v>751</v>
      </c>
      <c r="AK8" s="81" t="s">
        <v>752</v>
      </c>
      <c r="AL8" s="81">
        <v>180</v>
      </c>
      <c r="AM8" s="81" t="s">
        <v>529</v>
      </c>
      <c r="AN8" s="81" t="s">
        <v>1199</v>
      </c>
      <c r="AO8" s="81">
        <v>1001</v>
      </c>
      <c r="AQ8" s="81" t="s">
        <v>891</v>
      </c>
      <c r="AR8" s="81" t="s">
        <v>892</v>
      </c>
      <c r="AS8" s="81">
        <v>12</v>
      </c>
      <c r="AT8" s="81" t="s">
        <v>529</v>
      </c>
      <c r="AU8" s="81" t="s">
        <v>563</v>
      </c>
      <c r="AV8" s="81">
        <v>1532</v>
      </c>
      <c r="AX8" s="81" t="s">
        <v>2081</v>
      </c>
      <c r="AY8" s="81" t="s">
        <v>2095</v>
      </c>
      <c r="AZ8" s="81">
        <v>12</v>
      </c>
      <c r="BA8" s="81" t="s">
        <v>436</v>
      </c>
      <c r="BB8" s="81" t="s">
        <v>1124</v>
      </c>
      <c r="BC8" s="81">
        <v>1013</v>
      </c>
      <c r="BE8" s="81" t="s">
        <v>1043</v>
      </c>
      <c r="BF8" s="81" t="s">
        <v>1044</v>
      </c>
      <c r="BG8" s="81">
        <v>12</v>
      </c>
      <c r="BH8" s="81" t="s">
        <v>529</v>
      </c>
      <c r="BI8" s="81" t="s">
        <v>2127</v>
      </c>
      <c r="BJ8" s="81">
        <v>1573</v>
      </c>
      <c r="BL8" s="81" t="s">
        <v>1794</v>
      </c>
      <c r="BM8" s="81" t="s">
        <v>1452</v>
      </c>
      <c r="BN8" s="81">
        <v>4</v>
      </c>
      <c r="BO8" s="81" t="s">
        <v>529</v>
      </c>
      <c r="BP8" s="81" t="s">
        <v>1224</v>
      </c>
      <c r="BQ8" s="81">
        <v>1431</v>
      </c>
      <c r="BS8" s="81" t="s">
        <v>774</v>
      </c>
      <c r="BT8" s="81" t="s">
        <v>775</v>
      </c>
      <c r="BU8" s="81">
        <v>2</v>
      </c>
      <c r="BV8" s="81" t="s">
        <v>436</v>
      </c>
      <c r="BW8" s="81" t="s">
        <v>1233</v>
      </c>
      <c r="BX8" s="81">
        <v>1481</v>
      </c>
      <c r="BZ8" s="81" t="s">
        <v>774</v>
      </c>
      <c r="CA8" s="81" t="s">
        <v>775</v>
      </c>
      <c r="CB8" s="81">
        <v>6</v>
      </c>
      <c r="CC8" s="81" t="s">
        <v>529</v>
      </c>
      <c r="CD8" s="81" t="s">
        <v>1203</v>
      </c>
      <c r="CE8" s="81">
        <v>1440</v>
      </c>
      <c r="CG8" s="81" t="s">
        <v>814</v>
      </c>
      <c r="CH8" s="81" t="s">
        <v>815</v>
      </c>
      <c r="CI8" s="81">
        <v>60</v>
      </c>
      <c r="CJ8" s="81" t="s">
        <v>529</v>
      </c>
      <c r="CK8" s="81" t="s">
        <v>1100</v>
      </c>
      <c r="CL8" s="81">
        <v>1027</v>
      </c>
      <c r="CN8" s="81" t="s">
        <v>810</v>
      </c>
      <c r="CO8" s="81" t="s">
        <v>811</v>
      </c>
      <c r="CP8" s="81">
        <v>2</v>
      </c>
      <c r="CQ8" s="81" t="s">
        <v>529</v>
      </c>
      <c r="CR8" s="81" t="s">
        <v>1192</v>
      </c>
      <c r="CS8" s="81">
        <v>1100</v>
      </c>
      <c r="CU8" s="136" t="s">
        <v>832</v>
      </c>
      <c r="CV8" s="136" t="s">
        <v>833</v>
      </c>
      <c r="CW8" s="137">
        <v>4</v>
      </c>
      <c r="CX8" s="136" t="s">
        <v>436</v>
      </c>
      <c r="CY8" s="136" t="s">
        <v>1114</v>
      </c>
      <c r="CZ8" s="138">
        <v>1011</v>
      </c>
      <c r="DB8" s="136" t="s">
        <v>2371</v>
      </c>
      <c r="DC8" s="136" t="s">
        <v>2370</v>
      </c>
      <c r="DD8" s="137">
        <v>4</v>
      </c>
      <c r="DE8" s="136" t="s">
        <v>436</v>
      </c>
      <c r="DF8" s="136" t="s">
        <v>1863</v>
      </c>
      <c r="DG8" s="144">
        <v>1273</v>
      </c>
      <c r="DI8" s="136" t="s">
        <v>2400</v>
      </c>
      <c r="DJ8" s="136" t="s">
        <v>915</v>
      </c>
      <c r="DK8" s="137">
        <v>30</v>
      </c>
      <c r="DL8" s="136" t="s">
        <v>1173</v>
      </c>
      <c r="DM8" s="136" t="s">
        <v>1174</v>
      </c>
      <c r="DN8" s="144">
        <v>0</v>
      </c>
    </row>
    <row r="9" spans="1:118" x14ac:dyDescent="0.25">
      <c r="A9" s="81" t="s">
        <v>942</v>
      </c>
      <c r="B9" s="81" t="s">
        <v>943</v>
      </c>
      <c r="C9" s="81">
        <v>12</v>
      </c>
      <c r="D9" s="81" t="s">
        <v>436</v>
      </c>
      <c r="E9" s="81" t="s">
        <v>556</v>
      </c>
      <c r="F9" s="81">
        <v>1526</v>
      </c>
      <c r="H9" s="81" t="s">
        <v>814</v>
      </c>
      <c r="I9" s="81" t="s">
        <v>815</v>
      </c>
      <c r="J9" s="81">
        <v>48</v>
      </c>
      <c r="K9" s="81" t="s">
        <v>437</v>
      </c>
      <c r="L9" s="81" t="s">
        <v>1234</v>
      </c>
      <c r="M9" s="81">
        <v>1043</v>
      </c>
      <c r="O9" s="81" t="s">
        <v>1795</v>
      </c>
      <c r="P9" s="81" t="s">
        <v>1797</v>
      </c>
      <c r="Q9" s="81">
        <v>1</v>
      </c>
      <c r="R9" s="81" t="s">
        <v>1843</v>
      </c>
      <c r="S9" s="81" t="s">
        <v>1245</v>
      </c>
      <c r="T9" s="81">
        <v>1100</v>
      </c>
      <c r="V9" s="81" t="s">
        <v>741</v>
      </c>
      <c r="W9" s="81" t="s">
        <v>742</v>
      </c>
      <c r="X9" s="81">
        <v>12</v>
      </c>
      <c r="Y9" s="81" t="s">
        <v>529</v>
      </c>
      <c r="Z9" s="81" t="s">
        <v>1199</v>
      </c>
      <c r="AA9" s="81">
        <v>1001</v>
      </c>
      <c r="AC9" s="81" t="s">
        <v>808</v>
      </c>
      <c r="AD9" s="81" t="s">
        <v>809</v>
      </c>
      <c r="AE9" s="81">
        <v>1</v>
      </c>
      <c r="AF9" s="81" t="s">
        <v>437</v>
      </c>
      <c r="AG9" s="81" t="s">
        <v>1094</v>
      </c>
      <c r="AH9" s="81">
        <v>1097</v>
      </c>
      <c r="AJ9" s="81" t="s">
        <v>871</v>
      </c>
      <c r="AK9" s="81" t="s">
        <v>872</v>
      </c>
      <c r="AL9" s="81">
        <v>6</v>
      </c>
      <c r="AM9" s="81" t="s">
        <v>529</v>
      </c>
      <c r="AN9" s="81" t="s">
        <v>1199</v>
      </c>
      <c r="AO9" s="81">
        <v>1001</v>
      </c>
      <c r="AQ9" s="81" t="s">
        <v>924</v>
      </c>
      <c r="AR9" s="81" t="s">
        <v>925</v>
      </c>
      <c r="AS9" s="81">
        <v>12</v>
      </c>
      <c r="AT9" s="81" t="s">
        <v>529</v>
      </c>
      <c r="AU9" s="81" t="s">
        <v>563</v>
      </c>
      <c r="AV9" s="81">
        <v>1532</v>
      </c>
      <c r="AX9" s="81" t="s">
        <v>2082</v>
      </c>
      <c r="AY9" s="81" t="s">
        <v>2096</v>
      </c>
      <c r="AZ9" s="81">
        <v>12</v>
      </c>
      <c r="BA9" s="81" t="s">
        <v>436</v>
      </c>
      <c r="BB9" s="81" t="s">
        <v>1124</v>
      </c>
      <c r="BC9" s="81">
        <v>1013</v>
      </c>
      <c r="BE9" s="81" t="s">
        <v>979</v>
      </c>
      <c r="BF9" s="81" t="s">
        <v>980</v>
      </c>
      <c r="BG9" s="81">
        <v>12</v>
      </c>
      <c r="BH9" s="81" t="s">
        <v>529</v>
      </c>
      <c r="BI9" s="81" t="s">
        <v>2127</v>
      </c>
      <c r="BJ9" s="81">
        <v>1573</v>
      </c>
      <c r="BL9" s="81" t="s">
        <v>973</v>
      </c>
      <c r="BM9" s="81" t="s">
        <v>974</v>
      </c>
      <c r="BN9" s="81">
        <v>12</v>
      </c>
      <c r="BO9" s="81" t="s">
        <v>437</v>
      </c>
      <c r="BP9" s="81" t="s">
        <v>2169</v>
      </c>
      <c r="BQ9" s="81">
        <v>1565</v>
      </c>
      <c r="BS9" s="81" t="s">
        <v>804</v>
      </c>
      <c r="BT9" s="81" t="s">
        <v>805</v>
      </c>
      <c r="BU9" s="81">
        <v>12</v>
      </c>
      <c r="BV9" s="81" t="s">
        <v>436</v>
      </c>
      <c r="BW9" s="81" t="s">
        <v>2170</v>
      </c>
      <c r="BX9" s="81">
        <v>1538</v>
      </c>
      <c r="BZ9" s="81" t="s">
        <v>747</v>
      </c>
      <c r="CA9" s="81" t="s">
        <v>748</v>
      </c>
      <c r="CB9" s="81">
        <v>12</v>
      </c>
      <c r="CC9" s="81" t="s">
        <v>529</v>
      </c>
      <c r="CD9" s="81" t="s">
        <v>1203</v>
      </c>
      <c r="CE9" s="81">
        <v>1440</v>
      </c>
      <c r="CG9" s="81" t="s">
        <v>1026</v>
      </c>
      <c r="CH9" s="81" t="s">
        <v>1027</v>
      </c>
      <c r="CI9" s="81">
        <v>24</v>
      </c>
      <c r="CJ9" s="81" t="s">
        <v>529</v>
      </c>
      <c r="CK9" s="81" t="s">
        <v>1100</v>
      </c>
      <c r="CL9" s="81">
        <v>1027</v>
      </c>
      <c r="CN9" s="81" t="s">
        <v>880</v>
      </c>
      <c r="CO9" s="81" t="s">
        <v>881</v>
      </c>
      <c r="CP9" s="81">
        <v>2</v>
      </c>
      <c r="CQ9" s="81" t="s">
        <v>529</v>
      </c>
      <c r="CR9" s="81" t="s">
        <v>1192</v>
      </c>
      <c r="CS9" s="81">
        <v>1100</v>
      </c>
      <c r="CU9" s="136" t="s">
        <v>1779</v>
      </c>
      <c r="CV9" s="136" t="s">
        <v>853</v>
      </c>
      <c r="CW9" s="137">
        <v>12</v>
      </c>
      <c r="CX9" s="136" t="s">
        <v>529</v>
      </c>
      <c r="CY9" s="136" t="s">
        <v>1104</v>
      </c>
      <c r="CZ9" s="138">
        <v>1037</v>
      </c>
      <c r="DB9" s="136" t="s">
        <v>2371</v>
      </c>
      <c r="DC9" s="136" t="s">
        <v>2370</v>
      </c>
      <c r="DD9" s="137">
        <v>2</v>
      </c>
      <c r="DE9" s="136" t="s">
        <v>529</v>
      </c>
      <c r="DF9" s="136" t="s">
        <v>1158</v>
      </c>
      <c r="DG9" s="144">
        <v>1378</v>
      </c>
      <c r="DI9" s="136" t="s">
        <v>1056</v>
      </c>
      <c r="DJ9" s="136" t="s">
        <v>754</v>
      </c>
      <c r="DK9" s="137">
        <v>48</v>
      </c>
      <c r="DL9" s="136" t="s">
        <v>1173</v>
      </c>
      <c r="DM9" s="136" t="s">
        <v>2316</v>
      </c>
      <c r="DN9" s="144">
        <v>0</v>
      </c>
    </row>
    <row r="10" spans="1:118" x14ac:dyDescent="0.25">
      <c r="A10" s="81" t="s">
        <v>1043</v>
      </c>
      <c r="B10" s="81" t="s">
        <v>1936</v>
      </c>
      <c r="C10" s="81">
        <v>12</v>
      </c>
      <c r="D10" s="81" t="s">
        <v>436</v>
      </c>
      <c r="E10" s="81" t="s">
        <v>556</v>
      </c>
      <c r="F10" s="81">
        <v>1526</v>
      </c>
      <c r="H10" s="81" t="s">
        <v>2227</v>
      </c>
      <c r="I10" s="81" t="s">
        <v>882</v>
      </c>
      <c r="J10" s="81">
        <v>2</v>
      </c>
      <c r="K10" s="81" t="s">
        <v>437</v>
      </c>
      <c r="L10" s="81" t="s">
        <v>1820</v>
      </c>
      <c r="M10" s="81">
        <v>1097</v>
      </c>
      <c r="O10" s="81" t="s">
        <v>1087</v>
      </c>
      <c r="P10" s="81" t="s">
        <v>1088</v>
      </c>
      <c r="Q10" s="81">
        <v>1</v>
      </c>
      <c r="R10" s="81" t="s">
        <v>529</v>
      </c>
      <c r="S10" s="81" t="s">
        <v>1759</v>
      </c>
      <c r="T10" s="81">
        <v>1014</v>
      </c>
      <c r="V10" s="81" t="s">
        <v>960</v>
      </c>
      <c r="W10" s="81" t="s">
        <v>961</v>
      </c>
      <c r="X10" s="81">
        <v>12</v>
      </c>
      <c r="Y10" s="81" t="s">
        <v>529</v>
      </c>
      <c r="Z10" s="81" t="s">
        <v>1199</v>
      </c>
      <c r="AA10" s="81">
        <v>1001</v>
      </c>
      <c r="AC10" s="81" t="s">
        <v>946</v>
      </c>
      <c r="AD10" s="81" t="s">
        <v>947</v>
      </c>
      <c r="AE10" s="81">
        <v>12</v>
      </c>
      <c r="AF10" s="81" t="s">
        <v>436</v>
      </c>
      <c r="AG10" s="81" t="s">
        <v>1687</v>
      </c>
      <c r="AH10" s="81">
        <v>1460</v>
      </c>
      <c r="AJ10" s="81" t="s">
        <v>741</v>
      </c>
      <c r="AK10" s="81" t="s">
        <v>742</v>
      </c>
      <c r="AL10" s="81">
        <v>12</v>
      </c>
      <c r="AM10" s="81" t="s">
        <v>529</v>
      </c>
      <c r="AN10" s="81" t="s">
        <v>1199</v>
      </c>
      <c r="AO10" s="81">
        <v>1001</v>
      </c>
      <c r="AQ10" s="81" t="s">
        <v>2323</v>
      </c>
      <c r="AR10" s="81" t="s">
        <v>851</v>
      </c>
      <c r="AS10" s="81">
        <v>2</v>
      </c>
      <c r="AT10" s="81" t="s">
        <v>529</v>
      </c>
      <c r="AU10" s="81" t="s">
        <v>563</v>
      </c>
      <c r="AV10" s="81">
        <v>1532</v>
      </c>
      <c r="AX10" s="81" t="s">
        <v>2083</v>
      </c>
      <c r="AY10" s="81" t="s">
        <v>2097</v>
      </c>
      <c r="AZ10" s="81">
        <v>12</v>
      </c>
      <c r="BA10" s="81" t="s">
        <v>436</v>
      </c>
      <c r="BB10" s="81" t="s">
        <v>1124</v>
      </c>
      <c r="BC10" s="81">
        <v>1013</v>
      </c>
      <c r="BE10" s="81" t="s">
        <v>852</v>
      </c>
      <c r="BF10" s="81" t="s">
        <v>853</v>
      </c>
      <c r="BG10" s="81">
        <v>12</v>
      </c>
      <c r="BH10" s="81" t="s">
        <v>529</v>
      </c>
      <c r="BI10" s="81" t="s">
        <v>2127</v>
      </c>
      <c r="BJ10" s="81">
        <v>1573</v>
      </c>
      <c r="BL10" s="81" t="s">
        <v>814</v>
      </c>
      <c r="BM10" s="81" t="s">
        <v>815</v>
      </c>
      <c r="BN10" s="81">
        <v>12</v>
      </c>
      <c r="BO10" s="81" t="s">
        <v>437</v>
      </c>
      <c r="BP10" s="81" t="s">
        <v>2169</v>
      </c>
      <c r="BQ10" s="81">
        <v>1565</v>
      </c>
      <c r="BS10" s="81" t="s">
        <v>747</v>
      </c>
      <c r="BT10" s="81" t="s">
        <v>748</v>
      </c>
      <c r="BU10" s="81">
        <v>36</v>
      </c>
      <c r="BV10" s="81" t="s">
        <v>436</v>
      </c>
      <c r="BW10" s="81" t="s">
        <v>2170</v>
      </c>
      <c r="BX10" s="81">
        <v>1538</v>
      </c>
      <c r="BZ10" s="81" t="s">
        <v>977</v>
      </c>
      <c r="CA10" s="81" t="s">
        <v>978</v>
      </c>
      <c r="CB10" s="81">
        <v>12</v>
      </c>
      <c r="CC10" s="81" t="s">
        <v>437</v>
      </c>
      <c r="CD10" s="81" t="s">
        <v>2187</v>
      </c>
      <c r="CE10" s="81">
        <v>1581</v>
      </c>
      <c r="CG10" s="81" t="s">
        <v>774</v>
      </c>
      <c r="CH10" s="81" t="s">
        <v>775</v>
      </c>
      <c r="CI10" s="81">
        <v>6</v>
      </c>
      <c r="CJ10" s="81" t="s">
        <v>529</v>
      </c>
      <c r="CK10" s="81" t="s">
        <v>1100</v>
      </c>
      <c r="CL10" s="81">
        <v>1027</v>
      </c>
      <c r="CN10" s="81" t="s">
        <v>820</v>
      </c>
      <c r="CO10" s="81" t="s">
        <v>821</v>
      </c>
      <c r="CP10" s="81">
        <v>48</v>
      </c>
      <c r="CQ10" s="81" t="s">
        <v>1173</v>
      </c>
      <c r="CR10" s="81" t="s">
        <v>1174</v>
      </c>
      <c r="CS10" s="81">
        <v>0</v>
      </c>
      <c r="CU10" s="136" t="s">
        <v>2228</v>
      </c>
      <c r="CV10" s="136" t="s">
        <v>925</v>
      </c>
      <c r="CW10" s="137">
        <v>12</v>
      </c>
      <c r="CX10" s="136" t="s">
        <v>529</v>
      </c>
      <c r="CY10" s="136" t="s">
        <v>1104</v>
      </c>
      <c r="CZ10" s="138">
        <v>1037</v>
      </c>
      <c r="DB10" s="136" t="s">
        <v>2371</v>
      </c>
      <c r="DC10" s="136" t="s">
        <v>2370</v>
      </c>
      <c r="DD10" s="137">
        <v>4</v>
      </c>
      <c r="DE10" s="136" t="s">
        <v>437</v>
      </c>
      <c r="DF10" s="136" t="s">
        <v>1181</v>
      </c>
      <c r="DG10" s="144">
        <v>1044</v>
      </c>
      <c r="DI10" s="136" t="s">
        <v>1056</v>
      </c>
      <c r="DJ10" s="136" t="s">
        <v>754</v>
      </c>
      <c r="DK10" s="137">
        <v>12</v>
      </c>
      <c r="DL10" s="136" t="s">
        <v>437</v>
      </c>
      <c r="DM10" s="136" t="s">
        <v>1187</v>
      </c>
      <c r="DN10" s="144">
        <v>1003</v>
      </c>
    </row>
    <row r="11" spans="1:118" x14ac:dyDescent="0.25">
      <c r="A11" s="81" t="s">
        <v>946</v>
      </c>
      <c r="B11" s="81" t="s">
        <v>947</v>
      </c>
      <c r="C11" s="81">
        <v>12</v>
      </c>
      <c r="D11" s="81" t="s">
        <v>436</v>
      </c>
      <c r="E11" s="81" t="s">
        <v>556</v>
      </c>
      <c r="F11" s="81">
        <v>1526</v>
      </c>
      <c r="H11" s="81" t="s">
        <v>871</v>
      </c>
      <c r="I11" s="81" t="s">
        <v>872</v>
      </c>
      <c r="J11" s="81">
        <v>2</v>
      </c>
      <c r="K11" s="81" t="s">
        <v>437</v>
      </c>
      <c r="L11" s="81" t="s">
        <v>1820</v>
      </c>
      <c r="M11" s="81">
        <v>1097</v>
      </c>
      <c r="O11" s="81" t="s">
        <v>981</v>
      </c>
      <c r="P11" s="81" t="s">
        <v>982</v>
      </c>
      <c r="Q11" s="81">
        <v>1</v>
      </c>
      <c r="R11" s="81" t="s">
        <v>529</v>
      </c>
      <c r="S11" s="81" t="s">
        <v>1759</v>
      </c>
      <c r="T11" s="81">
        <v>1014</v>
      </c>
      <c r="V11" s="81" t="s">
        <v>852</v>
      </c>
      <c r="W11" s="81" t="s">
        <v>853</v>
      </c>
      <c r="X11" s="81">
        <v>12</v>
      </c>
      <c r="Y11" s="81" t="s">
        <v>529</v>
      </c>
      <c r="Z11" s="81" t="s">
        <v>1199</v>
      </c>
      <c r="AA11" s="81">
        <v>1001</v>
      </c>
      <c r="AC11" s="81" t="s">
        <v>808</v>
      </c>
      <c r="AD11" s="81" t="s">
        <v>809</v>
      </c>
      <c r="AE11" s="81">
        <v>2</v>
      </c>
      <c r="AF11" s="81" t="s">
        <v>436</v>
      </c>
      <c r="AG11" s="81" t="s">
        <v>1687</v>
      </c>
      <c r="AH11" s="81">
        <v>1460</v>
      </c>
      <c r="AJ11" s="81" t="s">
        <v>895</v>
      </c>
      <c r="AK11" s="81" t="s">
        <v>896</v>
      </c>
      <c r="AL11" s="81">
        <v>12</v>
      </c>
      <c r="AM11" s="81" t="s">
        <v>529</v>
      </c>
      <c r="AN11" s="81" t="s">
        <v>1199</v>
      </c>
      <c r="AO11" s="81">
        <v>1001</v>
      </c>
      <c r="AQ11" s="81" t="s">
        <v>854</v>
      </c>
      <c r="AR11" s="81" t="s">
        <v>855</v>
      </c>
      <c r="AS11" s="81">
        <v>2</v>
      </c>
      <c r="AT11" s="81" t="s">
        <v>529</v>
      </c>
      <c r="AU11" s="81" t="s">
        <v>563</v>
      </c>
      <c r="AV11" s="81">
        <v>1532</v>
      </c>
      <c r="AX11" s="81" t="s">
        <v>2084</v>
      </c>
      <c r="AY11" s="81" t="s">
        <v>2098</v>
      </c>
      <c r="AZ11" s="81">
        <v>24</v>
      </c>
      <c r="BA11" s="81" t="s">
        <v>436</v>
      </c>
      <c r="BB11" s="81" t="s">
        <v>1124</v>
      </c>
      <c r="BC11" s="81">
        <v>1013</v>
      </c>
      <c r="BE11" s="81" t="s">
        <v>804</v>
      </c>
      <c r="BF11" s="81" t="s">
        <v>805</v>
      </c>
      <c r="BG11" s="81">
        <v>12</v>
      </c>
      <c r="BH11" s="81" t="s">
        <v>529</v>
      </c>
      <c r="BI11" s="81" t="s">
        <v>2127</v>
      </c>
      <c r="BJ11" s="81">
        <v>1573</v>
      </c>
      <c r="BL11" s="81" t="s">
        <v>806</v>
      </c>
      <c r="BM11" s="81" t="s">
        <v>807</v>
      </c>
      <c r="BN11" s="81">
        <v>12</v>
      </c>
      <c r="BO11" s="81" t="s">
        <v>437</v>
      </c>
      <c r="BP11" s="81" t="s">
        <v>2169</v>
      </c>
      <c r="BQ11" s="81">
        <v>1565</v>
      </c>
      <c r="BS11" s="81" t="s">
        <v>804</v>
      </c>
      <c r="BT11" s="81" t="s">
        <v>805</v>
      </c>
      <c r="BU11" s="81">
        <v>24</v>
      </c>
      <c r="BV11" s="81" t="s">
        <v>436</v>
      </c>
      <c r="BW11" s="81" t="s">
        <v>1223</v>
      </c>
      <c r="BX11" s="81">
        <v>1045</v>
      </c>
      <c r="BZ11" s="81" t="s">
        <v>814</v>
      </c>
      <c r="CA11" s="81" t="s">
        <v>815</v>
      </c>
      <c r="CB11" s="81">
        <v>12</v>
      </c>
      <c r="CC11" s="81" t="s">
        <v>437</v>
      </c>
      <c r="CD11" s="81" t="s">
        <v>2187</v>
      </c>
      <c r="CE11" s="81">
        <v>1581</v>
      </c>
      <c r="CG11" s="81" t="s">
        <v>808</v>
      </c>
      <c r="CH11" s="81" t="s">
        <v>809</v>
      </c>
      <c r="CI11" s="81">
        <v>6</v>
      </c>
      <c r="CJ11" s="81" t="s">
        <v>529</v>
      </c>
      <c r="CK11" s="81" t="s">
        <v>1100</v>
      </c>
      <c r="CL11" s="81">
        <v>1027</v>
      </c>
      <c r="CN11" s="81" t="s">
        <v>737</v>
      </c>
      <c r="CO11" s="81" t="s">
        <v>738</v>
      </c>
      <c r="CP11" s="81">
        <v>2</v>
      </c>
      <c r="CQ11" s="81" t="s">
        <v>529</v>
      </c>
      <c r="CR11" s="81" t="s">
        <v>1192</v>
      </c>
      <c r="CS11" s="81">
        <v>1100</v>
      </c>
      <c r="CU11" s="136" t="s">
        <v>986</v>
      </c>
      <c r="CV11" s="136" t="s">
        <v>987</v>
      </c>
      <c r="CW11" s="137">
        <v>12</v>
      </c>
      <c r="CX11" s="136" t="s">
        <v>529</v>
      </c>
      <c r="CY11" s="136" t="s">
        <v>2309</v>
      </c>
      <c r="CZ11" s="138">
        <v>1001</v>
      </c>
      <c r="DB11" s="136" t="s">
        <v>2373</v>
      </c>
      <c r="DC11" s="136" t="s">
        <v>2372</v>
      </c>
      <c r="DD11" s="137">
        <v>6</v>
      </c>
      <c r="DE11" s="136" t="s">
        <v>436</v>
      </c>
      <c r="DF11" s="136" t="s">
        <v>2407</v>
      </c>
      <c r="DG11" s="144">
        <v>1117</v>
      </c>
      <c r="DI11" s="136" t="s">
        <v>1056</v>
      </c>
      <c r="DJ11" s="136" t="s">
        <v>754</v>
      </c>
      <c r="DK11" s="137">
        <v>12</v>
      </c>
      <c r="DL11" s="136" t="s">
        <v>2152</v>
      </c>
      <c r="DM11" s="136" t="s">
        <v>2364</v>
      </c>
      <c r="DN11" s="144">
        <v>1593</v>
      </c>
    </row>
    <row r="12" spans="1:118" x14ac:dyDescent="0.25">
      <c r="A12" s="81" t="s">
        <v>804</v>
      </c>
      <c r="B12" s="81" t="s">
        <v>805</v>
      </c>
      <c r="C12" s="81">
        <v>12</v>
      </c>
      <c r="D12" s="81" t="s">
        <v>436</v>
      </c>
      <c r="E12" s="81" t="s">
        <v>556</v>
      </c>
      <c r="F12" s="81">
        <v>1526</v>
      </c>
      <c r="H12" s="81" t="s">
        <v>808</v>
      </c>
      <c r="I12" s="81" t="s">
        <v>809</v>
      </c>
      <c r="J12" s="81">
        <v>2</v>
      </c>
      <c r="K12" s="81" t="s">
        <v>437</v>
      </c>
      <c r="L12" s="81" t="s">
        <v>1820</v>
      </c>
      <c r="M12" s="81">
        <v>1097</v>
      </c>
      <c r="O12" s="81" t="s">
        <v>778</v>
      </c>
      <c r="P12" s="81" t="s">
        <v>779</v>
      </c>
      <c r="Q12" s="81">
        <v>1</v>
      </c>
      <c r="R12" s="81" t="s">
        <v>529</v>
      </c>
      <c r="S12" s="81" t="s">
        <v>1759</v>
      </c>
      <c r="T12" s="81">
        <v>1014</v>
      </c>
      <c r="V12" s="81" t="s">
        <v>806</v>
      </c>
      <c r="W12" s="81" t="s">
        <v>807</v>
      </c>
      <c r="X12" s="81">
        <v>12</v>
      </c>
      <c r="Y12" s="81" t="s">
        <v>529</v>
      </c>
      <c r="Z12" s="81" t="s">
        <v>1199</v>
      </c>
      <c r="AA12" s="81">
        <v>1001</v>
      </c>
      <c r="AC12" s="81" t="s">
        <v>1065</v>
      </c>
      <c r="AD12" s="81" t="s">
        <v>1066</v>
      </c>
      <c r="AE12" s="81">
        <v>1</v>
      </c>
      <c r="AF12" s="81" t="s">
        <v>436</v>
      </c>
      <c r="AG12" s="81" t="s">
        <v>1235</v>
      </c>
      <c r="AH12" s="81">
        <v>1091</v>
      </c>
      <c r="AJ12" s="81" t="s">
        <v>780</v>
      </c>
      <c r="AK12" s="81" t="s">
        <v>781</v>
      </c>
      <c r="AL12" s="81">
        <v>120</v>
      </c>
      <c r="AM12" s="81" t="s">
        <v>529</v>
      </c>
      <c r="AN12" s="81" t="s">
        <v>1199</v>
      </c>
      <c r="AO12" s="81">
        <v>1001</v>
      </c>
      <c r="AQ12" s="81" t="s">
        <v>856</v>
      </c>
      <c r="AR12" s="81" t="s">
        <v>857</v>
      </c>
      <c r="AS12" s="81">
        <v>2</v>
      </c>
      <c r="AT12" s="81" t="s">
        <v>529</v>
      </c>
      <c r="AU12" s="81" t="s">
        <v>563</v>
      </c>
      <c r="AV12" s="81">
        <v>1532</v>
      </c>
      <c r="AX12" s="81" t="s">
        <v>2085</v>
      </c>
      <c r="AY12" s="81" t="s">
        <v>2099</v>
      </c>
      <c r="AZ12" s="81">
        <v>72</v>
      </c>
      <c r="BA12" s="81" t="s">
        <v>436</v>
      </c>
      <c r="BB12" s="81" t="s">
        <v>1124</v>
      </c>
      <c r="BC12" s="81">
        <v>1013</v>
      </c>
      <c r="BE12" s="81" t="s">
        <v>780</v>
      </c>
      <c r="BF12" s="81" t="s">
        <v>781</v>
      </c>
      <c r="BG12" s="81">
        <v>12</v>
      </c>
      <c r="BH12" s="81" t="s">
        <v>529</v>
      </c>
      <c r="BI12" s="81" t="s">
        <v>2127</v>
      </c>
      <c r="BJ12" s="81">
        <v>1573</v>
      </c>
      <c r="BL12" s="81" t="s">
        <v>751</v>
      </c>
      <c r="BM12" s="81" t="s">
        <v>752</v>
      </c>
      <c r="BN12" s="81">
        <v>12</v>
      </c>
      <c r="BO12" s="81" t="s">
        <v>437</v>
      </c>
      <c r="BP12" s="81" t="s">
        <v>2169</v>
      </c>
      <c r="BQ12" s="81">
        <v>1565</v>
      </c>
      <c r="BS12" s="81" t="s">
        <v>780</v>
      </c>
      <c r="BT12" s="81" t="s">
        <v>781</v>
      </c>
      <c r="BU12" s="81">
        <v>12</v>
      </c>
      <c r="BV12" s="81" t="s">
        <v>436</v>
      </c>
      <c r="BW12" s="81" t="s">
        <v>1223</v>
      </c>
      <c r="BX12" s="81">
        <v>1045</v>
      </c>
      <c r="BZ12" s="81" t="s">
        <v>751</v>
      </c>
      <c r="CA12" s="81" t="s">
        <v>752</v>
      </c>
      <c r="CB12" s="81">
        <v>12</v>
      </c>
      <c r="CC12" s="81" t="s">
        <v>437</v>
      </c>
      <c r="CD12" s="81" t="s">
        <v>2187</v>
      </c>
      <c r="CE12" s="81">
        <v>1581</v>
      </c>
      <c r="CG12" s="81" t="s">
        <v>1043</v>
      </c>
      <c r="CH12" s="81" t="s">
        <v>1044</v>
      </c>
      <c r="CI12" s="81">
        <v>12</v>
      </c>
      <c r="CJ12" s="81" t="s">
        <v>529</v>
      </c>
      <c r="CK12" s="81" t="s">
        <v>1100</v>
      </c>
      <c r="CL12" s="81">
        <v>1027</v>
      </c>
      <c r="CN12" s="81" t="s">
        <v>828</v>
      </c>
      <c r="CO12" s="81" t="s">
        <v>829</v>
      </c>
      <c r="CP12" s="81">
        <v>2</v>
      </c>
      <c r="CQ12" s="81" t="s">
        <v>529</v>
      </c>
      <c r="CR12" s="81" t="s">
        <v>1192</v>
      </c>
      <c r="CS12" s="81">
        <v>1100</v>
      </c>
      <c r="CU12" s="136" t="s">
        <v>2226</v>
      </c>
      <c r="CV12" s="136" t="s">
        <v>947</v>
      </c>
      <c r="CW12" s="137">
        <v>24</v>
      </c>
      <c r="CX12" s="136" t="s">
        <v>437</v>
      </c>
      <c r="CY12" s="136" t="s">
        <v>1186</v>
      </c>
      <c r="CZ12" s="138">
        <v>1043</v>
      </c>
      <c r="DB12" s="136" t="s">
        <v>2371</v>
      </c>
      <c r="DC12" s="136" t="s">
        <v>2370</v>
      </c>
      <c r="DD12" s="137">
        <v>4</v>
      </c>
      <c r="DE12" s="136" t="s">
        <v>436</v>
      </c>
      <c r="DF12" s="136" t="s">
        <v>2407</v>
      </c>
      <c r="DG12" s="144">
        <v>1117</v>
      </c>
      <c r="DI12" s="136" t="s">
        <v>1056</v>
      </c>
      <c r="DJ12" s="136" t="s">
        <v>754</v>
      </c>
      <c r="DK12" s="137">
        <v>12</v>
      </c>
      <c r="DL12" s="136" t="s">
        <v>529</v>
      </c>
      <c r="DM12" s="136" t="s">
        <v>1157</v>
      </c>
      <c r="DN12" s="144">
        <v>1399</v>
      </c>
    </row>
    <row r="13" spans="1:118" x14ac:dyDescent="0.25">
      <c r="A13" s="81" t="s">
        <v>745</v>
      </c>
      <c r="B13" s="81" t="s">
        <v>746</v>
      </c>
      <c r="C13" s="81">
        <v>12</v>
      </c>
      <c r="D13" s="81" t="s">
        <v>436</v>
      </c>
      <c r="E13" s="81" t="s">
        <v>556</v>
      </c>
      <c r="F13" s="81">
        <v>1526</v>
      </c>
      <c r="H13" s="81" t="s">
        <v>981</v>
      </c>
      <c r="I13" s="81" t="s">
        <v>982</v>
      </c>
      <c r="J13" s="81">
        <v>2</v>
      </c>
      <c r="K13" s="81" t="s">
        <v>437</v>
      </c>
      <c r="L13" s="81" t="s">
        <v>1820</v>
      </c>
      <c r="M13" s="81">
        <v>1097</v>
      </c>
      <c r="O13" s="81" t="s">
        <v>757</v>
      </c>
      <c r="P13" s="81" t="s">
        <v>758</v>
      </c>
      <c r="Q13" s="81">
        <v>12</v>
      </c>
      <c r="R13" s="81" t="s">
        <v>436</v>
      </c>
      <c r="S13" s="81" t="s">
        <v>1678</v>
      </c>
      <c r="T13" s="81">
        <v>1237</v>
      </c>
      <c r="V13" s="81" t="s">
        <v>751</v>
      </c>
      <c r="W13" s="81" t="s">
        <v>752</v>
      </c>
      <c r="X13" s="81">
        <v>24</v>
      </c>
      <c r="Y13" s="81" t="s">
        <v>529</v>
      </c>
      <c r="Z13" s="81" t="s">
        <v>1199</v>
      </c>
      <c r="AA13" s="81">
        <v>1001</v>
      </c>
      <c r="AC13" s="81" t="s">
        <v>808</v>
      </c>
      <c r="AD13" s="81" t="s">
        <v>809</v>
      </c>
      <c r="AE13" s="81">
        <v>2</v>
      </c>
      <c r="AF13" s="81" t="s">
        <v>436</v>
      </c>
      <c r="AG13" s="81" t="s">
        <v>1688</v>
      </c>
      <c r="AH13" s="81">
        <v>1453</v>
      </c>
      <c r="AJ13" s="81" t="s">
        <v>973</v>
      </c>
      <c r="AK13" s="81" t="s">
        <v>974</v>
      </c>
      <c r="AL13" s="81">
        <v>12</v>
      </c>
      <c r="AM13" s="81" t="s">
        <v>436</v>
      </c>
      <c r="AN13" s="81" t="s">
        <v>1200</v>
      </c>
      <c r="AO13" s="81">
        <v>1240</v>
      </c>
      <c r="AQ13" s="81" t="s">
        <v>836</v>
      </c>
      <c r="AR13" s="81" t="s">
        <v>837</v>
      </c>
      <c r="AS13" s="81">
        <v>2</v>
      </c>
      <c r="AT13" s="81" t="s">
        <v>529</v>
      </c>
      <c r="AU13" s="81" t="s">
        <v>563</v>
      </c>
      <c r="AV13" s="81">
        <v>1532</v>
      </c>
      <c r="AX13" s="81" t="s">
        <v>2086</v>
      </c>
      <c r="AY13" s="81" t="s">
        <v>2100</v>
      </c>
      <c r="AZ13" s="81">
        <v>30</v>
      </c>
      <c r="BA13" s="81" t="s">
        <v>1173</v>
      </c>
      <c r="BB13" s="81" t="s">
        <v>1174</v>
      </c>
      <c r="BC13" s="81">
        <v>0</v>
      </c>
      <c r="BE13" s="81" t="s">
        <v>747</v>
      </c>
      <c r="BF13" s="81" t="s">
        <v>748</v>
      </c>
      <c r="BG13" s="81">
        <v>12</v>
      </c>
      <c r="BH13" s="81" t="s">
        <v>529</v>
      </c>
      <c r="BI13" s="81" t="s">
        <v>2127</v>
      </c>
      <c r="BJ13" s="81">
        <v>1573</v>
      </c>
      <c r="BL13" s="81" t="s">
        <v>960</v>
      </c>
      <c r="BM13" s="81" t="s">
        <v>961</v>
      </c>
      <c r="BN13" s="81">
        <v>12</v>
      </c>
      <c r="BO13" s="81" t="s">
        <v>437</v>
      </c>
      <c r="BP13" s="81" t="s">
        <v>2169</v>
      </c>
      <c r="BQ13" s="81">
        <v>1565</v>
      </c>
      <c r="BS13" s="81" t="s">
        <v>782</v>
      </c>
      <c r="BT13" s="81" t="s">
        <v>783</v>
      </c>
      <c r="BU13" s="81">
        <v>12</v>
      </c>
      <c r="BV13" s="81" t="s">
        <v>436</v>
      </c>
      <c r="BW13" s="81" t="s">
        <v>1223</v>
      </c>
      <c r="BX13" s="81">
        <v>1045</v>
      </c>
      <c r="BZ13" s="81" t="s">
        <v>1015</v>
      </c>
      <c r="CA13" s="81" t="s">
        <v>1016</v>
      </c>
      <c r="CB13" s="81">
        <v>12</v>
      </c>
      <c r="CC13" s="81" t="s">
        <v>437</v>
      </c>
      <c r="CD13" s="81" t="s">
        <v>2187</v>
      </c>
      <c r="CE13" s="81">
        <v>1581</v>
      </c>
      <c r="CG13" s="81" t="s">
        <v>960</v>
      </c>
      <c r="CH13" s="81" t="s">
        <v>961</v>
      </c>
      <c r="CI13" s="81">
        <v>12</v>
      </c>
      <c r="CJ13" s="81" t="s">
        <v>529</v>
      </c>
      <c r="CK13" s="81" t="s">
        <v>1100</v>
      </c>
      <c r="CL13" s="81">
        <v>1027</v>
      </c>
      <c r="CN13" s="81" t="s">
        <v>2226</v>
      </c>
      <c r="CO13" s="81" t="s">
        <v>947</v>
      </c>
      <c r="CP13" s="81">
        <v>12</v>
      </c>
      <c r="CQ13" s="81" t="s">
        <v>529</v>
      </c>
      <c r="CR13" s="81" t="s">
        <v>1169</v>
      </c>
      <c r="CS13" s="81">
        <v>1440</v>
      </c>
      <c r="CU13" s="136" t="s">
        <v>1779</v>
      </c>
      <c r="CV13" s="136" t="s">
        <v>853</v>
      </c>
      <c r="CW13" s="137">
        <v>12</v>
      </c>
      <c r="CX13" s="136" t="s">
        <v>529</v>
      </c>
      <c r="CY13" s="136" t="s">
        <v>1192</v>
      </c>
      <c r="CZ13" s="138">
        <v>1100</v>
      </c>
      <c r="DB13" s="136" t="s">
        <v>2371</v>
      </c>
      <c r="DC13" s="136" t="s">
        <v>2370</v>
      </c>
      <c r="DD13" s="137">
        <v>6</v>
      </c>
      <c r="DE13" s="136" t="s">
        <v>529</v>
      </c>
      <c r="DF13" s="136" t="s">
        <v>1112</v>
      </c>
      <c r="DG13" s="144">
        <v>1039</v>
      </c>
      <c r="DI13" s="136" t="s">
        <v>1056</v>
      </c>
      <c r="DJ13" s="136" t="s">
        <v>754</v>
      </c>
      <c r="DK13" s="137">
        <v>12</v>
      </c>
      <c r="DL13" s="136" t="s">
        <v>437</v>
      </c>
      <c r="DM13" s="136" t="s">
        <v>2421</v>
      </c>
      <c r="DN13" s="144">
        <v>1599</v>
      </c>
    </row>
    <row r="14" spans="1:118" x14ac:dyDescent="0.25">
      <c r="A14" s="81" t="s">
        <v>747</v>
      </c>
      <c r="B14" s="81" t="s">
        <v>748</v>
      </c>
      <c r="C14" s="81">
        <v>12</v>
      </c>
      <c r="D14" s="81" t="s">
        <v>436</v>
      </c>
      <c r="E14" s="81" t="s">
        <v>556</v>
      </c>
      <c r="F14" s="81">
        <v>1526</v>
      </c>
      <c r="H14" s="81" t="s">
        <v>946</v>
      </c>
      <c r="I14" s="81" t="s">
        <v>947</v>
      </c>
      <c r="J14" s="81">
        <v>24</v>
      </c>
      <c r="K14" s="81" t="s">
        <v>437</v>
      </c>
      <c r="L14" s="81" t="s">
        <v>1744</v>
      </c>
      <c r="M14" s="81">
        <v>1004</v>
      </c>
      <c r="O14" s="81" t="s">
        <v>869</v>
      </c>
      <c r="P14" s="81" t="s">
        <v>870</v>
      </c>
      <c r="Q14" s="81">
        <v>12</v>
      </c>
      <c r="R14" s="81" t="s">
        <v>436</v>
      </c>
      <c r="S14" s="81" t="s">
        <v>1678</v>
      </c>
      <c r="T14" s="81">
        <v>1237</v>
      </c>
      <c r="V14" s="81" t="s">
        <v>778</v>
      </c>
      <c r="W14" s="81" t="s">
        <v>779</v>
      </c>
      <c r="X14" s="81">
        <v>24</v>
      </c>
      <c r="Y14" s="81" t="s">
        <v>529</v>
      </c>
      <c r="Z14" s="81" t="s">
        <v>1199</v>
      </c>
      <c r="AA14" s="81">
        <v>1001</v>
      </c>
      <c r="AC14" s="81" t="s">
        <v>808</v>
      </c>
      <c r="AD14" s="81" t="s">
        <v>809</v>
      </c>
      <c r="AE14" s="81">
        <v>2</v>
      </c>
      <c r="AF14" s="81" t="s">
        <v>436</v>
      </c>
      <c r="AG14" s="81" t="s">
        <v>1688</v>
      </c>
      <c r="AH14" s="81">
        <v>1453</v>
      </c>
      <c r="AJ14" s="81" t="s">
        <v>814</v>
      </c>
      <c r="AK14" s="81" t="s">
        <v>815</v>
      </c>
      <c r="AL14" s="81">
        <v>12</v>
      </c>
      <c r="AM14" s="81" t="s">
        <v>436</v>
      </c>
      <c r="AN14" s="81" t="s">
        <v>1200</v>
      </c>
      <c r="AO14" s="81">
        <v>1240</v>
      </c>
      <c r="AQ14" s="81" t="s">
        <v>741</v>
      </c>
      <c r="AR14" s="81" t="s">
        <v>742</v>
      </c>
      <c r="AS14" s="81">
        <v>6</v>
      </c>
      <c r="AT14" s="81" t="s">
        <v>529</v>
      </c>
      <c r="AU14" s="81" t="s">
        <v>563</v>
      </c>
      <c r="AV14" s="81">
        <v>1532</v>
      </c>
      <c r="AX14" s="81" t="s">
        <v>1060</v>
      </c>
      <c r="AY14" s="81" t="s">
        <v>787</v>
      </c>
      <c r="AZ14" s="81">
        <v>12</v>
      </c>
      <c r="BA14" s="81" t="s">
        <v>529</v>
      </c>
      <c r="BB14" s="81" t="s">
        <v>1770</v>
      </c>
      <c r="BC14" s="81">
        <v>1037</v>
      </c>
      <c r="BE14" s="81" t="s">
        <v>1060</v>
      </c>
      <c r="BF14" s="81" t="s">
        <v>787</v>
      </c>
      <c r="BG14" s="81">
        <v>12</v>
      </c>
      <c r="BH14" s="81" t="s">
        <v>529</v>
      </c>
      <c r="BI14" s="81" t="s">
        <v>2127</v>
      </c>
      <c r="BJ14" s="81">
        <v>1573</v>
      </c>
      <c r="BL14" s="81" t="s">
        <v>979</v>
      </c>
      <c r="BM14" s="81" t="s">
        <v>980</v>
      </c>
      <c r="BN14" s="81">
        <v>12</v>
      </c>
      <c r="BO14" s="81" t="s">
        <v>437</v>
      </c>
      <c r="BP14" s="81" t="s">
        <v>2169</v>
      </c>
      <c r="BQ14" s="81">
        <v>1565</v>
      </c>
      <c r="BS14" s="81" t="s">
        <v>751</v>
      </c>
      <c r="BT14" s="81" t="s">
        <v>752</v>
      </c>
      <c r="BU14" s="81">
        <v>12</v>
      </c>
      <c r="BV14" s="81" t="s">
        <v>529</v>
      </c>
      <c r="BW14" s="81" t="s">
        <v>1102</v>
      </c>
      <c r="BX14" s="81">
        <v>1081</v>
      </c>
      <c r="BZ14" s="81" t="s">
        <v>804</v>
      </c>
      <c r="CA14" s="81" t="s">
        <v>805</v>
      </c>
      <c r="CB14" s="81">
        <v>12</v>
      </c>
      <c r="CC14" s="81" t="s">
        <v>437</v>
      </c>
      <c r="CD14" s="81" t="s">
        <v>2187</v>
      </c>
      <c r="CE14" s="81">
        <v>1581</v>
      </c>
      <c r="CG14" s="81" t="s">
        <v>804</v>
      </c>
      <c r="CH14" s="81" t="s">
        <v>805</v>
      </c>
      <c r="CI14" s="81">
        <v>12</v>
      </c>
      <c r="CJ14" s="81" t="s">
        <v>529</v>
      </c>
      <c r="CK14" s="81" t="s">
        <v>1100</v>
      </c>
      <c r="CL14" s="81">
        <v>1027</v>
      </c>
      <c r="CN14" s="81" t="s">
        <v>2054</v>
      </c>
      <c r="CO14" s="81" t="s">
        <v>892</v>
      </c>
      <c r="CP14" s="81">
        <v>12</v>
      </c>
      <c r="CQ14" s="81" t="s">
        <v>529</v>
      </c>
      <c r="CR14" s="81" t="s">
        <v>1169</v>
      </c>
      <c r="CS14" s="81">
        <v>1440</v>
      </c>
      <c r="CU14" s="136" t="s">
        <v>2231</v>
      </c>
      <c r="CV14" s="136" t="s">
        <v>2274</v>
      </c>
      <c r="CW14" s="137">
        <v>4</v>
      </c>
      <c r="CX14" s="136" t="s">
        <v>436</v>
      </c>
      <c r="CY14" s="136" t="s">
        <v>1690</v>
      </c>
      <c r="CZ14" s="138">
        <v>1297</v>
      </c>
      <c r="DB14" s="136" t="s">
        <v>2373</v>
      </c>
      <c r="DC14" s="136" t="s">
        <v>2372</v>
      </c>
      <c r="DD14" s="137">
        <v>10</v>
      </c>
      <c r="DE14" s="136" t="s">
        <v>436</v>
      </c>
      <c r="DF14" s="136" t="s">
        <v>1159</v>
      </c>
      <c r="DG14" s="144">
        <v>1513</v>
      </c>
      <c r="DI14" s="136" t="s">
        <v>1056</v>
      </c>
      <c r="DJ14" s="136" t="s">
        <v>754</v>
      </c>
      <c r="DK14" s="137">
        <v>48</v>
      </c>
      <c r="DL14" s="136" t="s">
        <v>1173</v>
      </c>
      <c r="DM14" s="136" t="s">
        <v>1174</v>
      </c>
      <c r="DN14" s="144">
        <v>0</v>
      </c>
    </row>
    <row r="15" spans="1:118" x14ac:dyDescent="0.25">
      <c r="A15" s="81" t="s">
        <v>897</v>
      </c>
      <c r="B15" s="81" t="s">
        <v>898</v>
      </c>
      <c r="C15" s="81">
        <v>8</v>
      </c>
      <c r="D15" s="81" t="s">
        <v>436</v>
      </c>
      <c r="E15" s="81" t="s">
        <v>555</v>
      </c>
      <c r="F15" s="81">
        <v>1524</v>
      </c>
      <c r="H15" s="81" t="s">
        <v>751</v>
      </c>
      <c r="I15" s="81" t="s">
        <v>752</v>
      </c>
      <c r="J15" s="81">
        <v>24</v>
      </c>
      <c r="K15" s="81" t="s">
        <v>437</v>
      </c>
      <c r="L15" s="81" t="s">
        <v>1744</v>
      </c>
      <c r="M15" s="81">
        <v>1004</v>
      </c>
      <c r="O15" s="81" t="s">
        <v>1056</v>
      </c>
      <c r="P15" s="81" t="s">
        <v>1057</v>
      </c>
      <c r="Q15" s="81">
        <v>12</v>
      </c>
      <c r="R15" s="81" t="s">
        <v>436</v>
      </c>
      <c r="S15" s="81" t="s">
        <v>1678</v>
      </c>
      <c r="T15" s="81">
        <v>1237</v>
      </c>
      <c r="V15" s="81" t="s">
        <v>979</v>
      </c>
      <c r="W15" s="81" t="s">
        <v>980</v>
      </c>
      <c r="X15" s="81">
        <v>24</v>
      </c>
      <c r="Y15" s="81" t="s">
        <v>529</v>
      </c>
      <c r="Z15" s="81" t="s">
        <v>1199</v>
      </c>
      <c r="AA15" s="81">
        <v>1001</v>
      </c>
      <c r="AC15" s="81" t="s">
        <v>852</v>
      </c>
      <c r="AD15" s="81" t="s">
        <v>853</v>
      </c>
      <c r="AE15" s="81">
        <v>12</v>
      </c>
      <c r="AF15" s="81" t="s">
        <v>436</v>
      </c>
      <c r="AG15" s="81" t="s">
        <v>1687</v>
      </c>
      <c r="AH15" s="81">
        <v>1460</v>
      </c>
      <c r="AJ15" s="81" t="s">
        <v>818</v>
      </c>
      <c r="AK15" s="81" t="s">
        <v>819</v>
      </c>
      <c r="AL15" s="81">
        <v>2</v>
      </c>
      <c r="AM15" s="81" t="s">
        <v>436</v>
      </c>
      <c r="AN15" s="81" t="s">
        <v>1200</v>
      </c>
      <c r="AO15" s="81">
        <v>1240</v>
      </c>
      <c r="AQ15" s="81" t="s">
        <v>860</v>
      </c>
      <c r="AR15" s="81" t="s">
        <v>861</v>
      </c>
      <c r="AS15" s="81">
        <v>12</v>
      </c>
      <c r="AT15" s="81" t="s">
        <v>529</v>
      </c>
      <c r="AU15" s="81" t="s">
        <v>1128</v>
      </c>
      <c r="AV15" s="81">
        <v>1031</v>
      </c>
      <c r="AX15" s="81" t="s">
        <v>1041</v>
      </c>
      <c r="AY15" s="81" t="s">
        <v>1042</v>
      </c>
      <c r="AZ15" s="81">
        <v>12</v>
      </c>
      <c r="BA15" s="81" t="s">
        <v>529</v>
      </c>
      <c r="BB15" s="81" t="s">
        <v>1100</v>
      </c>
      <c r="BC15" s="81">
        <v>1027</v>
      </c>
      <c r="BE15" s="81" t="s">
        <v>753</v>
      </c>
      <c r="BF15" s="81" t="s">
        <v>754</v>
      </c>
      <c r="BG15" s="81">
        <v>12</v>
      </c>
      <c r="BH15" s="81" t="s">
        <v>529</v>
      </c>
      <c r="BI15" s="81" t="s">
        <v>2127</v>
      </c>
      <c r="BJ15" s="81">
        <v>1573</v>
      </c>
      <c r="BL15" s="81" t="s">
        <v>804</v>
      </c>
      <c r="BM15" s="81" t="s">
        <v>805</v>
      </c>
      <c r="BN15" s="81">
        <v>12</v>
      </c>
      <c r="BO15" s="81" t="s">
        <v>437</v>
      </c>
      <c r="BP15" s="81" t="s">
        <v>2169</v>
      </c>
      <c r="BQ15" s="81">
        <v>1565</v>
      </c>
      <c r="BS15" s="81" t="s">
        <v>804</v>
      </c>
      <c r="BT15" s="81" t="s">
        <v>805</v>
      </c>
      <c r="BU15" s="81">
        <v>12</v>
      </c>
      <c r="BV15" s="81" t="s">
        <v>529</v>
      </c>
      <c r="BW15" s="81" t="s">
        <v>1711</v>
      </c>
      <c r="BX15" s="81">
        <v>1172</v>
      </c>
      <c r="BZ15" s="81" t="s">
        <v>780</v>
      </c>
      <c r="CA15" s="81" t="s">
        <v>781</v>
      </c>
      <c r="CB15" s="81">
        <v>12</v>
      </c>
      <c r="CC15" s="81" t="s">
        <v>437</v>
      </c>
      <c r="CD15" s="81" t="s">
        <v>2187</v>
      </c>
      <c r="CE15" s="81">
        <v>1581</v>
      </c>
      <c r="CG15" s="81" t="s">
        <v>782</v>
      </c>
      <c r="CH15" s="81" t="s">
        <v>783</v>
      </c>
      <c r="CI15" s="81">
        <v>24</v>
      </c>
      <c r="CJ15" s="81" t="s">
        <v>529</v>
      </c>
      <c r="CK15" s="81" t="s">
        <v>1100</v>
      </c>
      <c r="CL15" s="81">
        <v>1027</v>
      </c>
      <c r="CN15" s="81" t="s">
        <v>847</v>
      </c>
      <c r="CO15" s="81" t="s">
        <v>848</v>
      </c>
      <c r="CP15" s="81">
        <v>6</v>
      </c>
      <c r="CQ15" s="81" t="s">
        <v>529</v>
      </c>
      <c r="CR15" s="81" t="s">
        <v>1732</v>
      </c>
      <c r="CS15" s="81">
        <v>1086</v>
      </c>
      <c r="CU15" s="136" t="s">
        <v>2268</v>
      </c>
      <c r="CV15" s="136" t="s">
        <v>1663</v>
      </c>
      <c r="CW15" s="137">
        <v>6</v>
      </c>
      <c r="CX15" s="136" t="s">
        <v>436</v>
      </c>
      <c r="CY15" s="136" t="s">
        <v>1690</v>
      </c>
      <c r="CZ15" s="138">
        <v>1297</v>
      </c>
      <c r="DB15" s="136" t="s">
        <v>2371</v>
      </c>
      <c r="DC15" s="136" t="s">
        <v>2370</v>
      </c>
      <c r="DD15" s="137">
        <v>4</v>
      </c>
      <c r="DE15" s="136" t="s">
        <v>436</v>
      </c>
      <c r="DF15" s="136" t="s">
        <v>1159</v>
      </c>
      <c r="DG15" s="144">
        <v>1513</v>
      </c>
      <c r="DI15" s="136" t="s">
        <v>1056</v>
      </c>
      <c r="DJ15" s="136" t="s">
        <v>754</v>
      </c>
      <c r="DK15" s="137">
        <v>12</v>
      </c>
      <c r="DL15" s="136" t="s">
        <v>436</v>
      </c>
      <c r="DM15" s="136" t="s">
        <v>1179</v>
      </c>
      <c r="DN15" s="144">
        <v>1195</v>
      </c>
    </row>
    <row r="16" spans="1:118" x14ac:dyDescent="0.25">
      <c r="A16" s="81" t="s">
        <v>873</v>
      </c>
      <c r="B16" s="81" t="s">
        <v>874</v>
      </c>
      <c r="C16" s="81">
        <v>8</v>
      </c>
      <c r="D16" s="81" t="s">
        <v>436</v>
      </c>
      <c r="E16" s="81" t="s">
        <v>555</v>
      </c>
      <c r="F16" s="81">
        <v>1524</v>
      </c>
      <c r="H16" s="81" t="s">
        <v>942</v>
      </c>
      <c r="I16" s="81" t="s">
        <v>943</v>
      </c>
      <c r="J16" s="81">
        <v>12</v>
      </c>
      <c r="K16" s="81" t="s">
        <v>436</v>
      </c>
      <c r="L16" s="81" t="s">
        <v>1209</v>
      </c>
      <c r="M16" s="81">
        <v>1213</v>
      </c>
      <c r="O16" s="81" t="s">
        <v>940</v>
      </c>
      <c r="P16" s="81" t="s">
        <v>941</v>
      </c>
      <c r="Q16" s="81">
        <v>12</v>
      </c>
      <c r="R16" s="81" t="s">
        <v>436</v>
      </c>
      <c r="S16" s="81" t="s">
        <v>1678</v>
      </c>
      <c r="T16" s="81">
        <v>1237</v>
      </c>
      <c r="V16" s="81" t="s">
        <v>780</v>
      </c>
      <c r="W16" s="81" t="s">
        <v>781</v>
      </c>
      <c r="X16" s="81">
        <v>60</v>
      </c>
      <c r="Y16" s="81" t="s">
        <v>529</v>
      </c>
      <c r="Z16" s="81" t="s">
        <v>1199</v>
      </c>
      <c r="AA16" s="81">
        <v>1001</v>
      </c>
      <c r="AC16" s="81" t="s">
        <v>895</v>
      </c>
      <c r="AD16" s="81" t="s">
        <v>896</v>
      </c>
      <c r="AE16" s="81">
        <v>12</v>
      </c>
      <c r="AF16" s="81" t="s">
        <v>436</v>
      </c>
      <c r="AG16" s="81" t="s">
        <v>1097</v>
      </c>
      <c r="AH16" s="81">
        <v>1392</v>
      </c>
      <c r="AJ16" s="81" t="s">
        <v>832</v>
      </c>
      <c r="AK16" s="81" t="s">
        <v>833</v>
      </c>
      <c r="AL16" s="81">
        <v>2</v>
      </c>
      <c r="AM16" s="81" t="s">
        <v>436</v>
      </c>
      <c r="AN16" s="81" t="s">
        <v>1200</v>
      </c>
      <c r="AO16" s="81">
        <v>1240</v>
      </c>
      <c r="AQ16" s="81" t="s">
        <v>768</v>
      </c>
      <c r="AR16" s="81" t="s">
        <v>769</v>
      </c>
      <c r="AS16" s="81">
        <v>12</v>
      </c>
      <c r="AT16" s="81" t="s">
        <v>529</v>
      </c>
      <c r="AU16" s="81" t="s">
        <v>1128</v>
      </c>
      <c r="AV16" s="81">
        <v>1031</v>
      </c>
      <c r="AX16" s="81" t="s">
        <v>1043</v>
      </c>
      <c r="AY16" s="81" t="s">
        <v>1044</v>
      </c>
      <c r="AZ16" s="81">
        <v>36</v>
      </c>
      <c r="BA16" s="81" t="s">
        <v>529</v>
      </c>
      <c r="BB16" s="81" t="s">
        <v>1100</v>
      </c>
      <c r="BC16" s="81">
        <v>1027</v>
      </c>
      <c r="BE16" s="81" t="s">
        <v>757</v>
      </c>
      <c r="BF16" s="81" t="s">
        <v>758</v>
      </c>
      <c r="BG16" s="81">
        <v>12</v>
      </c>
      <c r="BH16" s="81" t="s">
        <v>529</v>
      </c>
      <c r="BI16" s="81" t="s">
        <v>2127</v>
      </c>
      <c r="BJ16" s="81">
        <v>1573</v>
      </c>
      <c r="BL16" s="81" t="s">
        <v>782</v>
      </c>
      <c r="BM16" s="81" t="s">
        <v>783</v>
      </c>
      <c r="BN16" s="81">
        <v>12</v>
      </c>
      <c r="BO16" s="81" t="s">
        <v>437</v>
      </c>
      <c r="BP16" s="81" t="s">
        <v>2169</v>
      </c>
      <c r="BQ16" s="81">
        <v>1565</v>
      </c>
      <c r="BS16" s="81" t="s">
        <v>1067</v>
      </c>
      <c r="BT16" s="81" t="s">
        <v>1068</v>
      </c>
      <c r="BU16" s="81">
        <v>1</v>
      </c>
      <c r="BV16" s="81" t="s">
        <v>529</v>
      </c>
      <c r="BW16" s="81" t="s">
        <v>1916</v>
      </c>
      <c r="BX16" s="81">
        <v>1439</v>
      </c>
      <c r="BZ16" s="81" t="s">
        <v>782</v>
      </c>
      <c r="CA16" s="81" t="s">
        <v>783</v>
      </c>
      <c r="CB16" s="81">
        <v>12</v>
      </c>
      <c r="CC16" s="81" t="s">
        <v>437</v>
      </c>
      <c r="CD16" s="81" t="s">
        <v>2187</v>
      </c>
      <c r="CE16" s="81">
        <v>1581</v>
      </c>
      <c r="CG16" s="81" t="s">
        <v>2320</v>
      </c>
      <c r="CH16" s="81" t="s">
        <v>1059</v>
      </c>
      <c r="CI16" s="81">
        <v>12</v>
      </c>
      <c r="CJ16" s="81" t="s">
        <v>529</v>
      </c>
      <c r="CK16" s="81" t="s">
        <v>1100</v>
      </c>
      <c r="CL16" s="81">
        <v>1027</v>
      </c>
      <c r="CN16" s="81" t="s">
        <v>1779</v>
      </c>
      <c r="CO16" s="81" t="s">
        <v>853</v>
      </c>
      <c r="CP16" s="81">
        <v>12</v>
      </c>
      <c r="CQ16" s="81" t="s">
        <v>529</v>
      </c>
      <c r="CR16" s="81" t="s">
        <v>1732</v>
      </c>
      <c r="CS16" s="81">
        <v>1086</v>
      </c>
      <c r="CU16" s="136" t="s">
        <v>936</v>
      </c>
      <c r="CV16" s="136" t="s">
        <v>937</v>
      </c>
      <c r="CW16" s="137">
        <v>2</v>
      </c>
      <c r="CX16" s="136" t="s">
        <v>529</v>
      </c>
      <c r="CY16" s="136" t="s">
        <v>1192</v>
      </c>
      <c r="CZ16" s="138">
        <v>1100</v>
      </c>
      <c r="DB16" s="136" t="s">
        <v>2371</v>
      </c>
      <c r="DC16" s="136" t="s">
        <v>2370</v>
      </c>
      <c r="DD16" s="137">
        <v>15</v>
      </c>
      <c r="DE16" s="136" t="s">
        <v>529</v>
      </c>
      <c r="DF16" s="136" t="s">
        <v>1150</v>
      </c>
      <c r="DG16" s="144">
        <v>1185</v>
      </c>
      <c r="DI16" s="136" t="s">
        <v>1056</v>
      </c>
      <c r="DJ16" s="136" t="s">
        <v>754</v>
      </c>
      <c r="DK16" s="137">
        <v>12</v>
      </c>
      <c r="DL16" s="136" t="s">
        <v>437</v>
      </c>
      <c r="DM16" s="136" t="s">
        <v>1187</v>
      </c>
      <c r="DN16" s="144">
        <v>1003</v>
      </c>
    </row>
    <row r="17" spans="1:118" x14ac:dyDescent="0.25">
      <c r="A17" s="81" t="s">
        <v>864</v>
      </c>
      <c r="B17" s="81" t="s">
        <v>865</v>
      </c>
      <c r="C17" s="81">
        <v>4</v>
      </c>
      <c r="D17" s="81" t="s">
        <v>436</v>
      </c>
      <c r="E17" s="81" t="s">
        <v>555</v>
      </c>
      <c r="F17" s="81">
        <v>1524</v>
      </c>
      <c r="H17" s="81" t="s">
        <v>768</v>
      </c>
      <c r="I17" s="81" t="s">
        <v>769</v>
      </c>
      <c r="J17" s="81">
        <v>4</v>
      </c>
      <c r="K17" s="81" t="s">
        <v>436</v>
      </c>
      <c r="L17" s="81" t="s">
        <v>1209</v>
      </c>
      <c r="M17" s="81">
        <v>1213</v>
      </c>
      <c r="O17" s="81" t="s">
        <v>814</v>
      </c>
      <c r="P17" s="81" t="s">
        <v>815</v>
      </c>
      <c r="Q17" s="81">
        <v>12</v>
      </c>
      <c r="R17" s="81" t="s">
        <v>436</v>
      </c>
      <c r="S17" s="81" t="s">
        <v>1678</v>
      </c>
      <c r="T17" s="81">
        <v>1237</v>
      </c>
      <c r="V17" s="81" t="s">
        <v>741</v>
      </c>
      <c r="W17" s="81" t="s">
        <v>742</v>
      </c>
      <c r="X17" s="81">
        <v>60</v>
      </c>
      <c r="Y17" s="81" t="s">
        <v>529</v>
      </c>
      <c r="Z17" s="81" t="s">
        <v>1199</v>
      </c>
      <c r="AA17" s="81">
        <v>1001</v>
      </c>
      <c r="AC17" s="81" t="s">
        <v>895</v>
      </c>
      <c r="AD17" s="81" t="s">
        <v>896</v>
      </c>
      <c r="AE17" s="81">
        <v>12</v>
      </c>
      <c r="AF17" s="81" t="s">
        <v>436</v>
      </c>
      <c r="AG17" s="81" t="s">
        <v>1233</v>
      </c>
      <c r="AH17" s="81">
        <v>1481</v>
      </c>
      <c r="AJ17" s="81" t="s">
        <v>852</v>
      </c>
      <c r="AK17" s="81" t="s">
        <v>853</v>
      </c>
      <c r="AL17" s="81">
        <v>12</v>
      </c>
      <c r="AM17" s="81" t="s">
        <v>436</v>
      </c>
      <c r="AN17" s="81" t="s">
        <v>1200</v>
      </c>
      <c r="AO17" s="81">
        <v>1240</v>
      </c>
      <c r="AQ17" s="81" t="s">
        <v>830</v>
      </c>
      <c r="AR17" s="81" t="s">
        <v>831</v>
      </c>
      <c r="AS17" s="81">
        <v>6</v>
      </c>
      <c r="AT17" s="81" t="s">
        <v>529</v>
      </c>
      <c r="AU17" s="81" t="s">
        <v>1128</v>
      </c>
      <c r="AV17" s="81">
        <v>1031</v>
      </c>
      <c r="AX17" s="81" t="s">
        <v>1060</v>
      </c>
      <c r="AY17" s="81" t="s">
        <v>787</v>
      </c>
      <c r="AZ17" s="81">
        <v>24</v>
      </c>
      <c r="BA17" s="81" t="s">
        <v>529</v>
      </c>
      <c r="BB17" s="81" t="s">
        <v>1100</v>
      </c>
      <c r="BC17" s="81">
        <v>1027</v>
      </c>
      <c r="BE17" s="81" t="s">
        <v>869</v>
      </c>
      <c r="BF17" s="81" t="s">
        <v>870</v>
      </c>
      <c r="BG17" s="81">
        <v>12</v>
      </c>
      <c r="BH17" s="81" t="s">
        <v>529</v>
      </c>
      <c r="BI17" s="81" t="s">
        <v>2127</v>
      </c>
      <c r="BJ17" s="81">
        <v>1573</v>
      </c>
      <c r="BL17" s="81" t="s">
        <v>999</v>
      </c>
      <c r="BM17" s="81" t="s">
        <v>1000</v>
      </c>
      <c r="BN17" s="81">
        <v>12</v>
      </c>
      <c r="BO17" s="81" t="s">
        <v>437</v>
      </c>
      <c r="BP17" s="81" t="s">
        <v>2169</v>
      </c>
      <c r="BQ17" s="81">
        <v>1565</v>
      </c>
      <c r="BS17" s="81" t="s">
        <v>1065</v>
      </c>
      <c r="BT17" s="81" t="s">
        <v>1066</v>
      </c>
      <c r="BU17" s="81">
        <v>2</v>
      </c>
      <c r="BV17" s="81" t="s">
        <v>529</v>
      </c>
      <c r="BW17" s="81" t="s">
        <v>1711</v>
      </c>
      <c r="BX17" s="81">
        <v>1172</v>
      </c>
      <c r="BZ17" s="81" t="s">
        <v>973</v>
      </c>
      <c r="CA17" s="81" t="s">
        <v>974</v>
      </c>
      <c r="CB17" s="81">
        <v>12</v>
      </c>
      <c r="CC17" s="81" t="s">
        <v>529</v>
      </c>
      <c r="CD17" s="81" t="s">
        <v>1726</v>
      </c>
      <c r="CE17" s="81">
        <v>1373</v>
      </c>
      <c r="CG17" s="81" t="s">
        <v>1060</v>
      </c>
      <c r="CH17" s="81" t="s">
        <v>787</v>
      </c>
      <c r="CI17" s="81">
        <v>12</v>
      </c>
      <c r="CJ17" s="81" t="s">
        <v>529</v>
      </c>
      <c r="CK17" s="81" t="s">
        <v>1100</v>
      </c>
      <c r="CL17" s="81">
        <v>1027</v>
      </c>
      <c r="CN17" s="81" t="s">
        <v>745</v>
      </c>
      <c r="CO17" s="81" t="s">
        <v>746</v>
      </c>
      <c r="CP17" s="81">
        <v>12</v>
      </c>
      <c r="CQ17" s="81" t="s">
        <v>529</v>
      </c>
      <c r="CR17" s="81" t="s">
        <v>1732</v>
      </c>
      <c r="CS17" s="81">
        <v>1086</v>
      </c>
      <c r="CU17" s="136" t="s">
        <v>836</v>
      </c>
      <c r="CV17" s="136" t="s">
        <v>837</v>
      </c>
      <c r="CW17" s="137">
        <v>2</v>
      </c>
      <c r="CX17" s="136" t="s">
        <v>437</v>
      </c>
      <c r="CY17" s="136" t="s">
        <v>1186</v>
      </c>
      <c r="CZ17" s="138">
        <v>1043</v>
      </c>
      <c r="DB17" s="136" t="s">
        <v>2371</v>
      </c>
      <c r="DC17" s="136" t="s">
        <v>2370</v>
      </c>
      <c r="DD17" s="137">
        <v>10</v>
      </c>
      <c r="DE17" s="136" t="s">
        <v>529</v>
      </c>
      <c r="DF17" s="136" t="s">
        <v>2309</v>
      </c>
      <c r="DG17" s="144">
        <v>1001</v>
      </c>
      <c r="DI17" s="136" t="s">
        <v>1056</v>
      </c>
      <c r="DJ17" s="136" t="s">
        <v>754</v>
      </c>
      <c r="DK17" s="137">
        <v>12</v>
      </c>
      <c r="DL17" s="136" t="s">
        <v>436</v>
      </c>
      <c r="DM17" s="136" t="s">
        <v>1840</v>
      </c>
      <c r="DN17" s="144">
        <v>1179</v>
      </c>
    </row>
    <row r="18" spans="1:118" x14ac:dyDescent="0.25">
      <c r="A18" s="81" t="s">
        <v>852</v>
      </c>
      <c r="B18" s="81" t="s">
        <v>853</v>
      </c>
      <c r="C18" s="81">
        <v>12</v>
      </c>
      <c r="D18" s="81" t="s">
        <v>436</v>
      </c>
      <c r="E18" s="81" t="s">
        <v>555</v>
      </c>
      <c r="F18" s="81">
        <v>1524</v>
      </c>
      <c r="H18" s="81" t="s">
        <v>770</v>
      </c>
      <c r="I18" s="81" t="s">
        <v>771</v>
      </c>
      <c r="J18" s="81">
        <v>4</v>
      </c>
      <c r="K18" s="81" t="s">
        <v>436</v>
      </c>
      <c r="L18" s="81" t="s">
        <v>1209</v>
      </c>
      <c r="M18" s="81">
        <v>1213</v>
      </c>
      <c r="O18" s="81" t="s">
        <v>1015</v>
      </c>
      <c r="P18" s="81" t="s">
        <v>1016</v>
      </c>
      <c r="Q18" s="81">
        <v>12</v>
      </c>
      <c r="R18" s="81" t="s">
        <v>436</v>
      </c>
      <c r="S18" s="81" t="s">
        <v>1678</v>
      </c>
      <c r="T18" s="81">
        <v>1237</v>
      </c>
      <c r="V18" s="81" t="s">
        <v>751</v>
      </c>
      <c r="W18" s="81" t="s">
        <v>752</v>
      </c>
      <c r="X18" s="81">
        <v>120</v>
      </c>
      <c r="Y18" s="81" t="s">
        <v>529</v>
      </c>
      <c r="Z18" s="81" t="s">
        <v>1199</v>
      </c>
      <c r="AA18" s="81">
        <v>1001</v>
      </c>
      <c r="AC18" s="81" t="s">
        <v>946</v>
      </c>
      <c r="AD18" s="81" t="s">
        <v>947</v>
      </c>
      <c r="AE18" s="81">
        <v>12</v>
      </c>
      <c r="AF18" s="81" t="s">
        <v>436</v>
      </c>
      <c r="AG18" s="81" t="s">
        <v>1226</v>
      </c>
      <c r="AH18" s="81">
        <v>1442</v>
      </c>
      <c r="AJ18" s="81" t="s">
        <v>804</v>
      </c>
      <c r="AK18" s="81" t="s">
        <v>805</v>
      </c>
      <c r="AL18" s="81">
        <v>12</v>
      </c>
      <c r="AM18" s="81" t="s">
        <v>436</v>
      </c>
      <c r="AN18" s="81" t="s">
        <v>1200</v>
      </c>
      <c r="AO18" s="81">
        <v>1240</v>
      </c>
      <c r="AQ18" s="81" t="s">
        <v>727</v>
      </c>
      <c r="AR18" s="81" t="s">
        <v>728</v>
      </c>
      <c r="AS18" s="81">
        <v>4</v>
      </c>
      <c r="AT18" s="81" t="s">
        <v>529</v>
      </c>
      <c r="AU18" s="81" t="s">
        <v>1128</v>
      </c>
      <c r="AV18" s="81">
        <v>1031</v>
      </c>
      <c r="AX18" s="81" t="s">
        <v>2320</v>
      </c>
      <c r="AY18" s="81" t="s">
        <v>1059</v>
      </c>
      <c r="AZ18" s="81">
        <v>24</v>
      </c>
      <c r="BA18" s="81" t="s">
        <v>529</v>
      </c>
      <c r="BB18" s="81" t="s">
        <v>1100</v>
      </c>
      <c r="BC18" s="81">
        <v>1027</v>
      </c>
      <c r="BE18" s="81" t="s">
        <v>2227</v>
      </c>
      <c r="BF18" s="81" t="s">
        <v>882</v>
      </c>
      <c r="BG18" s="81">
        <v>6</v>
      </c>
      <c r="BH18" s="81" t="s">
        <v>529</v>
      </c>
      <c r="BI18" s="81" t="s">
        <v>2127</v>
      </c>
      <c r="BJ18" s="81">
        <v>1573</v>
      </c>
      <c r="BL18" s="81" t="s">
        <v>749</v>
      </c>
      <c r="BM18" s="81" t="s">
        <v>750</v>
      </c>
      <c r="BN18" s="81">
        <v>24</v>
      </c>
      <c r="BO18" s="81" t="s">
        <v>437</v>
      </c>
      <c r="BP18" s="81" t="s">
        <v>2169</v>
      </c>
      <c r="BQ18" s="81">
        <v>1565</v>
      </c>
      <c r="BS18" s="81" t="s">
        <v>1081</v>
      </c>
      <c r="BT18" s="81" t="s">
        <v>1082</v>
      </c>
      <c r="BU18" s="81">
        <v>1</v>
      </c>
      <c r="BV18" s="81" t="s">
        <v>529</v>
      </c>
      <c r="BW18" s="81" t="s">
        <v>1711</v>
      </c>
      <c r="BX18" s="81">
        <v>1172</v>
      </c>
      <c r="BZ18" s="81" t="s">
        <v>804</v>
      </c>
      <c r="CA18" s="81" t="s">
        <v>805</v>
      </c>
      <c r="CB18" s="81">
        <v>1</v>
      </c>
      <c r="CC18" s="81" t="s">
        <v>529</v>
      </c>
      <c r="CD18" s="81" t="s">
        <v>1726</v>
      </c>
      <c r="CE18" s="81">
        <v>1373</v>
      </c>
      <c r="CG18" s="81" t="s">
        <v>751</v>
      </c>
      <c r="CH18" s="81" t="s">
        <v>752</v>
      </c>
      <c r="CI18" s="81">
        <v>60</v>
      </c>
      <c r="CJ18" s="81" t="s">
        <v>529</v>
      </c>
      <c r="CK18" s="81" t="s">
        <v>1199</v>
      </c>
      <c r="CL18" s="81">
        <v>1001</v>
      </c>
      <c r="CN18" s="81" t="s">
        <v>2227</v>
      </c>
      <c r="CO18" s="81" t="s">
        <v>882</v>
      </c>
      <c r="CP18" s="81">
        <v>12</v>
      </c>
      <c r="CQ18" s="81" t="s">
        <v>529</v>
      </c>
      <c r="CR18" s="81" t="s">
        <v>1162</v>
      </c>
      <c r="CS18" s="81">
        <v>1054</v>
      </c>
      <c r="CU18" s="136" t="s">
        <v>1036</v>
      </c>
      <c r="CV18" s="136" t="s">
        <v>1037</v>
      </c>
      <c r="CW18" s="137">
        <v>2</v>
      </c>
      <c r="CX18" s="136" t="s">
        <v>529</v>
      </c>
      <c r="CY18" s="136" t="s">
        <v>1192</v>
      </c>
      <c r="CZ18" s="138">
        <v>1100</v>
      </c>
      <c r="DB18" s="136" t="s">
        <v>2371</v>
      </c>
      <c r="DC18" s="136" t="s">
        <v>2370</v>
      </c>
      <c r="DD18" s="137">
        <v>10</v>
      </c>
      <c r="DE18" s="136" t="s">
        <v>437</v>
      </c>
      <c r="DF18" s="136" t="s">
        <v>1187</v>
      </c>
      <c r="DG18" s="144">
        <v>1003</v>
      </c>
      <c r="DI18" s="136" t="s">
        <v>1056</v>
      </c>
      <c r="DJ18" s="136" t="s">
        <v>754</v>
      </c>
      <c r="DK18" s="137">
        <v>12</v>
      </c>
      <c r="DL18" s="136" t="s">
        <v>529</v>
      </c>
      <c r="DM18" s="136" t="s">
        <v>1139</v>
      </c>
      <c r="DN18" s="144">
        <v>1027</v>
      </c>
    </row>
    <row r="19" spans="1:118" x14ac:dyDescent="0.25">
      <c r="A19" s="81" t="s">
        <v>1056</v>
      </c>
      <c r="B19" s="81" t="s">
        <v>754</v>
      </c>
      <c r="C19" s="81">
        <v>12</v>
      </c>
      <c r="D19" s="81" t="s">
        <v>529</v>
      </c>
      <c r="E19" s="81" t="s">
        <v>554</v>
      </c>
      <c r="F19" s="81">
        <v>1522</v>
      </c>
      <c r="H19" s="81" t="s">
        <v>906</v>
      </c>
      <c r="I19" s="81" t="s">
        <v>907</v>
      </c>
      <c r="J19" s="81">
        <v>4</v>
      </c>
      <c r="K19" s="81" t="s">
        <v>436</v>
      </c>
      <c r="L19" s="81" t="s">
        <v>1209</v>
      </c>
      <c r="M19" s="81">
        <v>1213</v>
      </c>
      <c r="O19" s="81" t="s">
        <v>908</v>
      </c>
      <c r="P19" s="81" t="s">
        <v>909</v>
      </c>
      <c r="Q19" s="81">
        <v>36</v>
      </c>
      <c r="R19" s="81" t="s">
        <v>436</v>
      </c>
      <c r="S19" s="81" t="s">
        <v>1678</v>
      </c>
      <c r="T19" s="81">
        <v>1237</v>
      </c>
      <c r="V19" s="81" t="s">
        <v>1015</v>
      </c>
      <c r="W19" s="81" t="s">
        <v>1016</v>
      </c>
      <c r="X19" s="81">
        <v>6</v>
      </c>
      <c r="Y19" s="81" t="s">
        <v>437</v>
      </c>
      <c r="Z19" s="81" t="s">
        <v>1101</v>
      </c>
      <c r="AA19" s="81">
        <v>1003</v>
      </c>
      <c r="AC19" s="81" t="s">
        <v>852</v>
      </c>
      <c r="AD19" s="81" t="s">
        <v>853</v>
      </c>
      <c r="AE19" s="81">
        <v>12</v>
      </c>
      <c r="AF19" s="81" t="s">
        <v>436</v>
      </c>
      <c r="AG19" s="81" t="s">
        <v>1097</v>
      </c>
      <c r="AH19" s="81">
        <v>1392</v>
      </c>
      <c r="AJ19" s="81" t="s">
        <v>908</v>
      </c>
      <c r="AK19" s="81" t="s">
        <v>909</v>
      </c>
      <c r="AL19" s="81">
        <v>12</v>
      </c>
      <c r="AM19" s="81" t="s">
        <v>436</v>
      </c>
      <c r="AN19" s="81" t="s">
        <v>1200</v>
      </c>
      <c r="AO19" s="81">
        <v>1240</v>
      </c>
      <c r="AQ19" s="81" t="s">
        <v>946</v>
      </c>
      <c r="AR19" s="81" t="s">
        <v>947</v>
      </c>
      <c r="AS19" s="81">
        <v>12</v>
      </c>
      <c r="AT19" s="81" t="s">
        <v>529</v>
      </c>
      <c r="AU19" s="81" t="s">
        <v>1128</v>
      </c>
      <c r="AV19" s="81">
        <v>1031</v>
      </c>
      <c r="AX19" s="81" t="s">
        <v>1043</v>
      </c>
      <c r="AY19" s="81" t="s">
        <v>1044</v>
      </c>
      <c r="AZ19" s="81">
        <v>12</v>
      </c>
      <c r="BA19" s="81" t="s">
        <v>529</v>
      </c>
      <c r="BB19" s="81" t="s">
        <v>2067</v>
      </c>
      <c r="BC19" s="81">
        <v>1557</v>
      </c>
      <c r="BE19" s="81" t="s">
        <v>2230</v>
      </c>
      <c r="BF19" s="81" t="s">
        <v>866</v>
      </c>
      <c r="BG19" s="81">
        <v>6</v>
      </c>
      <c r="BH19" s="81" t="s">
        <v>529</v>
      </c>
      <c r="BI19" s="81" t="s">
        <v>2127</v>
      </c>
      <c r="BJ19" s="81">
        <v>1573</v>
      </c>
      <c r="BL19" s="81" t="s">
        <v>969</v>
      </c>
      <c r="BM19" s="81" t="s">
        <v>970</v>
      </c>
      <c r="BN19" s="81">
        <v>12</v>
      </c>
      <c r="BO19" s="81" t="s">
        <v>437</v>
      </c>
      <c r="BP19" s="81" t="s">
        <v>2169</v>
      </c>
      <c r="BQ19" s="81">
        <v>1565</v>
      </c>
      <c r="BS19" s="81" t="s">
        <v>1071</v>
      </c>
      <c r="BT19" s="81" t="s">
        <v>1072</v>
      </c>
      <c r="BU19" s="81">
        <v>1</v>
      </c>
      <c r="BV19" s="81" t="s">
        <v>529</v>
      </c>
      <c r="BW19" s="81" t="s">
        <v>1916</v>
      </c>
      <c r="BX19" s="81">
        <v>1439</v>
      </c>
      <c r="BZ19" s="81" t="s">
        <v>780</v>
      </c>
      <c r="CA19" s="81" t="s">
        <v>781</v>
      </c>
      <c r="CB19" s="81">
        <v>12</v>
      </c>
      <c r="CC19" s="81" t="s">
        <v>436</v>
      </c>
      <c r="CD19" s="81" t="s">
        <v>2200</v>
      </c>
      <c r="CE19" s="81">
        <v>1168</v>
      </c>
      <c r="CG19" s="81" t="s">
        <v>778</v>
      </c>
      <c r="CH19" s="81" t="s">
        <v>779</v>
      </c>
      <c r="CI19" s="81">
        <v>6</v>
      </c>
      <c r="CJ19" s="81" t="s">
        <v>529</v>
      </c>
      <c r="CK19" s="81" t="s">
        <v>1199</v>
      </c>
      <c r="CL19" s="81">
        <v>1001</v>
      </c>
      <c r="CN19" s="81" t="s">
        <v>871</v>
      </c>
      <c r="CO19" s="81" t="s">
        <v>872</v>
      </c>
      <c r="CP19" s="81">
        <v>12</v>
      </c>
      <c r="CQ19" s="81" t="s">
        <v>529</v>
      </c>
      <c r="CR19" s="81" t="s">
        <v>1162</v>
      </c>
      <c r="CS19" s="81">
        <v>1054</v>
      </c>
      <c r="CU19" s="136" t="s">
        <v>854</v>
      </c>
      <c r="CV19" s="136" t="s">
        <v>855</v>
      </c>
      <c r="CW19" s="137">
        <v>2</v>
      </c>
      <c r="CX19" s="136" t="s">
        <v>437</v>
      </c>
      <c r="CY19" s="136" t="s">
        <v>1186</v>
      </c>
      <c r="CZ19" s="138">
        <v>1043</v>
      </c>
      <c r="DB19" s="136" t="s">
        <v>2371</v>
      </c>
      <c r="DC19" s="136" t="s">
        <v>2370</v>
      </c>
      <c r="DD19" s="137">
        <v>4</v>
      </c>
      <c r="DE19" s="136" t="s">
        <v>529</v>
      </c>
      <c r="DF19" s="136" t="s">
        <v>1713</v>
      </c>
      <c r="DG19" s="144">
        <v>1145</v>
      </c>
      <c r="DI19" s="136" t="s">
        <v>1056</v>
      </c>
      <c r="DJ19" s="136" t="s">
        <v>754</v>
      </c>
      <c r="DK19" s="137">
        <v>24</v>
      </c>
      <c r="DL19" s="136" t="s">
        <v>2152</v>
      </c>
      <c r="DM19" s="136" t="s">
        <v>2364</v>
      </c>
      <c r="DN19" s="144">
        <v>1593</v>
      </c>
    </row>
    <row r="20" spans="1:118" x14ac:dyDescent="0.25">
      <c r="A20" s="81" t="s">
        <v>1778</v>
      </c>
      <c r="B20" s="81" t="s">
        <v>758</v>
      </c>
      <c r="C20" s="81">
        <v>12</v>
      </c>
      <c r="D20" s="81" t="s">
        <v>529</v>
      </c>
      <c r="E20" s="81" t="s">
        <v>554</v>
      </c>
      <c r="F20" s="81">
        <v>1522</v>
      </c>
      <c r="H20" s="81" t="s">
        <v>2269</v>
      </c>
      <c r="I20" s="81" t="s">
        <v>767</v>
      </c>
      <c r="J20" s="81">
        <v>4</v>
      </c>
      <c r="K20" s="81" t="s">
        <v>436</v>
      </c>
      <c r="L20" s="81" t="s">
        <v>1209</v>
      </c>
      <c r="M20" s="81">
        <v>1213</v>
      </c>
      <c r="O20" s="81" t="s">
        <v>737</v>
      </c>
      <c r="P20" s="81" t="s">
        <v>738</v>
      </c>
      <c r="Q20" s="81">
        <v>12</v>
      </c>
      <c r="R20" s="81" t="s">
        <v>436</v>
      </c>
      <c r="S20" s="81" t="s">
        <v>1678</v>
      </c>
      <c r="T20" s="81">
        <v>1237</v>
      </c>
      <c r="V20" s="81" t="s">
        <v>1677</v>
      </c>
      <c r="W20" s="81" t="s">
        <v>1465</v>
      </c>
      <c r="X20" s="81">
        <v>1</v>
      </c>
      <c r="Y20" s="81" t="s">
        <v>437</v>
      </c>
      <c r="Z20" s="81" t="s">
        <v>1101</v>
      </c>
      <c r="AA20" s="81">
        <v>1003</v>
      </c>
      <c r="AC20" s="81" t="s">
        <v>895</v>
      </c>
      <c r="AD20" s="81" t="s">
        <v>896</v>
      </c>
      <c r="AE20" s="81">
        <v>12</v>
      </c>
      <c r="AF20" s="81" t="s">
        <v>436</v>
      </c>
      <c r="AG20" s="81" t="s">
        <v>1689</v>
      </c>
      <c r="AH20" s="81">
        <v>1011</v>
      </c>
      <c r="AJ20" s="81" t="s">
        <v>965</v>
      </c>
      <c r="AK20" s="81" t="s">
        <v>966</v>
      </c>
      <c r="AL20" s="81">
        <v>12</v>
      </c>
      <c r="AM20" s="81" t="s">
        <v>436</v>
      </c>
      <c r="AN20" s="81" t="s">
        <v>1096</v>
      </c>
      <c r="AO20" s="81">
        <v>1253</v>
      </c>
      <c r="AQ20" s="81" t="s">
        <v>904</v>
      </c>
      <c r="AR20" s="81" t="s">
        <v>905</v>
      </c>
      <c r="AS20" s="81">
        <v>2</v>
      </c>
      <c r="AT20" s="81" t="s">
        <v>529</v>
      </c>
      <c r="AU20" s="81" t="s">
        <v>1128</v>
      </c>
      <c r="AV20" s="81">
        <v>1031</v>
      </c>
      <c r="AX20" s="81" t="s">
        <v>1043</v>
      </c>
      <c r="AY20" s="81" t="s">
        <v>1044</v>
      </c>
      <c r="AZ20" s="81">
        <v>12</v>
      </c>
      <c r="BA20" s="81" t="s">
        <v>436</v>
      </c>
      <c r="BB20" s="81" t="s">
        <v>1884</v>
      </c>
      <c r="BC20" s="81">
        <v>1179</v>
      </c>
      <c r="BE20" s="81" t="s">
        <v>2263</v>
      </c>
      <c r="BF20" s="81" t="s">
        <v>877</v>
      </c>
      <c r="BG20" s="81">
        <v>6</v>
      </c>
      <c r="BH20" s="81" t="s">
        <v>529</v>
      </c>
      <c r="BI20" s="81" t="s">
        <v>2127</v>
      </c>
      <c r="BJ20" s="81">
        <v>1573</v>
      </c>
      <c r="BL20" s="81" t="s">
        <v>994</v>
      </c>
      <c r="BM20" s="81" t="s">
        <v>995</v>
      </c>
      <c r="BN20" s="81">
        <v>12</v>
      </c>
      <c r="BO20" s="81" t="s">
        <v>437</v>
      </c>
      <c r="BP20" s="81" t="s">
        <v>2169</v>
      </c>
      <c r="BQ20" s="81">
        <v>1565</v>
      </c>
      <c r="BS20" s="81" t="s">
        <v>969</v>
      </c>
      <c r="BT20" s="81" t="s">
        <v>970</v>
      </c>
      <c r="BU20" s="81">
        <v>12</v>
      </c>
      <c r="BV20" s="81" t="s">
        <v>529</v>
      </c>
      <c r="BW20" s="81" t="s">
        <v>1711</v>
      </c>
      <c r="BX20" s="81">
        <v>1172</v>
      </c>
      <c r="BZ20" s="81" t="s">
        <v>804</v>
      </c>
      <c r="CA20" s="81" t="s">
        <v>805</v>
      </c>
      <c r="CB20" s="81">
        <v>12</v>
      </c>
      <c r="CC20" s="81" t="s">
        <v>437</v>
      </c>
      <c r="CD20" s="81" t="s">
        <v>2112</v>
      </c>
      <c r="CE20" s="81">
        <v>1506</v>
      </c>
      <c r="CG20" s="81" t="s">
        <v>979</v>
      </c>
      <c r="CH20" s="81" t="s">
        <v>980</v>
      </c>
      <c r="CI20" s="81">
        <v>12</v>
      </c>
      <c r="CJ20" s="81" t="s">
        <v>529</v>
      </c>
      <c r="CK20" s="81" t="s">
        <v>1199</v>
      </c>
      <c r="CL20" s="81">
        <v>1001</v>
      </c>
      <c r="CN20" s="81" t="s">
        <v>847</v>
      </c>
      <c r="CO20" s="81" t="s">
        <v>848</v>
      </c>
      <c r="CP20" s="81">
        <v>12</v>
      </c>
      <c r="CQ20" s="81" t="s">
        <v>529</v>
      </c>
      <c r="CR20" s="81" t="s">
        <v>1162</v>
      </c>
      <c r="CS20" s="81">
        <v>1054</v>
      </c>
      <c r="CU20" s="136" t="s">
        <v>816</v>
      </c>
      <c r="CV20" s="136" t="s">
        <v>817</v>
      </c>
      <c r="CW20" s="137">
        <v>4</v>
      </c>
      <c r="CX20" s="136" t="s">
        <v>436</v>
      </c>
      <c r="CY20" s="136" t="s">
        <v>1690</v>
      </c>
      <c r="CZ20" s="138">
        <v>1297</v>
      </c>
      <c r="DB20" s="136" t="s">
        <v>2373</v>
      </c>
      <c r="DC20" s="136" t="s">
        <v>2372</v>
      </c>
      <c r="DD20" s="137">
        <v>2</v>
      </c>
      <c r="DE20" s="136" t="s">
        <v>437</v>
      </c>
      <c r="DF20" s="136" t="s">
        <v>2311</v>
      </c>
      <c r="DG20" s="144">
        <v>1139</v>
      </c>
      <c r="DI20" s="136" t="s">
        <v>1056</v>
      </c>
      <c r="DJ20" s="136" t="s">
        <v>754</v>
      </c>
      <c r="DK20" s="137">
        <v>12</v>
      </c>
      <c r="DL20" s="136" t="s">
        <v>437</v>
      </c>
      <c r="DM20" s="136" t="s">
        <v>1707</v>
      </c>
      <c r="DN20" s="144">
        <v>1110</v>
      </c>
    </row>
    <row r="21" spans="1:118" x14ac:dyDescent="0.25">
      <c r="A21" s="81" t="s">
        <v>2227</v>
      </c>
      <c r="B21" s="81" t="s">
        <v>882</v>
      </c>
      <c r="C21" s="81">
        <v>12</v>
      </c>
      <c r="D21" s="81" t="s">
        <v>529</v>
      </c>
      <c r="E21" s="81" t="s">
        <v>554</v>
      </c>
      <c r="F21" s="81">
        <v>1522</v>
      </c>
      <c r="H21" s="81" t="s">
        <v>729</v>
      </c>
      <c r="I21" s="81" t="s">
        <v>730</v>
      </c>
      <c r="J21" s="81">
        <v>8</v>
      </c>
      <c r="K21" s="81" t="s">
        <v>437</v>
      </c>
      <c r="L21" s="81" t="s">
        <v>1811</v>
      </c>
      <c r="M21" s="81">
        <v>1259</v>
      </c>
      <c r="O21" s="81" t="s">
        <v>914</v>
      </c>
      <c r="P21" s="81" t="s">
        <v>915</v>
      </c>
      <c r="Q21" s="81">
        <v>2</v>
      </c>
      <c r="R21" s="81" t="s">
        <v>436</v>
      </c>
      <c r="S21" s="81" t="s">
        <v>1877</v>
      </c>
      <c r="T21" s="81">
        <v>1228</v>
      </c>
      <c r="V21" s="81" t="s">
        <v>1056</v>
      </c>
      <c r="W21" s="81" t="s">
        <v>1057</v>
      </c>
      <c r="X21" s="81">
        <v>12</v>
      </c>
      <c r="Y21" s="81" t="s">
        <v>437</v>
      </c>
      <c r="Z21" s="81" t="s">
        <v>1101</v>
      </c>
      <c r="AA21" s="81">
        <v>1003</v>
      </c>
      <c r="AC21" s="81" t="s">
        <v>852</v>
      </c>
      <c r="AD21" s="81" t="s">
        <v>853</v>
      </c>
      <c r="AE21" s="81">
        <v>12</v>
      </c>
      <c r="AF21" s="81" t="s">
        <v>436</v>
      </c>
      <c r="AG21" s="81" t="s">
        <v>1689</v>
      </c>
      <c r="AH21" s="81">
        <v>1011</v>
      </c>
      <c r="AJ21" s="81" t="s">
        <v>852</v>
      </c>
      <c r="AK21" s="81" t="s">
        <v>853</v>
      </c>
      <c r="AL21" s="81">
        <v>12</v>
      </c>
      <c r="AM21" s="81" t="s">
        <v>436</v>
      </c>
      <c r="AN21" s="81" t="s">
        <v>1096</v>
      </c>
      <c r="AO21" s="81">
        <v>1253</v>
      </c>
      <c r="AQ21" s="81" t="s">
        <v>838</v>
      </c>
      <c r="AR21" s="81" t="s">
        <v>839</v>
      </c>
      <c r="AS21" s="81">
        <v>2</v>
      </c>
      <c r="AT21" s="81" t="s">
        <v>529</v>
      </c>
      <c r="AU21" s="81" t="s">
        <v>1128</v>
      </c>
      <c r="AV21" s="81">
        <v>1031</v>
      </c>
      <c r="AX21" s="81" t="s">
        <v>1041</v>
      </c>
      <c r="AY21" s="81" t="s">
        <v>1042</v>
      </c>
      <c r="AZ21" s="81">
        <v>36</v>
      </c>
      <c r="BA21" s="81" t="s">
        <v>1768</v>
      </c>
      <c r="BB21" s="81" t="s">
        <v>1842</v>
      </c>
      <c r="BC21" s="81">
        <v>1416</v>
      </c>
      <c r="BE21" s="81" t="s">
        <v>871</v>
      </c>
      <c r="BF21" s="81" t="s">
        <v>872</v>
      </c>
      <c r="BG21" s="81">
        <v>6</v>
      </c>
      <c r="BH21" s="81" t="s">
        <v>529</v>
      </c>
      <c r="BI21" s="81" t="s">
        <v>2127</v>
      </c>
      <c r="BJ21" s="81">
        <v>1573</v>
      </c>
      <c r="BL21" s="81" t="s">
        <v>973</v>
      </c>
      <c r="BM21" s="81" t="s">
        <v>974</v>
      </c>
      <c r="BN21" s="81">
        <v>60</v>
      </c>
      <c r="BO21" s="81" t="s">
        <v>436</v>
      </c>
      <c r="BP21" s="81" t="s">
        <v>2170</v>
      </c>
      <c r="BQ21" s="81">
        <v>1538</v>
      </c>
      <c r="BS21" s="81" t="s">
        <v>1083</v>
      </c>
      <c r="BT21" s="81" t="s">
        <v>1084</v>
      </c>
      <c r="BU21" s="81">
        <v>1</v>
      </c>
      <c r="BV21" s="81" t="s">
        <v>529</v>
      </c>
      <c r="BW21" s="81" t="s">
        <v>1711</v>
      </c>
      <c r="BX21" s="81">
        <v>1172</v>
      </c>
      <c r="BZ21" s="81" t="s">
        <v>804</v>
      </c>
      <c r="CA21" s="81" t="s">
        <v>805</v>
      </c>
      <c r="CB21" s="81">
        <v>12</v>
      </c>
      <c r="CC21" s="81" t="s">
        <v>529</v>
      </c>
      <c r="CD21" s="81" t="s">
        <v>1244</v>
      </c>
      <c r="CE21" s="81">
        <v>1027</v>
      </c>
      <c r="CG21" s="81" t="s">
        <v>804</v>
      </c>
      <c r="CH21" s="81" t="s">
        <v>805</v>
      </c>
      <c r="CI21" s="81">
        <v>24</v>
      </c>
      <c r="CJ21" s="81" t="s">
        <v>529</v>
      </c>
      <c r="CK21" s="81" t="s">
        <v>1199</v>
      </c>
      <c r="CL21" s="81">
        <v>1001</v>
      </c>
      <c r="CN21" s="81" t="s">
        <v>2228</v>
      </c>
      <c r="CO21" s="81" t="s">
        <v>925</v>
      </c>
      <c r="CP21" s="81">
        <v>12</v>
      </c>
      <c r="CQ21" s="81" t="s">
        <v>529</v>
      </c>
      <c r="CR21" s="81" t="s">
        <v>1162</v>
      </c>
      <c r="CS21" s="81">
        <v>1054</v>
      </c>
      <c r="CU21" s="136" t="s">
        <v>864</v>
      </c>
      <c r="CV21" s="136" t="s">
        <v>865</v>
      </c>
      <c r="CW21" s="137">
        <v>4</v>
      </c>
      <c r="CX21" s="136" t="s">
        <v>436</v>
      </c>
      <c r="CY21" s="136" t="s">
        <v>1690</v>
      </c>
      <c r="CZ21" s="138">
        <v>1297</v>
      </c>
      <c r="DB21" s="136" t="s">
        <v>2371</v>
      </c>
      <c r="DC21" s="136" t="s">
        <v>2370</v>
      </c>
      <c r="DD21" s="137">
        <v>2</v>
      </c>
      <c r="DE21" s="136" t="s">
        <v>437</v>
      </c>
      <c r="DF21" s="136" t="s">
        <v>2311</v>
      </c>
      <c r="DG21" s="144">
        <v>1139</v>
      </c>
      <c r="DI21" s="136" t="s">
        <v>1056</v>
      </c>
      <c r="DJ21" s="136" t="s">
        <v>754</v>
      </c>
      <c r="DK21" s="137">
        <v>12</v>
      </c>
      <c r="DL21" s="136" t="s">
        <v>529</v>
      </c>
      <c r="DM21" s="136" t="s">
        <v>1100</v>
      </c>
      <c r="DN21" s="144">
        <v>1027</v>
      </c>
    </row>
    <row r="22" spans="1:118" x14ac:dyDescent="0.25">
      <c r="A22" s="81" t="s">
        <v>2230</v>
      </c>
      <c r="B22" s="81" t="s">
        <v>866</v>
      </c>
      <c r="C22" s="81">
        <v>12</v>
      </c>
      <c r="D22" s="81" t="s">
        <v>529</v>
      </c>
      <c r="E22" s="81" t="s">
        <v>554</v>
      </c>
      <c r="F22" s="81">
        <v>1522</v>
      </c>
      <c r="H22" s="81" t="s">
        <v>737</v>
      </c>
      <c r="I22" s="81" t="s">
        <v>738</v>
      </c>
      <c r="J22" s="81">
        <v>6</v>
      </c>
      <c r="K22" s="81" t="s">
        <v>437</v>
      </c>
      <c r="L22" s="81" t="s">
        <v>1811</v>
      </c>
      <c r="M22" s="81">
        <v>1259</v>
      </c>
      <c r="O22" s="81" t="s">
        <v>1067</v>
      </c>
      <c r="P22" s="81" t="s">
        <v>1068</v>
      </c>
      <c r="Q22" s="81">
        <v>2</v>
      </c>
      <c r="R22" s="81" t="s">
        <v>436</v>
      </c>
      <c r="S22" s="81" t="s">
        <v>1877</v>
      </c>
      <c r="T22" s="81">
        <v>1228</v>
      </c>
      <c r="V22" s="81" t="s">
        <v>1674</v>
      </c>
      <c r="W22" s="81" t="s">
        <v>1459</v>
      </c>
      <c r="X22" s="81">
        <v>2</v>
      </c>
      <c r="Y22" s="81" t="s">
        <v>437</v>
      </c>
      <c r="Z22" s="81" t="s">
        <v>1101</v>
      </c>
      <c r="AA22" s="81">
        <v>1003</v>
      </c>
      <c r="AC22" s="81" t="s">
        <v>852</v>
      </c>
      <c r="AD22" s="81" t="s">
        <v>853</v>
      </c>
      <c r="AE22" s="81">
        <v>12</v>
      </c>
      <c r="AF22" s="81" t="s">
        <v>436</v>
      </c>
      <c r="AG22" s="81" t="s">
        <v>1226</v>
      </c>
      <c r="AH22" s="81">
        <v>1442</v>
      </c>
      <c r="AJ22" s="81" t="s">
        <v>946</v>
      </c>
      <c r="AK22" s="81" t="s">
        <v>947</v>
      </c>
      <c r="AL22" s="81">
        <v>12</v>
      </c>
      <c r="AM22" s="81" t="s">
        <v>436</v>
      </c>
      <c r="AN22" s="81" t="s">
        <v>1096</v>
      </c>
      <c r="AO22" s="81">
        <v>1253</v>
      </c>
      <c r="AQ22" s="81" t="s">
        <v>2319</v>
      </c>
      <c r="AR22" s="81" t="s">
        <v>844</v>
      </c>
      <c r="AS22" s="81">
        <v>2</v>
      </c>
      <c r="AT22" s="81" t="s">
        <v>529</v>
      </c>
      <c r="AU22" s="81" t="s">
        <v>1128</v>
      </c>
      <c r="AV22" s="81">
        <v>1031</v>
      </c>
      <c r="AX22" s="81" t="s">
        <v>2320</v>
      </c>
      <c r="AY22" s="81" t="s">
        <v>1059</v>
      </c>
      <c r="AZ22" s="81">
        <v>12</v>
      </c>
      <c r="BA22" s="81" t="s">
        <v>436</v>
      </c>
      <c r="BB22" s="81" t="s">
        <v>1739</v>
      </c>
      <c r="BC22" s="81">
        <v>1475</v>
      </c>
      <c r="BE22" s="81" t="s">
        <v>847</v>
      </c>
      <c r="BF22" s="81" t="s">
        <v>848</v>
      </c>
      <c r="BG22" s="81">
        <v>6</v>
      </c>
      <c r="BH22" s="81" t="s">
        <v>529</v>
      </c>
      <c r="BI22" s="81" t="s">
        <v>2127</v>
      </c>
      <c r="BJ22" s="81">
        <v>1573</v>
      </c>
      <c r="BL22" s="81" t="s">
        <v>747</v>
      </c>
      <c r="BM22" s="81" t="s">
        <v>748</v>
      </c>
      <c r="BN22" s="81">
        <v>60</v>
      </c>
      <c r="BO22" s="81" t="s">
        <v>436</v>
      </c>
      <c r="BP22" s="81" t="s">
        <v>2170</v>
      </c>
      <c r="BQ22" s="81">
        <v>1538</v>
      </c>
      <c r="BS22" s="81" t="s">
        <v>798</v>
      </c>
      <c r="BT22" s="81" t="s">
        <v>799</v>
      </c>
      <c r="BU22" s="81">
        <v>12</v>
      </c>
      <c r="BV22" s="81" t="s">
        <v>529</v>
      </c>
      <c r="BW22" s="81" t="s">
        <v>1102</v>
      </c>
      <c r="BX22" s="81">
        <v>1081</v>
      </c>
      <c r="BZ22" s="81" t="s">
        <v>973</v>
      </c>
      <c r="CA22" s="81" t="s">
        <v>974</v>
      </c>
      <c r="CB22" s="81">
        <v>12</v>
      </c>
      <c r="CC22" s="81" t="s">
        <v>437</v>
      </c>
      <c r="CD22" s="81" t="s">
        <v>2195</v>
      </c>
      <c r="CE22" s="81">
        <v>1149</v>
      </c>
      <c r="CG22" s="81" t="s">
        <v>780</v>
      </c>
      <c r="CH22" s="81" t="s">
        <v>781</v>
      </c>
      <c r="CI22" s="81">
        <v>24</v>
      </c>
      <c r="CJ22" s="81" t="s">
        <v>529</v>
      </c>
      <c r="CK22" s="81" t="s">
        <v>1199</v>
      </c>
      <c r="CL22" s="81">
        <v>1001</v>
      </c>
      <c r="CN22" s="81" t="s">
        <v>990</v>
      </c>
      <c r="CO22" s="81" t="s">
        <v>991</v>
      </c>
      <c r="CP22" s="81">
        <v>1</v>
      </c>
      <c r="CQ22" s="81" t="s">
        <v>529</v>
      </c>
      <c r="CR22" s="81" t="s">
        <v>1162</v>
      </c>
      <c r="CS22" s="81">
        <v>1054</v>
      </c>
      <c r="CU22" s="136" t="s">
        <v>816</v>
      </c>
      <c r="CV22" s="136" t="s">
        <v>817</v>
      </c>
      <c r="CW22" s="137">
        <v>4</v>
      </c>
      <c r="CX22" s="136" t="s">
        <v>437</v>
      </c>
      <c r="CY22" s="136" t="s">
        <v>1186</v>
      </c>
      <c r="CZ22" s="138">
        <v>1043</v>
      </c>
      <c r="DB22" s="136" t="s">
        <v>2373</v>
      </c>
      <c r="DC22" s="136" t="s">
        <v>2372</v>
      </c>
      <c r="DD22" s="137">
        <v>4</v>
      </c>
      <c r="DE22" s="136" t="s">
        <v>436</v>
      </c>
      <c r="DF22" s="136" t="s">
        <v>1114</v>
      </c>
      <c r="DG22" s="144">
        <v>1011</v>
      </c>
      <c r="DI22" s="136" t="s">
        <v>1041</v>
      </c>
      <c r="DJ22" s="136" t="s">
        <v>756</v>
      </c>
      <c r="DK22" s="137">
        <v>12</v>
      </c>
      <c r="DL22" s="136" t="s">
        <v>437</v>
      </c>
      <c r="DM22" s="136" t="s">
        <v>1187</v>
      </c>
      <c r="DN22" s="144">
        <v>1003</v>
      </c>
    </row>
    <row r="23" spans="1:118" x14ac:dyDescent="0.25">
      <c r="A23" s="81" t="s">
        <v>2263</v>
      </c>
      <c r="B23" s="81" t="s">
        <v>877</v>
      </c>
      <c r="C23" s="81">
        <v>12</v>
      </c>
      <c r="D23" s="81" t="s">
        <v>529</v>
      </c>
      <c r="E23" s="81" t="s">
        <v>554</v>
      </c>
      <c r="F23" s="81">
        <v>1522</v>
      </c>
      <c r="H23" s="81" t="s">
        <v>782</v>
      </c>
      <c r="I23" s="81" t="s">
        <v>783</v>
      </c>
      <c r="J23" s="81">
        <v>12</v>
      </c>
      <c r="K23" s="81" t="s">
        <v>436</v>
      </c>
      <c r="L23" s="81" t="s">
        <v>1885</v>
      </c>
      <c r="M23" s="81">
        <v>1295</v>
      </c>
      <c r="O23" s="81" t="s">
        <v>852</v>
      </c>
      <c r="P23" s="81" t="s">
        <v>853</v>
      </c>
      <c r="Q23" s="81">
        <v>12</v>
      </c>
      <c r="R23" s="81" t="s">
        <v>436</v>
      </c>
      <c r="S23" s="81" t="s">
        <v>1877</v>
      </c>
      <c r="T23" s="81">
        <v>1228</v>
      </c>
      <c r="V23" s="81" t="s">
        <v>1060</v>
      </c>
      <c r="W23" s="81" t="s">
        <v>787</v>
      </c>
      <c r="X23" s="81">
        <v>12</v>
      </c>
      <c r="Y23" s="81" t="s">
        <v>437</v>
      </c>
      <c r="Z23" s="81" t="s">
        <v>1101</v>
      </c>
      <c r="AA23" s="81">
        <v>1003</v>
      </c>
      <c r="AC23" s="81" t="s">
        <v>2230</v>
      </c>
      <c r="AD23" s="81" t="s">
        <v>866</v>
      </c>
      <c r="AE23" s="81">
        <v>4</v>
      </c>
      <c r="AF23" s="81" t="s">
        <v>436</v>
      </c>
      <c r="AG23" s="81" t="s">
        <v>1692</v>
      </c>
      <c r="AH23" s="81">
        <v>1418</v>
      </c>
      <c r="AJ23" s="81" t="s">
        <v>1043</v>
      </c>
      <c r="AK23" s="81" t="s">
        <v>1044</v>
      </c>
      <c r="AL23" s="81">
        <v>12</v>
      </c>
      <c r="AM23" s="81" t="s">
        <v>436</v>
      </c>
      <c r="AN23" s="81" t="s">
        <v>1201</v>
      </c>
      <c r="AO23" s="81">
        <v>1311</v>
      </c>
      <c r="AQ23" s="81" t="s">
        <v>889</v>
      </c>
      <c r="AR23" s="81" t="s">
        <v>890</v>
      </c>
      <c r="AS23" s="81">
        <v>2</v>
      </c>
      <c r="AT23" s="81" t="s">
        <v>529</v>
      </c>
      <c r="AU23" s="81" t="s">
        <v>1128</v>
      </c>
      <c r="AV23" s="81">
        <v>1031</v>
      </c>
      <c r="AX23" s="81" t="s">
        <v>1060</v>
      </c>
      <c r="AY23" s="81" t="s">
        <v>787</v>
      </c>
      <c r="AZ23" s="81">
        <v>12</v>
      </c>
      <c r="BA23" s="81" t="s">
        <v>436</v>
      </c>
      <c r="BB23" s="81" t="s">
        <v>2318</v>
      </c>
      <c r="BC23" s="81">
        <v>1117</v>
      </c>
      <c r="BE23" s="81" t="s">
        <v>878</v>
      </c>
      <c r="BF23" s="81" t="s">
        <v>879</v>
      </c>
      <c r="BG23" s="81">
        <v>6</v>
      </c>
      <c r="BH23" s="81" t="s">
        <v>529</v>
      </c>
      <c r="BI23" s="81" t="s">
        <v>2127</v>
      </c>
      <c r="BJ23" s="81">
        <v>1573</v>
      </c>
      <c r="BL23" s="81" t="s">
        <v>751</v>
      </c>
      <c r="BM23" s="81" t="s">
        <v>752</v>
      </c>
      <c r="BN23" s="81">
        <v>12</v>
      </c>
      <c r="BO23" s="81" t="s">
        <v>529</v>
      </c>
      <c r="BP23" s="81" t="s">
        <v>560</v>
      </c>
      <c r="BQ23" s="81">
        <v>1530</v>
      </c>
      <c r="BS23" s="81" t="s">
        <v>806</v>
      </c>
      <c r="BT23" s="81" t="s">
        <v>807</v>
      </c>
      <c r="BU23" s="81">
        <v>12</v>
      </c>
      <c r="BV23" s="81" t="s">
        <v>437</v>
      </c>
      <c r="BW23" s="81" t="s">
        <v>1234</v>
      </c>
      <c r="BX23" s="81">
        <v>1043</v>
      </c>
      <c r="BZ23" s="81" t="s">
        <v>814</v>
      </c>
      <c r="CA23" s="81" t="s">
        <v>815</v>
      </c>
      <c r="CB23" s="81">
        <v>12</v>
      </c>
      <c r="CC23" s="81" t="s">
        <v>437</v>
      </c>
      <c r="CD23" s="81" t="s">
        <v>2195</v>
      </c>
      <c r="CE23" s="81">
        <v>1149</v>
      </c>
      <c r="CG23" s="81" t="s">
        <v>782</v>
      </c>
      <c r="CH23" s="81" t="s">
        <v>783</v>
      </c>
      <c r="CI23" s="81">
        <v>24</v>
      </c>
      <c r="CJ23" s="81" t="s">
        <v>529</v>
      </c>
      <c r="CK23" s="81" t="s">
        <v>1199</v>
      </c>
      <c r="CL23" s="81">
        <v>1001</v>
      </c>
      <c r="CN23" s="81" t="s">
        <v>997</v>
      </c>
      <c r="CO23" s="81" t="s">
        <v>998</v>
      </c>
      <c r="CP23" s="81">
        <v>2</v>
      </c>
      <c r="CQ23" s="81" t="s">
        <v>529</v>
      </c>
      <c r="CR23" s="81" t="s">
        <v>1732</v>
      </c>
      <c r="CS23" s="81">
        <v>1086</v>
      </c>
      <c r="CU23" s="136" t="s">
        <v>864</v>
      </c>
      <c r="CV23" s="136" t="s">
        <v>865</v>
      </c>
      <c r="CW23" s="137">
        <v>4</v>
      </c>
      <c r="CX23" s="136" t="s">
        <v>437</v>
      </c>
      <c r="CY23" s="136" t="s">
        <v>1186</v>
      </c>
      <c r="CZ23" s="138">
        <v>1043</v>
      </c>
      <c r="DB23" s="136" t="s">
        <v>2371</v>
      </c>
      <c r="DC23" s="136" t="s">
        <v>2370</v>
      </c>
      <c r="DD23" s="137">
        <v>2</v>
      </c>
      <c r="DE23" s="136" t="s">
        <v>436</v>
      </c>
      <c r="DF23" s="136" t="s">
        <v>1114</v>
      </c>
      <c r="DG23" s="144">
        <v>1011</v>
      </c>
      <c r="DI23" s="136" t="s">
        <v>1041</v>
      </c>
      <c r="DJ23" s="136" t="s">
        <v>756</v>
      </c>
      <c r="DK23" s="137">
        <v>12</v>
      </c>
      <c r="DL23" s="136" t="s">
        <v>437</v>
      </c>
      <c r="DM23" s="136" t="s">
        <v>2103</v>
      </c>
      <c r="DN23" s="144">
        <v>1506</v>
      </c>
    </row>
    <row r="24" spans="1:118" x14ac:dyDescent="0.25">
      <c r="A24" s="81" t="s">
        <v>871</v>
      </c>
      <c r="B24" s="81" t="s">
        <v>872</v>
      </c>
      <c r="C24" s="81">
        <v>12</v>
      </c>
      <c r="D24" s="81" t="s">
        <v>529</v>
      </c>
      <c r="E24" s="81" t="s">
        <v>554</v>
      </c>
      <c r="F24" s="81">
        <v>1522</v>
      </c>
      <c r="H24" s="81" t="s">
        <v>729</v>
      </c>
      <c r="I24" s="81" t="s">
        <v>730</v>
      </c>
      <c r="J24" s="81">
        <v>10</v>
      </c>
      <c r="K24" s="81" t="s">
        <v>436</v>
      </c>
      <c r="L24" s="81" t="s">
        <v>1885</v>
      </c>
      <c r="M24" s="81">
        <v>1295</v>
      </c>
      <c r="O24" s="81" t="s">
        <v>869</v>
      </c>
      <c r="P24" s="81" t="s">
        <v>870</v>
      </c>
      <c r="Q24" s="81">
        <v>12</v>
      </c>
      <c r="R24" s="81" t="s">
        <v>436</v>
      </c>
      <c r="S24" s="81" t="s">
        <v>1877</v>
      </c>
      <c r="T24" s="81">
        <v>1228</v>
      </c>
      <c r="V24" s="81" t="s">
        <v>1060</v>
      </c>
      <c r="W24" s="81" t="s">
        <v>787</v>
      </c>
      <c r="X24" s="81">
        <v>12</v>
      </c>
      <c r="Y24" s="81" t="s">
        <v>437</v>
      </c>
      <c r="Z24" s="81" t="s">
        <v>1101</v>
      </c>
      <c r="AA24" s="81">
        <v>1003</v>
      </c>
      <c r="AC24" s="81" t="s">
        <v>1675</v>
      </c>
      <c r="AD24" s="81" t="s">
        <v>1478</v>
      </c>
      <c r="AE24" s="81">
        <v>1</v>
      </c>
      <c r="AF24" s="81" t="s">
        <v>437</v>
      </c>
      <c r="AG24" s="81" t="s">
        <v>1094</v>
      </c>
      <c r="AH24" s="81">
        <v>1097</v>
      </c>
      <c r="AJ24" s="81" t="s">
        <v>1041</v>
      </c>
      <c r="AK24" s="81" t="s">
        <v>1042</v>
      </c>
      <c r="AL24" s="81">
        <v>24</v>
      </c>
      <c r="AM24" s="81" t="s">
        <v>436</v>
      </c>
      <c r="AN24" s="81" t="s">
        <v>1202</v>
      </c>
      <c r="AO24" s="81">
        <v>1211</v>
      </c>
      <c r="AQ24" s="81" t="s">
        <v>856</v>
      </c>
      <c r="AR24" s="81" t="s">
        <v>857</v>
      </c>
      <c r="AS24" s="81">
        <v>4</v>
      </c>
      <c r="AT24" s="81" t="s">
        <v>529</v>
      </c>
      <c r="AU24" s="81" t="s">
        <v>1128</v>
      </c>
      <c r="AV24" s="81">
        <v>1031</v>
      </c>
      <c r="AX24" s="81" t="s">
        <v>2320</v>
      </c>
      <c r="AY24" s="81" t="s">
        <v>1059</v>
      </c>
      <c r="AZ24" s="81">
        <v>12</v>
      </c>
      <c r="BA24" s="81" t="s">
        <v>436</v>
      </c>
      <c r="BB24" s="81" t="s">
        <v>2318</v>
      </c>
      <c r="BC24" s="81">
        <v>1117</v>
      </c>
      <c r="BE24" s="81" t="s">
        <v>810</v>
      </c>
      <c r="BF24" s="81" t="s">
        <v>811</v>
      </c>
      <c r="BG24" s="81">
        <v>2</v>
      </c>
      <c r="BH24" s="81" t="s">
        <v>529</v>
      </c>
      <c r="BI24" s="81" t="s">
        <v>2127</v>
      </c>
      <c r="BJ24" s="81">
        <v>1573</v>
      </c>
      <c r="BL24" s="81" t="s">
        <v>747</v>
      </c>
      <c r="BM24" s="81" t="s">
        <v>748</v>
      </c>
      <c r="BN24" s="81">
        <v>12</v>
      </c>
      <c r="BO24" s="81" t="s">
        <v>529</v>
      </c>
      <c r="BP24" s="81" t="s">
        <v>1203</v>
      </c>
      <c r="BQ24" s="81">
        <v>1440</v>
      </c>
      <c r="BS24" s="81" t="s">
        <v>747</v>
      </c>
      <c r="BT24" s="81" t="s">
        <v>748</v>
      </c>
      <c r="BU24" s="81">
        <v>24</v>
      </c>
      <c r="BV24" s="81" t="s">
        <v>437</v>
      </c>
      <c r="BW24" s="81" t="s">
        <v>1234</v>
      </c>
      <c r="BX24" s="81">
        <v>1043</v>
      </c>
      <c r="BZ24" s="81" t="s">
        <v>1043</v>
      </c>
      <c r="CA24" s="81" t="s">
        <v>1044</v>
      </c>
      <c r="CB24" s="81">
        <v>12</v>
      </c>
      <c r="CC24" s="81" t="s">
        <v>437</v>
      </c>
      <c r="CD24" s="81" t="s">
        <v>2195</v>
      </c>
      <c r="CE24" s="81">
        <v>1149</v>
      </c>
      <c r="CG24" s="81" t="s">
        <v>741</v>
      </c>
      <c r="CH24" s="81" t="s">
        <v>742</v>
      </c>
      <c r="CI24" s="81">
        <v>6</v>
      </c>
      <c r="CJ24" s="81" t="s">
        <v>436</v>
      </c>
      <c r="CK24" s="81" t="s">
        <v>1156</v>
      </c>
      <c r="CL24" s="81">
        <v>1070</v>
      </c>
      <c r="CN24" s="81" t="s">
        <v>1054</v>
      </c>
      <c r="CO24" s="81" t="s">
        <v>1055</v>
      </c>
      <c r="CP24" s="81">
        <v>1</v>
      </c>
      <c r="CQ24" s="81" t="s">
        <v>529</v>
      </c>
      <c r="CR24" s="81" t="s">
        <v>1162</v>
      </c>
      <c r="CS24" s="81">
        <v>1054</v>
      </c>
      <c r="CU24" s="136" t="s">
        <v>2268</v>
      </c>
      <c r="CV24" s="136" t="s">
        <v>1663</v>
      </c>
      <c r="CW24" s="137">
        <v>12</v>
      </c>
      <c r="CX24" s="136" t="s">
        <v>529</v>
      </c>
      <c r="CY24" s="136" t="s">
        <v>1192</v>
      </c>
      <c r="CZ24" s="138">
        <v>1100</v>
      </c>
      <c r="DB24" s="136" t="s">
        <v>2373</v>
      </c>
      <c r="DC24" s="136" t="s">
        <v>2372</v>
      </c>
      <c r="DD24" s="137">
        <v>4</v>
      </c>
      <c r="DE24" s="136" t="s">
        <v>436</v>
      </c>
      <c r="DF24" s="136" t="s">
        <v>2221</v>
      </c>
      <c r="DG24" s="144">
        <v>1392</v>
      </c>
      <c r="DI24" s="136" t="s">
        <v>1041</v>
      </c>
      <c r="DJ24" s="136" t="s">
        <v>756</v>
      </c>
      <c r="DK24" s="137">
        <v>12</v>
      </c>
      <c r="DL24" s="136" t="s">
        <v>529</v>
      </c>
      <c r="DM24" s="136" t="s">
        <v>1681</v>
      </c>
      <c r="DN24" s="144">
        <v>1327</v>
      </c>
    </row>
    <row r="25" spans="1:118" x14ac:dyDescent="0.25">
      <c r="A25" s="81" t="s">
        <v>847</v>
      </c>
      <c r="B25" s="81" t="s">
        <v>848</v>
      </c>
      <c r="C25" s="81">
        <v>12</v>
      </c>
      <c r="D25" s="81" t="s">
        <v>529</v>
      </c>
      <c r="E25" s="81" t="s">
        <v>554</v>
      </c>
      <c r="F25" s="81">
        <v>1522</v>
      </c>
      <c r="H25" s="81" t="s">
        <v>836</v>
      </c>
      <c r="I25" s="81" t="s">
        <v>837</v>
      </c>
      <c r="J25" s="81">
        <v>2</v>
      </c>
      <c r="K25" s="81" t="s">
        <v>529</v>
      </c>
      <c r="L25" s="81" t="s">
        <v>1746</v>
      </c>
      <c r="M25" s="81">
        <v>1002</v>
      </c>
      <c r="O25" s="81" t="s">
        <v>1071</v>
      </c>
      <c r="P25" s="81" t="s">
        <v>1072</v>
      </c>
      <c r="Q25" s="81">
        <v>2</v>
      </c>
      <c r="R25" s="81" t="s">
        <v>436</v>
      </c>
      <c r="S25" s="81" t="s">
        <v>1877</v>
      </c>
      <c r="T25" s="81">
        <v>1228</v>
      </c>
      <c r="V25" s="81" t="s">
        <v>994</v>
      </c>
      <c r="W25" s="81" t="s">
        <v>995</v>
      </c>
      <c r="X25" s="81">
        <v>12</v>
      </c>
      <c r="Y25" s="81" t="s">
        <v>437</v>
      </c>
      <c r="Z25" s="81" t="s">
        <v>1101</v>
      </c>
      <c r="AA25" s="81">
        <v>1003</v>
      </c>
      <c r="AC25" s="81" t="s">
        <v>749</v>
      </c>
      <c r="AD25" s="81" t="s">
        <v>750</v>
      </c>
      <c r="AE25" s="81">
        <v>24</v>
      </c>
      <c r="AF25" s="81" t="s">
        <v>529</v>
      </c>
      <c r="AG25" s="81" t="s">
        <v>1682</v>
      </c>
      <c r="AH25" s="81">
        <v>1327</v>
      </c>
      <c r="AJ25" s="81" t="s">
        <v>2227</v>
      </c>
      <c r="AK25" s="81" t="s">
        <v>882</v>
      </c>
      <c r="AL25" s="81">
        <v>12</v>
      </c>
      <c r="AM25" s="81" t="s">
        <v>436</v>
      </c>
      <c r="AN25" s="81" t="s">
        <v>1202</v>
      </c>
      <c r="AO25" s="81">
        <v>1211</v>
      </c>
      <c r="AQ25" s="81" t="s">
        <v>910</v>
      </c>
      <c r="AR25" s="81" t="s">
        <v>911</v>
      </c>
      <c r="AS25" s="81">
        <v>2</v>
      </c>
      <c r="AT25" s="81" t="s">
        <v>529</v>
      </c>
      <c r="AU25" s="81" t="s">
        <v>1128</v>
      </c>
      <c r="AV25" s="81">
        <v>1031</v>
      </c>
      <c r="AX25" s="81" t="s">
        <v>2054</v>
      </c>
      <c r="AY25" s="81" t="s">
        <v>2055</v>
      </c>
      <c r="AZ25" s="81">
        <v>12</v>
      </c>
      <c r="BA25" s="81" t="s">
        <v>436</v>
      </c>
      <c r="BB25" s="81" t="s">
        <v>1156</v>
      </c>
      <c r="BC25" s="81">
        <v>1070</v>
      </c>
      <c r="BE25" s="81" t="s">
        <v>860</v>
      </c>
      <c r="BF25" s="81" t="s">
        <v>861</v>
      </c>
      <c r="BG25" s="81">
        <v>2</v>
      </c>
      <c r="BH25" s="81" t="s">
        <v>529</v>
      </c>
      <c r="BI25" s="81" t="s">
        <v>2127</v>
      </c>
      <c r="BJ25" s="81">
        <v>1573</v>
      </c>
      <c r="BL25" s="81" t="s">
        <v>999</v>
      </c>
      <c r="BM25" s="81" t="s">
        <v>1000</v>
      </c>
      <c r="BN25" s="81">
        <v>12</v>
      </c>
      <c r="BO25" s="81" t="s">
        <v>529</v>
      </c>
      <c r="BP25" s="81" t="s">
        <v>1203</v>
      </c>
      <c r="BQ25" s="81">
        <v>1440</v>
      </c>
      <c r="BS25" s="81" t="s">
        <v>747</v>
      </c>
      <c r="BT25" s="81" t="s">
        <v>748</v>
      </c>
      <c r="BU25" s="81">
        <v>12</v>
      </c>
      <c r="BV25" s="81" t="s">
        <v>436</v>
      </c>
      <c r="BW25" s="81" t="s">
        <v>1165</v>
      </c>
      <c r="BX25" s="81">
        <v>1531</v>
      </c>
      <c r="BZ25" s="81" t="s">
        <v>992</v>
      </c>
      <c r="CA25" s="81" t="s">
        <v>993</v>
      </c>
      <c r="CB25" s="81">
        <v>12</v>
      </c>
      <c r="CC25" s="81" t="s">
        <v>437</v>
      </c>
      <c r="CD25" s="81" t="s">
        <v>2195</v>
      </c>
      <c r="CE25" s="81">
        <v>1149</v>
      </c>
      <c r="CG25" s="81" t="s">
        <v>973</v>
      </c>
      <c r="CH25" s="81" t="s">
        <v>974</v>
      </c>
      <c r="CI25" s="81">
        <v>12</v>
      </c>
      <c r="CJ25" s="81" t="s">
        <v>436</v>
      </c>
      <c r="CK25" s="81" t="s">
        <v>1235</v>
      </c>
      <c r="CL25" s="81">
        <v>1091</v>
      </c>
      <c r="CN25" s="81" t="s">
        <v>1075</v>
      </c>
      <c r="CO25" s="81" t="s">
        <v>1076</v>
      </c>
      <c r="CP25" s="81">
        <v>2</v>
      </c>
      <c r="CQ25" s="81" t="s">
        <v>436</v>
      </c>
      <c r="CR25" s="81" t="s">
        <v>1124</v>
      </c>
      <c r="CS25" s="81">
        <v>1013</v>
      </c>
      <c r="CU25" s="136" t="s">
        <v>820</v>
      </c>
      <c r="CV25" s="136" t="s">
        <v>821</v>
      </c>
      <c r="CW25" s="137">
        <v>6</v>
      </c>
      <c r="CX25" s="136" t="s">
        <v>529</v>
      </c>
      <c r="CY25" s="136" t="s">
        <v>1192</v>
      </c>
      <c r="CZ25" s="138">
        <v>1100</v>
      </c>
      <c r="DB25" s="136" t="s">
        <v>2371</v>
      </c>
      <c r="DC25" s="136" t="s">
        <v>2370</v>
      </c>
      <c r="DD25" s="137">
        <v>4</v>
      </c>
      <c r="DE25" s="136" t="s">
        <v>436</v>
      </c>
      <c r="DF25" s="136" t="s">
        <v>2221</v>
      </c>
      <c r="DG25" s="144">
        <v>1392</v>
      </c>
      <c r="DI25" s="136" t="s">
        <v>1041</v>
      </c>
      <c r="DJ25" s="136" t="s">
        <v>756</v>
      </c>
      <c r="DK25" s="137">
        <v>36</v>
      </c>
      <c r="DL25" s="136" t="s">
        <v>529</v>
      </c>
      <c r="DM25" s="136" t="s">
        <v>1871</v>
      </c>
      <c r="DN25" s="144">
        <v>1001</v>
      </c>
    </row>
    <row r="26" spans="1:118" x14ac:dyDescent="0.25">
      <c r="A26" s="81" t="s">
        <v>878</v>
      </c>
      <c r="B26" s="81" t="s">
        <v>879</v>
      </c>
      <c r="C26" s="81">
        <v>12</v>
      </c>
      <c r="D26" s="81" t="s">
        <v>529</v>
      </c>
      <c r="E26" s="81" t="s">
        <v>554</v>
      </c>
      <c r="F26" s="81">
        <v>1522</v>
      </c>
      <c r="H26" s="81" t="s">
        <v>745</v>
      </c>
      <c r="I26" s="81" t="s">
        <v>746</v>
      </c>
      <c r="J26" s="81">
        <v>36</v>
      </c>
      <c r="K26" s="81" t="s">
        <v>529</v>
      </c>
      <c r="L26" s="81" t="s">
        <v>1746</v>
      </c>
      <c r="M26" s="81">
        <v>1002</v>
      </c>
      <c r="O26" s="81" t="s">
        <v>1065</v>
      </c>
      <c r="P26" s="81" t="s">
        <v>1066</v>
      </c>
      <c r="Q26" s="81">
        <v>2</v>
      </c>
      <c r="R26" s="81" t="s">
        <v>436</v>
      </c>
      <c r="S26" s="81" t="s">
        <v>1877</v>
      </c>
      <c r="T26" s="81">
        <v>1228</v>
      </c>
      <c r="V26" s="81" t="s">
        <v>788</v>
      </c>
      <c r="W26" s="81" t="s">
        <v>789</v>
      </c>
      <c r="X26" s="81">
        <v>12</v>
      </c>
      <c r="Y26" s="81" t="s">
        <v>437</v>
      </c>
      <c r="Z26" s="81" t="s">
        <v>1101</v>
      </c>
      <c r="AA26" s="81">
        <v>1003</v>
      </c>
      <c r="AC26" s="81" t="s">
        <v>969</v>
      </c>
      <c r="AD26" s="81" t="s">
        <v>970</v>
      </c>
      <c r="AE26" s="81">
        <v>12</v>
      </c>
      <c r="AF26" s="81" t="s">
        <v>436</v>
      </c>
      <c r="AG26" s="81" t="s">
        <v>1097</v>
      </c>
      <c r="AH26" s="81">
        <v>1392</v>
      </c>
      <c r="AJ26" s="81" t="s">
        <v>871</v>
      </c>
      <c r="AK26" s="81" t="s">
        <v>872</v>
      </c>
      <c r="AL26" s="81">
        <v>12</v>
      </c>
      <c r="AM26" s="81" t="s">
        <v>436</v>
      </c>
      <c r="AN26" s="81" t="s">
        <v>1202</v>
      </c>
      <c r="AO26" s="81">
        <v>1211</v>
      </c>
      <c r="AQ26" s="81" t="s">
        <v>883</v>
      </c>
      <c r="AR26" s="81" t="s">
        <v>884</v>
      </c>
      <c r="AS26" s="81">
        <v>4</v>
      </c>
      <c r="AT26" s="81" t="s">
        <v>529</v>
      </c>
      <c r="AU26" s="81" t="s">
        <v>1128</v>
      </c>
      <c r="AV26" s="81">
        <v>1031</v>
      </c>
      <c r="AX26" s="81" t="s">
        <v>1043</v>
      </c>
      <c r="AY26" s="81" t="s">
        <v>1044</v>
      </c>
      <c r="AZ26" s="81">
        <v>36</v>
      </c>
      <c r="BA26" s="81" t="s">
        <v>529</v>
      </c>
      <c r="BB26" s="81" t="s">
        <v>1948</v>
      </c>
      <c r="BC26" s="81">
        <v>1380</v>
      </c>
      <c r="BE26" s="81" t="s">
        <v>867</v>
      </c>
      <c r="BF26" s="81" t="s">
        <v>868</v>
      </c>
      <c r="BG26" s="81">
        <v>4</v>
      </c>
      <c r="BH26" s="81" t="s">
        <v>529</v>
      </c>
      <c r="BI26" s="81" t="s">
        <v>2127</v>
      </c>
      <c r="BJ26" s="81">
        <v>1573</v>
      </c>
      <c r="BL26" s="81" t="s">
        <v>969</v>
      </c>
      <c r="BM26" s="81" t="s">
        <v>970</v>
      </c>
      <c r="BN26" s="81">
        <v>12</v>
      </c>
      <c r="BO26" s="81" t="s">
        <v>529</v>
      </c>
      <c r="BP26" s="81" t="s">
        <v>560</v>
      </c>
      <c r="BQ26" s="81">
        <v>1530</v>
      </c>
      <c r="BS26" s="81" t="s">
        <v>2320</v>
      </c>
      <c r="BT26" s="81" t="s">
        <v>1059</v>
      </c>
      <c r="BU26" s="81">
        <v>12</v>
      </c>
      <c r="BV26" s="81" t="s">
        <v>437</v>
      </c>
      <c r="BW26" s="81" t="s">
        <v>1234</v>
      </c>
      <c r="BX26" s="81">
        <v>1043</v>
      </c>
      <c r="BZ26" s="81" t="s">
        <v>804</v>
      </c>
      <c r="CA26" s="81" t="s">
        <v>805</v>
      </c>
      <c r="CB26" s="81">
        <v>12</v>
      </c>
      <c r="CC26" s="81" t="s">
        <v>437</v>
      </c>
      <c r="CD26" s="81" t="s">
        <v>2195</v>
      </c>
      <c r="CE26" s="81">
        <v>1149</v>
      </c>
      <c r="CG26" s="81" t="s">
        <v>774</v>
      </c>
      <c r="CH26" s="81" t="s">
        <v>775</v>
      </c>
      <c r="CI26" s="81">
        <v>4</v>
      </c>
      <c r="CJ26" s="81" t="s">
        <v>436</v>
      </c>
      <c r="CK26" s="81" t="s">
        <v>1235</v>
      </c>
      <c r="CL26" s="81">
        <v>1091</v>
      </c>
      <c r="CN26" s="81" t="s">
        <v>2229</v>
      </c>
      <c r="CO26" s="81" t="s">
        <v>2273</v>
      </c>
      <c r="CP26" s="81">
        <v>5</v>
      </c>
      <c r="CQ26" s="81" t="s">
        <v>529</v>
      </c>
      <c r="CR26" s="81" t="s">
        <v>1162</v>
      </c>
      <c r="CS26" s="81">
        <v>1054</v>
      </c>
      <c r="CU26" s="136" t="s">
        <v>812</v>
      </c>
      <c r="CV26" s="136" t="s">
        <v>813</v>
      </c>
      <c r="CW26" s="137">
        <v>6</v>
      </c>
      <c r="CX26" s="136" t="s">
        <v>529</v>
      </c>
      <c r="CY26" s="136" t="s">
        <v>1192</v>
      </c>
      <c r="CZ26" s="138">
        <v>1100</v>
      </c>
      <c r="DB26" s="136" t="s">
        <v>2371</v>
      </c>
      <c r="DC26" s="136" t="s">
        <v>2370</v>
      </c>
      <c r="DD26" s="137">
        <v>4</v>
      </c>
      <c r="DE26" s="136" t="s">
        <v>436</v>
      </c>
      <c r="DF26" s="136" t="s">
        <v>2198</v>
      </c>
      <c r="DG26" s="144">
        <v>1587</v>
      </c>
      <c r="DI26" s="136" t="s">
        <v>1041</v>
      </c>
      <c r="DJ26" s="136" t="s">
        <v>756</v>
      </c>
      <c r="DK26" s="137">
        <v>12</v>
      </c>
      <c r="DL26" s="136" t="s">
        <v>529</v>
      </c>
      <c r="DM26" s="136" t="s">
        <v>1756</v>
      </c>
      <c r="DN26" s="144">
        <v>1037</v>
      </c>
    </row>
    <row r="27" spans="1:118" x14ac:dyDescent="0.25">
      <c r="A27" s="81" t="s">
        <v>867</v>
      </c>
      <c r="B27" s="81" t="s">
        <v>868</v>
      </c>
      <c r="C27" s="81">
        <v>2</v>
      </c>
      <c r="D27" s="81" t="s">
        <v>529</v>
      </c>
      <c r="E27" s="81" t="s">
        <v>554</v>
      </c>
      <c r="F27" s="81">
        <v>1522</v>
      </c>
      <c r="H27" s="81" t="s">
        <v>770</v>
      </c>
      <c r="I27" s="81" t="s">
        <v>1899</v>
      </c>
      <c r="J27" s="81">
        <v>4</v>
      </c>
      <c r="K27" s="81" t="s">
        <v>529</v>
      </c>
      <c r="L27" s="81" t="s">
        <v>1746</v>
      </c>
      <c r="M27" s="81">
        <v>1002</v>
      </c>
      <c r="O27" s="81" t="s">
        <v>1073</v>
      </c>
      <c r="P27" s="81" t="s">
        <v>1074</v>
      </c>
      <c r="Q27" s="81">
        <v>2</v>
      </c>
      <c r="R27" s="81" t="s">
        <v>436</v>
      </c>
      <c r="S27" s="81" t="s">
        <v>1877</v>
      </c>
      <c r="T27" s="81">
        <v>1228</v>
      </c>
      <c r="V27" s="81" t="s">
        <v>818</v>
      </c>
      <c r="W27" s="81" t="s">
        <v>819</v>
      </c>
      <c r="X27" s="81">
        <v>4</v>
      </c>
      <c r="Y27" s="81" t="s">
        <v>437</v>
      </c>
      <c r="Z27" s="81" t="s">
        <v>1101</v>
      </c>
      <c r="AA27" s="81">
        <v>1003</v>
      </c>
      <c r="AC27" s="81" t="s">
        <v>1087</v>
      </c>
      <c r="AD27" s="81" t="s">
        <v>1088</v>
      </c>
      <c r="AE27" s="81">
        <v>1</v>
      </c>
      <c r="AF27" s="81" t="s">
        <v>436</v>
      </c>
      <c r="AG27" s="81" t="s">
        <v>1678</v>
      </c>
      <c r="AH27" s="81">
        <v>1237</v>
      </c>
      <c r="AJ27" s="81" t="s">
        <v>994</v>
      </c>
      <c r="AK27" s="81" t="s">
        <v>995</v>
      </c>
      <c r="AL27" s="81">
        <v>12</v>
      </c>
      <c r="AM27" s="81" t="s">
        <v>436</v>
      </c>
      <c r="AN27" s="81" t="s">
        <v>1202</v>
      </c>
      <c r="AO27" s="81">
        <v>1211</v>
      </c>
      <c r="AQ27" s="81" t="s">
        <v>906</v>
      </c>
      <c r="AR27" s="81" t="s">
        <v>907</v>
      </c>
      <c r="AS27" s="81">
        <v>4</v>
      </c>
      <c r="AT27" s="81" t="s">
        <v>529</v>
      </c>
      <c r="AU27" s="81" t="s">
        <v>560</v>
      </c>
      <c r="AV27" s="81">
        <v>1530</v>
      </c>
      <c r="AX27" s="81" t="s">
        <v>988</v>
      </c>
      <c r="AY27" s="81" t="s">
        <v>989</v>
      </c>
      <c r="AZ27" s="81">
        <v>24</v>
      </c>
      <c r="BA27" s="81" t="s">
        <v>436</v>
      </c>
      <c r="BB27" s="81" t="s">
        <v>2070</v>
      </c>
      <c r="BC27" s="81">
        <v>1560</v>
      </c>
      <c r="BE27" s="81" t="s">
        <v>880</v>
      </c>
      <c r="BF27" s="81" t="s">
        <v>881</v>
      </c>
      <c r="BG27" s="81">
        <v>4</v>
      </c>
      <c r="BH27" s="81" t="s">
        <v>529</v>
      </c>
      <c r="BI27" s="81" t="s">
        <v>2127</v>
      </c>
      <c r="BJ27" s="81">
        <v>1573</v>
      </c>
      <c r="BL27" s="81" t="s">
        <v>808</v>
      </c>
      <c r="BM27" s="81" t="s">
        <v>809</v>
      </c>
      <c r="BN27" s="81">
        <v>60</v>
      </c>
      <c r="BO27" s="81" t="s">
        <v>436</v>
      </c>
      <c r="BP27" s="81" t="s">
        <v>2170</v>
      </c>
      <c r="BQ27" s="81">
        <v>1538</v>
      </c>
      <c r="BS27" s="81" t="s">
        <v>908</v>
      </c>
      <c r="BT27" s="81" t="s">
        <v>909</v>
      </c>
      <c r="BU27" s="81">
        <v>2</v>
      </c>
      <c r="BV27" s="81" t="s">
        <v>529</v>
      </c>
      <c r="BW27" s="81" t="s">
        <v>2176</v>
      </c>
      <c r="BX27" s="81">
        <v>1555</v>
      </c>
      <c r="BZ27" s="81" t="s">
        <v>2320</v>
      </c>
      <c r="CA27" s="81" t="s">
        <v>1059</v>
      </c>
      <c r="CB27" s="81">
        <v>12</v>
      </c>
      <c r="CC27" s="81" t="s">
        <v>437</v>
      </c>
      <c r="CD27" s="81" t="s">
        <v>2195</v>
      </c>
      <c r="CE27" s="81">
        <v>1149</v>
      </c>
      <c r="CG27" s="81" t="s">
        <v>1006</v>
      </c>
      <c r="CH27" s="81" t="s">
        <v>1007</v>
      </c>
      <c r="CI27" s="81">
        <v>4</v>
      </c>
      <c r="CJ27" s="81" t="s">
        <v>436</v>
      </c>
      <c r="CK27" s="81" t="s">
        <v>1235</v>
      </c>
      <c r="CL27" s="81">
        <v>1091</v>
      </c>
      <c r="CN27" s="81" t="s">
        <v>2215</v>
      </c>
      <c r="CO27" s="81" t="s">
        <v>915</v>
      </c>
      <c r="CP27" s="81">
        <v>5</v>
      </c>
      <c r="CQ27" s="81" t="s">
        <v>529</v>
      </c>
      <c r="CR27" s="81" t="s">
        <v>1162</v>
      </c>
      <c r="CS27" s="81">
        <v>1054</v>
      </c>
      <c r="CU27" s="136" t="s">
        <v>860</v>
      </c>
      <c r="CV27" s="136" t="s">
        <v>861</v>
      </c>
      <c r="CW27" s="137">
        <v>4</v>
      </c>
      <c r="CX27" s="136" t="s">
        <v>437</v>
      </c>
      <c r="CY27" s="136" t="s">
        <v>1186</v>
      </c>
      <c r="CZ27" s="138">
        <v>1043</v>
      </c>
      <c r="DB27" s="136" t="s">
        <v>2373</v>
      </c>
      <c r="DC27" s="136" t="s">
        <v>2372</v>
      </c>
      <c r="DD27" s="137">
        <v>5</v>
      </c>
      <c r="DE27" s="136" t="s">
        <v>436</v>
      </c>
      <c r="DF27" s="136" t="s">
        <v>1690</v>
      </c>
      <c r="DG27" s="144">
        <v>1297</v>
      </c>
      <c r="DI27" s="136" t="s">
        <v>1041</v>
      </c>
      <c r="DJ27" s="136" t="s">
        <v>756</v>
      </c>
      <c r="DK27" s="137">
        <v>12</v>
      </c>
      <c r="DL27" s="136" t="s">
        <v>2152</v>
      </c>
      <c r="DM27" s="136" t="s">
        <v>2364</v>
      </c>
      <c r="DN27" s="144">
        <v>1593</v>
      </c>
    </row>
    <row r="28" spans="1:118" x14ac:dyDescent="0.25">
      <c r="A28" s="81" t="s">
        <v>887</v>
      </c>
      <c r="B28" s="81" t="s">
        <v>888</v>
      </c>
      <c r="C28" s="81">
        <v>2</v>
      </c>
      <c r="D28" s="81" t="s">
        <v>529</v>
      </c>
      <c r="E28" s="81" t="s">
        <v>554</v>
      </c>
      <c r="F28" s="81">
        <v>1522</v>
      </c>
      <c r="H28" s="81" t="s">
        <v>733</v>
      </c>
      <c r="I28" s="81" t="s">
        <v>734</v>
      </c>
      <c r="J28" s="81">
        <v>4</v>
      </c>
      <c r="K28" s="81" t="s">
        <v>529</v>
      </c>
      <c r="L28" s="83" t="s">
        <v>1746</v>
      </c>
      <c r="M28" s="81">
        <v>1002</v>
      </c>
      <c r="O28" s="81" t="s">
        <v>1795</v>
      </c>
      <c r="P28" s="81" t="s">
        <v>1797</v>
      </c>
      <c r="Q28" s="81">
        <v>1</v>
      </c>
      <c r="R28" s="81" t="s">
        <v>436</v>
      </c>
      <c r="S28" s="81" t="s">
        <v>1877</v>
      </c>
      <c r="T28" s="81">
        <v>1228</v>
      </c>
      <c r="V28" s="81" t="s">
        <v>818</v>
      </c>
      <c r="W28" s="81" t="s">
        <v>819</v>
      </c>
      <c r="X28" s="81">
        <v>4</v>
      </c>
      <c r="Y28" s="81" t="s">
        <v>437</v>
      </c>
      <c r="Z28" s="81" t="s">
        <v>1101</v>
      </c>
      <c r="AA28" s="81">
        <v>1003</v>
      </c>
      <c r="AC28" s="81" t="s">
        <v>1048</v>
      </c>
      <c r="AD28" s="81" t="s">
        <v>1049</v>
      </c>
      <c r="AE28" s="81">
        <v>1</v>
      </c>
      <c r="AF28" s="81" t="s">
        <v>436</v>
      </c>
      <c r="AG28" s="81" t="s">
        <v>1678</v>
      </c>
      <c r="AH28" s="81">
        <v>1237</v>
      </c>
      <c r="AJ28" s="81" t="s">
        <v>852</v>
      </c>
      <c r="AK28" s="81" t="s">
        <v>853</v>
      </c>
      <c r="AL28" s="81">
        <v>36</v>
      </c>
      <c r="AM28" s="81" t="s">
        <v>436</v>
      </c>
      <c r="AN28" s="81" t="s">
        <v>1202</v>
      </c>
      <c r="AO28" s="81">
        <v>1211</v>
      </c>
      <c r="AQ28" s="81" t="s">
        <v>849</v>
      </c>
      <c r="AR28" s="81" t="s">
        <v>850</v>
      </c>
      <c r="AS28" s="81">
        <v>2</v>
      </c>
      <c r="AT28" s="81" t="s">
        <v>529</v>
      </c>
      <c r="AU28" s="81" t="s">
        <v>560</v>
      </c>
      <c r="AV28" s="81">
        <v>1530</v>
      </c>
      <c r="AX28" s="81" t="s">
        <v>1060</v>
      </c>
      <c r="AY28" s="81" t="s">
        <v>787</v>
      </c>
      <c r="AZ28" s="81">
        <v>12</v>
      </c>
      <c r="BA28" s="81" t="s">
        <v>529</v>
      </c>
      <c r="BB28" s="81" t="s">
        <v>1770</v>
      </c>
      <c r="BC28" s="81">
        <v>1037</v>
      </c>
      <c r="BE28" s="81" t="s">
        <v>845</v>
      </c>
      <c r="BF28" s="81" t="s">
        <v>846</v>
      </c>
      <c r="BG28" s="81">
        <v>2</v>
      </c>
      <c r="BH28" s="81" t="s">
        <v>529</v>
      </c>
      <c r="BI28" s="81" t="s">
        <v>2127</v>
      </c>
      <c r="BJ28" s="81">
        <v>1573</v>
      </c>
      <c r="BL28" s="81" t="s">
        <v>965</v>
      </c>
      <c r="BM28" s="81" t="s">
        <v>966</v>
      </c>
      <c r="BN28" s="81">
        <v>12</v>
      </c>
      <c r="BO28" s="81" t="s">
        <v>529</v>
      </c>
      <c r="BP28" s="81" t="s">
        <v>1133</v>
      </c>
      <c r="BQ28" s="81">
        <v>1023</v>
      </c>
      <c r="BS28" s="81" t="s">
        <v>780</v>
      </c>
      <c r="BT28" s="81" t="s">
        <v>781</v>
      </c>
      <c r="BU28" s="81">
        <v>12</v>
      </c>
      <c r="BV28" s="81" t="s">
        <v>437</v>
      </c>
      <c r="BW28" s="81" t="s">
        <v>1101</v>
      </c>
      <c r="BX28" s="81">
        <v>1003</v>
      </c>
      <c r="BZ28" s="81" t="s">
        <v>1060</v>
      </c>
      <c r="CA28" s="81" t="s">
        <v>787</v>
      </c>
      <c r="CB28" s="81">
        <v>12</v>
      </c>
      <c r="CC28" s="81" t="s">
        <v>437</v>
      </c>
      <c r="CD28" s="81" t="s">
        <v>2195</v>
      </c>
      <c r="CE28" s="81">
        <v>1149</v>
      </c>
      <c r="CG28" s="81" t="s">
        <v>808</v>
      </c>
      <c r="CH28" s="81" t="s">
        <v>809</v>
      </c>
      <c r="CI28" s="81">
        <v>12</v>
      </c>
      <c r="CJ28" s="81" t="s">
        <v>436</v>
      </c>
      <c r="CK28" s="81" t="s">
        <v>1235</v>
      </c>
      <c r="CL28" s="81">
        <v>1091</v>
      </c>
      <c r="CN28" s="81" t="s">
        <v>916</v>
      </c>
      <c r="CO28" s="81" t="s">
        <v>917</v>
      </c>
      <c r="CP28" s="81">
        <v>2</v>
      </c>
      <c r="CQ28" s="81" t="s">
        <v>436</v>
      </c>
      <c r="CR28" s="81" t="s">
        <v>1124</v>
      </c>
      <c r="CS28" s="81">
        <v>1013</v>
      </c>
      <c r="CU28" s="136" t="s">
        <v>867</v>
      </c>
      <c r="CV28" s="136" t="s">
        <v>868</v>
      </c>
      <c r="CW28" s="137">
        <v>4</v>
      </c>
      <c r="CX28" s="136" t="s">
        <v>436</v>
      </c>
      <c r="CY28" s="136" t="s">
        <v>1690</v>
      </c>
      <c r="CZ28" s="138">
        <v>1297</v>
      </c>
      <c r="DB28" s="136" t="s">
        <v>2373</v>
      </c>
      <c r="DC28" s="136" t="s">
        <v>2372</v>
      </c>
      <c r="DD28" s="137">
        <v>2</v>
      </c>
      <c r="DE28" s="136" t="s">
        <v>529</v>
      </c>
      <c r="DF28" s="136" t="s">
        <v>1132</v>
      </c>
      <c r="DG28" s="144">
        <v>1081</v>
      </c>
      <c r="DI28" s="136" t="s">
        <v>1041</v>
      </c>
      <c r="DJ28" s="136" t="s">
        <v>756</v>
      </c>
      <c r="DK28" s="137">
        <v>12</v>
      </c>
      <c r="DL28" s="136" t="s">
        <v>529</v>
      </c>
      <c r="DM28" s="136" t="s">
        <v>1100</v>
      </c>
      <c r="DN28" s="144">
        <v>1027</v>
      </c>
    </row>
    <row r="29" spans="1:118" x14ac:dyDescent="0.25">
      <c r="A29" s="81" t="s">
        <v>875</v>
      </c>
      <c r="B29" s="81" t="s">
        <v>876</v>
      </c>
      <c r="C29" s="81">
        <v>2</v>
      </c>
      <c r="D29" s="81" t="s">
        <v>529</v>
      </c>
      <c r="E29" s="81" t="s">
        <v>554</v>
      </c>
      <c r="F29" s="81">
        <v>1522</v>
      </c>
      <c r="H29" s="81" t="s">
        <v>816</v>
      </c>
      <c r="I29" s="81" t="s">
        <v>817</v>
      </c>
      <c r="J29" s="81">
        <v>10</v>
      </c>
      <c r="K29" s="81" t="s">
        <v>529</v>
      </c>
      <c r="L29" s="81" t="s">
        <v>1746</v>
      </c>
      <c r="M29" s="81">
        <v>1002</v>
      </c>
      <c r="O29" s="81" t="s">
        <v>954</v>
      </c>
      <c r="P29" s="81" t="s">
        <v>955</v>
      </c>
      <c r="Q29" s="81">
        <v>4</v>
      </c>
      <c r="R29" s="81" t="s">
        <v>436</v>
      </c>
      <c r="S29" s="81" t="s">
        <v>1877</v>
      </c>
      <c r="T29" s="81">
        <v>1228</v>
      </c>
      <c r="V29" s="81" t="s">
        <v>1045</v>
      </c>
      <c r="W29" s="81" t="s">
        <v>1046</v>
      </c>
      <c r="X29" s="81">
        <v>6</v>
      </c>
      <c r="Y29" s="81" t="s">
        <v>437</v>
      </c>
      <c r="Z29" s="81" t="s">
        <v>1101</v>
      </c>
      <c r="AA29" s="81">
        <v>1003</v>
      </c>
      <c r="AC29" s="81" t="s">
        <v>942</v>
      </c>
      <c r="AD29" s="81" t="s">
        <v>943</v>
      </c>
      <c r="AE29" s="81">
        <v>12</v>
      </c>
      <c r="AF29" s="81" t="s">
        <v>436</v>
      </c>
      <c r="AG29" s="81" t="s">
        <v>1097</v>
      </c>
      <c r="AH29" s="81">
        <v>1392</v>
      </c>
      <c r="AJ29" s="81" t="s">
        <v>895</v>
      </c>
      <c r="AK29" s="81" t="s">
        <v>896</v>
      </c>
      <c r="AL29" s="81">
        <v>36</v>
      </c>
      <c r="AM29" s="81" t="s">
        <v>436</v>
      </c>
      <c r="AN29" s="81" t="s">
        <v>1202</v>
      </c>
      <c r="AO29" s="81">
        <v>1211</v>
      </c>
      <c r="AQ29" s="81" t="s">
        <v>796</v>
      </c>
      <c r="AR29" s="81" t="s">
        <v>797</v>
      </c>
      <c r="AS29" s="81">
        <v>2</v>
      </c>
      <c r="AT29" s="81" t="s">
        <v>529</v>
      </c>
      <c r="AU29" s="81" t="s">
        <v>560</v>
      </c>
      <c r="AV29" s="81">
        <v>1530</v>
      </c>
      <c r="AX29" s="81" t="s">
        <v>2320</v>
      </c>
      <c r="AY29" s="81" t="s">
        <v>1059</v>
      </c>
      <c r="AZ29" s="81">
        <v>12</v>
      </c>
      <c r="BA29" s="81" t="s">
        <v>529</v>
      </c>
      <c r="BB29" s="81" t="s">
        <v>1770</v>
      </c>
      <c r="BC29" s="81">
        <v>1037</v>
      </c>
      <c r="BE29" s="81" t="s">
        <v>768</v>
      </c>
      <c r="BF29" s="81" t="s">
        <v>769</v>
      </c>
      <c r="BG29" s="81">
        <v>6</v>
      </c>
      <c r="BH29" s="81" t="s">
        <v>529</v>
      </c>
      <c r="BI29" s="81" t="s">
        <v>2127</v>
      </c>
      <c r="BJ29" s="81">
        <v>1573</v>
      </c>
      <c r="BL29" s="81" t="s">
        <v>852</v>
      </c>
      <c r="BM29" s="81" t="s">
        <v>853</v>
      </c>
      <c r="BN29" s="81">
        <v>12</v>
      </c>
      <c r="BO29" s="81" t="s">
        <v>529</v>
      </c>
      <c r="BP29" s="81" t="s">
        <v>1133</v>
      </c>
      <c r="BQ29" s="81">
        <v>1023</v>
      </c>
      <c r="BS29" s="81" t="s">
        <v>1087</v>
      </c>
      <c r="BT29" s="81" t="s">
        <v>1088</v>
      </c>
      <c r="BU29" s="81">
        <v>1</v>
      </c>
      <c r="BV29" s="81" t="s">
        <v>437</v>
      </c>
      <c r="BW29" s="81" t="s">
        <v>1231</v>
      </c>
      <c r="BX29" s="81">
        <v>1078</v>
      </c>
      <c r="BZ29" s="81" t="s">
        <v>788</v>
      </c>
      <c r="CA29" s="81" t="s">
        <v>789</v>
      </c>
      <c r="CB29" s="81">
        <v>12</v>
      </c>
      <c r="CC29" s="81" t="s">
        <v>437</v>
      </c>
      <c r="CD29" s="81" t="s">
        <v>2195</v>
      </c>
      <c r="CE29" s="81">
        <v>1149</v>
      </c>
      <c r="CG29" s="81" t="s">
        <v>804</v>
      </c>
      <c r="CH29" s="81" t="s">
        <v>805</v>
      </c>
      <c r="CI29" s="81">
        <v>12</v>
      </c>
      <c r="CJ29" s="81" t="s">
        <v>436</v>
      </c>
      <c r="CK29" s="81" t="s">
        <v>1235</v>
      </c>
      <c r="CL29" s="81">
        <v>1091</v>
      </c>
      <c r="CN29" s="81" t="s">
        <v>1054</v>
      </c>
      <c r="CO29" s="81" t="s">
        <v>1055</v>
      </c>
      <c r="CP29" s="81">
        <v>2</v>
      </c>
      <c r="CQ29" s="81" t="s">
        <v>436</v>
      </c>
      <c r="CR29" s="81" t="s">
        <v>1124</v>
      </c>
      <c r="CS29" s="81">
        <v>1013</v>
      </c>
      <c r="CU29" s="136" t="s">
        <v>887</v>
      </c>
      <c r="CV29" s="136" t="s">
        <v>888</v>
      </c>
      <c r="CW29" s="137">
        <v>4</v>
      </c>
      <c r="CX29" s="136" t="s">
        <v>437</v>
      </c>
      <c r="CY29" s="136" t="s">
        <v>1186</v>
      </c>
      <c r="CZ29" s="138">
        <v>1043</v>
      </c>
      <c r="DB29" s="136" t="s">
        <v>2371</v>
      </c>
      <c r="DC29" s="136" t="s">
        <v>2370</v>
      </c>
      <c r="DD29" s="137">
        <v>2</v>
      </c>
      <c r="DE29" s="136" t="s">
        <v>529</v>
      </c>
      <c r="DF29" s="136" t="s">
        <v>1132</v>
      </c>
      <c r="DG29" s="144">
        <v>1081</v>
      </c>
      <c r="DI29" s="136" t="s">
        <v>1041</v>
      </c>
      <c r="DJ29" s="136" t="s">
        <v>756</v>
      </c>
      <c r="DK29" s="137">
        <v>12</v>
      </c>
      <c r="DL29" s="136" t="s">
        <v>529</v>
      </c>
      <c r="DM29" s="136" t="s">
        <v>1139</v>
      </c>
      <c r="DN29" s="144">
        <v>1027</v>
      </c>
    </row>
    <row r="30" spans="1:118" x14ac:dyDescent="0.25">
      <c r="A30" s="81" t="s">
        <v>820</v>
      </c>
      <c r="B30" s="81" t="s">
        <v>821</v>
      </c>
      <c r="C30" s="81">
        <v>2</v>
      </c>
      <c r="D30" s="81" t="s">
        <v>529</v>
      </c>
      <c r="E30" s="81" t="s">
        <v>554</v>
      </c>
      <c r="F30" s="81">
        <v>1522</v>
      </c>
      <c r="H30" s="81" t="s">
        <v>729</v>
      </c>
      <c r="I30" s="81" t="s">
        <v>730</v>
      </c>
      <c r="J30" s="81">
        <v>4</v>
      </c>
      <c r="K30" s="81" t="s">
        <v>529</v>
      </c>
      <c r="L30" s="81" t="s">
        <v>1746</v>
      </c>
      <c r="M30" s="81">
        <v>1002</v>
      </c>
      <c r="O30" s="81" t="s">
        <v>956</v>
      </c>
      <c r="P30" s="81" t="s">
        <v>957</v>
      </c>
      <c r="Q30" s="81">
        <v>2</v>
      </c>
      <c r="R30" s="81" t="s">
        <v>436</v>
      </c>
      <c r="S30" s="81" t="s">
        <v>1877</v>
      </c>
      <c r="T30" s="81">
        <v>1228</v>
      </c>
      <c r="V30" s="81" t="s">
        <v>838</v>
      </c>
      <c r="W30" s="81" t="s">
        <v>839</v>
      </c>
      <c r="X30" s="81">
        <v>6</v>
      </c>
      <c r="Y30" s="81" t="s">
        <v>437</v>
      </c>
      <c r="Z30" s="81" t="s">
        <v>1101</v>
      </c>
      <c r="AA30" s="81">
        <v>1003</v>
      </c>
      <c r="AC30" s="81" t="s">
        <v>942</v>
      </c>
      <c r="AD30" s="81" t="s">
        <v>943</v>
      </c>
      <c r="AE30" s="81">
        <v>12</v>
      </c>
      <c r="AF30" s="81" t="s">
        <v>436</v>
      </c>
      <c r="AG30" s="81" t="s">
        <v>1097</v>
      </c>
      <c r="AH30" s="81">
        <v>1392</v>
      </c>
      <c r="AJ30" s="81" t="s">
        <v>788</v>
      </c>
      <c r="AK30" s="81" t="s">
        <v>789</v>
      </c>
      <c r="AL30" s="81">
        <v>12</v>
      </c>
      <c r="AM30" s="81" t="s">
        <v>436</v>
      </c>
      <c r="AN30" s="81" t="s">
        <v>1202</v>
      </c>
      <c r="AO30" s="81">
        <v>1211</v>
      </c>
      <c r="AQ30" s="81" t="s">
        <v>940</v>
      </c>
      <c r="AR30" s="81" t="s">
        <v>941</v>
      </c>
      <c r="AS30" s="81">
        <v>212</v>
      </c>
      <c r="AT30" s="81" t="s">
        <v>529</v>
      </c>
      <c r="AU30" s="81" t="s">
        <v>1104</v>
      </c>
      <c r="AV30" s="81">
        <v>1037</v>
      </c>
      <c r="AX30" s="81" t="s">
        <v>1043</v>
      </c>
      <c r="AY30" s="81" t="s">
        <v>1044</v>
      </c>
      <c r="AZ30" s="81">
        <v>12</v>
      </c>
      <c r="BA30" s="81" t="s">
        <v>529</v>
      </c>
      <c r="BB30" s="81" t="s">
        <v>1100</v>
      </c>
      <c r="BC30" s="81">
        <v>1027</v>
      </c>
      <c r="BE30" s="81" t="s">
        <v>948</v>
      </c>
      <c r="BF30" s="81" t="s">
        <v>949</v>
      </c>
      <c r="BG30" s="81">
        <v>2</v>
      </c>
      <c r="BH30" s="81" t="s">
        <v>529</v>
      </c>
      <c r="BI30" s="81" t="s">
        <v>2127</v>
      </c>
      <c r="BJ30" s="81">
        <v>1573</v>
      </c>
      <c r="BL30" s="81" t="s">
        <v>814</v>
      </c>
      <c r="BM30" s="81" t="s">
        <v>815</v>
      </c>
      <c r="BN30" s="81">
        <v>24</v>
      </c>
      <c r="BO30" s="81" t="s">
        <v>529</v>
      </c>
      <c r="BP30" s="81" t="s">
        <v>1219</v>
      </c>
      <c r="BQ30" s="81">
        <v>1027</v>
      </c>
      <c r="BS30" s="81" t="s">
        <v>1675</v>
      </c>
      <c r="BT30" s="81" t="s">
        <v>1478</v>
      </c>
      <c r="BU30" s="81">
        <v>1</v>
      </c>
      <c r="BV30" s="81" t="s">
        <v>437</v>
      </c>
      <c r="BW30" s="81" t="s">
        <v>1231</v>
      </c>
      <c r="BX30" s="81">
        <v>1078</v>
      </c>
      <c r="BZ30" s="81" t="s">
        <v>808</v>
      </c>
      <c r="CA30" s="81" t="s">
        <v>809</v>
      </c>
      <c r="CB30" s="81">
        <v>6</v>
      </c>
      <c r="CC30" s="81" t="s">
        <v>529</v>
      </c>
      <c r="CD30" s="81" t="s">
        <v>1220</v>
      </c>
      <c r="CE30" s="81">
        <v>1212</v>
      </c>
      <c r="CG30" s="81" t="s">
        <v>782</v>
      </c>
      <c r="CH30" s="81" t="s">
        <v>783</v>
      </c>
      <c r="CI30" s="81">
        <v>12</v>
      </c>
      <c r="CJ30" s="81" t="s">
        <v>436</v>
      </c>
      <c r="CK30" s="81" t="s">
        <v>1235</v>
      </c>
      <c r="CL30" s="81">
        <v>1091</v>
      </c>
      <c r="CN30" s="81" t="s">
        <v>1089</v>
      </c>
      <c r="CO30" s="81" t="s">
        <v>1090</v>
      </c>
      <c r="CP30" s="81">
        <v>2</v>
      </c>
      <c r="CQ30" s="81" t="s">
        <v>529</v>
      </c>
      <c r="CR30" s="81" t="s">
        <v>1732</v>
      </c>
      <c r="CS30" s="81">
        <v>1086</v>
      </c>
      <c r="CU30" s="136" t="s">
        <v>897</v>
      </c>
      <c r="CV30" s="136" t="s">
        <v>898</v>
      </c>
      <c r="CW30" s="137">
        <v>4</v>
      </c>
      <c r="CX30" s="136" t="s">
        <v>529</v>
      </c>
      <c r="CY30" s="136" t="s">
        <v>1192</v>
      </c>
      <c r="CZ30" s="138">
        <v>1100</v>
      </c>
      <c r="DB30" s="136" t="s">
        <v>2371</v>
      </c>
      <c r="DC30" s="136" t="s">
        <v>2370</v>
      </c>
      <c r="DD30" s="137">
        <v>2</v>
      </c>
      <c r="DE30" s="136" t="s">
        <v>436</v>
      </c>
      <c r="DF30" s="136" t="s">
        <v>2409</v>
      </c>
      <c r="DG30" s="144">
        <v>1013</v>
      </c>
      <c r="DI30" s="136" t="s">
        <v>1041</v>
      </c>
      <c r="DJ30" s="136" t="s">
        <v>756</v>
      </c>
      <c r="DK30" s="137">
        <v>12</v>
      </c>
      <c r="DL30" s="136" t="s">
        <v>436</v>
      </c>
      <c r="DM30" s="136" t="s">
        <v>1872</v>
      </c>
      <c r="DN30" s="144">
        <v>1133</v>
      </c>
    </row>
    <row r="31" spans="1:118" x14ac:dyDescent="0.25">
      <c r="A31" s="81" t="s">
        <v>737</v>
      </c>
      <c r="B31" s="81" t="s">
        <v>738</v>
      </c>
      <c r="C31" s="81">
        <v>2</v>
      </c>
      <c r="D31" s="81" t="s">
        <v>529</v>
      </c>
      <c r="E31" s="81" t="s">
        <v>554</v>
      </c>
      <c r="F31" s="81">
        <v>1522</v>
      </c>
      <c r="H31" s="81" t="s">
        <v>737</v>
      </c>
      <c r="I31" s="81" t="s">
        <v>738</v>
      </c>
      <c r="J31" s="81">
        <v>4</v>
      </c>
      <c r="K31" s="81" t="s">
        <v>529</v>
      </c>
      <c r="L31" s="81" t="s">
        <v>1746</v>
      </c>
      <c r="M31" s="81">
        <v>1002</v>
      </c>
      <c r="O31" s="81" t="s">
        <v>1083</v>
      </c>
      <c r="P31" s="81" t="s">
        <v>1084</v>
      </c>
      <c r="Q31" s="81">
        <v>2</v>
      </c>
      <c r="R31" s="81" t="s">
        <v>436</v>
      </c>
      <c r="S31" s="81" t="s">
        <v>1877</v>
      </c>
      <c r="T31" s="81">
        <v>1228</v>
      </c>
      <c r="V31" s="81" t="s">
        <v>932</v>
      </c>
      <c r="W31" s="81" t="s">
        <v>933</v>
      </c>
      <c r="X31" s="81">
        <v>6</v>
      </c>
      <c r="Y31" s="81" t="s">
        <v>437</v>
      </c>
      <c r="Z31" s="81" t="s">
        <v>1101</v>
      </c>
      <c r="AA31" s="81">
        <v>1003</v>
      </c>
      <c r="AC31" s="81" t="s">
        <v>1067</v>
      </c>
      <c r="AD31" s="81" t="s">
        <v>1068</v>
      </c>
      <c r="AE31" s="81">
        <v>2</v>
      </c>
      <c r="AF31" s="81" t="s">
        <v>436</v>
      </c>
      <c r="AG31" s="81" t="s">
        <v>1684</v>
      </c>
      <c r="AH31" s="81">
        <v>1113</v>
      </c>
      <c r="AJ31" s="81" t="s">
        <v>962</v>
      </c>
      <c r="AK31" s="81" t="s">
        <v>2206</v>
      </c>
      <c r="AL31" s="81">
        <v>12</v>
      </c>
      <c r="AM31" s="81" t="s">
        <v>436</v>
      </c>
      <c r="AN31" s="81" t="s">
        <v>1095</v>
      </c>
      <c r="AO31" s="81">
        <v>1118</v>
      </c>
      <c r="AQ31" s="81" t="s">
        <v>860</v>
      </c>
      <c r="AR31" s="81" t="s">
        <v>861</v>
      </c>
      <c r="AS31" s="81">
        <v>12</v>
      </c>
      <c r="AT31" s="81" t="s">
        <v>529</v>
      </c>
      <c r="AU31" s="81" t="s">
        <v>1104</v>
      </c>
      <c r="AV31" s="81">
        <v>1037</v>
      </c>
      <c r="AX31" s="81" t="s">
        <v>988</v>
      </c>
      <c r="AY31" s="81" t="s">
        <v>989</v>
      </c>
      <c r="AZ31" s="81">
        <v>24</v>
      </c>
      <c r="BA31" s="81" t="s">
        <v>529</v>
      </c>
      <c r="BB31" s="81" t="s">
        <v>1100</v>
      </c>
      <c r="BC31" s="81">
        <v>1027</v>
      </c>
      <c r="BE31" s="81" t="s">
        <v>816</v>
      </c>
      <c r="BF31" s="81" t="s">
        <v>817</v>
      </c>
      <c r="BG31" s="81">
        <v>2</v>
      </c>
      <c r="BH31" s="81" t="s">
        <v>529</v>
      </c>
      <c r="BI31" s="81" t="s">
        <v>2127</v>
      </c>
      <c r="BJ31" s="81">
        <v>1573</v>
      </c>
      <c r="BL31" s="81" t="s">
        <v>806</v>
      </c>
      <c r="BM31" s="81" t="s">
        <v>807</v>
      </c>
      <c r="BN31" s="81">
        <v>12</v>
      </c>
      <c r="BO31" s="81" t="s">
        <v>529</v>
      </c>
      <c r="BP31" s="81" t="s">
        <v>1219</v>
      </c>
      <c r="BQ31" s="81">
        <v>1027</v>
      </c>
      <c r="BS31" s="81" t="s">
        <v>804</v>
      </c>
      <c r="BT31" s="81" t="s">
        <v>805</v>
      </c>
      <c r="BU31" s="81">
        <v>12</v>
      </c>
      <c r="BV31" s="81" t="s">
        <v>437</v>
      </c>
      <c r="BW31" s="81" t="s">
        <v>1231</v>
      </c>
      <c r="BX31" s="81">
        <v>1078</v>
      </c>
      <c r="BZ31" s="81" t="s">
        <v>780</v>
      </c>
      <c r="CA31" s="81" t="s">
        <v>781</v>
      </c>
      <c r="CB31" s="81">
        <v>12</v>
      </c>
      <c r="CC31" s="81" t="s">
        <v>529</v>
      </c>
      <c r="CD31" s="81" t="s">
        <v>1220</v>
      </c>
      <c r="CE31" s="81">
        <v>1212</v>
      </c>
      <c r="CG31" s="81" t="s">
        <v>1060</v>
      </c>
      <c r="CH31" s="81" t="s">
        <v>787</v>
      </c>
      <c r="CI31" s="81">
        <v>12</v>
      </c>
      <c r="CJ31" s="81" t="s">
        <v>436</v>
      </c>
      <c r="CK31" s="81" t="s">
        <v>1235</v>
      </c>
      <c r="CL31" s="81">
        <v>1091</v>
      </c>
      <c r="CN31" s="81" t="s">
        <v>820</v>
      </c>
      <c r="CO31" s="81" t="s">
        <v>821</v>
      </c>
      <c r="CP31" s="81">
        <v>4</v>
      </c>
      <c r="CQ31" s="81" t="s">
        <v>529</v>
      </c>
      <c r="CR31" s="81" t="s">
        <v>1732</v>
      </c>
      <c r="CS31" s="81">
        <v>1086</v>
      </c>
      <c r="CU31" s="136" t="s">
        <v>932</v>
      </c>
      <c r="CV31" s="136" t="s">
        <v>933</v>
      </c>
      <c r="CW31" s="137">
        <v>4</v>
      </c>
      <c r="CX31" s="136" t="s">
        <v>436</v>
      </c>
      <c r="CY31" s="136" t="s">
        <v>1690</v>
      </c>
      <c r="CZ31" s="138">
        <v>1297</v>
      </c>
      <c r="DB31" s="136" t="s">
        <v>2373</v>
      </c>
      <c r="DC31" s="136" t="s">
        <v>2372</v>
      </c>
      <c r="DD31" s="137">
        <v>6</v>
      </c>
      <c r="DE31" s="136" t="s">
        <v>436</v>
      </c>
      <c r="DF31" s="136" t="s">
        <v>1111</v>
      </c>
      <c r="DG31" s="144">
        <v>1211</v>
      </c>
      <c r="DI31" s="136" t="s">
        <v>1041</v>
      </c>
      <c r="DJ31" s="136" t="s">
        <v>756</v>
      </c>
      <c r="DK31" s="137">
        <v>12</v>
      </c>
      <c r="DL31" s="136" t="s">
        <v>436</v>
      </c>
      <c r="DM31" s="136" t="s">
        <v>1156</v>
      </c>
      <c r="DN31" s="144">
        <v>1070</v>
      </c>
    </row>
    <row r="32" spans="1:118" x14ac:dyDescent="0.25">
      <c r="A32" s="81" t="s">
        <v>733</v>
      </c>
      <c r="B32" s="81" t="s">
        <v>734</v>
      </c>
      <c r="C32" s="81">
        <v>2</v>
      </c>
      <c r="D32" s="81" t="s">
        <v>529</v>
      </c>
      <c r="E32" s="81" t="s">
        <v>554</v>
      </c>
      <c r="F32" s="81">
        <v>1522</v>
      </c>
      <c r="H32" s="81" t="s">
        <v>852</v>
      </c>
      <c r="I32" s="81" t="s">
        <v>853</v>
      </c>
      <c r="J32" s="81">
        <v>12</v>
      </c>
      <c r="K32" s="81" t="s">
        <v>436</v>
      </c>
      <c r="L32" s="81" t="s">
        <v>1689</v>
      </c>
      <c r="M32" s="81">
        <v>1011</v>
      </c>
      <c r="O32" s="81" t="s">
        <v>745</v>
      </c>
      <c r="P32" s="81" t="s">
        <v>746</v>
      </c>
      <c r="Q32" s="81">
        <v>12</v>
      </c>
      <c r="R32" s="81" t="s">
        <v>436</v>
      </c>
      <c r="S32" s="81" t="s">
        <v>1689</v>
      </c>
      <c r="T32" s="81">
        <v>1011</v>
      </c>
      <c r="V32" s="81" t="s">
        <v>940</v>
      </c>
      <c r="W32" s="81" t="s">
        <v>941</v>
      </c>
      <c r="X32" s="81">
        <v>12</v>
      </c>
      <c r="Y32" s="81" t="s">
        <v>436</v>
      </c>
      <c r="Z32" s="81" t="s">
        <v>1689</v>
      </c>
      <c r="AA32" s="81">
        <v>1011</v>
      </c>
      <c r="AC32" s="81" t="s">
        <v>1010</v>
      </c>
      <c r="AD32" s="81" t="s">
        <v>1011</v>
      </c>
      <c r="AE32" s="81">
        <v>1</v>
      </c>
      <c r="AF32" s="81" t="s">
        <v>529</v>
      </c>
      <c r="AG32" s="81" t="s">
        <v>1099</v>
      </c>
      <c r="AH32" s="81">
        <v>1071</v>
      </c>
      <c r="AJ32" s="81" t="s">
        <v>1043</v>
      </c>
      <c r="AK32" s="81" t="s">
        <v>1044</v>
      </c>
      <c r="AL32" s="81">
        <v>12</v>
      </c>
      <c r="AM32" s="81" t="s">
        <v>436</v>
      </c>
      <c r="AN32" s="81" t="s">
        <v>1095</v>
      </c>
      <c r="AO32" s="81">
        <v>1118</v>
      </c>
      <c r="AQ32" s="81" t="s">
        <v>887</v>
      </c>
      <c r="AR32" s="81" t="s">
        <v>888</v>
      </c>
      <c r="AS32" s="81">
        <v>12</v>
      </c>
      <c r="AT32" s="81" t="s">
        <v>529</v>
      </c>
      <c r="AU32" s="81" t="s">
        <v>1104</v>
      </c>
      <c r="AV32" s="81">
        <v>1037</v>
      </c>
      <c r="AX32" s="81" t="s">
        <v>2320</v>
      </c>
      <c r="AY32" s="81" t="s">
        <v>1059</v>
      </c>
      <c r="AZ32" s="81">
        <v>12</v>
      </c>
      <c r="BA32" s="81" t="s">
        <v>529</v>
      </c>
      <c r="BB32" s="81" t="s">
        <v>1100</v>
      </c>
      <c r="BC32" s="81">
        <v>1027</v>
      </c>
      <c r="BE32" s="81" t="s">
        <v>830</v>
      </c>
      <c r="BF32" s="81" t="s">
        <v>831</v>
      </c>
      <c r="BG32" s="81">
        <v>2</v>
      </c>
      <c r="BH32" s="81" t="s">
        <v>529</v>
      </c>
      <c r="BI32" s="81" t="s">
        <v>2127</v>
      </c>
      <c r="BJ32" s="81">
        <v>1573</v>
      </c>
      <c r="BL32" s="81" t="s">
        <v>747</v>
      </c>
      <c r="BM32" s="81" t="s">
        <v>748</v>
      </c>
      <c r="BN32" s="81">
        <v>12</v>
      </c>
      <c r="BO32" s="81" t="s">
        <v>529</v>
      </c>
      <c r="BP32" s="81" t="s">
        <v>1219</v>
      </c>
      <c r="BQ32" s="81">
        <v>1027</v>
      </c>
      <c r="BS32" s="81" t="s">
        <v>780</v>
      </c>
      <c r="BT32" s="81" t="s">
        <v>781</v>
      </c>
      <c r="BU32" s="81">
        <v>12</v>
      </c>
      <c r="BV32" s="81" t="s">
        <v>436</v>
      </c>
      <c r="BW32" s="81" t="s">
        <v>1679</v>
      </c>
      <c r="BX32" s="81">
        <v>1169</v>
      </c>
      <c r="BZ32" s="81" t="s">
        <v>782</v>
      </c>
      <c r="CA32" s="81" t="s">
        <v>783</v>
      </c>
      <c r="CB32" s="81">
        <v>12</v>
      </c>
      <c r="CC32" s="81" t="s">
        <v>529</v>
      </c>
      <c r="CD32" s="81" t="s">
        <v>1220</v>
      </c>
      <c r="CE32" s="81">
        <v>1212</v>
      </c>
      <c r="CG32" s="81" t="s">
        <v>788</v>
      </c>
      <c r="CH32" s="81" t="s">
        <v>789</v>
      </c>
      <c r="CI32" s="81">
        <v>12</v>
      </c>
      <c r="CJ32" s="81" t="s">
        <v>436</v>
      </c>
      <c r="CK32" s="81" t="s">
        <v>1235</v>
      </c>
      <c r="CL32" s="81">
        <v>1091</v>
      </c>
      <c r="CN32" s="81" t="s">
        <v>820</v>
      </c>
      <c r="CO32" s="81" t="s">
        <v>821</v>
      </c>
      <c r="CP32" s="81">
        <v>4</v>
      </c>
      <c r="CQ32" s="81" t="s">
        <v>529</v>
      </c>
      <c r="CR32" s="81" t="s">
        <v>1162</v>
      </c>
      <c r="CS32" s="81">
        <v>1054</v>
      </c>
      <c r="CU32" s="136" t="s">
        <v>772</v>
      </c>
      <c r="CV32" s="136" t="s">
        <v>773</v>
      </c>
      <c r="CW32" s="137">
        <v>4</v>
      </c>
      <c r="CX32" s="136" t="s">
        <v>436</v>
      </c>
      <c r="CY32" s="136" t="s">
        <v>1760</v>
      </c>
      <c r="CZ32" s="138">
        <v>1307</v>
      </c>
      <c r="DB32" s="136" t="s">
        <v>2373</v>
      </c>
      <c r="DC32" s="136" t="s">
        <v>2372</v>
      </c>
      <c r="DD32" s="137">
        <v>6</v>
      </c>
      <c r="DE32" s="136" t="s">
        <v>529</v>
      </c>
      <c r="DF32" s="136" t="s">
        <v>1169</v>
      </c>
      <c r="DG32" s="144">
        <v>1440</v>
      </c>
      <c r="DI32" s="136" t="s">
        <v>1041</v>
      </c>
      <c r="DJ32" s="136" t="s">
        <v>756</v>
      </c>
      <c r="DK32" s="137">
        <v>24</v>
      </c>
      <c r="DL32" s="136" t="s">
        <v>436</v>
      </c>
      <c r="DM32" s="136" t="s">
        <v>1164</v>
      </c>
      <c r="DN32" s="144">
        <v>1121</v>
      </c>
    </row>
    <row r="33" spans="1:118" x14ac:dyDescent="0.25">
      <c r="A33" s="81" t="s">
        <v>969</v>
      </c>
      <c r="B33" s="81" t="s">
        <v>970</v>
      </c>
      <c r="C33" s="81">
        <v>12</v>
      </c>
      <c r="D33" s="81" t="s">
        <v>529</v>
      </c>
      <c r="E33" s="81" t="s">
        <v>554</v>
      </c>
      <c r="F33" s="81">
        <v>1522</v>
      </c>
      <c r="H33" s="81" t="s">
        <v>776</v>
      </c>
      <c r="I33" s="81" t="s">
        <v>777</v>
      </c>
      <c r="J33" s="81">
        <v>4</v>
      </c>
      <c r="K33" s="81" t="s">
        <v>436</v>
      </c>
      <c r="L33" s="81" t="s">
        <v>1689</v>
      </c>
      <c r="M33" s="81">
        <v>1011</v>
      </c>
      <c r="O33" s="81" t="s">
        <v>960</v>
      </c>
      <c r="P33" s="81" t="s">
        <v>961</v>
      </c>
      <c r="Q33" s="81">
        <v>12</v>
      </c>
      <c r="R33" s="81" t="s">
        <v>436</v>
      </c>
      <c r="S33" s="81" t="s">
        <v>1689</v>
      </c>
      <c r="T33" s="81">
        <v>1011</v>
      </c>
      <c r="V33" s="81" t="s">
        <v>1050</v>
      </c>
      <c r="W33" s="81" t="s">
        <v>1051</v>
      </c>
      <c r="X33" s="81">
        <v>48</v>
      </c>
      <c r="Y33" s="81" t="s">
        <v>1768</v>
      </c>
      <c r="Z33" s="81" t="s">
        <v>1198</v>
      </c>
      <c r="AA33" s="81">
        <v>1013</v>
      </c>
      <c r="AC33" s="81" t="s">
        <v>759</v>
      </c>
      <c r="AD33" s="81" t="s">
        <v>760</v>
      </c>
      <c r="AE33" s="81">
        <v>2</v>
      </c>
      <c r="AF33" s="81" t="s">
        <v>437</v>
      </c>
      <c r="AG33" s="81" t="s">
        <v>1101</v>
      </c>
      <c r="AH33" s="81">
        <v>1003</v>
      </c>
      <c r="AJ33" s="81" t="s">
        <v>946</v>
      </c>
      <c r="AK33" s="81" t="s">
        <v>947</v>
      </c>
      <c r="AL33" s="81">
        <v>12</v>
      </c>
      <c r="AM33" s="81" t="s">
        <v>436</v>
      </c>
      <c r="AN33" s="81" t="s">
        <v>1095</v>
      </c>
      <c r="AO33" s="81">
        <v>1118</v>
      </c>
      <c r="AQ33" s="81" t="s">
        <v>873</v>
      </c>
      <c r="AR33" s="81" t="s">
        <v>874</v>
      </c>
      <c r="AS33" s="81">
        <v>12</v>
      </c>
      <c r="AT33" s="81" t="s">
        <v>529</v>
      </c>
      <c r="AU33" s="81" t="s">
        <v>1104</v>
      </c>
      <c r="AV33" s="81">
        <v>1037</v>
      </c>
      <c r="AX33" s="81" t="s">
        <v>1041</v>
      </c>
      <c r="AY33" s="81" t="s">
        <v>1042</v>
      </c>
      <c r="AZ33" s="81">
        <v>12</v>
      </c>
      <c r="BA33" s="81" t="s">
        <v>529</v>
      </c>
      <c r="BB33" s="81" t="s">
        <v>1219</v>
      </c>
      <c r="BC33" s="81">
        <v>1027</v>
      </c>
      <c r="BE33" s="81" t="s">
        <v>737</v>
      </c>
      <c r="BF33" s="81" t="s">
        <v>738</v>
      </c>
      <c r="BG33" s="81">
        <v>2</v>
      </c>
      <c r="BH33" s="81" t="s">
        <v>529</v>
      </c>
      <c r="BI33" s="81" t="s">
        <v>2127</v>
      </c>
      <c r="BJ33" s="81">
        <v>1573</v>
      </c>
      <c r="BL33" s="81" t="s">
        <v>999</v>
      </c>
      <c r="BM33" s="81" t="s">
        <v>1000</v>
      </c>
      <c r="BN33" s="81">
        <v>12</v>
      </c>
      <c r="BO33" s="81" t="s">
        <v>529</v>
      </c>
      <c r="BP33" s="81" t="s">
        <v>1219</v>
      </c>
      <c r="BQ33" s="81">
        <v>1027</v>
      </c>
      <c r="BS33" s="81" t="s">
        <v>782</v>
      </c>
      <c r="BT33" s="81" t="s">
        <v>783</v>
      </c>
      <c r="BU33" s="81">
        <v>12</v>
      </c>
      <c r="BV33" s="81" t="s">
        <v>436</v>
      </c>
      <c r="BW33" s="81" t="s">
        <v>1679</v>
      </c>
      <c r="BX33" s="81">
        <v>1169</v>
      </c>
      <c r="BZ33" s="81" t="s">
        <v>999</v>
      </c>
      <c r="CA33" s="81" t="s">
        <v>1000</v>
      </c>
      <c r="CB33" s="81">
        <v>12</v>
      </c>
      <c r="CC33" s="81" t="s">
        <v>529</v>
      </c>
      <c r="CD33" s="81" t="s">
        <v>1220</v>
      </c>
      <c r="CE33" s="81">
        <v>1212</v>
      </c>
      <c r="CG33" s="81" t="s">
        <v>994</v>
      </c>
      <c r="CH33" s="81" t="s">
        <v>995</v>
      </c>
      <c r="CI33" s="81">
        <v>12</v>
      </c>
      <c r="CJ33" s="81" t="s">
        <v>529</v>
      </c>
      <c r="CK33" s="81" t="s">
        <v>1770</v>
      </c>
      <c r="CL33" s="81">
        <v>1037</v>
      </c>
      <c r="CN33" s="81" t="s">
        <v>912</v>
      </c>
      <c r="CO33" s="81" t="s">
        <v>913</v>
      </c>
      <c r="CP33" s="81">
        <v>2</v>
      </c>
      <c r="CQ33" s="81" t="s">
        <v>436</v>
      </c>
      <c r="CR33" s="81" t="s">
        <v>1124</v>
      </c>
      <c r="CS33" s="81">
        <v>1013</v>
      </c>
      <c r="CU33" s="136" t="s">
        <v>733</v>
      </c>
      <c r="CV33" s="136" t="s">
        <v>734</v>
      </c>
      <c r="CW33" s="137">
        <v>4</v>
      </c>
      <c r="CX33" s="136" t="s">
        <v>437</v>
      </c>
      <c r="CY33" s="136" t="s">
        <v>1186</v>
      </c>
      <c r="CZ33" s="138">
        <v>1043</v>
      </c>
      <c r="DB33" s="136" t="s">
        <v>2371</v>
      </c>
      <c r="DC33" s="136" t="s">
        <v>2370</v>
      </c>
      <c r="DD33" s="137">
        <v>6</v>
      </c>
      <c r="DE33" s="136" t="s">
        <v>529</v>
      </c>
      <c r="DF33" s="136" t="s">
        <v>1169</v>
      </c>
      <c r="DG33" s="144">
        <v>1440</v>
      </c>
      <c r="DI33" s="136" t="s">
        <v>1041</v>
      </c>
      <c r="DJ33" s="136" t="s">
        <v>756</v>
      </c>
      <c r="DK33" s="137">
        <v>12</v>
      </c>
      <c r="DL33" s="136" t="s">
        <v>436</v>
      </c>
      <c r="DM33" s="136" t="s">
        <v>1827</v>
      </c>
      <c r="DN33" s="144">
        <v>1244</v>
      </c>
    </row>
    <row r="34" spans="1:118" x14ac:dyDescent="0.25">
      <c r="A34" s="81" t="s">
        <v>743</v>
      </c>
      <c r="B34" s="81" t="s">
        <v>744</v>
      </c>
      <c r="C34" s="81">
        <v>12</v>
      </c>
      <c r="D34" s="81" t="s">
        <v>529</v>
      </c>
      <c r="E34" s="81" t="s">
        <v>554</v>
      </c>
      <c r="F34" s="81">
        <v>1522</v>
      </c>
      <c r="H34" s="81" t="s">
        <v>774</v>
      </c>
      <c r="I34" s="81" t="s">
        <v>775</v>
      </c>
      <c r="J34" s="81">
        <v>4</v>
      </c>
      <c r="K34" s="81" t="s">
        <v>436</v>
      </c>
      <c r="L34" s="81" t="s">
        <v>1689</v>
      </c>
      <c r="M34" s="81">
        <v>1011</v>
      </c>
      <c r="O34" s="81" t="s">
        <v>864</v>
      </c>
      <c r="P34" s="81" t="s">
        <v>865</v>
      </c>
      <c r="Q34" s="81">
        <v>2</v>
      </c>
      <c r="R34" s="81" t="s">
        <v>436</v>
      </c>
      <c r="S34" s="81" t="s">
        <v>1689</v>
      </c>
      <c r="T34" s="81">
        <v>1011</v>
      </c>
      <c r="V34" s="81" t="s">
        <v>981</v>
      </c>
      <c r="W34" s="81" t="s">
        <v>982</v>
      </c>
      <c r="X34" s="81">
        <v>96</v>
      </c>
      <c r="Y34" s="81" t="s">
        <v>1768</v>
      </c>
      <c r="Z34" s="81" t="s">
        <v>1198</v>
      </c>
      <c r="AA34" s="81">
        <v>1013</v>
      </c>
      <c r="AC34" s="81" t="s">
        <v>2227</v>
      </c>
      <c r="AD34" s="81" t="s">
        <v>882</v>
      </c>
      <c r="AE34" s="81">
        <v>6</v>
      </c>
      <c r="AF34" s="81" t="s">
        <v>436</v>
      </c>
      <c r="AG34" s="81" t="s">
        <v>1693</v>
      </c>
      <c r="AH34" s="81">
        <v>1518</v>
      </c>
      <c r="AJ34" s="81" t="s">
        <v>1045</v>
      </c>
      <c r="AK34" s="81" t="s">
        <v>1046</v>
      </c>
      <c r="AL34" s="81">
        <v>4</v>
      </c>
      <c r="AM34" s="81" t="s">
        <v>436</v>
      </c>
      <c r="AN34" s="81" t="s">
        <v>1095</v>
      </c>
      <c r="AO34" s="81">
        <v>1118</v>
      </c>
      <c r="AQ34" s="81" t="s">
        <v>816</v>
      </c>
      <c r="AR34" s="81" t="s">
        <v>817</v>
      </c>
      <c r="AS34" s="81">
        <v>6</v>
      </c>
      <c r="AT34" s="81" t="s">
        <v>529</v>
      </c>
      <c r="AU34" s="81" t="s">
        <v>1104</v>
      </c>
      <c r="AV34" s="81">
        <v>1037</v>
      </c>
      <c r="AX34" s="81" t="s">
        <v>2320</v>
      </c>
      <c r="AY34" s="81" t="s">
        <v>1059</v>
      </c>
      <c r="AZ34" s="81">
        <v>12</v>
      </c>
      <c r="BA34" s="81" t="s">
        <v>529</v>
      </c>
      <c r="BB34" s="81" t="s">
        <v>1219</v>
      </c>
      <c r="BC34" s="81">
        <v>1027</v>
      </c>
      <c r="BE34" s="81" t="s">
        <v>733</v>
      </c>
      <c r="BF34" s="81" t="s">
        <v>734</v>
      </c>
      <c r="BG34" s="81">
        <v>2</v>
      </c>
      <c r="BH34" s="81" t="s">
        <v>529</v>
      </c>
      <c r="BI34" s="81" t="s">
        <v>2127</v>
      </c>
      <c r="BJ34" s="81">
        <v>1573</v>
      </c>
      <c r="BL34" s="81" t="s">
        <v>747</v>
      </c>
      <c r="BM34" s="81" t="s">
        <v>748</v>
      </c>
      <c r="BN34" s="81">
        <v>12</v>
      </c>
      <c r="BO34" s="81" t="s">
        <v>436</v>
      </c>
      <c r="BP34" s="81" t="s">
        <v>566</v>
      </c>
      <c r="BQ34" s="81">
        <v>1535</v>
      </c>
      <c r="BS34" s="81" t="s">
        <v>741</v>
      </c>
      <c r="BT34" s="81" t="s">
        <v>742</v>
      </c>
      <c r="BU34" s="81">
        <v>4</v>
      </c>
      <c r="BV34" s="81" t="s">
        <v>529</v>
      </c>
      <c r="BW34" s="81" t="s">
        <v>2176</v>
      </c>
      <c r="BX34" s="81">
        <v>1555</v>
      </c>
      <c r="BZ34" s="81" t="s">
        <v>962</v>
      </c>
      <c r="CA34" s="81" t="s">
        <v>2206</v>
      </c>
      <c r="CB34" s="81">
        <v>24</v>
      </c>
      <c r="CC34" s="81" t="s">
        <v>529</v>
      </c>
      <c r="CD34" s="81" t="s">
        <v>1199</v>
      </c>
      <c r="CE34" s="81">
        <v>1001</v>
      </c>
      <c r="CG34" s="81" t="s">
        <v>973</v>
      </c>
      <c r="CH34" s="81" t="s">
        <v>974</v>
      </c>
      <c r="CI34" s="81">
        <v>24</v>
      </c>
      <c r="CJ34" s="81" t="s">
        <v>436</v>
      </c>
      <c r="CK34" s="81" t="s">
        <v>559</v>
      </c>
      <c r="CL34" s="81">
        <v>1529</v>
      </c>
      <c r="CN34" s="81" t="s">
        <v>1041</v>
      </c>
      <c r="CO34" s="81" t="s">
        <v>756</v>
      </c>
      <c r="CP34" s="81">
        <v>12</v>
      </c>
      <c r="CQ34" s="81" t="s">
        <v>529</v>
      </c>
      <c r="CR34" s="81" t="s">
        <v>1162</v>
      </c>
      <c r="CS34" s="81">
        <v>1054</v>
      </c>
      <c r="CU34" s="136" t="s">
        <v>906</v>
      </c>
      <c r="CV34" s="136" t="s">
        <v>907</v>
      </c>
      <c r="CW34" s="137">
        <v>4</v>
      </c>
      <c r="CX34" s="136" t="s">
        <v>436</v>
      </c>
      <c r="CY34" s="136" t="s">
        <v>1690</v>
      </c>
      <c r="CZ34" s="138">
        <v>1297</v>
      </c>
      <c r="DB34" s="136" t="s">
        <v>2373</v>
      </c>
      <c r="DC34" s="136" t="s">
        <v>2372</v>
      </c>
      <c r="DD34" s="137">
        <v>2</v>
      </c>
      <c r="DE34" s="136" t="s">
        <v>529</v>
      </c>
      <c r="DF34" s="136" t="s">
        <v>1700</v>
      </c>
      <c r="DG34" s="144">
        <v>1181</v>
      </c>
      <c r="DI34" s="136" t="s">
        <v>1041</v>
      </c>
      <c r="DJ34" s="136" t="s">
        <v>756</v>
      </c>
      <c r="DK34" s="137">
        <v>12</v>
      </c>
      <c r="DL34" s="136" t="s">
        <v>437</v>
      </c>
      <c r="DM34" s="136" t="s">
        <v>2421</v>
      </c>
      <c r="DN34" s="144">
        <v>1599</v>
      </c>
    </row>
    <row r="35" spans="1:118" x14ac:dyDescent="0.25">
      <c r="A35" s="81" t="s">
        <v>946</v>
      </c>
      <c r="B35" s="81" t="s">
        <v>947</v>
      </c>
      <c r="C35" s="81">
        <v>12</v>
      </c>
      <c r="D35" s="81" t="s">
        <v>529</v>
      </c>
      <c r="E35" s="81" t="s">
        <v>554</v>
      </c>
      <c r="F35" s="81">
        <v>1522</v>
      </c>
      <c r="H35" s="81" t="s">
        <v>832</v>
      </c>
      <c r="I35" s="81" t="s">
        <v>833</v>
      </c>
      <c r="J35" s="81">
        <v>4</v>
      </c>
      <c r="K35" s="81" t="s">
        <v>436</v>
      </c>
      <c r="L35" s="81" t="s">
        <v>1689</v>
      </c>
      <c r="M35" s="81">
        <v>1011</v>
      </c>
      <c r="O35" s="81" t="s">
        <v>814</v>
      </c>
      <c r="P35" s="81" t="s">
        <v>815</v>
      </c>
      <c r="Q35" s="81">
        <v>12</v>
      </c>
      <c r="R35" s="81" t="s">
        <v>436</v>
      </c>
      <c r="S35" s="81" t="s">
        <v>1689</v>
      </c>
      <c r="T35" s="81">
        <v>1011</v>
      </c>
      <c r="V35" s="81" t="s">
        <v>918</v>
      </c>
      <c r="W35" s="81" t="s">
        <v>919</v>
      </c>
      <c r="X35" s="81">
        <v>1</v>
      </c>
      <c r="Y35" s="81" t="s">
        <v>529</v>
      </c>
      <c r="Z35" s="81" t="s">
        <v>1799</v>
      </c>
      <c r="AA35" s="81">
        <v>1019</v>
      </c>
      <c r="AC35" s="81" t="s">
        <v>871</v>
      </c>
      <c r="AD35" s="81" t="s">
        <v>872</v>
      </c>
      <c r="AE35" s="81">
        <v>6</v>
      </c>
      <c r="AF35" s="81" t="s">
        <v>436</v>
      </c>
      <c r="AG35" s="81" t="s">
        <v>1693</v>
      </c>
      <c r="AH35" s="81">
        <v>1518</v>
      </c>
      <c r="AJ35" s="81" t="s">
        <v>774</v>
      </c>
      <c r="AK35" s="81" t="s">
        <v>775</v>
      </c>
      <c r="AL35" s="81">
        <v>6</v>
      </c>
      <c r="AM35" s="81" t="s">
        <v>529</v>
      </c>
      <c r="AN35" s="81" t="s">
        <v>1203</v>
      </c>
      <c r="AO35" s="81">
        <v>1440</v>
      </c>
      <c r="AQ35" s="81" t="s">
        <v>924</v>
      </c>
      <c r="AR35" s="81" t="s">
        <v>925</v>
      </c>
      <c r="AS35" s="81">
        <v>24</v>
      </c>
      <c r="AT35" s="81" t="s">
        <v>529</v>
      </c>
      <c r="AU35" s="81" t="s">
        <v>1104</v>
      </c>
      <c r="AV35" s="81">
        <v>1037</v>
      </c>
      <c r="AX35" s="81" t="s">
        <v>1043</v>
      </c>
      <c r="AY35" s="81" t="s">
        <v>1044</v>
      </c>
      <c r="AZ35" s="81">
        <v>12</v>
      </c>
      <c r="BA35" s="81" t="s">
        <v>436</v>
      </c>
      <c r="BB35" s="81" t="s">
        <v>2072</v>
      </c>
      <c r="BC35" s="81">
        <v>1562</v>
      </c>
      <c r="BE35" s="81" t="s">
        <v>729</v>
      </c>
      <c r="BF35" s="81" t="s">
        <v>730</v>
      </c>
      <c r="BG35" s="81">
        <v>2</v>
      </c>
      <c r="BH35" s="81" t="s">
        <v>529</v>
      </c>
      <c r="BI35" s="81" t="s">
        <v>2127</v>
      </c>
      <c r="BJ35" s="81">
        <v>1573</v>
      </c>
      <c r="BL35" s="81" t="s">
        <v>962</v>
      </c>
      <c r="BM35" s="81" t="s">
        <v>2206</v>
      </c>
      <c r="BN35" s="81">
        <v>24</v>
      </c>
      <c r="BO35" s="81" t="s">
        <v>529</v>
      </c>
      <c r="BP35" s="81" t="s">
        <v>1100</v>
      </c>
      <c r="BQ35" s="81">
        <v>1027</v>
      </c>
      <c r="BS35" s="81" t="s">
        <v>1043</v>
      </c>
      <c r="BT35" s="81" t="s">
        <v>1044</v>
      </c>
      <c r="BU35" s="81">
        <v>12</v>
      </c>
      <c r="BV35" s="81" t="s">
        <v>437</v>
      </c>
      <c r="BW35" s="81" t="s">
        <v>1231</v>
      </c>
      <c r="BX35" s="81">
        <v>1078</v>
      </c>
      <c r="BZ35" s="81" t="s">
        <v>751</v>
      </c>
      <c r="CA35" s="81" t="s">
        <v>752</v>
      </c>
      <c r="CB35" s="81">
        <v>72</v>
      </c>
      <c r="CC35" s="81" t="s">
        <v>529</v>
      </c>
      <c r="CD35" s="81" t="s">
        <v>1199</v>
      </c>
      <c r="CE35" s="81">
        <v>1001</v>
      </c>
      <c r="CG35" s="81" t="s">
        <v>804</v>
      </c>
      <c r="CH35" s="81" t="s">
        <v>805</v>
      </c>
      <c r="CI35" s="81">
        <v>24</v>
      </c>
      <c r="CJ35" s="81" t="s">
        <v>436</v>
      </c>
      <c r="CK35" s="81" t="s">
        <v>559</v>
      </c>
      <c r="CL35" s="81">
        <v>1529</v>
      </c>
      <c r="CN35" s="81" t="s">
        <v>930</v>
      </c>
      <c r="CO35" s="81" t="s">
        <v>931</v>
      </c>
      <c r="CP35" s="81">
        <v>10</v>
      </c>
      <c r="CQ35" s="81" t="s">
        <v>529</v>
      </c>
      <c r="CR35" s="81" t="s">
        <v>1732</v>
      </c>
      <c r="CS35" s="81">
        <v>1086</v>
      </c>
      <c r="CU35" s="136" t="s">
        <v>772</v>
      </c>
      <c r="CV35" s="136" t="s">
        <v>773</v>
      </c>
      <c r="CW35" s="137">
        <v>4</v>
      </c>
      <c r="CX35" s="136" t="s">
        <v>437</v>
      </c>
      <c r="CY35" s="136" t="s">
        <v>1186</v>
      </c>
      <c r="CZ35" s="138">
        <v>1043</v>
      </c>
      <c r="DB35" s="136" t="s">
        <v>2371</v>
      </c>
      <c r="DC35" s="136" t="s">
        <v>2370</v>
      </c>
      <c r="DD35" s="137">
        <v>2</v>
      </c>
      <c r="DE35" s="136" t="s">
        <v>529</v>
      </c>
      <c r="DF35" s="136" t="s">
        <v>1700</v>
      </c>
      <c r="DG35" s="144">
        <v>1181</v>
      </c>
      <c r="DI35" s="136" t="s">
        <v>1041</v>
      </c>
      <c r="DJ35" s="136" t="s">
        <v>756</v>
      </c>
      <c r="DK35" s="137">
        <v>12</v>
      </c>
      <c r="DL35" s="136" t="s">
        <v>529</v>
      </c>
      <c r="DM35" s="136" t="s">
        <v>1178</v>
      </c>
      <c r="DN35" s="144">
        <v>1431</v>
      </c>
    </row>
    <row r="36" spans="1:118" x14ac:dyDescent="0.25">
      <c r="A36" s="81" t="s">
        <v>804</v>
      </c>
      <c r="B36" s="81" t="s">
        <v>805</v>
      </c>
      <c r="C36" s="81">
        <v>12</v>
      </c>
      <c r="D36" s="81" t="s">
        <v>529</v>
      </c>
      <c r="E36" s="81" t="s">
        <v>554</v>
      </c>
      <c r="F36" s="81">
        <v>1522</v>
      </c>
      <c r="H36" s="81" t="s">
        <v>765</v>
      </c>
      <c r="I36" s="81" t="s">
        <v>766</v>
      </c>
      <c r="J36" s="81">
        <v>6</v>
      </c>
      <c r="K36" s="81" t="s">
        <v>436</v>
      </c>
      <c r="L36" s="81" t="s">
        <v>1900</v>
      </c>
      <c r="M36" s="81">
        <v>1225</v>
      </c>
      <c r="O36" s="81" t="s">
        <v>1041</v>
      </c>
      <c r="P36" s="81" t="s">
        <v>1042</v>
      </c>
      <c r="Q36" s="81">
        <v>12</v>
      </c>
      <c r="R36" s="81" t="s">
        <v>436</v>
      </c>
      <c r="S36" s="81" t="s">
        <v>1689</v>
      </c>
      <c r="T36" s="81">
        <v>1011</v>
      </c>
      <c r="V36" s="81" t="s">
        <v>1018</v>
      </c>
      <c r="W36" s="81" t="s">
        <v>1019</v>
      </c>
      <c r="X36" s="81">
        <v>1</v>
      </c>
      <c r="Y36" s="81" t="s">
        <v>529</v>
      </c>
      <c r="Z36" s="81" t="s">
        <v>1799</v>
      </c>
      <c r="AA36" s="81">
        <v>1019</v>
      </c>
      <c r="AC36" s="81" t="s">
        <v>979</v>
      </c>
      <c r="AD36" s="81" t="s">
        <v>980</v>
      </c>
      <c r="AE36" s="81">
        <v>12</v>
      </c>
      <c r="AF36" s="81" t="s">
        <v>436</v>
      </c>
      <c r="AG36" s="81" t="s">
        <v>1687</v>
      </c>
      <c r="AH36" s="81">
        <v>1460</v>
      </c>
      <c r="AJ36" s="81" t="s">
        <v>895</v>
      </c>
      <c r="AK36" s="81" t="s">
        <v>896</v>
      </c>
      <c r="AL36" s="81">
        <v>12</v>
      </c>
      <c r="AM36" s="81" t="s">
        <v>529</v>
      </c>
      <c r="AN36" s="81" t="s">
        <v>1203</v>
      </c>
      <c r="AO36" s="81">
        <v>1440</v>
      </c>
      <c r="AQ36" s="81" t="s">
        <v>745</v>
      </c>
      <c r="AR36" s="81" t="s">
        <v>746</v>
      </c>
      <c r="AS36" s="81">
        <v>12</v>
      </c>
      <c r="AT36" s="81" t="s">
        <v>529</v>
      </c>
      <c r="AU36" s="81" t="s">
        <v>1104</v>
      </c>
      <c r="AV36" s="81">
        <v>1037</v>
      </c>
      <c r="AX36" s="81" t="s">
        <v>2054</v>
      </c>
      <c r="AY36" s="81" t="s">
        <v>2055</v>
      </c>
      <c r="AZ36" s="81">
        <v>12</v>
      </c>
      <c r="BA36" s="81" t="s">
        <v>436</v>
      </c>
      <c r="BB36" s="81" t="s">
        <v>2072</v>
      </c>
      <c r="BC36" s="81">
        <v>1562</v>
      </c>
      <c r="BE36" s="81" t="s">
        <v>942</v>
      </c>
      <c r="BF36" s="81" t="s">
        <v>943</v>
      </c>
      <c r="BG36" s="81">
        <v>12</v>
      </c>
      <c r="BH36" s="81" t="s">
        <v>529</v>
      </c>
      <c r="BI36" s="81" t="s">
        <v>2127</v>
      </c>
      <c r="BJ36" s="81">
        <v>1573</v>
      </c>
      <c r="BL36" s="81" t="s">
        <v>973</v>
      </c>
      <c r="BM36" s="81" t="s">
        <v>974</v>
      </c>
      <c r="BN36" s="81">
        <v>24</v>
      </c>
      <c r="BO36" s="81" t="s">
        <v>529</v>
      </c>
      <c r="BP36" s="81" t="s">
        <v>1100</v>
      </c>
      <c r="BQ36" s="81">
        <v>1027</v>
      </c>
      <c r="BS36" s="81" t="s">
        <v>962</v>
      </c>
      <c r="BT36" s="81" t="s">
        <v>2206</v>
      </c>
      <c r="BU36" s="81">
        <v>12</v>
      </c>
      <c r="BV36" s="81" t="s">
        <v>529</v>
      </c>
      <c r="BW36" s="81" t="s">
        <v>1199</v>
      </c>
      <c r="BX36" s="81">
        <v>1001</v>
      </c>
      <c r="BZ36" s="81" t="s">
        <v>965</v>
      </c>
      <c r="CA36" s="81" t="s">
        <v>966</v>
      </c>
      <c r="CB36" s="81">
        <v>12</v>
      </c>
      <c r="CC36" s="81" t="s">
        <v>529</v>
      </c>
      <c r="CD36" s="81" t="s">
        <v>1199</v>
      </c>
      <c r="CE36" s="81">
        <v>1001</v>
      </c>
      <c r="CG36" s="81" t="s">
        <v>814</v>
      </c>
      <c r="CH36" s="81" t="s">
        <v>815</v>
      </c>
      <c r="CI36" s="81">
        <v>36</v>
      </c>
      <c r="CJ36" s="81" t="s">
        <v>436</v>
      </c>
      <c r="CK36" s="81" t="s">
        <v>1906</v>
      </c>
      <c r="CL36" s="81">
        <v>1025</v>
      </c>
      <c r="CN36" s="81" t="s">
        <v>864</v>
      </c>
      <c r="CO36" s="81" t="s">
        <v>865</v>
      </c>
      <c r="CP36" s="81">
        <v>4</v>
      </c>
      <c r="CQ36" s="81" t="s">
        <v>529</v>
      </c>
      <c r="CR36" s="81" t="s">
        <v>1732</v>
      </c>
      <c r="CS36" s="81">
        <v>1086</v>
      </c>
      <c r="CU36" s="136" t="s">
        <v>873</v>
      </c>
      <c r="CV36" s="136" t="s">
        <v>874</v>
      </c>
      <c r="CW36" s="137">
        <v>6</v>
      </c>
      <c r="CX36" s="136" t="s">
        <v>529</v>
      </c>
      <c r="CY36" s="136" t="s">
        <v>1104</v>
      </c>
      <c r="CZ36" s="138">
        <v>1037</v>
      </c>
      <c r="DB36" s="136" t="s">
        <v>2371</v>
      </c>
      <c r="DC36" s="136" t="s">
        <v>2370</v>
      </c>
      <c r="DD36" s="137">
        <v>20</v>
      </c>
      <c r="DE36" s="136" t="s">
        <v>529</v>
      </c>
      <c r="DF36" s="136" t="s">
        <v>1867</v>
      </c>
      <c r="DG36" s="144">
        <v>1089</v>
      </c>
      <c r="DI36" s="136" t="s">
        <v>1041</v>
      </c>
      <c r="DJ36" s="136" t="s">
        <v>756</v>
      </c>
      <c r="DK36" s="137">
        <v>24</v>
      </c>
      <c r="DL36" s="136" t="s">
        <v>529</v>
      </c>
      <c r="DM36" s="136" t="s">
        <v>2309</v>
      </c>
      <c r="DN36" s="144">
        <v>1001</v>
      </c>
    </row>
    <row r="37" spans="1:118" x14ac:dyDescent="0.25">
      <c r="A37" s="81" t="s">
        <v>782</v>
      </c>
      <c r="B37" s="81" t="s">
        <v>783</v>
      </c>
      <c r="C37" s="81">
        <v>12</v>
      </c>
      <c r="D37" s="81" t="s">
        <v>529</v>
      </c>
      <c r="E37" s="81" t="s">
        <v>554</v>
      </c>
      <c r="F37" s="81">
        <v>1522</v>
      </c>
      <c r="H37" s="81" t="s">
        <v>770</v>
      </c>
      <c r="I37" s="81" t="s">
        <v>771</v>
      </c>
      <c r="J37" s="81">
        <v>4</v>
      </c>
      <c r="K37" s="81" t="s">
        <v>436</v>
      </c>
      <c r="L37" s="81" t="s">
        <v>1900</v>
      </c>
      <c r="M37" s="81">
        <v>1225</v>
      </c>
      <c r="O37" s="81" t="s">
        <v>818</v>
      </c>
      <c r="P37" s="81" t="s">
        <v>819</v>
      </c>
      <c r="Q37" s="81">
        <v>4</v>
      </c>
      <c r="R37" s="81" t="s">
        <v>436</v>
      </c>
      <c r="S37" s="81" t="s">
        <v>1689</v>
      </c>
      <c r="T37" s="81">
        <v>1011</v>
      </c>
      <c r="V37" s="81" t="s">
        <v>2230</v>
      </c>
      <c r="W37" s="81" t="s">
        <v>866</v>
      </c>
      <c r="X37" s="81">
        <v>12</v>
      </c>
      <c r="Y37" s="81" t="s">
        <v>529</v>
      </c>
      <c r="Z37" s="81" t="s">
        <v>1815</v>
      </c>
      <c r="AA37" s="81">
        <v>1021</v>
      </c>
      <c r="AC37" s="81" t="s">
        <v>2227</v>
      </c>
      <c r="AD37" s="81" t="s">
        <v>882</v>
      </c>
      <c r="AE37" s="81">
        <v>6</v>
      </c>
      <c r="AF37" s="81" t="s">
        <v>436</v>
      </c>
      <c r="AG37" s="81" t="s">
        <v>1695</v>
      </c>
      <c r="AH37" s="81">
        <v>1390</v>
      </c>
      <c r="AJ37" s="81" t="s">
        <v>977</v>
      </c>
      <c r="AK37" s="81" t="s">
        <v>978</v>
      </c>
      <c r="AL37" s="81">
        <v>12</v>
      </c>
      <c r="AM37" s="81" t="s">
        <v>529</v>
      </c>
      <c r="AN37" s="81" t="s">
        <v>1204</v>
      </c>
      <c r="AO37" s="81">
        <v>1487</v>
      </c>
      <c r="AQ37" s="81" t="s">
        <v>785</v>
      </c>
      <c r="AR37" s="81" t="s">
        <v>786</v>
      </c>
      <c r="AS37" s="81">
        <v>12</v>
      </c>
      <c r="AT37" s="81" t="s">
        <v>529</v>
      </c>
      <c r="AU37" s="81" t="s">
        <v>1104</v>
      </c>
      <c r="AV37" s="81">
        <v>1037</v>
      </c>
      <c r="AX37" s="81" t="s">
        <v>988</v>
      </c>
      <c r="AY37" s="81" t="s">
        <v>989</v>
      </c>
      <c r="AZ37" s="81">
        <v>24</v>
      </c>
      <c r="BA37" s="81" t="s">
        <v>436</v>
      </c>
      <c r="BB37" s="81" t="s">
        <v>2072</v>
      </c>
      <c r="BC37" s="81">
        <v>1562</v>
      </c>
      <c r="BE37" s="81" t="s">
        <v>743</v>
      </c>
      <c r="BF37" s="81" t="s">
        <v>744</v>
      </c>
      <c r="BG37" s="81">
        <v>12</v>
      </c>
      <c r="BH37" s="81" t="s">
        <v>529</v>
      </c>
      <c r="BI37" s="81" t="s">
        <v>2127</v>
      </c>
      <c r="BJ37" s="81">
        <v>1573</v>
      </c>
      <c r="BL37" s="81" t="s">
        <v>814</v>
      </c>
      <c r="BM37" s="81" t="s">
        <v>815</v>
      </c>
      <c r="BN37" s="81">
        <v>60</v>
      </c>
      <c r="BO37" s="81" t="s">
        <v>529</v>
      </c>
      <c r="BP37" s="81" t="s">
        <v>1100</v>
      </c>
      <c r="BQ37" s="81">
        <v>1027</v>
      </c>
      <c r="BS37" s="81" t="s">
        <v>751</v>
      </c>
      <c r="BT37" s="81" t="s">
        <v>752</v>
      </c>
      <c r="BU37" s="81">
        <v>60</v>
      </c>
      <c r="BV37" s="81" t="s">
        <v>529</v>
      </c>
      <c r="BW37" s="81" t="s">
        <v>1199</v>
      </c>
      <c r="BX37" s="81">
        <v>1001</v>
      </c>
      <c r="BZ37" s="81" t="s">
        <v>808</v>
      </c>
      <c r="CA37" s="81" t="s">
        <v>809</v>
      </c>
      <c r="CB37" s="81">
        <v>6</v>
      </c>
      <c r="CC37" s="81" t="s">
        <v>529</v>
      </c>
      <c r="CD37" s="81" t="s">
        <v>1199</v>
      </c>
      <c r="CE37" s="81">
        <v>1001</v>
      </c>
      <c r="CG37" s="81" t="s">
        <v>741</v>
      </c>
      <c r="CH37" s="81" t="s">
        <v>742</v>
      </c>
      <c r="CI37" s="81">
        <v>6</v>
      </c>
      <c r="CJ37" s="81" t="s">
        <v>436</v>
      </c>
      <c r="CK37" s="81" t="s">
        <v>1906</v>
      </c>
      <c r="CL37" s="81">
        <v>1025</v>
      </c>
      <c r="CN37" s="81" t="s">
        <v>950</v>
      </c>
      <c r="CO37" s="81" t="s">
        <v>951</v>
      </c>
      <c r="CP37" s="81">
        <v>2</v>
      </c>
      <c r="CQ37" s="81" t="s">
        <v>529</v>
      </c>
      <c r="CR37" s="81" t="s">
        <v>1133</v>
      </c>
      <c r="CS37" s="81">
        <v>1023</v>
      </c>
      <c r="CU37" s="136" t="s">
        <v>887</v>
      </c>
      <c r="CV37" s="136" t="s">
        <v>888</v>
      </c>
      <c r="CW37" s="137">
        <v>6</v>
      </c>
      <c r="CX37" s="136" t="s">
        <v>529</v>
      </c>
      <c r="CY37" s="136" t="s">
        <v>1104</v>
      </c>
      <c r="CZ37" s="138">
        <v>1037</v>
      </c>
      <c r="DB37" s="136" t="s">
        <v>2371</v>
      </c>
      <c r="DC37" s="136" t="s">
        <v>2370</v>
      </c>
      <c r="DD37" s="137">
        <v>1</v>
      </c>
      <c r="DE37" s="136" t="s">
        <v>529</v>
      </c>
      <c r="DF37" s="136" t="s">
        <v>2314</v>
      </c>
      <c r="DG37" s="144">
        <v>1031</v>
      </c>
      <c r="DI37" s="136" t="s">
        <v>1041</v>
      </c>
      <c r="DJ37" s="136" t="s">
        <v>756</v>
      </c>
      <c r="DK37" s="137">
        <v>12</v>
      </c>
      <c r="DL37" s="136" t="s">
        <v>436</v>
      </c>
      <c r="DM37" s="136" t="s">
        <v>1148</v>
      </c>
      <c r="DN37" s="144">
        <v>1091</v>
      </c>
    </row>
    <row r="38" spans="1:118" x14ac:dyDescent="0.25">
      <c r="A38" s="81" t="s">
        <v>988</v>
      </c>
      <c r="B38" s="81" t="s">
        <v>1937</v>
      </c>
      <c r="C38" s="81">
        <v>12</v>
      </c>
      <c r="D38" s="81" t="s">
        <v>529</v>
      </c>
      <c r="E38" s="81" t="s">
        <v>554</v>
      </c>
      <c r="F38" s="81">
        <v>1522</v>
      </c>
      <c r="H38" s="81" t="s">
        <v>729</v>
      </c>
      <c r="I38" s="81" t="s">
        <v>730</v>
      </c>
      <c r="J38" s="81">
        <v>4</v>
      </c>
      <c r="K38" s="81" t="s">
        <v>436</v>
      </c>
      <c r="L38" s="81" t="s">
        <v>1900</v>
      </c>
      <c r="M38" s="81">
        <v>1225</v>
      </c>
      <c r="O38" s="81" t="s">
        <v>867</v>
      </c>
      <c r="P38" s="81" t="s">
        <v>868</v>
      </c>
      <c r="Q38" s="81">
        <v>4</v>
      </c>
      <c r="R38" s="81" t="s">
        <v>436</v>
      </c>
      <c r="S38" s="81" t="s">
        <v>1689</v>
      </c>
      <c r="T38" s="81">
        <v>1011</v>
      </c>
      <c r="V38" s="81" t="s">
        <v>780</v>
      </c>
      <c r="W38" s="81" t="s">
        <v>781</v>
      </c>
      <c r="X38" s="81">
        <v>60</v>
      </c>
      <c r="Y38" s="81" t="s">
        <v>529</v>
      </c>
      <c r="Z38" s="81" t="s">
        <v>1815</v>
      </c>
      <c r="AA38" s="81">
        <v>1021</v>
      </c>
      <c r="AC38" s="81" t="s">
        <v>2227</v>
      </c>
      <c r="AD38" s="81" t="s">
        <v>882</v>
      </c>
      <c r="AE38" s="81">
        <v>6</v>
      </c>
      <c r="AF38" s="81" t="s">
        <v>436</v>
      </c>
      <c r="AG38" s="81" t="s">
        <v>552</v>
      </c>
      <c r="AH38" s="81">
        <v>1116</v>
      </c>
      <c r="AJ38" s="81" t="s">
        <v>2227</v>
      </c>
      <c r="AK38" s="81" t="s">
        <v>882</v>
      </c>
      <c r="AL38" s="81">
        <v>12</v>
      </c>
      <c r="AM38" s="81" t="s">
        <v>529</v>
      </c>
      <c r="AN38" s="81" t="s">
        <v>1204</v>
      </c>
      <c r="AO38" s="81">
        <v>1487</v>
      </c>
      <c r="AQ38" s="81" t="s">
        <v>757</v>
      </c>
      <c r="AR38" s="81" t="s">
        <v>758</v>
      </c>
      <c r="AS38" s="81">
        <v>12</v>
      </c>
      <c r="AT38" s="81" t="s">
        <v>529</v>
      </c>
      <c r="AU38" s="81" t="s">
        <v>1127</v>
      </c>
      <c r="AV38" s="81">
        <v>1123</v>
      </c>
      <c r="AX38" s="81" t="s">
        <v>1041</v>
      </c>
      <c r="AY38" s="81" t="s">
        <v>1042</v>
      </c>
      <c r="AZ38" s="81">
        <v>12</v>
      </c>
      <c r="BA38" s="81" t="s">
        <v>436</v>
      </c>
      <c r="BB38" s="81" t="s">
        <v>2072</v>
      </c>
      <c r="BC38" s="81">
        <v>1562</v>
      </c>
      <c r="BE38" s="81" t="s">
        <v>891</v>
      </c>
      <c r="BF38" s="81" t="s">
        <v>892</v>
      </c>
      <c r="BG38" s="81">
        <v>12</v>
      </c>
      <c r="BH38" s="81" t="s">
        <v>529</v>
      </c>
      <c r="BI38" s="81" t="s">
        <v>2127</v>
      </c>
      <c r="BJ38" s="81">
        <v>1573</v>
      </c>
      <c r="BL38" s="81" t="s">
        <v>806</v>
      </c>
      <c r="BM38" s="81" t="s">
        <v>807</v>
      </c>
      <c r="BN38" s="81">
        <v>12</v>
      </c>
      <c r="BO38" s="81" t="s">
        <v>529</v>
      </c>
      <c r="BP38" s="81" t="s">
        <v>1100</v>
      </c>
      <c r="BQ38" s="81">
        <v>1027</v>
      </c>
      <c r="BS38" s="81" t="s">
        <v>960</v>
      </c>
      <c r="BT38" s="81" t="s">
        <v>961</v>
      </c>
      <c r="BU38" s="81">
        <v>12</v>
      </c>
      <c r="BV38" s="81" t="s">
        <v>529</v>
      </c>
      <c r="BW38" s="81" t="s">
        <v>1199</v>
      </c>
      <c r="BX38" s="81">
        <v>1001</v>
      </c>
      <c r="BZ38" s="81" t="s">
        <v>741</v>
      </c>
      <c r="CA38" s="81" t="s">
        <v>742</v>
      </c>
      <c r="CB38" s="81">
        <v>24</v>
      </c>
      <c r="CC38" s="81" t="s">
        <v>529</v>
      </c>
      <c r="CD38" s="81" t="s">
        <v>1199</v>
      </c>
      <c r="CE38" s="81">
        <v>1001</v>
      </c>
      <c r="CG38" s="81" t="s">
        <v>926</v>
      </c>
      <c r="CH38" s="81" t="s">
        <v>927</v>
      </c>
      <c r="CI38" s="81">
        <v>3</v>
      </c>
      <c r="CJ38" s="81" t="s">
        <v>529</v>
      </c>
      <c r="CK38" s="81" t="s">
        <v>1167</v>
      </c>
      <c r="CL38" s="81">
        <v>1031</v>
      </c>
      <c r="CN38" s="81" t="s">
        <v>858</v>
      </c>
      <c r="CO38" s="81" t="s">
        <v>859</v>
      </c>
      <c r="CP38" s="81">
        <v>2</v>
      </c>
      <c r="CQ38" s="81" t="s">
        <v>529</v>
      </c>
      <c r="CR38" s="81" t="s">
        <v>1133</v>
      </c>
      <c r="CS38" s="81">
        <v>1023</v>
      </c>
      <c r="CU38" s="136" t="s">
        <v>770</v>
      </c>
      <c r="CV38" s="136" t="s">
        <v>771</v>
      </c>
      <c r="CW38" s="137">
        <v>6</v>
      </c>
      <c r="CX38" s="136" t="s">
        <v>529</v>
      </c>
      <c r="CY38" s="136" t="s">
        <v>1104</v>
      </c>
      <c r="CZ38" s="138">
        <v>1037</v>
      </c>
      <c r="DB38" s="136" t="s">
        <v>2373</v>
      </c>
      <c r="DC38" s="136" t="s">
        <v>2372</v>
      </c>
      <c r="DD38" s="137">
        <v>4</v>
      </c>
      <c r="DE38" s="136" t="s">
        <v>529</v>
      </c>
      <c r="DF38" s="136" t="s">
        <v>2218</v>
      </c>
      <c r="DG38" s="144">
        <v>1015</v>
      </c>
      <c r="DI38" s="136" t="s">
        <v>1041</v>
      </c>
      <c r="DJ38" s="136" t="s">
        <v>756</v>
      </c>
      <c r="DK38" s="137">
        <v>12</v>
      </c>
      <c r="DL38" s="136" t="s">
        <v>436</v>
      </c>
      <c r="DM38" s="136" t="s">
        <v>2427</v>
      </c>
      <c r="DN38" s="144">
        <v>1604</v>
      </c>
    </row>
    <row r="39" spans="1:118" x14ac:dyDescent="0.25">
      <c r="A39" s="81" t="s">
        <v>902</v>
      </c>
      <c r="B39" s="81" t="s">
        <v>903</v>
      </c>
      <c r="C39" s="81">
        <v>4</v>
      </c>
      <c r="D39" s="81" t="s">
        <v>436</v>
      </c>
      <c r="E39" s="81" t="s">
        <v>553</v>
      </c>
      <c r="F39" s="81">
        <v>1521</v>
      </c>
      <c r="H39" s="81" t="s">
        <v>1065</v>
      </c>
      <c r="I39" s="81" t="s">
        <v>1066</v>
      </c>
      <c r="J39" s="81">
        <v>2</v>
      </c>
      <c r="K39" s="81" t="s">
        <v>436</v>
      </c>
      <c r="L39" s="81" t="s">
        <v>1207</v>
      </c>
      <c r="M39" s="81">
        <v>1332</v>
      </c>
      <c r="O39" s="81" t="s">
        <v>1056</v>
      </c>
      <c r="P39" s="81" t="s">
        <v>1057</v>
      </c>
      <c r="Q39" s="81">
        <v>1</v>
      </c>
      <c r="R39" s="81" t="s">
        <v>436</v>
      </c>
      <c r="S39" s="81" t="s">
        <v>1688</v>
      </c>
      <c r="T39" s="81">
        <v>1453</v>
      </c>
      <c r="V39" s="81" t="s">
        <v>983</v>
      </c>
      <c r="W39" s="81" t="s">
        <v>984</v>
      </c>
      <c r="X39" s="81">
        <v>2</v>
      </c>
      <c r="Y39" s="81" t="s">
        <v>529</v>
      </c>
      <c r="Z39" s="81" t="s">
        <v>1833</v>
      </c>
      <c r="AA39" s="81">
        <v>1023</v>
      </c>
      <c r="AC39" s="81" t="s">
        <v>871</v>
      </c>
      <c r="AD39" s="81" t="s">
        <v>872</v>
      </c>
      <c r="AE39" s="81">
        <v>6</v>
      </c>
      <c r="AF39" s="81" t="s">
        <v>436</v>
      </c>
      <c r="AG39" s="81" t="s">
        <v>1235</v>
      </c>
      <c r="AH39" s="81">
        <v>1091</v>
      </c>
      <c r="AJ39" s="81" t="s">
        <v>871</v>
      </c>
      <c r="AK39" s="81" t="s">
        <v>872</v>
      </c>
      <c r="AL39" s="81">
        <v>12</v>
      </c>
      <c r="AM39" s="81" t="s">
        <v>529</v>
      </c>
      <c r="AN39" s="81" t="s">
        <v>1204</v>
      </c>
      <c r="AO39" s="81">
        <v>1487</v>
      </c>
      <c r="AQ39" s="81" t="s">
        <v>940</v>
      </c>
      <c r="AR39" s="81" t="s">
        <v>941</v>
      </c>
      <c r="AS39" s="81">
        <v>12</v>
      </c>
      <c r="AT39" s="81" t="s">
        <v>529</v>
      </c>
      <c r="AU39" s="81" t="s">
        <v>1127</v>
      </c>
      <c r="AV39" s="81">
        <v>1123</v>
      </c>
      <c r="AX39" s="81" t="s">
        <v>1043</v>
      </c>
      <c r="AY39" s="81" t="s">
        <v>1044</v>
      </c>
      <c r="AZ39" s="81">
        <v>12</v>
      </c>
      <c r="BA39" s="81" t="s">
        <v>437</v>
      </c>
      <c r="BB39" s="81" t="s">
        <v>1181</v>
      </c>
      <c r="BC39" s="81">
        <v>1044</v>
      </c>
      <c r="BE39" s="81" t="s">
        <v>1034</v>
      </c>
      <c r="BF39" s="81" t="s">
        <v>987</v>
      </c>
      <c r="BG39" s="81">
        <v>12</v>
      </c>
      <c r="BH39" s="81" t="s">
        <v>529</v>
      </c>
      <c r="BI39" s="81" t="s">
        <v>2127</v>
      </c>
      <c r="BJ39" s="81">
        <v>1573</v>
      </c>
      <c r="BL39" s="81" t="s">
        <v>751</v>
      </c>
      <c r="BM39" s="81" t="s">
        <v>752</v>
      </c>
      <c r="BN39" s="81">
        <v>12</v>
      </c>
      <c r="BO39" s="81" t="s">
        <v>529</v>
      </c>
      <c r="BP39" s="81" t="s">
        <v>1100</v>
      </c>
      <c r="BQ39" s="81">
        <v>1027</v>
      </c>
      <c r="BS39" s="81" t="s">
        <v>979</v>
      </c>
      <c r="BT39" s="81" t="s">
        <v>980</v>
      </c>
      <c r="BU39" s="81">
        <v>12</v>
      </c>
      <c r="BV39" s="81" t="s">
        <v>529</v>
      </c>
      <c r="BW39" s="81" t="s">
        <v>1199</v>
      </c>
      <c r="BX39" s="81">
        <v>1001</v>
      </c>
      <c r="BZ39" s="81" t="s">
        <v>979</v>
      </c>
      <c r="CA39" s="81" t="s">
        <v>980</v>
      </c>
      <c r="CB39" s="81">
        <v>24</v>
      </c>
      <c r="CC39" s="81" t="s">
        <v>529</v>
      </c>
      <c r="CD39" s="81" t="s">
        <v>1199</v>
      </c>
      <c r="CE39" s="81">
        <v>1001</v>
      </c>
      <c r="CG39" s="81" t="s">
        <v>1790</v>
      </c>
      <c r="CH39" s="81" t="s">
        <v>1017</v>
      </c>
      <c r="CI39" s="81">
        <v>4</v>
      </c>
      <c r="CJ39" s="81" t="s">
        <v>529</v>
      </c>
      <c r="CK39" s="81" t="s">
        <v>1167</v>
      </c>
      <c r="CL39" s="81">
        <v>1031</v>
      </c>
      <c r="CN39" s="81" t="s">
        <v>954</v>
      </c>
      <c r="CO39" s="81" t="s">
        <v>955</v>
      </c>
      <c r="CP39" s="81">
        <v>4</v>
      </c>
      <c r="CQ39" s="81" t="s">
        <v>529</v>
      </c>
      <c r="CR39" s="81" t="s">
        <v>1162</v>
      </c>
      <c r="CS39" s="81">
        <v>1054</v>
      </c>
      <c r="CU39" s="136" t="s">
        <v>830</v>
      </c>
      <c r="CV39" s="136" t="s">
        <v>831</v>
      </c>
      <c r="CW39" s="137">
        <v>6</v>
      </c>
      <c r="CX39" s="136" t="s">
        <v>437</v>
      </c>
      <c r="CY39" s="136" t="s">
        <v>1186</v>
      </c>
      <c r="CZ39" s="138">
        <v>1043</v>
      </c>
      <c r="DB39" s="136" t="s">
        <v>2371</v>
      </c>
      <c r="DC39" s="136" t="s">
        <v>2370</v>
      </c>
      <c r="DD39" s="137">
        <v>10</v>
      </c>
      <c r="DE39" s="136" t="s">
        <v>529</v>
      </c>
      <c r="DF39" s="136" t="s">
        <v>1185</v>
      </c>
      <c r="DG39" s="144">
        <v>1101</v>
      </c>
      <c r="DI39" s="136" t="s">
        <v>1041</v>
      </c>
      <c r="DJ39" s="136" t="s">
        <v>756</v>
      </c>
      <c r="DK39" s="137">
        <v>12</v>
      </c>
      <c r="DL39" s="136" t="s">
        <v>529</v>
      </c>
      <c r="DM39" s="136" t="s">
        <v>1112</v>
      </c>
      <c r="DN39" s="144">
        <v>1039</v>
      </c>
    </row>
    <row r="40" spans="1:118" x14ac:dyDescent="0.25">
      <c r="A40" s="81" t="s">
        <v>737</v>
      </c>
      <c r="B40" s="81" t="s">
        <v>738</v>
      </c>
      <c r="C40" s="81">
        <v>8</v>
      </c>
      <c r="D40" s="81" t="s">
        <v>436</v>
      </c>
      <c r="E40" s="81" t="s">
        <v>553</v>
      </c>
      <c r="F40" s="81">
        <v>1521</v>
      </c>
      <c r="H40" s="81" t="s">
        <v>1795</v>
      </c>
      <c r="I40" s="81" t="s">
        <v>1797</v>
      </c>
      <c r="J40" s="81">
        <v>1</v>
      </c>
      <c r="K40" s="81" t="s">
        <v>436</v>
      </c>
      <c r="L40" s="81" t="s">
        <v>1207</v>
      </c>
      <c r="M40" s="81">
        <v>1332</v>
      </c>
      <c r="O40" s="81" t="s">
        <v>757</v>
      </c>
      <c r="P40" s="81" t="s">
        <v>758</v>
      </c>
      <c r="Q40" s="81">
        <v>1</v>
      </c>
      <c r="R40" s="81" t="s">
        <v>436</v>
      </c>
      <c r="S40" s="81" t="s">
        <v>1688</v>
      </c>
      <c r="T40" s="81">
        <v>1453</v>
      </c>
      <c r="V40" s="81" t="s">
        <v>932</v>
      </c>
      <c r="W40" s="81" t="s">
        <v>933</v>
      </c>
      <c r="X40" s="81">
        <v>4</v>
      </c>
      <c r="Y40" s="81" t="s">
        <v>529</v>
      </c>
      <c r="Z40" s="81" t="s">
        <v>1833</v>
      </c>
      <c r="AA40" s="81">
        <v>1023</v>
      </c>
      <c r="AC40" s="81" t="s">
        <v>908</v>
      </c>
      <c r="AD40" s="81" t="s">
        <v>909</v>
      </c>
      <c r="AE40" s="81">
        <v>12</v>
      </c>
      <c r="AF40" s="81" t="s">
        <v>436</v>
      </c>
      <c r="AG40" s="81" t="s">
        <v>1687</v>
      </c>
      <c r="AH40" s="81">
        <v>1460</v>
      </c>
      <c r="AJ40" s="81" t="s">
        <v>969</v>
      </c>
      <c r="AK40" s="81" t="s">
        <v>970</v>
      </c>
      <c r="AL40" s="81">
        <v>12</v>
      </c>
      <c r="AM40" s="81" t="s">
        <v>529</v>
      </c>
      <c r="AN40" s="81" t="s">
        <v>1204</v>
      </c>
      <c r="AO40" s="81">
        <v>1487</v>
      </c>
      <c r="AQ40" s="81" t="s">
        <v>737</v>
      </c>
      <c r="AR40" s="81" t="s">
        <v>738</v>
      </c>
      <c r="AS40" s="81">
        <v>2</v>
      </c>
      <c r="AT40" s="81" t="s">
        <v>529</v>
      </c>
      <c r="AU40" s="81" t="s">
        <v>1127</v>
      </c>
      <c r="AV40" s="81">
        <v>1123</v>
      </c>
      <c r="AX40" s="81" t="s">
        <v>1043</v>
      </c>
      <c r="AY40" s="81" t="s">
        <v>1044</v>
      </c>
      <c r="AZ40" s="81">
        <v>12</v>
      </c>
      <c r="BA40" s="81" t="s">
        <v>436</v>
      </c>
      <c r="BB40" s="81" t="s">
        <v>1223</v>
      </c>
      <c r="BC40" s="81">
        <v>1045</v>
      </c>
      <c r="BE40" s="81" t="s">
        <v>745</v>
      </c>
      <c r="BF40" s="81" t="s">
        <v>746</v>
      </c>
      <c r="BG40" s="81">
        <v>12</v>
      </c>
      <c r="BH40" s="81" t="s">
        <v>529</v>
      </c>
      <c r="BI40" s="81" t="s">
        <v>2127</v>
      </c>
      <c r="BJ40" s="81">
        <v>1573</v>
      </c>
      <c r="BL40" s="81" t="s">
        <v>1026</v>
      </c>
      <c r="BM40" s="81" t="s">
        <v>1027</v>
      </c>
      <c r="BN40" s="81">
        <v>12</v>
      </c>
      <c r="BO40" s="81" t="s">
        <v>529</v>
      </c>
      <c r="BP40" s="81" t="s">
        <v>1100</v>
      </c>
      <c r="BQ40" s="81">
        <v>1027</v>
      </c>
      <c r="BS40" s="81" t="s">
        <v>2054</v>
      </c>
      <c r="BT40" s="81" t="s">
        <v>2055</v>
      </c>
      <c r="BU40" s="81">
        <v>24</v>
      </c>
      <c r="BV40" s="81" t="s">
        <v>529</v>
      </c>
      <c r="BW40" s="81" t="s">
        <v>1199</v>
      </c>
      <c r="BX40" s="81">
        <v>1001</v>
      </c>
      <c r="BZ40" s="81" t="s">
        <v>804</v>
      </c>
      <c r="CA40" s="81" t="s">
        <v>805</v>
      </c>
      <c r="CB40" s="81">
        <v>60</v>
      </c>
      <c r="CC40" s="81" t="s">
        <v>529</v>
      </c>
      <c r="CD40" s="81" t="s">
        <v>1199</v>
      </c>
      <c r="CE40" s="81">
        <v>1001</v>
      </c>
      <c r="CG40" s="81" t="s">
        <v>1029</v>
      </c>
      <c r="CH40" s="81" t="s">
        <v>1030</v>
      </c>
      <c r="CI40" s="81">
        <v>4</v>
      </c>
      <c r="CJ40" s="81" t="s">
        <v>529</v>
      </c>
      <c r="CK40" s="81" t="s">
        <v>1167</v>
      </c>
      <c r="CL40" s="81">
        <v>1031</v>
      </c>
      <c r="CN40" s="81" t="s">
        <v>816</v>
      </c>
      <c r="CO40" s="81" t="s">
        <v>817</v>
      </c>
      <c r="CP40" s="81">
        <v>6</v>
      </c>
      <c r="CQ40" s="81" t="s">
        <v>529</v>
      </c>
      <c r="CR40" s="81" t="s">
        <v>1162</v>
      </c>
      <c r="CS40" s="81">
        <v>1054</v>
      </c>
      <c r="CU40" s="136" t="s">
        <v>932</v>
      </c>
      <c r="CV40" s="136" t="s">
        <v>933</v>
      </c>
      <c r="CW40" s="137">
        <v>6</v>
      </c>
      <c r="CX40" s="136" t="s">
        <v>529</v>
      </c>
      <c r="CY40" s="136" t="s">
        <v>1104</v>
      </c>
      <c r="CZ40" s="138">
        <v>1037</v>
      </c>
      <c r="DB40" s="136" t="s">
        <v>2371</v>
      </c>
      <c r="DC40" s="136" t="s">
        <v>2370</v>
      </c>
      <c r="DD40" s="137">
        <v>10</v>
      </c>
      <c r="DE40" s="136" t="s">
        <v>437</v>
      </c>
      <c r="DF40" s="136" t="s">
        <v>1181</v>
      </c>
      <c r="DG40" s="144">
        <v>1044</v>
      </c>
      <c r="DI40" s="136" t="s">
        <v>1041</v>
      </c>
      <c r="DJ40" s="136" t="s">
        <v>756</v>
      </c>
      <c r="DK40" s="137">
        <v>12</v>
      </c>
      <c r="DL40" s="136" t="s">
        <v>436</v>
      </c>
      <c r="DM40" s="136" t="s">
        <v>2422</v>
      </c>
      <c r="DN40" s="144">
        <v>1600</v>
      </c>
    </row>
    <row r="41" spans="1:118" x14ac:dyDescent="0.25">
      <c r="A41" s="81" t="s">
        <v>729</v>
      </c>
      <c r="B41" s="81" t="s">
        <v>730</v>
      </c>
      <c r="C41" s="81">
        <v>10</v>
      </c>
      <c r="D41" s="81" t="s">
        <v>436</v>
      </c>
      <c r="E41" s="81" t="s">
        <v>553</v>
      </c>
      <c r="F41" s="81">
        <v>1521</v>
      </c>
      <c r="H41" s="81" t="s">
        <v>889</v>
      </c>
      <c r="I41" s="81" t="s">
        <v>890</v>
      </c>
      <c r="J41" s="81">
        <v>2</v>
      </c>
      <c r="K41" s="81" t="s">
        <v>529</v>
      </c>
      <c r="L41" s="81" t="s">
        <v>1821</v>
      </c>
      <c r="M41" s="81">
        <v>1405</v>
      </c>
      <c r="O41" s="81" t="s">
        <v>988</v>
      </c>
      <c r="P41" s="81" t="s">
        <v>989</v>
      </c>
      <c r="Q41" s="81">
        <v>2</v>
      </c>
      <c r="R41" s="81" t="s">
        <v>436</v>
      </c>
      <c r="S41" s="81" t="s">
        <v>1688</v>
      </c>
      <c r="T41" s="81">
        <v>1453</v>
      </c>
      <c r="V41" s="81" t="s">
        <v>832</v>
      </c>
      <c r="W41" s="81" t="s">
        <v>833</v>
      </c>
      <c r="X41" s="81">
        <v>2</v>
      </c>
      <c r="Y41" s="81" t="s">
        <v>529</v>
      </c>
      <c r="Z41" s="81" t="s">
        <v>1833</v>
      </c>
      <c r="AA41" s="81">
        <v>1023</v>
      </c>
      <c r="AC41" s="81" t="s">
        <v>960</v>
      </c>
      <c r="AD41" s="81" t="s">
        <v>961</v>
      </c>
      <c r="AE41" s="81">
        <v>12</v>
      </c>
      <c r="AF41" s="81" t="s">
        <v>436</v>
      </c>
      <c r="AG41" s="81" t="s">
        <v>1687</v>
      </c>
      <c r="AH41" s="81">
        <v>1460</v>
      </c>
      <c r="AJ41" s="81" t="s">
        <v>741</v>
      </c>
      <c r="AK41" s="81" t="s">
        <v>742</v>
      </c>
      <c r="AL41" s="81">
        <v>12</v>
      </c>
      <c r="AM41" s="81" t="s">
        <v>529</v>
      </c>
      <c r="AN41" s="81" t="s">
        <v>1204</v>
      </c>
      <c r="AO41" s="81">
        <v>1487</v>
      </c>
      <c r="AQ41" s="81" t="s">
        <v>743</v>
      </c>
      <c r="AR41" s="81" t="s">
        <v>744</v>
      </c>
      <c r="AS41" s="81">
        <v>12</v>
      </c>
      <c r="AT41" s="81" t="s">
        <v>529</v>
      </c>
      <c r="AU41" s="81" t="s">
        <v>1127</v>
      </c>
      <c r="AV41" s="81">
        <v>1123</v>
      </c>
      <c r="AX41" s="81" t="s">
        <v>1060</v>
      </c>
      <c r="AY41" s="81" t="s">
        <v>787</v>
      </c>
      <c r="AZ41" s="81">
        <v>12</v>
      </c>
      <c r="BA41" s="81" t="s">
        <v>437</v>
      </c>
      <c r="BB41" s="81" t="s">
        <v>1234</v>
      </c>
      <c r="BC41" s="81">
        <v>1043</v>
      </c>
      <c r="BE41" s="81" t="s">
        <v>904</v>
      </c>
      <c r="BF41" s="81" t="s">
        <v>905</v>
      </c>
      <c r="BG41" s="81">
        <v>2</v>
      </c>
      <c r="BH41" s="81" t="s">
        <v>529</v>
      </c>
      <c r="BI41" s="81" t="s">
        <v>2127</v>
      </c>
      <c r="BJ41" s="81">
        <v>1573</v>
      </c>
      <c r="BL41" s="81" t="s">
        <v>979</v>
      </c>
      <c r="BM41" s="81" t="s">
        <v>980</v>
      </c>
      <c r="BN41" s="81">
        <v>12</v>
      </c>
      <c r="BO41" s="81" t="s">
        <v>529</v>
      </c>
      <c r="BP41" s="81" t="s">
        <v>1100</v>
      </c>
      <c r="BQ41" s="81">
        <v>1027</v>
      </c>
      <c r="BS41" s="81" t="s">
        <v>804</v>
      </c>
      <c r="BT41" s="81" t="s">
        <v>805</v>
      </c>
      <c r="BU41" s="81">
        <v>24</v>
      </c>
      <c r="BV41" s="81" t="s">
        <v>529</v>
      </c>
      <c r="BW41" s="81" t="s">
        <v>1199</v>
      </c>
      <c r="BX41" s="81">
        <v>1001</v>
      </c>
      <c r="BZ41" s="81" t="s">
        <v>782</v>
      </c>
      <c r="CA41" s="81" t="s">
        <v>783</v>
      </c>
      <c r="CB41" s="81">
        <v>24</v>
      </c>
      <c r="CC41" s="81" t="s">
        <v>529</v>
      </c>
      <c r="CD41" s="81" t="s">
        <v>1199</v>
      </c>
      <c r="CE41" s="81">
        <v>1001</v>
      </c>
      <c r="CG41" s="81" t="s">
        <v>1075</v>
      </c>
      <c r="CH41" s="81" t="s">
        <v>1076</v>
      </c>
      <c r="CI41" s="81">
        <v>4</v>
      </c>
      <c r="CJ41" s="81" t="s">
        <v>529</v>
      </c>
      <c r="CK41" s="81" t="s">
        <v>1167</v>
      </c>
      <c r="CL41" s="81">
        <v>1031</v>
      </c>
      <c r="CN41" s="81" t="s">
        <v>772</v>
      </c>
      <c r="CO41" s="81" t="s">
        <v>773</v>
      </c>
      <c r="CP41" s="81">
        <v>4</v>
      </c>
      <c r="CQ41" s="81" t="s">
        <v>529</v>
      </c>
      <c r="CR41" s="81" t="s">
        <v>1133</v>
      </c>
      <c r="CS41" s="81">
        <v>1023</v>
      </c>
      <c r="CU41" s="136" t="s">
        <v>810</v>
      </c>
      <c r="CV41" s="136" t="s">
        <v>811</v>
      </c>
      <c r="CW41" s="137">
        <v>6</v>
      </c>
      <c r="CX41" s="136" t="s">
        <v>436</v>
      </c>
      <c r="CY41" s="136" t="s">
        <v>1760</v>
      </c>
      <c r="CZ41" s="138">
        <v>1307</v>
      </c>
      <c r="DB41" s="136" t="s">
        <v>2373</v>
      </c>
      <c r="DC41" s="136" t="s">
        <v>2372</v>
      </c>
      <c r="DD41" s="137">
        <v>3</v>
      </c>
      <c r="DE41" s="136" t="s">
        <v>437</v>
      </c>
      <c r="DF41" s="136" t="s">
        <v>1187</v>
      </c>
      <c r="DG41" s="144">
        <v>1003</v>
      </c>
      <c r="DI41" s="136" t="s">
        <v>1041</v>
      </c>
      <c r="DJ41" s="136" t="s">
        <v>756</v>
      </c>
      <c r="DK41" s="137">
        <v>12</v>
      </c>
      <c r="DL41" s="136" t="s">
        <v>437</v>
      </c>
      <c r="DM41" s="136" t="s">
        <v>1187</v>
      </c>
      <c r="DN41" s="144">
        <v>1003</v>
      </c>
    </row>
    <row r="42" spans="1:118" x14ac:dyDescent="0.25">
      <c r="A42" s="81" t="s">
        <v>1056</v>
      </c>
      <c r="B42" s="81" t="s">
        <v>754</v>
      </c>
      <c r="C42" s="81">
        <v>12</v>
      </c>
      <c r="D42" s="81" t="s">
        <v>436</v>
      </c>
      <c r="E42" s="81" t="s">
        <v>552</v>
      </c>
      <c r="F42" s="81">
        <v>1116</v>
      </c>
      <c r="H42" s="81" t="s">
        <v>836</v>
      </c>
      <c r="I42" s="81" t="s">
        <v>837</v>
      </c>
      <c r="J42" s="81">
        <v>2</v>
      </c>
      <c r="K42" s="81" t="s">
        <v>529</v>
      </c>
      <c r="L42" s="81" t="s">
        <v>1821</v>
      </c>
      <c r="M42" s="81">
        <v>1405</v>
      </c>
      <c r="O42" s="81" t="s">
        <v>1041</v>
      </c>
      <c r="P42" s="81" t="s">
        <v>1042</v>
      </c>
      <c r="Q42" s="81">
        <v>1</v>
      </c>
      <c r="R42" s="81" t="s">
        <v>436</v>
      </c>
      <c r="S42" s="81" t="s">
        <v>1688</v>
      </c>
      <c r="T42" s="81">
        <v>1453</v>
      </c>
      <c r="V42" s="81" t="s">
        <v>2230</v>
      </c>
      <c r="W42" s="81" t="s">
        <v>866</v>
      </c>
      <c r="X42" s="81">
        <v>6</v>
      </c>
      <c r="Y42" s="81" t="s">
        <v>529</v>
      </c>
      <c r="Z42" s="81" t="s">
        <v>1219</v>
      </c>
      <c r="AA42" s="81">
        <v>1027</v>
      </c>
      <c r="AC42" s="81" t="s">
        <v>1056</v>
      </c>
      <c r="AD42" s="81" t="s">
        <v>1057</v>
      </c>
      <c r="AE42" s="81">
        <v>12</v>
      </c>
      <c r="AF42" s="81" t="s">
        <v>436</v>
      </c>
      <c r="AG42" s="81" t="s">
        <v>1205</v>
      </c>
      <c r="AH42" s="81">
        <v>1127</v>
      </c>
      <c r="AJ42" s="81" t="s">
        <v>822</v>
      </c>
      <c r="AK42" s="81" t="s">
        <v>823</v>
      </c>
      <c r="AL42" s="81">
        <v>12</v>
      </c>
      <c r="AM42" s="81" t="s">
        <v>529</v>
      </c>
      <c r="AN42" s="81" t="s">
        <v>1204</v>
      </c>
      <c r="AO42" s="81">
        <v>1487</v>
      </c>
      <c r="AQ42" s="81" t="s">
        <v>893</v>
      </c>
      <c r="AR42" s="81" t="s">
        <v>894</v>
      </c>
      <c r="AS42" s="81">
        <v>12</v>
      </c>
      <c r="AT42" s="81" t="s">
        <v>529</v>
      </c>
      <c r="AU42" s="81" t="s">
        <v>1127</v>
      </c>
      <c r="AV42" s="81">
        <v>1123</v>
      </c>
      <c r="AX42" s="81" t="s">
        <v>1041</v>
      </c>
      <c r="AY42" s="81" t="s">
        <v>1042</v>
      </c>
      <c r="AZ42" s="81">
        <v>12</v>
      </c>
      <c r="BA42" s="81" t="s">
        <v>437</v>
      </c>
      <c r="BB42" s="81" t="s">
        <v>1094</v>
      </c>
      <c r="BC42" s="81">
        <v>1097</v>
      </c>
      <c r="BE42" s="81" t="s">
        <v>938</v>
      </c>
      <c r="BF42" s="81" t="s">
        <v>939</v>
      </c>
      <c r="BG42" s="81">
        <v>2</v>
      </c>
      <c r="BH42" s="81" t="s">
        <v>529</v>
      </c>
      <c r="BI42" s="81" t="s">
        <v>2127</v>
      </c>
      <c r="BJ42" s="81">
        <v>1573</v>
      </c>
      <c r="BL42" s="81" t="s">
        <v>2054</v>
      </c>
      <c r="BM42" s="81" t="s">
        <v>2055</v>
      </c>
      <c r="BN42" s="81">
        <v>12</v>
      </c>
      <c r="BO42" s="81" t="s">
        <v>529</v>
      </c>
      <c r="BP42" s="81" t="s">
        <v>1100</v>
      </c>
      <c r="BQ42" s="81">
        <v>1027</v>
      </c>
      <c r="BS42" s="81" t="s">
        <v>780</v>
      </c>
      <c r="BT42" s="81" t="s">
        <v>781</v>
      </c>
      <c r="BU42" s="81">
        <v>12</v>
      </c>
      <c r="BV42" s="81" t="s">
        <v>529</v>
      </c>
      <c r="BW42" s="81" t="s">
        <v>1909</v>
      </c>
      <c r="BX42" s="81">
        <v>1501</v>
      </c>
      <c r="BZ42" s="81" t="s">
        <v>973</v>
      </c>
      <c r="CA42" s="81" t="s">
        <v>974</v>
      </c>
      <c r="CB42" s="81">
        <v>24</v>
      </c>
      <c r="CC42" s="81" t="s">
        <v>436</v>
      </c>
      <c r="CD42" s="81" t="s">
        <v>1221</v>
      </c>
      <c r="CE42" s="81">
        <v>1499</v>
      </c>
      <c r="CG42" s="81" t="s">
        <v>1077</v>
      </c>
      <c r="CH42" s="81" t="s">
        <v>1078</v>
      </c>
      <c r="CI42" s="81">
        <v>6</v>
      </c>
      <c r="CJ42" s="81" t="s">
        <v>529</v>
      </c>
      <c r="CK42" s="81" t="s">
        <v>1167</v>
      </c>
      <c r="CL42" s="81">
        <v>1031</v>
      </c>
      <c r="CN42" s="81" t="s">
        <v>772</v>
      </c>
      <c r="CO42" s="81" t="s">
        <v>773</v>
      </c>
      <c r="CP42" s="81">
        <v>4</v>
      </c>
      <c r="CQ42" s="81" t="s">
        <v>529</v>
      </c>
      <c r="CR42" s="81" t="s">
        <v>1162</v>
      </c>
      <c r="CS42" s="81">
        <v>1054</v>
      </c>
      <c r="CU42" s="136" t="s">
        <v>810</v>
      </c>
      <c r="CV42" s="136" t="s">
        <v>811</v>
      </c>
      <c r="CW42" s="137">
        <v>6</v>
      </c>
      <c r="CX42" s="136" t="s">
        <v>437</v>
      </c>
      <c r="CY42" s="136" t="s">
        <v>1186</v>
      </c>
      <c r="CZ42" s="138">
        <v>1043</v>
      </c>
      <c r="DB42" s="136" t="s">
        <v>2371</v>
      </c>
      <c r="DC42" s="136" t="s">
        <v>2370</v>
      </c>
      <c r="DD42" s="137">
        <v>1</v>
      </c>
      <c r="DE42" s="136" t="s">
        <v>437</v>
      </c>
      <c r="DF42" s="136" t="s">
        <v>1187</v>
      </c>
      <c r="DG42" s="144">
        <v>1003</v>
      </c>
      <c r="DI42" s="136" t="s">
        <v>1041</v>
      </c>
      <c r="DJ42" s="136" t="s">
        <v>756</v>
      </c>
      <c r="DK42" s="137">
        <v>12</v>
      </c>
      <c r="DL42" s="136" t="s">
        <v>437</v>
      </c>
      <c r="DM42" s="136" t="s">
        <v>2408</v>
      </c>
      <c r="DN42" s="144">
        <v>1108</v>
      </c>
    </row>
    <row r="43" spans="1:118" x14ac:dyDescent="0.25">
      <c r="A43" s="81" t="s">
        <v>757</v>
      </c>
      <c r="B43" s="81" t="s">
        <v>758</v>
      </c>
      <c r="C43" s="81">
        <v>12</v>
      </c>
      <c r="D43" s="81" t="s">
        <v>436</v>
      </c>
      <c r="E43" s="81" t="s">
        <v>552</v>
      </c>
      <c r="F43" s="81">
        <v>1116</v>
      </c>
      <c r="H43" s="81" t="s">
        <v>729</v>
      </c>
      <c r="I43" s="81" t="s">
        <v>730</v>
      </c>
      <c r="J43" s="81">
        <v>2</v>
      </c>
      <c r="K43" s="81" t="s">
        <v>529</v>
      </c>
      <c r="L43" s="81" t="s">
        <v>1821</v>
      </c>
      <c r="M43" s="81">
        <v>1405</v>
      </c>
      <c r="O43" s="81" t="s">
        <v>808</v>
      </c>
      <c r="P43" s="81" t="s">
        <v>809</v>
      </c>
      <c r="Q43" s="81">
        <v>2</v>
      </c>
      <c r="R43" s="81" t="s">
        <v>436</v>
      </c>
      <c r="S43" s="81" t="s">
        <v>1688</v>
      </c>
      <c r="T43" s="81">
        <v>1453</v>
      </c>
      <c r="V43" s="81" t="s">
        <v>871</v>
      </c>
      <c r="W43" s="81" t="s">
        <v>872</v>
      </c>
      <c r="X43" s="81">
        <v>6</v>
      </c>
      <c r="Y43" s="81" t="s">
        <v>529</v>
      </c>
      <c r="Z43" s="81" t="s">
        <v>1219</v>
      </c>
      <c r="AA43" s="81">
        <v>1027</v>
      </c>
      <c r="AC43" s="81" t="s">
        <v>1056</v>
      </c>
      <c r="AD43" s="81" t="s">
        <v>1057</v>
      </c>
      <c r="AE43" s="81">
        <v>12</v>
      </c>
      <c r="AF43" s="81" t="s">
        <v>436</v>
      </c>
      <c r="AG43" s="81" t="s">
        <v>1679</v>
      </c>
      <c r="AH43" s="81">
        <v>1169</v>
      </c>
      <c r="AJ43" s="81" t="s">
        <v>1015</v>
      </c>
      <c r="AK43" s="81" t="s">
        <v>1016</v>
      </c>
      <c r="AL43" s="81">
        <v>6</v>
      </c>
      <c r="AM43" s="81" t="s">
        <v>529</v>
      </c>
      <c r="AN43" s="81" t="s">
        <v>1204</v>
      </c>
      <c r="AO43" s="81">
        <v>1487</v>
      </c>
      <c r="AQ43" s="81" t="s">
        <v>745</v>
      </c>
      <c r="AR43" s="81" t="s">
        <v>746</v>
      </c>
      <c r="AS43" s="81">
        <v>12</v>
      </c>
      <c r="AT43" s="81" t="s">
        <v>529</v>
      </c>
      <c r="AU43" s="81" t="s">
        <v>1127</v>
      </c>
      <c r="AV43" s="81">
        <v>1123</v>
      </c>
      <c r="AX43" s="81" t="s">
        <v>1041</v>
      </c>
      <c r="AY43" s="81" t="s">
        <v>1042</v>
      </c>
      <c r="AZ43" s="81">
        <v>12</v>
      </c>
      <c r="BA43" s="81" t="s">
        <v>436</v>
      </c>
      <c r="BB43" s="81" t="s">
        <v>2115</v>
      </c>
      <c r="BC43" s="81">
        <v>1484</v>
      </c>
      <c r="BE43" s="81" t="s">
        <v>785</v>
      </c>
      <c r="BF43" s="81" t="s">
        <v>786</v>
      </c>
      <c r="BG43" s="81">
        <v>12</v>
      </c>
      <c r="BH43" s="81" t="s">
        <v>529</v>
      </c>
      <c r="BI43" s="81" t="s">
        <v>2127</v>
      </c>
      <c r="BJ43" s="81">
        <v>1573</v>
      </c>
      <c r="BL43" s="81" t="s">
        <v>804</v>
      </c>
      <c r="BM43" s="81" t="s">
        <v>805</v>
      </c>
      <c r="BN43" s="81">
        <v>12</v>
      </c>
      <c r="BO43" s="81" t="s">
        <v>529</v>
      </c>
      <c r="BP43" s="81" t="s">
        <v>1100</v>
      </c>
      <c r="BQ43" s="81">
        <v>1027</v>
      </c>
      <c r="BS43" s="81" t="s">
        <v>782</v>
      </c>
      <c r="BT43" s="81" t="s">
        <v>783</v>
      </c>
      <c r="BU43" s="81">
        <v>12</v>
      </c>
      <c r="BV43" s="81" t="s">
        <v>529</v>
      </c>
      <c r="BW43" s="81" t="s">
        <v>1909</v>
      </c>
      <c r="BX43" s="81">
        <v>1501</v>
      </c>
      <c r="BZ43" s="81" t="s">
        <v>804</v>
      </c>
      <c r="CA43" s="81" t="s">
        <v>805</v>
      </c>
      <c r="CB43" s="81">
        <v>12</v>
      </c>
      <c r="CC43" s="81" t="s">
        <v>436</v>
      </c>
      <c r="CD43" s="81" t="s">
        <v>1221</v>
      </c>
      <c r="CE43" s="81">
        <v>1499</v>
      </c>
      <c r="CG43" s="81" t="s">
        <v>1006</v>
      </c>
      <c r="CH43" s="81" t="s">
        <v>1007</v>
      </c>
      <c r="CI43" s="81">
        <v>4</v>
      </c>
      <c r="CJ43" s="81" t="s">
        <v>436</v>
      </c>
      <c r="CK43" s="81" t="s">
        <v>1138</v>
      </c>
      <c r="CL43" s="81">
        <v>1060</v>
      </c>
      <c r="CN43" s="81" t="s">
        <v>954</v>
      </c>
      <c r="CO43" s="81" t="s">
        <v>955</v>
      </c>
      <c r="CP43" s="81">
        <v>6</v>
      </c>
      <c r="CQ43" s="81" t="s">
        <v>529</v>
      </c>
      <c r="CR43" s="81" t="s">
        <v>1133</v>
      </c>
      <c r="CS43" s="81">
        <v>1023</v>
      </c>
      <c r="CU43" s="136" t="s">
        <v>867</v>
      </c>
      <c r="CV43" s="136" t="s">
        <v>868</v>
      </c>
      <c r="CW43" s="137">
        <v>8</v>
      </c>
      <c r="CX43" s="136" t="s">
        <v>437</v>
      </c>
      <c r="CY43" s="136" t="s">
        <v>1186</v>
      </c>
      <c r="CZ43" s="138">
        <v>1043</v>
      </c>
      <c r="DB43" s="136" t="s">
        <v>2373</v>
      </c>
      <c r="DC43" s="136" t="s">
        <v>2372</v>
      </c>
      <c r="DD43" s="137">
        <v>2</v>
      </c>
      <c r="DE43" s="136" t="s">
        <v>436</v>
      </c>
      <c r="DF43" s="136" t="s">
        <v>1715</v>
      </c>
      <c r="DG43" s="144">
        <v>1137</v>
      </c>
      <c r="DI43" s="136" t="s">
        <v>1041</v>
      </c>
      <c r="DJ43" s="136" t="s">
        <v>756</v>
      </c>
      <c r="DK43" s="137">
        <v>12</v>
      </c>
      <c r="DL43" s="136" t="s">
        <v>2152</v>
      </c>
      <c r="DM43" s="136" t="s">
        <v>2364</v>
      </c>
      <c r="DN43" s="144">
        <v>1593</v>
      </c>
    </row>
    <row r="44" spans="1:118" x14ac:dyDescent="0.25">
      <c r="A44" s="81" t="s">
        <v>962</v>
      </c>
      <c r="B44" s="81" t="s">
        <v>2206</v>
      </c>
      <c r="C44" s="81">
        <v>12</v>
      </c>
      <c r="D44" s="81" t="s">
        <v>436</v>
      </c>
      <c r="E44" s="81" t="s">
        <v>552</v>
      </c>
      <c r="F44" s="81">
        <v>1116</v>
      </c>
      <c r="H44" s="81" t="s">
        <v>2230</v>
      </c>
      <c r="I44" s="81" t="s">
        <v>866</v>
      </c>
      <c r="J44" s="81">
        <v>10</v>
      </c>
      <c r="K44" s="81" t="s">
        <v>529</v>
      </c>
      <c r="L44" s="81" t="s">
        <v>1737</v>
      </c>
      <c r="M44" s="81">
        <v>1069</v>
      </c>
      <c r="O44" s="81" t="s">
        <v>979</v>
      </c>
      <c r="P44" s="81" t="s">
        <v>980</v>
      </c>
      <c r="Q44" s="81">
        <v>2</v>
      </c>
      <c r="R44" s="81" t="s">
        <v>436</v>
      </c>
      <c r="S44" s="81" t="s">
        <v>1688</v>
      </c>
      <c r="T44" s="81">
        <v>1453</v>
      </c>
      <c r="V44" s="81" t="s">
        <v>743</v>
      </c>
      <c r="W44" s="81" t="s">
        <v>744</v>
      </c>
      <c r="X44" s="81">
        <v>12</v>
      </c>
      <c r="Y44" s="81" t="s">
        <v>529</v>
      </c>
      <c r="Z44" s="81" t="s">
        <v>1219</v>
      </c>
      <c r="AA44" s="81">
        <v>1027</v>
      </c>
      <c r="AC44" s="81" t="s">
        <v>960</v>
      </c>
      <c r="AD44" s="81" t="s">
        <v>961</v>
      </c>
      <c r="AE44" s="81">
        <v>12</v>
      </c>
      <c r="AF44" s="81" t="s">
        <v>436</v>
      </c>
      <c r="AG44" s="81" t="s">
        <v>1097</v>
      </c>
      <c r="AH44" s="81">
        <v>1392</v>
      </c>
      <c r="AJ44" s="81" t="s">
        <v>804</v>
      </c>
      <c r="AK44" s="81" t="s">
        <v>805</v>
      </c>
      <c r="AL44" s="81">
        <v>12</v>
      </c>
      <c r="AM44" s="81" t="s">
        <v>529</v>
      </c>
      <c r="AN44" s="81" t="s">
        <v>1204</v>
      </c>
      <c r="AO44" s="81">
        <v>1487</v>
      </c>
      <c r="AQ44" s="81" t="s">
        <v>757</v>
      </c>
      <c r="AR44" s="81" t="s">
        <v>758</v>
      </c>
      <c r="AS44" s="81">
        <v>12</v>
      </c>
      <c r="AT44" s="81" t="s">
        <v>436</v>
      </c>
      <c r="AU44" s="81" t="s">
        <v>2053</v>
      </c>
      <c r="AV44" s="81">
        <v>1553</v>
      </c>
      <c r="AX44" s="81" t="s">
        <v>1041</v>
      </c>
      <c r="AY44" s="81" t="s">
        <v>1042</v>
      </c>
      <c r="AZ44" s="81">
        <v>12</v>
      </c>
      <c r="BA44" s="81" t="s">
        <v>437</v>
      </c>
      <c r="BB44" s="81" t="s">
        <v>1243</v>
      </c>
      <c r="BC44" s="81">
        <v>1082</v>
      </c>
      <c r="BE44" s="81" t="s">
        <v>2323</v>
      </c>
      <c r="BF44" s="81" t="s">
        <v>851</v>
      </c>
      <c r="BG44" s="81">
        <v>1</v>
      </c>
      <c r="BH44" s="81" t="s">
        <v>529</v>
      </c>
      <c r="BI44" s="81" t="s">
        <v>2127</v>
      </c>
      <c r="BJ44" s="81">
        <v>1573</v>
      </c>
      <c r="BL44" s="81" t="s">
        <v>747</v>
      </c>
      <c r="BM44" s="81" t="s">
        <v>748</v>
      </c>
      <c r="BN44" s="81">
        <v>12</v>
      </c>
      <c r="BO44" s="81" t="s">
        <v>529</v>
      </c>
      <c r="BP44" s="81" t="s">
        <v>1100</v>
      </c>
      <c r="BQ44" s="81">
        <v>1027</v>
      </c>
      <c r="BS44" s="81" t="s">
        <v>747</v>
      </c>
      <c r="BT44" s="81" t="s">
        <v>748</v>
      </c>
      <c r="BU44" s="81">
        <v>12</v>
      </c>
      <c r="BV44" s="81" t="s">
        <v>529</v>
      </c>
      <c r="BW44" s="81" t="s">
        <v>1909</v>
      </c>
      <c r="BX44" s="81">
        <v>1501</v>
      </c>
      <c r="BZ44" s="81" t="s">
        <v>747</v>
      </c>
      <c r="CA44" s="81" t="s">
        <v>748</v>
      </c>
      <c r="CB44" s="81">
        <v>12</v>
      </c>
      <c r="CC44" s="81" t="s">
        <v>436</v>
      </c>
      <c r="CD44" s="81" t="s">
        <v>1221</v>
      </c>
      <c r="CE44" s="81">
        <v>1499</v>
      </c>
      <c r="CG44" s="81" t="s">
        <v>973</v>
      </c>
      <c r="CH44" s="81" t="s">
        <v>974</v>
      </c>
      <c r="CI44" s="81">
        <v>24</v>
      </c>
      <c r="CJ44" s="81" t="s">
        <v>529</v>
      </c>
      <c r="CK44" s="81" t="s">
        <v>1770</v>
      </c>
      <c r="CL44" s="81">
        <v>1037</v>
      </c>
      <c r="CN44" s="81" t="s">
        <v>733</v>
      </c>
      <c r="CO44" s="81" t="s">
        <v>734</v>
      </c>
      <c r="CP44" s="81">
        <v>6</v>
      </c>
      <c r="CQ44" s="81" t="s">
        <v>437</v>
      </c>
      <c r="CR44" s="81" t="s">
        <v>1171</v>
      </c>
      <c r="CS44" s="81">
        <v>1351</v>
      </c>
      <c r="CU44" s="136" t="s">
        <v>765</v>
      </c>
      <c r="CV44" s="136" t="s">
        <v>766</v>
      </c>
      <c r="CW44" s="137">
        <v>6</v>
      </c>
      <c r="CX44" s="136" t="s">
        <v>529</v>
      </c>
      <c r="CY44" s="136" t="s">
        <v>1192</v>
      </c>
      <c r="CZ44" s="138">
        <v>1100</v>
      </c>
      <c r="DB44" s="136" t="s">
        <v>2371</v>
      </c>
      <c r="DC44" s="136" t="s">
        <v>2370</v>
      </c>
      <c r="DD44" s="137">
        <v>2</v>
      </c>
      <c r="DE44" s="136" t="s">
        <v>436</v>
      </c>
      <c r="DF44" s="136" t="s">
        <v>1715</v>
      </c>
      <c r="DG44" s="144">
        <v>1137</v>
      </c>
      <c r="DI44" s="136" t="s">
        <v>1041</v>
      </c>
      <c r="DJ44" s="136" t="s">
        <v>756</v>
      </c>
      <c r="DK44" s="137">
        <v>12</v>
      </c>
      <c r="DL44" s="136" t="s">
        <v>437</v>
      </c>
      <c r="DM44" s="136" t="s">
        <v>1707</v>
      </c>
      <c r="DN44" s="144">
        <v>1110</v>
      </c>
    </row>
    <row r="45" spans="1:118" x14ac:dyDescent="0.25">
      <c r="A45" s="81" t="s">
        <v>751</v>
      </c>
      <c r="B45" s="81" t="s">
        <v>752</v>
      </c>
      <c r="C45" s="81">
        <v>12</v>
      </c>
      <c r="D45" s="81" t="s">
        <v>436</v>
      </c>
      <c r="E45" s="81" t="s">
        <v>552</v>
      </c>
      <c r="F45" s="81">
        <v>1116</v>
      </c>
      <c r="H45" s="81" t="s">
        <v>2263</v>
      </c>
      <c r="I45" s="81" t="s">
        <v>877</v>
      </c>
      <c r="J45" s="81">
        <v>10</v>
      </c>
      <c r="K45" s="81" t="s">
        <v>529</v>
      </c>
      <c r="L45" s="81" t="s">
        <v>1737</v>
      </c>
      <c r="M45" s="81">
        <v>1069</v>
      </c>
      <c r="O45" s="81" t="s">
        <v>852</v>
      </c>
      <c r="P45" s="81" t="s">
        <v>853</v>
      </c>
      <c r="Q45" s="81">
        <v>3</v>
      </c>
      <c r="R45" s="81" t="s">
        <v>436</v>
      </c>
      <c r="S45" s="81" t="s">
        <v>1688</v>
      </c>
      <c r="T45" s="81">
        <v>1453</v>
      </c>
      <c r="V45" s="81" t="s">
        <v>2230</v>
      </c>
      <c r="W45" s="81" t="s">
        <v>866</v>
      </c>
      <c r="X45" s="81">
        <v>12</v>
      </c>
      <c r="Y45" s="81" t="s">
        <v>529</v>
      </c>
      <c r="Z45" s="81" t="s">
        <v>1100</v>
      </c>
      <c r="AA45" s="81">
        <v>1027</v>
      </c>
      <c r="AC45" s="81" t="s">
        <v>878</v>
      </c>
      <c r="AD45" s="81" t="s">
        <v>879</v>
      </c>
      <c r="AE45" s="81">
        <v>2</v>
      </c>
      <c r="AF45" s="81" t="s">
        <v>529</v>
      </c>
      <c r="AG45" s="81" t="s">
        <v>1100</v>
      </c>
      <c r="AH45" s="81">
        <v>1027</v>
      </c>
      <c r="AJ45" s="81" t="s">
        <v>747</v>
      </c>
      <c r="AK45" s="81" t="s">
        <v>748</v>
      </c>
      <c r="AL45" s="81">
        <v>12</v>
      </c>
      <c r="AM45" s="81" t="s">
        <v>529</v>
      </c>
      <c r="AN45" s="81" t="s">
        <v>1204</v>
      </c>
      <c r="AO45" s="81">
        <v>1487</v>
      </c>
      <c r="AQ45" s="81" t="s">
        <v>940</v>
      </c>
      <c r="AR45" s="81" t="s">
        <v>941</v>
      </c>
      <c r="AS45" s="81">
        <v>12</v>
      </c>
      <c r="AT45" s="81" t="s">
        <v>436</v>
      </c>
      <c r="AU45" s="81" t="s">
        <v>2053</v>
      </c>
      <c r="AV45" s="81">
        <v>1553</v>
      </c>
      <c r="AX45" s="81" t="s">
        <v>1060</v>
      </c>
      <c r="AY45" s="81" t="s">
        <v>787</v>
      </c>
      <c r="AZ45" s="81">
        <v>12</v>
      </c>
      <c r="BA45" s="81" t="s">
        <v>436</v>
      </c>
      <c r="BB45" s="81" t="s">
        <v>1097</v>
      </c>
      <c r="BC45" s="81">
        <v>1392</v>
      </c>
      <c r="BE45" s="81" t="s">
        <v>2319</v>
      </c>
      <c r="BF45" s="81" t="s">
        <v>844</v>
      </c>
      <c r="BG45" s="81">
        <v>1</v>
      </c>
      <c r="BH45" s="81" t="s">
        <v>529</v>
      </c>
      <c r="BI45" s="81" t="s">
        <v>2127</v>
      </c>
      <c r="BJ45" s="81">
        <v>1573</v>
      </c>
      <c r="BL45" s="81" t="s">
        <v>749</v>
      </c>
      <c r="BM45" s="81" t="s">
        <v>750</v>
      </c>
      <c r="BN45" s="81">
        <v>6</v>
      </c>
      <c r="BO45" s="81" t="s">
        <v>529</v>
      </c>
      <c r="BP45" s="81" t="s">
        <v>1100</v>
      </c>
      <c r="BQ45" s="81">
        <v>1027</v>
      </c>
      <c r="BS45" s="81" t="s">
        <v>814</v>
      </c>
      <c r="BT45" s="81" t="s">
        <v>815</v>
      </c>
      <c r="BU45" s="81">
        <v>12</v>
      </c>
      <c r="BV45" s="81" t="s">
        <v>436</v>
      </c>
      <c r="BW45" s="81" t="s">
        <v>1709</v>
      </c>
      <c r="BX45" s="81">
        <v>1297</v>
      </c>
      <c r="BZ45" s="81" t="s">
        <v>1677</v>
      </c>
      <c r="CA45" s="81" t="s">
        <v>1465</v>
      </c>
      <c r="CB45" s="81">
        <v>2</v>
      </c>
      <c r="CC45" s="81" t="s">
        <v>529</v>
      </c>
      <c r="CD45" s="81" t="s">
        <v>1100</v>
      </c>
      <c r="CE45" s="81">
        <v>1027</v>
      </c>
      <c r="CG45" s="81" t="s">
        <v>798</v>
      </c>
      <c r="CH45" s="81" t="s">
        <v>799</v>
      </c>
      <c r="CI45" s="81">
        <v>12</v>
      </c>
      <c r="CJ45" s="81" t="s">
        <v>436</v>
      </c>
      <c r="CK45" s="81" t="s">
        <v>1695</v>
      </c>
      <c r="CL45" s="81">
        <v>1390</v>
      </c>
      <c r="CN45" s="81" t="s">
        <v>810</v>
      </c>
      <c r="CO45" s="81" t="s">
        <v>811</v>
      </c>
      <c r="CP45" s="81">
        <v>6</v>
      </c>
      <c r="CQ45" s="81" t="s">
        <v>529</v>
      </c>
      <c r="CR45" s="81" t="s">
        <v>1169</v>
      </c>
      <c r="CS45" s="81">
        <v>1440</v>
      </c>
      <c r="CU45" s="136" t="s">
        <v>830</v>
      </c>
      <c r="CV45" s="136" t="s">
        <v>831</v>
      </c>
      <c r="CW45" s="137">
        <v>10</v>
      </c>
      <c r="CX45" s="136" t="s">
        <v>529</v>
      </c>
      <c r="CY45" s="136" t="s">
        <v>1104</v>
      </c>
      <c r="CZ45" s="138">
        <v>1037</v>
      </c>
      <c r="DB45" s="136" t="s">
        <v>2373</v>
      </c>
      <c r="DC45" s="136" t="s">
        <v>2372</v>
      </c>
      <c r="DD45" s="137">
        <v>4</v>
      </c>
      <c r="DE45" s="136" t="s">
        <v>436</v>
      </c>
      <c r="DF45" s="136" t="s">
        <v>2156</v>
      </c>
      <c r="DG45" s="144">
        <v>1377</v>
      </c>
      <c r="DI45" s="136" t="s">
        <v>1041</v>
      </c>
      <c r="DJ45" s="136" t="s">
        <v>756</v>
      </c>
      <c r="DK45" s="137">
        <v>12</v>
      </c>
      <c r="DL45" s="136" t="s">
        <v>529</v>
      </c>
      <c r="DM45" s="136" t="s">
        <v>1100</v>
      </c>
      <c r="DN45" s="144">
        <v>1027</v>
      </c>
    </row>
    <row r="46" spans="1:118" x14ac:dyDescent="0.25">
      <c r="A46" s="81" t="s">
        <v>871</v>
      </c>
      <c r="B46" s="81" t="s">
        <v>872</v>
      </c>
      <c r="C46" s="81">
        <v>6</v>
      </c>
      <c r="D46" s="81" t="s">
        <v>436</v>
      </c>
      <c r="E46" s="81" t="s">
        <v>552</v>
      </c>
      <c r="F46" s="81">
        <v>1116</v>
      </c>
      <c r="H46" s="81" t="s">
        <v>768</v>
      </c>
      <c r="I46" s="81" t="s">
        <v>769</v>
      </c>
      <c r="J46" s="81">
        <v>6</v>
      </c>
      <c r="K46" s="81" t="s">
        <v>529</v>
      </c>
      <c r="L46" s="81" t="s">
        <v>1737</v>
      </c>
      <c r="M46" s="81">
        <v>1069</v>
      </c>
      <c r="O46" s="81" t="s">
        <v>973</v>
      </c>
      <c r="P46" s="81" t="s">
        <v>974</v>
      </c>
      <c r="Q46" s="81">
        <v>3</v>
      </c>
      <c r="R46" s="81" t="s">
        <v>436</v>
      </c>
      <c r="S46" s="81" t="s">
        <v>1688</v>
      </c>
      <c r="T46" s="81">
        <v>1453</v>
      </c>
      <c r="V46" s="81" t="s">
        <v>2227</v>
      </c>
      <c r="W46" s="81" t="s">
        <v>882</v>
      </c>
      <c r="X46" s="81">
        <v>12</v>
      </c>
      <c r="Y46" s="81" t="s">
        <v>529</v>
      </c>
      <c r="Z46" s="81" t="s">
        <v>1100</v>
      </c>
      <c r="AA46" s="81">
        <v>1027</v>
      </c>
      <c r="AC46" s="81" t="s">
        <v>871</v>
      </c>
      <c r="AD46" s="81" t="s">
        <v>872</v>
      </c>
      <c r="AE46" s="81">
        <v>6</v>
      </c>
      <c r="AF46" s="81" t="s">
        <v>436</v>
      </c>
      <c r="AG46" s="81" t="s">
        <v>552</v>
      </c>
      <c r="AH46" s="81">
        <v>1116</v>
      </c>
      <c r="AJ46" s="81" t="s">
        <v>1041</v>
      </c>
      <c r="AK46" s="81" t="s">
        <v>1042</v>
      </c>
      <c r="AL46" s="81">
        <v>12</v>
      </c>
      <c r="AM46" s="81" t="s">
        <v>529</v>
      </c>
      <c r="AN46" s="81" t="s">
        <v>723</v>
      </c>
      <c r="AO46" s="81">
        <v>1544</v>
      </c>
      <c r="AQ46" s="81" t="s">
        <v>847</v>
      </c>
      <c r="AR46" s="81" t="s">
        <v>848</v>
      </c>
      <c r="AS46" s="81">
        <v>2</v>
      </c>
      <c r="AT46" s="81" t="s">
        <v>436</v>
      </c>
      <c r="AU46" s="81" t="s">
        <v>2053</v>
      </c>
      <c r="AV46" s="81">
        <v>1553</v>
      </c>
      <c r="AX46" s="81" t="s">
        <v>1043</v>
      </c>
      <c r="AY46" s="81" t="s">
        <v>1044</v>
      </c>
      <c r="AZ46" s="81">
        <v>12</v>
      </c>
      <c r="BA46" s="81" t="s">
        <v>436</v>
      </c>
      <c r="BB46" s="81" t="s">
        <v>1684</v>
      </c>
      <c r="BC46" s="81">
        <v>1113</v>
      </c>
      <c r="BE46" s="81" t="s">
        <v>790</v>
      </c>
      <c r="BF46" s="81" t="s">
        <v>791</v>
      </c>
      <c r="BG46" s="81">
        <v>1</v>
      </c>
      <c r="BH46" s="81" t="s">
        <v>529</v>
      </c>
      <c r="BI46" s="81" t="s">
        <v>2127</v>
      </c>
      <c r="BJ46" s="81">
        <v>1573</v>
      </c>
      <c r="BL46" s="81" t="s">
        <v>814</v>
      </c>
      <c r="BM46" s="81" t="s">
        <v>815</v>
      </c>
      <c r="BN46" s="81">
        <v>12</v>
      </c>
      <c r="BO46" s="81" t="s">
        <v>436</v>
      </c>
      <c r="BP46" s="81" t="s">
        <v>1689</v>
      </c>
      <c r="BQ46" s="81">
        <v>1011</v>
      </c>
      <c r="BS46" s="81" t="s">
        <v>804</v>
      </c>
      <c r="BT46" s="81" t="s">
        <v>805</v>
      </c>
      <c r="BU46" s="81">
        <v>12</v>
      </c>
      <c r="BV46" s="81" t="s">
        <v>436</v>
      </c>
      <c r="BW46" s="81" t="s">
        <v>1709</v>
      </c>
      <c r="BX46" s="81">
        <v>1297</v>
      </c>
      <c r="BZ46" s="81" t="s">
        <v>973</v>
      </c>
      <c r="CA46" s="81" t="s">
        <v>974</v>
      </c>
      <c r="CB46" s="81">
        <v>12</v>
      </c>
      <c r="CC46" s="81" t="s">
        <v>529</v>
      </c>
      <c r="CD46" s="81" t="s">
        <v>1100</v>
      </c>
      <c r="CE46" s="81">
        <v>1027</v>
      </c>
      <c r="CG46" s="81" t="s">
        <v>788</v>
      </c>
      <c r="CH46" s="81" t="s">
        <v>789</v>
      </c>
      <c r="CI46" s="81">
        <v>12</v>
      </c>
      <c r="CJ46" s="81" t="s">
        <v>436</v>
      </c>
      <c r="CK46" s="81" t="s">
        <v>1695</v>
      </c>
      <c r="CL46" s="81">
        <v>1390</v>
      </c>
      <c r="CN46" s="81" t="s">
        <v>810</v>
      </c>
      <c r="CO46" s="81" t="s">
        <v>811</v>
      </c>
      <c r="CP46" s="81">
        <v>6</v>
      </c>
      <c r="CQ46" s="81" t="s">
        <v>529</v>
      </c>
      <c r="CR46" s="81" t="s">
        <v>1162</v>
      </c>
      <c r="CS46" s="81">
        <v>1054</v>
      </c>
      <c r="CU46" s="136" t="s">
        <v>727</v>
      </c>
      <c r="CV46" s="136" t="s">
        <v>728</v>
      </c>
      <c r="CW46" s="137">
        <v>6</v>
      </c>
      <c r="CX46" s="136" t="s">
        <v>529</v>
      </c>
      <c r="CY46" s="136" t="s">
        <v>2309</v>
      </c>
      <c r="CZ46" s="138">
        <v>1001</v>
      </c>
      <c r="DB46" s="136" t="s">
        <v>2373</v>
      </c>
      <c r="DC46" s="136" t="s">
        <v>2372</v>
      </c>
      <c r="DD46" s="137">
        <v>4</v>
      </c>
      <c r="DE46" s="136" t="s">
        <v>529</v>
      </c>
      <c r="DF46" s="136" t="s">
        <v>2190</v>
      </c>
      <c r="DG46" s="144">
        <v>1021</v>
      </c>
      <c r="DI46" s="136" t="s">
        <v>1041</v>
      </c>
      <c r="DJ46" s="136" t="s">
        <v>756</v>
      </c>
      <c r="DK46" s="137">
        <v>12</v>
      </c>
      <c r="DL46" s="136" t="s">
        <v>529</v>
      </c>
      <c r="DM46" s="136" t="s">
        <v>1694</v>
      </c>
      <c r="DN46" s="144">
        <v>1504</v>
      </c>
    </row>
    <row r="47" spans="1:118" x14ac:dyDescent="0.25">
      <c r="A47" s="81" t="s">
        <v>847</v>
      </c>
      <c r="B47" s="81" t="s">
        <v>848</v>
      </c>
      <c r="C47" s="81">
        <v>6</v>
      </c>
      <c r="D47" s="81" t="s">
        <v>436</v>
      </c>
      <c r="E47" s="81" t="s">
        <v>552</v>
      </c>
      <c r="F47" s="81">
        <v>1116</v>
      </c>
      <c r="H47" s="81" t="s">
        <v>873</v>
      </c>
      <c r="I47" s="81" t="s">
        <v>874</v>
      </c>
      <c r="J47" s="81">
        <v>10</v>
      </c>
      <c r="K47" s="81" t="s">
        <v>529</v>
      </c>
      <c r="L47" s="81" t="s">
        <v>1737</v>
      </c>
      <c r="M47" s="81">
        <v>1069</v>
      </c>
      <c r="O47" s="81" t="s">
        <v>2230</v>
      </c>
      <c r="P47" s="81" t="s">
        <v>866</v>
      </c>
      <c r="Q47" s="81">
        <v>5</v>
      </c>
      <c r="R47" s="81" t="s">
        <v>436</v>
      </c>
      <c r="S47" s="81" t="s">
        <v>1688</v>
      </c>
      <c r="T47" s="81">
        <v>1453</v>
      </c>
      <c r="V47" s="81" t="s">
        <v>2230</v>
      </c>
      <c r="W47" s="81" t="s">
        <v>866</v>
      </c>
      <c r="X47" s="81">
        <v>12</v>
      </c>
      <c r="Y47" s="81" t="s">
        <v>529</v>
      </c>
      <c r="Z47" s="81" t="s">
        <v>1100</v>
      </c>
      <c r="AA47" s="81">
        <v>1027</v>
      </c>
      <c r="AC47" s="81" t="s">
        <v>2230</v>
      </c>
      <c r="AD47" s="81" t="s">
        <v>866</v>
      </c>
      <c r="AE47" s="81">
        <v>6</v>
      </c>
      <c r="AF47" s="81" t="s">
        <v>436</v>
      </c>
      <c r="AG47" s="81" t="s">
        <v>1688</v>
      </c>
      <c r="AH47" s="81">
        <v>1453</v>
      </c>
      <c r="AJ47" s="81" t="s">
        <v>1043</v>
      </c>
      <c r="AK47" s="81" t="s">
        <v>1044</v>
      </c>
      <c r="AL47" s="81">
        <v>12</v>
      </c>
      <c r="AM47" s="81" t="s">
        <v>529</v>
      </c>
      <c r="AN47" s="81" t="s">
        <v>723</v>
      </c>
      <c r="AO47" s="81">
        <v>1544</v>
      </c>
      <c r="AQ47" s="81" t="s">
        <v>765</v>
      </c>
      <c r="AR47" s="81" t="s">
        <v>766</v>
      </c>
      <c r="AS47" s="81">
        <v>2</v>
      </c>
      <c r="AT47" s="81" t="s">
        <v>436</v>
      </c>
      <c r="AU47" s="81" t="s">
        <v>2053</v>
      </c>
      <c r="AV47" s="81">
        <v>1553</v>
      </c>
      <c r="AX47" s="81" t="s">
        <v>1043</v>
      </c>
      <c r="AY47" s="81" t="s">
        <v>1044</v>
      </c>
      <c r="AZ47" s="81">
        <v>12</v>
      </c>
      <c r="BA47" s="81" t="s">
        <v>529</v>
      </c>
      <c r="BB47" s="81" t="s">
        <v>1167</v>
      </c>
      <c r="BC47" s="81">
        <v>1031</v>
      </c>
      <c r="BE47" s="81" t="s">
        <v>854</v>
      </c>
      <c r="BF47" s="81" t="s">
        <v>855</v>
      </c>
      <c r="BG47" s="81">
        <v>1</v>
      </c>
      <c r="BH47" s="81" t="s">
        <v>529</v>
      </c>
      <c r="BI47" s="81" t="s">
        <v>2127</v>
      </c>
      <c r="BJ47" s="81">
        <v>1573</v>
      </c>
      <c r="BL47" s="81" t="s">
        <v>895</v>
      </c>
      <c r="BM47" s="81" t="s">
        <v>896</v>
      </c>
      <c r="BN47" s="81">
        <v>12</v>
      </c>
      <c r="BO47" s="81" t="s">
        <v>529</v>
      </c>
      <c r="BP47" s="81" t="s">
        <v>1751</v>
      </c>
      <c r="BQ47" s="81">
        <v>1199</v>
      </c>
      <c r="BS47" s="81" t="s">
        <v>1067</v>
      </c>
      <c r="BT47" s="81" t="s">
        <v>1068</v>
      </c>
      <c r="BU47" s="81">
        <v>2</v>
      </c>
      <c r="BV47" s="81" t="s">
        <v>436</v>
      </c>
      <c r="BW47" s="81" t="s">
        <v>1222</v>
      </c>
      <c r="BX47" s="81">
        <v>1223</v>
      </c>
      <c r="BZ47" s="81" t="s">
        <v>814</v>
      </c>
      <c r="CA47" s="81" t="s">
        <v>815</v>
      </c>
      <c r="CB47" s="81">
        <v>12</v>
      </c>
      <c r="CC47" s="81" t="s">
        <v>529</v>
      </c>
      <c r="CD47" s="81" t="s">
        <v>1100</v>
      </c>
      <c r="CE47" s="81">
        <v>1027</v>
      </c>
      <c r="CG47" s="81" t="s">
        <v>1026</v>
      </c>
      <c r="CH47" s="81" t="s">
        <v>1027</v>
      </c>
      <c r="CI47" s="81">
        <v>12</v>
      </c>
      <c r="CJ47" s="81" t="s">
        <v>436</v>
      </c>
      <c r="CK47" s="81" t="s">
        <v>1223</v>
      </c>
      <c r="CL47" s="81">
        <v>1045</v>
      </c>
      <c r="CN47" s="81" t="s">
        <v>727</v>
      </c>
      <c r="CO47" s="81" t="s">
        <v>728</v>
      </c>
      <c r="CP47" s="81">
        <v>4</v>
      </c>
      <c r="CQ47" s="81" t="s">
        <v>529</v>
      </c>
      <c r="CR47" s="81" t="s">
        <v>1162</v>
      </c>
      <c r="CS47" s="81">
        <v>1054</v>
      </c>
      <c r="CU47" s="136" t="s">
        <v>729</v>
      </c>
      <c r="CV47" s="136" t="s">
        <v>730</v>
      </c>
      <c r="CW47" s="137">
        <v>4</v>
      </c>
      <c r="CX47" s="136" t="s">
        <v>436</v>
      </c>
      <c r="CY47" s="136" t="s">
        <v>1760</v>
      </c>
      <c r="CZ47" s="138">
        <v>1307</v>
      </c>
      <c r="DB47" s="136" t="s">
        <v>2371</v>
      </c>
      <c r="DC47" s="136" t="s">
        <v>2370</v>
      </c>
      <c r="DD47" s="137">
        <v>4</v>
      </c>
      <c r="DE47" s="136" t="s">
        <v>529</v>
      </c>
      <c r="DF47" s="136" t="s">
        <v>2190</v>
      </c>
      <c r="DG47" s="144">
        <v>1021</v>
      </c>
      <c r="DI47" s="136" t="s">
        <v>1041</v>
      </c>
      <c r="DJ47" s="136" t="s">
        <v>756</v>
      </c>
      <c r="DK47" s="137">
        <v>24</v>
      </c>
      <c r="DL47" s="136" t="s">
        <v>529</v>
      </c>
      <c r="DM47" s="136" t="s">
        <v>2309</v>
      </c>
      <c r="DN47" s="144">
        <v>1001</v>
      </c>
    </row>
    <row r="48" spans="1:118" x14ac:dyDescent="0.25">
      <c r="A48" s="81" t="s">
        <v>902</v>
      </c>
      <c r="B48" s="81" t="s">
        <v>903</v>
      </c>
      <c r="C48" s="81">
        <v>6</v>
      </c>
      <c r="D48" s="81" t="s">
        <v>436</v>
      </c>
      <c r="E48" s="81" t="s">
        <v>552</v>
      </c>
      <c r="F48" s="81">
        <v>1116</v>
      </c>
      <c r="H48" s="81" t="s">
        <v>860</v>
      </c>
      <c r="I48" s="81" t="s">
        <v>861</v>
      </c>
      <c r="J48" s="81">
        <v>10</v>
      </c>
      <c r="K48" s="81" t="s">
        <v>529</v>
      </c>
      <c r="L48" s="81" t="s">
        <v>1737</v>
      </c>
      <c r="M48" s="81">
        <v>1069</v>
      </c>
      <c r="O48" s="81" t="s">
        <v>1060</v>
      </c>
      <c r="P48" s="81" t="s">
        <v>787</v>
      </c>
      <c r="Q48" s="81">
        <v>3</v>
      </c>
      <c r="R48" s="81" t="s">
        <v>436</v>
      </c>
      <c r="S48" s="81" t="s">
        <v>1688</v>
      </c>
      <c r="T48" s="81">
        <v>1453</v>
      </c>
      <c r="V48" s="81" t="s">
        <v>2230</v>
      </c>
      <c r="W48" s="81" t="s">
        <v>866</v>
      </c>
      <c r="X48" s="81">
        <v>12</v>
      </c>
      <c r="Y48" s="81" t="s">
        <v>529</v>
      </c>
      <c r="Z48" s="81" t="s">
        <v>1219</v>
      </c>
      <c r="AA48" s="81">
        <v>1027</v>
      </c>
      <c r="AC48" s="81" t="s">
        <v>741</v>
      </c>
      <c r="AD48" s="81" t="s">
        <v>742</v>
      </c>
      <c r="AE48" s="81">
        <v>12</v>
      </c>
      <c r="AF48" s="81" t="s">
        <v>437</v>
      </c>
      <c r="AG48" s="81" t="s">
        <v>1094</v>
      </c>
      <c r="AH48" s="81">
        <v>1097</v>
      </c>
      <c r="AJ48" s="81" t="s">
        <v>960</v>
      </c>
      <c r="AK48" s="81" t="s">
        <v>961</v>
      </c>
      <c r="AL48" s="81">
        <v>12</v>
      </c>
      <c r="AM48" s="81" t="s">
        <v>529</v>
      </c>
      <c r="AN48" s="81" t="s">
        <v>723</v>
      </c>
      <c r="AO48" s="81">
        <v>1544</v>
      </c>
      <c r="AQ48" s="81" t="s">
        <v>772</v>
      </c>
      <c r="AR48" s="81" t="s">
        <v>773</v>
      </c>
      <c r="AS48" s="81">
        <v>2</v>
      </c>
      <c r="AT48" s="81" t="s">
        <v>436</v>
      </c>
      <c r="AU48" s="81" t="s">
        <v>2053</v>
      </c>
      <c r="AV48" s="81">
        <v>1553</v>
      </c>
      <c r="AX48" s="81" t="s">
        <v>1043</v>
      </c>
      <c r="AY48" s="81" t="s">
        <v>1044</v>
      </c>
      <c r="AZ48" s="81">
        <v>12</v>
      </c>
      <c r="BA48" s="81" t="s">
        <v>529</v>
      </c>
      <c r="BB48" s="81" t="s">
        <v>1728</v>
      </c>
      <c r="BC48" s="81">
        <v>1185</v>
      </c>
      <c r="BE48" s="81" t="s">
        <v>792</v>
      </c>
      <c r="BF48" s="81" t="s">
        <v>793</v>
      </c>
      <c r="BG48" s="81">
        <v>1</v>
      </c>
      <c r="BH48" s="81" t="s">
        <v>529</v>
      </c>
      <c r="BI48" s="81" t="s">
        <v>2127</v>
      </c>
      <c r="BJ48" s="81">
        <v>1573</v>
      </c>
      <c r="BL48" s="81" t="s">
        <v>780</v>
      </c>
      <c r="BM48" s="81" t="s">
        <v>781</v>
      </c>
      <c r="BN48" s="81">
        <v>12</v>
      </c>
      <c r="BO48" s="81" t="s">
        <v>529</v>
      </c>
      <c r="BP48" s="81" t="s">
        <v>1751</v>
      </c>
      <c r="BQ48" s="81">
        <v>1199</v>
      </c>
      <c r="BS48" s="81" t="s">
        <v>914</v>
      </c>
      <c r="BT48" s="81" t="s">
        <v>915</v>
      </c>
      <c r="BU48" s="81">
        <v>4</v>
      </c>
      <c r="BV48" s="81" t="s">
        <v>436</v>
      </c>
      <c r="BW48" s="81" t="s">
        <v>1222</v>
      </c>
      <c r="BX48" s="81">
        <v>1223</v>
      </c>
      <c r="BZ48" s="81" t="s">
        <v>818</v>
      </c>
      <c r="CA48" s="81" t="s">
        <v>819</v>
      </c>
      <c r="CB48" s="81">
        <v>4</v>
      </c>
      <c r="CC48" s="81" t="s">
        <v>529</v>
      </c>
      <c r="CD48" s="81" t="s">
        <v>1100</v>
      </c>
      <c r="CE48" s="81">
        <v>1027</v>
      </c>
      <c r="CG48" s="81" t="s">
        <v>782</v>
      </c>
      <c r="CH48" s="81" t="s">
        <v>783</v>
      </c>
      <c r="CI48" s="81">
        <v>12</v>
      </c>
      <c r="CJ48" s="81" t="s">
        <v>436</v>
      </c>
      <c r="CK48" s="81" t="s">
        <v>1223</v>
      </c>
      <c r="CL48" s="81">
        <v>1045</v>
      </c>
      <c r="CN48" s="81" t="s">
        <v>737</v>
      </c>
      <c r="CO48" s="81" t="s">
        <v>738</v>
      </c>
      <c r="CP48" s="81">
        <v>2</v>
      </c>
      <c r="CQ48" s="81" t="s">
        <v>529</v>
      </c>
      <c r="CR48" s="81" t="s">
        <v>1169</v>
      </c>
      <c r="CS48" s="81">
        <v>1440</v>
      </c>
      <c r="CU48" s="136" t="s">
        <v>832</v>
      </c>
      <c r="CV48" s="136" t="s">
        <v>833</v>
      </c>
      <c r="CW48" s="137">
        <v>4</v>
      </c>
      <c r="CX48" s="136" t="s">
        <v>529</v>
      </c>
      <c r="CY48" s="136" t="s">
        <v>1104</v>
      </c>
      <c r="CZ48" s="138">
        <v>1037</v>
      </c>
      <c r="DB48" s="136" t="s">
        <v>2373</v>
      </c>
      <c r="DC48" s="136" t="s">
        <v>2372</v>
      </c>
      <c r="DD48" s="137">
        <v>4</v>
      </c>
      <c r="DE48" s="136" t="s">
        <v>529</v>
      </c>
      <c r="DF48" s="136" t="s">
        <v>1135</v>
      </c>
      <c r="DG48" s="144">
        <v>1412</v>
      </c>
      <c r="DI48" s="136" t="s">
        <v>1778</v>
      </c>
      <c r="DJ48" s="136" t="s">
        <v>758</v>
      </c>
      <c r="DK48" s="137">
        <v>12</v>
      </c>
      <c r="DL48" s="136" t="s">
        <v>437</v>
      </c>
      <c r="DM48" s="136" t="s">
        <v>1187</v>
      </c>
      <c r="DN48" s="144">
        <v>1003</v>
      </c>
    </row>
    <row r="49" spans="1:118" x14ac:dyDescent="0.25">
      <c r="A49" s="81" t="s">
        <v>942</v>
      </c>
      <c r="B49" s="81" t="s">
        <v>943</v>
      </c>
      <c r="C49" s="81">
        <v>12</v>
      </c>
      <c r="D49" s="81" t="s">
        <v>436</v>
      </c>
      <c r="E49" s="81" t="s">
        <v>552</v>
      </c>
      <c r="F49" s="81">
        <v>1116</v>
      </c>
      <c r="H49" s="81" t="s">
        <v>816</v>
      </c>
      <c r="I49" s="81" t="s">
        <v>817</v>
      </c>
      <c r="J49" s="81">
        <v>20</v>
      </c>
      <c r="K49" s="81" t="s">
        <v>529</v>
      </c>
      <c r="L49" s="81" t="s">
        <v>1737</v>
      </c>
      <c r="M49" s="81">
        <v>1069</v>
      </c>
      <c r="O49" s="81" t="s">
        <v>745</v>
      </c>
      <c r="P49" s="81" t="s">
        <v>746</v>
      </c>
      <c r="Q49" s="81">
        <v>3</v>
      </c>
      <c r="R49" s="81" t="s">
        <v>436</v>
      </c>
      <c r="S49" s="81" t="s">
        <v>1688</v>
      </c>
      <c r="T49" s="81">
        <v>1453</v>
      </c>
      <c r="V49" s="81" t="s">
        <v>864</v>
      </c>
      <c r="W49" s="81" t="s">
        <v>865</v>
      </c>
      <c r="X49" s="81">
        <v>4</v>
      </c>
      <c r="Y49" s="81" t="s">
        <v>529</v>
      </c>
      <c r="Z49" s="81" t="s">
        <v>1100</v>
      </c>
      <c r="AA49" s="81">
        <v>1027</v>
      </c>
      <c r="AC49" s="81" t="s">
        <v>871</v>
      </c>
      <c r="AD49" s="81" t="s">
        <v>872</v>
      </c>
      <c r="AE49" s="81">
        <v>6</v>
      </c>
      <c r="AF49" s="81" t="s">
        <v>529</v>
      </c>
      <c r="AG49" s="81" t="s">
        <v>1247</v>
      </c>
      <c r="AH49" s="81">
        <v>1054</v>
      </c>
      <c r="AJ49" s="81" t="s">
        <v>895</v>
      </c>
      <c r="AK49" s="81" t="s">
        <v>896</v>
      </c>
      <c r="AL49" s="81">
        <v>12</v>
      </c>
      <c r="AM49" s="81" t="s">
        <v>529</v>
      </c>
      <c r="AN49" s="81" t="s">
        <v>723</v>
      </c>
      <c r="AO49" s="81">
        <v>1544</v>
      </c>
      <c r="AQ49" s="81" t="s">
        <v>729</v>
      </c>
      <c r="AR49" s="81" t="s">
        <v>730</v>
      </c>
      <c r="AS49" s="81">
        <v>2</v>
      </c>
      <c r="AT49" s="81" t="s">
        <v>436</v>
      </c>
      <c r="AU49" s="81" t="s">
        <v>2053</v>
      </c>
      <c r="AV49" s="81">
        <v>1553</v>
      </c>
      <c r="AX49" s="81" t="s">
        <v>2320</v>
      </c>
      <c r="AY49" s="81" t="s">
        <v>1059</v>
      </c>
      <c r="AZ49" s="81">
        <v>12</v>
      </c>
      <c r="BA49" s="81" t="s">
        <v>529</v>
      </c>
      <c r="BB49" s="81" t="s">
        <v>1737</v>
      </c>
      <c r="BC49" s="81">
        <v>1069</v>
      </c>
      <c r="BE49" s="81" t="s">
        <v>889</v>
      </c>
      <c r="BF49" s="81" t="s">
        <v>890</v>
      </c>
      <c r="BG49" s="81">
        <v>1</v>
      </c>
      <c r="BH49" s="81" t="s">
        <v>529</v>
      </c>
      <c r="BI49" s="81" t="s">
        <v>2127</v>
      </c>
      <c r="BJ49" s="81">
        <v>1573</v>
      </c>
      <c r="BL49" s="81" t="s">
        <v>782</v>
      </c>
      <c r="BM49" s="81" t="s">
        <v>783</v>
      </c>
      <c r="BN49" s="81">
        <v>12</v>
      </c>
      <c r="BO49" s="81" t="s">
        <v>529</v>
      </c>
      <c r="BP49" s="81" t="s">
        <v>1751</v>
      </c>
      <c r="BQ49" s="81">
        <v>1199</v>
      </c>
      <c r="BS49" s="81" t="s">
        <v>1075</v>
      </c>
      <c r="BT49" s="81" t="s">
        <v>1076</v>
      </c>
      <c r="BU49" s="81">
        <v>2</v>
      </c>
      <c r="BV49" s="81" t="s">
        <v>436</v>
      </c>
      <c r="BW49" s="81" t="s">
        <v>2172</v>
      </c>
      <c r="BX49" s="81">
        <v>1072</v>
      </c>
      <c r="BZ49" s="81" t="s">
        <v>808</v>
      </c>
      <c r="CA49" s="81" t="s">
        <v>809</v>
      </c>
      <c r="CB49" s="81">
        <v>6</v>
      </c>
      <c r="CC49" s="81" t="s">
        <v>529</v>
      </c>
      <c r="CD49" s="81" t="s">
        <v>1100</v>
      </c>
      <c r="CE49" s="81">
        <v>1027</v>
      </c>
      <c r="CG49" s="81" t="s">
        <v>994</v>
      </c>
      <c r="CH49" s="81" t="s">
        <v>995</v>
      </c>
      <c r="CI49" s="81">
        <v>12</v>
      </c>
      <c r="CJ49" s="81" t="s">
        <v>436</v>
      </c>
      <c r="CK49" s="81" t="s">
        <v>2175</v>
      </c>
      <c r="CL49" s="81">
        <v>1577</v>
      </c>
      <c r="CN49" s="81" t="s">
        <v>864</v>
      </c>
      <c r="CO49" s="81" t="s">
        <v>865</v>
      </c>
      <c r="CP49" s="81">
        <v>20</v>
      </c>
      <c r="CQ49" s="81" t="s">
        <v>437</v>
      </c>
      <c r="CR49" s="81" t="s">
        <v>1171</v>
      </c>
      <c r="CS49" s="81">
        <v>1351</v>
      </c>
      <c r="CU49" s="136" t="s">
        <v>729</v>
      </c>
      <c r="CV49" s="136" t="s">
        <v>730</v>
      </c>
      <c r="CW49" s="137">
        <v>20</v>
      </c>
      <c r="CX49" s="136" t="s">
        <v>529</v>
      </c>
      <c r="CY49" s="136" t="s">
        <v>2309</v>
      </c>
      <c r="CZ49" s="138">
        <v>1001</v>
      </c>
      <c r="DB49" s="136" t="s">
        <v>2371</v>
      </c>
      <c r="DC49" s="136" t="s">
        <v>2370</v>
      </c>
      <c r="DD49" s="137">
        <v>4</v>
      </c>
      <c r="DE49" s="136" t="s">
        <v>529</v>
      </c>
      <c r="DF49" s="136" t="s">
        <v>1135</v>
      </c>
      <c r="DG49" s="144">
        <v>1412</v>
      </c>
      <c r="DI49" s="136" t="s">
        <v>1778</v>
      </c>
      <c r="DJ49" s="136" t="s">
        <v>758</v>
      </c>
      <c r="DK49" s="137">
        <v>12</v>
      </c>
      <c r="DL49" s="136" t="s">
        <v>529</v>
      </c>
      <c r="DM49" s="136" t="s">
        <v>1169</v>
      </c>
      <c r="DN49" s="144">
        <v>1440</v>
      </c>
    </row>
    <row r="50" spans="1:118" x14ac:dyDescent="0.25">
      <c r="A50" s="81" t="s">
        <v>741</v>
      </c>
      <c r="B50" s="81" t="s">
        <v>742</v>
      </c>
      <c r="C50" s="81">
        <v>24</v>
      </c>
      <c r="D50" s="81" t="s">
        <v>436</v>
      </c>
      <c r="E50" s="81" t="s">
        <v>552</v>
      </c>
      <c r="F50" s="81">
        <v>1116</v>
      </c>
      <c r="H50" s="81" t="s">
        <v>948</v>
      </c>
      <c r="I50" s="81" t="s">
        <v>985</v>
      </c>
      <c r="J50" s="81">
        <v>10</v>
      </c>
      <c r="K50" s="81" t="s">
        <v>529</v>
      </c>
      <c r="L50" s="81" t="s">
        <v>1737</v>
      </c>
      <c r="M50" s="81">
        <v>1069</v>
      </c>
      <c r="O50" s="81" t="s">
        <v>942</v>
      </c>
      <c r="P50" s="81" t="s">
        <v>943</v>
      </c>
      <c r="Q50" s="81">
        <v>3</v>
      </c>
      <c r="R50" s="81" t="s">
        <v>436</v>
      </c>
      <c r="S50" s="81" t="s">
        <v>1688</v>
      </c>
      <c r="T50" s="81">
        <v>1453</v>
      </c>
      <c r="V50" s="81" t="s">
        <v>946</v>
      </c>
      <c r="W50" s="81" t="s">
        <v>947</v>
      </c>
      <c r="X50" s="81">
        <v>12</v>
      </c>
      <c r="Y50" s="81" t="s">
        <v>529</v>
      </c>
      <c r="Z50" s="81" t="s">
        <v>1100</v>
      </c>
      <c r="AA50" s="81">
        <v>1027</v>
      </c>
      <c r="AC50" s="81" t="s">
        <v>871</v>
      </c>
      <c r="AD50" s="81" t="s">
        <v>872</v>
      </c>
      <c r="AE50" s="81">
        <v>6</v>
      </c>
      <c r="AF50" s="81" t="s">
        <v>437</v>
      </c>
      <c r="AG50" s="81" t="s">
        <v>1701</v>
      </c>
      <c r="AH50" s="81">
        <v>1191</v>
      </c>
      <c r="AJ50" s="81" t="s">
        <v>780</v>
      </c>
      <c r="AK50" s="81" t="s">
        <v>781</v>
      </c>
      <c r="AL50" s="81">
        <v>12</v>
      </c>
      <c r="AM50" s="81" t="s">
        <v>529</v>
      </c>
      <c r="AN50" s="81" t="s">
        <v>723</v>
      </c>
      <c r="AO50" s="81">
        <v>1544</v>
      </c>
      <c r="AQ50" s="81" t="s">
        <v>743</v>
      </c>
      <c r="AR50" s="81" t="s">
        <v>744</v>
      </c>
      <c r="AS50" s="81">
        <v>12</v>
      </c>
      <c r="AT50" s="81" t="s">
        <v>436</v>
      </c>
      <c r="AU50" s="81" t="s">
        <v>2053</v>
      </c>
      <c r="AV50" s="81">
        <v>1553</v>
      </c>
      <c r="AX50" s="81" t="s">
        <v>988</v>
      </c>
      <c r="AY50" s="81" t="s">
        <v>989</v>
      </c>
      <c r="AZ50" s="81">
        <v>11</v>
      </c>
      <c r="BA50" s="81" t="s">
        <v>436</v>
      </c>
      <c r="BB50" s="81" t="s">
        <v>2074</v>
      </c>
      <c r="BC50" s="81">
        <v>1564</v>
      </c>
      <c r="BE50" s="81" t="s">
        <v>944</v>
      </c>
      <c r="BF50" s="81" t="s">
        <v>945</v>
      </c>
      <c r="BG50" s="81">
        <v>1</v>
      </c>
      <c r="BH50" s="81" t="s">
        <v>529</v>
      </c>
      <c r="BI50" s="81" t="s">
        <v>2127</v>
      </c>
      <c r="BJ50" s="81">
        <v>1573</v>
      </c>
      <c r="BL50" s="81" t="s">
        <v>814</v>
      </c>
      <c r="BM50" s="81" t="s">
        <v>815</v>
      </c>
      <c r="BN50" s="81">
        <v>24</v>
      </c>
      <c r="BO50" s="81" t="s">
        <v>436</v>
      </c>
      <c r="BP50" s="81" t="s">
        <v>1223</v>
      </c>
      <c r="BQ50" s="81">
        <v>1045</v>
      </c>
      <c r="BS50" s="81" t="s">
        <v>1071</v>
      </c>
      <c r="BT50" s="81" t="s">
        <v>1072</v>
      </c>
      <c r="BU50" s="81">
        <v>2</v>
      </c>
      <c r="BV50" s="81" t="s">
        <v>436</v>
      </c>
      <c r="BW50" s="81" t="s">
        <v>1222</v>
      </c>
      <c r="BX50" s="81">
        <v>1223</v>
      </c>
      <c r="BZ50" s="81" t="s">
        <v>741</v>
      </c>
      <c r="CA50" s="81" t="s">
        <v>742</v>
      </c>
      <c r="CB50" s="81">
        <v>12</v>
      </c>
      <c r="CC50" s="81" t="s">
        <v>529</v>
      </c>
      <c r="CD50" s="81" t="s">
        <v>1100</v>
      </c>
      <c r="CE50" s="81">
        <v>1027</v>
      </c>
      <c r="CG50" s="81" t="s">
        <v>774</v>
      </c>
      <c r="CH50" s="81" t="s">
        <v>775</v>
      </c>
      <c r="CI50" s="81">
        <v>4</v>
      </c>
      <c r="CJ50" s="81" t="s">
        <v>436</v>
      </c>
      <c r="CK50" s="81" t="s">
        <v>1202</v>
      </c>
      <c r="CL50" s="81">
        <v>1211</v>
      </c>
      <c r="CN50" s="81" t="s">
        <v>828</v>
      </c>
      <c r="CO50" s="81" t="s">
        <v>829</v>
      </c>
      <c r="CP50" s="81">
        <v>2</v>
      </c>
      <c r="CQ50" s="81" t="s">
        <v>529</v>
      </c>
      <c r="CR50" s="81" t="s">
        <v>1133</v>
      </c>
      <c r="CS50" s="81">
        <v>1023</v>
      </c>
      <c r="CU50" s="136" t="s">
        <v>1779</v>
      </c>
      <c r="CV50" s="136" t="s">
        <v>853</v>
      </c>
      <c r="CW50" s="137">
        <v>12</v>
      </c>
      <c r="CX50" s="136" t="s">
        <v>436</v>
      </c>
      <c r="CY50" s="136" t="s">
        <v>1827</v>
      </c>
      <c r="CZ50" s="138">
        <v>1244</v>
      </c>
      <c r="DB50" s="136" t="s">
        <v>2373</v>
      </c>
      <c r="DC50" s="136" t="s">
        <v>2372</v>
      </c>
      <c r="DD50" s="137">
        <v>4</v>
      </c>
      <c r="DE50" s="136" t="s">
        <v>436</v>
      </c>
      <c r="DF50" s="136" t="s">
        <v>2061</v>
      </c>
      <c r="DG50" s="144">
        <v>1197</v>
      </c>
      <c r="DI50" s="136" t="s">
        <v>1778</v>
      </c>
      <c r="DJ50" s="136" t="s">
        <v>758</v>
      </c>
      <c r="DK50" s="137">
        <v>12</v>
      </c>
      <c r="DL50" s="136" t="s">
        <v>529</v>
      </c>
      <c r="DM50" s="136" t="s">
        <v>1681</v>
      </c>
      <c r="DN50" s="144">
        <v>1327</v>
      </c>
    </row>
    <row r="51" spans="1:118" x14ac:dyDescent="0.25">
      <c r="A51" s="81" t="s">
        <v>798</v>
      </c>
      <c r="B51" s="81" t="s">
        <v>799</v>
      </c>
      <c r="C51" s="81">
        <v>12</v>
      </c>
      <c r="D51" s="81" t="s">
        <v>436</v>
      </c>
      <c r="E51" s="81" t="s">
        <v>552</v>
      </c>
      <c r="F51" s="81">
        <v>1116</v>
      </c>
      <c r="H51" s="81" t="s">
        <v>932</v>
      </c>
      <c r="I51" s="81" t="s">
        <v>933</v>
      </c>
      <c r="J51" s="81">
        <v>2</v>
      </c>
      <c r="K51" s="81" t="s">
        <v>529</v>
      </c>
      <c r="L51" s="81" t="s">
        <v>1759</v>
      </c>
      <c r="M51" s="81">
        <v>1014</v>
      </c>
      <c r="O51" s="81" t="s">
        <v>765</v>
      </c>
      <c r="P51" s="81" t="s">
        <v>766</v>
      </c>
      <c r="Q51" s="81">
        <v>1</v>
      </c>
      <c r="R51" s="81" t="s">
        <v>436</v>
      </c>
      <c r="S51" s="81" t="s">
        <v>1688</v>
      </c>
      <c r="T51" s="81">
        <v>1453</v>
      </c>
      <c r="V51" s="81" t="s">
        <v>960</v>
      </c>
      <c r="W51" s="81" t="s">
        <v>961</v>
      </c>
      <c r="X51" s="81">
        <v>12</v>
      </c>
      <c r="Y51" s="81" t="s">
        <v>529</v>
      </c>
      <c r="Z51" s="81" t="s">
        <v>1100</v>
      </c>
      <c r="AA51" s="81">
        <v>1027</v>
      </c>
      <c r="AC51" s="81" t="s">
        <v>914</v>
      </c>
      <c r="AD51" s="81" t="s">
        <v>915</v>
      </c>
      <c r="AE51" s="81">
        <v>4</v>
      </c>
      <c r="AF51" s="81" t="s">
        <v>436</v>
      </c>
      <c r="AG51" s="81" t="s">
        <v>1684</v>
      </c>
      <c r="AH51" s="81">
        <v>1113</v>
      </c>
      <c r="AJ51" s="81" t="s">
        <v>749</v>
      </c>
      <c r="AK51" s="81" t="s">
        <v>750</v>
      </c>
      <c r="AL51" s="81">
        <v>24</v>
      </c>
      <c r="AM51" s="81" t="s">
        <v>529</v>
      </c>
      <c r="AN51" s="81" t="s">
        <v>723</v>
      </c>
      <c r="AO51" s="81">
        <v>1544</v>
      </c>
      <c r="AQ51" s="81" t="s">
        <v>745</v>
      </c>
      <c r="AR51" s="81" t="s">
        <v>746</v>
      </c>
      <c r="AS51" s="81">
        <v>12</v>
      </c>
      <c r="AT51" s="81" t="s">
        <v>436</v>
      </c>
      <c r="AU51" s="81" t="s">
        <v>2053</v>
      </c>
      <c r="AV51" s="81">
        <v>1553</v>
      </c>
      <c r="AX51" s="81" t="s">
        <v>1779</v>
      </c>
      <c r="AY51" s="81" t="s">
        <v>1796</v>
      </c>
      <c r="AZ51" s="81">
        <v>12</v>
      </c>
      <c r="BA51" s="81" t="s">
        <v>436</v>
      </c>
      <c r="BB51" s="81" t="s">
        <v>2074</v>
      </c>
      <c r="BC51" s="81">
        <v>1564</v>
      </c>
      <c r="BE51" s="81" t="s">
        <v>856</v>
      </c>
      <c r="BF51" s="81" t="s">
        <v>857</v>
      </c>
      <c r="BG51" s="81">
        <v>1</v>
      </c>
      <c r="BH51" s="81" t="s">
        <v>529</v>
      </c>
      <c r="BI51" s="81" t="s">
        <v>2127</v>
      </c>
      <c r="BJ51" s="81">
        <v>1573</v>
      </c>
      <c r="BL51" s="81" t="s">
        <v>751</v>
      </c>
      <c r="BM51" s="81" t="s">
        <v>752</v>
      </c>
      <c r="BN51" s="81">
        <v>12</v>
      </c>
      <c r="BO51" s="81" t="s">
        <v>436</v>
      </c>
      <c r="BP51" s="81" t="s">
        <v>1223</v>
      </c>
      <c r="BQ51" s="81">
        <v>1045</v>
      </c>
      <c r="BS51" s="81" t="s">
        <v>1043</v>
      </c>
      <c r="BT51" s="81" t="s">
        <v>1044</v>
      </c>
      <c r="BU51" s="81">
        <v>12</v>
      </c>
      <c r="BV51" s="81" t="s">
        <v>529</v>
      </c>
      <c r="BW51" s="81" t="s">
        <v>1199</v>
      </c>
      <c r="BX51" s="81">
        <v>1001</v>
      </c>
      <c r="BZ51" s="81" t="s">
        <v>1043</v>
      </c>
      <c r="CA51" s="81" t="s">
        <v>1044</v>
      </c>
      <c r="CB51" s="81">
        <v>24</v>
      </c>
      <c r="CC51" s="81" t="s">
        <v>529</v>
      </c>
      <c r="CD51" s="81" t="s">
        <v>1100</v>
      </c>
      <c r="CE51" s="81">
        <v>1027</v>
      </c>
      <c r="CG51" s="81" t="s">
        <v>780</v>
      </c>
      <c r="CH51" s="81" t="s">
        <v>781</v>
      </c>
      <c r="CI51" s="81">
        <v>12</v>
      </c>
      <c r="CJ51" s="81" t="s">
        <v>436</v>
      </c>
      <c r="CK51" s="81" t="s">
        <v>1202</v>
      </c>
      <c r="CL51" s="81">
        <v>1211</v>
      </c>
      <c r="CN51" s="81" t="s">
        <v>828</v>
      </c>
      <c r="CO51" s="81" t="s">
        <v>829</v>
      </c>
      <c r="CP51" s="81">
        <v>2</v>
      </c>
      <c r="CQ51" s="81" t="s">
        <v>529</v>
      </c>
      <c r="CR51" s="81" t="s">
        <v>2176</v>
      </c>
      <c r="CS51" s="81">
        <v>1555</v>
      </c>
      <c r="CU51" s="136" t="s">
        <v>1779</v>
      </c>
      <c r="CV51" s="136" t="s">
        <v>853</v>
      </c>
      <c r="CW51" s="137">
        <v>12</v>
      </c>
      <c r="CX51" s="136" t="s">
        <v>436</v>
      </c>
      <c r="CY51" s="136" t="s">
        <v>1865</v>
      </c>
      <c r="CZ51" s="138">
        <v>1490</v>
      </c>
      <c r="DB51" s="136" t="s">
        <v>2373</v>
      </c>
      <c r="DC51" s="136" t="s">
        <v>2372</v>
      </c>
      <c r="DD51" s="137">
        <v>2</v>
      </c>
      <c r="DE51" s="136" t="s">
        <v>436</v>
      </c>
      <c r="DF51" s="136" t="s">
        <v>1764</v>
      </c>
      <c r="DG51" s="144">
        <v>1435</v>
      </c>
      <c r="DI51" s="136" t="s">
        <v>1778</v>
      </c>
      <c r="DJ51" s="136" t="s">
        <v>758</v>
      </c>
      <c r="DK51" s="137">
        <v>12</v>
      </c>
      <c r="DL51" s="136" t="s">
        <v>437</v>
      </c>
      <c r="DM51" s="136" t="s">
        <v>1733</v>
      </c>
      <c r="DN51" s="144">
        <v>1004</v>
      </c>
    </row>
    <row r="52" spans="1:118" x14ac:dyDescent="0.25">
      <c r="A52" s="81" t="s">
        <v>960</v>
      </c>
      <c r="B52" s="81" t="s">
        <v>961</v>
      </c>
      <c r="C52" s="81">
        <v>12</v>
      </c>
      <c r="D52" s="81" t="s">
        <v>436</v>
      </c>
      <c r="E52" s="81" t="s">
        <v>552</v>
      </c>
      <c r="F52" s="81">
        <v>1116</v>
      </c>
      <c r="H52" s="81" t="s">
        <v>1026</v>
      </c>
      <c r="I52" s="81" t="s">
        <v>1027</v>
      </c>
      <c r="J52" s="81">
        <v>12</v>
      </c>
      <c r="K52" s="81" t="s">
        <v>529</v>
      </c>
      <c r="L52" s="81" t="s">
        <v>1759</v>
      </c>
      <c r="M52" s="81">
        <v>1014</v>
      </c>
      <c r="O52" s="81" t="s">
        <v>873</v>
      </c>
      <c r="P52" s="81" t="s">
        <v>874</v>
      </c>
      <c r="Q52" s="81">
        <v>2</v>
      </c>
      <c r="R52" s="81" t="s">
        <v>436</v>
      </c>
      <c r="S52" s="81" t="s">
        <v>1688</v>
      </c>
      <c r="T52" s="81">
        <v>1453</v>
      </c>
      <c r="V52" s="81" t="s">
        <v>979</v>
      </c>
      <c r="W52" s="81" t="s">
        <v>980</v>
      </c>
      <c r="X52" s="81">
        <v>12</v>
      </c>
      <c r="Y52" s="81" t="s">
        <v>529</v>
      </c>
      <c r="Z52" s="81" t="s">
        <v>1100</v>
      </c>
      <c r="AA52" s="81">
        <v>1027</v>
      </c>
      <c r="AC52" s="81" t="s">
        <v>804</v>
      </c>
      <c r="AD52" s="81" t="s">
        <v>805</v>
      </c>
      <c r="AE52" s="81">
        <v>12</v>
      </c>
      <c r="AF52" s="81" t="s">
        <v>436</v>
      </c>
      <c r="AG52" s="81" t="s">
        <v>1097</v>
      </c>
      <c r="AH52" s="81">
        <v>1392</v>
      </c>
      <c r="AJ52" s="81" t="s">
        <v>814</v>
      </c>
      <c r="AK52" s="81" t="s">
        <v>815</v>
      </c>
      <c r="AL52" s="81">
        <v>12</v>
      </c>
      <c r="AM52" s="81" t="s">
        <v>529</v>
      </c>
      <c r="AN52" s="81" t="s">
        <v>1099</v>
      </c>
      <c r="AO52" s="81">
        <v>1071</v>
      </c>
      <c r="AQ52" s="81" t="s">
        <v>849</v>
      </c>
      <c r="AR52" s="81" t="s">
        <v>850</v>
      </c>
      <c r="AS52" s="81">
        <v>4</v>
      </c>
      <c r="AT52" s="81" t="s">
        <v>436</v>
      </c>
      <c r="AU52" s="81" t="s">
        <v>1140</v>
      </c>
      <c r="AV52" s="81">
        <v>1036</v>
      </c>
      <c r="AX52" s="81" t="s">
        <v>1043</v>
      </c>
      <c r="AY52" s="81" t="s">
        <v>1044</v>
      </c>
      <c r="AZ52" s="81">
        <v>24</v>
      </c>
      <c r="BA52" s="81" t="s">
        <v>436</v>
      </c>
      <c r="BB52" s="81" t="s">
        <v>1749</v>
      </c>
      <c r="BC52" s="81">
        <v>1251</v>
      </c>
      <c r="BE52" s="81" t="s">
        <v>910</v>
      </c>
      <c r="BF52" s="81" t="s">
        <v>911</v>
      </c>
      <c r="BG52" s="81">
        <v>1</v>
      </c>
      <c r="BH52" s="81" t="s">
        <v>529</v>
      </c>
      <c r="BI52" s="81" t="s">
        <v>2127</v>
      </c>
      <c r="BJ52" s="81">
        <v>1573</v>
      </c>
      <c r="BL52" s="81" t="s">
        <v>804</v>
      </c>
      <c r="BM52" s="81" t="s">
        <v>805</v>
      </c>
      <c r="BN52" s="81">
        <v>36</v>
      </c>
      <c r="BO52" s="81" t="s">
        <v>436</v>
      </c>
      <c r="BP52" s="81" t="s">
        <v>1223</v>
      </c>
      <c r="BQ52" s="81">
        <v>1045</v>
      </c>
      <c r="BS52" s="81" t="s">
        <v>741</v>
      </c>
      <c r="BT52" s="81" t="s">
        <v>742</v>
      </c>
      <c r="BU52" s="81">
        <v>12</v>
      </c>
      <c r="BV52" s="81" t="s">
        <v>529</v>
      </c>
      <c r="BW52" s="81" t="s">
        <v>1199</v>
      </c>
      <c r="BX52" s="81">
        <v>1001</v>
      </c>
      <c r="BZ52" s="81" t="s">
        <v>979</v>
      </c>
      <c r="CA52" s="81" t="s">
        <v>980</v>
      </c>
      <c r="CB52" s="81">
        <v>24</v>
      </c>
      <c r="CC52" s="81" t="s">
        <v>529</v>
      </c>
      <c r="CD52" s="81" t="s">
        <v>1100</v>
      </c>
      <c r="CE52" s="81">
        <v>1027</v>
      </c>
      <c r="CG52" s="81" t="s">
        <v>962</v>
      </c>
      <c r="CH52" s="81" t="s">
        <v>2206</v>
      </c>
      <c r="CI52" s="81">
        <v>12</v>
      </c>
      <c r="CJ52" s="81" t="s">
        <v>529</v>
      </c>
      <c r="CK52" s="81" t="s">
        <v>1728</v>
      </c>
      <c r="CL52" s="81">
        <v>1185</v>
      </c>
      <c r="CN52" s="81" t="s">
        <v>988</v>
      </c>
      <c r="CO52" s="81" t="s">
        <v>750</v>
      </c>
      <c r="CP52" s="81">
        <v>24</v>
      </c>
      <c r="CQ52" s="81" t="s">
        <v>436</v>
      </c>
      <c r="CR52" s="81" t="s">
        <v>1189</v>
      </c>
      <c r="CS52" s="81">
        <v>1262</v>
      </c>
      <c r="CU52" s="136" t="s">
        <v>2264</v>
      </c>
      <c r="CV52" s="136" t="s">
        <v>896</v>
      </c>
      <c r="CW52" s="137">
        <v>12</v>
      </c>
      <c r="CX52" s="136" t="s">
        <v>436</v>
      </c>
      <c r="CY52" s="136" t="s">
        <v>1865</v>
      </c>
      <c r="CZ52" s="138">
        <v>1490</v>
      </c>
      <c r="DB52" s="136" t="s">
        <v>2371</v>
      </c>
      <c r="DC52" s="136" t="s">
        <v>2370</v>
      </c>
      <c r="DD52" s="137">
        <v>2</v>
      </c>
      <c r="DE52" s="136" t="s">
        <v>436</v>
      </c>
      <c r="DF52" s="136" t="s">
        <v>1764</v>
      </c>
      <c r="DG52" s="144">
        <v>1435</v>
      </c>
      <c r="DI52" s="136" t="s">
        <v>1778</v>
      </c>
      <c r="DJ52" s="136" t="s">
        <v>758</v>
      </c>
      <c r="DK52" s="137">
        <v>12</v>
      </c>
      <c r="DL52" s="136" t="s">
        <v>436</v>
      </c>
      <c r="DM52" s="136" t="s">
        <v>551</v>
      </c>
      <c r="DN52" s="144">
        <v>1518</v>
      </c>
    </row>
    <row r="53" spans="1:118" x14ac:dyDescent="0.25">
      <c r="A53" s="81" t="s">
        <v>979</v>
      </c>
      <c r="B53" s="81" t="s">
        <v>980</v>
      </c>
      <c r="C53" s="81">
        <v>12</v>
      </c>
      <c r="D53" s="81" t="s">
        <v>436</v>
      </c>
      <c r="E53" s="81" t="s">
        <v>552</v>
      </c>
      <c r="F53" s="81">
        <v>1116</v>
      </c>
      <c r="H53" s="81" t="s">
        <v>965</v>
      </c>
      <c r="I53" s="81" t="s">
        <v>966</v>
      </c>
      <c r="J53" s="81">
        <v>12</v>
      </c>
      <c r="K53" s="81" t="s">
        <v>529</v>
      </c>
      <c r="L53" s="81" t="s">
        <v>1759</v>
      </c>
      <c r="M53" s="81">
        <v>1014</v>
      </c>
      <c r="O53" s="81" t="s">
        <v>932</v>
      </c>
      <c r="P53" s="81" t="s">
        <v>933</v>
      </c>
      <c r="Q53" s="81">
        <v>2</v>
      </c>
      <c r="R53" s="81" t="s">
        <v>436</v>
      </c>
      <c r="S53" s="81" t="s">
        <v>1688</v>
      </c>
      <c r="T53" s="81">
        <v>1453</v>
      </c>
      <c r="V53" s="81" t="s">
        <v>979</v>
      </c>
      <c r="W53" s="81" t="s">
        <v>980</v>
      </c>
      <c r="X53" s="81">
        <v>12</v>
      </c>
      <c r="Y53" s="81" t="s">
        <v>529</v>
      </c>
      <c r="Z53" s="81" t="s">
        <v>1219</v>
      </c>
      <c r="AA53" s="81">
        <v>1027</v>
      </c>
      <c r="AC53" s="81" t="s">
        <v>778</v>
      </c>
      <c r="AD53" s="81" t="s">
        <v>779</v>
      </c>
      <c r="AE53" s="81">
        <v>6</v>
      </c>
      <c r="AF53" s="81" t="s">
        <v>436</v>
      </c>
      <c r="AG53" s="81" t="s">
        <v>1217</v>
      </c>
      <c r="AH53" s="81">
        <v>1160</v>
      </c>
      <c r="AJ53" s="81" t="s">
        <v>832</v>
      </c>
      <c r="AK53" s="81" t="s">
        <v>833</v>
      </c>
      <c r="AL53" s="81">
        <v>4</v>
      </c>
      <c r="AM53" s="81" t="s">
        <v>529</v>
      </c>
      <c r="AN53" s="81" t="s">
        <v>1099</v>
      </c>
      <c r="AO53" s="81">
        <v>1071</v>
      </c>
      <c r="AQ53" s="81" t="s">
        <v>737</v>
      </c>
      <c r="AR53" s="81" t="s">
        <v>738</v>
      </c>
      <c r="AS53" s="81">
        <v>4</v>
      </c>
      <c r="AT53" s="81" t="s">
        <v>436</v>
      </c>
      <c r="AU53" s="81" t="s">
        <v>1140</v>
      </c>
      <c r="AV53" s="81">
        <v>1036</v>
      </c>
      <c r="AX53" s="81" t="s">
        <v>2320</v>
      </c>
      <c r="AY53" s="81" t="s">
        <v>1059</v>
      </c>
      <c r="AZ53" s="81">
        <v>12</v>
      </c>
      <c r="BA53" s="81" t="s">
        <v>529</v>
      </c>
      <c r="BB53" s="81" t="s">
        <v>1770</v>
      </c>
      <c r="BC53" s="81">
        <v>1037</v>
      </c>
      <c r="BE53" s="81" t="s">
        <v>858</v>
      </c>
      <c r="BF53" s="81" t="s">
        <v>859</v>
      </c>
      <c r="BG53" s="81">
        <v>1</v>
      </c>
      <c r="BH53" s="81" t="s">
        <v>529</v>
      </c>
      <c r="BI53" s="81" t="s">
        <v>2127</v>
      </c>
      <c r="BJ53" s="81">
        <v>1573</v>
      </c>
      <c r="BL53" s="81" t="s">
        <v>747</v>
      </c>
      <c r="BM53" s="81" t="s">
        <v>748</v>
      </c>
      <c r="BN53" s="81">
        <v>24</v>
      </c>
      <c r="BO53" s="81" t="s">
        <v>436</v>
      </c>
      <c r="BP53" s="81" t="s">
        <v>1223</v>
      </c>
      <c r="BQ53" s="81">
        <v>1045</v>
      </c>
      <c r="BS53" s="81" t="s">
        <v>962</v>
      </c>
      <c r="BT53" s="81" t="s">
        <v>2206</v>
      </c>
      <c r="BU53" s="81">
        <v>12</v>
      </c>
      <c r="BV53" s="81" t="s">
        <v>436</v>
      </c>
      <c r="BW53" s="81" t="s">
        <v>1953</v>
      </c>
      <c r="BX53" s="81">
        <v>1513</v>
      </c>
      <c r="BZ53" s="81" t="s">
        <v>780</v>
      </c>
      <c r="CA53" s="81" t="s">
        <v>781</v>
      </c>
      <c r="CB53" s="81">
        <v>12</v>
      </c>
      <c r="CC53" s="81" t="s">
        <v>529</v>
      </c>
      <c r="CD53" s="81" t="s">
        <v>1100</v>
      </c>
      <c r="CE53" s="81">
        <v>1027</v>
      </c>
      <c r="CG53" s="81" t="s">
        <v>973</v>
      </c>
      <c r="CH53" s="81" t="s">
        <v>974</v>
      </c>
      <c r="CI53" s="81">
        <v>12</v>
      </c>
      <c r="CJ53" s="81" t="s">
        <v>529</v>
      </c>
      <c r="CK53" s="81" t="s">
        <v>1728</v>
      </c>
      <c r="CL53" s="81">
        <v>1185</v>
      </c>
      <c r="CN53" s="81" t="s">
        <v>1779</v>
      </c>
      <c r="CO53" s="81" t="s">
        <v>853</v>
      </c>
      <c r="CP53" s="81">
        <v>60</v>
      </c>
      <c r="CQ53" s="81" t="s">
        <v>436</v>
      </c>
      <c r="CR53" s="81" t="s">
        <v>2224</v>
      </c>
      <c r="CS53" s="81">
        <v>1591</v>
      </c>
      <c r="CU53" s="136" t="s">
        <v>745</v>
      </c>
      <c r="CV53" s="136" t="s">
        <v>746</v>
      </c>
      <c r="CW53" s="137">
        <v>12</v>
      </c>
      <c r="CX53" s="136" t="s">
        <v>436</v>
      </c>
      <c r="CY53" s="136" t="s">
        <v>1865</v>
      </c>
      <c r="CZ53" s="138">
        <v>1490</v>
      </c>
      <c r="DB53" s="136" t="s">
        <v>2371</v>
      </c>
      <c r="DC53" s="136" t="s">
        <v>2370</v>
      </c>
      <c r="DD53" s="137">
        <v>5</v>
      </c>
      <c r="DE53" s="136" t="s">
        <v>529</v>
      </c>
      <c r="DF53" s="136" t="s">
        <v>1170</v>
      </c>
      <c r="DG53" s="144">
        <v>1069</v>
      </c>
      <c r="DI53" s="136" t="s">
        <v>1778</v>
      </c>
      <c r="DJ53" s="136" t="s">
        <v>758</v>
      </c>
      <c r="DK53" s="137">
        <v>12</v>
      </c>
      <c r="DL53" s="136" t="s">
        <v>2152</v>
      </c>
      <c r="DM53" s="136" t="s">
        <v>2364</v>
      </c>
      <c r="DN53" s="144">
        <v>1593</v>
      </c>
    </row>
    <row r="54" spans="1:118" x14ac:dyDescent="0.25">
      <c r="A54" s="81" t="s">
        <v>852</v>
      </c>
      <c r="B54" s="81" t="s">
        <v>853</v>
      </c>
      <c r="C54" s="81">
        <v>12</v>
      </c>
      <c r="D54" s="81" t="s">
        <v>436</v>
      </c>
      <c r="E54" s="81" t="s">
        <v>552</v>
      </c>
      <c r="F54" s="81">
        <v>1116</v>
      </c>
      <c r="H54" s="81" t="s">
        <v>770</v>
      </c>
      <c r="I54" s="81" t="s">
        <v>771</v>
      </c>
      <c r="J54" s="81">
        <v>8</v>
      </c>
      <c r="K54" s="81" t="s">
        <v>529</v>
      </c>
      <c r="L54" s="81" t="s">
        <v>1759</v>
      </c>
      <c r="M54" s="81">
        <v>1014</v>
      </c>
      <c r="O54" s="81" t="s">
        <v>1029</v>
      </c>
      <c r="P54" s="81" t="s">
        <v>1030</v>
      </c>
      <c r="Q54" s="81">
        <v>2</v>
      </c>
      <c r="R54" s="81" t="s">
        <v>436</v>
      </c>
      <c r="S54" s="81" t="s">
        <v>1688</v>
      </c>
      <c r="T54" s="81">
        <v>1453</v>
      </c>
      <c r="V54" s="81" t="s">
        <v>806</v>
      </c>
      <c r="W54" s="81" t="s">
        <v>807</v>
      </c>
      <c r="X54" s="81">
        <v>12</v>
      </c>
      <c r="Y54" s="81" t="s">
        <v>529</v>
      </c>
      <c r="Z54" s="81" t="s">
        <v>1100</v>
      </c>
      <c r="AA54" s="81">
        <v>1027</v>
      </c>
      <c r="AC54" s="81" t="s">
        <v>963</v>
      </c>
      <c r="AD54" s="81" t="s">
        <v>964</v>
      </c>
      <c r="AE54" s="81">
        <v>12</v>
      </c>
      <c r="AF54" s="81" t="s">
        <v>529</v>
      </c>
      <c r="AG54" s="81" t="s">
        <v>1682</v>
      </c>
      <c r="AH54" s="81">
        <v>1327</v>
      </c>
      <c r="AJ54" s="81" t="s">
        <v>852</v>
      </c>
      <c r="AK54" s="81" t="s">
        <v>853</v>
      </c>
      <c r="AL54" s="81">
        <v>12</v>
      </c>
      <c r="AM54" s="81" t="s">
        <v>529</v>
      </c>
      <c r="AN54" s="81" t="s">
        <v>1099</v>
      </c>
      <c r="AO54" s="81">
        <v>1071</v>
      </c>
      <c r="AQ54" s="81" t="s">
        <v>729</v>
      </c>
      <c r="AR54" s="81" t="s">
        <v>730</v>
      </c>
      <c r="AS54" s="81">
        <v>4</v>
      </c>
      <c r="AT54" s="81" t="s">
        <v>436</v>
      </c>
      <c r="AU54" s="81" t="s">
        <v>1140</v>
      </c>
      <c r="AV54" s="81">
        <v>1036</v>
      </c>
      <c r="AX54" s="81" t="s">
        <v>1043</v>
      </c>
      <c r="AY54" s="81" t="s">
        <v>1044</v>
      </c>
      <c r="AZ54" s="81">
        <v>12</v>
      </c>
      <c r="BA54" s="81" t="s">
        <v>529</v>
      </c>
      <c r="BB54" s="81" t="s">
        <v>1246</v>
      </c>
      <c r="BC54" s="81">
        <v>1456</v>
      </c>
      <c r="BE54" s="81" t="s">
        <v>796</v>
      </c>
      <c r="BF54" s="81" t="s">
        <v>797</v>
      </c>
      <c r="BG54" s="81">
        <v>1</v>
      </c>
      <c r="BH54" s="81" t="s">
        <v>529</v>
      </c>
      <c r="BI54" s="81" t="s">
        <v>2127</v>
      </c>
      <c r="BJ54" s="81">
        <v>1573</v>
      </c>
      <c r="BL54" s="81" t="s">
        <v>1089</v>
      </c>
      <c r="BM54" s="81" t="s">
        <v>1090</v>
      </c>
      <c r="BN54" s="81">
        <v>1</v>
      </c>
      <c r="BO54" s="81" t="s">
        <v>529</v>
      </c>
      <c r="BP54" s="81" t="s">
        <v>1167</v>
      </c>
      <c r="BQ54" s="81">
        <v>1031</v>
      </c>
      <c r="BS54" s="81" t="s">
        <v>806</v>
      </c>
      <c r="BT54" s="81" t="s">
        <v>807</v>
      </c>
      <c r="BU54" s="81">
        <v>12</v>
      </c>
      <c r="BV54" s="81" t="s">
        <v>436</v>
      </c>
      <c r="BW54" s="81" t="s">
        <v>1953</v>
      </c>
      <c r="BX54" s="81">
        <v>1513</v>
      </c>
      <c r="BZ54" s="81" t="s">
        <v>2320</v>
      </c>
      <c r="CA54" s="81" t="s">
        <v>1059</v>
      </c>
      <c r="CB54" s="81">
        <v>12</v>
      </c>
      <c r="CC54" s="81" t="s">
        <v>529</v>
      </c>
      <c r="CD54" s="81" t="s">
        <v>1100</v>
      </c>
      <c r="CE54" s="81">
        <v>1027</v>
      </c>
      <c r="CG54" s="81" t="s">
        <v>751</v>
      </c>
      <c r="CH54" s="81" t="s">
        <v>752</v>
      </c>
      <c r="CI54" s="81">
        <v>12</v>
      </c>
      <c r="CJ54" s="81" t="s">
        <v>529</v>
      </c>
      <c r="CK54" s="81" t="s">
        <v>563</v>
      </c>
      <c r="CL54" s="81">
        <v>1532</v>
      </c>
      <c r="CN54" s="81" t="s">
        <v>745</v>
      </c>
      <c r="CO54" s="81" t="s">
        <v>746</v>
      </c>
      <c r="CP54" s="81">
        <v>48</v>
      </c>
      <c r="CQ54" s="81" t="s">
        <v>436</v>
      </c>
      <c r="CR54" s="81" t="s">
        <v>2224</v>
      </c>
      <c r="CS54" s="81">
        <v>1591</v>
      </c>
      <c r="CU54" s="136" t="s">
        <v>2054</v>
      </c>
      <c r="CV54" s="136" t="s">
        <v>892</v>
      </c>
      <c r="CW54" s="137">
        <v>12</v>
      </c>
      <c r="CX54" s="136" t="s">
        <v>436</v>
      </c>
      <c r="CY54" s="136" t="s">
        <v>2310</v>
      </c>
      <c r="CZ54" s="138">
        <v>1160</v>
      </c>
      <c r="DB54" s="136" t="s">
        <v>2373</v>
      </c>
      <c r="DC54" s="136" t="s">
        <v>2372</v>
      </c>
      <c r="DD54" s="137">
        <v>4</v>
      </c>
      <c r="DE54" s="136" t="s">
        <v>529</v>
      </c>
      <c r="DF54" s="136" t="s">
        <v>1700</v>
      </c>
      <c r="DG54" s="144">
        <v>1181</v>
      </c>
      <c r="DI54" s="136" t="s">
        <v>1778</v>
      </c>
      <c r="DJ54" s="136" t="s">
        <v>758</v>
      </c>
      <c r="DK54" s="137">
        <v>12</v>
      </c>
      <c r="DL54" s="136" t="s">
        <v>436</v>
      </c>
      <c r="DM54" s="136" t="s">
        <v>1156</v>
      </c>
      <c r="DN54" s="144">
        <v>1070</v>
      </c>
    </row>
    <row r="55" spans="1:118" x14ac:dyDescent="0.25">
      <c r="A55" s="81" t="s">
        <v>895</v>
      </c>
      <c r="B55" s="81" t="s">
        <v>896</v>
      </c>
      <c r="C55" s="81">
        <v>12</v>
      </c>
      <c r="D55" s="81" t="s">
        <v>436</v>
      </c>
      <c r="E55" s="81" t="s">
        <v>552</v>
      </c>
      <c r="F55" s="81">
        <v>1116</v>
      </c>
      <c r="H55" s="81" t="s">
        <v>749</v>
      </c>
      <c r="I55" s="81" t="s">
        <v>750</v>
      </c>
      <c r="J55" s="81">
        <v>24</v>
      </c>
      <c r="K55" s="81" t="s">
        <v>529</v>
      </c>
      <c r="L55" s="81" t="s">
        <v>1728</v>
      </c>
      <c r="M55" s="81">
        <v>1185</v>
      </c>
      <c r="O55" s="81" t="s">
        <v>832</v>
      </c>
      <c r="P55" s="81" t="s">
        <v>833</v>
      </c>
      <c r="Q55" s="81">
        <v>2</v>
      </c>
      <c r="R55" s="81" t="s">
        <v>436</v>
      </c>
      <c r="S55" s="81" t="s">
        <v>1688</v>
      </c>
      <c r="T55" s="81">
        <v>1453</v>
      </c>
      <c r="V55" s="81" t="s">
        <v>852</v>
      </c>
      <c r="W55" s="81" t="s">
        <v>853</v>
      </c>
      <c r="X55" s="81">
        <v>12</v>
      </c>
      <c r="Y55" s="81" t="s">
        <v>529</v>
      </c>
      <c r="Z55" s="81" t="s">
        <v>1100</v>
      </c>
      <c r="AA55" s="81">
        <v>1027</v>
      </c>
      <c r="AC55" s="81" t="s">
        <v>794</v>
      </c>
      <c r="AD55" s="81" t="s">
        <v>795</v>
      </c>
      <c r="AE55" s="81">
        <v>2</v>
      </c>
      <c r="AF55" s="81" t="s">
        <v>436</v>
      </c>
      <c r="AG55" s="81" t="s">
        <v>1205</v>
      </c>
      <c r="AH55" s="81">
        <v>1127</v>
      </c>
      <c r="AJ55" s="81" t="s">
        <v>960</v>
      </c>
      <c r="AK55" s="81" t="s">
        <v>961</v>
      </c>
      <c r="AL55" s="81">
        <v>12</v>
      </c>
      <c r="AM55" s="81" t="s">
        <v>436</v>
      </c>
      <c r="AN55" s="81" t="s">
        <v>1205</v>
      </c>
      <c r="AO55" s="81">
        <v>1127</v>
      </c>
      <c r="AQ55" s="81" t="s">
        <v>912</v>
      </c>
      <c r="AR55" s="81" t="s">
        <v>913</v>
      </c>
      <c r="AS55" s="81">
        <v>2</v>
      </c>
      <c r="AT55" s="81" t="s">
        <v>436</v>
      </c>
      <c r="AU55" s="81" t="s">
        <v>1114</v>
      </c>
      <c r="AV55" s="81">
        <v>1011</v>
      </c>
      <c r="AX55" s="81" t="s">
        <v>1041</v>
      </c>
      <c r="AY55" s="81" t="s">
        <v>1042</v>
      </c>
      <c r="AZ55" s="81">
        <v>12</v>
      </c>
      <c r="BA55" s="81" t="s">
        <v>529</v>
      </c>
      <c r="BB55" s="81" t="s">
        <v>1199</v>
      </c>
      <c r="BC55" s="81">
        <v>1001</v>
      </c>
      <c r="BE55" s="81" t="s">
        <v>836</v>
      </c>
      <c r="BF55" s="81" t="s">
        <v>837</v>
      </c>
      <c r="BG55" s="81">
        <v>1</v>
      </c>
      <c r="BH55" s="81" t="s">
        <v>529</v>
      </c>
      <c r="BI55" s="81" t="s">
        <v>2127</v>
      </c>
      <c r="BJ55" s="81">
        <v>1573</v>
      </c>
      <c r="BL55" s="81" t="s">
        <v>778</v>
      </c>
      <c r="BM55" s="81" t="s">
        <v>779</v>
      </c>
      <c r="BN55" s="81">
        <v>6</v>
      </c>
      <c r="BO55" s="81" t="s">
        <v>529</v>
      </c>
      <c r="BP55" s="81" t="s">
        <v>1100</v>
      </c>
      <c r="BQ55" s="81">
        <v>1027</v>
      </c>
      <c r="BS55" s="81" t="s">
        <v>960</v>
      </c>
      <c r="BT55" s="81" t="s">
        <v>961</v>
      </c>
      <c r="BU55" s="81">
        <v>12</v>
      </c>
      <c r="BV55" s="81" t="s">
        <v>436</v>
      </c>
      <c r="BW55" s="81" t="s">
        <v>1953</v>
      </c>
      <c r="BX55" s="81">
        <v>1513</v>
      </c>
      <c r="BZ55" s="81" t="s">
        <v>1060</v>
      </c>
      <c r="CA55" s="81" t="s">
        <v>787</v>
      </c>
      <c r="CB55" s="81">
        <v>12</v>
      </c>
      <c r="CC55" s="81" t="s">
        <v>529</v>
      </c>
      <c r="CD55" s="81" t="s">
        <v>1100</v>
      </c>
      <c r="CE55" s="81">
        <v>1027</v>
      </c>
      <c r="CG55" s="81" t="s">
        <v>798</v>
      </c>
      <c r="CH55" s="81" t="s">
        <v>799</v>
      </c>
      <c r="CI55" s="81">
        <v>12</v>
      </c>
      <c r="CJ55" s="81" t="s">
        <v>529</v>
      </c>
      <c r="CK55" s="81" t="s">
        <v>563</v>
      </c>
      <c r="CL55" s="81">
        <v>1532</v>
      </c>
      <c r="CN55" s="81" t="s">
        <v>2230</v>
      </c>
      <c r="CO55" s="81" t="s">
        <v>866</v>
      </c>
      <c r="CP55" s="81">
        <v>6</v>
      </c>
      <c r="CQ55" s="81" t="s">
        <v>436</v>
      </c>
      <c r="CR55" s="81" t="s">
        <v>2326</v>
      </c>
      <c r="CS55" s="81">
        <v>1169</v>
      </c>
      <c r="CU55" s="136" t="s">
        <v>988</v>
      </c>
      <c r="CV55" s="136" t="s">
        <v>750</v>
      </c>
      <c r="CW55" s="137">
        <v>24</v>
      </c>
      <c r="CX55" s="136" t="s">
        <v>436</v>
      </c>
      <c r="CY55" s="136" t="s">
        <v>2310</v>
      </c>
      <c r="CZ55" s="138">
        <v>1160</v>
      </c>
      <c r="DB55" s="136" t="s">
        <v>2373</v>
      </c>
      <c r="DC55" s="136" t="s">
        <v>2372</v>
      </c>
      <c r="DD55" s="137">
        <v>2</v>
      </c>
      <c r="DE55" s="136" t="s">
        <v>436</v>
      </c>
      <c r="DF55" s="136" t="s">
        <v>1122</v>
      </c>
      <c r="DG55" s="144">
        <v>1213</v>
      </c>
      <c r="DI55" s="136" t="s">
        <v>1778</v>
      </c>
      <c r="DJ55" s="136" t="s">
        <v>758</v>
      </c>
      <c r="DK55" s="137">
        <v>12</v>
      </c>
      <c r="DL55" s="136" t="s">
        <v>436</v>
      </c>
      <c r="DM55" s="136" t="s">
        <v>1164</v>
      </c>
      <c r="DN55" s="144">
        <v>1121</v>
      </c>
    </row>
    <row r="56" spans="1:118" x14ac:dyDescent="0.25">
      <c r="A56" s="81" t="s">
        <v>745</v>
      </c>
      <c r="B56" s="81" t="s">
        <v>746</v>
      </c>
      <c r="C56" s="81">
        <v>24</v>
      </c>
      <c r="D56" s="81" t="s">
        <v>436</v>
      </c>
      <c r="E56" s="81" t="s">
        <v>552</v>
      </c>
      <c r="F56" s="81">
        <v>1116</v>
      </c>
      <c r="H56" s="81" t="s">
        <v>963</v>
      </c>
      <c r="I56" s="81" t="s">
        <v>964</v>
      </c>
      <c r="J56" s="81">
        <v>12</v>
      </c>
      <c r="K56" s="81" t="s">
        <v>529</v>
      </c>
      <c r="L56" s="81" t="s">
        <v>1728</v>
      </c>
      <c r="M56" s="81">
        <v>1185</v>
      </c>
      <c r="O56" s="81" t="s">
        <v>747</v>
      </c>
      <c r="P56" s="81" t="s">
        <v>748</v>
      </c>
      <c r="Q56" s="81">
        <v>12</v>
      </c>
      <c r="R56" s="81" t="s">
        <v>436</v>
      </c>
      <c r="S56" s="81" t="s">
        <v>558</v>
      </c>
      <c r="T56" s="81">
        <v>1528</v>
      </c>
      <c r="V56" s="81" t="s">
        <v>852</v>
      </c>
      <c r="W56" s="81" t="s">
        <v>853</v>
      </c>
      <c r="X56" s="81">
        <v>12</v>
      </c>
      <c r="Y56" s="81" t="s">
        <v>529</v>
      </c>
      <c r="Z56" s="81" t="s">
        <v>1219</v>
      </c>
      <c r="AA56" s="81">
        <v>1027</v>
      </c>
      <c r="AC56" s="81" t="s">
        <v>1676</v>
      </c>
      <c r="AD56" s="81" t="s">
        <v>1378</v>
      </c>
      <c r="AE56" s="81">
        <v>12</v>
      </c>
      <c r="AF56" s="81" t="s">
        <v>436</v>
      </c>
      <c r="AG56" s="81" t="s">
        <v>1226</v>
      </c>
      <c r="AH56" s="81">
        <v>1442</v>
      </c>
      <c r="AJ56" s="81" t="s">
        <v>973</v>
      </c>
      <c r="AK56" s="81" t="s">
        <v>974</v>
      </c>
      <c r="AL56" s="81">
        <v>12</v>
      </c>
      <c r="AM56" s="81" t="s">
        <v>529</v>
      </c>
      <c r="AN56" s="81" t="s">
        <v>1206</v>
      </c>
      <c r="AO56" s="81">
        <v>1037</v>
      </c>
      <c r="AQ56" s="81" t="s">
        <v>916</v>
      </c>
      <c r="AR56" s="81" t="s">
        <v>917</v>
      </c>
      <c r="AS56" s="81">
        <v>2</v>
      </c>
      <c r="AT56" s="81" t="s">
        <v>436</v>
      </c>
      <c r="AU56" s="81" t="s">
        <v>1114</v>
      </c>
      <c r="AV56" s="81">
        <v>1011</v>
      </c>
      <c r="AX56" s="81" t="s">
        <v>1060</v>
      </c>
      <c r="AY56" s="81" t="s">
        <v>787</v>
      </c>
      <c r="AZ56" s="81">
        <v>12</v>
      </c>
      <c r="BA56" s="81" t="s">
        <v>529</v>
      </c>
      <c r="BB56" s="81" t="s">
        <v>1219</v>
      </c>
      <c r="BC56" s="81">
        <v>1027</v>
      </c>
      <c r="BE56" s="81" t="s">
        <v>842</v>
      </c>
      <c r="BF56" s="81" t="s">
        <v>843</v>
      </c>
      <c r="BG56" s="81">
        <v>1</v>
      </c>
      <c r="BH56" s="81" t="s">
        <v>529</v>
      </c>
      <c r="BI56" s="81" t="s">
        <v>2127</v>
      </c>
      <c r="BJ56" s="81">
        <v>1573</v>
      </c>
      <c r="BL56" s="81" t="s">
        <v>1067</v>
      </c>
      <c r="BM56" s="81" t="s">
        <v>1068</v>
      </c>
      <c r="BN56" s="81">
        <v>10</v>
      </c>
      <c r="BO56" s="81" t="s">
        <v>529</v>
      </c>
      <c r="BP56" s="81" t="s">
        <v>1167</v>
      </c>
      <c r="BQ56" s="81">
        <v>1031</v>
      </c>
      <c r="BS56" s="81" t="s">
        <v>992</v>
      </c>
      <c r="BT56" s="81" t="s">
        <v>993</v>
      </c>
      <c r="BU56" s="81">
        <v>12</v>
      </c>
      <c r="BV56" s="81" t="s">
        <v>436</v>
      </c>
      <c r="BW56" s="81" t="s">
        <v>1953</v>
      </c>
      <c r="BX56" s="81">
        <v>1513</v>
      </c>
      <c r="BZ56" s="81" t="s">
        <v>788</v>
      </c>
      <c r="CA56" s="81" t="s">
        <v>789</v>
      </c>
      <c r="CB56" s="81">
        <v>12</v>
      </c>
      <c r="CC56" s="81" t="s">
        <v>529</v>
      </c>
      <c r="CD56" s="81" t="s">
        <v>1100</v>
      </c>
      <c r="CE56" s="81">
        <v>1027</v>
      </c>
      <c r="CG56" s="81" t="s">
        <v>1791</v>
      </c>
      <c r="CH56" s="81" t="s">
        <v>996</v>
      </c>
      <c r="CI56" s="81">
        <v>4</v>
      </c>
      <c r="CJ56" s="81" t="s">
        <v>436</v>
      </c>
      <c r="CK56" s="81" t="s">
        <v>1202</v>
      </c>
      <c r="CL56" s="81">
        <v>1211</v>
      </c>
      <c r="CN56" s="81" t="s">
        <v>847</v>
      </c>
      <c r="CO56" s="81" t="s">
        <v>848</v>
      </c>
      <c r="CP56" s="81">
        <v>6</v>
      </c>
      <c r="CQ56" s="81" t="s">
        <v>436</v>
      </c>
      <c r="CR56" s="81" t="s">
        <v>2326</v>
      </c>
      <c r="CS56" s="81">
        <v>1169</v>
      </c>
      <c r="CU56" s="136" t="s">
        <v>873</v>
      </c>
      <c r="CV56" s="136" t="s">
        <v>874</v>
      </c>
      <c r="CW56" s="137">
        <v>2</v>
      </c>
      <c r="CX56" s="136" t="s">
        <v>529</v>
      </c>
      <c r="CY56" s="136" t="s">
        <v>563</v>
      </c>
      <c r="CZ56" s="138">
        <v>1532</v>
      </c>
      <c r="DB56" s="136" t="s">
        <v>2371</v>
      </c>
      <c r="DC56" s="136" t="s">
        <v>2370</v>
      </c>
      <c r="DD56" s="137">
        <v>3</v>
      </c>
      <c r="DE56" s="136" t="s">
        <v>436</v>
      </c>
      <c r="DF56" s="136" t="s">
        <v>1122</v>
      </c>
      <c r="DG56" s="144">
        <v>1213</v>
      </c>
      <c r="DI56" s="136" t="s">
        <v>1778</v>
      </c>
      <c r="DJ56" s="136" t="s">
        <v>758</v>
      </c>
      <c r="DK56" s="137">
        <v>12</v>
      </c>
      <c r="DL56" s="136" t="s">
        <v>436</v>
      </c>
      <c r="DM56" s="136" t="s">
        <v>1179</v>
      </c>
      <c r="DN56" s="144">
        <v>1195</v>
      </c>
    </row>
    <row r="57" spans="1:118" x14ac:dyDescent="0.25">
      <c r="A57" s="81" t="s">
        <v>776</v>
      </c>
      <c r="B57" s="81" t="s">
        <v>777</v>
      </c>
      <c r="C57" s="81">
        <v>4</v>
      </c>
      <c r="D57" s="81" t="s">
        <v>436</v>
      </c>
      <c r="E57" s="81" t="s">
        <v>552</v>
      </c>
      <c r="F57" s="81">
        <v>1116</v>
      </c>
      <c r="H57" s="81" t="s">
        <v>816</v>
      </c>
      <c r="I57" s="81" t="s">
        <v>817</v>
      </c>
      <c r="J57" s="81">
        <v>4</v>
      </c>
      <c r="K57" s="81" t="s">
        <v>529</v>
      </c>
      <c r="L57" s="81" t="s">
        <v>1728</v>
      </c>
      <c r="M57" s="81">
        <v>1185</v>
      </c>
      <c r="O57" s="81" t="s">
        <v>745</v>
      </c>
      <c r="P57" s="81" t="s">
        <v>746</v>
      </c>
      <c r="Q57" s="81">
        <v>12</v>
      </c>
      <c r="R57" s="81" t="s">
        <v>436</v>
      </c>
      <c r="S57" s="81" t="s">
        <v>558</v>
      </c>
      <c r="T57" s="81">
        <v>1528</v>
      </c>
      <c r="V57" s="81" t="s">
        <v>852</v>
      </c>
      <c r="W57" s="81" t="s">
        <v>853</v>
      </c>
      <c r="X57" s="81">
        <v>12</v>
      </c>
      <c r="Y57" s="81" t="s">
        <v>529</v>
      </c>
      <c r="Z57" s="81" t="s">
        <v>1100</v>
      </c>
      <c r="AA57" s="81">
        <v>1027</v>
      </c>
      <c r="AC57" s="81" t="s">
        <v>1022</v>
      </c>
      <c r="AD57" s="81" t="s">
        <v>1023</v>
      </c>
      <c r="AE57" s="81">
        <v>2</v>
      </c>
      <c r="AF57" s="81" t="s">
        <v>436</v>
      </c>
      <c r="AG57" s="81" t="s">
        <v>1205</v>
      </c>
      <c r="AH57" s="81">
        <v>1127</v>
      </c>
      <c r="AJ57" s="81" t="s">
        <v>932</v>
      </c>
      <c r="AK57" s="81" t="s">
        <v>933</v>
      </c>
      <c r="AL57" s="81">
        <v>6</v>
      </c>
      <c r="AM57" s="81" t="s">
        <v>529</v>
      </c>
      <c r="AN57" s="81" t="s">
        <v>1206</v>
      </c>
      <c r="AO57" s="81">
        <v>1037</v>
      </c>
      <c r="AQ57" s="81" t="s">
        <v>733</v>
      </c>
      <c r="AR57" s="81" t="s">
        <v>734</v>
      </c>
      <c r="AS57" s="81">
        <v>4</v>
      </c>
      <c r="AT57" s="81" t="s">
        <v>436</v>
      </c>
      <c r="AU57" s="81" t="s">
        <v>1114</v>
      </c>
      <c r="AV57" s="81">
        <v>1011</v>
      </c>
      <c r="AX57" s="81" t="s">
        <v>2320</v>
      </c>
      <c r="AY57" s="81" t="s">
        <v>1059</v>
      </c>
      <c r="AZ57" s="81">
        <v>12</v>
      </c>
      <c r="BA57" s="81" t="s">
        <v>529</v>
      </c>
      <c r="BB57" s="81" t="s">
        <v>1219</v>
      </c>
      <c r="BC57" s="81">
        <v>1027</v>
      </c>
      <c r="BE57" s="81" t="s">
        <v>869</v>
      </c>
      <c r="BF57" s="81" t="s">
        <v>870</v>
      </c>
      <c r="BG57" s="81">
        <v>12</v>
      </c>
      <c r="BH57" s="81" t="s">
        <v>436</v>
      </c>
      <c r="BI57" s="81" t="s">
        <v>1741</v>
      </c>
      <c r="BJ57" s="81">
        <v>1118</v>
      </c>
      <c r="BL57" s="81" t="s">
        <v>1065</v>
      </c>
      <c r="BM57" s="81" t="s">
        <v>1066</v>
      </c>
      <c r="BN57" s="81">
        <v>8</v>
      </c>
      <c r="BO57" s="81" t="s">
        <v>529</v>
      </c>
      <c r="BP57" s="81" t="s">
        <v>1133</v>
      </c>
      <c r="BQ57" s="81">
        <v>1023</v>
      </c>
      <c r="BS57" s="81" t="s">
        <v>804</v>
      </c>
      <c r="BT57" s="81" t="s">
        <v>805</v>
      </c>
      <c r="BU57" s="81">
        <v>12</v>
      </c>
      <c r="BV57" s="81" t="s">
        <v>436</v>
      </c>
      <c r="BW57" s="81" t="s">
        <v>1953</v>
      </c>
      <c r="BX57" s="81">
        <v>1513</v>
      </c>
      <c r="BZ57" s="81" t="s">
        <v>973</v>
      </c>
      <c r="CA57" s="81" t="s">
        <v>974</v>
      </c>
      <c r="CB57" s="81">
        <v>12</v>
      </c>
      <c r="CC57" s="81" t="s">
        <v>437</v>
      </c>
      <c r="CD57" s="81" t="s">
        <v>1234</v>
      </c>
      <c r="CE57" s="81">
        <v>1043</v>
      </c>
      <c r="CG57" s="81" t="s">
        <v>814</v>
      </c>
      <c r="CH57" s="81" t="s">
        <v>815</v>
      </c>
      <c r="CI57" s="81">
        <v>24</v>
      </c>
      <c r="CJ57" s="81" t="s">
        <v>529</v>
      </c>
      <c r="CK57" s="81" t="s">
        <v>1770</v>
      </c>
      <c r="CL57" s="81">
        <v>1037</v>
      </c>
      <c r="CN57" s="81" t="s">
        <v>1779</v>
      </c>
      <c r="CO57" s="81" t="s">
        <v>853</v>
      </c>
      <c r="CP57" s="81">
        <v>24</v>
      </c>
      <c r="CQ57" s="81" t="s">
        <v>436</v>
      </c>
      <c r="CR57" s="81" t="s">
        <v>559</v>
      </c>
      <c r="CS57" s="81">
        <v>1529</v>
      </c>
      <c r="CU57" s="136" t="s">
        <v>737</v>
      </c>
      <c r="CV57" s="136" t="s">
        <v>738</v>
      </c>
      <c r="CW57" s="137">
        <v>2</v>
      </c>
      <c r="CX57" s="136" t="s">
        <v>529</v>
      </c>
      <c r="CY57" s="136" t="s">
        <v>563</v>
      </c>
      <c r="CZ57" s="138">
        <v>1532</v>
      </c>
      <c r="DB57" s="136" t="s">
        <v>2373</v>
      </c>
      <c r="DC57" s="136" t="s">
        <v>2372</v>
      </c>
      <c r="DD57" s="137">
        <v>2</v>
      </c>
      <c r="DE57" s="136" t="s">
        <v>529</v>
      </c>
      <c r="DF57" s="136" t="s">
        <v>1141</v>
      </c>
      <c r="DG57" s="144">
        <v>1212</v>
      </c>
      <c r="DI57" s="136" t="s">
        <v>1778</v>
      </c>
      <c r="DJ57" s="136" t="s">
        <v>758</v>
      </c>
      <c r="DK57" s="137">
        <v>24</v>
      </c>
      <c r="DL57" s="136" t="s">
        <v>436</v>
      </c>
      <c r="DM57" s="136" t="s">
        <v>1148</v>
      </c>
      <c r="DN57" s="144">
        <v>1091</v>
      </c>
    </row>
    <row r="58" spans="1:118" x14ac:dyDescent="0.25">
      <c r="A58" s="81" t="s">
        <v>816</v>
      </c>
      <c r="B58" s="81" t="s">
        <v>817</v>
      </c>
      <c r="C58" s="81">
        <v>12</v>
      </c>
      <c r="D58" s="81" t="s">
        <v>436</v>
      </c>
      <c r="E58" s="81" t="s">
        <v>552</v>
      </c>
      <c r="F58" s="81">
        <v>1116</v>
      </c>
      <c r="H58" s="81" t="s">
        <v>864</v>
      </c>
      <c r="I58" s="81" t="s">
        <v>865</v>
      </c>
      <c r="J58" s="81">
        <v>4</v>
      </c>
      <c r="K58" s="81" t="s">
        <v>529</v>
      </c>
      <c r="L58" s="81" t="s">
        <v>1728</v>
      </c>
      <c r="M58" s="81">
        <v>1185</v>
      </c>
      <c r="O58" s="81" t="s">
        <v>887</v>
      </c>
      <c r="P58" s="81" t="s">
        <v>888</v>
      </c>
      <c r="Q58" s="81">
        <v>2</v>
      </c>
      <c r="R58" s="81" t="s">
        <v>436</v>
      </c>
      <c r="S58" s="81" t="s">
        <v>558</v>
      </c>
      <c r="T58" s="81">
        <v>1528</v>
      </c>
      <c r="V58" s="81" t="s">
        <v>908</v>
      </c>
      <c r="W58" s="81" t="s">
        <v>909</v>
      </c>
      <c r="X58" s="81">
        <v>12</v>
      </c>
      <c r="Y58" s="81" t="s">
        <v>529</v>
      </c>
      <c r="Z58" s="81" t="s">
        <v>1100</v>
      </c>
      <c r="AA58" s="81">
        <v>1027</v>
      </c>
      <c r="AC58" s="81" t="s">
        <v>741</v>
      </c>
      <c r="AD58" s="81" t="s">
        <v>742</v>
      </c>
      <c r="AE58" s="81">
        <v>1</v>
      </c>
      <c r="AF58" s="81" t="s">
        <v>529</v>
      </c>
      <c r="AG58" s="81" t="s">
        <v>1704</v>
      </c>
      <c r="AH58" s="81">
        <v>1181</v>
      </c>
      <c r="AJ58" s="81" t="s">
        <v>832</v>
      </c>
      <c r="AK58" s="81" t="s">
        <v>833</v>
      </c>
      <c r="AL58" s="81">
        <v>4</v>
      </c>
      <c r="AM58" s="81" t="s">
        <v>529</v>
      </c>
      <c r="AN58" s="81" t="s">
        <v>1206</v>
      </c>
      <c r="AO58" s="81">
        <v>1037</v>
      </c>
      <c r="AQ58" s="81" t="s">
        <v>832</v>
      </c>
      <c r="AR58" s="81" t="s">
        <v>833</v>
      </c>
      <c r="AS58" s="81">
        <v>4</v>
      </c>
      <c r="AT58" s="81" t="s">
        <v>436</v>
      </c>
      <c r="AU58" s="81" t="s">
        <v>1114</v>
      </c>
      <c r="AV58" s="81">
        <v>1011</v>
      </c>
      <c r="AX58" s="81" t="s">
        <v>2320</v>
      </c>
      <c r="AY58" s="81" t="s">
        <v>1059</v>
      </c>
      <c r="AZ58" s="81">
        <v>24</v>
      </c>
      <c r="BA58" s="81" t="s">
        <v>529</v>
      </c>
      <c r="BB58" s="81" t="s">
        <v>1213</v>
      </c>
      <c r="BC58" s="81">
        <v>1472</v>
      </c>
      <c r="BE58" s="81" t="s">
        <v>765</v>
      </c>
      <c r="BF58" s="81" t="s">
        <v>766</v>
      </c>
      <c r="BG58" s="81">
        <v>6</v>
      </c>
      <c r="BH58" s="81" t="s">
        <v>436</v>
      </c>
      <c r="BI58" s="81" t="s">
        <v>1741</v>
      </c>
      <c r="BJ58" s="81">
        <v>1118</v>
      </c>
      <c r="BL58" s="81" t="s">
        <v>1010</v>
      </c>
      <c r="BM58" s="81" t="s">
        <v>1011</v>
      </c>
      <c r="BN58" s="81">
        <v>4</v>
      </c>
      <c r="BO58" s="81" t="s">
        <v>529</v>
      </c>
      <c r="BP58" s="81" t="s">
        <v>1167</v>
      </c>
      <c r="BQ58" s="81">
        <v>1031</v>
      </c>
      <c r="BS58" s="81" t="s">
        <v>780</v>
      </c>
      <c r="BT58" s="81" t="s">
        <v>781</v>
      </c>
      <c r="BU58" s="81">
        <v>12</v>
      </c>
      <c r="BV58" s="81" t="s">
        <v>436</v>
      </c>
      <c r="BW58" s="81" t="s">
        <v>1953</v>
      </c>
      <c r="BX58" s="81">
        <v>1513</v>
      </c>
      <c r="BZ58" s="81" t="s">
        <v>780</v>
      </c>
      <c r="CA58" s="81" t="s">
        <v>781</v>
      </c>
      <c r="CB58" s="81">
        <v>24</v>
      </c>
      <c r="CC58" s="81" t="s">
        <v>437</v>
      </c>
      <c r="CD58" s="81" t="s">
        <v>1234</v>
      </c>
      <c r="CE58" s="81">
        <v>1043</v>
      </c>
      <c r="CG58" s="81" t="s">
        <v>973</v>
      </c>
      <c r="CH58" s="81" t="s">
        <v>974</v>
      </c>
      <c r="CI58" s="81">
        <v>12</v>
      </c>
      <c r="CJ58" s="81" t="s">
        <v>437</v>
      </c>
      <c r="CK58" s="81" t="s">
        <v>1101</v>
      </c>
      <c r="CL58" s="81">
        <v>1003</v>
      </c>
      <c r="CN58" s="81" t="s">
        <v>1779</v>
      </c>
      <c r="CO58" s="81" t="s">
        <v>853</v>
      </c>
      <c r="CP58" s="81">
        <v>12</v>
      </c>
      <c r="CQ58" s="81" t="s">
        <v>436</v>
      </c>
      <c r="CR58" s="81" t="s">
        <v>552</v>
      </c>
      <c r="CS58" s="81">
        <v>1116</v>
      </c>
      <c r="CU58" s="136" t="s">
        <v>832</v>
      </c>
      <c r="CV58" s="136" t="s">
        <v>833</v>
      </c>
      <c r="CW58" s="137">
        <v>2</v>
      </c>
      <c r="CX58" s="136" t="s">
        <v>529</v>
      </c>
      <c r="CY58" s="136" t="s">
        <v>563</v>
      </c>
      <c r="CZ58" s="138">
        <v>1532</v>
      </c>
      <c r="DB58" s="136" t="s">
        <v>2371</v>
      </c>
      <c r="DC58" s="136" t="s">
        <v>2370</v>
      </c>
      <c r="DD58" s="137">
        <v>2</v>
      </c>
      <c r="DE58" s="136" t="s">
        <v>529</v>
      </c>
      <c r="DF58" s="136" t="s">
        <v>1141</v>
      </c>
      <c r="DG58" s="144">
        <v>1212</v>
      </c>
      <c r="DI58" s="136" t="s">
        <v>1778</v>
      </c>
      <c r="DJ58" s="136" t="s">
        <v>758</v>
      </c>
      <c r="DK58" s="137">
        <v>12</v>
      </c>
      <c r="DL58" s="136" t="s">
        <v>529</v>
      </c>
      <c r="DM58" s="136" t="s">
        <v>1873</v>
      </c>
      <c r="DN58" s="144">
        <v>1126</v>
      </c>
    </row>
    <row r="59" spans="1:118" x14ac:dyDescent="0.25">
      <c r="A59" s="81" t="s">
        <v>741</v>
      </c>
      <c r="B59" s="81" t="s">
        <v>742</v>
      </c>
      <c r="C59" s="81">
        <v>24</v>
      </c>
      <c r="D59" s="81" t="s">
        <v>436</v>
      </c>
      <c r="E59" s="81" t="s">
        <v>552</v>
      </c>
      <c r="F59" s="81">
        <v>1116</v>
      </c>
      <c r="H59" s="81" t="s">
        <v>1676</v>
      </c>
      <c r="I59" s="81" t="s">
        <v>1378</v>
      </c>
      <c r="J59" s="81">
        <v>12</v>
      </c>
      <c r="K59" s="81" t="s">
        <v>529</v>
      </c>
      <c r="L59" s="81" t="s">
        <v>1728</v>
      </c>
      <c r="M59" s="81">
        <v>1185</v>
      </c>
      <c r="O59" s="81" t="s">
        <v>906</v>
      </c>
      <c r="P59" s="81" t="s">
        <v>907</v>
      </c>
      <c r="Q59" s="81">
        <v>2</v>
      </c>
      <c r="R59" s="81" t="s">
        <v>436</v>
      </c>
      <c r="S59" s="81" t="s">
        <v>558</v>
      </c>
      <c r="T59" s="81">
        <v>1528</v>
      </c>
      <c r="V59" s="81" t="s">
        <v>852</v>
      </c>
      <c r="W59" s="81" t="s">
        <v>853</v>
      </c>
      <c r="X59" s="81">
        <v>12</v>
      </c>
      <c r="Y59" s="81" t="s">
        <v>529</v>
      </c>
      <c r="Z59" s="81" t="s">
        <v>1244</v>
      </c>
      <c r="AA59" s="81">
        <v>1027</v>
      </c>
      <c r="AC59" s="81" t="s">
        <v>780</v>
      </c>
      <c r="AD59" s="81" t="s">
        <v>781</v>
      </c>
      <c r="AE59" s="81">
        <v>12</v>
      </c>
      <c r="AF59" s="81" t="s">
        <v>436</v>
      </c>
      <c r="AG59" s="81" t="s">
        <v>1687</v>
      </c>
      <c r="AH59" s="81">
        <v>1460</v>
      </c>
      <c r="AJ59" s="81" t="s">
        <v>895</v>
      </c>
      <c r="AK59" s="81" t="s">
        <v>896</v>
      </c>
      <c r="AL59" s="81">
        <v>12</v>
      </c>
      <c r="AM59" s="81" t="s">
        <v>436</v>
      </c>
      <c r="AN59" s="81" t="s">
        <v>1091</v>
      </c>
      <c r="AO59" s="81">
        <v>1332</v>
      </c>
      <c r="AQ59" s="81" t="s">
        <v>916</v>
      </c>
      <c r="AR59" s="81" t="s">
        <v>917</v>
      </c>
      <c r="AS59" s="81">
        <v>2</v>
      </c>
      <c r="AT59" s="81" t="s">
        <v>436</v>
      </c>
      <c r="AU59" s="81" t="s">
        <v>1138</v>
      </c>
      <c r="AV59" s="81">
        <v>1060</v>
      </c>
      <c r="AX59" s="81" t="s">
        <v>1043</v>
      </c>
      <c r="AY59" s="81" t="s">
        <v>1044</v>
      </c>
      <c r="AZ59" s="81">
        <v>12</v>
      </c>
      <c r="BA59" s="81" t="s">
        <v>436</v>
      </c>
      <c r="BB59" s="81" t="s">
        <v>1212</v>
      </c>
      <c r="BC59" s="81">
        <v>1013</v>
      </c>
      <c r="BE59" s="81" t="s">
        <v>860</v>
      </c>
      <c r="BF59" s="81" t="s">
        <v>861</v>
      </c>
      <c r="BG59" s="81">
        <v>12</v>
      </c>
      <c r="BH59" s="81" t="s">
        <v>436</v>
      </c>
      <c r="BI59" s="81" t="s">
        <v>1741</v>
      </c>
      <c r="BJ59" s="81">
        <v>1118</v>
      </c>
      <c r="BL59" s="81" t="s">
        <v>1018</v>
      </c>
      <c r="BM59" s="81" t="s">
        <v>1019</v>
      </c>
      <c r="BN59" s="81">
        <v>4</v>
      </c>
      <c r="BO59" s="81" t="s">
        <v>529</v>
      </c>
      <c r="BP59" s="81" t="s">
        <v>1167</v>
      </c>
      <c r="BQ59" s="81">
        <v>1031</v>
      </c>
      <c r="BS59" s="81" t="s">
        <v>782</v>
      </c>
      <c r="BT59" s="81" t="s">
        <v>783</v>
      </c>
      <c r="BU59" s="81">
        <v>12</v>
      </c>
      <c r="BV59" s="81" t="s">
        <v>436</v>
      </c>
      <c r="BW59" s="81" t="s">
        <v>1953</v>
      </c>
      <c r="BX59" s="81">
        <v>1513</v>
      </c>
      <c r="BZ59" s="81" t="s">
        <v>782</v>
      </c>
      <c r="CA59" s="81" t="s">
        <v>783</v>
      </c>
      <c r="CB59" s="81">
        <v>12</v>
      </c>
      <c r="CC59" s="81" t="s">
        <v>437</v>
      </c>
      <c r="CD59" s="81" t="s">
        <v>1234</v>
      </c>
      <c r="CE59" s="81">
        <v>1043</v>
      </c>
      <c r="CG59" s="81" t="s">
        <v>804</v>
      </c>
      <c r="CH59" s="81" t="s">
        <v>805</v>
      </c>
      <c r="CI59" s="81">
        <v>12</v>
      </c>
      <c r="CJ59" s="81" t="s">
        <v>437</v>
      </c>
      <c r="CK59" s="81" t="s">
        <v>1101</v>
      </c>
      <c r="CL59" s="81">
        <v>1003</v>
      </c>
      <c r="CN59" s="81" t="s">
        <v>745</v>
      </c>
      <c r="CO59" s="81" t="s">
        <v>746</v>
      </c>
      <c r="CP59" s="81">
        <v>12</v>
      </c>
      <c r="CQ59" s="81" t="s">
        <v>436</v>
      </c>
      <c r="CR59" s="81" t="s">
        <v>552</v>
      </c>
      <c r="CS59" s="81">
        <v>1116</v>
      </c>
      <c r="CU59" s="136" t="s">
        <v>729</v>
      </c>
      <c r="CV59" s="136" t="s">
        <v>730</v>
      </c>
      <c r="CW59" s="137">
        <v>2</v>
      </c>
      <c r="CX59" s="136" t="s">
        <v>529</v>
      </c>
      <c r="CY59" s="136" t="s">
        <v>563</v>
      </c>
      <c r="CZ59" s="138">
        <v>1532</v>
      </c>
      <c r="DB59" s="136" t="s">
        <v>2371</v>
      </c>
      <c r="DC59" s="136" t="s">
        <v>2370</v>
      </c>
      <c r="DD59" s="137">
        <v>2</v>
      </c>
      <c r="DE59" s="136" t="s">
        <v>529</v>
      </c>
      <c r="DF59" s="136" t="s">
        <v>1149</v>
      </c>
      <c r="DG59" s="144">
        <v>1172</v>
      </c>
      <c r="DI59" s="136" t="s">
        <v>1778</v>
      </c>
      <c r="DJ59" s="136" t="s">
        <v>758</v>
      </c>
      <c r="DK59" s="137">
        <v>12</v>
      </c>
      <c r="DL59" s="136" t="s">
        <v>437</v>
      </c>
      <c r="DM59" s="136" t="s">
        <v>1187</v>
      </c>
      <c r="DN59" s="144">
        <v>1003</v>
      </c>
    </row>
    <row r="60" spans="1:118" x14ac:dyDescent="0.25">
      <c r="A60" s="81" t="s">
        <v>932</v>
      </c>
      <c r="B60" s="81" t="s">
        <v>933</v>
      </c>
      <c r="C60" s="81">
        <v>4</v>
      </c>
      <c r="D60" s="81" t="s">
        <v>436</v>
      </c>
      <c r="E60" s="81" t="s">
        <v>1693</v>
      </c>
      <c r="F60" s="81">
        <v>1518</v>
      </c>
      <c r="H60" s="81" t="s">
        <v>729</v>
      </c>
      <c r="I60" s="81" t="s">
        <v>730</v>
      </c>
      <c r="J60" s="81">
        <v>12</v>
      </c>
      <c r="K60" s="81" t="s">
        <v>529</v>
      </c>
      <c r="L60" s="81" t="s">
        <v>1728</v>
      </c>
      <c r="M60" s="81">
        <v>1185</v>
      </c>
      <c r="O60" s="81" t="s">
        <v>845</v>
      </c>
      <c r="P60" s="81" t="s">
        <v>846</v>
      </c>
      <c r="Q60" s="81">
        <v>2</v>
      </c>
      <c r="R60" s="81" t="s">
        <v>436</v>
      </c>
      <c r="S60" s="81" t="s">
        <v>558</v>
      </c>
      <c r="T60" s="81">
        <v>1528</v>
      </c>
      <c r="V60" s="81" t="s">
        <v>852</v>
      </c>
      <c r="W60" s="81" t="s">
        <v>853</v>
      </c>
      <c r="X60" s="81">
        <v>12</v>
      </c>
      <c r="Y60" s="81" t="s">
        <v>529</v>
      </c>
      <c r="Z60" s="81" t="s">
        <v>1219</v>
      </c>
      <c r="AA60" s="81">
        <v>1027</v>
      </c>
      <c r="AC60" s="81" t="s">
        <v>743</v>
      </c>
      <c r="AD60" s="81" t="s">
        <v>744</v>
      </c>
      <c r="AE60" s="81">
        <v>12</v>
      </c>
      <c r="AF60" s="81" t="s">
        <v>436</v>
      </c>
      <c r="AG60" s="81" t="s">
        <v>1706</v>
      </c>
      <c r="AH60" s="81">
        <v>1133</v>
      </c>
      <c r="AJ60" s="81" t="s">
        <v>1047</v>
      </c>
      <c r="AK60" s="81" t="s">
        <v>827</v>
      </c>
      <c r="AL60" s="81">
        <v>2</v>
      </c>
      <c r="AM60" s="81" t="s">
        <v>436</v>
      </c>
      <c r="AN60" s="81" t="s">
        <v>1091</v>
      </c>
      <c r="AO60" s="81">
        <v>1332</v>
      </c>
      <c r="AQ60" s="81" t="s">
        <v>765</v>
      </c>
      <c r="AR60" s="81" t="s">
        <v>766</v>
      </c>
      <c r="AS60" s="81">
        <v>6</v>
      </c>
      <c r="AT60" s="81" t="s">
        <v>436</v>
      </c>
      <c r="AU60" s="81" t="s">
        <v>1138</v>
      </c>
      <c r="AV60" s="81">
        <v>1060</v>
      </c>
      <c r="AX60" s="81" t="s">
        <v>1060</v>
      </c>
      <c r="AY60" s="81" t="s">
        <v>787</v>
      </c>
      <c r="AZ60" s="81">
        <v>12</v>
      </c>
      <c r="BA60" s="81" t="s">
        <v>436</v>
      </c>
      <c r="BB60" s="81" t="s">
        <v>1212</v>
      </c>
      <c r="BC60" s="81">
        <v>1013</v>
      </c>
      <c r="BE60" s="81" t="s">
        <v>867</v>
      </c>
      <c r="BF60" s="81" t="s">
        <v>868</v>
      </c>
      <c r="BG60" s="81">
        <v>12</v>
      </c>
      <c r="BH60" s="81" t="s">
        <v>436</v>
      </c>
      <c r="BI60" s="81" t="s">
        <v>1741</v>
      </c>
      <c r="BJ60" s="81">
        <v>1118</v>
      </c>
      <c r="BL60" s="81" t="s">
        <v>818</v>
      </c>
      <c r="BM60" s="81" t="s">
        <v>819</v>
      </c>
      <c r="BN60" s="81">
        <v>4</v>
      </c>
      <c r="BO60" s="81" t="s">
        <v>529</v>
      </c>
      <c r="BP60" s="81" t="s">
        <v>1219</v>
      </c>
      <c r="BQ60" s="81">
        <v>1027</v>
      </c>
      <c r="BS60" s="81" t="s">
        <v>747</v>
      </c>
      <c r="BT60" s="81" t="s">
        <v>748</v>
      </c>
      <c r="BU60" s="81">
        <v>12</v>
      </c>
      <c r="BV60" s="81" t="s">
        <v>436</v>
      </c>
      <c r="BW60" s="81" t="s">
        <v>1953</v>
      </c>
      <c r="BX60" s="81">
        <v>1513</v>
      </c>
      <c r="BZ60" s="81" t="s">
        <v>788</v>
      </c>
      <c r="CA60" s="81" t="s">
        <v>789</v>
      </c>
      <c r="CB60" s="81">
        <v>12</v>
      </c>
      <c r="CC60" s="81" t="s">
        <v>437</v>
      </c>
      <c r="CD60" s="81" t="s">
        <v>1234</v>
      </c>
      <c r="CE60" s="81">
        <v>1043</v>
      </c>
      <c r="CG60" s="81" t="s">
        <v>973</v>
      </c>
      <c r="CH60" s="81" t="s">
        <v>974</v>
      </c>
      <c r="CI60" s="81">
        <v>12</v>
      </c>
      <c r="CJ60" s="81" t="s">
        <v>529</v>
      </c>
      <c r="CK60" s="81" t="s">
        <v>1199</v>
      </c>
      <c r="CL60" s="81">
        <v>1001</v>
      </c>
      <c r="CN60" s="81" t="s">
        <v>926</v>
      </c>
      <c r="CO60" s="81" t="s">
        <v>927</v>
      </c>
      <c r="CP60" s="81">
        <v>4</v>
      </c>
      <c r="CQ60" s="81" t="s">
        <v>436</v>
      </c>
      <c r="CR60" s="81" t="s">
        <v>552</v>
      </c>
      <c r="CS60" s="81">
        <v>1116</v>
      </c>
      <c r="CU60" s="136" t="s">
        <v>2381</v>
      </c>
      <c r="CV60" s="136" t="s">
        <v>844</v>
      </c>
      <c r="CW60" s="137">
        <v>2</v>
      </c>
      <c r="CX60" s="136" t="s">
        <v>529</v>
      </c>
      <c r="CY60" s="136" t="s">
        <v>563</v>
      </c>
      <c r="CZ60" s="138">
        <v>1532</v>
      </c>
      <c r="DB60" s="136" t="s">
        <v>2371</v>
      </c>
      <c r="DC60" s="136" t="s">
        <v>2370</v>
      </c>
      <c r="DD60" s="137">
        <v>8</v>
      </c>
      <c r="DE60" s="136" t="s">
        <v>529</v>
      </c>
      <c r="DF60" s="136" t="s">
        <v>1120</v>
      </c>
      <c r="DG60" s="144">
        <v>1020</v>
      </c>
      <c r="DI60" s="136" t="s">
        <v>1778</v>
      </c>
      <c r="DJ60" s="136" t="s">
        <v>758</v>
      </c>
      <c r="DK60" s="137">
        <v>12</v>
      </c>
      <c r="DL60" s="136" t="s">
        <v>436</v>
      </c>
      <c r="DM60" s="136" t="s">
        <v>1111</v>
      </c>
      <c r="DN60" s="144">
        <v>1211</v>
      </c>
    </row>
    <row r="61" spans="1:118" x14ac:dyDescent="0.25">
      <c r="A61" s="81" t="s">
        <v>2269</v>
      </c>
      <c r="B61" s="81" t="s">
        <v>767</v>
      </c>
      <c r="C61" s="81">
        <v>4</v>
      </c>
      <c r="D61" s="81" t="s">
        <v>436</v>
      </c>
      <c r="E61" s="81" t="s">
        <v>1693</v>
      </c>
      <c r="F61" s="81">
        <v>1518</v>
      </c>
      <c r="H61" s="81" t="s">
        <v>847</v>
      </c>
      <c r="I61" s="81" t="s">
        <v>848</v>
      </c>
      <c r="J61" s="81">
        <v>6</v>
      </c>
      <c r="K61" s="81" t="s">
        <v>529</v>
      </c>
      <c r="L61" s="81" t="s">
        <v>1167</v>
      </c>
      <c r="M61" s="81">
        <v>1031</v>
      </c>
      <c r="O61" s="81" t="s">
        <v>2269</v>
      </c>
      <c r="P61" s="81" t="s">
        <v>767</v>
      </c>
      <c r="Q61" s="81">
        <v>2</v>
      </c>
      <c r="R61" s="81" t="s">
        <v>436</v>
      </c>
      <c r="S61" s="81" t="s">
        <v>558</v>
      </c>
      <c r="T61" s="81">
        <v>1528</v>
      </c>
      <c r="V61" s="81" t="s">
        <v>908</v>
      </c>
      <c r="W61" s="81" t="s">
        <v>909</v>
      </c>
      <c r="X61" s="81">
        <v>12</v>
      </c>
      <c r="Y61" s="81" t="s">
        <v>529</v>
      </c>
      <c r="Z61" s="81" t="s">
        <v>1219</v>
      </c>
      <c r="AA61" s="81">
        <v>1027</v>
      </c>
      <c r="AC61" s="81" t="s">
        <v>814</v>
      </c>
      <c r="AD61" s="81" t="s">
        <v>815</v>
      </c>
      <c r="AE61" s="81">
        <v>12</v>
      </c>
      <c r="AF61" s="81" t="s">
        <v>436</v>
      </c>
      <c r="AG61" s="81" t="s">
        <v>1687</v>
      </c>
      <c r="AH61" s="81">
        <v>1460</v>
      </c>
      <c r="AJ61" s="81" t="s">
        <v>1008</v>
      </c>
      <c r="AK61" s="81" t="s">
        <v>1009</v>
      </c>
      <c r="AL61" s="81">
        <v>10</v>
      </c>
      <c r="AM61" s="81" t="s">
        <v>529</v>
      </c>
      <c r="AN61" s="81" t="s">
        <v>1208</v>
      </c>
      <c r="AO61" s="81">
        <v>1020</v>
      </c>
      <c r="AQ61" s="81" t="s">
        <v>729</v>
      </c>
      <c r="AR61" s="81" t="s">
        <v>730</v>
      </c>
      <c r="AS61" s="81">
        <v>4</v>
      </c>
      <c r="AT61" s="81" t="s">
        <v>436</v>
      </c>
      <c r="AU61" s="81" t="s">
        <v>1138</v>
      </c>
      <c r="AV61" s="81">
        <v>1060</v>
      </c>
      <c r="AX61" s="81" t="s">
        <v>1041</v>
      </c>
      <c r="AY61" s="81" t="s">
        <v>1042</v>
      </c>
      <c r="AZ61" s="81">
        <v>12</v>
      </c>
      <c r="BA61" s="81" t="s">
        <v>436</v>
      </c>
      <c r="BB61" s="81" t="s">
        <v>1212</v>
      </c>
      <c r="BC61" s="81">
        <v>1013</v>
      </c>
      <c r="BE61" s="81" t="s">
        <v>954</v>
      </c>
      <c r="BF61" s="81" t="s">
        <v>955</v>
      </c>
      <c r="BG61" s="81">
        <v>36</v>
      </c>
      <c r="BH61" s="81" t="s">
        <v>436</v>
      </c>
      <c r="BI61" s="81" t="s">
        <v>1741</v>
      </c>
      <c r="BJ61" s="81">
        <v>1118</v>
      </c>
      <c r="BL61" s="81" t="s">
        <v>1060</v>
      </c>
      <c r="BM61" s="81" t="s">
        <v>787</v>
      </c>
      <c r="BN61" s="81">
        <v>12</v>
      </c>
      <c r="BO61" s="81" t="s">
        <v>529</v>
      </c>
      <c r="BP61" s="81" t="s">
        <v>1219</v>
      </c>
      <c r="BQ61" s="81">
        <v>1027</v>
      </c>
      <c r="BS61" s="81" t="s">
        <v>973</v>
      </c>
      <c r="BT61" s="81" t="s">
        <v>974</v>
      </c>
      <c r="BU61" s="81">
        <v>12</v>
      </c>
      <c r="BV61" s="81" t="s">
        <v>529</v>
      </c>
      <c r="BW61" s="81" t="s">
        <v>1245</v>
      </c>
      <c r="BX61" s="81">
        <v>1100</v>
      </c>
      <c r="BZ61" s="81" t="s">
        <v>1050</v>
      </c>
      <c r="CA61" s="81" t="s">
        <v>1051</v>
      </c>
      <c r="CB61" s="81">
        <v>4</v>
      </c>
      <c r="CC61" s="81" t="s">
        <v>436</v>
      </c>
      <c r="CD61" s="81" t="s">
        <v>1226</v>
      </c>
      <c r="CE61" s="81">
        <v>1442</v>
      </c>
      <c r="CG61" s="81" t="s">
        <v>751</v>
      </c>
      <c r="CH61" s="81" t="s">
        <v>752</v>
      </c>
      <c r="CI61" s="81">
        <v>84</v>
      </c>
      <c r="CJ61" s="81" t="s">
        <v>529</v>
      </c>
      <c r="CK61" s="81" t="s">
        <v>1199</v>
      </c>
      <c r="CL61" s="81">
        <v>1001</v>
      </c>
      <c r="CN61" s="81" t="s">
        <v>930</v>
      </c>
      <c r="CO61" s="81" t="s">
        <v>931</v>
      </c>
      <c r="CP61" s="81">
        <v>4</v>
      </c>
      <c r="CQ61" s="81" t="s">
        <v>529</v>
      </c>
      <c r="CR61" s="81" t="s">
        <v>1214</v>
      </c>
      <c r="CS61" s="81">
        <v>1209</v>
      </c>
      <c r="CU61" s="136" t="s">
        <v>1778</v>
      </c>
      <c r="CV61" s="136" t="s">
        <v>758</v>
      </c>
      <c r="CW61" s="137">
        <v>12</v>
      </c>
      <c r="CX61" s="136" t="s">
        <v>436</v>
      </c>
      <c r="CY61" s="136" t="s">
        <v>2310</v>
      </c>
      <c r="CZ61" s="138">
        <v>1160</v>
      </c>
      <c r="DB61" s="136" t="s">
        <v>2371</v>
      </c>
      <c r="DC61" s="136" t="s">
        <v>2370</v>
      </c>
      <c r="DD61" s="137">
        <v>4</v>
      </c>
      <c r="DE61" s="136" t="s">
        <v>436</v>
      </c>
      <c r="DF61" s="136" t="s">
        <v>1138</v>
      </c>
      <c r="DG61" s="144">
        <v>1060</v>
      </c>
      <c r="DI61" s="136" t="s">
        <v>1778</v>
      </c>
      <c r="DJ61" s="136" t="s">
        <v>758</v>
      </c>
      <c r="DK61" s="137">
        <v>12</v>
      </c>
      <c r="DL61" s="136" t="s">
        <v>436</v>
      </c>
      <c r="DM61" s="136" t="s">
        <v>2411</v>
      </c>
      <c r="DN61" s="144">
        <v>1515</v>
      </c>
    </row>
    <row r="62" spans="1:118" x14ac:dyDescent="0.25">
      <c r="A62" s="81" t="s">
        <v>864</v>
      </c>
      <c r="B62" s="81" t="s">
        <v>865</v>
      </c>
      <c r="C62" s="81">
        <v>6</v>
      </c>
      <c r="D62" s="81" t="s">
        <v>436</v>
      </c>
      <c r="E62" s="81" t="s">
        <v>1693</v>
      </c>
      <c r="F62" s="81">
        <v>1518</v>
      </c>
      <c r="H62" s="81" t="s">
        <v>852</v>
      </c>
      <c r="I62" s="81" t="s">
        <v>853</v>
      </c>
      <c r="J62" s="81">
        <v>12</v>
      </c>
      <c r="K62" s="81" t="s">
        <v>529</v>
      </c>
      <c r="L62" s="81" t="s">
        <v>1167</v>
      </c>
      <c r="M62" s="81">
        <v>1031</v>
      </c>
      <c r="O62" s="81" t="s">
        <v>832</v>
      </c>
      <c r="P62" s="81" t="s">
        <v>833</v>
      </c>
      <c r="Q62" s="81">
        <v>1</v>
      </c>
      <c r="R62" s="81" t="s">
        <v>436</v>
      </c>
      <c r="S62" s="81" t="s">
        <v>558</v>
      </c>
      <c r="T62" s="81">
        <v>1528</v>
      </c>
      <c r="V62" s="81" t="s">
        <v>814</v>
      </c>
      <c r="W62" s="81" t="s">
        <v>815</v>
      </c>
      <c r="X62" s="81">
        <v>12</v>
      </c>
      <c r="Y62" s="81" t="s">
        <v>529</v>
      </c>
      <c r="Z62" s="81" t="s">
        <v>1219</v>
      </c>
      <c r="AA62" s="81">
        <v>1027</v>
      </c>
      <c r="AC62" s="81" t="s">
        <v>747</v>
      </c>
      <c r="AD62" s="81" t="s">
        <v>748</v>
      </c>
      <c r="AE62" s="81">
        <v>12</v>
      </c>
      <c r="AF62" s="81" t="s">
        <v>436</v>
      </c>
      <c r="AG62" s="81" t="s">
        <v>1233</v>
      </c>
      <c r="AH62" s="81">
        <v>1481</v>
      </c>
      <c r="AJ62" s="81" t="s">
        <v>871</v>
      </c>
      <c r="AK62" s="81" t="s">
        <v>872</v>
      </c>
      <c r="AL62" s="81">
        <v>6</v>
      </c>
      <c r="AM62" s="81" t="s">
        <v>529</v>
      </c>
      <c r="AN62" s="81" t="s">
        <v>1208</v>
      </c>
      <c r="AO62" s="81">
        <v>1020</v>
      </c>
      <c r="AQ62" s="81" t="s">
        <v>810</v>
      </c>
      <c r="AR62" s="81" t="s">
        <v>811</v>
      </c>
      <c r="AS62" s="81">
        <v>2</v>
      </c>
      <c r="AT62" s="81" t="s">
        <v>529</v>
      </c>
      <c r="AU62" s="81" t="s">
        <v>1694</v>
      </c>
      <c r="AV62" s="81">
        <v>1504</v>
      </c>
      <c r="AX62" s="81" t="s">
        <v>2320</v>
      </c>
      <c r="AY62" s="81" t="s">
        <v>1059</v>
      </c>
      <c r="AZ62" s="81">
        <v>12</v>
      </c>
      <c r="BA62" s="81" t="s">
        <v>436</v>
      </c>
      <c r="BB62" s="81" t="s">
        <v>1212</v>
      </c>
      <c r="BC62" s="81">
        <v>1013</v>
      </c>
      <c r="BE62" s="81" t="s">
        <v>887</v>
      </c>
      <c r="BF62" s="81" t="s">
        <v>888</v>
      </c>
      <c r="BG62" s="81">
        <v>12</v>
      </c>
      <c r="BH62" s="81" t="s">
        <v>436</v>
      </c>
      <c r="BI62" s="81" t="s">
        <v>1741</v>
      </c>
      <c r="BJ62" s="81">
        <v>1118</v>
      </c>
      <c r="BL62" s="81" t="s">
        <v>1043</v>
      </c>
      <c r="BM62" s="81" t="s">
        <v>1044</v>
      </c>
      <c r="BN62" s="81">
        <v>12</v>
      </c>
      <c r="BO62" s="81" t="s">
        <v>436</v>
      </c>
      <c r="BP62" s="81" t="s">
        <v>1689</v>
      </c>
      <c r="BQ62" s="81">
        <v>1011</v>
      </c>
      <c r="BS62" s="81" t="s">
        <v>780</v>
      </c>
      <c r="BT62" s="81" t="s">
        <v>781</v>
      </c>
      <c r="BU62" s="81">
        <v>12</v>
      </c>
      <c r="BV62" s="81" t="s">
        <v>437</v>
      </c>
      <c r="BW62" s="81" t="s">
        <v>1242</v>
      </c>
      <c r="BX62" s="81">
        <v>1029</v>
      </c>
      <c r="BZ62" s="81" t="s">
        <v>814</v>
      </c>
      <c r="CA62" s="81" t="s">
        <v>815</v>
      </c>
      <c r="CB62" s="81">
        <v>36</v>
      </c>
      <c r="CC62" s="81" t="s">
        <v>529</v>
      </c>
      <c r="CD62" s="81" t="s">
        <v>1770</v>
      </c>
      <c r="CE62" s="81">
        <v>1037</v>
      </c>
      <c r="CG62" s="81" t="s">
        <v>965</v>
      </c>
      <c r="CH62" s="81" t="s">
        <v>966</v>
      </c>
      <c r="CI62" s="81">
        <v>12</v>
      </c>
      <c r="CJ62" s="81" t="s">
        <v>529</v>
      </c>
      <c r="CK62" s="81" t="s">
        <v>1199</v>
      </c>
      <c r="CL62" s="81">
        <v>1001</v>
      </c>
      <c r="CN62" s="81" t="s">
        <v>1056</v>
      </c>
      <c r="CO62" s="81" t="s">
        <v>754</v>
      </c>
      <c r="CP62" s="81">
        <v>12</v>
      </c>
      <c r="CQ62" s="81" t="s">
        <v>436</v>
      </c>
      <c r="CR62" s="81" t="s">
        <v>552</v>
      </c>
      <c r="CS62" s="81">
        <v>1116</v>
      </c>
      <c r="CU62" s="136" t="s">
        <v>1041</v>
      </c>
      <c r="CV62" s="136" t="s">
        <v>756</v>
      </c>
      <c r="CW62" s="137">
        <v>12</v>
      </c>
      <c r="CX62" s="136" t="s">
        <v>436</v>
      </c>
      <c r="CY62" s="136" t="s">
        <v>1865</v>
      </c>
      <c r="CZ62" s="138">
        <v>1490</v>
      </c>
      <c r="DB62" s="136" t="s">
        <v>2373</v>
      </c>
      <c r="DC62" s="136" t="s">
        <v>2372</v>
      </c>
      <c r="DD62" s="137">
        <v>4</v>
      </c>
      <c r="DE62" s="136" t="s">
        <v>529</v>
      </c>
      <c r="DF62" s="136" t="s">
        <v>1819</v>
      </c>
      <c r="DG62" s="144">
        <v>1505</v>
      </c>
      <c r="DI62" s="136" t="s">
        <v>1778</v>
      </c>
      <c r="DJ62" s="136" t="s">
        <v>758</v>
      </c>
      <c r="DK62" s="137">
        <v>24</v>
      </c>
      <c r="DL62" s="136" t="s">
        <v>437</v>
      </c>
      <c r="DM62" s="136" t="s">
        <v>1181</v>
      </c>
      <c r="DN62" s="144">
        <v>1044</v>
      </c>
    </row>
    <row r="63" spans="1:118" x14ac:dyDescent="0.25">
      <c r="A63" s="81" t="s">
        <v>1001</v>
      </c>
      <c r="B63" s="81" t="s">
        <v>1002</v>
      </c>
      <c r="C63" s="81">
        <v>6</v>
      </c>
      <c r="D63" s="81" t="s">
        <v>436</v>
      </c>
      <c r="E63" s="81" t="s">
        <v>1693</v>
      </c>
      <c r="F63" s="81">
        <v>1518</v>
      </c>
      <c r="H63" s="81" t="s">
        <v>973</v>
      </c>
      <c r="I63" s="81" t="s">
        <v>974</v>
      </c>
      <c r="J63" s="81">
        <v>12</v>
      </c>
      <c r="K63" s="81" t="s">
        <v>529</v>
      </c>
      <c r="L63" s="81" t="s">
        <v>1167</v>
      </c>
      <c r="M63" s="81">
        <v>1031</v>
      </c>
      <c r="O63" s="81" t="s">
        <v>867</v>
      </c>
      <c r="P63" s="81" t="s">
        <v>868</v>
      </c>
      <c r="Q63" s="81">
        <v>6</v>
      </c>
      <c r="R63" s="81" t="s">
        <v>436</v>
      </c>
      <c r="S63" s="81" t="s">
        <v>558</v>
      </c>
      <c r="T63" s="81">
        <v>1528</v>
      </c>
      <c r="V63" s="81" t="s">
        <v>895</v>
      </c>
      <c r="W63" s="81" t="s">
        <v>896</v>
      </c>
      <c r="X63" s="81">
        <v>12</v>
      </c>
      <c r="Y63" s="81" t="s">
        <v>529</v>
      </c>
      <c r="Z63" s="81" t="s">
        <v>1100</v>
      </c>
      <c r="AA63" s="81">
        <v>1027</v>
      </c>
      <c r="AC63" s="81" t="s">
        <v>940</v>
      </c>
      <c r="AD63" s="81" t="s">
        <v>941</v>
      </c>
      <c r="AE63" s="81">
        <v>12</v>
      </c>
      <c r="AF63" s="81" t="s">
        <v>436</v>
      </c>
      <c r="AG63" s="81" t="s">
        <v>1226</v>
      </c>
      <c r="AH63" s="81">
        <v>1442</v>
      </c>
      <c r="AJ63" s="81" t="s">
        <v>818</v>
      </c>
      <c r="AK63" s="81" t="s">
        <v>819</v>
      </c>
      <c r="AL63" s="81">
        <v>4</v>
      </c>
      <c r="AM63" s="81" t="s">
        <v>529</v>
      </c>
      <c r="AN63" s="81" t="s">
        <v>1208</v>
      </c>
      <c r="AO63" s="81">
        <v>1020</v>
      </c>
      <c r="AQ63" s="81" t="s">
        <v>880</v>
      </c>
      <c r="AR63" s="81" t="s">
        <v>881</v>
      </c>
      <c r="AS63" s="81">
        <v>2</v>
      </c>
      <c r="AT63" s="81" t="s">
        <v>529</v>
      </c>
      <c r="AU63" s="81" t="s">
        <v>1694</v>
      </c>
      <c r="AV63" s="81">
        <v>1504</v>
      </c>
      <c r="AX63" s="81" t="s">
        <v>1008</v>
      </c>
      <c r="AY63" s="81" t="s">
        <v>1009</v>
      </c>
      <c r="AZ63" s="81">
        <v>4</v>
      </c>
      <c r="BA63" s="81" t="s">
        <v>529</v>
      </c>
      <c r="BB63" s="81" t="s">
        <v>1815</v>
      </c>
      <c r="BC63" s="81">
        <v>1021</v>
      </c>
      <c r="BE63" s="81" t="s">
        <v>875</v>
      </c>
      <c r="BF63" s="81" t="s">
        <v>876</v>
      </c>
      <c r="BG63" s="81">
        <v>12</v>
      </c>
      <c r="BH63" s="81" t="s">
        <v>436</v>
      </c>
      <c r="BI63" s="81" t="s">
        <v>1741</v>
      </c>
      <c r="BJ63" s="81">
        <v>1118</v>
      </c>
      <c r="BL63" s="81" t="s">
        <v>1060</v>
      </c>
      <c r="BM63" s="81" t="s">
        <v>787</v>
      </c>
      <c r="BN63" s="81">
        <v>12</v>
      </c>
      <c r="BO63" s="81" t="s">
        <v>529</v>
      </c>
      <c r="BP63" s="81" t="s">
        <v>1100</v>
      </c>
      <c r="BQ63" s="81">
        <v>1027</v>
      </c>
      <c r="BS63" s="81" t="s">
        <v>782</v>
      </c>
      <c r="BT63" s="81" t="s">
        <v>783</v>
      </c>
      <c r="BU63" s="81">
        <v>12</v>
      </c>
      <c r="BV63" s="81" t="s">
        <v>437</v>
      </c>
      <c r="BW63" s="81" t="s">
        <v>1242</v>
      </c>
      <c r="BX63" s="81">
        <v>1029</v>
      </c>
      <c r="BZ63" s="81" t="s">
        <v>804</v>
      </c>
      <c r="CA63" s="81" t="s">
        <v>805</v>
      </c>
      <c r="CB63" s="81">
        <v>12</v>
      </c>
      <c r="CC63" s="81" t="s">
        <v>529</v>
      </c>
      <c r="CD63" s="81" t="s">
        <v>1770</v>
      </c>
      <c r="CE63" s="81">
        <v>1037</v>
      </c>
      <c r="CG63" s="81" t="s">
        <v>778</v>
      </c>
      <c r="CH63" s="81" t="s">
        <v>779</v>
      </c>
      <c r="CI63" s="81">
        <v>6</v>
      </c>
      <c r="CJ63" s="81" t="s">
        <v>529</v>
      </c>
      <c r="CK63" s="81" t="s">
        <v>1199</v>
      </c>
      <c r="CL63" s="81">
        <v>1001</v>
      </c>
      <c r="CN63" s="81" t="s">
        <v>862</v>
      </c>
      <c r="CO63" s="81" t="s">
        <v>863</v>
      </c>
      <c r="CP63" s="81">
        <v>2</v>
      </c>
      <c r="CQ63" s="81" t="s">
        <v>436</v>
      </c>
      <c r="CR63" s="81" t="s">
        <v>2326</v>
      </c>
      <c r="CS63" s="81">
        <v>1169</v>
      </c>
      <c r="CU63" s="136" t="s">
        <v>816</v>
      </c>
      <c r="CV63" s="136" t="s">
        <v>817</v>
      </c>
      <c r="CW63" s="137">
        <v>4</v>
      </c>
      <c r="CX63" s="136" t="s">
        <v>436</v>
      </c>
      <c r="CY63" s="136" t="s">
        <v>1827</v>
      </c>
      <c r="CZ63" s="138">
        <v>1244</v>
      </c>
      <c r="DB63" s="136" t="s">
        <v>2373</v>
      </c>
      <c r="DC63" s="136" t="s">
        <v>2372</v>
      </c>
      <c r="DD63" s="137">
        <v>1</v>
      </c>
      <c r="DE63" s="136" t="s">
        <v>529</v>
      </c>
      <c r="DF63" s="136" t="s">
        <v>2225</v>
      </c>
      <c r="DG63" s="144">
        <v>1592</v>
      </c>
      <c r="DI63" s="136" t="s">
        <v>1778</v>
      </c>
      <c r="DJ63" s="136" t="s">
        <v>758</v>
      </c>
      <c r="DK63" s="137">
        <v>12</v>
      </c>
      <c r="DL63" s="136" t="s">
        <v>529</v>
      </c>
      <c r="DM63" s="136" t="s">
        <v>1185</v>
      </c>
      <c r="DN63" s="144">
        <v>1101</v>
      </c>
    </row>
    <row r="64" spans="1:118" x14ac:dyDescent="0.25">
      <c r="A64" s="81" t="s">
        <v>1043</v>
      </c>
      <c r="B64" s="81" t="s">
        <v>1936</v>
      </c>
      <c r="C64" s="81">
        <v>12</v>
      </c>
      <c r="D64" s="81" t="s">
        <v>436</v>
      </c>
      <c r="E64" s="81" t="s">
        <v>1693</v>
      </c>
      <c r="F64" s="81">
        <v>1518</v>
      </c>
      <c r="H64" s="81" t="s">
        <v>867</v>
      </c>
      <c r="I64" s="81" t="s">
        <v>868</v>
      </c>
      <c r="J64" s="81">
        <v>4</v>
      </c>
      <c r="K64" s="81" t="s">
        <v>529</v>
      </c>
      <c r="L64" s="81" t="s">
        <v>1167</v>
      </c>
      <c r="M64" s="81">
        <v>1031</v>
      </c>
      <c r="O64" s="81" t="s">
        <v>994</v>
      </c>
      <c r="P64" s="81" t="s">
        <v>995</v>
      </c>
      <c r="Q64" s="81">
        <v>12</v>
      </c>
      <c r="R64" s="81" t="s">
        <v>529</v>
      </c>
      <c r="S64" s="81" t="s">
        <v>1878</v>
      </c>
      <c r="T64" s="81">
        <v>1037</v>
      </c>
      <c r="V64" s="81" t="s">
        <v>747</v>
      </c>
      <c r="W64" s="81" t="s">
        <v>748</v>
      </c>
      <c r="X64" s="81">
        <v>12</v>
      </c>
      <c r="Y64" s="81" t="s">
        <v>529</v>
      </c>
      <c r="Z64" s="81" t="s">
        <v>1100</v>
      </c>
      <c r="AA64" s="81">
        <v>1027</v>
      </c>
      <c r="AC64" s="81" t="s">
        <v>747</v>
      </c>
      <c r="AD64" s="81" t="s">
        <v>748</v>
      </c>
      <c r="AE64" s="81">
        <v>12</v>
      </c>
      <c r="AF64" s="81" t="s">
        <v>436</v>
      </c>
      <c r="AG64" s="81" t="s">
        <v>1679</v>
      </c>
      <c r="AH64" s="81">
        <v>1169</v>
      </c>
      <c r="AJ64" s="81" t="s">
        <v>832</v>
      </c>
      <c r="AK64" s="81" t="s">
        <v>833</v>
      </c>
      <c r="AL64" s="81">
        <v>4</v>
      </c>
      <c r="AM64" s="81" t="s">
        <v>529</v>
      </c>
      <c r="AN64" s="81" t="s">
        <v>1208</v>
      </c>
      <c r="AO64" s="81">
        <v>1020</v>
      </c>
      <c r="AQ64" s="81" t="s">
        <v>768</v>
      </c>
      <c r="AR64" s="81" t="s">
        <v>769</v>
      </c>
      <c r="AS64" s="81">
        <v>4</v>
      </c>
      <c r="AT64" s="81" t="s">
        <v>529</v>
      </c>
      <c r="AU64" s="81" t="s">
        <v>1694</v>
      </c>
      <c r="AV64" s="81">
        <v>1504</v>
      </c>
      <c r="AX64" s="81" t="s">
        <v>912</v>
      </c>
      <c r="AY64" s="81" t="s">
        <v>913</v>
      </c>
      <c r="AZ64" s="81">
        <v>60</v>
      </c>
      <c r="BA64" s="81" t="s">
        <v>1173</v>
      </c>
      <c r="BB64" s="81" t="s">
        <v>1174</v>
      </c>
      <c r="BC64" s="81">
        <v>0</v>
      </c>
      <c r="BE64" s="81" t="s">
        <v>768</v>
      </c>
      <c r="BF64" s="81" t="s">
        <v>769</v>
      </c>
      <c r="BG64" s="81">
        <v>12</v>
      </c>
      <c r="BH64" s="81" t="s">
        <v>436</v>
      </c>
      <c r="BI64" s="81" t="s">
        <v>1741</v>
      </c>
      <c r="BJ64" s="81">
        <v>1118</v>
      </c>
      <c r="BL64" s="81" t="s">
        <v>2320</v>
      </c>
      <c r="BM64" s="81" t="s">
        <v>1059</v>
      </c>
      <c r="BN64" s="81">
        <v>12</v>
      </c>
      <c r="BO64" s="81" t="s">
        <v>529</v>
      </c>
      <c r="BP64" s="81" t="s">
        <v>1219</v>
      </c>
      <c r="BQ64" s="81">
        <v>1027</v>
      </c>
      <c r="BS64" s="81" t="s">
        <v>1783</v>
      </c>
      <c r="BT64" s="81" t="s">
        <v>1025</v>
      </c>
      <c r="BU64" s="81">
        <v>1</v>
      </c>
      <c r="BV64" s="81" t="s">
        <v>529</v>
      </c>
      <c r="BW64" s="81" t="s">
        <v>1245</v>
      </c>
      <c r="BX64" s="81">
        <v>1100</v>
      </c>
      <c r="BZ64" s="81" t="s">
        <v>780</v>
      </c>
      <c r="CA64" s="81" t="s">
        <v>781</v>
      </c>
      <c r="CB64" s="81">
        <v>12</v>
      </c>
      <c r="CC64" s="81" t="s">
        <v>529</v>
      </c>
      <c r="CD64" s="81" t="s">
        <v>1770</v>
      </c>
      <c r="CE64" s="81">
        <v>1037</v>
      </c>
      <c r="CG64" s="81" t="s">
        <v>960</v>
      </c>
      <c r="CH64" s="81" t="s">
        <v>961</v>
      </c>
      <c r="CI64" s="81">
        <v>12</v>
      </c>
      <c r="CJ64" s="81" t="s">
        <v>529</v>
      </c>
      <c r="CK64" s="81" t="s">
        <v>1199</v>
      </c>
      <c r="CL64" s="81">
        <v>1001</v>
      </c>
      <c r="CN64" s="81" t="s">
        <v>820</v>
      </c>
      <c r="CO64" s="81" t="s">
        <v>821</v>
      </c>
      <c r="CP64" s="81">
        <v>4</v>
      </c>
      <c r="CQ64" s="81" t="s">
        <v>436</v>
      </c>
      <c r="CR64" s="81" t="s">
        <v>1189</v>
      </c>
      <c r="CS64" s="81">
        <v>1262</v>
      </c>
      <c r="CU64" s="136" t="s">
        <v>906</v>
      </c>
      <c r="CV64" s="136" t="s">
        <v>907</v>
      </c>
      <c r="CW64" s="137">
        <v>2</v>
      </c>
      <c r="CX64" s="136" t="s">
        <v>436</v>
      </c>
      <c r="CY64" s="136" t="s">
        <v>1827</v>
      </c>
      <c r="CZ64" s="138">
        <v>1244</v>
      </c>
      <c r="DB64" s="136" t="s">
        <v>2373</v>
      </c>
      <c r="DC64" s="136" t="s">
        <v>2372</v>
      </c>
      <c r="DD64" s="137">
        <v>7</v>
      </c>
      <c r="DE64" s="136" t="s">
        <v>436</v>
      </c>
      <c r="DF64" s="136" t="s">
        <v>1114</v>
      </c>
      <c r="DG64" s="144">
        <v>1011</v>
      </c>
      <c r="DI64" s="136" t="s">
        <v>1778</v>
      </c>
      <c r="DJ64" s="136" t="s">
        <v>758</v>
      </c>
      <c r="DK64" s="137">
        <v>12</v>
      </c>
      <c r="DL64" s="136" t="s">
        <v>529</v>
      </c>
      <c r="DM64" s="136" t="s">
        <v>2127</v>
      </c>
      <c r="DN64" s="144">
        <v>1573</v>
      </c>
    </row>
    <row r="65" spans="1:118" x14ac:dyDescent="0.25">
      <c r="A65" s="81" t="s">
        <v>852</v>
      </c>
      <c r="B65" s="81" t="s">
        <v>853</v>
      </c>
      <c r="C65" s="81">
        <v>24</v>
      </c>
      <c r="D65" s="81" t="s">
        <v>436</v>
      </c>
      <c r="E65" s="81" t="s">
        <v>1693</v>
      </c>
      <c r="F65" s="81">
        <v>1518</v>
      </c>
      <c r="H65" s="81" t="s">
        <v>906</v>
      </c>
      <c r="I65" s="81" t="s">
        <v>907</v>
      </c>
      <c r="J65" s="81">
        <v>4</v>
      </c>
      <c r="K65" s="81" t="s">
        <v>529</v>
      </c>
      <c r="L65" s="81" t="s">
        <v>1167</v>
      </c>
      <c r="M65" s="81">
        <v>1031</v>
      </c>
      <c r="O65" s="81" t="s">
        <v>2230</v>
      </c>
      <c r="P65" s="81" t="s">
        <v>866</v>
      </c>
      <c r="Q65" s="81">
        <v>6</v>
      </c>
      <c r="R65" s="81" t="s">
        <v>529</v>
      </c>
      <c r="S65" s="81" t="s">
        <v>1704</v>
      </c>
      <c r="T65" s="81">
        <v>1181</v>
      </c>
      <c r="V65" s="81" t="s">
        <v>747</v>
      </c>
      <c r="W65" s="81" t="s">
        <v>748</v>
      </c>
      <c r="X65" s="81">
        <v>12</v>
      </c>
      <c r="Y65" s="81" t="s">
        <v>529</v>
      </c>
      <c r="Z65" s="81" t="s">
        <v>1219</v>
      </c>
      <c r="AA65" s="81">
        <v>1027</v>
      </c>
      <c r="AC65" s="81" t="s">
        <v>1677</v>
      </c>
      <c r="AD65" s="81" t="s">
        <v>1465</v>
      </c>
      <c r="AE65" s="81">
        <v>2</v>
      </c>
      <c r="AF65" s="81" t="s">
        <v>436</v>
      </c>
      <c r="AG65" s="81" t="s">
        <v>1678</v>
      </c>
      <c r="AH65" s="81">
        <v>1237</v>
      </c>
      <c r="AJ65" s="81" t="s">
        <v>747</v>
      </c>
      <c r="AK65" s="81" t="s">
        <v>748</v>
      </c>
      <c r="AL65" s="81">
        <v>12</v>
      </c>
      <c r="AM65" s="81" t="s">
        <v>529</v>
      </c>
      <c r="AN65" s="81" t="s">
        <v>1208</v>
      </c>
      <c r="AO65" s="81">
        <v>1020</v>
      </c>
      <c r="AQ65" s="81" t="s">
        <v>772</v>
      </c>
      <c r="AR65" s="81" t="s">
        <v>773</v>
      </c>
      <c r="AS65" s="81">
        <v>2</v>
      </c>
      <c r="AT65" s="81" t="s">
        <v>529</v>
      </c>
      <c r="AU65" s="81" t="s">
        <v>1694</v>
      </c>
      <c r="AV65" s="81">
        <v>1504</v>
      </c>
      <c r="AX65" s="81" t="s">
        <v>916</v>
      </c>
      <c r="AY65" s="81" t="s">
        <v>917</v>
      </c>
      <c r="AZ65" s="81">
        <v>2</v>
      </c>
      <c r="BA65" s="81" t="s">
        <v>529</v>
      </c>
      <c r="BB65" s="81" t="s">
        <v>1712</v>
      </c>
      <c r="BC65" s="81">
        <v>1458</v>
      </c>
      <c r="BE65" s="81" t="s">
        <v>906</v>
      </c>
      <c r="BF65" s="81" t="s">
        <v>907</v>
      </c>
      <c r="BG65" s="81">
        <v>12</v>
      </c>
      <c r="BH65" s="81" t="s">
        <v>436</v>
      </c>
      <c r="BI65" s="81" t="s">
        <v>1741</v>
      </c>
      <c r="BJ65" s="81">
        <v>1118</v>
      </c>
      <c r="BL65" s="81" t="s">
        <v>2320</v>
      </c>
      <c r="BM65" s="81" t="s">
        <v>1059</v>
      </c>
      <c r="BN65" s="81">
        <v>12</v>
      </c>
      <c r="BO65" s="81" t="s">
        <v>529</v>
      </c>
      <c r="BP65" s="81" t="s">
        <v>1100</v>
      </c>
      <c r="BQ65" s="81">
        <v>1027</v>
      </c>
      <c r="BS65" s="81" t="s">
        <v>1010</v>
      </c>
      <c r="BT65" s="81" t="s">
        <v>1011</v>
      </c>
      <c r="BU65" s="81">
        <v>1</v>
      </c>
      <c r="BV65" s="81" t="s">
        <v>529</v>
      </c>
      <c r="BW65" s="81" t="s">
        <v>1245</v>
      </c>
      <c r="BX65" s="81">
        <v>1100</v>
      </c>
      <c r="BZ65" s="81" t="s">
        <v>1060</v>
      </c>
      <c r="CA65" s="81" t="s">
        <v>787</v>
      </c>
      <c r="CB65" s="81">
        <v>12</v>
      </c>
      <c r="CC65" s="81" t="s">
        <v>529</v>
      </c>
      <c r="CD65" s="81" t="s">
        <v>1770</v>
      </c>
      <c r="CE65" s="81">
        <v>1037</v>
      </c>
      <c r="CG65" s="81" t="s">
        <v>979</v>
      </c>
      <c r="CH65" s="81" t="s">
        <v>980</v>
      </c>
      <c r="CI65" s="81">
        <v>48</v>
      </c>
      <c r="CJ65" s="81" t="s">
        <v>529</v>
      </c>
      <c r="CK65" s="81" t="s">
        <v>1199</v>
      </c>
      <c r="CL65" s="81">
        <v>1001</v>
      </c>
      <c r="CN65" s="81" t="s">
        <v>2323</v>
      </c>
      <c r="CO65" s="81" t="s">
        <v>851</v>
      </c>
      <c r="CP65" s="81">
        <v>2</v>
      </c>
      <c r="CQ65" s="81" t="s">
        <v>436</v>
      </c>
      <c r="CR65" s="81" t="s">
        <v>2326</v>
      </c>
      <c r="CS65" s="81">
        <v>1169</v>
      </c>
      <c r="CU65" s="136" t="s">
        <v>816</v>
      </c>
      <c r="CV65" s="136" t="s">
        <v>817</v>
      </c>
      <c r="CW65" s="137">
        <v>4</v>
      </c>
      <c r="CX65" s="136" t="s">
        <v>436</v>
      </c>
      <c r="CY65" s="136" t="s">
        <v>2310</v>
      </c>
      <c r="CZ65" s="138">
        <v>1160</v>
      </c>
      <c r="DB65" s="136" t="s">
        <v>2371</v>
      </c>
      <c r="DC65" s="136" t="s">
        <v>2370</v>
      </c>
      <c r="DD65" s="137">
        <v>3</v>
      </c>
      <c r="DE65" s="136" t="s">
        <v>436</v>
      </c>
      <c r="DF65" s="136" t="s">
        <v>1114</v>
      </c>
      <c r="DG65" s="144">
        <v>1011</v>
      </c>
      <c r="DI65" s="136" t="s">
        <v>1778</v>
      </c>
      <c r="DJ65" s="136" t="s">
        <v>758</v>
      </c>
      <c r="DK65" s="137">
        <v>12</v>
      </c>
      <c r="DL65" s="136" t="s">
        <v>2152</v>
      </c>
      <c r="DM65" s="136" t="s">
        <v>2364</v>
      </c>
      <c r="DN65" s="144">
        <v>1593</v>
      </c>
    </row>
    <row r="66" spans="1:118" x14ac:dyDescent="0.25">
      <c r="A66" s="81" t="s">
        <v>899</v>
      </c>
      <c r="B66" s="81" t="s">
        <v>900</v>
      </c>
      <c r="C66" s="81">
        <v>2</v>
      </c>
      <c r="D66" s="81" t="s">
        <v>436</v>
      </c>
      <c r="E66" s="81" t="s">
        <v>1693</v>
      </c>
      <c r="F66" s="81">
        <v>1518</v>
      </c>
      <c r="H66" s="81" t="s">
        <v>745</v>
      </c>
      <c r="I66" s="81" t="s">
        <v>746</v>
      </c>
      <c r="J66" s="81">
        <v>24</v>
      </c>
      <c r="K66" s="81" t="s">
        <v>529</v>
      </c>
      <c r="L66" s="81" t="s">
        <v>1167</v>
      </c>
      <c r="M66" s="81">
        <v>1031</v>
      </c>
      <c r="O66" s="81" t="s">
        <v>1001</v>
      </c>
      <c r="P66" s="81" t="s">
        <v>1002</v>
      </c>
      <c r="Q66" s="81">
        <v>6</v>
      </c>
      <c r="R66" s="81" t="s">
        <v>529</v>
      </c>
      <c r="S66" s="81" t="s">
        <v>1704</v>
      </c>
      <c r="T66" s="81">
        <v>1181</v>
      </c>
      <c r="V66" s="81" t="s">
        <v>940</v>
      </c>
      <c r="W66" s="81" t="s">
        <v>941</v>
      </c>
      <c r="X66" s="81">
        <v>12</v>
      </c>
      <c r="Y66" s="81" t="s">
        <v>529</v>
      </c>
      <c r="Z66" s="81" t="s">
        <v>1100</v>
      </c>
      <c r="AA66" s="81">
        <v>1027</v>
      </c>
      <c r="AC66" s="81" t="s">
        <v>973</v>
      </c>
      <c r="AD66" s="81" t="s">
        <v>974</v>
      </c>
      <c r="AE66" s="81">
        <v>12</v>
      </c>
      <c r="AF66" s="81" t="s">
        <v>436</v>
      </c>
      <c r="AG66" s="81" t="s">
        <v>1226</v>
      </c>
      <c r="AH66" s="81">
        <v>1442</v>
      </c>
      <c r="AJ66" s="81" t="s">
        <v>774</v>
      </c>
      <c r="AK66" s="81" t="s">
        <v>775</v>
      </c>
      <c r="AL66" s="81">
        <v>4</v>
      </c>
      <c r="AM66" s="81" t="s">
        <v>436</v>
      </c>
      <c r="AN66" s="81" t="s">
        <v>1209</v>
      </c>
      <c r="AO66" s="81">
        <v>1213</v>
      </c>
      <c r="AQ66" s="81" t="s">
        <v>737</v>
      </c>
      <c r="AR66" s="81" t="s">
        <v>738</v>
      </c>
      <c r="AS66" s="81">
        <v>2</v>
      </c>
      <c r="AT66" s="81" t="s">
        <v>529</v>
      </c>
      <c r="AU66" s="81" t="s">
        <v>1694</v>
      </c>
      <c r="AV66" s="81">
        <v>1504</v>
      </c>
      <c r="AX66" s="81" t="s">
        <v>916</v>
      </c>
      <c r="AY66" s="81" t="s">
        <v>917</v>
      </c>
      <c r="AZ66" s="81">
        <v>2</v>
      </c>
      <c r="BA66" s="81" t="s">
        <v>436</v>
      </c>
      <c r="BB66" s="81" t="s">
        <v>1927</v>
      </c>
      <c r="BC66" s="81">
        <v>1228</v>
      </c>
      <c r="BE66" s="81" t="s">
        <v>864</v>
      </c>
      <c r="BF66" s="81" t="s">
        <v>865</v>
      </c>
      <c r="BG66" s="81">
        <v>12</v>
      </c>
      <c r="BH66" s="81" t="s">
        <v>436</v>
      </c>
      <c r="BI66" s="81" t="s">
        <v>1741</v>
      </c>
      <c r="BJ66" s="81">
        <v>1118</v>
      </c>
      <c r="BL66" s="81" t="s">
        <v>1071</v>
      </c>
      <c r="BM66" s="81" t="s">
        <v>1072</v>
      </c>
      <c r="BN66" s="81">
        <v>10</v>
      </c>
      <c r="BO66" s="81" t="s">
        <v>529</v>
      </c>
      <c r="BP66" s="81" t="s">
        <v>1167</v>
      </c>
      <c r="BQ66" s="81">
        <v>1031</v>
      </c>
      <c r="BS66" s="81" t="s">
        <v>1784</v>
      </c>
      <c r="BT66" s="81" t="s">
        <v>1004</v>
      </c>
      <c r="BU66" s="81">
        <v>1</v>
      </c>
      <c r="BV66" s="81" t="s">
        <v>529</v>
      </c>
      <c r="BW66" s="81" t="s">
        <v>1245</v>
      </c>
      <c r="BX66" s="81">
        <v>1100</v>
      </c>
      <c r="BZ66" s="81" t="s">
        <v>788</v>
      </c>
      <c r="CA66" s="81" t="s">
        <v>789</v>
      </c>
      <c r="CB66" s="81">
        <v>12</v>
      </c>
      <c r="CC66" s="81" t="s">
        <v>529</v>
      </c>
      <c r="CD66" s="81" t="s">
        <v>1770</v>
      </c>
      <c r="CE66" s="81">
        <v>1037</v>
      </c>
      <c r="CG66" s="81" t="s">
        <v>804</v>
      </c>
      <c r="CH66" s="81" t="s">
        <v>805</v>
      </c>
      <c r="CI66" s="81">
        <v>72</v>
      </c>
      <c r="CJ66" s="81" t="s">
        <v>529</v>
      </c>
      <c r="CK66" s="81" t="s">
        <v>1199</v>
      </c>
      <c r="CL66" s="81">
        <v>1001</v>
      </c>
      <c r="CN66" s="81" t="s">
        <v>1043</v>
      </c>
      <c r="CO66" s="81" t="s">
        <v>825</v>
      </c>
      <c r="CP66" s="81">
        <v>12</v>
      </c>
      <c r="CQ66" s="81" t="s">
        <v>436</v>
      </c>
      <c r="CR66" s="81" t="s">
        <v>1189</v>
      </c>
      <c r="CS66" s="81">
        <v>1262</v>
      </c>
      <c r="CU66" s="136" t="s">
        <v>864</v>
      </c>
      <c r="CV66" s="136" t="s">
        <v>865</v>
      </c>
      <c r="CW66" s="137">
        <v>4</v>
      </c>
      <c r="CX66" s="136" t="s">
        <v>436</v>
      </c>
      <c r="CY66" s="136" t="s">
        <v>2310</v>
      </c>
      <c r="CZ66" s="138">
        <v>1160</v>
      </c>
      <c r="DB66" s="136" t="s">
        <v>2375</v>
      </c>
      <c r="DC66" s="136" t="s">
        <v>2374</v>
      </c>
      <c r="DD66" s="137">
        <v>4</v>
      </c>
      <c r="DE66" s="136" t="s">
        <v>529</v>
      </c>
      <c r="DF66" s="136" t="s">
        <v>1100</v>
      </c>
      <c r="DG66" s="144">
        <v>1027</v>
      </c>
      <c r="DI66" s="136" t="s">
        <v>1778</v>
      </c>
      <c r="DJ66" s="136" t="s">
        <v>758</v>
      </c>
      <c r="DK66" s="137">
        <v>24</v>
      </c>
      <c r="DL66" s="136" t="s">
        <v>437</v>
      </c>
      <c r="DM66" s="136" t="s">
        <v>1707</v>
      </c>
      <c r="DN66" s="144">
        <v>1110</v>
      </c>
    </row>
    <row r="67" spans="1:118" x14ac:dyDescent="0.25">
      <c r="A67" s="81" t="s">
        <v>1056</v>
      </c>
      <c r="B67" s="81" t="s">
        <v>754</v>
      </c>
      <c r="C67" s="81">
        <v>12</v>
      </c>
      <c r="D67" s="81" t="s">
        <v>436</v>
      </c>
      <c r="E67" s="81" t="s">
        <v>1226</v>
      </c>
      <c r="F67" s="81">
        <v>1442</v>
      </c>
      <c r="H67" s="81" t="s">
        <v>2227</v>
      </c>
      <c r="I67" s="81" t="s">
        <v>882</v>
      </c>
      <c r="J67" s="81">
        <v>6</v>
      </c>
      <c r="K67" s="81" t="s">
        <v>436</v>
      </c>
      <c r="L67" s="81" t="s">
        <v>1883</v>
      </c>
      <c r="M67" s="81">
        <v>1009</v>
      </c>
      <c r="O67" s="81" t="s">
        <v>940</v>
      </c>
      <c r="P67" s="81" t="s">
        <v>941</v>
      </c>
      <c r="Q67" s="81">
        <v>12</v>
      </c>
      <c r="R67" s="81" t="s">
        <v>529</v>
      </c>
      <c r="S67" s="81" t="s">
        <v>1704</v>
      </c>
      <c r="T67" s="81">
        <v>1181</v>
      </c>
      <c r="V67" s="81" t="s">
        <v>940</v>
      </c>
      <c r="W67" s="81" t="s">
        <v>941</v>
      </c>
      <c r="X67" s="81">
        <v>12</v>
      </c>
      <c r="Y67" s="81" t="s">
        <v>529</v>
      </c>
      <c r="Z67" s="81" t="s">
        <v>1219</v>
      </c>
      <c r="AA67" s="81">
        <v>1027</v>
      </c>
      <c r="AC67" s="81" t="s">
        <v>778</v>
      </c>
      <c r="AD67" s="81" t="s">
        <v>779</v>
      </c>
      <c r="AE67" s="81">
        <v>6</v>
      </c>
      <c r="AF67" s="81" t="s">
        <v>529</v>
      </c>
      <c r="AG67" s="81" t="s">
        <v>1708</v>
      </c>
      <c r="AH67" s="81">
        <v>1504</v>
      </c>
      <c r="AJ67" s="81" t="s">
        <v>1043</v>
      </c>
      <c r="AK67" s="81" t="s">
        <v>1044</v>
      </c>
      <c r="AL67" s="81">
        <v>12</v>
      </c>
      <c r="AM67" s="81" t="s">
        <v>437</v>
      </c>
      <c r="AN67" s="81" t="s">
        <v>1210</v>
      </c>
      <c r="AO67" s="81">
        <v>1351</v>
      </c>
      <c r="AQ67" s="81" t="s">
        <v>729</v>
      </c>
      <c r="AR67" s="81" t="s">
        <v>730</v>
      </c>
      <c r="AS67" s="81">
        <v>2</v>
      </c>
      <c r="AT67" s="81" t="s">
        <v>529</v>
      </c>
      <c r="AU67" s="81" t="s">
        <v>1694</v>
      </c>
      <c r="AV67" s="81">
        <v>1504</v>
      </c>
      <c r="AX67" s="81" t="s">
        <v>990</v>
      </c>
      <c r="AY67" s="81" t="s">
        <v>991</v>
      </c>
      <c r="AZ67" s="81">
        <v>1</v>
      </c>
      <c r="BA67" s="81" t="s">
        <v>529</v>
      </c>
      <c r="BB67" s="81" t="s">
        <v>1118</v>
      </c>
      <c r="BC67" s="81">
        <v>1063</v>
      </c>
      <c r="BE67" s="81" t="s">
        <v>830</v>
      </c>
      <c r="BF67" s="81" t="s">
        <v>831</v>
      </c>
      <c r="BG67" s="81">
        <v>20</v>
      </c>
      <c r="BH67" s="81" t="s">
        <v>436</v>
      </c>
      <c r="BI67" s="81" t="s">
        <v>1741</v>
      </c>
      <c r="BJ67" s="81">
        <v>1118</v>
      </c>
      <c r="BL67" s="81" t="s">
        <v>798</v>
      </c>
      <c r="BM67" s="81" t="s">
        <v>799</v>
      </c>
      <c r="BN67" s="81">
        <v>12</v>
      </c>
      <c r="BO67" s="81" t="s">
        <v>529</v>
      </c>
      <c r="BP67" s="81" t="s">
        <v>1708</v>
      </c>
      <c r="BQ67" s="81">
        <v>1504</v>
      </c>
      <c r="BS67" s="81" t="s">
        <v>1854</v>
      </c>
      <c r="BT67" s="81" t="s">
        <v>1627</v>
      </c>
      <c r="BU67" s="81">
        <v>1</v>
      </c>
      <c r="BV67" s="81" t="s">
        <v>529</v>
      </c>
      <c r="BW67" s="81" t="s">
        <v>1245</v>
      </c>
      <c r="BX67" s="81">
        <v>1100</v>
      </c>
      <c r="BZ67" s="81" t="s">
        <v>804</v>
      </c>
      <c r="CA67" s="81" t="s">
        <v>805</v>
      </c>
      <c r="CB67" s="81">
        <v>12</v>
      </c>
      <c r="CC67" s="81" t="s">
        <v>436</v>
      </c>
      <c r="CD67" s="81" t="s">
        <v>1706</v>
      </c>
      <c r="CE67" s="81">
        <v>1133</v>
      </c>
      <c r="CG67" s="81" t="s">
        <v>780</v>
      </c>
      <c r="CH67" s="81" t="s">
        <v>781</v>
      </c>
      <c r="CI67" s="81">
        <v>36</v>
      </c>
      <c r="CJ67" s="81" t="s">
        <v>529</v>
      </c>
      <c r="CK67" s="81" t="s">
        <v>1199</v>
      </c>
      <c r="CL67" s="81">
        <v>1001</v>
      </c>
      <c r="CN67" s="81" t="s">
        <v>836</v>
      </c>
      <c r="CO67" s="81" t="s">
        <v>837</v>
      </c>
      <c r="CP67" s="81">
        <v>2</v>
      </c>
      <c r="CQ67" s="81" t="s">
        <v>436</v>
      </c>
      <c r="CR67" s="81" t="s">
        <v>2326</v>
      </c>
      <c r="CS67" s="81">
        <v>1169</v>
      </c>
      <c r="CU67" s="136" t="s">
        <v>893</v>
      </c>
      <c r="CV67" s="136" t="s">
        <v>894</v>
      </c>
      <c r="CW67" s="137">
        <v>12</v>
      </c>
      <c r="CX67" s="136" t="s">
        <v>436</v>
      </c>
      <c r="CY67" s="136" t="s">
        <v>1827</v>
      </c>
      <c r="CZ67" s="138">
        <v>1244</v>
      </c>
      <c r="DB67" s="136" t="s">
        <v>2377</v>
      </c>
      <c r="DC67" s="136" t="s">
        <v>2376</v>
      </c>
      <c r="DD67" s="137">
        <v>4</v>
      </c>
      <c r="DE67" s="136" t="s">
        <v>529</v>
      </c>
      <c r="DF67" s="136" t="s">
        <v>1100</v>
      </c>
      <c r="DG67" s="144">
        <v>1027</v>
      </c>
      <c r="DI67" s="136" t="s">
        <v>1778</v>
      </c>
      <c r="DJ67" s="136" t="s">
        <v>758</v>
      </c>
      <c r="DK67" s="137">
        <v>24</v>
      </c>
      <c r="DL67" s="136" t="s">
        <v>529</v>
      </c>
      <c r="DM67" s="136" t="s">
        <v>1100</v>
      </c>
      <c r="DN67" s="144">
        <v>1027</v>
      </c>
    </row>
    <row r="68" spans="1:118" x14ac:dyDescent="0.25">
      <c r="A68" s="81" t="s">
        <v>810</v>
      </c>
      <c r="B68" s="81" t="s">
        <v>811</v>
      </c>
      <c r="C68" s="81">
        <v>2</v>
      </c>
      <c r="D68" s="81" t="s">
        <v>436</v>
      </c>
      <c r="E68" s="81" t="s">
        <v>1226</v>
      </c>
      <c r="F68" s="81">
        <v>1442</v>
      </c>
      <c r="H68" s="81" t="s">
        <v>2230</v>
      </c>
      <c r="I68" s="81" t="s">
        <v>866</v>
      </c>
      <c r="J68" s="81">
        <v>6</v>
      </c>
      <c r="K68" s="81" t="s">
        <v>436</v>
      </c>
      <c r="L68" s="81" t="s">
        <v>1883</v>
      </c>
      <c r="M68" s="81">
        <v>1009</v>
      </c>
      <c r="O68" s="81" t="s">
        <v>765</v>
      </c>
      <c r="P68" s="81" t="s">
        <v>766</v>
      </c>
      <c r="Q68" s="81">
        <v>2</v>
      </c>
      <c r="R68" s="81" t="s">
        <v>529</v>
      </c>
      <c r="S68" s="81" t="s">
        <v>1245</v>
      </c>
      <c r="T68" s="81">
        <v>1100</v>
      </c>
      <c r="V68" s="81" t="s">
        <v>962</v>
      </c>
      <c r="W68" s="81" t="s">
        <v>2206</v>
      </c>
      <c r="X68" s="81">
        <v>12</v>
      </c>
      <c r="Y68" s="81" t="s">
        <v>529</v>
      </c>
      <c r="Z68" s="81" t="s">
        <v>1100</v>
      </c>
      <c r="AA68" s="81">
        <v>1027</v>
      </c>
      <c r="AC68" s="81" t="s">
        <v>741</v>
      </c>
      <c r="AD68" s="81" t="s">
        <v>742</v>
      </c>
      <c r="AE68" s="81">
        <v>6</v>
      </c>
      <c r="AF68" s="81" t="s">
        <v>436</v>
      </c>
      <c r="AG68" s="81" t="s">
        <v>1709</v>
      </c>
      <c r="AH68" s="81">
        <v>1297</v>
      </c>
      <c r="AJ68" s="81" t="s">
        <v>946</v>
      </c>
      <c r="AK68" s="81" t="s">
        <v>947</v>
      </c>
      <c r="AL68" s="81">
        <v>12</v>
      </c>
      <c r="AM68" s="81" t="s">
        <v>437</v>
      </c>
      <c r="AN68" s="81" t="s">
        <v>1210</v>
      </c>
      <c r="AO68" s="81">
        <v>1351</v>
      </c>
      <c r="AQ68" s="81" t="s">
        <v>743</v>
      </c>
      <c r="AR68" s="81" t="s">
        <v>744</v>
      </c>
      <c r="AS68" s="81">
        <v>12</v>
      </c>
      <c r="AT68" s="81" t="s">
        <v>529</v>
      </c>
      <c r="AU68" s="81" t="s">
        <v>1694</v>
      </c>
      <c r="AV68" s="81">
        <v>1504</v>
      </c>
      <c r="AX68" s="81" t="s">
        <v>990</v>
      </c>
      <c r="AY68" s="81" t="s">
        <v>991</v>
      </c>
      <c r="AZ68" s="81">
        <v>10</v>
      </c>
      <c r="BA68" s="81" t="s">
        <v>1173</v>
      </c>
      <c r="BB68" s="81" t="s">
        <v>1174</v>
      </c>
      <c r="BC68" s="81">
        <v>0</v>
      </c>
      <c r="BE68" s="81" t="s">
        <v>733</v>
      </c>
      <c r="BF68" s="81" t="s">
        <v>734</v>
      </c>
      <c r="BG68" s="81">
        <v>6</v>
      </c>
      <c r="BH68" s="81" t="s">
        <v>436</v>
      </c>
      <c r="BI68" s="81" t="s">
        <v>1741</v>
      </c>
      <c r="BJ68" s="81">
        <v>1118</v>
      </c>
      <c r="BL68" s="81" t="s">
        <v>818</v>
      </c>
      <c r="BM68" s="81" t="s">
        <v>819</v>
      </c>
      <c r="BN68" s="81">
        <v>8</v>
      </c>
      <c r="BO68" s="81" t="s">
        <v>529</v>
      </c>
      <c r="BP68" s="81" t="s">
        <v>1100</v>
      </c>
      <c r="BQ68" s="81">
        <v>1027</v>
      </c>
      <c r="BS68" s="81" t="s">
        <v>1858</v>
      </c>
      <c r="BT68" s="81" t="s">
        <v>1005</v>
      </c>
      <c r="BU68" s="81">
        <v>1</v>
      </c>
      <c r="BV68" s="81" t="s">
        <v>529</v>
      </c>
      <c r="BW68" s="81" t="s">
        <v>1245</v>
      </c>
      <c r="BX68" s="81">
        <v>1100</v>
      </c>
      <c r="BZ68" s="81" t="s">
        <v>747</v>
      </c>
      <c r="CA68" s="81" t="s">
        <v>748</v>
      </c>
      <c r="CB68" s="81">
        <v>12</v>
      </c>
      <c r="CC68" s="81" t="s">
        <v>436</v>
      </c>
      <c r="CD68" s="81" t="s">
        <v>1233</v>
      </c>
      <c r="CE68" s="81">
        <v>1481</v>
      </c>
      <c r="CG68" s="81" t="s">
        <v>782</v>
      </c>
      <c r="CH68" s="81" t="s">
        <v>783</v>
      </c>
      <c r="CI68" s="81">
        <v>48</v>
      </c>
      <c r="CJ68" s="81" t="s">
        <v>529</v>
      </c>
      <c r="CK68" s="81" t="s">
        <v>1199</v>
      </c>
      <c r="CL68" s="81">
        <v>1001</v>
      </c>
      <c r="CN68" s="81" t="s">
        <v>768</v>
      </c>
      <c r="CO68" s="81" t="s">
        <v>769</v>
      </c>
      <c r="CP68" s="81">
        <v>2</v>
      </c>
      <c r="CQ68" s="81" t="s">
        <v>436</v>
      </c>
      <c r="CR68" s="81" t="s">
        <v>2326</v>
      </c>
      <c r="CS68" s="81">
        <v>1169</v>
      </c>
      <c r="CU68" s="136" t="s">
        <v>893</v>
      </c>
      <c r="CV68" s="136" t="s">
        <v>894</v>
      </c>
      <c r="CW68" s="137">
        <v>12</v>
      </c>
      <c r="CX68" s="136" t="s">
        <v>436</v>
      </c>
      <c r="CY68" s="136" t="s">
        <v>1865</v>
      </c>
      <c r="CZ68" s="138">
        <v>1490</v>
      </c>
      <c r="DB68" s="136" t="s">
        <v>2373</v>
      </c>
      <c r="DC68" s="136" t="s">
        <v>2372</v>
      </c>
      <c r="DD68" s="137">
        <v>2</v>
      </c>
      <c r="DE68" s="136" t="s">
        <v>529</v>
      </c>
      <c r="DF68" s="136" t="s">
        <v>1100</v>
      </c>
      <c r="DG68" s="144">
        <v>1027</v>
      </c>
      <c r="DI68" s="136" t="s">
        <v>1778</v>
      </c>
      <c r="DJ68" s="136" t="s">
        <v>758</v>
      </c>
      <c r="DK68" s="137">
        <v>12</v>
      </c>
      <c r="DL68" s="136" t="s">
        <v>436</v>
      </c>
      <c r="DM68" s="136" t="s">
        <v>2406</v>
      </c>
      <c r="DN68" s="144">
        <v>1529</v>
      </c>
    </row>
    <row r="69" spans="1:118" x14ac:dyDescent="0.25">
      <c r="A69" s="81" t="s">
        <v>942</v>
      </c>
      <c r="B69" s="81" t="s">
        <v>943</v>
      </c>
      <c r="C69" s="81">
        <v>12</v>
      </c>
      <c r="D69" s="81" t="s">
        <v>436</v>
      </c>
      <c r="E69" s="81" t="s">
        <v>1226</v>
      </c>
      <c r="F69" s="81">
        <v>1442</v>
      </c>
      <c r="H69" s="81" t="s">
        <v>2263</v>
      </c>
      <c r="I69" s="81" t="s">
        <v>877</v>
      </c>
      <c r="J69" s="81">
        <v>6</v>
      </c>
      <c r="K69" s="81" t="s">
        <v>436</v>
      </c>
      <c r="L69" s="81" t="s">
        <v>1883</v>
      </c>
      <c r="M69" s="81">
        <v>1009</v>
      </c>
      <c r="O69" s="81" t="s">
        <v>729</v>
      </c>
      <c r="P69" s="81" t="s">
        <v>730</v>
      </c>
      <c r="Q69" s="81">
        <v>4</v>
      </c>
      <c r="R69" s="81" t="s">
        <v>529</v>
      </c>
      <c r="S69" s="81" t="s">
        <v>1245</v>
      </c>
      <c r="T69" s="81">
        <v>1100</v>
      </c>
      <c r="V69" s="81" t="s">
        <v>962</v>
      </c>
      <c r="W69" s="81" t="s">
        <v>2206</v>
      </c>
      <c r="X69" s="81">
        <v>12</v>
      </c>
      <c r="Y69" s="81" t="s">
        <v>529</v>
      </c>
      <c r="Z69" s="81" t="s">
        <v>1219</v>
      </c>
      <c r="AA69" s="81">
        <v>1027</v>
      </c>
      <c r="AC69" s="81" t="s">
        <v>940</v>
      </c>
      <c r="AD69" s="81" t="s">
        <v>941</v>
      </c>
      <c r="AE69" s="81">
        <v>12</v>
      </c>
      <c r="AF69" s="81" t="s">
        <v>529</v>
      </c>
      <c r="AG69" s="81" t="s">
        <v>1682</v>
      </c>
      <c r="AH69" s="81">
        <v>1327</v>
      </c>
      <c r="AJ69" s="81" t="s">
        <v>804</v>
      </c>
      <c r="AK69" s="81" t="s">
        <v>805</v>
      </c>
      <c r="AL69" s="81">
        <v>12</v>
      </c>
      <c r="AM69" s="81" t="s">
        <v>437</v>
      </c>
      <c r="AN69" s="81" t="s">
        <v>1210</v>
      </c>
      <c r="AO69" s="81">
        <v>1351</v>
      </c>
      <c r="AQ69" s="81" t="s">
        <v>745</v>
      </c>
      <c r="AR69" s="81" t="s">
        <v>746</v>
      </c>
      <c r="AS69" s="81">
        <v>12</v>
      </c>
      <c r="AT69" s="81" t="s">
        <v>529</v>
      </c>
      <c r="AU69" s="81" t="s">
        <v>1694</v>
      </c>
      <c r="AV69" s="81">
        <v>1504</v>
      </c>
      <c r="AX69" s="81" t="s">
        <v>1069</v>
      </c>
      <c r="AY69" s="81" t="s">
        <v>1070</v>
      </c>
      <c r="AZ69" s="81">
        <v>10</v>
      </c>
      <c r="BA69" s="81" t="s">
        <v>1173</v>
      </c>
      <c r="BB69" s="81" t="s">
        <v>1174</v>
      </c>
      <c r="BC69" s="81">
        <v>0</v>
      </c>
      <c r="BE69" s="81" t="s">
        <v>832</v>
      </c>
      <c r="BF69" s="81" t="s">
        <v>833</v>
      </c>
      <c r="BG69" s="81">
        <v>6</v>
      </c>
      <c r="BH69" s="81" t="s">
        <v>436</v>
      </c>
      <c r="BI69" s="81" t="s">
        <v>1741</v>
      </c>
      <c r="BJ69" s="81">
        <v>1118</v>
      </c>
      <c r="BL69" s="81" t="s">
        <v>981</v>
      </c>
      <c r="BM69" s="81" t="s">
        <v>982</v>
      </c>
      <c r="BN69" s="81">
        <v>6</v>
      </c>
      <c r="BO69" s="81" t="s">
        <v>529</v>
      </c>
      <c r="BP69" s="81" t="s">
        <v>1100</v>
      </c>
      <c r="BQ69" s="81">
        <v>1027</v>
      </c>
      <c r="BS69" s="81" t="s">
        <v>1847</v>
      </c>
      <c r="BT69" s="81" t="s">
        <v>1635</v>
      </c>
      <c r="BU69" s="81">
        <v>1</v>
      </c>
      <c r="BV69" s="81" t="s">
        <v>529</v>
      </c>
      <c r="BW69" s="81" t="s">
        <v>1245</v>
      </c>
      <c r="BX69" s="81">
        <v>1100</v>
      </c>
      <c r="BZ69" s="81" t="s">
        <v>780</v>
      </c>
      <c r="CA69" s="81" t="s">
        <v>781</v>
      </c>
      <c r="CB69" s="81">
        <v>12</v>
      </c>
      <c r="CC69" s="81" t="s">
        <v>436</v>
      </c>
      <c r="CD69" s="81" t="s">
        <v>1709</v>
      </c>
      <c r="CE69" s="81">
        <v>1297</v>
      </c>
      <c r="CG69" s="81" t="s">
        <v>977</v>
      </c>
      <c r="CH69" s="81" t="s">
        <v>978</v>
      </c>
      <c r="CI69" s="81">
        <v>12</v>
      </c>
      <c r="CJ69" s="81" t="s">
        <v>529</v>
      </c>
      <c r="CK69" s="81" t="s">
        <v>1203</v>
      </c>
      <c r="CL69" s="81">
        <v>1440</v>
      </c>
      <c r="CN69" s="81" t="s">
        <v>845</v>
      </c>
      <c r="CO69" s="81" t="s">
        <v>846</v>
      </c>
      <c r="CP69" s="81">
        <v>2</v>
      </c>
      <c r="CQ69" s="81" t="s">
        <v>436</v>
      </c>
      <c r="CR69" s="81" t="s">
        <v>2326</v>
      </c>
      <c r="CS69" s="81">
        <v>1169</v>
      </c>
      <c r="CU69" s="136" t="s">
        <v>862</v>
      </c>
      <c r="CV69" s="136" t="s">
        <v>863</v>
      </c>
      <c r="CW69" s="137">
        <v>4</v>
      </c>
      <c r="CX69" s="136" t="s">
        <v>436</v>
      </c>
      <c r="CY69" s="136" t="s">
        <v>2310</v>
      </c>
      <c r="CZ69" s="138">
        <v>1160</v>
      </c>
      <c r="DB69" s="136" t="s">
        <v>2371</v>
      </c>
      <c r="DC69" s="136" t="s">
        <v>2370</v>
      </c>
      <c r="DD69" s="137">
        <v>2</v>
      </c>
      <c r="DE69" s="136" t="s">
        <v>529</v>
      </c>
      <c r="DF69" s="136" t="s">
        <v>1100</v>
      </c>
      <c r="DG69" s="144">
        <v>1027</v>
      </c>
      <c r="DI69" s="136" t="s">
        <v>1778</v>
      </c>
      <c r="DJ69" s="136" t="s">
        <v>758</v>
      </c>
      <c r="DK69" s="137">
        <v>12</v>
      </c>
      <c r="DL69" s="136" t="s">
        <v>436</v>
      </c>
      <c r="DM69" s="136" t="s">
        <v>717</v>
      </c>
      <c r="DN69" s="144">
        <v>1538</v>
      </c>
    </row>
    <row r="70" spans="1:118" x14ac:dyDescent="0.25">
      <c r="A70" s="81" t="s">
        <v>856</v>
      </c>
      <c r="B70" s="81" t="s">
        <v>857</v>
      </c>
      <c r="C70" s="81">
        <v>2</v>
      </c>
      <c r="D70" s="81" t="s">
        <v>436</v>
      </c>
      <c r="E70" s="81" t="s">
        <v>1226</v>
      </c>
      <c r="F70" s="81">
        <v>1442</v>
      </c>
      <c r="H70" s="81" t="s">
        <v>1075</v>
      </c>
      <c r="I70" s="81" t="s">
        <v>1076</v>
      </c>
      <c r="J70" s="81">
        <v>1</v>
      </c>
      <c r="K70" s="81" t="s">
        <v>436</v>
      </c>
      <c r="L70" s="81" t="s">
        <v>1883</v>
      </c>
      <c r="M70" s="81">
        <v>1009</v>
      </c>
      <c r="O70" s="81" t="s">
        <v>737</v>
      </c>
      <c r="P70" s="81" t="s">
        <v>738</v>
      </c>
      <c r="Q70" s="81">
        <v>6</v>
      </c>
      <c r="R70" s="81" t="s">
        <v>529</v>
      </c>
      <c r="S70" s="81" t="s">
        <v>1871</v>
      </c>
      <c r="T70" s="81">
        <v>1001</v>
      </c>
      <c r="V70" s="81" t="s">
        <v>973</v>
      </c>
      <c r="W70" s="81" t="s">
        <v>974</v>
      </c>
      <c r="X70" s="81">
        <v>12</v>
      </c>
      <c r="Y70" s="81" t="s">
        <v>529</v>
      </c>
      <c r="Z70" s="81" t="s">
        <v>1100</v>
      </c>
      <c r="AA70" s="81">
        <v>1027</v>
      </c>
      <c r="AC70" s="81" t="s">
        <v>994</v>
      </c>
      <c r="AD70" s="81" t="s">
        <v>995</v>
      </c>
      <c r="AE70" s="81">
        <v>12</v>
      </c>
      <c r="AF70" s="81" t="s">
        <v>436</v>
      </c>
      <c r="AG70" s="81" t="s">
        <v>1097</v>
      </c>
      <c r="AH70" s="81">
        <v>1392</v>
      </c>
      <c r="AJ70" s="81" t="s">
        <v>780</v>
      </c>
      <c r="AK70" s="81" t="s">
        <v>781</v>
      </c>
      <c r="AL70" s="81">
        <v>12</v>
      </c>
      <c r="AM70" s="81" t="s">
        <v>437</v>
      </c>
      <c r="AN70" s="81" t="s">
        <v>1210</v>
      </c>
      <c r="AO70" s="81">
        <v>1351</v>
      </c>
      <c r="AQ70" s="81" t="s">
        <v>914</v>
      </c>
      <c r="AR70" s="81" t="s">
        <v>915</v>
      </c>
      <c r="AS70" s="81">
        <v>6</v>
      </c>
      <c r="AT70" s="81" t="s">
        <v>529</v>
      </c>
      <c r="AU70" s="81" t="s">
        <v>1092</v>
      </c>
      <c r="AV70" s="81">
        <v>1209</v>
      </c>
      <c r="AX70" s="81" t="s">
        <v>826</v>
      </c>
      <c r="AY70" s="81" t="s">
        <v>827</v>
      </c>
      <c r="AZ70" s="81">
        <v>5</v>
      </c>
      <c r="BA70" s="81" t="s">
        <v>436</v>
      </c>
      <c r="BB70" s="81" t="s">
        <v>1152</v>
      </c>
      <c r="BC70" s="81">
        <v>1013</v>
      </c>
      <c r="BE70" s="81" t="s">
        <v>924</v>
      </c>
      <c r="BF70" s="81" t="s">
        <v>925</v>
      </c>
      <c r="BG70" s="81">
        <v>12</v>
      </c>
      <c r="BH70" s="81" t="s">
        <v>436</v>
      </c>
      <c r="BI70" s="81" t="s">
        <v>1741</v>
      </c>
      <c r="BJ70" s="81">
        <v>1118</v>
      </c>
      <c r="BL70" s="81" t="s">
        <v>1043</v>
      </c>
      <c r="BM70" s="81" t="s">
        <v>1044</v>
      </c>
      <c r="BN70" s="81">
        <v>24</v>
      </c>
      <c r="BO70" s="81" t="s">
        <v>436</v>
      </c>
      <c r="BP70" s="81" t="s">
        <v>1223</v>
      </c>
      <c r="BQ70" s="81">
        <v>1045</v>
      </c>
      <c r="BS70" s="81" t="s">
        <v>914</v>
      </c>
      <c r="BT70" s="81" t="s">
        <v>915</v>
      </c>
      <c r="BU70" s="81">
        <v>6</v>
      </c>
      <c r="BV70" s="81" t="s">
        <v>529</v>
      </c>
      <c r="BW70" s="81" t="s">
        <v>1245</v>
      </c>
      <c r="BX70" s="81">
        <v>1100</v>
      </c>
      <c r="BZ70" s="81" t="s">
        <v>962</v>
      </c>
      <c r="CA70" s="81" t="s">
        <v>2206</v>
      </c>
      <c r="CB70" s="81">
        <v>12</v>
      </c>
      <c r="CC70" s="81" t="s">
        <v>529</v>
      </c>
      <c r="CD70" s="81" t="s">
        <v>1219</v>
      </c>
      <c r="CE70" s="81">
        <v>1027</v>
      </c>
      <c r="CG70" s="81" t="s">
        <v>992</v>
      </c>
      <c r="CH70" s="81" t="s">
        <v>993</v>
      </c>
      <c r="CI70" s="81">
        <v>12</v>
      </c>
      <c r="CJ70" s="81" t="s">
        <v>529</v>
      </c>
      <c r="CK70" s="81" t="s">
        <v>1213</v>
      </c>
      <c r="CL70" s="81">
        <v>1472</v>
      </c>
      <c r="CN70" s="81" t="s">
        <v>864</v>
      </c>
      <c r="CO70" s="81" t="s">
        <v>865</v>
      </c>
      <c r="CP70" s="81">
        <v>4</v>
      </c>
      <c r="CQ70" s="81" t="s">
        <v>529</v>
      </c>
      <c r="CR70" s="81" t="s">
        <v>1214</v>
      </c>
      <c r="CS70" s="81">
        <v>1209</v>
      </c>
      <c r="CU70" s="136" t="s">
        <v>867</v>
      </c>
      <c r="CV70" s="136" t="s">
        <v>868</v>
      </c>
      <c r="CW70" s="137">
        <v>4</v>
      </c>
      <c r="CX70" s="136" t="s">
        <v>436</v>
      </c>
      <c r="CY70" s="136" t="s">
        <v>1827</v>
      </c>
      <c r="CZ70" s="138">
        <v>1244</v>
      </c>
      <c r="DB70" s="136" t="s">
        <v>2373</v>
      </c>
      <c r="DC70" s="136" t="s">
        <v>2372</v>
      </c>
      <c r="DD70" s="137">
        <v>10</v>
      </c>
      <c r="DE70" s="136" t="s">
        <v>436</v>
      </c>
      <c r="DF70" s="136" t="s">
        <v>1148</v>
      </c>
      <c r="DG70" s="144">
        <v>1091</v>
      </c>
      <c r="DI70" s="136" t="s">
        <v>952</v>
      </c>
      <c r="DJ70" s="136" t="s">
        <v>953</v>
      </c>
      <c r="DK70" s="137">
        <v>2</v>
      </c>
      <c r="DL70" s="136" t="s">
        <v>1173</v>
      </c>
      <c r="DM70" s="136" t="s">
        <v>2316</v>
      </c>
      <c r="DN70" s="144">
        <v>0</v>
      </c>
    </row>
    <row r="71" spans="1:118" x14ac:dyDescent="0.25">
      <c r="A71" s="81" t="s">
        <v>836</v>
      </c>
      <c r="B71" s="81" t="s">
        <v>837</v>
      </c>
      <c r="C71" s="81">
        <v>2</v>
      </c>
      <c r="D71" s="81" t="s">
        <v>436</v>
      </c>
      <c r="E71" s="81" t="s">
        <v>1226</v>
      </c>
      <c r="F71" s="81">
        <v>1442</v>
      </c>
      <c r="H71" s="81" t="s">
        <v>1065</v>
      </c>
      <c r="I71" s="81" t="s">
        <v>1066</v>
      </c>
      <c r="J71" s="81">
        <v>4</v>
      </c>
      <c r="K71" s="81" t="s">
        <v>436</v>
      </c>
      <c r="L71" s="81" t="s">
        <v>1883</v>
      </c>
      <c r="M71" s="81">
        <v>1009</v>
      </c>
      <c r="O71" s="81" t="s">
        <v>1048</v>
      </c>
      <c r="P71" s="81" t="s">
        <v>1049</v>
      </c>
      <c r="Q71" s="81">
        <v>1</v>
      </c>
      <c r="R71" s="81" t="s">
        <v>529</v>
      </c>
      <c r="S71" s="81" t="s">
        <v>560</v>
      </c>
      <c r="T71" s="81">
        <v>1530</v>
      </c>
      <c r="V71" s="81" t="s">
        <v>973</v>
      </c>
      <c r="W71" s="81" t="s">
        <v>974</v>
      </c>
      <c r="X71" s="81">
        <v>12</v>
      </c>
      <c r="Y71" s="81" t="s">
        <v>529</v>
      </c>
      <c r="Z71" s="81" t="s">
        <v>1100</v>
      </c>
      <c r="AA71" s="81">
        <v>1027</v>
      </c>
      <c r="AC71" s="81" t="s">
        <v>969</v>
      </c>
      <c r="AD71" s="81" t="s">
        <v>970</v>
      </c>
      <c r="AE71" s="81">
        <v>12</v>
      </c>
      <c r="AF71" s="81" t="s">
        <v>436</v>
      </c>
      <c r="AG71" s="81" t="s">
        <v>1215</v>
      </c>
      <c r="AH71" s="81">
        <v>1102</v>
      </c>
      <c r="AJ71" s="81" t="s">
        <v>948</v>
      </c>
      <c r="AK71" s="81" t="s">
        <v>985</v>
      </c>
      <c r="AL71" s="81">
        <v>12</v>
      </c>
      <c r="AM71" s="81" t="s">
        <v>529</v>
      </c>
      <c r="AN71" s="81" t="s">
        <v>1211</v>
      </c>
      <c r="AO71" s="81">
        <v>1063</v>
      </c>
      <c r="AQ71" s="81" t="s">
        <v>926</v>
      </c>
      <c r="AR71" s="81" t="s">
        <v>927</v>
      </c>
      <c r="AS71" s="81">
        <v>1</v>
      </c>
      <c r="AT71" s="81" t="s">
        <v>529</v>
      </c>
      <c r="AU71" s="81" t="s">
        <v>1133</v>
      </c>
      <c r="AV71" s="81">
        <v>1023</v>
      </c>
      <c r="AX71" s="81" t="s">
        <v>826</v>
      </c>
      <c r="AY71" s="81" t="s">
        <v>827</v>
      </c>
      <c r="AZ71" s="81">
        <v>4</v>
      </c>
      <c r="BA71" s="81" t="s">
        <v>437</v>
      </c>
      <c r="BB71" s="81" t="s">
        <v>1187</v>
      </c>
      <c r="BC71" s="81">
        <v>1003</v>
      </c>
      <c r="BE71" s="81" t="s">
        <v>1008</v>
      </c>
      <c r="BF71" s="81" t="s">
        <v>1009</v>
      </c>
      <c r="BG71" s="81">
        <v>4</v>
      </c>
      <c r="BH71" s="81" t="s">
        <v>529</v>
      </c>
      <c r="BI71" s="81" t="s">
        <v>1128</v>
      </c>
      <c r="BJ71" s="81">
        <v>1031</v>
      </c>
      <c r="BL71" s="81" t="s">
        <v>774</v>
      </c>
      <c r="BM71" s="81" t="s">
        <v>775</v>
      </c>
      <c r="BN71" s="81">
        <v>4</v>
      </c>
      <c r="BO71" s="81" t="s">
        <v>529</v>
      </c>
      <c r="BP71" s="81" t="s">
        <v>1219</v>
      </c>
      <c r="BQ71" s="81">
        <v>1027</v>
      </c>
      <c r="BS71" s="81" t="s">
        <v>1067</v>
      </c>
      <c r="BT71" s="81" t="s">
        <v>1068</v>
      </c>
      <c r="BU71" s="81">
        <v>6</v>
      </c>
      <c r="BV71" s="81" t="s">
        <v>529</v>
      </c>
      <c r="BW71" s="81" t="s">
        <v>1245</v>
      </c>
      <c r="BX71" s="81">
        <v>1100</v>
      </c>
      <c r="BZ71" s="81" t="s">
        <v>973</v>
      </c>
      <c r="CA71" s="81" t="s">
        <v>974</v>
      </c>
      <c r="CB71" s="81">
        <v>12</v>
      </c>
      <c r="CC71" s="81" t="s">
        <v>529</v>
      </c>
      <c r="CD71" s="81" t="s">
        <v>1219</v>
      </c>
      <c r="CE71" s="81">
        <v>1027</v>
      </c>
      <c r="CG71" s="81" t="s">
        <v>804</v>
      </c>
      <c r="CH71" s="81" t="s">
        <v>805</v>
      </c>
      <c r="CI71" s="81">
        <v>12</v>
      </c>
      <c r="CJ71" s="81" t="s">
        <v>529</v>
      </c>
      <c r="CK71" s="81" t="s">
        <v>1213</v>
      </c>
      <c r="CL71" s="81">
        <v>1472</v>
      </c>
      <c r="CN71" s="81" t="s">
        <v>864</v>
      </c>
      <c r="CO71" s="81" t="s">
        <v>865</v>
      </c>
      <c r="CP71" s="81">
        <v>4</v>
      </c>
      <c r="CQ71" s="81" t="s">
        <v>436</v>
      </c>
      <c r="CR71" s="81" t="s">
        <v>1165</v>
      </c>
      <c r="CS71" s="81">
        <v>1531</v>
      </c>
      <c r="CU71" s="136" t="s">
        <v>867</v>
      </c>
      <c r="CV71" s="136" t="s">
        <v>868</v>
      </c>
      <c r="CW71" s="137">
        <v>4</v>
      </c>
      <c r="CX71" s="136" t="s">
        <v>436</v>
      </c>
      <c r="CY71" s="136" t="s">
        <v>1865</v>
      </c>
      <c r="CZ71" s="138">
        <v>1490</v>
      </c>
      <c r="DB71" s="136" t="s">
        <v>2379</v>
      </c>
      <c r="DC71" s="136" t="s">
        <v>2378</v>
      </c>
      <c r="DD71" s="137">
        <v>12</v>
      </c>
      <c r="DE71" s="136" t="s">
        <v>529</v>
      </c>
      <c r="DF71" s="136" t="s">
        <v>1158</v>
      </c>
      <c r="DG71" s="144">
        <v>1378</v>
      </c>
      <c r="DI71" s="136" t="s">
        <v>952</v>
      </c>
      <c r="DJ71" s="136" t="s">
        <v>953</v>
      </c>
      <c r="DK71" s="137">
        <v>2</v>
      </c>
      <c r="DL71" s="136" t="s">
        <v>1173</v>
      </c>
      <c r="DM71" s="136" t="s">
        <v>1174</v>
      </c>
      <c r="DN71" s="144">
        <v>0</v>
      </c>
    </row>
    <row r="72" spans="1:118" x14ac:dyDescent="0.25">
      <c r="A72" s="81" t="s">
        <v>1895</v>
      </c>
      <c r="B72" s="81" t="s">
        <v>1407</v>
      </c>
      <c r="C72" s="81">
        <v>1</v>
      </c>
      <c r="D72" s="81" t="s">
        <v>436</v>
      </c>
      <c r="E72" s="81" t="s">
        <v>1226</v>
      </c>
      <c r="F72" s="81">
        <v>1442</v>
      </c>
      <c r="H72" s="81" t="s">
        <v>908</v>
      </c>
      <c r="I72" s="81" t="s">
        <v>909</v>
      </c>
      <c r="J72" s="81">
        <v>12</v>
      </c>
      <c r="K72" s="81" t="s">
        <v>436</v>
      </c>
      <c r="L72" s="81" t="s">
        <v>1883</v>
      </c>
      <c r="M72" s="81">
        <v>1009</v>
      </c>
      <c r="O72" s="81" t="s">
        <v>804</v>
      </c>
      <c r="P72" s="81" t="s">
        <v>805</v>
      </c>
      <c r="Q72" s="81">
        <v>12</v>
      </c>
      <c r="R72" s="81" t="s">
        <v>529</v>
      </c>
      <c r="S72" s="81" t="s">
        <v>560</v>
      </c>
      <c r="T72" s="81">
        <v>1530</v>
      </c>
      <c r="V72" s="81" t="s">
        <v>1041</v>
      </c>
      <c r="W72" s="81" t="s">
        <v>1042</v>
      </c>
      <c r="X72" s="81">
        <v>12</v>
      </c>
      <c r="Y72" s="81" t="s">
        <v>529</v>
      </c>
      <c r="Z72" s="81" t="s">
        <v>1100</v>
      </c>
      <c r="AA72" s="81">
        <v>1027</v>
      </c>
      <c r="AC72" s="81" t="s">
        <v>969</v>
      </c>
      <c r="AD72" s="81" t="s">
        <v>970</v>
      </c>
      <c r="AE72" s="81">
        <v>12</v>
      </c>
      <c r="AF72" s="81" t="s">
        <v>436</v>
      </c>
      <c r="AG72" s="81" t="s">
        <v>1710</v>
      </c>
      <c r="AH72" s="81">
        <v>1186</v>
      </c>
      <c r="AJ72" s="81" t="s">
        <v>832</v>
      </c>
      <c r="AK72" s="81" t="s">
        <v>833</v>
      </c>
      <c r="AL72" s="81">
        <v>4</v>
      </c>
      <c r="AM72" s="81" t="s">
        <v>529</v>
      </c>
      <c r="AN72" s="81" t="s">
        <v>1211</v>
      </c>
      <c r="AO72" s="81">
        <v>1063</v>
      </c>
      <c r="AQ72" s="81" t="s">
        <v>820</v>
      </c>
      <c r="AR72" s="81" t="s">
        <v>821</v>
      </c>
      <c r="AS72" s="81">
        <v>4</v>
      </c>
      <c r="AT72" s="81" t="s">
        <v>529</v>
      </c>
      <c r="AU72" s="81" t="s">
        <v>1133</v>
      </c>
      <c r="AV72" s="81">
        <v>1023</v>
      </c>
      <c r="AX72" s="81" t="s">
        <v>826</v>
      </c>
      <c r="AY72" s="81" t="s">
        <v>827</v>
      </c>
      <c r="AZ72" s="81">
        <v>4</v>
      </c>
      <c r="BA72" s="81" t="s">
        <v>436</v>
      </c>
      <c r="BB72" s="81" t="s">
        <v>1801</v>
      </c>
      <c r="BC72" s="81">
        <v>1429</v>
      </c>
      <c r="BE72" s="81" t="s">
        <v>916</v>
      </c>
      <c r="BF72" s="81" t="s">
        <v>917</v>
      </c>
      <c r="BG72" s="81">
        <v>3</v>
      </c>
      <c r="BH72" s="81" t="s">
        <v>529</v>
      </c>
      <c r="BI72" s="81" t="s">
        <v>1128</v>
      </c>
      <c r="BJ72" s="81">
        <v>1031</v>
      </c>
      <c r="BL72" s="81" t="s">
        <v>1043</v>
      </c>
      <c r="BM72" s="81" t="s">
        <v>1044</v>
      </c>
      <c r="BN72" s="81">
        <v>48</v>
      </c>
      <c r="BO72" s="81" t="s">
        <v>529</v>
      </c>
      <c r="BP72" s="81" t="s">
        <v>1100</v>
      </c>
      <c r="BQ72" s="81">
        <v>1027</v>
      </c>
      <c r="BS72" s="81" t="s">
        <v>1071</v>
      </c>
      <c r="BT72" s="81" t="s">
        <v>1072</v>
      </c>
      <c r="BU72" s="81">
        <v>6</v>
      </c>
      <c r="BV72" s="81" t="s">
        <v>529</v>
      </c>
      <c r="BW72" s="81" t="s">
        <v>1245</v>
      </c>
      <c r="BX72" s="81">
        <v>1100</v>
      </c>
      <c r="BZ72" s="81" t="s">
        <v>814</v>
      </c>
      <c r="CA72" s="81" t="s">
        <v>815</v>
      </c>
      <c r="CB72" s="81">
        <v>72</v>
      </c>
      <c r="CC72" s="81" t="s">
        <v>529</v>
      </c>
      <c r="CD72" s="81" t="s">
        <v>1219</v>
      </c>
      <c r="CE72" s="81">
        <v>1027</v>
      </c>
      <c r="CG72" s="81" t="s">
        <v>782</v>
      </c>
      <c r="CH72" s="81" t="s">
        <v>783</v>
      </c>
      <c r="CI72" s="81">
        <v>12</v>
      </c>
      <c r="CJ72" s="81" t="s">
        <v>529</v>
      </c>
      <c r="CK72" s="81" t="s">
        <v>1213</v>
      </c>
      <c r="CL72" s="81">
        <v>1472</v>
      </c>
      <c r="CN72" s="81" t="s">
        <v>864</v>
      </c>
      <c r="CO72" s="81" t="s">
        <v>865</v>
      </c>
      <c r="CP72" s="81">
        <v>4</v>
      </c>
      <c r="CQ72" s="81" t="s">
        <v>436</v>
      </c>
      <c r="CR72" s="81" t="s">
        <v>552</v>
      </c>
      <c r="CS72" s="81">
        <v>1116</v>
      </c>
      <c r="CU72" s="136" t="s">
        <v>772</v>
      </c>
      <c r="CV72" s="136" t="s">
        <v>773</v>
      </c>
      <c r="CW72" s="137">
        <v>4</v>
      </c>
      <c r="CX72" s="136" t="s">
        <v>436</v>
      </c>
      <c r="CY72" s="136" t="s">
        <v>1827</v>
      </c>
      <c r="CZ72" s="138">
        <v>1244</v>
      </c>
      <c r="DB72" s="136" t="s">
        <v>2375</v>
      </c>
      <c r="DC72" s="136" t="s">
        <v>2374</v>
      </c>
      <c r="DD72" s="137">
        <v>4</v>
      </c>
      <c r="DE72" s="136" t="s">
        <v>529</v>
      </c>
      <c r="DF72" s="136" t="s">
        <v>1158</v>
      </c>
      <c r="DG72" s="144">
        <v>1378</v>
      </c>
      <c r="DI72" s="136" t="s">
        <v>916</v>
      </c>
      <c r="DJ72" s="136" t="s">
        <v>917</v>
      </c>
      <c r="DK72" s="137">
        <v>2</v>
      </c>
      <c r="DL72" s="136" t="s">
        <v>436</v>
      </c>
      <c r="DM72" s="136" t="s">
        <v>1714</v>
      </c>
      <c r="DN72" s="144">
        <v>1009</v>
      </c>
    </row>
    <row r="73" spans="1:118" x14ac:dyDescent="0.25">
      <c r="A73" s="81" t="s">
        <v>1041</v>
      </c>
      <c r="B73" s="81" t="s">
        <v>1935</v>
      </c>
      <c r="C73" s="81">
        <v>12</v>
      </c>
      <c r="D73" s="81" t="s">
        <v>436</v>
      </c>
      <c r="E73" s="81" t="s">
        <v>550</v>
      </c>
      <c r="F73" s="81">
        <v>1515</v>
      </c>
      <c r="H73" s="81" t="s">
        <v>904</v>
      </c>
      <c r="I73" s="81" t="s">
        <v>905</v>
      </c>
      <c r="J73" s="81">
        <v>2</v>
      </c>
      <c r="K73" s="81" t="s">
        <v>436</v>
      </c>
      <c r="L73" s="81" t="s">
        <v>1883</v>
      </c>
      <c r="M73" s="81">
        <v>1009</v>
      </c>
      <c r="O73" s="81" t="s">
        <v>960</v>
      </c>
      <c r="P73" s="81" t="s">
        <v>961</v>
      </c>
      <c r="Q73" s="81">
        <v>12</v>
      </c>
      <c r="R73" s="81" t="s">
        <v>529</v>
      </c>
      <c r="S73" s="81" t="s">
        <v>560</v>
      </c>
      <c r="T73" s="81">
        <v>1530</v>
      </c>
      <c r="V73" s="81" t="s">
        <v>1041</v>
      </c>
      <c r="W73" s="81" t="s">
        <v>1042</v>
      </c>
      <c r="X73" s="81">
        <v>12</v>
      </c>
      <c r="Y73" s="81" t="s">
        <v>529</v>
      </c>
      <c r="Z73" s="81" t="s">
        <v>1100</v>
      </c>
      <c r="AA73" s="81">
        <v>1027</v>
      </c>
      <c r="AC73" s="81" t="s">
        <v>1018</v>
      </c>
      <c r="AD73" s="81" t="s">
        <v>1019</v>
      </c>
      <c r="AE73" s="81">
        <v>1</v>
      </c>
      <c r="AF73" s="81" t="s">
        <v>529</v>
      </c>
      <c r="AG73" s="81" t="s">
        <v>1099</v>
      </c>
      <c r="AH73" s="81">
        <v>1071</v>
      </c>
      <c r="AJ73" s="81" t="s">
        <v>741</v>
      </c>
      <c r="AK73" s="81" t="s">
        <v>742</v>
      </c>
      <c r="AL73" s="81">
        <v>6</v>
      </c>
      <c r="AM73" s="81" t="s">
        <v>529</v>
      </c>
      <c r="AN73" s="81" t="s">
        <v>1211</v>
      </c>
      <c r="AO73" s="81">
        <v>1063</v>
      </c>
      <c r="AQ73" s="81" t="s">
        <v>816</v>
      </c>
      <c r="AR73" s="81" t="s">
        <v>817</v>
      </c>
      <c r="AS73" s="81">
        <v>4</v>
      </c>
      <c r="AT73" s="81" t="s">
        <v>529</v>
      </c>
      <c r="AU73" s="81" t="s">
        <v>1133</v>
      </c>
      <c r="AV73" s="81">
        <v>1023</v>
      </c>
      <c r="AX73" s="81" t="s">
        <v>826</v>
      </c>
      <c r="AY73" s="81" t="s">
        <v>827</v>
      </c>
      <c r="AZ73" s="81">
        <v>4</v>
      </c>
      <c r="BA73" s="81" t="s">
        <v>437</v>
      </c>
      <c r="BB73" s="81" t="s">
        <v>1191</v>
      </c>
      <c r="BC73" s="81">
        <v>1029</v>
      </c>
      <c r="BE73" s="81" t="s">
        <v>1035</v>
      </c>
      <c r="BF73" s="81" t="s">
        <v>958</v>
      </c>
      <c r="BG73" s="81">
        <v>4</v>
      </c>
      <c r="BH73" s="81" t="s">
        <v>529</v>
      </c>
      <c r="BI73" s="81" t="s">
        <v>1128</v>
      </c>
      <c r="BJ73" s="81">
        <v>1031</v>
      </c>
      <c r="BL73" s="81" t="s">
        <v>774</v>
      </c>
      <c r="BM73" s="81" t="s">
        <v>775</v>
      </c>
      <c r="BN73" s="81">
        <v>16</v>
      </c>
      <c r="BO73" s="81" t="s">
        <v>529</v>
      </c>
      <c r="BP73" s="81" t="s">
        <v>1100</v>
      </c>
      <c r="BQ73" s="81">
        <v>1027</v>
      </c>
      <c r="BS73" s="81" t="s">
        <v>788</v>
      </c>
      <c r="BT73" s="81" t="s">
        <v>789</v>
      </c>
      <c r="BU73" s="81">
        <v>12</v>
      </c>
      <c r="BV73" s="81" t="s">
        <v>436</v>
      </c>
      <c r="BW73" s="81" t="s">
        <v>1953</v>
      </c>
      <c r="BX73" s="81">
        <v>1513</v>
      </c>
      <c r="BZ73" s="81" t="s">
        <v>804</v>
      </c>
      <c r="CA73" s="81" t="s">
        <v>805</v>
      </c>
      <c r="CB73" s="81">
        <v>12</v>
      </c>
      <c r="CC73" s="81" t="s">
        <v>529</v>
      </c>
      <c r="CD73" s="81" t="s">
        <v>1219</v>
      </c>
      <c r="CE73" s="81">
        <v>1027</v>
      </c>
      <c r="CG73" s="81" t="s">
        <v>999</v>
      </c>
      <c r="CH73" s="81" t="s">
        <v>1000</v>
      </c>
      <c r="CI73" s="81">
        <v>12</v>
      </c>
      <c r="CJ73" s="81" t="s">
        <v>529</v>
      </c>
      <c r="CK73" s="81" t="s">
        <v>1213</v>
      </c>
      <c r="CL73" s="81">
        <v>1472</v>
      </c>
      <c r="CN73" s="81" t="s">
        <v>816</v>
      </c>
      <c r="CO73" s="81" t="s">
        <v>817</v>
      </c>
      <c r="CP73" s="81">
        <v>4</v>
      </c>
      <c r="CQ73" s="81" t="s">
        <v>436</v>
      </c>
      <c r="CR73" s="81" t="s">
        <v>2326</v>
      </c>
      <c r="CS73" s="81">
        <v>1169</v>
      </c>
      <c r="CU73" s="136" t="s">
        <v>733</v>
      </c>
      <c r="CV73" s="136" t="s">
        <v>734</v>
      </c>
      <c r="CW73" s="137">
        <v>4</v>
      </c>
      <c r="CX73" s="136" t="s">
        <v>436</v>
      </c>
      <c r="CY73" s="136" t="s">
        <v>2310</v>
      </c>
      <c r="CZ73" s="138">
        <v>1160</v>
      </c>
      <c r="DB73" s="136" t="s">
        <v>2377</v>
      </c>
      <c r="DC73" s="136" t="s">
        <v>2376</v>
      </c>
      <c r="DD73" s="137">
        <v>4</v>
      </c>
      <c r="DE73" s="136" t="s">
        <v>529</v>
      </c>
      <c r="DF73" s="136" t="s">
        <v>1158</v>
      </c>
      <c r="DG73" s="144">
        <v>1378</v>
      </c>
      <c r="DI73" s="136" t="s">
        <v>916</v>
      </c>
      <c r="DJ73" s="136" t="s">
        <v>917</v>
      </c>
      <c r="DK73" s="137">
        <v>1</v>
      </c>
      <c r="DL73" s="136" t="s">
        <v>436</v>
      </c>
      <c r="DM73" s="136" t="s">
        <v>1753</v>
      </c>
      <c r="DN73" s="144">
        <v>1113</v>
      </c>
    </row>
    <row r="74" spans="1:118" x14ac:dyDescent="0.25">
      <c r="A74" s="81" t="s">
        <v>757</v>
      </c>
      <c r="B74" s="81" t="s">
        <v>758</v>
      </c>
      <c r="C74" s="81">
        <v>12</v>
      </c>
      <c r="D74" s="81" t="s">
        <v>436</v>
      </c>
      <c r="E74" s="81" t="s">
        <v>550</v>
      </c>
      <c r="F74" s="81">
        <v>1515</v>
      </c>
      <c r="H74" s="81" t="s">
        <v>895</v>
      </c>
      <c r="I74" s="81" t="s">
        <v>896</v>
      </c>
      <c r="J74" s="81">
        <v>12</v>
      </c>
      <c r="K74" s="81" t="s">
        <v>436</v>
      </c>
      <c r="L74" s="81" t="s">
        <v>1883</v>
      </c>
      <c r="M74" s="81">
        <v>1009</v>
      </c>
      <c r="O74" s="81" t="s">
        <v>808</v>
      </c>
      <c r="P74" s="81" t="s">
        <v>809</v>
      </c>
      <c r="Q74" s="81">
        <v>12</v>
      </c>
      <c r="R74" s="81" t="s">
        <v>529</v>
      </c>
      <c r="S74" s="81" t="s">
        <v>560</v>
      </c>
      <c r="T74" s="81">
        <v>1530</v>
      </c>
      <c r="V74" s="81" t="s">
        <v>1041</v>
      </c>
      <c r="W74" s="81" t="s">
        <v>1042</v>
      </c>
      <c r="X74" s="81">
        <v>12</v>
      </c>
      <c r="Y74" s="81" t="s">
        <v>529</v>
      </c>
      <c r="Z74" s="81" t="s">
        <v>1100</v>
      </c>
      <c r="AA74" s="81">
        <v>1027</v>
      </c>
      <c r="AC74" s="81" t="s">
        <v>1041</v>
      </c>
      <c r="AD74" s="81" t="s">
        <v>1042</v>
      </c>
      <c r="AE74" s="81">
        <v>12</v>
      </c>
      <c r="AF74" s="81" t="s">
        <v>436</v>
      </c>
      <c r="AG74" s="81" t="s">
        <v>1212</v>
      </c>
      <c r="AH74" s="81">
        <v>1013</v>
      </c>
      <c r="AJ74" s="81" t="s">
        <v>804</v>
      </c>
      <c r="AK74" s="81" t="s">
        <v>805</v>
      </c>
      <c r="AL74" s="81">
        <v>12</v>
      </c>
      <c r="AM74" s="81" t="s">
        <v>529</v>
      </c>
      <c r="AN74" s="81" t="s">
        <v>1211</v>
      </c>
      <c r="AO74" s="81">
        <v>1063</v>
      </c>
      <c r="AQ74" s="81" t="s">
        <v>864</v>
      </c>
      <c r="AR74" s="81" t="s">
        <v>865</v>
      </c>
      <c r="AS74" s="81">
        <v>4</v>
      </c>
      <c r="AT74" s="81" t="s">
        <v>529</v>
      </c>
      <c r="AU74" s="81" t="s">
        <v>1133</v>
      </c>
      <c r="AV74" s="81">
        <v>1023</v>
      </c>
      <c r="AX74" s="81" t="s">
        <v>826</v>
      </c>
      <c r="AY74" s="81" t="s">
        <v>827</v>
      </c>
      <c r="AZ74" s="81">
        <v>40</v>
      </c>
      <c r="BA74" s="81" t="s">
        <v>529</v>
      </c>
      <c r="BB74" s="81" t="s">
        <v>1194</v>
      </c>
      <c r="BC74" s="81">
        <v>1021</v>
      </c>
      <c r="BE74" s="81" t="s">
        <v>926</v>
      </c>
      <c r="BF74" s="81" t="s">
        <v>927</v>
      </c>
      <c r="BG74" s="81">
        <v>2</v>
      </c>
      <c r="BH74" s="81" t="s">
        <v>529</v>
      </c>
      <c r="BI74" s="81" t="s">
        <v>1128</v>
      </c>
      <c r="BJ74" s="81">
        <v>1031</v>
      </c>
      <c r="BL74" s="81" t="s">
        <v>960</v>
      </c>
      <c r="BM74" s="81" t="s">
        <v>961</v>
      </c>
      <c r="BN74" s="81">
        <v>12</v>
      </c>
      <c r="BO74" s="81" t="s">
        <v>436</v>
      </c>
      <c r="BP74" s="81" t="s">
        <v>1097</v>
      </c>
      <c r="BQ74" s="81">
        <v>1392</v>
      </c>
      <c r="BS74" s="81" t="s">
        <v>798</v>
      </c>
      <c r="BT74" s="81" t="s">
        <v>799</v>
      </c>
      <c r="BU74" s="81">
        <v>12</v>
      </c>
      <c r="BV74" s="81" t="s">
        <v>436</v>
      </c>
      <c r="BW74" s="81" t="s">
        <v>1953</v>
      </c>
      <c r="BX74" s="81">
        <v>1513</v>
      </c>
      <c r="BZ74" s="81" t="s">
        <v>2320</v>
      </c>
      <c r="CA74" s="81" t="s">
        <v>1059</v>
      </c>
      <c r="CB74" s="81">
        <v>12</v>
      </c>
      <c r="CC74" s="81" t="s">
        <v>529</v>
      </c>
      <c r="CD74" s="81" t="s">
        <v>1219</v>
      </c>
      <c r="CE74" s="81">
        <v>1027</v>
      </c>
      <c r="CG74" s="81" t="s">
        <v>1018</v>
      </c>
      <c r="CH74" s="81" t="s">
        <v>1019</v>
      </c>
      <c r="CI74" s="81">
        <v>4</v>
      </c>
      <c r="CJ74" s="81" t="s">
        <v>529</v>
      </c>
      <c r="CK74" s="81" t="s">
        <v>1208</v>
      </c>
      <c r="CL74" s="81">
        <v>1020</v>
      </c>
      <c r="CN74" s="81" t="s">
        <v>820</v>
      </c>
      <c r="CO74" s="81" t="s">
        <v>821</v>
      </c>
      <c r="CP74" s="81">
        <v>6</v>
      </c>
      <c r="CQ74" s="81" t="s">
        <v>529</v>
      </c>
      <c r="CR74" s="81" t="s">
        <v>1214</v>
      </c>
      <c r="CS74" s="81">
        <v>1209</v>
      </c>
      <c r="CU74" s="136" t="s">
        <v>772</v>
      </c>
      <c r="CV74" s="136" t="s">
        <v>773</v>
      </c>
      <c r="CW74" s="137">
        <v>4</v>
      </c>
      <c r="CX74" s="136" t="s">
        <v>436</v>
      </c>
      <c r="CY74" s="136" t="s">
        <v>2310</v>
      </c>
      <c r="CZ74" s="138">
        <v>1160</v>
      </c>
      <c r="DB74" s="136" t="s">
        <v>2371</v>
      </c>
      <c r="DC74" s="136" t="s">
        <v>2370</v>
      </c>
      <c r="DD74" s="137">
        <v>4</v>
      </c>
      <c r="DE74" s="136" t="s">
        <v>436</v>
      </c>
      <c r="DF74" s="136" t="s">
        <v>1144</v>
      </c>
      <c r="DG74" s="144">
        <v>1442</v>
      </c>
      <c r="DI74" s="136" t="s">
        <v>990</v>
      </c>
      <c r="DJ74" s="136" t="s">
        <v>991</v>
      </c>
      <c r="DK74" s="137">
        <v>3</v>
      </c>
      <c r="DL74" s="136" t="s">
        <v>1173</v>
      </c>
      <c r="DM74" s="136" t="s">
        <v>2316</v>
      </c>
      <c r="DN74" s="144">
        <v>0</v>
      </c>
    </row>
    <row r="75" spans="1:118" x14ac:dyDescent="0.25">
      <c r="A75" s="81" t="s">
        <v>940</v>
      </c>
      <c r="B75" s="81" t="s">
        <v>941</v>
      </c>
      <c r="C75" s="81">
        <v>12</v>
      </c>
      <c r="D75" s="81" t="s">
        <v>436</v>
      </c>
      <c r="E75" s="81" t="s">
        <v>550</v>
      </c>
      <c r="F75" s="81">
        <v>1515</v>
      </c>
      <c r="H75" s="81" t="s">
        <v>796</v>
      </c>
      <c r="I75" s="81" t="s">
        <v>797</v>
      </c>
      <c r="J75" s="81">
        <v>2</v>
      </c>
      <c r="K75" s="81" t="s">
        <v>436</v>
      </c>
      <c r="L75" s="81" t="s">
        <v>1883</v>
      </c>
      <c r="M75" s="81">
        <v>1009</v>
      </c>
      <c r="O75" s="81" t="s">
        <v>852</v>
      </c>
      <c r="P75" s="81" t="s">
        <v>853</v>
      </c>
      <c r="Q75" s="81">
        <v>12</v>
      </c>
      <c r="R75" s="81" t="s">
        <v>529</v>
      </c>
      <c r="S75" s="81" t="s">
        <v>560</v>
      </c>
      <c r="T75" s="81">
        <v>1530</v>
      </c>
      <c r="V75" s="81" t="s">
        <v>869</v>
      </c>
      <c r="W75" s="81" t="s">
        <v>870</v>
      </c>
      <c r="X75" s="81">
        <v>12</v>
      </c>
      <c r="Y75" s="81" t="s">
        <v>529</v>
      </c>
      <c r="Z75" s="81" t="s">
        <v>1219</v>
      </c>
      <c r="AA75" s="81">
        <v>1027</v>
      </c>
      <c r="AC75" s="81" t="s">
        <v>1041</v>
      </c>
      <c r="AD75" s="81" t="s">
        <v>1042</v>
      </c>
      <c r="AE75" s="81">
        <v>12</v>
      </c>
      <c r="AF75" s="81" t="s">
        <v>436</v>
      </c>
      <c r="AG75" s="81" t="s">
        <v>1198</v>
      </c>
      <c r="AH75" s="81">
        <v>1013</v>
      </c>
      <c r="AJ75" s="81" t="s">
        <v>747</v>
      </c>
      <c r="AK75" s="81" t="s">
        <v>748</v>
      </c>
      <c r="AL75" s="81">
        <v>12</v>
      </c>
      <c r="AM75" s="81" t="s">
        <v>529</v>
      </c>
      <c r="AN75" s="81" t="s">
        <v>1211</v>
      </c>
      <c r="AO75" s="81">
        <v>1063</v>
      </c>
      <c r="AQ75" s="81" t="s">
        <v>745</v>
      </c>
      <c r="AR75" s="81" t="s">
        <v>746</v>
      </c>
      <c r="AS75" s="81">
        <v>12</v>
      </c>
      <c r="AT75" s="81" t="s">
        <v>436</v>
      </c>
      <c r="AU75" s="81" t="s">
        <v>1091</v>
      </c>
      <c r="AV75" s="81">
        <v>1332</v>
      </c>
      <c r="AX75" s="81" t="s">
        <v>826</v>
      </c>
      <c r="AY75" s="81" t="s">
        <v>827</v>
      </c>
      <c r="AZ75" s="81">
        <v>4</v>
      </c>
      <c r="BA75" s="81" t="s">
        <v>529</v>
      </c>
      <c r="BB75" s="81" t="s">
        <v>1702</v>
      </c>
      <c r="BC75" s="81">
        <v>1199</v>
      </c>
      <c r="BE75" s="81" t="s">
        <v>1003</v>
      </c>
      <c r="BF75" s="81" t="s">
        <v>959</v>
      </c>
      <c r="BG75" s="81">
        <v>3</v>
      </c>
      <c r="BH75" s="81" t="s">
        <v>529</v>
      </c>
      <c r="BI75" s="81" t="s">
        <v>1128</v>
      </c>
      <c r="BJ75" s="81">
        <v>1031</v>
      </c>
      <c r="BL75" s="81" t="s">
        <v>979</v>
      </c>
      <c r="BM75" s="81" t="s">
        <v>980</v>
      </c>
      <c r="BN75" s="81">
        <v>12</v>
      </c>
      <c r="BO75" s="81" t="s">
        <v>436</v>
      </c>
      <c r="BP75" s="81" t="s">
        <v>1097</v>
      </c>
      <c r="BQ75" s="81">
        <v>1392</v>
      </c>
      <c r="BS75" s="81" t="s">
        <v>994</v>
      </c>
      <c r="BT75" s="81" t="s">
        <v>995</v>
      </c>
      <c r="BU75" s="81">
        <v>12</v>
      </c>
      <c r="BV75" s="81" t="s">
        <v>436</v>
      </c>
      <c r="BW75" s="81" t="s">
        <v>1953</v>
      </c>
      <c r="BX75" s="81">
        <v>1513</v>
      </c>
      <c r="BZ75" s="81" t="s">
        <v>1060</v>
      </c>
      <c r="CA75" s="81" t="s">
        <v>787</v>
      </c>
      <c r="CB75" s="81">
        <v>12</v>
      </c>
      <c r="CC75" s="81" t="s">
        <v>529</v>
      </c>
      <c r="CD75" s="81" t="s">
        <v>1219</v>
      </c>
      <c r="CE75" s="81">
        <v>1027</v>
      </c>
      <c r="CG75" s="81" t="s">
        <v>1792</v>
      </c>
      <c r="CH75" s="81" t="s">
        <v>1449</v>
      </c>
      <c r="CI75" s="81">
        <v>4</v>
      </c>
      <c r="CJ75" s="81" t="s">
        <v>529</v>
      </c>
      <c r="CK75" s="81" t="s">
        <v>1208</v>
      </c>
      <c r="CL75" s="81">
        <v>1020</v>
      </c>
      <c r="CN75" s="81" t="s">
        <v>2319</v>
      </c>
      <c r="CO75" s="81" t="s">
        <v>844</v>
      </c>
      <c r="CP75" s="81">
        <v>2</v>
      </c>
      <c r="CQ75" s="81" t="s">
        <v>529</v>
      </c>
      <c r="CR75" s="81" t="s">
        <v>1214</v>
      </c>
      <c r="CS75" s="81">
        <v>1209</v>
      </c>
      <c r="CU75" s="136" t="s">
        <v>948</v>
      </c>
      <c r="CV75" s="136" t="s">
        <v>949</v>
      </c>
      <c r="CW75" s="137">
        <v>4</v>
      </c>
      <c r="CX75" s="136" t="s">
        <v>436</v>
      </c>
      <c r="CY75" s="136" t="s">
        <v>1865</v>
      </c>
      <c r="CZ75" s="138">
        <v>1490</v>
      </c>
      <c r="DB75" s="136" t="s">
        <v>2375</v>
      </c>
      <c r="DC75" s="136" t="s">
        <v>2374</v>
      </c>
      <c r="DD75" s="137">
        <v>2</v>
      </c>
      <c r="DE75" s="136" t="s">
        <v>529</v>
      </c>
      <c r="DF75" s="136" t="s">
        <v>1131</v>
      </c>
      <c r="DG75" s="144">
        <v>1509</v>
      </c>
      <c r="DI75" s="136" t="s">
        <v>990</v>
      </c>
      <c r="DJ75" s="136" t="s">
        <v>991</v>
      </c>
      <c r="DK75" s="137">
        <v>3</v>
      </c>
      <c r="DL75" s="136" t="s">
        <v>1173</v>
      </c>
      <c r="DM75" s="136" t="s">
        <v>1174</v>
      </c>
      <c r="DN75" s="144">
        <v>0</v>
      </c>
    </row>
    <row r="76" spans="1:118" x14ac:dyDescent="0.25">
      <c r="A76" s="81" t="s">
        <v>864</v>
      </c>
      <c r="B76" s="81" t="s">
        <v>865</v>
      </c>
      <c r="C76" s="81">
        <v>10</v>
      </c>
      <c r="D76" s="81" t="s">
        <v>436</v>
      </c>
      <c r="E76" s="81" t="s">
        <v>550</v>
      </c>
      <c r="F76" s="81">
        <v>1515</v>
      </c>
      <c r="H76" s="81" t="s">
        <v>790</v>
      </c>
      <c r="I76" s="81" t="s">
        <v>791</v>
      </c>
      <c r="J76" s="81">
        <v>2</v>
      </c>
      <c r="K76" s="81" t="s">
        <v>436</v>
      </c>
      <c r="L76" s="81" t="s">
        <v>1883</v>
      </c>
      <c r="M76" s="81">
        <v>1009</v>
      </c>
      <c r="O76" s="81" t="s">
        <v>973</v>
      </c>
      <c r="P76" s="81" t="s">
        <v>974</v>
      </c>
      <c r="Q76" s="81">
        <v>12</v>
      </c>
      <c r="R76" s="81" t="s">
        <v>529</v>
      </c>
      <c r="S76" s="81" t="s">
        <v>560</v>
      </c>
      <c r="T76" s="81">
        <v>1530</v>
      </c>
      <c r="V76" s="81" t="s">
        <v>1060</v>
      </c>
      <c r="W76" s="81" t="s">
        <v>787</v>
      </c>
      <c r="X76" s="81">
        <v>12</v>
      </c>
      <c r="Y76" s="81" t="s">
        <v>529</v>
      </c>
      <c r="Z76" s="81" t="s">
        <v>1100</v>
      </c>
      <c r="AA76" s="81">
        <v>1027</v>
      </c>
      <c r="AC76" s="81" t="s">
        <v>1041</v>
      </c>
      <c r="AD76" s="81" t="s">
        <v>1042</v>
      </c>
      <c r="AE76" s="81">
        <v>12</v>
      </c>
      <c r="AF76" s="81" t="s">
        <v>436</v>
      </c>
      <c r="AG76" s="81" t="s">
        <v>1097</v>
      </c>
      <c r="AH76" s="81">
        <v>1392</v>
      </c>
      <c r="AJ76" s="81" t="s">
        <v>1045</v>
      </c>
      <c r="AK76" s="81" t="s">
        <v>1046</v>
      </c>
      <c r="AL76" s="81">
        <v>1</v>
      </c>
      <c r="AM76" s="81" t="s">
        <v>529</v>
      </c>
      <c r="AN76" s="81" t="s">
        <v>1211</v>
      </c>
      <c r="AO76" s="81">
        <v>1063</v>
      </c>
      <c r="AQ76" s="81" t="s">
        <v>873</v>
      </c>
      <c r="AR76" s="81" t="s">
        <v>874</v>
      </c>
      <c r="AS76" s="81">
        <v>2</v>
      </c>
      <c r="AT76" s="81" t="s">
        <v>436</v>
      </c>
      <c r="AU76" s="81" t="s">
        <v>1723</v>
      </c>
      <c r="AV76" s="81">
        <v>1528</v>
      </c>
      <c r="AX76" s="81" t="s">
        <v>826</v>
      </c>
      <c r="AY76" s="81" t="s">
        <v>827</v>
      </c>
      <c r="AZ76" s="81">
        <v>70</v>
      </c>
      <c r="BA76" s="81" t="s">
        <v>1173</v>
      </c>
      <c r="BB76" s="81" t="s">
        <v>1174</v>
      </c>
      <c r="BC76" s="81">
        <v>0</v>
      </c>
      <c r="BE76" s="81" t="s">
        <v>928</v>
      </c>
      <c r="BF76" s="81" t="s">
        <v>929</v>
      </c>
      <c r="BG76" s="81">
        <v>2</v>
      </c>
      <c r="BH76" s="81" t="s">
        <v>529</v>
      </c>
      <c r="BI76" s="81" t="s">
        <v>1128</v>
      </c>
      <c r="BJ76" s="81">
        <v>1031</v>
      </c>
      <c r="BL76" s="81" t="s">
        <v>747</v>
      </c>
      <c r="BM76" s="81" t="s">
        <v>748</v>
      </c>
      <c r="BN76" s="81">
        <v>12</v>
      </c>
      <c r="BO76" s="81" t="s">
        <v>436</v>
      </c>
      <c r="BP76" s="81" t="s">
        <v>1097</v>
      </c>
      <c r="BQ76" s="81">
        <v>1392</v>
      </c>
      <c r="BS76" s="81" t="s">
        <v>973</v>
      </c>
      <c r="BT76" s="81" t="s">
        <v>974</v>
      </c>
      <c r="BU76" s="81">
        <v>24</v>
      </c>
      <c r="BV76" s="81" t="s">
        <v>436</v>
      </c>
      <c r="BW76" s="81" t="s">
        <v>559</v>
      </c>
      <c r="BX76" s="81">
        <v>1529</v>
      </c>
      <c r="BZ76" s="81" t="s">
        <v>788</v>
      </c>
      <c r="CA76" s="81" t="s">
        <v>789</v>
      </c>
      <c r="CB76" s="81">
        <v>12</v>
      </c>
      <c r="CC76" s="81" t="s">
        <v>529</v>
      </c>
      <c r="CD76" s="81" t="s">
        <v>1219</v>
      </c>
      <c r="CE76" s="81">
        <v>1027</v>
      </c>
      <c r="CG76" s="81" t="s">
        <v>1065</v>
      </c>
      <c r="CH76" s="81" t="s">
        <v>1066</v>
      </c>
      <c r="CI76" s="81">
        <v>2</v>
      </c>
      <c r="CJ76" s="81" t="s">
        <v>529</v>
      </c>
      <c r="CK76" s="81" t="s">
        <v>1208</v>
      </c>
      <c r="CL76" s="81">
        <v>1020</v>
      </c>
      <c r="CN76" s="81" t="s">
        <v>873</v>
      </c>
      <c r="CO76" s="81" t="s">
        <v>874</v>
      </c>
      <c r="CP76" s="81">
        <v>4</v>
      </c>
      <c r="CQ76" s="81" t="s">
        <v>436</v>
      </c>
      <c r="CR76" s="81" t="s">
        <v>552</v>
      </c>
      <c r="CS76" s="81">
        <v>1116</v>
      </c>
      <c r="CU76" s="136" t="s">
        <v>765</v>
      </c>
      <c r="CV76" s="136" t="s">
        <v>766</v>
      </c>
      <c r="CW76" s="137">
        <v>4</v>
      </c>
      <c r="CX76" s="136" t="s">
        <v>436</v>
      </c>
      <c r="CY76" s="136" t="s">
        <v>2310</v>
      </c>
      <c r="CZ76" s="138">
        <v>1160</v>
      </c>
      <c r="DB76" s="136" t="s">
        <v>2377</v>
      </c>
      <c r="DC76" s="136" t="s">
        <v>2376</v>
      </c>
      <c r="DD76" s="137">
        <v>4</v>
      </c>
      <c r="DE76" s="136" t="s">
        <v>529</v>
      </c>
      <c r="DF76" s="136" t="s">
        <v>1131</v>
      </c>
      <c r="DG76" s="144">
        <v>1509</v>
      </c>
      <c r="DI76" s="136" t="s">
        <v>2403</v>
      </c>
      <c r="DJ76" s="136" t="s">
        <v>1510</v>
      </c>
      <c r="DK76" s="137">
        <v>1</v>
      </c>
      <c r="DL76" s="136" t="s">
        <v>1173</v>
      </c>
      <c r="DM76" s="136" t="s">
        <v>2316</v>
      </c>
      <c r="DN76" s="144">
        <v>0</v>
      </c>
    </row>
    <row r="77" spans="1:118" x14ac:dyDescent="0.25">
      <c r="A77" s="81" t="s">
        <v>969</v>
      </c>
      <c r="B77" s="81" t="s">
        <v>970</v>
      </c>
      <c r="C77" s="81">
        <v>24</v>
      </c>
      <c r="D77" s="81" t="s">
        <v>436</v>
      </c>
      <c r="E77" s="81" t="s">
        <v>550</v>
      </c>
      <c r="F77" s="81">
        <v>1515</v>
      </c>
      <c r="H77" s="81" t="s">
        <v>852</v>
      </c>
      <c r="I77" s="81" t="s">
        <v>853</v>
      </c>
      <c r="J77" s="81">
        <v>24</v>
      </c>
      <c r="K77" s="81" t="s">
        <v>436</v>
      </c>
      <c r="L77" s="81" t="s">
        <v>1883</v>
      </c>
      <c r="M77" s="81">
        <v>1009</v>
      </c>
      <c r="O77" s="81" t="s">
        <v>860</v>
      </c>
      <c r="P77" s="81" t="s">
        <v>861</v>
      </c>
      <c r="Q77" s="81">
        <v>2</v>
      </c>
      <c r="R77" s="81" t="s">
        <v>529</v>
      </c>
      <c r="S77" s="81" t="s">
        <v>560</v>
      </c>
      <c r="T77" s="81">
        <v>1530</v>
      </c>
      <c r="V77" s="81" t="s">
        <v>1026</v>
      </c>
      <c r="W77" s="81" t="s">
        <v>1027</v>
      </c>
      <c r="X77" s="81">
        <v>12</v>
      </c>
      <c r="Y77" s="81" t="s">
        <v>529</v>
      </c>
      <c r="Z77" s="81" t="s">
        <v>1100</v>
      </c>
      <c r="AA77" s="81">
        <v>1027</v>
      </c>
      <c r="AC77" s="81" t="s">
        <v>1063</v>
      </c>
      <c r="AD77" s="81" t="s">
        <v>1064</v>
      </c>
      <c r="AE77" s="81">
        <v>2</v>
      </c>
      <c r="AF77" s="81" t="s">
        <v>436</v>
      </c>
      <c r="AG77" s="81" t="s">
        <v>1226</v>
      </c>
      <c r="AH77" s="81">
        <v>1442</v>
      </c>
      <c r="AJ77" s="81" t="s">
        <v>794</v>
      </c>
      <c r="AK77" s="81" t="s">
        <v>795</v>
      </c>
      <c r="AL77" s="81">
        <v>2</v>
      </c>
      <c r="AM77" s="81" t="s">
        <v>529</v>
      </c>
      <c r="AN77" s="81" t="s">
        <v>1211</v>
      </c>
      <c r="AO77" s="81">
        <v>1063</v>
      </c>
      <c r="AQ77" s="81" t="s">
        <v>812</v>
      </c>
      <c r="AR77" s="81" t="s">
        <v>813</v>
      </c>
      <c r="AS77" s="81">
        <v>4</v>
      </c>
      <c r="AT77" s="81" t="s">
        <v>436</v>
      </c>
      <c r="AU77" s="81" t="s">
        <v>1723</v>
      </c>
      <c r="AV77" s="81">
        <v>1528</v>
      </c>
      <c r="AX77" s="81" t="s">
        <v>826</v>
      </c>
      <c r="AY77" s="81" t="s">
        <v>827</v>
      </c>
      <c r="AZ77" s="81">
        <v>10</v>
      </c>
      <c r="BA77" s="81" t="s">
        <v>529</v>
      </c>
      <c r="BB77" s="81" t="s">
        <v>1149</v>
      </c>
      <c r="BC77" s="81">
        <v>1172</v>
      </c>
      <c r="BE77" s="81" t="s">
        <v>847</v>
      </c>
      <c r="BF77" s="81" t="s">
        <v>848</v>
      </c>
      <c r="BG77" s="81">
        <v>12</v>
      </c>
      <c r="BH77" s="81" t="s">
        <v>529</v>
      </c>
      <c r="BI77" s="81" t="s">
        <v>1128</v>
      </c>
      <c r="BJ77" s="81">
        <v>1031</v>
      </c>
      <c r="BL77" s="81" t="s">
        <v>780</v>
      </c>
      <c r="BM77" s="81" t="s">
        <v>781</v>
      </c>
      <c r="BN77" s="81">
        <v>12</v>
      </c>
      <c r="BO77" s="81" t="s">
        <v>437</v>
      </c>
      <c r="BP77" s="81" t="s">
        <v>1234</v>
      </c>
      <c r="BQ77" s="81">
        <v>1043</v>
      </c>
      <c r="BS77" s="81" t="s">
        <v>804</v>
      </c>
      <c r="BT77" s="81" t="s">
        <v>805</v>
      </c>
      <c r="BU77" s="81">
        <v>24</v>
      </c>
      <c r="BV77" s="81" t="s">
        <v>436</v>
      </c>
      <c r="BW77" s="81" t="s">
        <v>559</v>
      </c>
      <c r="BX77" s="81">
        <v>1529</v>
      </c>
      <c r="BZ77" s="81" t="s">
        <v>973</v>
      </c>
      <c r="CA77" s="81" t="s">
        <v>974</v>
      </c>
      <c r="CB77" s="81">
        <v>12</v>
      </c>
      <c r="CC77" s="81" t="s">
        <v>436</v>
      </c>
      <c r="CD77" s="81" t="s">
        <v>2198</v>
      </c>
      <c r="CE77" s="81">
        <v>1587</v>
      </c>
      <c r="CG77" s="81" t="s">
        <v>1083</v>
      </c>
      <c r="CH77" s="81" t="s">
        <v>1084</v>
      </c>
      <c r="CI77" s="81">
        <v>4</v>
      </c>
      <c r="CJ77" s="81" t="s">
        <v>529</v>
      </c>
      <c r="CK77" s="81" t="s">
        <v>1208</v>
      </c>
      <c r="CL77" s="81">
        <v>1020</v>
      </c>
      <c r="CN77" s="81" t="s">
        <v>860</v>
      </c>
      <c r="CO77" s="81" t="s">
        <v>861</v>
      </c>
      <c r="CP77" s="81">
        <v>4</v>
      </c>
      <c r="CQ77" s="81" t="s">
        <v>529</v>
      </c>
      <c r="CR77" s="81" t="s">
        <v>1214</v>
      </c>
      <c r="CS77" s="81">
        <v>1209</v>
      </c>
      <c r="CU77" s="136" t="s">
        <v>729</v>
      </c>
      <c r="CV77" s="136" t="s">
        <v>730</v>
      </c>
      <c r="CW77" s="137">
        <v>2</v>
      </c>
      <c r="CX77" s="136" t="s">
        <v>436</v>
      </c>
      <c r="CY77" s="136" t="s">
        <v>2310</v>
      </c>
      <c r="CZ77" s="138">
        <v>1160</v>
      </c>
      <c r="DB77" s="136" t="s">
        <v>2379</v>
      </c>
      <c r="DC77" s="136" t="s">
        <v>2378</v>
      </c>
      <c r="DD77" s="137">
        <v>24</v>
      </c>
      <c r="DE77" s="136" t="s">
        <v>436</v>
      </c>
      <c r="DF77" s="136" t="s">
        <v>1159</v>
      </c>
      <c r="DG77" s="144">
        <v>1513</v>
      </c>
      <c r="DI77" s="136" t="s">
        <v>2461</v>
      </c>
      <c r="DJ77" s="136" t="s">
        <v>1601</v>
      </c>
      <c r="DK77" s="137">
        <v>1</v>
      </c>
      <c r="DL77" s="136" t="s">
        <v>1173</v>
      </c>
      <c r="DM77" s="136" t="s">
        <v>2316</v>
      </c>
      <c r="DN77" s="144">
        <v>0</v>
      </c>
    </row>
    <row r="78" spans="1:118" x14ac:dyDescent="0.25">
      <c r="A78" s="81" t="s">
        <v>778</v>
      </c>
      <c r="B78" s="81" t="s">
        <v>779</v>
      </c>
      <c r="C78" s="81">
        <v>1</v>
      </c>
      <c r="D78" s="81" t="s">
        <v>436</v>
      </c>
      <c r="E78" s="81" t="s">
        <v>550</v>
      </c>
      <c r="F78" s="81">
        <v>1515</v>
      </c>
      <c r="H78" s="81" t="s">
        <v>816</v>
      </c>
      <c r="I78" s="81" t="s">
        <v>817</v>
      </c>
      <c r="J78" s="81">
        <v>4</v>
      </c>
      <c r="K78" s="81" t="s">
        <v>436</v>
      </c>
      <c r="L78" s="81" t="s">
        <v>1883</v>
      </c>
      <c r="M78" s="81">
        <v>1009</v>
      </c>
      <c r="O78" s="81" t="s">
        <v>862</v>
      </c>
      <c r="P78" s="81" t="s">
        <v>863</v>
      </c>
      <c r="Q78" s="81">
        <v>2</v>
      </c>
      <c r="R78" s="81" t="s">
        <v>529</v>
      </c>
      <c r="S78" s="81" t="s">
        <v>560</v>
      </c>
      <c r="T78" s="81">
        <v>1530</v>
      </c>
      <c r="V78" s="81" t="s">
        <v>2320</v>
      </c>
      <c r="W78" s="81" t="s">
        <v>1059</v>
      </c>
      <c r="X78" s="81">
        <v>12</v>
      </c>
      <c r="Y78" s="81" t="s">
        <v>529</v>
      </c>
      <c r="Z78" s="81" t="s">
        <v>1219</v>
      </c>
      <c r="AA78" s="81">
        <v>1027</v>
      </c>
      <c r="AC78" s="81" t="s">
        <v>1045</v>
      </c>
      <c r="AD78" s="81" t="s">
        <v>1046</v>
      </c>
      <c r="AE78" s="81">
        <v>2</v>
      </c>
      <c r="AF78" s="81" t="s">
        <v>529</v>
      </c>
      <c r="AG78" s="81" t="s">
        <v>1238</v>
      </c>
      <c r="AH78" s="81">
        <v>1399</v>
      </c>
      <c r="AJ78" s="81" t="s">
        <v>940</v>
      </c>
      <c r="AK78" s="81" t="s">
        <v>941</v>
      </c>
      <c r="AL78" s="81">
        <v>12</v>
      </c>
      <c r="AM78" s="81" t="s">
        <v>529</v>
      </c>
      <c r="AN78" s="81" t="s">
        <v>1206</v>
      </c>
      <c r="AO78" s="81">
        <v>1037</v>
      </c>
      <c r="AQ78" s="81" t="s">
        <v>816</v>
      </c>
      <c r="AR78" s="81" t="s">
        <v>817</v>
      </c>
      <c r="AS78" s="81">
        <v>4</v>
      </c>
      <c r="AT78" s="81" t="s">
        <v>436</v>
      </c>
      <c r="AU78" s="81" t="s">
        <v>1723</v>
      </c>
      <c r="AV78" s="81">
        <v>1528</v>
      </c>
      <c r="AX78" s="81" t="s">
        <v>926</v>
      </c>
      <c r="AY78" s="81" t="s">
        <v>927</v>
      </c>
      <c r="AZ78" s="81">
        <v>2</v>
      </c>
      <c r="BA78" s="81" t="s">
        <v>436</v>
      </c>
      <c r="BB78" s="81" t="s">
        <v>1152</v>
      </c>
      <c r="BC78" s="81">
        <v>1013</v>
      </c>
      <c r="BE78" s="81" t="s">
        <v>2269</v>
      </c>
      <c r="BF78" s="81" t="s">
        <v>767</v>
      </c>
      <c r="BG78" s="81">
        <v>4</v>
      </c>
      <c r="BH78" s="81" t="s">
        <v>529</v>
      </c>
      <c r="BI78" s="81" t="s">
        <v>1128</v>
      </c>
      <c r="BJ78" s="81">
        <v>1031</v>
      </c>
      <c r="BL78" s="81" t="s">
        <v>747</v>
      </c>
      <c r="BM78" s="81" t="s">
        <v>748</v>
      </c>
      <c r="BN78" s="81">
        <v>12</v>
      </c>
      <c r="BO78" s="81" t="s">
        <v>437</v>
      </c>
      <c r="BP78" s="81" t="s">
        <v>1234</v>
      </c>
      <c r="BQ78" s="81">
        <v>1043</v>
      </c>
      <c r="BS78" s="81" t="s">
        <v>806</v>
      </c>
      <c r="BT78" s="81" t="s">
        <v>807</v>
      </c>
      <c r="BU78" s="81">
        <v>12</v>
      </c>
      <c r="BV78" s="81" t="s">
        <v>437</v>
      </c>
      <c r="BW78" s="81" t="s">
        <v>1234</v>
      </c>
      <c r="BX78" s="81">
        <v>1043</v>
      </c>
      <c r="BZ78" s="81" t="s">
        <v>814</v>
      </c>
      <c r="CA78" s="81" t="s">
        <v>815</v>
      </c>
      <c r="CB78" s="81">
        <v>12</v>
      </c>
      <c r="CC78" s="81" t="s">
        <v>436</v>
      </c>
      <c r="CD78" s="81" t="s">
        <v>2198</v>
      </c>
      <c r="CE78" s="81">
        <v>1587</v>
      </c>
      <c r="CG78" s="81" t="s">
        <v>962</v>
      </c>
      <c r="CH78" s="81" t="s">
        <v>2206</v>
      </c>
      <c r="CI78" s="81">
        <v>12</v>
      </c>
      <c r="CJ78" s="81" t="s">
        <v>437</v>
      </c>
      <c r="CK78" s="81" t="s">
        <v>1181</v>
      </c>
      <c r="CL78" s="81">
        <v>1044</v>
      </c>
      <c r="CN78" s="81" t="s">
        <v>860</v>
      </c>
      <c r="CO78" s="81" t="s">
        <v>861</v>
      </c>
      <c r="CP78" s="81">
        <v>4</v>
      </c>
      <c r="CQ78" s="81" t="s">
        <v>436</v>
      </c>
      <c r="CR78" s="81" t="s">
        <v>1165</v>
      </c>
      <c r="CS78" s="81">
        <v>1531</v>
      </c>
      <c r="CU78" s="136" t="s">
        <v>849</v>
      </c>
      <c r="CV78" s="136" t="s">
        <v>850</v>
      </c>
      <c r="CW78" s="137">
        <v>6</v>
      </c>
      <c r="CX78" s="136" t="s">
        <v>529</v>
      </c>
      <c r="CY78" s="136" t="s">
        <v>1104</v>
      </c>
      <c r="CZ78" s="138">
        <v>1037</v>
      </c>
      <c r="DB78" s="136" t="s">
        <v>2375</v>
      </c>
      <c r="DC78" s="136" t="s">
        <v>2374</v>
      </c>
      <c r="DD78" s="137">
        <v>4</v>
      </c>
      <c r="DE78" s="136" t="s">
        <v>436</v>
      </c>
      <c r="DF78" s="136" t="s">
        <v>1159</v>
      </c>
      <c r="DG78" s="144">
        <v>1513</v>
      </c>
      <c r="DI78" s="136" t="s">
        <v>2144</v>
      </c>
      <c r="DJ78" s="136" t="s">
        <v>1501</v>
      </c>
      <c r="DK78" s="137">
        <v>1</v>
      </c>
      <c r="DL78" s="136" t="s">
        <v>1173</v>
      </c>
      <c r="DM78" s="136" t="s">
        <v>2316</v>
      </c>
      <c r="DN78" s="144">
        <v>0</v>
      </c>
    </row>
    <row r="79" spans="1:118" x14ac:dyDescent="0.25">
      <c r="A79" s="81" t="s">
        <v>852</v>
      </c>
      <c r="B79" s="81" t="s">
        <v>853</v>
      </c>
      <c r="C79" s="81">
        <v>24</v>
      </c>
      <c r="D79" s="81" t="s">
        <v>436</v>
      </c>
      <c r="E79" s="81" t="s">
        <v>550</v>
      </c>
      <c r="F79" s="81">
        <v>1515</v>
      </c>
      <c r="H79" s="81" t="s">
        <v>864</v>
      </c>
      <c r="I79" s="81" t="s">
        <v>865</v>
      </c>
      <c r="J79" s="81">
        <v>4</v>
      </c>
      <c r="K79" s="81" t="s">
        <v>436</v>
      </c>
      <c r="L79" s="81" t="s">
        <v>1883</v>
      </c>
      <c r="M79" s="81">
        <v>1009</v>
      </c>
      <c r="O79" s="81" t="s">
        <v>902</v>
      </c>
      <c r="P79" s="81" t="s">
        <v>903</v>
      </c>
      <c r="Q79" s="81">
        <v>2</v>
      </c>
      <c r="R79" s="81" t="s">
        <v>529</v>
      </c>
      <c r="S79" s="81" t="s">
        <v>560</v>
      </c>
      <c r="T79" s="81">
        <v>1530</v>
      </c>
      <c r="V79" s="81" t="s">
        <v>2320</v>
      </c>
      <c r="W79" s="81" t="s">
        <v>1059</v>
      </c>
      <c r="X79" s="81">
        <v>12</v>
      </c>
      <c r="Y79" s="81" t="s">
        <v>529</v>
      </c>
      <c r="Z79" s="81" t="s">
        <v>1100</v>
      </c>
      <c r="AA79" s="81">
        <v>1027</v>
      </c>
      <c r="AC79" s="81" t="s">
        <v>838</v>
      </c>
      <c r="AD79" s="81" t="s">
        <v>839</v>
      </c>
      <c r="AE79" s="81">
        <v>2</v>
      </c>
      <c r="AF79" s="81" t="s">
        <v>529</v>
      </c>
      <c r="AG79" s="81" t="s">
        <v>1238</v>
      </c>
      <c r="AH79" s="81">
        <v>1399</v>
      </c>
      <c r="AJ79" s="81" t="s">
        <v>852</v>
      </c>
      <c r="AK79" s="81" t="s">
        <v>853</v>
      </c>
      <c r="AL79" s="81">
        <v>24</v>
      </c>
      <c r="AM79" s="81" t="s">
        <v>529</v>
      </c>
      <c r="AN79" s="81" t="s">
        <v>1206</v>
      </c>
      <c r="AO79" s="81">
        <v>1037</v>
      </c>
      <c r="AQ79" s="81" t="s">
        <v>832</v>
      </c>
      <c r="AR79" s="81" t="s">
        <v>833</v>
      </c>
      <c r="AS79" s="81">
        <v>2</v>
      </c>
      <c r="AT79" s="81" t="s">
        <v>436</v>
      </c>
      <c r="AU79" s="81" t="s">
        <v>1723</v>
      </c>
      <c r="AV79" s="81">
        <v>1528</v>
      </c>
      <c r="AX79" s="81" t="s">
        <v>926</v>
      </c>
      <c r="AY79" s="81" t="s">
        <v>927</v>
      </c>
      <c r="AZ79" s="81">
        <v>6</v>
      </c>
      <c r="BA79" s="81" t="s">
        <v>436</v>
      </c>
      <c r="BB79" s="81" t="s">
        <v>1872</v>
      </c>
      <c r="BC79" s="81">
        <v>1133</v>
      </c>
      <c r="BE79" s="81" t="s">
        <v>772</v>
      </c>
      <c r="BF79" s="81" t="s">
        <v>773</v>
      </c>
      <c r="BG79" s="81">
        <v>36</v>
      </c>
      <c r="BH79" s="81" t="s">
        <v>529</v>
      </c>
      <c r="BI79" s="81" t="s">
        <v>1128</v>
      </c>
      <c r="BJ79" s="81">
        <v>1031</v>
      </c>
      <c r="BL79" s="81" t="s">
        <v>1087</v>
      </c>
      <c r="BM79" s="81" t="s">
        <v>1088</v>
      </c>
      <c r="BN79" s="81">
        <v>1</v>
      </c>
      <c r="BO79" s="81" t="s">
        <v>529</v>
      </c>
      <c r="BP79" s="81" t="s">
        <v>2101</v>
      </c>
      <c r="BQ79" s="81">
        <v>1021</v>
      </c>
      <c r="BS79" s="81" t="s">
        <v>747</v>
      </c>
      <c r="BT79" s="81" t="s">
        <v>748</v>
      </c>
      <c r="BU79" s="81">
        <v>24</v>
      </c>
      <c r="BV79" s="81" t="s">
        <v>437</v>
      </c>
      <c r="BW79" s="81" t="s">
        <v>1234</v>
      </c>
      <c r="BX79" s="81">
        <v>1043</v>
      </c>
      <c r="BZ79" s="81" t="s">
        <v>751</v>
      </c>
      <c r="CA79" s="81" t="s">
        <v>752</v>
      </c>
      <c r="CB79" s="81">
        <v>12</v>
      </c>
      <c r="CC79" s="81" t="s">
        <v>436</v>
      </c>
      <c r="CD79" s="81" t="s">
        <v>2198</v>
      </c>
      <c r="CE79" s="81">
        <v>1587</v>
      </c>
      <c r="CG79" s="81" t="s">
        <v>741</v>
      </c>
      <c r="CH79" s="81" t="s">
        <v>742</v>
      </c>
      <c r="CI79" s="81">
        <v>6</v>
      </c>
      <c r="CJ79" s="81" t="s">
        <v>437</v>
      </c>
      <c r="CK79" s="81" t="s">
        <v>1181</v>
      </c>
      <c r="CL79" s="81">
        <v>1044</v>
      </c>
      <c r="CN79" s="81" t="s">
        <v>867</v>
      </c>
      <c r="CO79" s="81" t="s">
        <v>868</v>
      </c>
      <c r="CP79" s="81">
        <v>4</v>
      </c>
      <c r="CQ79" s="81" t="s">
        <v>436</v>
      </c>
      <c r="CR79" s="81" t="s">
        <v>1165</v>
      </c>
      <c r="CS79" s="81">
        <v>1531</v>
      </c>
      <c r="CU79" s="136" t="s">
        <v>830</v>
      </c>
      <c r="CV79" s="136" t="s">
        <v>831</v>
      </c>
      <c r="CW79" s="137">
        <v>8</v>
      </c>
      <c r="CX79" s="136" t="s">
        <v>436</v>
      </c>
      <c r="CY79" s="136" t="s">
        <v>2406</v>
      </c>
      <c r="CZ79" s="138">
        <v>1529</v>
      </c>
      <c r="DB79" s="136" t="s">
        <v>2377</v>
      </c>
      <c r="DC79" s="136" t="s">
        <v>2376</v>
      </c>
      <c r="DD79" s="137">
        <v>6</v>
      </c>
      <c r="DE79" s="136" t="s">
        <v>436</v>
      </c>
      <c r="DF79" s="136" t="s">
        <v>1159</v>
      </c>
      <c r="DG79" s="144">
        <v>1513</v>
      </c>
      <c r="DI79" s="136" t="s">
        <v>2432</v>
      </c>
      <c r="DJ79" s="136" t="s">
        <v>2431</v>
      </c>
      <c r="DK79" s="137">
        <v>1</v>
      </c>
      <c r="DL79" s="136" t="s">
        <v>1173</v>
      </c>
      <c r="DM79" s="136" t="s">
        <v>2316</v>
      </c>
      <c r="DN79" s="144">
        <v>0</v>
      </c>
    </row>
    <row r="80" spans="1:118" x14ac:dyDescent="0.25">
      <c r="A80" s="81" t="s">
        <v>729</v>
      </c>
      <c r="B80" s="81" t="s">
        <v>730</v>
      </c>
      <c r="C80" s="81">
        <v>4</v>
      </c>
      <c r="D80" s="81" t="s">
        <v>436</v>
      </c>
      <c r="E80" s="81" t="s">
        <v>1953</v>
      </c>
      <c r="F80" s="81">
        <v>1513</v>
      </c>
      <c r="H80" s="81" t="s">
        <v>745</v>
      </c>
      <c r="I80" s="81" t="s">
        <v>746</v>
      </c>
      <c r="J80" s="81">
        <v>24</v>
      </c>
      <c r="K80" s="81" t="s">
        <v>436</v>
      </c>
      <c r="L80" s="81" t="s">
        <v>1883</v>
      </c>
      <c r="M80" s="81">
        <v>1009</v>
      </c>
      <c r="O80" s="81" t="s">
        <v>768</v>
      </c>
      <c r="P80" s="81" t="s">
        <v>769</v>
      </c>
      <c r="Q80" s="81">
        <v>2</v>
      </c>
      <c r="R80" s="81" t="s">
        <v>529</v>
      </c>
      <c r="S80" s="81" t="s">
        <v>560</v>
      </c>
      <c r="T80" s="81">
        <v>1530</v>
      </c>
      <c r="V80" s="81" t="s">
        <v>2320</v>
      </c>
      <c r="W80" s="81" t="s">
        <v>1059</v>
      </c>
      <c r="X80" s="81">
        <v>12</v>
      </c>
      <c r="Y80" s="81" t="s">
        <v>529</v>
      </c>
      <c r="Z80" s="81" t="s">
        <v>1100</v>
      </c>
      <c r="AA80" s="81">
        <v>1027</v>
      </c>
      <c r="AC80" s="81" t="s">
        <v>814</v>
      </c>
      <c r="AD80" s="81" t="s">
        <v>815</v>
      </c>
      <c r="AE80" s="81">
        <v>12</v>
      </c>
      <c r="AF80" s="81" t="s">
        <v>436</v>
      </c>
      <c r="AG80" s="81" t="s">
        <v>1226</v>
      </c>
      <c r="AH80" s="81">
        <v>1442</v>
      </c>
      <c r="AJ80" s="81" t="s">
        <v>895</v>
      </c>
      <c r="AK80" s="81" t="s">
        <v>896</v>
      </c>
      <c r="AL80" s="81">
        <v>24</v>
      </c>
      <c r="AM80" s="81" t="s">
        <v>529</v>
      </c>
      <c r="AN80" s="81" t="s">
        <v>1206</v>
      </c>
      <c r="AO80" s="81">
        <v>1037</v>
      </c>
      <c r="AQ80" s="81" t="s">
        <v>871</v>
      </c>
      <c r="AR80" s="81" t="s">
        <v>872</v>
      </c>
      <c r="AS80" s="81">
        <v>6</v>
      </c>
      <c r="AT80" s="81" t="s">
        <v>436</v>
      </c>
      <c r="AU80" s="81" t="s">
        <v>1148</v>
      </c>
      <c r="AV80" s="81">
        <v>1091</v>
      </c>
      <c r="AX80" s="81" t="s">
        <v>926</v>
      </c>
      <c r="AY80" s="81" t="s">
        <v>927</v>
      </c>
      <c r="AZ80" s="81">
        <v>2</v>
      </c>
      <c r="BA80" s="81" t="s">
        <v>529</v>
      </c>
      <c r="BB80" s="81" t="s">
        <v>1150</v>
      </c>
      <c r="BC80" s="81">
        <v>1185</v>
      </c>
      <c r="BE80" s="81" t="s">
        <v>776</v>
      </c>
      <c r="BF80" s="81" t="s">
        <v>777</v>
      </c>
      <c r="BG80" s="81">
        <v>6</v>
      </c>
      <c r="BH80" s="81" t="s">
        <v>529</v>
      </c>
      <c r="BI80" s="81" t="s">
        <v>1128</v>
      </c>
      <c r="BJ80" s="81">
        <v>1031</v>
      </c>
      <c r="BL80" s="81" t="s">
        <v>1677</v>
      </c>
      <c r="BM80" s="81" t="s">
        <v>1465</v>
      </c>
      <c r="BN80" s="81">
        <v>1</v>
      </c>
      <c r="BO80" s="81" t="s">
        <v>529</v>
      </c>
      <c r="BP80" s="81" t="s">
        <v>2101</v>
      </c>
      <c r="BQ80" s="81">
        <v>1021</v>
      </c>
      <c r="BS80" s="81" t="s">
        <v>747</v>
      </c>
      <c r="BT80" s="81" t="s">
        <v>748</v>
      </c>
      <c r="BU80" s="81">
        <v>12</v>
      </c>
      <c r="BV80" s="81" t="s">
        <v>436</v>
      </c>
      <c r="BW80" s="81" t="s">
        <v>1217</v>
      </c>
      <c r="BX80" s="81">
        <v>1160</v>
      </c>
      <c r="BZ80" s="81" t="s">
        <v>778</v>
      </c>
      <c r="CA80" s="81" t="s">
        <v>779</v>
      </c>
      <c r="CB80" s="81">
        <v>6</v>
      </c>
      <c r="CC80" s="81" t="s">
        <v>436</v>
      </c>
      <c r="CD80" s="81" t="s">
        <v>2198</v>
      </c>
      <c r="CE80" s="81">
        <v>1587</v>
      </c>
      <c r="CG80" s="81" t="s">
        <v>804</v>
      </c>
      <c r="CH80" s="81" t="s">
        <v>805</v>
      </c>
      <c r="CI80" s="81">
        <v>12</v>
      </c>
      <c r="CJ80" s="81" t="s">
        <v>437</v>
      </c>
      <c r="CK80" s="81" t="s">
        <v>1181</v>
      </c>
      <c r="CL80" s="81">
        <v>1044</v>
      </c>
      <c r="CN80" s="81" t="s">
        <v>887</v>
      </c>
      <c r="CO80" s="81" t="s">
        <v>888</v>
      </c>
      <c r="CP80" s="81">
        <v>4</v>
      </c>
      <c r="CQ80" s="81" t="s">
        <v>436</v>
      </c>
      <c r="CR80" s="81" t="s">
        <v>1165</v>
      </c>
      <c r="CS80" s="81">
        <v>1531</v>
      </c>
      <c r="CU80" s="136" t="s">
        <v>830</v>
      </c>
      <c r="CV80" s="136" t="s">
        <v>831</v>
      </c>
      <c r="CW80" s="137">
        <v>10</v>
      </c>
      <c r="CX80" s="136" t="s">
        <v>436</v>
      </c>
      <c r="CY80" s="136" t="s">
        <v>1866</v>
      </c>
      <c r="CZ80" s="138">
        <v>1508</v>
      </c>
      <c r="DB80" s="136" t="s">
        <v>2379</v>
      </c>
      <c r="DC80" s="136" t="s">
        <v>2378</v>
      </c>
      <c r="DD80" s="137">
        <v>24</v>
      </c>
      <c r="DE80" s="136" t="s">
        <v>436</v>
      </c>
      <c r="DF80" s="136" t="s">
        <v>2221</v>
      </c>
      <c r="DG80" s="144">
        <v>1392</v>
      </c>
      <c r="DI80" s="136" t="s">
        <v>2401</v>
      </c>
      <c r="DJ80" s="136" t="s">
        <v>958</v>
      </c>
      <c r="DK80" s="137">
        <v>5</v>
      </c>
      <c r="DL80" s="136" t="s">
        <v>1173</v>
      </c>
      <c r="DM80" s="136" t="s">
        <v>2316</v>
      </c>
      <c r="DN80" s="144">
        <v>0</v>
      </c>
    </row>
    <row r="81" spans="1:118" x14ac:dyDescent="0.25">
      <c r="A81" s="81" t="s">
        <v>867</v>
      </c>
      <c r="B81" s="81" t="s">
        <v>868</v>
      </c>
      <c r="C81" s="81">
        <v>4</v>
      </c>
      <c r="D81" s="81" t="s">
        <v>436</v>
      </c>
      <c r="E81" s="81" t="s">
        <v>1953</v>
      </c>
      <c r="F81" s="81">
        <v>1513</v>
      </c>
      <c r="H81" s="81" t="s">
        <v>954</v>
      </c>
      <c r="I81" s="81" t="s">
        <v>955</v>
      </c>
      <c r="J81" s="81">
        <v>4</v>
      </c>
      <c r="K81" s="81" t="s">
        <v>436</v>
      </c>
      <c r="L81" s="81" t="s">
        <v>1883</v>
      </c>
      <c r="M81" s="81">
        <v>1009</v>
      </c>
      <c r="O81" s="81" t="s">
        <v>737</v>
      </c>
      <c r="P81" s="81" t="s">
        <v>738</v>
      </c>
      <c r="Q81" s="81">
        <v>2</v>
      </c>
      <c r="R81" s="81" t="s">
        <v>529</v>
      </c>
      <c r="S81" s="81" t="s">
        <v>560</v>
      </c>
      <c r="T81" s="81">
        <v>1530</v>
      </c>
      <c r="V81" s="81" t="s">
        <v>2320</v>
      </c>
      <c r="W81" s="81" t="s">
        <v>1059</v>
      </c>
      <c r="X81" s="81">
        <v>12</v>
      </c>
      <c r="Y81" s="81" t="s">
        <v>529</v>
      </c>
      <c r="Z81" s="81" t="s">
        <v>1100</v>
      </c>
      <c r="AA81" s="81">
        <v>1027</v>
      </c>
      <c r="AC81" s="81" t="s">
        <v>743</v>
      </c>
      <c r="AD81" s="81" t="s">
        <v>744</v>
      </c>
      <c r="AE81" s="81">
        <v>5</v>
      </c>
      <c r="AF81" s="81" t="s">
        <v>529</v>
      </c>
      <c r="AG81" s="81" t="s">
        <v>1100</v>
      </c>
      <c r="AH81" s="81">
        <v>1027</v>
      </c>
      <c r="AJ81" s="81" t="s">
        <v>1008</v>
      </c>
      <c r="AK81" s="81" t="s">
        <v>1009</v>
      </c>
      <c r="AL81" s="81">
        <v>4</v>
      </c>
      <c r="AM81" s="81" t="s">
        <v>436</v>
      </c>
      <c r="AN81" s="81" t="s">
        <v>1097</v>
      </c>
      <c r="AO81" s="81">
        <v>1392</v>
      </c>
      <c r="AQ81" s="81" t="s">
        <v>847</v>
      </c>
      <c r="AR81" s="81" t="s">
        <v>848</v>
      </c>
      <c r="AS81" s="81">
        <v>12</v>
      </c>
      <c r="AT81" s="81" t="s">
        <v>436</v>
      </c>
      <c r="AU81" s="81" t="s">
        <v>1148</v>
      </c>
      <c r="AV81" s="81">
        <v>1091</v>
      </c>
      <c r="AX81" s="81" t="s">
        <v>926</v>
      </c>
      <c r="AY81" s="81" t="s">
        <v>927</v>
      </c>
      <c r="AZ81" s="81">
        <v>6</v>
      </c>
      <c r="BA81" s="81" t="s">
        <v>436</v>
      </c>
      <c r="BB81" s="81" t="s">
        <v>1872</v>
      </c>
      <c r="BC81" s="81">
        <v>1133</v>
      </c>
      <c r="BE81" s="81" t="s">
        <v>729</v>
      </c>
      <c r="BF81" s="81" t="s">
        <v>730</v>
      </c>
      <c r="BG81" s="81">
        <v>6</v>
      </c>
      <c r="BH81" s="81" t="s">
        <v>529</v>
      </c>
      <c r="BI81" s="81" t="s">
        <v>1128</v>
      </c>
      <c r="BJ81" s="81">
        <v>1031</v>
      </c>
      <c r="BL81" s="81" t="s">
        <v>1048</v>
      </c>
      <c r="BM81" s="81" t="s">
        <v>1049</v>
      </c>
      <c r="BN81" s="81">
        <v>1</v>
      </c>
      <c r="BO81" s="81" t="s">
        <v>529</v>
      </c>
      <c r="BP81" s="81" t="s">
        <v>2101</v>
      </c>
      <c r="BQ81" s="81">
        <v>1021</v>
      </c>
      <c r="BS81" s="81" t="s">
        <v>2054</v>
      </c>
      <c r="BT81" s="81" t="s">
        <v>2055</v>
      </c>
      <c r="BU81" s="81">
        <v>12</v>
      </c>
      <c r="BV81" s="81" t="s">
        <v>437</v>
      </c>
      <c r="BW81" s="81" t="s">
        <v>1094</v>
      </c>
      <c r="BX81" s="81">
        <v>1097</v>
      </c>
      <c r="BZ81" s="81" t="s">
        <v>822</v>
      </c>
      <c r="CA81" s="81" t="s">
        <v>823</v>
      </c>
      <c r="CB81" s="81">
        <v>12</v>
      </c>
      <c r="CC81" s="81" t="s">
        <v>436</v>
      </c>
      <c r="CD81" s="81" t="s">
        <v>2198</v>
      </c>
      <c r="CE81" s="81">
        <v>1587</v>
      </c>
      <c r="CG81" s="81" t="s">
        <v>977</v>
      </c>
      <c r="CH81" s="81" t="s">
        <v>978</v>
      </c>
      <c r="CI81" s="81">
        <v>12</v>
      </c>
      <c r="CJ81" s="81" t="s">
        <v>436</v>
      </c>
      <c r="CK81" s="81" t="s">
        <v>1249</v>
      </c>
      <c r="CL81" s="81">
        <v>1121</v>
      </c>
      <c r="CN81" s="81" t="s">
        <v>875</v>
      </c>
      <c r="CO81" s="81" t="s">
        <v>876</v>
      </c>
      <c r="CP81" s="81">
        <v>4</v>
      </c>
      <c r="CQ81" s="81" t="s">
        <v>436</v>
      </c>
      <c r="CR81" s="81" t="s">
        <v>1165</v>
      </c>
      <c r="CS81" s="81">
        <v>1531</v>
      </c>
      <c r="CU81" s="136" t="s">
        <v>729</v>
      </c>
      <c r="CV81" s="136" t="s">
        <v>730</v>
      </c>
      <c r="CW81" s="137">
        <v>4</v>
      </c>
      <c r="CX81" s="136" t="s">
        <v>436</v>
      </c>
      <c r="CY81" s="136" t="s">
        <v>1865</v>
      </c>
      <c r="CZ81" s="138">
        <v>1490</v>
      </c>
      <c r="DB81" s="136" t="s">
        <v>2375</v>
      </c>
      <c r="DC81" s="136" t="s">
        <v>2374</v>
      </c>
      <c r="DD81" s="137">
        <v>6</v>
      </c>
      <c r="DE81" s="136" t="s">
        <v>436</v>
      </c>
      <c r="DF81" s="136" t="s">
        <v>2221</v>
      </c>
      <c r="DG81" s="144">
        <v>1392</v>
      </c>
      <c r="DI81" s="136" t="s">
        <v>2401</v>
      </c>
      <c r="DJ81" s="136" t="s">
        <v>958</v>
      </c>
      <c r="DK81" s="137">
        <v>1</v>
      </c>
      <c r="DL81" s="136" t="s">
        <v>436</v>
      </c>
      <c r="DM81" s="136" t="s">
        <v>1714</v>
      </c>
      <c r="DN81" s="144">
        <v>1009</v>
      </c>
    </row>
    <row r="82" spans="1:118" x14ac:dyDescent="0.25">
      <c r="A82" s="81" t="s">
        <v>887</v>
      </c>
      <c r="B82" s="81" t="s">
        <v>888</v>
      </c>
      <c r="C82" s="81">
        <v>4</v>
      </c>
      <c r="D82" s="81" t="s">
        <v>436</v>
      </c>
      <c r="E82" s="81" t="s">
        <v>1953</v>
      </c>
      <c r="F82" s="81">
        <v>1513</v>
      </c>
      <c r="H82" s="81" t="s">
        <v>729</v>
      </c>
      <c r="I82" s="81" t="s">
        <v>730</v>
      </c>
      <c r="J82" s="81">
        <v>4</v>
      </c>
      <c r="K82" s="81" t="s">
        <v>436</v>
      </c>
      <c r="L82" s="81" t="s">
        <v>1883</v>
      </c>
      <c r="M82" s="81">
        <v>1009</v>
      </c>
      <c r="O82" s="81" t="s">
        <v>765</v>
      </c>
      <c r="P82" s="81" t="s">
        <v>766</v>
      </c>
      <c r="Q82" s="81">
        <v>2</v>
      </c>
      <c r="R82" s="81" t="s">
        <v>529</v>
      </c>
      <c r="S82" s="81" t="s">
        <v>1819</v>
      </c>
      <c r="T82" s="81">
        <v>1505</v>
      </c>
      <c r="V82" s="81" t="s">
        <v>2320</v>
      </c>
      <c r="W82" s="81" t="s">
        <v>1059</v>
      </c>
      <c r="X82" s="81">
        <v>12</v>
      </c>
      <c r="Y82" s="81" t="s">
        <v>529</v>
      </c>
      <c r="Z82" s="81" t="s">
        <v>1219</v>
      </c>
      <c r="AA82" s="81">
        <v>1027</v>
      </c>
      <c r="AC82" s="81" t="s">
        <v>969</v>
      </c>
      <c r="AD82" s="81" t="s">
        <v>970</v>
      </c>
      <c r="AE82" s="81">
        <v>12</v>
      </c>
      <c r="AF82" s="81" t="s">
        <v>529</v>
      </c>
      <c r="AG82" s="81" t="s">
        <v>1711</v>
      </c>
      <c r="AH82" s="81">
        <v>1172</v>
      </c>
      <c r="AJ82" s="81" t="s">
        <v>990</v>
      </c>
      <c r="AK82" s="81" t="s">
        <v>991</v>
      </c>
      <c r="AL82" s="81">
        <v>4</v>
      </c>
      <c r="AM82" s="81" t="s">
        <v>436</v>
      </c>
      <c r="AN82" s="81" t="s">
        <v>1097</v>
      </c>
      <c r="AO82" s="81">
        <v>1392</v>
      </c>
      <c r="AQ82" s="81" t="s">
        <v>862</v>
      </c>
      <c r="AR82" s="81" t="s">
        <v>863</v>
      </c>
      <c r="AS82" s="81">
        <v>6</v>
      </c>
      <c r="AT82" s="81" t="s">
        <v>436</v>
      </c>
      <c r="AU82" s="81" t="s">
        <v>1148</v>
      </c>
      <c r="AV82" s="81">
        <v>1091</v>
      </c>
      <c r="AX82" s="81" t="s">
        <v>926</v>
      </c>
      <c r="AY82" s="81" t="s">
        <v>927</v>
      </c>
      <c r="AZ82" s="81">
        <v>1</v>
      </c>
      <c r="BA82" s="81" t="s">
        <v>529</v>
      </c>
      <c r="BB82" s="81" t="s">
        <v>1924</v>
      </c>
      <c r="BC82" s="81">
        <v>1296</v>
      </c>
      <c r="BE82" s="81" t="s">
        <v>745</v>
      </c>
      <c r="BF82" s="81" t="s">
        <v>746</v>
      </c>
      <c r="BG82" s="81">
        <v>12</v>
      </c>
      <c r="BH82" s="81" t="s">
        <v>529</v>
      </c>
      <c r="BI82" s="81" t="s">
        <v>1128</v>
      </c>
      <c r="BJ82" s="81">
        <v>1031</v>
      </c>
      <c r="BL82" s="81" t="s">
        <v>2166</v>
      </c>
      <c r="BM82" s="81" t="s">
        <v>1524</v>
      </c>
      <c r="BN82" s="81">
        <v>1</v>
      </c>
      <c r="BO82" s="81" t="s">
        <v>529</v>
      </c>
      <c r="BP82" s="81" t="s">
        <v>2101</v>
      </c>
      <c r="BQ82" s="81">
        <v>1021</v>
      </c>
      <c r="BS82" s="81" t="s">
        <v>782</v>
      </c>
      <c r="BT82" s="81" t="s">
        <v>783</v>
      </c>
      <c r="BU82" s="81">
        <v>12</v>
      </c>
      <c r="BV82" s="81" t="s">
        <v>437</v>
      </c>
      <c r="BW82" s="81" t="s">
        <v>1094</v>
      </c>
      <c r="BX82" s="81">
        <v>1097</v>
      </c>
      <c r="BZ82" s="81" t="s">
        <v>979</v>
      </c>
      <c r="CA82" s="81" t="s">
        <v>980</v>
      </c>
      <c r="CB82" s="81">
        <v>12</v>
      </c>
      <c r="CC82" s="81" t="s">
        <v>436</v>
      </c>
      <c r="CD82" s="81" t="s">
        <v>2198</v>
      </c>
      <c r="CE82" s="81">
        <v>1587</v>
      </c>
      <c r="CG82" s="81" t="s">
        <v>751</v>
      </c>
      <c r="CH82" s="81" t="s">
        <v>752</v>
      </c>
      <c r="CI82" s="81">
        <v>12</v>
      </c>
      <c r="CJ82" s="81" t="s">
        <v>436</v>
      </c>
      <c r="CK82" s="81" t="s">
        <v>1249</v>
      </c>
      <c r="CL82" s="81">
        <v>1121</v>
      </c>
      <c r="CN82" s="81" t="s">
        <v>727</v>
      </c>
      <c r="CO82" s="81" t="s">
        <v>728</v>
      </c>
      <c r="CP82" s="81">
        <v>2</v>
      </c>
      <c r="CQ82" s="81" t="s">
        <v>436</v>
      </c>
      <c r="CR82" s="81" t="s">
        <v>2326</v>
      </c>
      <c r="CS82" s="81">
        <v>1169</v>
      </c>
      <c r="CU82" s="136" t="s">
        <v>849</v>
      </c>
      <c r="CV82" s="136" t="s">
        <v>850</v>
      </c>
      <c r="CW82" s="137">
        <v>15</v>
      </c>
      <c r="CX82" s="136" t="s">
        <v>436</v>
      </c>
      <c r="CY82" s="136" t="s">
        <v>1866</v>
      </c>
      <c r="CZ82" s="138">
        <v>1508</v>
      </c>
      <c r="DB82" s="136" t="s">
        <v>2377</v>
      </c>
      <c r="DC82" s="136" t="s">
        <v>2376</v>
      </c>
      <c r="DD82" s="137">
        <v>6</v>
      </c>
      <c r="DE82" s="136" t="s">
        <v>436</v>
      </c>
      <c r="DF82" s="136" t="s">
        <v>2221</v>
      </c>
      <c r="DG82" s="144">
        <v>1392</v>
      </c>
      <c r="DI82" s="136" t="s">
        <v>2401</v>
      </c>
      <c r="DJ82" s="136" t="s">
        <v>958</v>
      </c>
      <c r="DK82" s="137">
        <v>5</v>
      </c>
      <c r="DL82" s="136" t="s">
        <v>1173</v>
      </c>
      <c r="DM82" s="136" t="s">
        <v>1174</v>
      </c>
      <c r="DN82" s="144">
        <v>0</v>
      </c>
    </row>
    <row r="83" spans="1:118" x14ac:dyDescent="0.25">
      <c r="A83" s="81" t="s">
        <v>906</v>
      </c>
      <c r="B83" s="81" t="s">
        <v>907</v>
      </c>
      <c r="C83" s="81">
        <v>4</v>
      </c>
      <c r="D83" s="81" t="s">
        <v>436</v>
      </c>
      <c r="E83" s="81" t="s">
        <v>1953</v>
      </c>
      <c r="F83" s="81">
        <v>1513</v>
      </c>
      <c r="H83" s="81" t="s">
        <v>1041</v>
      </c>
      <c r="I83" s="81" t="s">
        <v>1042</v>
      </c>
      <c r="J83" s="81">
        <v>12</v>
      </c>
      <c r="K83" s="81" t="s">
        <v>529</v>
      </c>
      <c r="L83" s="81" t="s">
        <v>1220</v>
      </c>
      <c r="M83" s="81">
        <v>1212</v>
      </c>
      <c r="O83" s="81" t="s">
        <v>780</v>
      </c>
      <c r="P83" s="81" t="s">
        <v>781</v>
      </c>
      <c r="Q83" s="81">
        <v>12</v>
      </c>
      <c r="R83" s="81" t="s">
        <v>529</v>
      </c>
      <c r="S83" s="81" t="s">
        <v>1819</v>
      </c>
      <c r="T83" s="81">
        <v>1505</v>
      </c>
      <c r="V83" s="81" t="s">
        <v>751</v>
      </c>
      <c r="W83" s="81" t="s">
        <v>752</v>
      </c>
      <c r="X83" s="81">
        <v>24</v>
      </c>
      <c r="Y83" s="81" t="s">
        <v>529</v>
      </c>
      <c r="Z83" s="81" t="s">
        <v>1100</v>
      </c>
      <c r="AA83" s="81">
        <v>1027</v>
      </c>
      <c r="AC83" s="81" t="s">
        <v>751</v>
      </c>
      <c r="AD83" s="81" t="s">
        <v>752</v>
      </c>
      <c r="AE83" s="81">
        <v>12</v>
      </c>
      <c r="AF83" s="81" t="s">
        <v>437</v>
      </c>
      <c r="AG83" s="81" t="s">
        <v>1094</v>
      </c>
      <c r="AH83" s="81">
        <v>1097</v>
      </c>
      <c r="AJ83" s="81" t="s">
        <v>1048</v>
      </c>
      <c r="AK83" s="81" t="s">
        <v>1049</v>
      </c>
      <c r="AL83" s="81">
        <v>1</v>
      </c>
      <c r="AM83" s="81" t="s">
        <v>436</v>
      </c>
      <c r="AN83" s="81" t="s">
        <v>1212</v>
      </c>
      <c r="AO83" s="81">
        <v>1013</v>
      </c>
      <c r="AQ83" s="81" t="s">
        <v>932</v>
      </c>
      <c r="AR83" s="81" t="s">
        <v>933</v>
      </c>
      <c r="AS83" s="81">
        <v>6</v>
      </c>
      <c r="AT83" s="81" t="s">
        <v>436</v>
      </c>
      <c r="AU83" s="81" t="s">
        <v>1148</v>
      </c>
      <c r="AV83" s="81">
        <v>1091</v>
      </c>
      <c r="AX83" s="81" t="s">
        <v>928</v>
      </c>
      <c r="AY83" s="81" t="s">
        <v>929</v>
      </c>
      <c r="AZ83" s="81">
        <v>4</v>
      </c>
      <c r="BA83" s="81" t="s">
        <v>436</v>
      </c>
      <c r="BB83" s="81" t="s">
        <v>1706</v>
      </c>
      <c r="BC83" s="81">
        <v>1133</v>
      </c>
      <c r="BE83" s="81" t="s">
        <v>826</v>
      </c>
      <c r="BF83" s="81" t="s">
        <v>827</v>
      </c>
      <c r="BG83" s="81">
        <v>100</v>
      </c>
      <c r="BH83" s="81" t="s">
        <v>529</v>
      </c>
      <c r="BI83" s="81" t="s">
        <v>1128</v>
      </c>
      <c r="BJ83" s="81">
        <v>1031</v>
      </c>
      <c r="BL83" s="81" t="s">
        <v>780</v>
      </c>
      <c r="BM83" s="81" t="s">
        <v>781</v>
      </c>
      <c r="BN83" s="81">
        <v>36</v>
      </c>
      <c r="BO83" s="81" t="s">
        <v>529</v>
      </c>
      <c r="BP83" s="81" t="s">
        <v>2101</v>
      </c>
      <c r="BQ83" s="81">
        <v>1021</v>
      </c>
      <c r="BS83" s="81" t="s">
        <v>804</v>
      </c>
      <c r="BT83" s="81" t="s">
        <v>805</v>
      </c>
      <c r="BU83" s="81">
        <v>12</v>
      </c>
      <c r="BV83" s="81" t="s">
        <v>529</v>
      </c>
      <c r="BW83" s="81" t="s">
        <v>1837</v>
      </c>
      <c r="BX83" s="81">
        <v>1510</v>
      </c>
      <c r="BZ83" s="81" t="s">
        <v>804</v>
      </c>
      <c r="CA83" s="81" t="s">
        <v>805</v>
      </c>
      <c r="CB83" s="81">
        <v>12</v>
      </c>
      <c r="CC83" s="81" t="s">
        <v>436</v>
      </c>
      <c r="CD83" s="81" t="s">
        <v>2198</v>
      </c>
      <c r="CE83" s="81">
        <v>1587</v>
      </c>
      <c r="CG83" s="81" t="s">
        <v>798</v>
      </c>
      <c r="CH83" s="81" t="s">
        <v>799</v>
      </c>
      <c r="CI83" s="81">
        <v>24</v>
      </c>
      <c r="CJ83" s="81" t="s">
        <v>436</v>
      </c>
      <c r="CK83" s="81" t="s">
        <v>1249</v>
      </c>
      <c r="CL83" s="81">
        <v>1121</v>
      </c>
      <c r="CN83" s="81" t="s">
        <v>768</v>
      </c>
      <c r="CO83" s="81" t="s">
        <v>769</v>
      </c>
      <c r="CP83" s="81">
        <v>4</v>
      </c>
      <c r="CQ83" s="81" t="s">
        <v>529</v>
      </c>
      <c r="CR83" s="81" t="s">
        <v>1214</v>
      </c>
      <c r="CS83" s="81">
        <v>1209</v>
      </c>
      <c r="CU83" s="136" t="s">
        <v>733</v>
      </c>
      <c r="CV83" s="136" t="s">
        <v>734</v>
      </c>
      <c r="CW83" s="137">
        <v>20</v>
      </c>
      <c r="CX83" s="136" t="s">
        <v>436</v>
      </c>
      <c r="CY83" s="136" t="s">
        <v>2406</v>
      </c>
      <c r="CZ83" s="138">
        <v>1529</v>
      </c>
      <c r="DB83" s="136" t="s">
        <v>2379</v>
      </c>
      <c r="DC83" s="136" t="s">
        <v>2378</v>
      </c>
      <c r="DD83" s="137">
        <v>12</v>
      </c>
      <c r="DE83" s="136" t="s">
        <v>529</v>
      </c>
      <c r="DF83" s="136" t="s">
        <v>2314</v>
      </c>
      <c r="DG83" s="144">
        <v>1031</v>
      </c>
      <c r="DI83" s="136" t="s">
        <v>2401</v>
      </c>
      <c r="DJ83" s="136" t="s">
        <v>958</v>
      </c>
      <c r="DK83" s="137">
        <v>2</v>
      </c>
      <c r="DL83" s="136" t="s">
        <v>436</v>
      </c>
      <c r="DM83" s="136" t="s">
        <v>1753</v>
      </c>
      <c r="DN83" s="144">
        <v>1113</v>
      </c>
    </row>
    <row r="84" spans="1:118" x14ac:dyDescent="0.25">
      <c r="A84" s="81" t="s">
        <v>808</v>
      </c>
      <c r="B84" s="81" t="s">
        <v>809</v>
      </c>
      <c r="C84" s="81">
        <v>6</v>
      </c>
      <c r="D84" s="81" t="s">
        <v>436</v>
      </c>
      <c r="E84" s="81" t="s">
        <v>1953</v>
      </c>
      <c r="F84" s="81">
        <v>1513</v>
      </c>
      <c r="H84" s="81" t="s">
        <v>864</v>
      </c>
      <c r="I84" s="81" t="s">
        <v>865</v>
      </c>
      <c r="J84" s="81">
        <v>4</v>
      </c>
      <c r="K84" s="81" t="s">
        <v>529</v>
      </c>
      <c r="L84" s="81" t="s">
        <v>1220</v>
      </c>
      <c r="M84" s="81">
        <v>1212</v>
      </c>
      <c r="O84" s="81" t="s">
        <v>751</v>
      </c>
      <c r="P84" s="81" t="s">
        <v>752</v>
      </c>
      <c r="Q84" s="81">
        <v>12</v>
      </c>
      <c r="R84" s="81" t="s">
        <v>529</v>
      </c>
      <c r="S84" s="81" t="s">
        <v>1819</v>
      </c>
      <c r="T84" s="81">
        <v>1505</v>
      </c>
      <c r="V84" s="81" t="s">
        <v>948</v>
      </c>
      <c r="W84" s="81" t="s">
        <v>985</v>
      </c>
      <c r="X84" s="81">
        <v>4</v>
      </c>
      <c r="Y84" s="81" t="s">
        <v>529</v>
      </c>
      <c r="Z84" s="81" t="s">
        <v>1219</v>
      </c>
      <c r="AA84" s="81">
        <v>1027</v>
      </c>
      <c r="AC84" s="81" t="s">
        <v>741</v>
      </c>
      <c r="AD84" s="81" t="s">
        <v>742</v>
      </c>
      <c r="AE84" s="81">
        <v>6</v>
      </c>
      <c r="AF84" s="81" t="s">
        <v>529</v>
      </c>
      <c r="AG84" s="81" t="s">
        <v>1240</v>
      </c>
      <c r="AH84" s="81">
        <v>1378</v>
      </c>
      <c r="AJ84" s="81" t="s">
        <v>1050</v>
      </c>
      <c r="AK84" s="81" t="s">
        <v>1051</v>
      </c>
      <c r="AL84" s="81">
        <v>1</v>
      </c>
      <c r="AM84" s="81" t="s">
        <v>436</v>
      </c>
      <c r="AN84" s="81" t="s">
        <v>1212</v>
      </c>
      <c r="AO84" s="81">
        <v>1013</v>
      </c>
      <c r="AQ84" s="81" t="s">
        <v>906</v>
      </c>
      <c r="AR84" s="81" t="s">
        <v>907</v>
      </c>
      <c r="AS84" s="81">
        <v>4</v>
      </c>
      <c r="AT84" s="81" t="s">
        <v>436</v>
      </c>
      <c r="AU84" s="81" t="s">
        <v>1148</v>
      </c>
      <c r="AV84" s="81">
        <v>1091</v>
      </c>
      <c r="AX84" s="81" t="s">
        <v>739</v>
      </c>
      <c r="AY84" s="81" t="s">
        <v>740</v>
      </c>
      <c r="AZ84" s="81">
        <v>1</v>
      </c>
      <c r="BA84" s="81" t="s">
        <v>436</v>
      </c>
      <c r="BB84" s="81" t="s">
        <v>1152</v>
      </c>
      <c r="BC84" s="81">
        <v>1013</v>
      </c>
      <c r="BE84" s="81" t="s">
        <v>2323</v>
      </c>
      <c r="BF84" s="81" t="s">
        <v>851</v>
      </c>
      <c r="BG84" s="81">
        <v>4</v>
      </c>
      <c r="BH84" s="81" t="s">
        <v>529</v>
      </c>
      <c r="BI84" s="81" t="s">
        <v>1128</v>
      </c>
      <c r="BJ84" s="81">
        <v>1031</v>
      </c>
      <c r="BL84" s="81" t="s">
        <v>782</v>
      </c>
      <c r="BM84" s="81" t="s">
        <v>783</v>
      </c>
      <c r="BN84" s="81">
        <v>36</v>
      </c>
      <c r="BO84" s="81" t="s">
        <v>529</v>
      </c>
      <c r="BP84" s="81" t="s">
        <v>2101</v>
      </c>
      <c r="BQ84" s="81">
        <v>1021</v>
      </c>
      <c r="BS84" s="81" t="s">
        <v>973</v>
      </c>
      <c r="BT84" s="81" t="s">
        <v>974</v>
      </c>
      <c r="BU84" s="81">
        <v>12</v>
      </c>
      <c r="BV84" s="81" t="s">
        <v>436</v>
      </c>
      <c r="BW84" s="81" t="s">
        <v>1223</v>
      </c>
      <c r="BX84" s="81">
        <v>1045</v>
      </c>
      <c r="BZ84" s="81" t="s">
        <v>747</v>
      </c>
      <c r="CA84" s="81" t="s">
        <v>748</v>
      </c>
      <c r="CB84" s="81">
        <v>12</v>
      </c>
      <c r="CC84" s="81" t="s">
        <v>436</v>
      </c>
      <c r="CD84" s="81" t="s">
        <v>2198</v>
      </c>
      <c r="CE84" s="81">
        <v>1587</v>
      </c>
      <c r="CG84" s="81" t="s">
        <v>994</v>
      </c>
      <c r="CH84" s="81" t="s">
        <v>995</v>
      </c>
      <c r="CI84" s="81">
        <v>12</v>
      </c>
      <c r="CJ84" s="81" t="s">
        <v>436</v>
      </c>
      <c r="CK84" s="81" t="s">
        <v>1249</v>
      </c>
      <c r="CL84" s="81">
        <v>1121</v>
      </c>
      <c r="CN84" s="81" t="s">
        <v>770</v>
      </c>
      <c r="CO84" s="81" t="s">
        <v>771</v>
      </c>
      <c r="CP84" s="81">
        <v>4</v>
      </c>
      <c r="CQ84" s="81" t="s">
        <v>436</v>
      </c>
      <c r="CR84" s="81" t="s">
        <v>552</v>
      </c>
      <c r="CS84" s="81">
        <v>1116</v>
      </c>
      <c r="CU84" s="136" t="s">
        <v>1779</v>
      </c>
      <c r="CV84" s="136" t="s">
        <v>853</v>
      </c>
      <c r="CW84" s="137">
        <v>12</v>
      </c>
      <c r="CX84" s="136" t="s">
        <v>529</v>
      </c>
      <c r="CY84" s="136" t="s">
        <v>1185</v>
      </c>
      <c r="CZ84" s="138">
        <v>1101</v>
      </c>
      <c r="DB84" s="136" t="s">
        <v>2375</v>
      </c>
      <c r="DC84" s="136" t="s">
        <v>2374</v>
      </c>
      <c r="DD84" s="137">
        <v>4</v>
      </c>
      <c r="DE84" s="136" t="s">
        <v>529</v>
      </c>
      <c r="DF84" s="136" t="s">
        <v>2314</v>
      </c>
      <c r="DG84" s="144">
        <v>1031</v>
      </c>
      <c r="DI84" s="136" t="s">
        <v>2395</v>
      </c>
      <c r="DJ84" s="136" t="s">
        <v>927</v>
      </c>
      <c r="DK84" s="137">
        <v>10</v>
      </c>
      <c r="DL84" s="136" t="s">
        <v>1173</v>
      </c>
      <c r="DM84" s="136" t="s">
        <v>2316</v>
      </c>
      <c r="DN84" s="144">
        <v>0</v>
      </c>
    </row>
    <row r="85" spans="1:118" x14ac:dyDescent="0.25">
      <c r="A85" s="81" t="s">
        <v>2269</v>
      </c>
      <c r="B85" s="81" t="s">
        <v>767</v>
      </c>
      <c r="C85" s="81">
        <v>4</v>
      </c>
      <c r="D85" s="81" t="s">
        <v>436</v>
      </c>
      <c r="E85" s="81" t="s">
        <v>1953</v>
      </c>
      <c r="F85" s="81">
        <v>1513</v>
      </c>
      <c r="H85" s="81" t="s">
        <v>873</v>
      </c>
      <c r="I85" s="81" t="s">
        <v>874</v>
      </c>
      <c r="J85" s="81">
        <v>4</v>
      </c>
      <c r="K85" s="81" t="s">
        <v>529</v>
      </c>
      <c r="L85" s="81" t="s">
        <v>1220</v>
      </c>
      <c r="M85" s="81">
        <v>1212</v>
      </c>
      <c r="O85" s="81" t="s">
        <v>776</v>
      </c>
      <c r="P85" s="81" t="s">
        <v>777</v>
      </c>
      <c r="Q85" s="81">
        <v>2</v>
      </c>
      <c r="R85" s="81" t="s">
        <v>529</v>
      </c>
      <c r="S85" s="81" t="s">
        <v>1819</v>
      </c>
      <c r="T85" s="81">
        <v>1505</v>
      </c>
      <c r="V85" s="81" t="s">
        <v>948</v>
      </c>
      <c r="W85" s="81" t="s">
        <v>985</v>
      </c>
      <c r="X85" s="81">
        <v>4</v>
      </c>
      <c r="Y85" s="81" t="s">
        <v>529</v>
      </c>
      <c r="Z85" s="81" t="s">
        <v>1100</v>
      </c>
      <c r="AA85" s="81">
        <v>1027</v>
      </c>
      <c r="AC85" s="81" t="s">
        <v>948</v>
      </c>
      <c r="AD85" s="81" t="s">
        <v>985</v>
      </c>
      <c r="AE85" s="81">
        <v>2</v>
      </c>
      <c r="AF85" s="81" t="s">
        <v>436</v>
      </c>
      <c r="AG85" s="81" t="s">
        <v>1233</v>
      </c>
      <c r="AH85" s="81">
        <v>1481</v>
      </c>
      <c r="AJ85" s="81" t="s">
        <v>1052</v>
      </c>
      <c r="AK85" s="81" t="s">
        <v>1053</v>
      </c>
      <c r="AL85" s="81">
        <v>2</v>
      </c>
      <c r="AM85" s="81" t="s">
        <v>436</v>
      </c>
      <c r="AN85" s="81" t="s">
        <v>1212</v>
      </c>
      <c r="AO85" s="81">
        <v>1013</v>
      </c>
      <c r="AQ85" s="81" t="s">
        <v>816</v>
      </c>
      <c r="AR85" s="81" t="s">
        <v>817</v>
      </c>
      <c r="AS85" s="81">
        <v>12</v>
      </c>
      <c r="AT85" s="81" t="s">
        <v>436</v>
      </c>
      <c r="AU85" s="81" t="s">
        <v>1148</v>
      </c>
      <c r="AV85" s="81">
        <v>1091</v>
      </c>
      <c r="AX85" s="81" t="s">
        <v>739</v>
      </c>
      <c r="AY85" s="81" t="s">
        <v>740</v>
      </c>
      <c r="AZ85" s="81">
        <v>50</v>
      </c>
      <c r="BA85" s="81" t="s">
        <v>1173</v>
      </c>
      <c r="BB85" s="81" t="s">
        <v>1174</v>
      </c>
      <c r="BC85" s="81">
        <v>0</v>
      </c>
      <c r="BE85" s="81" t="s">
        <v>854</v>
      </c>
      <c r="BF85" s="81" t="s">
        <v>855</v>
      </c>
      <c r="BG85" s="81">
        <v>4</v>
      </c>
      <c r="BH85" s="81" t="s">
        <v>529</v>
      </c>
      <c r="BI85" s="81" t="s">
        <v>1128</v>
      </c>
      <c r="BJ85" s="81">
        <v>1031</v>
      </c>
      <c r="BL85" s="81" t="s">
        <v>747</v>
      </c>
      <c r="BM85" s="81" t="s">
        <v>748</v>
      </c>
      <c r="BN85" s="81">
        <v>12</v>
      </c>
      <c r="BO85" s="81" t="s">
        <v>529</v>
      </c>
      <c r="BP85" s="81" t="s">
        <v>2101</v>
      </c>
      <c r="BQ85" s="81">
        <v>1021</v>
      </c>
      <c r="BS85" s="81" t="s">
        <v>992</v>
      </c>
      <c r="BT85" s="81" t="s">
        <v>993</v>
      </c>
      <c r="BU85" s="81">
        <v>12</v>
      </c>
      <c r="BV85" s="81" t="s">
        <v>436</v>
      </c>
      <c r="BW85" s="81" t="s">
        <v>1223</v>
      </c>
      <c r="BX85" s="81">
        <v>1045</v>
      </c>
      <c r="BZ85" s="81" t="s">
        <v>1079</v>
      </c>
      <c r="CA85" s="81" t="s">
        <v>1080</v>
      </c>
      <c r="CB85" s="81">
        <v>2</v>
      </c>
      <c r="CC85" s="81" t="s">
        <v>436</v>
      </c>
      <c r="CD85" s="81" t="s">
        <v>1198</v>
      </c>
      <c r="CE85" s="81">
        <v>1013</v>
      </c>
      <c r="CG85" s="81" t="s">
        <v>979</v>
      </c>
      <c r="CH85" s="81" t="s">
        <v>980</v>
      </c>
      <c r="CI85" s="81">
        <v>12</v>
      </c>
      <c r="CJ85" s="81" t="s">
        <v>436</v>
      </c>
      <c r="CK85" s="81" t="s">
        <v>1249</v>
      </c>
      <c r="CL85" s="81">
        <v>1121</v>
      </c>
      <c r="CN85" s="81" t="s">
        <v>845</v>
      </c>
      <c r="CO85" s="81" t="s">
        <v>846</v>
      </c>
      <c r="CP85" s="81">
        <v>4</v>
      </c>
      <c r="CQ85" s="81" t="s">
        <v>436</v>
      </c>
      <c r="CR85" s="81" t="s">
        <v>552</v>
      </c>
      <c r="CS85" s="81">
        <v>1116</v>
      </c>
      <c r="CU85" s="136" t="s">
        <v>745</v>
      </c>
      <c r="CV85" s="136" t="s">
        <v>746</v>
      </c>
      <c r="CW85" s="137">
        <v>24</v>
      </c>
      <c r="CX85" s="136" t="s">
        <v>529</v>
      </c>
      <c r="CY85" s="136" t="s">
        <v>1185</v>
      </c>
      <c r="CZ85" s="138">
        <v>1101</v>
      </c>
      <c r="DB85" s="136" t="s">
        <v>2377</v>
      </c>
      <c r="DC85" s="136" t="s">
        <v>2376</v>
      </c>
      <c r="DD85" s="137">
        <v>4</v>
      </c>
      <c r="DE85" s="136" t="s">
        <v>529</v>
      </c>
      <c r="DF85" s="136" t="s">
        <v>2314</v>
      </c>
      <c r="DG85" s="144">
        <v>1031</v>
      </c>
      <c r="DI85" s="136" t="s">
        <v>2395</v>
      </c>
      <c r="DJ85" s="136" t="s">
        <v>927</v>
      </c>
      <c r="DK85" s="137">
        <v>10</v>
      </c>
      <c r="DL85" s="136" t="s">
        <v>1173</v>
      </c>
      <c r="DM85" s="136" t="s">
        <v>1174</v>
      </c>
      <c r="DN85" s="144">
        <v>0</v>
      </c>
    </row>
    <row r="86" spans="1:118" x14ac:dyDescent="0.25">
      <c r="A86" s="81" t="s">
        <v>772</v>
      </c>
      <c r="B86" s="81" t="s">
        <v>773</v>
      </c>
      <c r="C86" s="81">
        <v>4</v>
      </c>
      <c r="D86" s="81" t="s">
        <v>436</v>
      </c>
      <c r="E86" s="81" t="s">
        <v>1953</v>
      </c>
      <c r="F86" s="81">
        <v>1513</v>
      </c>
      <c r="H86" s="81" t="s">
        <v>906</v>
      </c>
      <c r="I86" s="81" t="s">
        <v>907</v>
      </c>
      <c r="J86" s="81">
        <v>4</v>
      </c>
      <c r="K86" s="81" t="s">
        <v>529</v>
      </c>
      <c r="L86" s="81" t="s">
        <v>1220</v>
      </c>
      <c r="M86" s="81">
        <v>1212</v>
      </c>
      <c r="O86" s="81" t="s">
        <v>867</v>
      </c>
      <c r="P86" s="81" t="s">
        <v>868</v>
      </c>
      <c r="Q86" s="81">
        <v>2</v>
      </c>
      <c r="R86" s="81" t="s">
        <v>529</v>
      </c>
      <c r="S86" s="81" t="s">
        <v>1819</v>
      </c>
      <c r="T86" s="81">
        <v>1505</v>
      </c>
      <c r="V86" s="81" t="s">
        <v>804</v>
      </c>
      <c r="W86" s="81" t="s">
        <v>805</v>
      </c>
      <c r="X86" s="81">
        <v>24</v>
      </c>
      <c r="Y86" s="81" t="s">
        <v>529</v>
      </c>
      <c r="Z86" s="81" t="s">
        <v>1100</v>
      </c>
      <c r="AA86" s="81">
        <v>1027</v>
      </c>
      <c r="AC86" s="81" t="s">
        <v>1071</v>
      </c>
      <c r="AD86" s="81" t="s">
        <v>1072</v>
      </c>
      <c r="AE86" s="81">
        <v>2</v>
      </c>
      <c r="AF86" s="81" t="s">
        <v>436</v>
      </c>
      <c r="AG86" s="81" t="s">
        <v>1684</v>
      </c>
      <c r="AH86" s="81">
        <v>1113</v>
      </c>
      <c r="AJ86" s="81" t="s">
        <v>948</v>
      </c>
      <c r="AK86" s="81" t="s">
        <v>985</v>
      </c>
      <c r="AL86" s="81">
        <v>4</v>
      </c>
      <c r="AM86" s="81" t="s">
        <v>436</v>
      </c>
      <c r="AN86" s="81" t="s">
        <v>1212</v>
      </c>
      <c r="AO86" s="81">
        <v>1013</v>
      </c>
      <c r="AQ86" s="81" t="s">
        <v>864</v>
      </c>
      <c r="AR86" s="81" t="s">
        <v>865</v>
      </c>
      <c r="AS86" s="81">
        <v>8</v>
      </c>
      <c r="AT86" s="81" t="s">
        <v>436</v>
      </c>
      <c r="AU86" s="81" t="s">
        <v>1148</v>
      </c>
      <c r="AV86" s="81">
        <v>1091</v>
      </c>
      <c r="AX86" s="81" t="s">
        <v>739</v>
      </c>
      <c r="AY86" s="81" t="s">
        <v>740</v>
      </c>
      <c r="AZ86" s="81">
        <v>1</v>
      </c>
      <c r="BA86" s="81" t="s">
        <v>436</v>
      </c>
      <c r="BB86" s="81" t="s">
        <v>1927</v>
      </c>
      <c r="BC86" s="81">
        <v>1228</v>
      </c>
      <c r="BE86" s="81" t="s">
        <v>889</v>
      </c>
      <c r="BF86" s="81" t="s">
        <v>890</v>
      </c>
      <c r="BG86" s="81">
        <v>2</v>
      </c>
      <c r="BH86" s="81" t="s">
        <v>529</v>
      </c>
      <c r="BI86" s="81" t="s">
        <v>1128</v>
      </c>
      <c r="BJ86" s="81">
        <v>1031</v>
      </c>
      <c r="BL86" s="81" t="s">
        <v>814</v>
      </c>
      <c r="BM86" s="81" t="s">
        <v>815</v>
      </c>
      <c r="BN86" s="81">
        <v>24</v>
      </c>
      <c r="BO86" s="81" t="s">
        <v>529</v>
      </c>
      <c r="BP86" s="81" t="s">
        <v>1770</v>
      </c>
      <c r="BQ86" s="81">
        <v>1037</v>
      </c>
      <c r="BS86" s="81" t="s">
        <v>804</v>
      </c>
      <c r="BT86" s="81" t="s">
        <v>805</v>
      </c>
      <c r="BU86" s="81">
        <v>24</v>
      </c>
      <c r="BV86" s="81" t="s">
        <v>436</v>
      </c>
      <c r="BW86" s="81" t="s">
        <v>1223</v>
      </c>
      <c r="BX86" s="81">
        <v>1045</v>
      </c>
      <c r="BZ86" s="81" t="s">
        <v>1675</v>
      </c>
      <c r="CA86" s="81" t="s">
        <v>1478</v>
      </c>
      <c r="CB86" s="81">
        <v>2</v>
      </c>
      <c r="CC86" s="81" t="s">
        <v>436</v>
      </c>
      <c r="CD86" s="81" t="s">
        <v>1892</v>
      </c>
      <c r="CE86" s="81">
        <v>1402</v>
      </c>
      <c r="CG86" s="81" t="s">
        <v>804</v>
      </c>
      <c r="CH86" s="81" t="s">
        <v>805</v>
      </c>
      <c r="CI86" s="81">
        <v>12</v>
      </c>
      <c r="CJ86" s="81" t="s">
        <v>436</v>
      </c>
      <c r="CK86" s="81" t="s">
        <v>1249</v>
      </c>
      <c r="CL86" s="81">
        <v>1121</v>
      </c>
      <c r="CN86" s="81" t="s">
        <v>830</v>
      </c>
      <c r="CO86" s="81" t="s">
        <v>831</v>
      </c>
      <c r="CP86" s="81">
        <v>4</v>
      </c>
      <c r="CQ86" s="81" t="s">
        <v>436</v>
      </c>
      <c r="CR86" s="81" t="s">
        <v>2326</v>
      </c>
      <c r="CS86" s="81">
        <v>1169</v>
      </c>
      <c r="CU86" s="136" t="s">
        <v>747</v>
      </c>
      <c r="CV86" s="136" t="s">
        <v>748</v>
      </c>
      <c r="CW86" s="137">
        <v>24</v>
      </c>
      <c r="CX86" s="136" t="s">
        <v>529</v>
      </c>
      <c r="CY86" s="136" t="s">
        <v>1185</v>
      </c>
      <c r="CZ86" s="138">
        <v>1101</v>
      </c>
      <c r="DB86" s="136" t="s">
        <v>2373</v>
      </c>
      <c r="DC86" s="136" t="s">
        <v>2372</v>
      </c>
      <c r="DD86" s="137">
        <v>2</v>
      </c>
      <c r="DE86" s="136" t="s">
        <v>436</v>
      </c>
      <c r="DF86" s="136" t="s">
        <v>2368</v>
      </c>
      <c r="DG86" s="144">
        <v>1597</v>
      </c>
      <c r="DI86" s="136" t="s">
        <v>2395</v>
      </c>
      <c r="DJ86" s="136" t="s">
        <v>927</v>
      </c>
      <c r="DK86" s="137">
        <v>2</v>
      </c>
      <c r="DL86" s="136" t="s">
        <v>436</v>
      </c>
      <c r="DM86" s="136" t="s">
        <v>1105</v>
      </c>
      <c r="DN86" s="144">
        <v>1186</v>
      </c>
    </row>
    <row r="87" spans="1:118" x14ac:dyDescent="0.25">
      <c r="A87" s="81" t="s">
        <v>816</v>
      </c>
      <c r="B87" s="81" t="s">
        <v>817</v>
      </c>
      <c r="C87" s="81">
        <v>4</v>
      </c>
      <c r="D87" s="81" t="s">
        <v>436</v>
      </c>
      <c r="E87" s="81" t="s">
        <v>1953</v>
      </c>
      <c r="F87" s="81">
        <v>1513</v>
      </c>
      <c r="H87" s="81" t="s">
        <v>948</v>
      </c>
      <c r="I87" s="81" t="s">
        <v>985</v>
      </c>
      <c r="J87" s="81">
        <v>4</v>
      </c>
      <c r="K87" s="81" t="s">
        <v>529</v>
      </c>
      <c r="L87" s="81" t="s">
        <v>1220</v>
      </c>
      <c r="M87" s="81">
        <v>1212</v>
      </c>
      <c r="O87" s="81" t="s">
        <v>906</v>
      </c>
      <c r="P87" s="81" t="s">
        <v>907</v>
      </c>
      <c r="Q87" s="81">
        <v>2</v>
      </c>
      <c r="R87" s="81" t="s">
        <v>529</v>
      </c>
      <c r="S87" s="81" t="s">
        <v>1819</v>
      </c>
      <c r="T87" s="81">
        <v>1505</v>
      </c>
      <c r="V87" s="81" t="s">
        <v>804</v>
      </c>
      <c r="W87" s="81" t="s">
        <v>805</v>
      </c>
      <c r="X87" s="81">
        <v>24</v>
      </c>
      <c r="Y87" s="81" t="s">
        <v>529</v>
      </c>
      <c r="Z87" s="81" t="s">
        <v>1100</v>
      </c>
      <c r="AA87" s="81">
        <v>1027</v>
      </c>
      <c r="AC87" s="81" t="s">
        <v>1041</v>
      </c>
      <c r="AD87" s="81" t="s">
        <v>1042</v>
      </c>
      <c r="AE87" s="81">
        <v>12</v>
      </c>
      <c r="AF87" s="81" t="s">
        <v>436</v>
      </c>
      <c r="AG87" s="81" t="s">
        <v>1226</v>
      </c>
      <c r="AH87" s="81">
        <v>1442</v>
      </c>
      <c r="AJ87" s="81" t="s">
        <v>774</v>
      </c>
      <c r="AK87" s="81" t="s">
        <v>775</v>
      </c>
      <c r="AL87" s="81">
        <v>4</v>
      </c>
      <c r="AM87" s="81" t="s">
        <v>436</v>
      </c>
      <c r="AN87" s="81" t="s">
        <v>1212</v>
      </c>
      <c r="AO87" s="81">
        <v>1013</v>
      </c>
      <c r="AQ87" s="81" t="s">
        <v>733</v>
      </c>
      <c r="AR87" s="81" t="s">
        <v>734</v>
      </c>
      <c r="AS87" s="81">
        <v>4</v>
      </c>
      <c r="AT87" s="81" t="s">
        <v>436</v>
      </c>
      <c r="AU87" s="81" t="s">
        <v>1148</v>
      </c>
      <c r="AV87" s="81">
        <v>1091</v>
      </c>
      <c r="AX87" s="81" t="s">
        <v>739</v>
      </c>
      <c r="AY87" s="81" t="s">
        <v>740</v>
      </c>
      <c r="AZ87" s="81">
        <v>1</v>
      </c>
      <c r="BA87" s="81" t="s">
        <v>436</v>
      </c>
      <c r="BB87" s="81" t="s">
        <v>1188</v>
      </c>
      <c r="BC87" s="81">
        <v>1481</v>
      </c>
      <c r="BE87" s="81" t="s">
        <v>856</v>
      </c>
      <c r="BF87" s="81" t="s">
        <v>857</v>
      </c>
      <c r="BG87" s="81">
        <v>4</v>
      </c>
      <c r="BH87" s="81" t="s">
        <v>529</v>
      </c>
      <c r="BI87" s="81" t="s">
        <v>1128</v>
      </c>
      <c r="BJ87" s="81">
        <v>1031</v>
      </c>
      <c r="BL87" s="81" t="s">
        <v>946</v>
      </c>
      <c r="BM87" s="81" t="s">
        <v>947</v>
      </c>
      <c r="BN87" s="81">
        <v>12</v>
      </c>
      <c r="BO87" s="81" t="s">
        <v>529</v>
      </c>
      <c r="BP87" s="81" t="s">
        <v>1770</v>
      </c>
      <c r="BQ87" s="81">
        <v>1037</v>
      </c>
      <c r="BS87" s="81" t="s">
        <v>969</v>
      </c>
      <c r="BT87" s="81" t="s">
        <v>970</v>
      </c>
      <c r="BU87" s="81">
        <v>12</v>
      </c>
      <c r="BV87" s="81" t="s">
        <v>436</v>
      </c>
      <c r="BW87" s="81" t="s">
        <v>1223</v>
      </c>
      <c r="BX87" s="81">
        <v>1045</v>
      </c>
      <c r="BZ87" s="81" t="s">
        <v>804</v>
      </c>
      <c r="CA87" s="81" t="s">
        <v>805</v>
      </c>
      <c r="CB87" s="81">
        <v>12</v>
      </c>
      <c r="CC87" s="81" t="s">
        <v>436</v>
      </c>
      <c r="CD87" s="81" t="s">
        <v>1892</v>
      </c>
      <c r="CE87" s="81">
        <v>1402</v>
      </c>
      <c r="CG87" s="81" t="s">
        <v>780</v>
      </c>
      <c r="CH87" s="81" t="s">
        <v>781</v>
      </c>
      <c r="CI87" s="81">
        <v>24</v>
      </c>
      <c r="CJ87" s="81" t="s">
        <v>436</v>
      </c>
      <c r="CK87" s="81" t="s">
        <v>1249</v>
      </c>
      <c r="CL87" s="81">
        <v>1121</v>
      </c>
      <c r="CN87" s="81" t="s">
        <v>733</v>
      </c>
      <c r="CO87" s="81" t="s">
        <v>734</v>
      </c>
      <c r="CP87" s="81">
        <v>4</v>
      </c>
      <c r="CQ87" s="81" t="s">
        <v>529</v>
      </c>
      <c r="CR87" s="81" t="s">
        <v>1214</v>
      </c>
      <c r="CS87" s="81">
        <v>1209</v>
      </c>
      <c r="CU87" s="136" t="s">
        <v>2231</v>
      </c>
      <c r="CV87" s="136" t="s">
        <v>2274</v>
      </c>
      <c r="CW87" s="137">
        <v>4</v>
      </c>
      <c r="CX87" s="136" t="s">
        <v>529</v>
      </c>
      <c r="CY87" s="136" t="s">
        <v>1185</v>
      </c>
      <c r="CZ87" s="138">
        <v>1101</v>
      </c>
      <c r="DB87" s="136" t="s">
        <v>2371</v>
      </c>
      <c r="DC87" s="136" t="s">
        <v>2370</v>
      </c>
      <c r="DD87" s="137">
        <v>2</v>
      </c>
      <c r="DE87" s="136" t="s">
        <v>436</v>
      </c>
      <c r="DF87" s="136" t="s">
        <v>2368</v>
      </c>
      <c r="DG87" s="144">
        <v>1597</v>
      </c>
      <c r="DI87" s="136" t="s">
        <v>1003</v>
      </c>
      <c r="DJ87" s="136" t="s">
        <v>959</v>
      </c>
      <c r="DK87" s="137">
        <v>1</v>
      </c>
      <c r="DL87" s="136" t="s">
        <v>436</v>
      </c>
      <c r="DM87" s="136" t="s">
        <v>1714</v>
      </c>
      <c r="DN87" s="144">
        <v>1009</v>
      </c>
    </row>
    <row r="88" spans="1:118" x14ac:dyDescent="0.25">
      <c r="A88" s="81" t="s">
        <v>727</v>
      </c>
      <c r="B88" s="81" t="s">
        <v>728</v>
      </c>
      <c r="C88" s="81">
        <v>4</v>
      </c>
      <c r="D88" s="81" t="s">
        <v>436</v>
      </c>
      <c r="E88" s="81" t="s">
        <v>1953</v>
      </c>
      <c r="F88" s="81">
        <v>1513</v>
      </c>
      <c r="H88" s="81" t="s">
        <v>832</v>
      </c>
      <c r="I88" s="81" t="s">
        <v>833</v>
      </c>
      <c r="J88" s="81">
        <v>4</v>
      </c>
      <c r="K88" s="81" t="s">
        <v>529</v>
      </c>
      <c r="L88" s="81" t="s">
        <v>1220</v>
      </c>
      <c r="M88" s="81">
        <v>1212</v>
      </c>
      <c r="O88" s="81" t="s">
        <v>2269</v>
      </c>
      <c r="P88" s="81" t="s">
        <v>767</v>
      </c>
      <c r="Q88" s="81">
        <v>2</v>
      </c>
      <c r="R88" s="81" t="s">
        <v>529</v>
      </c>
      <c r="S88" s="81" t="s">
        <v>1819</v>
      </c>
      <c r="T88" s="81">
        <v>1505</v>
      </c>
      <c r="V88" s="81" t="s">
        <v>774</v>
      </c>
      <c r="W88" s="81" t="s">
        <v>775</v>
      </c>
      <c r="X88" s="81">
        <v>4</v>
      </c>
      <c r="Y88" s="81" t="s">
        <v>529</v>
      </c>
      <c r="Z88" s="81" t="s">
        <v>1100</v>
      </c>
      <c r="AA88" s="81">
        <v>1027</v>
      </c>
      <c r="AC88" s="81" t="s">
        <v>977</v>
      </c>
      <c r="AD88" s="81" t="s">
        <v>978</v>
      </c>
      <c r="AE88" s="81">
        <v>12</v>
      </c>
      <c r="AF88" s="81" t="s">
        <v>436</v>
      </c>
      <c r="AG88" s="81" t="s">
        <v>1233</v>
      </c>
      <c r="AH88" s="81">
        <v>1481</v>
      </c>
      <c r="AJ88" s="81" t="s">
        <v>1006</v>
      </c>
      <c r="AK88" s="81" t="s">
        <v>1007</v>
      </c>
      <c r="AL88" s="81">
        <v>4</v>
      </c>
      <c r="AM88" s="81" t="s">
        <v>436</v>
      </c>
      <c r="AN88" s="81" t="s">
        <v>1212</v>
      </c>
      <c r="AO88" s="81">
        <v>1013</v>
      </c>
      <c r="AQ88" s="81" t="s">
        <v>727</v>
      </c>
      <c r="AR88" s="81" t="s">
        <v>728</v>
      </c>
      <c r="AS88" s="81">
        <v>4</v>
      </c>
      <c r="AT88" s="81" t="s">
        <v>436</v>
      </c>
      <c r="AU88" s="81" t="s">
        <v>1148</v>
      </c>
      <c r="AV88" s="81">
        <v>1091</v>
      </c>
      <c r="AX88" s="81" t="s">
        <v>739</v>
      </c>
      <c r="AY88" s="81" t="s">
        <v>740</v>
      </c>
      <c r="AZ88" s="81">
        <v>2</v>
      </c>
      <c r="BA88" s="81" t="s">
        <v>529</v>
      </c>
      <c r="BB88" s="81" t="s">
        <v>1149</v>
      </c>
      <c r="BC88" s="81">
        <v>1172</v>
      </c>
      <c r="BE88" s="81" t="s">
        <v>910</v>
      </c>
      <c r="BF88" s="81" t="s">
        <v>911</v>
      </c>
      <c r="BG88" s="81">
        <v>2</v>
      </c>
      <c r="BH88" s="81" t="s">
        <v>529</v>
      </c>
      <c r="BI88" s="81" t="s">
        <v>1128</v>
      </c>
      <c r="BJ88" s="81">
        <v>1031</v>
      </c>
      <c r="BL88" s="81" t="s">
        <v>992</v>
      </c>
      <c r="BM88" s="81" t="s">
        <v>993</v>
      </c>
      <c r="BN88" s="81">
        <v>12</v>
      </c>
      <c r="BO88" s="81" t="s">
        <v>529</v>
      </c>
      <c r="BP88" s="81" t="s">
        <v>1770</v>
      </c>
      <c r="BQ88" s="81">
        <v>1037</v>
      </c>
      <c r="BS88" s="81" t="s">
        <v>2320</v>
      </c>
      <c r="BT88" s="81" t="s">
        <v>1059</v>
      </c>
      <c r="BU88" s="81">
        <v>12</v>
      </c>
      <c r="BV88" s="81" t="s">
        <v>437</v>
      </c>
      <c r="BW88" s="81" t="s">
        <v>1234</v>
      </c>
      <c r="BX88" s="81">
        <v>1043</v>
      </c>
      <c r="BZ88" s="81" t="s">
        <v>1029</v>
      </c>
      <c r="CA88" s="81" t="s">
        <v>1030</v>
      </c>
      <c r="CB88" s="81">
        <v>2</v>
      </c>
      <c r="CC88" s="81" t="s">
        <v>436</v>
      </c>
      <c r="CD88" s="81" t="s">
        <v>1248</v>
      </c>
      <c r="CE88" s="81">
        <v>1186</v>
      </c>
      <c r="CG88" s="81" t="s">
        <v>969</v>
      </c>
      <c r="CH88" s="81" t="s">
        <v>970</v>
      </c>
      <c r="CI88" s="81">
        <v>12</v>
      </c>
      <c r="CJ88" s="81" t="s">
        <v>436</v>
      </c>
      <c r="CK88" s="81" t="s">
        <v>1212</v>
      </c>
      <c r="CL88" s="81">
        <v>1013</v>
      </c>
      <c r="CN88" s="81" t="s">
        <v>816</v>
      </c>
      <c r="CO88" s="81" t="s">
        <v>817</v>
      </c>
      <c r="CP88" s="81">
        <v>8</v>
      </c>
      <c r="CQ88" s="81" t="s">
        <v>529</v>
      </c>
      <c r="CR88" s="81" t="s">
        <v>1214</v>
      </c>
      <c r="CS88" s="81">
        <v>1209</v>
      </c>
      <c r="CU88" s="136" t="s">
        <v>2265</v>
      </c>
      <c r="CV88" s="136" t="s">
        <v>941</v>
      </c>
      <c r="CW88" s="137">
        <v>12</v>
      </c>
      <c r="CX88" s="136" t="s">
        <v>529</v>
      </c>
      <c r="CY88" s="136" t="s">
        <v>2180</v>
      </c>
      <c r="CZ88" s="138">
        <v>1123</v>
      </c>
      <c r="DB88" s="136" t="s">
        <v>2379</v>
      </c>
      <c r="DC88" s="136" t="s">
        <v>2378</v>
      </c>
      <c r="DD88" s="137">
        <v>60</v>
      </c>
      <c r="DE88" s="136" t="s">
        <v>436</v>
      </c>
      <c r="DF88" s="136" t="s">
        <v>2417</v>
      </c>
      <c r="DG88" s="144">
        <v>1169</v>
      </c>
      <c r="DI88" s="136" t="s">
        <v>2398</v>
      </c>
      <c r="DJ88" s="136" t="s">
        <v>736</v>
      </c>
      <c r="DK88" s="137">
        <v>2</v>
      </c>
      <c r="DL88" s="136" t="s">
        <v>529</v>
      </c>
      <c r="DM88" s="136" t="s">
        <v>1157</v>
      </c>
      <c r="DN88" s="144">
        <v>1399</v>
      </c>
    </row>
    <row r="89" spans="1:118" x14ac:dyDescent="0.25">
      <c r="A89" s="81" t="s">
        <v>1001</v>
      </c>
      <c r="B89" s="81" t="s">
        <v>1002</v>
      </c>
      <c r="C89" s="81">
        <v>6</v>
      </c>
      <c r="D89" s="81" t="s">
        <v>436</v>
      </c>
      <c r="E89" s="81" t="s">
        <v>1953</v>
      </c>
      <c r="F89" s="81">
        <v>1513</v>
      </c>
      <c r="H89" s="81" t="s">
        <v>770</v>
      </c>
      <c r="I89" s="81" t="s">
        <v>771</v>
      </c>
      <c r="J89" s="81">
        <v>20</v>
      </c>
      <c r="K89" s="81" t="s">
        <v>529</v>
      </c>
      <c r="L89" s="81" t="s">
        <v>1220</v>
      </c>
      <c r="M89" s="81">
        <v>1212</v>
      </c>
      <c r="O89" s="81" t="s">
        <v>979</v>
      </c>
      <c r="P89" s="81" t="s">
        <v>980</v>
      </c>
      <c r="Q89" s="81">
        <v>12</v>
      </c>
      <c r="R89" s="81" t="s">
        <v>437</v>
      </c>
      <c r="S89" s="81" t="s">
        <v>1879</v>
      </c>
      <c r="T89" s="81">
        <v>1034</v>
      </c>
      <c r="V89" s="81" t="s">
        <v>852</v>
      </c>
      <c r="W89" s="81" t="s">
        <v>853</v>
      </c>
      <c r="X89" s="81">
        <v>24</v>
      </c>
      <c r="Y89" s="81" t="s">
        <v>529</v>
      </c>
      <c r="Z89" s="81" t="s">
        <v>1219</v>
      </c>
      <c r="AA89" s="81">
        <v>1027</v>
      </c>
      <c r="AC89" s="81" t="s">
        <v>2227</v>
      </c>
      <c r="AD89" s="81" t="s">
        <v>882</v>
      </c>
      <c r="AE89" s="81">
        <v>12</v>
      </c>
      <c r="AF89" s="81" t="s">
        <v>437</v>
      </c>
      <c r="AG89" s="81" t="s">
        <v>1707</v>
      </c>
      <c r="AH89" s="81">
        <v>1110</v>
      </c>
      <c r="AJ89" s="81" t="s">
        <v>969</v>
      </c>
      <c r="AK89" s="81" t="s">
        <v>970</v>
      </c>
      <c r="AL89" s="81">
        <v>12</v>
      </c>
      <c r="AM89" s="81" t="s">
        <v>436</v>
      </c>
      <c r="AN89" s="81" t="s">
        <v>1212</v>
      </c>
      <c r="AO89" s="81">
        <v>1013</v>
      </c>
      <c r="AQ89" s="81" t="s">
        <v>729</v>
      </c>
      <c r="AR89" s="81" t="s">
        <v>730</v>
      </c>
      <c r="AS89" s="81">
        <v>4</v>
      </c>
      <c r="AT89" s="81" t="s">
        <v>436</v>
      </c>
      <c r="AU89" s="81" t="s">
        <v>1148</v>
      </c>
      <c r="AV89" s="81">
        <v>1091</v>
      </c>
      <c r="AX89" s="81" t="s">
        <v>1075</v>
      </c>
      <c r="AY89" s="81" t="s">
        <v>1076</v>
      </c>
      <c r="AZ89" s="81">
        <v>2</v>
      </c>
      <c r="BA89" s="81" t="s">
        <v>436</v>
      </c>
      <c r="BB89" s="81" t="s">
        <v>1872</v>
      </c>
      <c r="BC89" s="81">
        <v>1133</v>
      </c>
      <c r="BE89" s="81" t="s">
        <v>858</v>
      </c>
      <c r="BF89" s="81" t="s">
        <v>859</v>
      </c>
      <c r="BG89" s="81">
        <v>4</v>
      </c>
      <c r="BH89" s="81" t="s">
        <v>529</v>
      </c>
      <c r="BI89" s="81" t="s">
        <v>1128</v>
      </c>
      <c r="BJ89" s="81">
        <v>1031</v>
      </c>
      <c r="BL89" s="81" t="s">
        <v>804</v>
      </c>
      <c r="BM89" s="81" t="s">
        <v>805</v>
      </c>
      <c r="BN89" s="81">
        <v>12</v>
      </c>
      <c r="BO89" s="81" t="s">
        <v>529</v>
      </c>
      <c r="BP89" s="81" t="s">
        <v>1770</v>
      </c>
      <c r="BQ89" s="81">
        <v>1037</v>
      </c>
      <c r="BS89" s="81" t="s">
        <v>741</v>
      </c>
      <c r="BT89" s="81" t="s">
        <v>742</v>
      </c>
      <c r="BU89" s="81">
        <v>12</v>
      </c>
      <c r="BV89" s="81" t="s">
        <v>529</v>
      </c>
      <c r="BW89" s="81" t="s">
        <v>1837</v>
      </c>
      <c r="BX89" s="81">
        <v>1510</v>
      </c>
      <c r="BZ89" s="81" t="s">
        <v>804</v>
      </c>
      <c r="CA89" s="81" t="s">
        <v>805</v>
      </c>
      <c r="CB89" s="81">
        <v>12</v>
      </c>
      <c r="CC89" s="81" t="s">
        <v>436</v>
      </c>
      <c r="CD89" s="81" t="s">
        <v>1248</v>
      </c>
      <c r="CE89" s="81">
        <v>1186</v>
      </c>
      <c r="CG89" s="81" t="s">
        <v>979</v>
      </c>
      <c r="CH89" s="81" t="s">
        <v>980</v>
      </c>
      <c r="CI89" s="81">
        <v>12</v>
      </c>
      <c r="CJ89" s="81" t="s">
        <v>436</v>
      </c>
      <c r="CK89" s="81" t="s">
        <v>1212</v>
      </c>
      <c r="CL89" s="81">
        <v>1013</v>
      </c>
      <c r="CN89" s="81" t="s">
        <v>733</v>
      </c>
      <c r="CO89" s="81" t="s">
        <v>734</v>
      </c>
      <c r="CP89" s="81">
        <v>4</v>
      </c>
      <c r="CQ89" s="81" t="s">
        <v>436</v>
      </c>
      <c r="CR89" s="81" t="s">
        <v>1165</v>
      </c>
      <c r="CS89" s="81">
        <v>1531</v>
      </c>
      <c r="CU89" s="136" t="s">
        <v>1779</v>
      </c>
      <c r="CV89" s="136" t="s">
        <v>853</v>
      </c>
      <c r="CW89" s="137">
        <v>12</v>
      </c>
      <c r="CX89" s="136" t="s">
        <v>529</v>
      </c>
      <c r="CY89" s="136" t="s">
        <v>2180</v>
      </c>
      <c r="CZ89" s="138">
        <v>1123</v>
      </c>
      <c r="DB89" s="136" t="s">
        <v>2373</v>
      </c>
      <c r="DC89" s="136" t="s">
        <v>2372</v>
      </c>
      <c r="DD89" s="137">
        <v>4</v>
      </c>
      <c r="DE89" s="136" t="s">
        <v>529</v>
      </c>
      <c r="DF89" s="136" t="s">
        <v>1100</v>
      </c>
      <c r="DG89" s="144">
        <v>1027</v>
      </c>
      <c r="DI89" s="136" t="s">
        <v>2402</v>
      </c>
      <c r="DJ89" s="136" t="s">
        <v>929</v>
      </c>
      <c r="DK89" s="137">
        <v>2</v>
      </c>
      <c r="DL89" s="136" t="s">
        <v>436</v>
      </c>
      <c r="DM89" s="136" t="s">
        <v>1105</v>
      </c>
      <c r="DN89" s="144">
        <v>1186</v>
      </c>
    </row>
    <row r="90" spans="1:118" x14ac:dyDescent="0.25">
      <c r="A90" s="81" t="s">
        <v>808</v>
      </c>
      <c r="B90" s="81" t="s">
        <v>809</v>
      </c>
      <c r="C90" s="81">
        <v>6</v>
      </c>
      <c r="D90" s="81" t="s">
        <v>436</v>
      </c>
      <c r="E90" s="81" t="s">
        <v>1953</v>
      </c>
      <c r="F90" s="81">
        <v>1513</v>
      </c>
      <c r="H90" s="81" t="s">
        <v>946</v>
      </c>
      <c r="I90" s="81" t="s">
        <v>947</v>
      </c>
      <c r="J90" s="81">
        <v>12</v>
      </c>
      <c r="K90" s="81" t="s">
        <v>529</v>
      </c>
      <c r="L90" s="81" t="s">
        <v>1817</v>
      </c>
      <c r="M90" s="81">
        <v>1509</v>
      </c>
      <c r="O90" s="81" t="s">
        <v>1039</v>
      </c>
      <c r="P90" s="81" t="s">
        <v>1040</v>
      </c>
      <c r="Q90" s="81">
        <v>4</v>
      </c>
      <c r="R90" s="81" t="s">
        <v>437</v>
      </c>
      <c r="S90" s="81" t="s">
        <v>1879</v>
      </c>
      <c r="T90" s="81">
        <v>1034</v>
      </c>
      <c r="V90" s="81" t="s">
        <v>852</v>
      </c>
      <c r="W90" s="81" t="s">
        <v>853</v>
      </c>
      <c r="X90" s="81">
        <v>24</v>
      </c>
      <c r="Y90" s="81" t="s">
        <v>529</v>
      </c>
      <c r="Z90" s="81" t="s">
        <v>1100</v>
      </c>
      <c r="AA90" s="81">
        <v>1027</v>
      </c>
      <c r="AC90" s="81" t="s">
        <v>942</v>
      </c>
      <c r="AD90" s="81" t="s">
        <v>943</v>
      </c>
      <c r="AE90" s="81">
        <v>6</v>
      </c>
      <c r="AF90" s="81" t="s">
        <v>529</v>
      </c>
      <c r="AG90" s="81" t="s">
        <v>1204</v>
      </c>
      <c r="AH90" s="81">
        <v>1487</v>
      </c>
      <c r="AJ90" s="81" t="s">
        <v>778</v>
      </c>
      <c r="AK90" s="81" t="s">
        <v>779</v>
      </c>
      <c r="AL90" s="81">
        <v>2</v>
      </c>
      <c r="AM90" s="81" t="s">
        <v>436</v>
      </c>
      <c r="AN90" s="81" t="s">
        <v>1212</v>
      </c>
      <c r="AO90" s="81">
        <v>1013</v>
      </c>
      <c r="AQ90" s="81" t="s">
        <v>743</v>
      </c>
      <c r="AR90" s="81" t="s">
        <v>744</v>
      </c>
      <c r="AS90" s="81">
        <v>12</v>
      </c>
      <c r="AT90" s="81" t="s">
        <v>436</v>
      </c>
      <c r="AU90" s="81" t="s">
        <v>1148</v>
      </c>
      <c r="AV90" s="81">
        <v>1091</v>
      </c>
      <c r="AX90" s="81" t="s">
        <v>1075</v>
      </c>
      <c r="AY90" s="81" t="s">
        <v>1076</v>
      </c>
      <c r="AZ90" s="81">
        <v>1</v>
      </c>
      <c r="BA90" s="81" t="s">
        <v>436</v>
      </c>
      <c r="BB90" s="81" t="s">
        <v>1927</v>
      </c>
      <c r="BC90" s="81">
        <v>1228</v>
      </c>
      <c r="BE90" s="81" t="s">
        <v>2321</v>
      </c>
      <c r="BF90" s="81" t="s">
        <v>901</v>
      </c>
      <c r="BG90" s="81">
        <v>2</v>
      </c>
      <c r="BH90" s="81" t="s">
        <v>529</v>
      </c>
      <c r="BI90" s="81" t="s">
        <v>1128</v>
      </c>
      <c r="BJ90" s="81">
        <v>1031</v>
      </c>
      <c r="BL90" s="81" t="s">
        <v>747</v>
      </c>
      <c r="BM90" s="81" t="s">
        <v>748</v>
      </c>
      <c r="BN90" s="81">
        <v>12</v>
      </c>
      <c r="BO90" s="81" t="s">
        <v>529</v>
      </c>
      <c r="BP90" s="81" t="s">
        <v>1770</v>
      </c>
      <c r="BQ90" s="81">
        <v>1037</v>
      </c>
      <c r="BS90" s="81" t="s">
        <v>973</v>
      </c>
      <c r="BT90" s="81" t="s">
        <v>974</v>
      </c>
      <c r="BU90" s="81">
        <v>12</v>
      </c>
      <c r="BV90" s="81" t="s">
        <v>529</v>
      </c>
      <c r="BW90" s="81" t="s">
        <v>1770</v>
      </c>
      <c r="BX90" s="81">
        <v>1037</v>
      </c>
      <c r="BZ90" s="81" t="s">
        <v>1787</v>
      </c>
      <c r="CA90" s="81" t="s">
        <v>1028</v>
      </c>
      <c r="CB90" s="81">
        <v>5</v>
      </c>
      <c r="CC90" s="81" t="s">
        <v>529</v>
      </c>
      <c r="CD90" s="81" t="s">
        <v>1728</v>
      </c>
      <c r="CE90" s="81">
        <v>1185</v>
      </c>
      <c r="CG90" s="81" t="s">
        <v>782</v>
      </c>
      <c r="CH90" s="81" t="s">
        <v>783</v>
      </c>
      <c r="CI90" s="81">
        <v>12</v>
      </c>
      <c r="CJ90" s="81" t="s">
        <v>436</v>
      </c>
      <c r="CK90" s="81" t="s">
        <v>1212</v>
      </c>
      <c r="CL90" s="81">
        <v>1013</v>
      </c>
      <c r="CN90" s="81" t="s">
        <v>906</v>
      </c>
      <c r="CO90" s="81" t="s">
        <v>907</v>
      </c>
      <c r="CP90" s="81">
        <v>4</v>
      </c>
      <c r="CQ90" s="81" t="s">
        <v>436</v>
      </c>
      <c r="CR90" s="81" t="s">
        <v>1165</v>
      </c>
      <c r="CS90" s="81">
        <v>1531</v>
      </c>
      <c r="CU90" s="136" t="s">
        <v>2054</v>
      </c>
      <c r="CV90" s="136" t="s">
        <v>892</v>
      </c>
      <c r="CW90" s="137">
        <v>12</v>
      </c>
      <c r="CX90" s="136" t="s">
        <v>529</v>
      </c>
      <c r="CY90" s="136" t="s">
        <v>2180</v>
      </c>
      <c r="CZ90" s="138">
        <v>1123</v>
      </c>
      <c r="DB90" s="136" t="s">
        <v>2371</v>
      </c>
      <c r="DC90" s="136" t="s">
        <v>2370</v>
      </c>
      <c r="DD90" s="137">
        <v>4</v>
      </c>
      <c r="DE90" s="136" t="s">
        <v>529</v>
      </c>
      <c r="DF90" s="136" t="s">
        <v>1100</v>
      </c>
      <c r="DG90" s="144">
        <v>1027</v>
      </c>
      <c r="DI90" s="136" t="s">
        <v>930</v>
      </c>
      <c r="DJ90" s="136" t="s">
        <v>931</v>
      </c>
      <c r="DK90" s="137">
        <v>30</v>
      </c>
      <c r="DL90" s="136" t="s">
        <v>1173</v>
      </c>
      <c r="DM90" s="136" t="s">
        <v>2316</v>
      </c>
      <c r="DN90" s="144">
        <v>0</v>
      </c>
    </row>
    <row r="91" spans="1:118" x14ac:dyDescent="0.25">
      <c r="A91" s="81" t="s">
        <v>741</v>
      </c>
      <c r="B91" s="81" t="s">
        <v>742</v>
      </c>
      <c r="C91" s="81">
        <v>6</v>
      </c>
      <c r="D91" s="81" t="s">
        <v>436</v>
      </c>
      <c r="E91" s="81" t="s">
        <v>1953</v>
      </c>
      <c r="F91" s="81">
        <v>1513</v>
      </c>
      <c r="H91" s="81" t="s">
        <v>924</v>
      </c>
      <c r="I91" s="81" t="s">
        <v>925</v>
      </c>
      <c r="J91" s="81">
        <v>12</v>
      </c>
      <c r="K91" s="81" t="s">
        <v>529</v>
      </c>
      <c r="L91" s="81" t="s">
        <v>1817</v>
      </c>
      <c r="M91" s="81">
        <v>1509</v>
      </c>
      <c r="O91" s="81" t="s">
        <v>737</v>
      </c>
      <c r="P91" s="81" t="s">
        <v>738</v>
      </c>
      <c r="Q91" s="81">
        <v>4</v>
      </c>
      <c r="R91" s="81" t="s">
        <v>437</v>
      </c>
      <c r="S91" s="81" t="s">
        <v>1879</v>
      </c>
      <c r="T91" s="81">
        <v>1034</v>
      </c>
      <c r="V91" s="81" t="s">
        <v>814</v>
      </c>
      <c r="W91" s="81" t="s">
        <v>815</v>
      </c>
      <c r="X91" s="81">
        <v>24</v>
      </c>
      <c r="Y91" s="81" t="s">
        <v>529</v>
      </c>
      <c r="Z91" s="81" t="s">
        <v>1219</v>
      </c>
      <c r="AA91" s="81">
        <v>1027</v>
      </c>
      <c r="AC91" s="81" t="s">
        <v>852</v>
      </c>
      <c r="AD91" s="81" t="s">
        <v>853</v>
      </c>
      <c r="AE91" s="81">
        <v>36</v>
      </c>
      <c r="AF91" s="81" t="s">
        <v>529</v>
      </c>
      <c r="AG91" s="81" t="s">
        <v>1716</v>
      </c>
      <c r="AH91" s="81">
        <v>1368</v>
      </c>
      <c r="AJ91" s="81" t="s">
        <v>798</v>
      </c>
      <c r="AK91" s="81" t="s">
        <v>799</v>
      </c>
      <c r="AL91" s="81">
        <v>12</v>
      </c>
      <c r="AM91" s="81" t="s">
        <v>436</v>
      </c>
      <c r="AN91" s="81" t="s">
        <v>1212</v>
      </c>
      <c r="AO91" s="81">
        <v>1013</v>
      </c>
      <c r="AQ91" s="81" t="s">
        <v>891</v>
      </c>
      <c r="AR91" s="81" t="s">
        <v>892</v>
      </c>
      <c r="AS91" s="81">
        <v>12</v>
      </c>
      <c r="AT91" s="81" t="s">
        <v>436</v>
      </c>
      <c r="AU91" s="81" t="s">
        <v>1148</v>
      </c>
      <c r="AV91" s="81">
        <v>1091</v>
      </c>
      <c r="AX91" s="81" t="s">
        <v>1075</v>
      </c>
      <c r="AY91" s="81" t="s">
        <v>1076</v>
      </c>
      <c r="AZ91" s="81">
        <v>1</v>
      </c>
      <c r="BA91" s="81" t="s">
        <v>529</v>
      </c>
      <c r="BB91" s="81" t="s">
        <v>1149</v>
      </c>
      <c r="BC91" s="81">
        <v>1172</v>
      </c>
      <c r="BE91" s="81" t="s">
        <v>836</v>
      </c>
      <c r="BF91" s="81" t="s">
        <v>837</v>
      </c>
      <c r="BG91" s="81">
        <v>2</v>
      </c>
      <c r="BH91" s="81" t="s">
        <v>529</v>
      </c>
      <c r="BI91" s="81" t="s">
        <v>1128</v>
      </c>
      <c r="BJ91" s="81">
        <v>1031</v>
      </c>
      <c r="BL91" s="81" t="s">
        <v>751</v>
      </c>
      <c r="BM91" s="81" t="s">
        <v>752</v>
      </c>
      <c r="BN91" s="81">
        <v>60</v>
      </c>
      <c r="BO91" s="81" t="s">
        <v>529</v>
      </c>
      <c r="BP91" s="81" t="s">
        <v>1199</v>
      </c>
      <c r="BQ91" s="81">
        <v>1001</v>
      </c>
      <c r="BS91" s="81" t="s">
        <v>804</v>
      </c>
      <c r="BT91" s="81" t="s">
        <v>805</v>
      </c>
      <c r="BU91" s="81">
        <v>12</v>
      </c>
      <c r="BV91" s="81" t="s">
        <v>529</v>
      </c>
      <c r="BW91" s="81" t="s">
        <v>1737</v>
      </c>
      <c r="BX91" s="81">
        <v>1069</v>
      </c>
      <c r="BZ91" s="81" t="s">
        <v>1043</v>
      </c>
      <c r="CA91" s="81" t="s">
        <v>1044</v>
      </c>
      <c r="CB91" s="81">
        <v>12</v>
      </c>
      <c r="CC91" s="81" t="s">
        <v>529</v>
      </c>
      <c r="CD91" s="81" t="s">
        <v>1728</v>
      </c>
      <c r="CE91" s="81">
        <v>1185</v>
      </c>
      <c r="CG91" s="81" t="s">
        <v>747</v>
      </c>
      <c r="CH91" s="81" t="s">
        <v>748</v>
      </c>
      <c r="CI91" s="81">
        <v>12</v>
      </c>
      <c r="CJ91" s="81" t="s">
        <v>436</v>
      </c>
      <c r="CK91" s="81" t="s">
        <v>1212</v>
      </c>
      <c r="CL91" s="81">
        <v>1013</v>
      </c>
      <c r="CN91" s="81" t="s">
        <v>860</v>
      </c>
      <c r="CO91" s="81" t="s">
        <v>861</v>
      </c>
      <c r="CP91" s="81">
        <v>6</v>
      </c>
      <c r="CQ91" s="81" t="s">
        <v>436</v>
      </c>
      <c r="CR91" s="81" t="s">
        <v>552</v>
      </c>
      <c r="CS91" s="81">
        <v>1116</v>
      </c>
      <c r="CU91" s="136" t="s">
        <v>745</v>
      </c>
      <c r="CV91" s="136" t="s">
        <v>746</v>
      </c>
      <c r="CW91" s="137">
        <v>12</v>
      </c>
      <c r="CX91" s="136" t="s">
        <v>529</v>
      </c>
      <c r="CY91" s="136" t="s">
        <v>2180</v>
      </c>
      <c r="CZ91" s="138">
        <v>1123</v>
      </c>
      <c r="DB91" s="136" t="s">
        <v>2371</v>
      </c>
      <c r="DC91" s="136" t="s">
        <v>2370</v>
      </c>
      <c r="DD91" s="137">
        <v>8</v>
      </c>
      <c r="DE91" s="136" t="s">
        <v>437</v>
      </c>
      <c r="DF91" s="136" t="s">
        <v>2408</v>
      </c>
      <c r="DG91" s="144">
        <v>1108</v>
      </c>
      <c r="DI91" s="136" t="s">
        <v>930</v>
      </c>
      <c r="DJ91" s="136" t="s">
        <v>931</v>
      </c>
      <c r="DK91" s="137">
        <v>2</v>
      </c>
      <c r="DL91" s="136" t="s">
        <v>529</v>
      </c>
      <c r="DM91" s="136" t="s">
        <v>1133</v>
      </c>
      <c r="DN91" s="144">
        <v>1023</v>
      </c>
    </row>
    <row r="92" spans="1:118" x14ac:dyDescent="0.25">
      <c r="A92" s="81" t="s">
        <v>778</v>
      </c>
      <c r="B92" s="81" t="s">
        <v>779</v>
      </c>
      <c r="C92" s="81">
        <v>6</v>
      </c>
      <c r="D92" s="81" t="s">
        <v>436</v>
      </c>
      <c r="E92" s="81" t="s">
        <v>1953</v>
      </c>
      <c r="F92" s="81">
        <v>1513</v>
      </c>
      <c r="H92" s="81" t="s">
        <v>908</v>
      </c>
      <c r="I92" s="81" t="s">
        <v>909</v>
      </c>
      <c r="J92" s="81">
        <v>12</v>
      </c>
      <c r="K92" s="81" t="s">
        <v>529</v>
      </c>
      <c r="L92" s="81" t="s">
        <v>1817</v>
      </c>
      <c r="M92" s="81">
        <v>1509</v>
      </c>
      <c r="O92" s="81" t="s">
        <v>2227</v>
      </c>
      <c r="P92" s="81" t="s">
        <v>882</v>
      </c>
      <c r="Q92" s="81">
        <v>6</v>
      </c>
      <c r="R92" s="81" t="s">
        <v>529</v>
      </c>
      <c r="S92" s="81" t="s">
        <v>1682</v>
      </c>
      <c r="T92" s="81">
        <v>1327</v>
      </c>
      <c r="V92" s="81" t="s">
        <v>747</v>
      </c>
      <c r="W92" s="81" t="s">
        <v>748</v>
      </c>
      <c r="X92" s="81">
        <v>24</v>
      </c>
      <c r="Y92" s="81" t="s">
        <v>529</v>
      </c>
      <c r="Z92" s="81" t="s">
        <v>1100</v>
      </c>
      <c r="AA92" s="81">
        <v>1027</v>
      </c>
      <c r="AC92" s="81" t="s">
        <v>992</v>
      </c>
      <c r="AD92" s="81" t="s">
        <v>993</v>
      </c>
      <c r="AE92" s="81">
        <v>12</v>
      </c>
      <c r="AF92" s="81" t="s">
        <v>436</v>
      </c>
      <c r="AG92" s="81" t="s">
        <v>552</v>
      </c>
      <c r="AH92" s="81">
        <v>1116</v>
      </c>
      <c r="AJ92" s="81" t="s">
        <v>739</v>
      </c>
      <c r="AK92" s="81" t="s">
        <v>740</v>
      </c>
      <c r="AL92" s="81">
        <v>2</v>
      </c>
      <c r="AM92" s="81" t="s">
        <v>436</v>
      </c>
      <c r="AN92" s="81" t="s">
        <v>1212</v>
      </c>
      <c r="AO92" s="81">
        <v>1013</v>
      </c>
      <c r="AQ92" s="81" t="s">
        <v>924</v>
      </c>
      <c r="AR92" s="81" t="s">
        <v>925</v>
      </c>
      <c r="AS92" s="81">
        <v>12</v>
      </c>
      <c r="AT92" s="81" t="s">
        <v>436</v>
      </c>
      <c r="AU92" s="81" t="s">
        <v>1148</v>
      </c>
      <c r="AV92" s="81">
        <v>1091</v>
      </c>
      <c r="AX92" s="81" t="s">
        <v>1089</v>
      </c>
      <c r="AY92" s="81" t="s">
        <v>1090</v>
      </c>
      <c r="AZ92" s="81">
        <v>2</v>
      </c>
      <c r="BA92" s="81" t="s">
        <v>436</v>
      </c>
      <c r="BB92" s="81" t="s">
        <v>1872</v>
      </c>
      <c r="BC92" s="81">
        <v>1133</v>
      </c>
      <c r="BE92" s="81" t="s">
        <v>753</v>
      </c>
      <c r="BF92" s="81" t="s">
        <v>754</v>
      </c>
      <c r="BG92" s="81">
        <v>12</v>
      </c>
      <c r="BH92" s="81" t="s">
        <v>529</v>
      </c>
      <c r="BI92" s="81" t="s">
        <v>1139</v>
      </c>
      <c r="BJ92" s="81">
        <v>1027</v>
      </c>
      <c r="BL92" s="81" t="s">
        <v>979</v>
      </c>
      <c r="BM92" s="81" t="s">
        <v>980</v>
      </c>
      <c r="BN92" s="81">
        <v>12</v>
      </c>
      <c r="BO92" s="81" t="s">
        <v>529</v>
      </c>
      <c r="BP92" s="81" t="s">
        <v>1199</v>
      </c>
      <c r="BQ92" s="81">
        <v>1001</v>
      </c>
      <c r="BS92" s="81" t="s">
        <v>780</v>
      </c>
      <c r="BT92" s="81" t="s">
        <v>781</v>
      </c>
      <c r="BU92" s="81">
        <v>12</v>
      </c>
      <c r="BV92" s="81" t="s">
        <v>529</v>
      </c>
      <c r="BW92" s="81" t="s">
        <v>1737</v>
      </c>
      <c r="BX92" s="81">
        <v>1069</v>
      </c>
      <c r="BZ92" s="81" t="s">
        <v>1083</v>
      </c>
      <c r="CA92" s="81" t="s">
        <v>1084</v>
      </c>
      <c r="CB92" s="81">
        <v>1</v>
      </c>
      <c r="CC92" s="81" t="s">
        <v>529</v>
      </c>
      <c r="CD92" s="81" t="s">
        <v>1728</v>
      </c>
      <c r="CE92" s="81">
        <v>1185</v>
      </c>
      <c r="CG92" s="81" t="s">
        <v>973</v>
      </c>
      <c r="CH92" s="81" t="s">
        <v>974</v>
      </c>
      <c r="CI92" s="81">
        <v>12</v>
      </c>
      <c r="CJ92" s="81" t="s">
        <v>529</v>
      </c>
      <c r="CK92" s="81" t="s">
        <v>1127</v>
      </c>
      <c r="CL92" s="81">
        <v>1123</v>
      </c>
      <c r="CN92" s="81" t="s">
        <v>862</v>
      </c>
      <c r="CO92" s="81" t="s">
        <v>863</v>
      </c>
      <c r="CP92" s="81">
        <v>6</v>
      </c>
      <c r="CQ92" s="81" t="s">
        <v>436</v>
      </c>
      <c r="CR92" s="81" t="s">
        <v>552</v>
      </c>
      <c r="CS92" s="81">
        <v>1116</v>
      </c>
      <c r="CU92" s="136" t="s">
        <v>747</v>
      </c>
      <c r="CV92" s="136" t="s">
        <v>748</v>
      </c>
      <c r="CW92" s="137">
        <v>12</v>
      </c>
      <c r="CX92" s="136" t="s">
        <v>529</v>
      </c>
      <c r="CY92" s="136" t="s">
        <v>2180</v>
      </c>
      <c r="CZ92" s="138">
        <v>1123</v>
      </c>
      <c r="DB92" s="136" t="s">
        <v>2371</v>
      </c>
      <c r="DC92" s="136" t="s">
        <v>2370</v>
      </c>
      <c r="DD92" s="137">
        <v>5</v>
      </c>
      <c r="DE92" s="136" t="s">
        <v>529</v>
      </c>
      <c r="DF92" s="136" t="s">
        <v>1172</v>
      </c>
      <c r="DG92" s="144">
        <v>1472</v>
      </c>
      <c r="DI92" s="136" t="s">
        <v>930</v>
      </c>
      <c r="DJ92" s="136" t="s">
        <v>931</v>
      </c>
      <c r="DK92" s="137">
        <v>30</v>
      </c>
      <c r="DL92" s="136" t="s">
        <v>1173</v>
      </c>
      <c r="DM92" s="136" t="s">
        <v>1174</v>
      </c>
      <c r="DN92" s="144">
        <v>0</v>
      </c>
    </row>
    <row r="93" spans="1:118" x14ac:dyDescent="0.25">
      <c r="A93" s="81" t="s">
        <v>979</v>
      </c>
      <c r="B93" s="81" t="s">
        <v>980</v>
      </c>
      <c r="C93" s="81">
        <v>12</v>
      </c>
      <c r="D93" s="81" t="s">
        <v>436</v>
      </c>
      <c r="E93" s="81" t="s">
        <v>1953</v>
      </c>
      <c r="F93" s="81">
        <v>1513</v>
      </c>
      <c r="H93" s="81" t="s">
        <v>999</v>
      </c>
      <c r="I93" s="81" t="s">
        <v>1000</v>
      </c>
      <c r="J93" s="81">
        <v>12</v>
      </c>
      <c r="K93" s="81" t="s">
        <v>529</v>
      </c>
      <c r="L93" s="81" t="s">
        <v>1817</v>
      </c>
      <c r="M93" s="81">
        <v>1509</v>
      </c>
      <c r="O93" s="81" t="s">
        <v>871</v>
      </c>
      <c r="P93" s="81" t="s">
        <v>872</v>
      </c>
      <c r="Q93" s="81">
        <v>6</v>
      </c>
      <c r="R93" s="81" t="s">
        <v>529</v>
      </c>
      <c r="S93" s="81" t="s">
        <v>1682</v>
      </c>
      <c r="T93" s="81">
        <v>1327</v>
      </c>
      <c r="V93" s="81" t="s">
        <v>751</v>
      </c>
      <c r="W93" s="81" t="s">
        <v>752</v>
      </c>
      <c r="X93" s="81">
        <v>36</v>
      </c>
      <c r="Y93" s="81" t="s">
        <v>529</v>
      </c>
      <c r="Z93" s="81" t="s">
        <v>1100</v>
      </c>
      <c r="AA93" s="81">
        <v>1027</v>
      </c>
      <c r="AC93" s="81" t="s">
        <v>871</v>
      </c>
      <c r="AD93" s="81" t="s">
        <v>872</v>
      </c>
      <c r="AE93" s="81">
        <v>12</v>
      </c>
      <c r="AF93" s="81" t="s">
        <v>436</v>
      </c>
      <c r="AG93" s="81" t="s">
        <v>1695</v>
      </c>
      <c r="AH93" s="81">
        <v>1390</v>
      </c>
      <c r="AJ93" s="81" t="s">
        <v>1054</v>
      </c>
      <c r="AK93" s="81" t="s">
        <v>1055</v>
      </c>
      <c r="AL93" s="81">
        <v>2</v>
      </c>
      <c r="AM93" s="81" t="s">
        <v>436</v>
      </c>
      <c r="AN93" s="81" t="s">
        <v>1212</v>
      </c>
      <c r="AO93" s="81">
        <v>1013</v>
      </c>
      <c r="AQ93" s="81" t="s">
        <v>745</v>
      </c>
      <c r="AR93" s="81" t="s">
        <v>746</v>
      </c>
      <c r="AS93" s="81">
        <v>12</v>
      </c>
      <c r="AT93" s="81" t="s">
        <v>436</v>
      </c>
      <c r="AU93" s="81" t="s">
        <v>1148</v>
      </c>
      <c r="AV93" s="81">
        <v>1091</v>
      </c>
      <c r="AX93" s="81" t="s">
        <v>1089</v>
      </c>
      <c r="AY93" s="81" t="s">
        <v>1090</v>
      </c>
      <c r="AZ93" s="81">
        <v>1</v>
      </c>
      <c r="BA93" s="81" t="s">
        <v>436</v>
      </c>
      <c r="BB93" s="81" t="s">
        <v>1927</v>
      </c>
      <c r="BC93" s="81">
        <v>1228</v>
      </c>
      <c r="BE93" s="81" t="s">
        <v>755</v>
      </c>
      <c r="BF93" s="81" t="s">
        <v>756</v>
      </c>
      <c r="BG93" s="81">
        <v>12</v>
      </c>
      <c r="BH93" s="81" t="s">
        <v>529</v>
      </c>
      <c r="BI93" s="81" t="s">
        <v>1139</v>
      </c>
      <c r="BJ93" s="81">
        <v>1027</v>
      </c>
      <c r="BL93" s="81" t="s">
        <v>804</v>
      </c>
      <c r="BM93" s="81" t="s">
        <v>805</v>
      </c>
      <c r="BN93" s="81">
        <v>60</v>
      </c>
      <c r="BO93" s="81" t="s">
        <v>529</v>
      </c>
      <c r="BP93" s="81" t="s">
        <v>1199</v>
      </c>
      <c r="BQ93" s="81">
        <v>1001</v>
      </c>
      <c r="BS93" s="81" t="s">
        <v>747</v>
      </c>
      <c r="BT93" s="81" t="s">
        <v>748</v>
      </c>
      <c r="BU93" s="81">
        <v>12</v>
      </c>
      <c r="BV93" s="81" t="s">
        <v>436</v>
      </c>
      <c r="BW93" s="81" t="s">
        <v>1735</v>
      </c>
      <c r="BX93" s="81">
        <v>1435</v>
      </c>
      <c r="BZ93" s="81" t="s">
        <v>780</v>
      </c>
      <c r="CA93" s="81" t="s">
        <v>781</v>
      </c>
      <c r="CB93" s="81">
        <v>24</v>
      </c>
      <c r="CC93" s="81" t="s">
        <v>529</v>
      </c>
      <c r="CD93" s="81" t="s">
        <v>1728</v>
      </c>
      <c r="CE93" s="81">
        <v>1185</v>
      </c>
      <c r="CG93" s="81" t="s">
        <v>747</v>
      </c>
      <c r="CH93" s="81" t="s">
        <v>748</v>
      </c>
      <c r="CI93" s="81">
        <v>12</v>
      </c>
      <c r="CJ93" s="81" t="s">
        <v>529</v>
      </c>
      <c r="CK93" s="81" t="s">
        <v>1127</v>
      </c>
      <c r="CL93" s="81">
        <v>1123</v>
      </c>
      <c r="CN93" s="81" t="s">
        <v>768</v>
      </c>
      <c r="CO93" s="81" t="s">
        <v>769</v>
      </c>
      <c r="CP93" s="81">
        <v>6</v>
      </c>
      <c r="CQ93" s="81" t="s">
        <v>436</v>
      </c>
      <c r="CR93" s="81" t="s">
        <v>552</v>
      </c>
      <c r="CS93" s="81">
        <v>1116</v>
      </c>
      <c r="CU93" s="136" t="s">
        <v>988</v>
      </c>
      <c r="CV93" s="136" t="s">
        <v>750</v>
      </c>
      <c r="CW93" s="137">
        <v>24</v>
      </c>
      <c r="CX93" s="136" t="s">
        <v>529</v>
      </c>
      <c r="CY93" s="136" t="s">
        <v>2180</v>
      </c>
      <c r="CZ93" s="138">
        <v>1123</v>
      </c>
      <c r="DB93" s="136" t="s">
        <v>2379</v>
      </c>
      <c r="DC93" s="136" t="s">
        <v>2378</v>
      </c>
      <c r="DD93" s="137">
        <v>12</v>
      </c>
      <c r="DE93" s="136" t="s">
        <v>529</v>
      </c>
      <c r="DF93" s="136" t="s">
        <v>1135</v>
      </c>
      <c r="DG93" s="144">
        <v>1412</v>
      </c>
      <c r="DI93" s="136" t="s">
        <v>930</v>
      </c>
      <c r="DJ93" s="136" t="s">
        <v>931</v>
      </c>
      <c r="DK93" s="137">
        <v>12</v>
      </c>
      <c r="DL93" s="136" t="s">
        <v>436</v>
      </c>
      <c r="DM93" s="136" t="s">
        <v>2407</v>
      </c>
      <c r="DN93" s="144">
        <v>1117</v>
      </c>
    </row>
    <row r="94" spans="1:118" x14ac:dyDescent="0.25">
      <c r="A94" s="81" t="s">
        <v>869</v>
      </c>
      <c r="B94" s="81" t="s">
        <v>870</v>
      </c>
      <c r="C94" s="81">
        <v>12</v>
      </c>
      <c r="D94" s="81" t="s">
        <v>436</v>
      </c>
      <c r="E94" s="81" t="s">
        <v>1957</v>
      </c>
      <c r="F94" s="81">
        <v>1512</v>
      </c>
      <c r="H94" s="81" t="s">
        <v>852</v>
      </c>
      <c r="I94" s="81" t="s">
        <v>853</v>
      </c>
      <c r="J94" s="81">
        <v>12</v>
      </c>
      <c r="K94" s="81" t="s">
        <v>529</v>
      </c>
      <c r="L94" s="81" t="s">
        <v>1817</v>
      </c>
      <c r="M94" s="81">
        <v>1509</v>
      </c>
      <c r="O94" s="81" t="s">
        <v>852</v>
      </c>
      <c r="P94" s="81" t="s">
        <v>853</v>
      </c>
      <c r="Q94" s="81">
        <v>12</v>
      </c>
      <c r="R94" s="81" t="s">
        <v>529</v>
      </c>
      <c r="S94" s="81" t="s">
        <v>1682</v>
      </c>
      <c r="T94" s="81">
        <v>1327</v>
      </c>
      <c r="V94" s="81" t="s">
        <v>804</v>
      </c>
      <c r="W94" s="81" t="s">
        <v>805</v>
      </c>
      <c r="X94" s="81">
        <v>36</v>
      </c>
      <c r="Y94" s="81" t="s">
        <v>529</v>
      </c>
      <c r="Z94" s="81" t="s">
        <v>1100</v>
      </c>
      <c r="AA94" s="81">
        <v>1027</v>
      </c>
      <c r="AC94" s="81" t="s">
        <v>871</v>
      </c>
      <c r="AD94" s="81" t="s">
        <v>872</v>
      </c>
      <c r="AE94" s="81">
        <v>12</v>
      </c>
      <c r="AF94" s="81" t="s">
        <v>437</v>
      </c>
      <c r="AG94" s="81" t="s">
        <v>1707</v>
      </c>
      <c r="AH94" s="81">
        <v>1110</v>
      </c>
      <c r="AJ94" s="81" t="s">
        <v>979</v>
      </c>
      <c r="AK94" s="81" t="s">
        <v>980</v>
      </c>
      <c r="AL94" s="81">
        <v>12</v>
      </c>
      <c r="AM94" s="81" t="s">
        <v>436</v>
      </c>
      <c r="AN94" s="81" t="s">
        <v>1212</v>
      </c>
      <c r="AO94" s="81">
        <v>1013</v>
      </c>
      <c r="AQ94" s="81" t="s">
        <v>785</v>
      </c>
      <c r="AR94" s="81" t="s">
        <v>786</v>
      </c>
      <c r="AS94" s="81">
        <v>12</v>
      </c>
      <c r="AT94" s="81" t="s">
        <v>436</v>
      </c>
      <c r="AU94" s="81" t="s">
        <v>1148</v>
      </c>
      <c r="AV94" s="81">
        <v>1091</v>
      </c>
      <c r="AX94" s="81" t="s">
        <v>997</v>
      </c>
      <c r="AY94" s="81" t="s">
        <v>998</v>
      </c>
      <c r="AZ94" s="81">
        <v>2</v>
      </c>
      <c r="BA94" s="81" t="s">
        <v>436</v>
      </c>
      <c r="BB94" s="81" t="s">
        <v>1872</v>
      </c>
      <c r="BC94" s="81">
        <v>1133</v>
      </c>
      <c r="BE94" s="81" t="s">
        <v>2230</v>
      </c>
      <c r="BF94" s="81" t="s">
        <v>866</v>
      </c>
      <c r="BG94" s="81">
        <v>6</v>
      </c>
      <c r="BH94" s="81" t="s">
        <v>529</v>
      </c>
      <c r="BI94" s="81" t="s">
        <v>1139</v>
      </c>
      <c r="BJ94" s="81">
        <v>1027</v>
      </c>
      <c r="BL94" s="81" t="s">
        <v>1060</v>
      </c>
      <c r="BM94" s="81" t="s">
        <v>787</v>
      </c>
      <c r="BN94" s="81">
        <v>12</v>
      </c>
      <c r="BO94" s="81" t="s">
        <v>437</v>
      </c>
      <c r="BP94" s="81" t="s">
        <v>1234</v>
      </c>
      <c r="BQ94" s="81">
        <v>1043</v>
      </c>
      <c r="BS94" s="81" t="s">
        <v>820</v>
      </c>
      <c r="BT94" s="81" t="s">
        <v>821</v>
      </c>
      <c r="BU94" s="81">
        <v>2</v>
      </c>
      <c r="BV94" s="81" t="s">
        <v>529</v>
      </c>
      <c r="BW94" s="81" t="s">
        <v>2176</v>
      </c>
      <c r="BX94" s="81">
        <v>1555</v>
      </c>
      <c r="BZ94" s="81" t="s">
        <v>747</v>
      </c>
      <c r="CA94" s="81" t="s">
        <v>748</v>
      </c>
      <c r="CB94" s="81">
        <v>12</v>
      </c>
      <c r="CC94" s="81" t="s">
        <v>529</v>
      </c>
      <c r="CD94" s="81" t="s">
        <v>1728</v>
      </c>
      <c r="CE94" s="81">
        <v>1185</v>
      </c>
      <c r="CG94" s="81" t="s">
        <v>814</v>
      </c>
      <c r="CH94" s="81" t="s">
        <v>815</v>
      </c>
      <c r="CI94" s="81">
        <v>24</v>
      </c>
      <c r="CJ94" s="81" t="s">
        <v>436</v>
      </c>
      <c r="CK94" s="81" t="s">
        <v>1223</v>
      </c>
      <c r="CL94" s="81">
        <v>1045</v>
      </c>
      <c r="CN94" s="81" t="s">
        <v>832</v>
      </c>
      <c r="CO94" s="81" t="s">
        <v>833</v>
      </c>
      <c r="CP94" s="81">
        <v>2</v>
      </c>
      <c r="CQ94" s="81" t="s">
        <v>436</v>
      </c>
      <c r="CR94" s="81" t="s">
        <v>2326</v>
      </c>
      <c r="CS94" s="81">
        <v>1169</v>
      </c>
      <c r="CU94" s="136" t="s">
        <v>1779</v>
      </c>
      <c r="CV94" s="136" t="s">
        <v>853</v>
      </c>
      <c r="CW94" s="137">
        <v>12</v>
      </c>
      <c r="CX94" s="136" t="s">
        <v>529</v>
      </c>
      <c r="CY94" s="136" t="s">
        <v>1867</v>
      </c>
      <c r="CZ94" s="138">
        <v>1089</v>
      </c>
      <c r="DB94" s="136" t="s">
        <v>2375</v>
      </c>
      <c r="DC94" s="136" t="s">
        <v>2374</v>
      </c>
      <c r="DD94" s="137">
        <v>2</v>
      </c>
      <c r="DE94" s="136" t="s">
        <v>529</v>
      </c>
      <c r="DF94" s="136" t="s">
        <v>1135</v>
      </c>
      <c r="DG94" s="144">
        <v>1412</v>
      </c>
      <c r="DI94" s="136" t="s">
        <v>930</v>
      </c>
      <c r="DJ94" s="136" t="s">
        <v>931</v>
      </c>
      <c r="DK94" s="137">
        <v>4</v>
      </c>
      <c r="DL94" s="136" t="s">
        <v>436</v>
      </c>
      <c r="DM94" s="136" t="s">
        <v>2310</v>
      </c>
      <c r="DN94" s="144">
        <v>1160</v>
      </c>
    </row>
    <row r="95" spans="1:118" x14ac:dyDescent="0.25">
      <c r="A95" s="81" t="s">
        <v>954</v>
      </c>
      <c r="B95" s="81" t="s">
        <v>955</v>
      </c>
      <c r="C95" s="81">
        <v>8</v>
      </c>
      <c r="D95" s="81" t="s">
        <v>436</v>
      </c>
      <c r="E95" s="81" t="s">
        <v>1957</v>
      </c>
      <c r="F95" s="81">
        <v>1512</v>
      </c>
      <c r="H95" s="81" t="s">
        <v>747</v>
      </c>
      <c r="I95" s="81" t="s">
        <v>748</v>
      </c>
      <c r="J95" s="81">
        <v>12</v>
      </c>
      <c r="K95" s="81" t="s">
        <v>529</v>
      </c>
      <c r="L95" s="81" t="s">
        <v>1817</v>
      </c>
      <c r="M95" s="81">
        <v>1509</v>
      </c>
      <c r="O95" s="81" t="s">
        <v>745</v>
      </c>
      <c r="P95" s="81" t="s">
        <v>746</v>
      </c>
      <c r="Q95" s="81">
        <v>24</v>
      </c>
      <c r="R95" s="81" t="s">
        <v>529</v>
      </c>
      <c r="S95" s="81" t="s">
        <v>1682</v>
      </c>
      <c r="T95" s="81">
        <v>1327</v>
      </c>
      <c r="V95" s="81" t="s">
        <v>770</v>
      </c>
      <c r="W95" s="81" t="s">
        <v>771</v>
      </c>
      <c r="X95" s="81">
        <v>8</v>
      </c>
      <c r="Y95" s="81" t="s">
        <v>529</v>
      </c>
      <c r="Z95" s="81" t="s">
        <v>1219</v>
      </c>
      <c r="AA95" s="81">
        <v>1027</v>
      </c>
      <c r="AC95" s="81" t="s">
        <v>1041</v>
      </c>
      <c r="AD95" s="81" t="s">
        <v>1042</v>
      </c>
      <c r="AE95" s="81">
        <v>12</v>
      </c>
      <c r="AF95" s="81" t="s">
        <v>529</v>
      </c>
      <c r="AG95" s="81" t="s">
        <v>1682</v>
      </c>
      <c r="AH95" s="81">
        <v>1327</v>
      </c>
      <c r="AJ95" s="81" t="s">
        <v>794</v>
      </c>
      <c r="AK95" s="81" t="s">
        <v>795</v>
      </c>
      <c r="AL95" s="81">
        <v>2</v>
      </c>
      <c r="AM95" s="81" t="s">
        <v>436</v>
      </c>
      <c r="AN95" s="81" t="s">
        <v>1212</v>
      </c>
      <c r="AO95" s="81">
        <v>1013</v>
      </c>
      <c r="AQ95" s="81" t="s">
        <v>2319</v>
      </c>
      <c r="AR95" s="81" t="s">
        <v>844</v>
      </c>
      <c r="AS95" s="81">
        <v>4</v>
      </c>
      <c r="AT95" s="81" t="s">
        <v>436</v>
      </c>
      <c r="AU95" s="81" t="s">
        <v>1148</v>
      </c>
      <c r="AV95" s="81">
        <v>1091</v>
      </c>
      <c r="AX95" s="81" t="s">
        <v>997</v>
      </c>
      <c r="AY95" s="81" t="s">
        <v>998</v>
      </c>
      <c r="AZ95" s="81">
        <v>1</v>
      </c>
      <c r="BA95" s="81" t="s">
        <v>436</v>
      </c>
      <c r="BB95" s="81" t="s">
        <v>1927</v>
      </c>
      <c r="BC95" s="81">
        <v>1228</v>
      </c>
      <c r="BE95" s="81" t="s">
        <v>847</v>
      </c>
      <c r="BF95" s="81" t="s">
        <v>848</v>
      </c>
      <c r="BG95" s="81">
        <v>12</v>
      </c>
      <c r="BH95" s="81" t="s">
        <v>529</v>
      </c>
      <c r="BI95" s="81" t="s">
        <v>1139</v>
      </c>
      <c r="BJ95" s="81">
        <v>1027</v>
      </c>
      <c r="BL95" s="81" t="s">
        <v>788</v>
      </c>
      <c r="BM95" s="81" t="s">
        <v>789</v>
      </c>
      <c r="BN95" s="81">
        <v>12</v>
      </c>
      <c r="BO95" s="81" t="s">
        <v>529</v>
      </c>
      <c r="BP95" s="81" t="s">
        <v>1770</v>
      </c>
      <c r="BQ95" s="81">
        <v>1037</v>
      </c>
      <c r="BS95" s="81" t="s">
        <v>741</v>
      </c>
      <c r="BT95" s="81" t="s">
        <v>742</v>
      </c>
      <c r="BU95" s="81">
        <v>4</v>
      </c>
      <c r="BV95" s="81" t="s">
        <v>529</v>
      </c>
      <c r="BW95" s="81" t="s">
        <v>2176</v>
      </c>
      <c r="BX95" s="81">
        <v>1555</v>
      </c>
      <c r="BZ95" s="81" t="s">
        <v>1083</v>
      </c>
      <c r="CA95" s="81" t="s">
        <v>1084</v>
      </c>
      <c r="CB95" s="81">
        <v>2</v>
      </c>
      <c r="CC95" s="81" t="s">
        <v>529</v>
      </c>
      <c r="CD95" s="81" t="s">
        <v>1167</v>
      </c>
      <c r="CE95" s="81">
        <v>1031</v>
      </c>
      <c r="CG95" s="81" t="s">
        <v>804</v>
      </c>
      <c r="CH95" s="81" t="s">
        <v>805</v>
      </c>
      <c r="CI95" s="81">
        <v>36</v>
      </c>
      <c r="CJ95" s="81" t="s">
        <v>436</v>
      </c>
      <c r="CK95" s="81" t="s">
        <v>1223</v>
      </c>
      <c r="CL95" s="81">
        <v>1045</v>
      </c>
      <c r="CN95" s="81" t="s">
        <v>816</v>
      </c>
      <c r="CO95" s="81" t="s">
        <v>817</v>
      </c>
      <c r="CP95" s="81">
        <v>12</v>
      </c>
      <c r="CQ95" s="81" t="s">
        <v>436</v>
      </c>
      <c r="CR95" s="81" t="s">
        <v>552</v>
      </c>
      <c r="CS95" s="81">
        <v>1116</v>
      </c>
      <c r="CU95" s="136" t="s">
        <v>745</v>
      </c>
      <c r="CV95" s="136" t="s">
        <v>746</v>
      </c>
      <c r="CW95" s="137">
        <v>12</v>
      </c>
      <c r="CX95" s="136" t="s">
        <v>529</v>
      </c>
      <c r="CY95" s="136" t="s">
        <v>1867</v>
      </c>
      <c r="CZ95" s="138">
        <v>1089</v>
      </c>
      <c r="DB95" s="136" t="s">
        <v>2377</v>
      </c>
      <c r="DC95" s="136" t="s">
        <v>2376</v>
      </c>
      <c r="DD95" s="137">
        <v>2</v>
      </c>
      <c r="DE95" s="136" t="s">
        <v>529</v>
      </c>
      <c r="DF95" s="136" t="s">
        <v>1135</v>
      </c>
      <c r="DG95" s="144">
        <v>1412</v>
      </c>
      <c r="DI95" s="136" t="s">
        <v>930</v>
      </c>
      <c r="DJ95" s="136" t="s">
        <v>931</v>
      </c>
      <c r="DK95" s="137">
        <v>4</v>
      </c>
      <c r="DL95" s="136" t="s">
        <v>436</v>
      </c>
      <c r="DM95" s="136" t="s">
        <v>1144</v>
      </c>
      <c r="DN95" s="144">
        <v>1442</v>
      </c>
    </row>
    <row r="96" spans="1:118" x14ac:dyDescent="0.25">
      <c r="A96" s="81" t="s">
        <v>770</v>
      </c>
      <c r="B96" s="81" t="s">
        <v>771</v>
      </c>
      <c r="C96" s="81">
        <v>4</v>
      </c>
      <c r="D96" s="81" t="s">
        <v>436</v>
      </c>
      <c r="E96" s="81" t="s">
        <v>1957</v>
      </c>
      <c r="F96" s="81">
        <v>1512</v>
      </c>
      <c r="H96" s="81" t="s">
        <v>979</v>
      </c>
      <c r="I96" s="81" t="s">
        <v>980</v>
      </c>
      <c r="J96" s="81">
        <v>12</v>
      </c>
      <c r="K96" s="81" t="s">
        <v>529</v>
      </c>
      <c r="L96" s="81" t="s">
        <v>1817</v>
      </c>
      <c r="M96" s="81">
        <v>1509</v>
      </c>
      <c r="O96" s="81" t="s">
        <v>864</v>
      </c>
      <c r="P96" s="81" t="s">
        <v>865</v>
      </c>
      <c r="Q96" s="81">
        <v>4</v>
      </c>
      <c r="R96" s="81" t="s">
        <v>529</v>
      </c>
      <c r="S96" s="81" t="s">
        <v>1682</v>
      </c>
      <c r="T96" s="81">
        <v>1327</v>
      </c>
      <c r="V96" s="81" t="s">
        <v>747</v>
      </c>
      <c r="W96" s="81" t="s">
        <v>748</v>
      </c>
      <c r="X96" s="81">
        <v>36</v>
      </c>
      <c r="Y96" s="81" t="s">
        <v>529</v>
      </c>
      <c r="Z96" s="81" t="s">
        <v>1100</v>
      </c>
      <c r="AA96" s="81">
        <v>1027</v>
      </c>
      <c r="AC96" s="81" t="s">
        <v>778</v>
      </c>
      <c r="AD96" s="81" t="s">
        <v>779</v>
      </c>
      <c r="AE96" s="81">
        <v>6</v>
      </c>
      <c r="AF96" s="81" t="s">
        <v>436</v>
      </c>
      <c r="AG96" s="81" t="s">
        <v>1233</v>
      </c>
      <c r="AH96" s="81">
        <v>1481</v>
      </c>
      <c r="AJ96" s="81" t="s">
        <v>946</v>
      </c>
      <c r="AK96" s="81" t="s">
        <v>947</v>
      </c>
      <c r="AL96" s="81">
        <v>24</v>
      </c>
      <c r="AM96" s="81" t="s">
        <v>529</v>
      </c>
      <c r="AN96" s="81" t="s">
        <v>1213</v>
      </c>
      <c r="AO96" s="81">
        <v>1472</v>
      </c>
      <c r="AQ96" s="81" t="s">
        <v>899</v>
      </c>
      <c r="AR96" s="81" t="s">
        <v>900</v>
      </c>
      <c r="AS96" s="81">
        <v>2</v>
      </c>
      <c r="AT96" s="81" t="s">
        <v>436</v>
      </c>
      <c r="AU96" s="81" t="s">
        <v>1148</v>
      </c>
      <c r="AV96" s="81">
        <v>1091</v>
      </c>
      <c r="AX96" s="81" t="s">
        <v>997</v>
      </c>
      <c r="AY96" s="81" t="s">
        <v>998</v>
      </c>
      <c r="AZ96" s="81">
        <v>10</v>
      </c>
      <c r="BA96" s="81" t="s">
        <v>1173</v>
      </c>
      <c r="BB96" s="81" t="s">
        <v>1174</v>
      </c>
      <c r="BC96" s="81">
        <v>0</v>
      </c>
      <c r="BE96" s="81" t="s">
        <v>873</v>
      </c>
      <c r="BF96" s="81" t="s">
        <v>874</v>
      </c>
      <c r="BG96" s="81">
        <v>12</v>
      </c>
      <c r="BH96" s="81" t="s">
        <v>529</v>
      </c>
      <c r="BI96" s="81" t="s">
        <v>1139</v>
      </c>
      <c r="BJ96" s="81">
        <v>1027</v>
      </c>
      <c r="BL96" s="81" t="s">
        <v>774</v>
      </c>
      <c r="BM96" s="81" t="s">
        <v>775</v>
      </c>
      <c r="BN96" s="81">
        <v>2</v>
      </c>
      <c r="BO96" s="81" t="s">
        <v>529</v>
      </c>
      <c r="BP96" s="81" t="s">
        <v>1837</v>
      </c>
      <c r="BQ96" s="81">
        <v>1510</v>
      </c>
      <c r="BS96" s="81" t="s">
        <v>2144</v>
      </c>
      <c r="BT96" s="81" t="s">
        <v>1501</v>
      </c>
      <c r="BU96" s="81">
        <v>1</v>
      </c>
      <c r="BV96" s="81" t="s">
        <v>529</v>
      </c>
      <c r="BW96" s="81" t="s">
        <v>2101</v>
      </c>
      <c r="BX96" s="81">
        <v>1021</v>
      </c>
      <c r="BZ96" s="81" t="s">
        <v>804</v>
      </c>
      <c r="CA96" s="81" t="s">
        <v>805</v>
      </c>
      <c r="CB96" s="81">
        <v>24</v>
      </c>
      <c r="CC96" s="81" t="s">
        <v>529</v>
      </c>
      <c r="CD96" s="81" t="s">
        <v>1167</v>
      </c>
      <c r="CE96" s="81">
        <v>1031</v>
      </c>
      <c r="CG96" s="81" t="s">
        <v>780</v>
      </c>
      <c r="CH96" s="81" t="s">
        <v>781</v>
      </c>
      <c r="CI96" s="81">
        <v>12</v>
      </c>
      <c r="CJ96" s="81" t="s">
        <v>436</v>
      </c>
      <c r="CK96" s="81" t="s">
        <v>1223</v>
      </c>
      <c r="CL96" s="81">
        <v>1045</v>
      </c>
      <c r="CN96" s="81" t="s">
        <v>810</v>
      </c>
      <c r="CO96" s="81" t="s">
        <v>811</v>
      </c>
      <c r="CP96" s="81">
        <v>6</v>
      </c>
      <c r="CQ96" s="81" t="s">
        <v>529</v>
      </c>
      <c r="CR96" s="81" t="s">
        <v>1214</v>
      </c>
      <c r="CS96" s="81">
        <v>1209</v>
      </c>
      <c r="CU96" s="136" t="s">
        <v>747</v>
      </c>
      <c r="CV96" s="136" t="s">
        <v>748</v>
      </c>
      <c r="CW96" s="137">
        <v>12</v>
      </c>
      <c r="CX96" s="136" t="s">
        <v>529</v>
      </c>
      <c r="CY96" s="136" t="s">
        <v>1867</v>
      </c>
      <c r="CZ96" s="138">
        <v>1089</v>
      </c>
      <c r="DB96" s="136" t="s">
        <v>2379</v>
      </c>
      <c r="DC96" s="136" t="s">
        <v>2378</v>
      </c>
      <c r="DD96" s="137">
        <v>12</v>
      </c>
      <c r="DE96" s="136" t="s">
        <v>529</v>
      </c>
      <c r="DF96" s="136" t="s">
        <v>1169</v>
      </c>
      <c r="DG96" s="144">
        <v>1440</v>
      </c>
      <c r="DI96" s="136" t="s">
        <v>930</v>
      </c>
      <c r="DJ96" s="136" t="s">
        <v>931</v>
      </c>
      <c r="DK96" s="137">
        <v>16</v>
      </c>
      <c r="DL96" s="136" t="s">
        <v>2152</v>
      </c>
      <c r="DM96" s="136" t="s">
        <v>2364</v>
      </c>
      <c r="DN96" s="144">
        <v>1593</v>
      </c>
    </row>
    <row r="97" spans="1:118" x14ac:dyDescent="0.25">
      <c r="A97" s="81" t="s">
        <v>743</v>
      </c>
      <c r="B97" s="81" t="s">
        <v>744</v>
      </c>
      <c r="C97" s="81">
        <v>12</v>
      </c>
      <c r="D97" s="81" t="s">
        <v>436</v>
      </c>
      <c r="E97" s="81" t="s">
        <v>1957</v>
      </c>
      <c r="F97" s="81">
        <v>1512</v>
      </c>
      <c r="H97" s="81" t="s">
        <v>2269</v>
      </c>
      <c r="I97" s="81" t="s">
        <v>767</v>
      </c>
      <c r="J97" s="81">
        <v>2</v>
      </c>
      <c r="K97" s="81" t="s">
        <v>529</v>
      </c>
      <c r="L97" s="81" t="s">
        <v>1817</v>
      </c>
      <c r="M97" s="81">
        <v>1509</v>
      </c>
      <c r="O97" s="81" t="s">
        <v>860</v>
      </c>
      <c r="P97" s="81" t="s">
        <v>861</v>
      </c>
      <c r="Q97" s="81">
        <v>4</v>
      </c>
      <c r="R97" s="81" t="s">
        <v>529</v>
      </c>
      <c r="S97" s="81" t="s">
        <v>1682</v>
      </c>
      <c r="T97" s="81">
        <v>1327</v>
      </c>
      <c r="V97" s="81" t="s">
        <v>973</v>
      </c>
      <c r="W97" s="81" t="s">
        <v>974</v>
      </c>
      <c r="X97" s="81">
        <v>36</v>
      </c>
      <c r="Y97" s="81" t="s">
        <v>529</v>
      </c>
      <c r="Z97" s="81" t="s">
        <v>1100</v>
      </c>
      <c r="AA97" s="81">
        <v>1027</v>
      </c>
      <c r="AC97" s="81" t="s">
        <v>1041</v>
      </c>
      <c r="AD97" s="81" t="s">
        <v>1042</v>
      </c>
      <c r="AE97" s="81">
        <v>12</v>
      </c>
      <c r="AF97" s="81" t="s">
        <v>529</v>
      </c>
      <c r="AG97" s="81" t="s">
        <v>1716</v>
      </c>
      <c r="AH97" s="81">
        <v>1368</v>
      </c>
      <c r="AJ97" s="81" t="s">
        <v>804</v>
      </c>
      <c r="AK97" s="81" t="s">
        <v>805</v>
      </c>
      <c r="AL97" s="81">
        <v>24</v>
      </c>
      <c r="AM97" s="81" t="s">
        <v>529</v>
      </c>
      <c r="AN97" s="81" t="s">
        <v>1213</v>
      </c>
      <c r="AO97" s="81">
        <v>1472</v>
      </c>
      <c r="AQ97" s="81" t="s">
        <v>800</v>
      </c>
      <c r="AR97" s="81" t="s">
        <v>801</v>
      </c>
      <c r="AS97" s="81">
        <v>4</v>
      </c>
      <c r="AT97" s="81" t="s">
        <v>436</v>
      </c>
      <c r="AU97" s="81" t="s">
        <v>1148</v>
      </c>
      <c r="AV97" s="81">
        <v>1091</v>
      </c>
      <c r="AX97" s="81" t="s">
        <v>952</v>
      </c>
      <c r="AY97" s="81" t="s">
        <v>953</v>
      </c>
      <c r="AZ97" s="81">
        <v>1</v>
      </c>
      <c r="BA97" s="81" t="s">
        <v>436</v>
      </c>
      <c r="BB97" s="81" t="s">
        <v>1927</v>
      </c>
      <c r="BC97" s="81">
        <v>1228</v>
      </c>
      <c r="BE97" s="81" t="s">
        <v>948</v>
      </c>
      <c r="BF97" s="81" t="s">
        <v>949</v>
      </c>
      <c r="BG97" s="81">
        <v>2</v>
      </c>
      <c r="BH97" s="81" t="s">
        <v>529</v>
      </c>
      <c r="BI97" s="81" t="s">
        <v>1139</v>
      </c>
      <c r="BJ97" s="81">
        <v>1027</v>
      </c>
      <c r="BL97" s="81" t="s">
        <v>778</v>
      </c>
      <c r="BM97" s="81" t="s">
        <v>779</v>
      </c>
      <c r="BN97" s="81">
        <v>24</v>
      </c>
      <c r="BO97" s="81" t="s">
        <v>529</v>
      </c>
      <c r="BP97" s="81" t="s">
        <v>1199</v>
      </c>
      <c r="BQ97" s="81">
        <v>1001</v>
      </c>
      <c r="BS97" s="81" t="s">
        <v>751</v>
      </c>
      <c r="BT97" s="81" t="s">
        <v>752</v>
      </c>
      <c r="BU97" s="81">
        <v>12</v>
      </c>
      <c r="BV97" s="81" t="s">
        <v>529</v>
      </c>
      <c r="BW97" s="81" t="s">
        <v>2101</v>
      </c>
      <c r="BX97" s="81">
        <v>1021</v>
      </c>
      <c r="BZ97" s="81" t="s">
        <v>780</v>
      </c>
      <c r="CA97" s="81" t="s">
        <v>781</v>
      </c>
      <c r="CB97" s="81">
        <v>12</v>
      </c>
      <c r="CC97" s="81" t="s">
        <v>529</v>
      </c>
      <c r="CD97" s="81" t="s">
        <v>1167</v>
      </c>
      <c r="CE97" s="81">
        <v>1031</v>
      </c>
      <c r="CG97" s="81" t="s">
        <v>747</v>
      </c>
      <c r="CH97" s="81" t="s">
        <v>748</v>
      </c>
      <c r="CI97" s="81">
        <v>12</v>
      </c>
      <c r="CJ97" s="81" t="s">
        <v>436</v>
      </c>
      <c r="CK97" s="81" t="s">
        <v>1223</v>
      </c>
      <c r="CL97" s="81">
        <v>1045</v>
      </c>
      <c r="CN97" s="81" t="s">
        <v>810</v>
      </c>
      <c r="CO97" s="81" t="s">
        <v>811</v>
      </c>
      <c r="CP97" s="81">
        <v>6</v>
      </c>
      <c r="CQ97" s="81" t="s">
        <v>436</v>
      </c>
      <c r="CR97" s="81" t="s">
        <v>1165</v>
      </c>
      <c r="CS97" s="81">
        <v>1531</v>
      </c>
      <c r="CU97" s="136" t="s">
        <v>908</v>
      </c>
      <c r="CV97" s="136" t="s">
        <v>909</v>
      </c>
      <c r="CW97" s="137">
        <v>12</v>
      </c>
      <c r="CX97" s="136" t="s">
        <v>529</v>
      </c>
      <c r="CY97" s="136" t="s">
        <v>2176</v>
      </c>
      <c r="CZ97" s="138">
        <v>1555</v>
      </c>
      <c r="DB97" s="136" t="s">
        <v>2375</v>
      </c>
      <c r="DC97" s="136" t="s">
        <v>2374</v>
      </c>
      <c r="DD97" s="137">
        <v>3</v>
      </c>
      <c r="DE97" s="136" t="s">
        <v>529</v>
      </c>
      <c r="DF97" s="136" t="s">
        <v>1169</v>
      </c>
      <c r="DG97" s="144">
        <v>1440</v>
      </c>
      <c r="DI97" s="136" t="s">
        <v>962</v>
      </c>
      <c r="DJ97" s="136" t="s">
        <v>2206</v>
      </c>
      <c r="DK97" s="137">
        <v>12</v>
      </c>
      <c r="DL97" s="136" t="s">
        <v>1173</v>
      </c>
      <c r="DM97" s="136" t="s">
        <v>2414</v>
      </c>
      <c r="DN97" s="144">
        <v>0</v>
      </c>
    </row>
    <row r="98" spans="1:118" x14ac:dyDescent="0.25">
      <c r="A98" s="81" t="s">
        <v>1087</v>
      </c>
      <c r="B98" s="81" t="s">
        <v>1088</v>
      </c>
      <c r="C98" s="81">
        <v>3</v>
      </c>
      <c r="D98" s="81" t="s">
        <v>529</v>
      </c>
      <c r="E98" s="81" t="s">
        <v>1939</v>
      </c>
      <c r="F98" s="81">
        <v>1511</v>
      </c>
      <c r="H98" s="81" t="s">
        <v>867</v>
      </c>
      <c r="I98" s="81" t="s">
        <v>868</v>
      </c>
      <c r="J98" s="81">
        <v>10</v>
      </c>
      <c r="K98" s="81" t="s">
        <v>529</v>
      </c>
      <c r="L98" s="81" t="s">
        <v>1817</v>
      </c>
      <c r="M98" s="81">
        <v>1509</v>
      </c>
      <c r="O98" s="81" t="s">
        <v>768</v>
      </c>
      <c r="P98" s="81" t="s">
        <v>769</v>
      </c>
      <c r="Q98" s="81">
        <v>4</v>
      </c>
      <c r="R98" s="81" t="s">
        <v>529</v>
      </c>
      <c r="S98" s="81" t="s">
        <v>1682</v>
      </c>
      <c r="T98" s="81">
        <v>1327</v>
      </c>
      <c r="V98" s="81" t="s">
        <v>770</v>
      </c>
      <c r="W98" s="81" t="s">
        <v>771</v>
      </c>
      <c r="X98" s="81">
        <v>10</v>
      </c>
      <c r="Y98" s="81" t="s">
        <v>529</v>
      </c>
      <c r="Z98" s="81" t="s">
        <v>1100</v>
      </c>
      <c r="AA98" s="81">
        <v>1027</v>
      </c>
      <c r="AC98" s="81" t="s">
        <v>741</v>
      </c>
      <c r="AD98" s="81" t="s">
        <v>742</v>
      </c>
      <c r="AE98" s="81">
        <v>5</v>
      </c>
      <c r="AF98" s="81" t="s">
        <v>529</v>
      </c>
      <c r="AG98" s="81" t="s">
        <v>1704</v>
      </c>
      <c r="AH98" s="81">
        <v>1181</v>
      </c>
      <c r="AJ98" s="81" t="s">
        <v>747</v>
      </c>
      <c r="AK98" s="81" t="s">
        <v>748</v>
      </c>
      <c r="AL98" s="81">
        <v>24</v>
      </c>
      <c r="AM98" s="81" t="s">
        <v>529</v>
      </c>
      <c r="AN98" s="81" t="s">
        <v>1213</v>
      </c>
      <c r="AO98" s="81">
        <v>1472</v>
      </c>
      <c r="AQ98" s="81" t="s">
        <v>944</v>
      </c>
      <c r="AR98" s="81" t="s">
        <v>945</v>
      </c>
      <c r="AS98" s="81">
        <v>4</v>
      </c>
      <c r="AT98" s="81" t="s">
        <v>436</v>
      </c>
      <c r="AU98" s="81" t="s">
        <v>1148</v>
      </c>
      <c r="AV98" s="81">
        <v>1091</v>
      </c>
      <c r="AX98" s="81" t="s">
        <v>1065</v>
      </c>
      <c r="AY98" s="81" t="s">
        <v>1066</v>
      </c>
      <c r="AZ98" s="81">
        <v>2</v>
      </c>
      <c r="BA98" s="81" t="s">
        <v>436</v>
      </c>
      <c r="BB98" s="81" t="s">
        <v>1693</v>
      </c>
      <c r="BC98" s="81">
        <v>1518</v>
      </c>
      <c r="BE98" s="81" t="s">
        <v>816</v>
      </c>
      <c r="BF98" s="81" t="s">
        <v>817</v>
      </c>
      <c r="BG98" s="81">
        <v>30</v>
      </c>
      <c r="BH98" s="81" t="s">
        <v>529</v>
      </c>
      <c r="BI98" s="81" t="s">
        <v>1139</v>
      </c>
      <c r="BJ98" s="81">
        <v>1027</v>
      </c>
      <c r="BL98" s="81" t="s">
        <v>741</v>
      </c>
      <c r="BM98" s="81" t="s">
        <v>742</v>
      </c>
      <c r="BN98" s="81">
        <v>24</v>
      </c>
      <c r="BO98" s="81" t="s">
        <v>529</v>
      </c>
      <c r="BP98" s="81" t="s">
        <v>1199</v>
      </c>
      <c r="BQ98" s="81">
        <v>1001</v>
      </c>
      <c r="BS98" s="81" t="s">
        <v>780</v>
      </c>
      <c r="BT98" s="81" t="s">
        <v>781</v>
      </c>
      <c r="BU98" s="81">
        <v>12</v>
      </c>
      <c r="BV98" s="81" t="s">
        <v>529</v>
      </c>
      <c r="BW98" s="81" t="s">
        <v>2101</v>
      </c>
      <c r="BX98" s="81">
        <v>1021</v>
      </c>
      <c r="BZ98" s="81" t="s">
        <v>806</v>
      </c>
      <c r="CA98" s="81" t="s">
        <v>807</v>
      </c>
      <c r="CB98" s="81">
        <v>12</v>
      </c>
      <c r="CC98" s="81" t="s">
        <v>437</v>
      </c>
      <c r="CD98" s="81" t="s">
        <v>1809</v>
      </c>
      <c r="CE98" s="81">
        <v>1064</v>
      </c>
      <c r="CG98" s="81" t="s">
        <v>977</v>
      </c>
      <c r="CH98" s="81" t="s">
        <v>978</v>
      </c>
      <c r="CI98" s="81">
        <v>12</v>
      </c>
      <c r="CJ98" s="81" t="s">
        <v>437</v>
      </c>
      <c r="CK98" s="81" t="s">
        <v>1234</v>
      </c>
      <c r="CL98" s="81">
        <v>1043</v>
      </c>
      <c r="CN98" s="81" t="s">
        <v>765</v>
      </c>
      <c r="CO98" s="81" t="s">
        <v>766</v>
      </c>
      <c r="CP98" s="81">
        <v>6</v>
      </c>
      <c r="CQ98" s="81" t="s">
        <v>436</v>
      </c>
      <c r="CR98" s="81" t="s">
        <v>1165</v>
      </c>
      <c r="CS98" s="81">
        <v>1531</v>
      </c>
      <c r="CU98" s="136" t="s">
        <v>2265</v>
      </c>
      <c r="CV98" s="136" t="s">
        <v>941</v>
      </c>
      <c r="CW98" s="137">
        <v>12</v>
      </c>
      <c r="CX98" s="136" t="s">
        <v>436</v>
      </c>
      <c r="CY98" s="136" t="s">
        <v>2120</v>
      </c>
      <c r="CZ98" s="138">
        <v>1566</v>
      </c>
      <c r="DB98" s="136" t="s">
        <v>2377</v>
      </c>
      <c r="DC98" s="136" t="s">
        <v>2376</v>
      </c>
      <c r="DD98" s="137">
        <v>3</v>
      </c>
      <c r="DE98" s="136" t="s">
        <v>529</v>
      </c>
      <c r="DF98" s="136" t="s">
        <v>1169</v>
      </c>
      <c r="DG98" s="144">
        <v>1440</v>
      </c>
      <c r="DI98" s="136" t="s">
        <v>962</v>
      </c>
      <c r="DJ98" s="136" t="s">
        <v>2206</v>
      </c>
      <c r="DK98" s="137">
        <v>12</v>
      </c>
      <c r="DL98" s="136" t="s">
        <v>529</v>
      </c>
      <c r="DM98" s="136" t="s">
        <v>1219</v>
      </c>
      <c r="DN98" s="144">
        <v>1027</v>
      </c>
    </row>
    <row r="99" spans="1:118" x14ac:dyDescent="0.25">
      <c r="A99" s="81" t="s">
        <v>940</v>
      </c>
      <c r="B99" s="81" t="s">
        <v>941</v>
      </c>
      <c r="C99" s="81">
        <v>12</v>
      </c>
      <c r="D99" s="81" t="s">
        <v>529</v>
      </c>
      <c r="E99" s="81" t="s">
        <v>1939</v>
      </c>
      <c r="F99" s="81">
        <v>1511</v>
      </c>
      <c r="H99" s="81" t="s">
        <v>729</v>
      </c>
      <c r="I99" s="81" t="s">
        <v>730</v>
      </c>
      <c r="J99" s="81">
        <v>10</v>
      </c>
      <c r="K99" s="81" t="s">
        <v>529</v>
      </c>
      <c r="L99" s="81" t="s">
        <v>1817</v>
      </c>
      <c r="M99" s="81">
        <v>1509</v>
      </c>
      <c r="O99" s="81" t="s">
        <v>946</v>
      </c>
      <c r="P99" s="81" t="s">
        <v>947</v>
      </c>
      <c r="Q99" s="81">
        <v>12</v>
      </c>
      <c r="R99" s="81" t="s">
        <v>436</v>
      </c>
      <c r="S99" s="81" t="s">
        <v>1679</v>
      </c>
      <c r="T99" s="81">
        <v>1169</v>
      </c>
      <c r="V99" s="81" t="s">
        <v>814</v>
      </c>
      <c r="W99" s="81" t="s">
        <v>815</v>
      </c>
      <c r="X99" s="81">
        <v>48</v>
      </c>
      <c r="Y99" s="81" t="s">
        <v>529</v>
      </c>
      <c r="Z99" s="81" t="s">
        <v>1100</v>
      </c>
      <c r="AA99" s="81">
        <v>1027</v>
      </c>
      <c r="AC99" s="81" t="s">
        <v>780</v>
      </c>
      <c r="AD99" s="81" t="s">
        <v>781</v>
      </c>
      <c r="AE99" s="81">
        <v>12</v>
      </c>
      <c r="AF99" s="81" t="s">
        <v>436</v>
      </c>
      <c r="AG99" s="81" t="s">
        <v>1693</v>
      </c>
      <c r="AH99" s="81">
        <v>1518</v>
      </c>
      <c r="AJ99" s="81" t="s">
        <v>908</v>
      </c>
      <c r="AK99" s="81" t="s">
        <v>909</v>
      </c>
      <c r="AL99" s="81">
        <v>12</v>
      </c>
      <c r="AM99" s="81" t="s">
        <v>529</v>
      </c>
      <c r="AN99" s="81" t="s">
        <v>1213</v>
      </c>
      <c r="AO99" s="81">
        <v>1472</v>
      </c>
      <c r="AQ99" s="81" t="s">
        <v>834</v>
      </c>
      <c r="AR99" s="81" t="s">
        <v>835</v>
      </c>
      <c r="AS99" s="81">
        <v>2</v>
      </c>
      <c r="AT99" s="81" t="s">
        <v>436</v>
      </c>
      <c r="AU99" s="81" t="s">
        <v>1148</v>
      </c>
      <c r="AV99" s="81">
        <v>1091</v>
      </c>
      <c r="AX99" s="81" t="s">
        <v>1065</v>
      </c>
      <c r="AY99" s="81" t="s">
        <v>1066</v>
      </c>
      <c r="AZ99" s="81">
        <v>2</v>
      </c>
      <c r="BA99" s="81" t="s">
        <v>436</v>
      </c>
      <c r="BB99" s="81" t="s">
        <v>2113</v>
      </c>
      <c r="BC99" s="81">
        <v>1151</v>
      </c>
      <c r="BE99" s="81" t="s">
        <v>864</v>
      </c>
      <c r="BF99" s="81" t="s">
        <v>865</v>
      </c>
      <c r="BG99" s="81">
        <v>8</v>
      </c>
      <c r="BH99" s="81" t="s">
        <v>529</v>
      </c>
      <c r="BI99" s="81" t="s">
        <v>1139</v>
      </c>
      <c r="BJ99" s="81">
        <v>1027</v>
      </c>
      <c r="BL99" s="81" t="s">
        <v>1029</v>
      </c>
      <c r="BM99" s="81" t="s">
        <v>1030</v>
      </c>
      <c r="BN99" s="81">
        <v>6</v>
      </c>
      <c r="BO99" s="81" t="s">
        <v>529</v>
      </c>
      <c r="BP99" s="81" t="s">
        <v>1770</v>
      </c>
      <c r="BQ99" s="81">
        <v>1037</v>
      </c>
      <c r="BS99" s="81" t="s">
        <v>747</v>
      </c>
      <c r="BT99" s="81" t="s">
        <v>748</v>
      </c>
      <c r="BU99" s="81">
        <v>48</v>
      </c>
      <c r="BV99" s="81" t="s">
        <v>529</v>
      </c>
      <c r="BW99" s="81" t="s">
        <v>2101</v>
      </c>
      <c r="BX99" s="81">
        <v>1021</v>
      </c>
      <c r="BZ99" s="81" t="s">
        <v>808</v>
      </c>
      <c r="CA99" s="81" t="s">
        <v>809</v>
      </c>
      <c r="CB99" s="81">
        <v>6</v>
      </c>
      <c r="CC99" s="81" t="s">
        <v>437</v>
      </c>
      <c r="CD99" s="81" t="s">
        <v>1809</v>
      </c>
      <c r="CE99" s="81">
        <v>1064</v>
      </c>
      <c r="CG99" s="81" t="s">
        <v>751</v>
      </c>
      <c r="CH99" s="81" t="s">
        <v>752</v>
      </c>
      <c r="CI99" s="81">
        <v>12</v>
      </c>
      <c r="CJ99" s="81" t="s">
        <v>437</v>
      </c>
      <c r="CK99" s="81" t="s">
        <v>1234</v>
      </c>
      <c r="CL99" s="81">
        <v>1043</v>
      </c>
      <c r="CN99" s="81" t="s">
        <v>765</v>
      </c>
      <c r="CO99" s="81" t="s">
        <v>766</v>
      </c>
      <c r="CP99" s="81">
        <v>6</v>
      </c>
      <c r="CQ99" s="81" t="s">
        <v>436</v>
      </c>
      <c r="CR99" s="81" t="s">
        <v>552</v>
      </c>
      <c r="CS99" s="81">
        <v>1116</v>
      </c>
      <c r="CU99" s="136" t="s">
        <v>871</v>
      </c>
      <c r="CV99" s="136" t="s">
        <v>872</v>
      </c>
      <c r="CW99" s="137">
        <v>12</v>
      </c>
      <c r="CX99" s="136" t="s">
        <v>436</v>
      </c>
      <c r="CY99" s="136" t="s">
        <v>2120</v>
      </c>
      <c r="CZ99" s="138">
        <v>1566</v>
      </c>
      <c r="DB99" s="136" t="s">
        <v>2371</v>
      </c>
      <c r="DC99" s="136" t="s">
        <v>2370</v>
      </c>
      <c r="DD99" s="137">
        <v>2</v>
      </c>
      <c r="DE99" s="136" t="s">
        <v>529</v>
      </c>
      <c r="DF99" s="136" t="s">
        <v>714</v>
      </c>
      <c r="DG99" s="144">
        <v>1537</v>
      </c>
      <c r="DI99" s="136" t="s">
        <v>962</v>
      </c>
      <c r="DJ99" s="136" t="s">
        <v>2206</v>
      </c>
      <c r="DK99" s="137">
        <v>24</v>
      </c>
      <c r="DL99" s="136" t="s">
        <v>437</v>
      </c>
      <c r="DM99" s="136" t="s">
        <v>1707</v>
      </c>
      <c r="DN99" s="144">
        <v>1110</v>
      </c>
    </row>
    <row r="100" spans="1:118" x14ac:dyDescent="0.25">
      <c r="A100" s="81" t="s">
        <v>845</v>
      </c>
      <c r="B100" s="81" t="s">
        <v>846</v>
      </c>
      <c r="C100" s="81">
        <v>4</v>
      </c>
      <c r="D100" s="81" t="s">
        <v>529</v>
      </c>
      <c r="E100" s="81" t="s">
        <v>1939</v>
      </c>
      <c r="F100" s="81">
        <v>1511</v>
      </c>
      <c r="H100" s="81" t="s">
        <v>1043</v>
      </c>
      <c r="I100" s="81" t="s">
        <v>1044</v>
      </c>
      <c r="J100" s="81">
        <v>12</v>
      </c>
      <c r="K100" s="81" t="s">
        <v>436</v>
      </c>
      <c r="L100" s="81" t="s">
        <v>1901</v>
      </c>
      <c r="M100" s="81">
        <v>1403</v>
      </c>
      <c r="O100" s="81" t="s">
        <v>852</v>
      </c>
      <c r="P100" s="81" t="s">
        <v>853</v>
      </c>
      <c r="Q100" s="81">
        <v>12</v>
      </c>
      <c r="R100" s="81" t="s">
        <v>436</v>
      </c>
      <c r="S100" s="81" t="s">
        <v>1679</v>
      </c>
      <c r="T100" s="81">
        <v>1169</v>
      </c>
      <c r="V100" s="81" t="s">
        <v>814</v>
      </c>
      <c r="W100" s="81" t="s">
        <v>815</v>
      </c>
      <c r="X100" s="81">
        <v>60</v>
      </c>
      <c r="Y100" s="81" t="s">
        <v>529</v>
      </c>
      <c r="Z100" s="81" t="s">
        <v>1100</v>
      </c>
      <c r="AA100" s="81">
        <v>1027</v>
      </c>
      <c r="AC100" s="81" t="s">
        <v>1001</v>
      </c>
      <c r="AD100" s="81" t="s">
        <v>1002</v>
      </c>
      <c r="AE100" s="81">
        <v>6</v>
      </c>
      <c r="AF100" s="81" t="s">
        <v>436</v>
      </c>
      <c r="AG100" s="81" t="s">
        <v>1709</v>
      </c>
      <c r="AH100" s="81">
        <v>1297</v>
      </c>
      <c r="AJ100" s="81" t="s">
        <v>1045</v>
      </c>
      <c r="AK100" s="81" t="s">
        <v>1046</v>
      </c>
      <c r="AL100" s="81">
        <v>4</v>
      </c>
      <c r="AM100" s="81" t="s">
        <v>529</v>
      </c>
      <c r="AN100" s="81" t="s">
        <v>1213</v>
      </c>
      <c r="AO100" s="81">
        <v>1472</v>
      </c>
      <c r="AQ100" s="81" t="s">
        <v>842</v>
      </c>
      <c r="AR100" s="81" t="s">
        <v>843</v>
      </c>
      <c r="AS100" s="81">
        <v>4</v>
      </c>
      <c r="AT100" s="81" t="s">
        <v>436</v>
      </c>
      <c r="AU100" s="81" t="s">
        <v>1148</v>
      </c>
      <c r="AV100" s="81">
        <v>1091</v>
      </c>
      <c r="AX100" s="81" t="s">
        <v>1065</v>
      </c>
      <c r="AY100" s="81" t="s">
        <v>1066</v>
      </c>
      <c r="AZ100" s="81">
        <v>4</v>
      </c>
      <c r="BA100" s="81" t="s">
        <v>529</v>
      </c>
      <c r="BB100" s="81" t="s">
        <v>2101</v>
      </c>
      <c r="BC100" s="81">
        <v>1021</v>
      </c>
      <c r="BE100" s="81" t="s">
        <v>830</v>
      </c>
      <c r="BF100" s="81" t="s">
        <v>831</v>
      </c>
      <c r="BG100" s="81">
        <v>10</v>
      </c>
      <c r="BH100" s="81" t="s">
        <v>529</v>
      </c>
      <c r="BI100" s="81" t="s">
        <v>1139</v>
      </c>
      <c r="BJ100" s="81">
        <v>1027</v>
      </c>
      <c r="BL100" s="81" t="s">
        <v>780</v>
      </c>
      <c r="BM100" s="81" t="s">
        <v>781</v>
      </c>
      <c r="BN100" s="81">
        <v>12</v>
      </c>
      <c r="BO100" s="81" t="s">
        <v>529</v>
      </c>
      <c r="BP100" s="81" t="s">
        <v>1817</v>
      </c>
      <c r="BQ100" s="81">
        <v>1509</v>
      </c>
      <c r="BS100" s="81" t="s">
        <v>973</v>
      </c>
      <c r="BT100" s="81" t="s">
        <v>974</v>
      </c>
      <c r="BU100" s="81">
        <v>24</v>
      </c>
      <c r="BV100" s="81" t="s">
        <v>529</v>
      </c>
      <c r="BW100" s="81" t="s">
        <v>1167</v>
      </c>
      <c r="BX100" s="81">
        <v>1031</v>
      </c>
      <c r="BZ100" s="81" t="s">
        <v>960</v>
      </c>
      <c r="CA100" s="81" t="s">
        <v>961</v>
      </c>
      <c r="CB100" s="81">
        <v>12</v>
      </c>
      <c r="CC100" s="81" t="s">
        <v>437</v>
      </c>
      <c r="CD100" s="81" t="s">
        <v>1809</v>
      </c>
      <c r="CE100" s="81">
        <v>1064</v>
      </c>
      <c r="CG100" s="81" t="s">
        <v>969</v>
      </c>
      <c r="CH100" s="81" t="s">
        <v>970</v>
      </c>
      <c r="CI100" s="81">
        <v>12</v>
      </c>
      <c r="CJ100" s="81" t="s">
        <v>436</v>
      </c>
      <c r="CK100" s="81" t="s">
        <v>566</v>
      </c>
      <c r="CL100" s="81">
        <v>1535</v>
      </c>
      <c r="CN100" s="81" t="s">
        <v>727</v>
      </c>
      <c r="CO100" s="81" t="s">
        <v>728</v>
      </c>
      <c r="CP100" s="81">
        <v>4</v>
      </c>
      <c r="CQ100" s="81" t="s">
        <v>436</v>
      </c>
      <c r="CR100" s="81" t="s">
        <v>1165</v>
      </c>
      <c r="CS100" s="81">
        <v>1531</v>
      </c>
      <c r="CU100" s="136" t="s">
        <v>2270</v>
      </c>
      <c r="CV100" s="136" t="s">
        <v>848</v>
      </c>
      <c r="CW100" s="137">
        <v>12</v>
      </c>
      <c r="CX100" s="136" t="s">
        <v>436</v>
      </c>
      <c r="CY100" s="136" t="s">
        <v>2120</v>
      </c>
      <c r="CZ100" s="138">
        <v>1566</v>
      </c>
      <c r="DB100" s="136" t="s">
        <v>2371</v>
      </c>
      <c r="DC100" s="136" t="s">
        <v>2370</v>
      </c>
      <c r="DD100" s="137">
        <v>2</v>
      </c>
      <c r="DE100" s="136" t="s">
        <v>529</v>
      </c>
      <c r="DF100" s="136" t="s">
        <v>1158</v>
      </c>
      <c r="DG100" s="144">
        <v>1378</v>
      </c>
      <c r="DI100" s="136" t="s">
        <v>962</v>
      </c>
      <c r="DJ100" s="136" t="s">
        <v>2206</v>
      </c>
      <c r="DK100" s="137">
        <v>36</v>
      </c>
      <c r="DL100" s="136" t="s">
        <v>529</v>
      </c>
      <c r="DM100" s="136" t="s">
        <v>1100</v>
      </c>
      <c r="DN100" s="144">
        <v>1027</v>
      </c>
    </row>
    <row r="101" spans="1:118" x14ac:dyDescent="0.25">
      <c r="A101" s="81" t="s">
        <v>992</v>
      </c>
      <c r="B101" s="81" t="s">
        <v>993</v>
      </c>
      <c r="C101" s="81">
        <v>12</v>
      </c>
      <c r="D101" s="81" t="s">
        <v>529</v>
      </c>
      <c r="E101" s="81" t="s">
        <v>1939</v>
      </c>
      <c r="F101" s="81">
        <v>1511</v>
      </c>
      <c r="H101" s="81" t="s">
        <v>1778</v>
      </c>
      <c r="I101" s="81" t="s">
        <v>1898</v>
      </c>
      <c r="J101" s="81">
        <v>12</v>
      </c>
      <c r="K101" s="81" t="s">
        <v>436</v>
      </c>
      <c r="L101" s="81" t="s">
        <v>1901</v>
      </c>
      <c r="M101" s="81">
        <v>1403</v>
      </c>
      <c r="O101" s="81" t="s">
        <v>969</v>
      </c>
      <c r="P101" s="81" t="s">
        <v>970</v>
      </c>
      <c r="Q101" s="81">
        <v>12</v>
      </c>
      <c r="R101" s="81" t="s">
        <v>436</v>
      </c>
      <c r="S101" s="81" t="s">
        <v>1679</v>
      </c>
      <c r="T101" s="81">
        <v>1169</v>
      </c>
      <c r="V101" s="81" t="s">
        <v>814</v>
      </c>
      <c r="W101" s="81" t="s">
        <v>815</v>
      </c>
      <c r="X101" s="81">
        <v>60</v>
      </c>
      <c r="Y101" s="81" t="s">
        <v>529</v>
      </c>
      <c r="Z101" s="81" t="s">
        <v>1100</v>
      </c>
      <c r="AA101" s="81">
        <v>1027</v>
      </c>
      <c r="AC101" s="81" t="s">
        <v>778</v>
      </c>
      <c r="AD101" s="81" t="s">
        <v>779</v>
      </c>
      <c r="AE101" s="81">
        <v>6</v>
      </c>
      <c r="AF101" s="81" t="s">
        <v>529</v>
      </c>
      <c r="AG101" s="81" t="s">
        <v>1102</v>
      </c>
      <c r="AH101" s="81">
        <v>1081</v>
      </c>
      <c r="AJ101" s="81" t="s">
        <v>1056</v>
      </c>
      <c r="AK101" s="81" t="s">
        <v>1057</v>
      </c>
      <c r="AL101" s="81">
        <v>12</v>
      </c>
      <c r="AM101" s="81" t="s">
        <v>529</v>
      </c>
      <c r="AN101" s="81" t="s">
        <v>1214</v>
      </c>
      <c r="AO101" s="81">
        <v>1209</v>
      </c>
      <c r="AQ101" s="81" t="s">
        <v>885</v>
      </c>
      <c r="AR101" s="81" t="s">
        <v>886</v>
      </c>
      <c r="AS101" s="81">
        <v>4</v>
      </c>
      <c r="AT101" s="81" t="s">
        <v>436</v>
      </c>
      <c r="AU101" s="81" t="s">
        <v>1148</v>
      </c>
      <c r="AV101" s="81">
        <v>1091</v>
      </c>
      <c r="AX101" s="81" t="s">
        <v>1010</v>
      </c>
      <c r="AY101" s="81" t="s">
        <v>1011</v>
      </c>
      <c r="AZ101" s="81">
        <v>2</v>
      </c>
      <c r="BA101" s="81" t="s">
        <v>529</v>
      </c>
      <c r="BB101" s="81" t="s">
        <v>2116</v>
      </c>
      <c r="BC101" s="81">
        <v>1073</v>
      </c>
      <c r="BE101" s="81" t="s">
        <v>727</v>
      </c>
      <c r="BF101" s="81" t="s">
        <v>728</v>
      </c>
      <c r="BG101" s="81">
        <v>20</v>
      </c>
      <c r="BH101" s="81" t="s">
        <v>529</v>
      </c>
      <c r="BI101" s="81" t="s">
        <v>1139</v>
      </c>
      <c r="BJ101" s="81">
        <v>1027</v>
      </c>
      <c r="BL101" s="81" t="s">
        <v>1087</v>
      </c>
      <c r="BM101" s="81" t="s">
        <v>1088</v>
      </c>
      <c r="BN101" s="81">
        <v>2</v>
      </c>
      <c r="BO101" s="81" t="s">
        <v>436</v>
      </c>
      <c r="BP101" s="81" t="s">
        <v>1235</v>
      </c>
      <c r="BQ101" s="81">
        <v>1091</v>
      </c>
      <c r="BS101" s="81" t="s">
        <v>814</v>
      </c>
      <c r="BT101" s="81" t="s">
        <v>815</v>
      </c>
      <c r="BU101" s="81">
        <v>12</v>
      </c>
      <c r="BV101" s="81" t="s">
        <v>529</v>
      </c>
      <c r="BW101" s="81" t="s">
        <v>1167</v>
      </c>
      <c r="BX101" s="81">
        <v>1031</v>
      </c>
      <c r="BZ101" s="81" t="s">
        <v>1029</v>
      </c>
      <c r="CA101" s="81" t="s">
        <v>1030</v>
      </c>
      <c r="CB101" s="81">
        <v>4</v>
      </c>
      <c r="CC101" s="81" t="s">
        <v>529</v>
      </c>
      <c r="CD101" s="81" t="s">
        <v>1893</v>
      </c>
      <c r="CE101" s="81">
        <v>1039</v>
      </c>
      <c r="CG101" s="81" t="s">
        <v>926</v>
      </c>
      <c r="CH101" s="81" t="s">
        <v>927</v>
      </c>
      <c r="CI101" s="81">
        <v>3</v>
      </c>
      <c r="CJ101" s="81" t="s">
        <v>436</v>
      </c>
      <c r="CK101" s="81" t="s">
        <v>2063</v>
      </c>
      <c r="CL101" s="81">
        <v>1197</v>
      </c>
      <c r="CN101" s="81" t="s">
        <v>727</v>
      </c>
      <c r="CO101" s="81" t="s">
        <v>728</v>
      </c>
      <c r="CP101" s="81">
        <v>4</v>
      </c>
      <c r="CQ101" s="81" t="s">
        <v>436</v>
      </c>
      <c r="CR101" s="81" t="s">
        <v>552</v>
      </c>
      <c r="CS101" s="81">
        <v>1116</v>
      </c>
      <c r="CU101" s="136" t="s">
        <v>1779</v>
      </c>
      <c r="CV101" s="136" t="s">
        <v>853</v>
      </c>
      <c r="CW101" s="137">
        <v>24</v>
      </c>
      <c r="CX101" s="136" t="s">
        <v>436</v>
      </c>
      <c r="CY101" s="136" t="s">
        <v>2120</v>
      </c>
      <c r="CZ101" s="138">
        <v>1566</v>
      </c>
      <c r="DB101" s="136" t="s">
        <v>2379</v>
      </c>
      <c r="DC101" s="136" t="s">
        <v>2378</v>
      </c>
      <c r="DD101" s="137">
        <v>36</v>
      </c>
      <c r="DE101" s="136" t="s">
        <v>436</v>
      </c>
      <c r="DF101" s="136" t="s">
        <v>1148</v>
      </c>
      <c r="DG101" s="144">
        <v>1091</v>
      </c>
      <c r="DI101" s="136" t="s">
        <v>962</v>
      </c>
      <c r="DJ101" s="136" t="s">
        <v>2206</v>
      </c>
      <c r="DK101" s="137">
        <v>12</v>
      </c>
      <c r="DL101" s="136" t="s">
        <v>436</v>
      </c>
      <c r="DM101" s="136" t="s">
        <v>2310</v>
      </c>
      <c r="DN101" s="144">
        <v>1160</v>
      </c>
    </row>
    <row r="102" spans="1:118" x14ac:dyDescent="0.25">
      <c r="A102" s="81" t="s">
        <v>889</v>
      </c>
      <c r="B102" s="81" t="s">
        <v>890</v>
      </c>
      <c r="C102" s="81">
        <v>2</v>
      </c>
      <c r="D102" s="81" t="s">
        <v>529</v>
      </c>
      <c r="E102" s="81" t="s">
        <v>1939</v>
      </c>
      <c r="F102" s="81">
        <v>1511</v>
      </c>
      <c r="H102" s="81" t="s">
        <v>852</v>
      </c>
      <c r="I102" s="81" t="s">
        <v>853</v>
      </c>
      <c r="J102" s="81">
        <v>12</v>
      </c>
      <c r="K102" s="81" t="s">
        <v>436</v>
      </c>
      <c r="L102" s="81" t="s">
        <v>1901</v>
      </c>
      <c r="M102" s="81">
        <v>1403</v>
      </c>
      <c r="O102" s="81" t="s">
        <v>942</v>
      </c>
      <c r="P102" s="81" t="s">
        <v>943</v>
      </c>
      <c r="Q102" s="81">
        <v>12</v>
      </c>
      <c r="R102" s="81" t="s">
        <v>436</v>
      </c>
      <c r="S102" s="81" t="s">
        <v>1679</v>
      </c>
      <c r="T102" s="81">
        <v>1169</v>
      </c>
      <c r="V102" s="81" t="s">
        <v>747</v>
      </c>
      <c r="W102" s="81" t="s">
        <v>748</v>
      </c>
      <c r="X102" s="81">
        <v>12</v>
      </c>
      <c r="Y102" s="81" t="s">
        <v>529</v>
      </c>
      <c r="Z102" s="81" t="s">
        <v>1830</v>
      </c>
      <c r="AA102" s="81">
        <v>1028</v>
      </c>
      <c r="AC102" s="81" t="s">
        <v>751</v>
      </c>
      <c r="AD102" s="81" t="s">
        <v>752</v>
      </c>
      <c r="AE102" s="81">
        <v>12</v>
      </c>
      <c r="AF102" s="81" t="s">
        <v>436</v>
      </c>
      <c r="AG102" s="81" t="s">
        <v>1223</v>
      </c>
      <c r="AH102" s="81">
        <v>1045</v>
      </c>
      <c r="AJ102" s="81" t="s">
        <v>932</v>
      </c>
      <c r="AK102" s="81" t="s">
        <v>933</v>
      </c>
      <c r="AL102" s="81">
        <v>4</v>
      </c>
      <c r="AM102" s="81" t="s">
        <v>529</v>
      </c>
      <c r="AN102" s="81" t="s">
        <v>1214</v>
      </c>
      <c r="AO102" s="81">
        <v>1209</v>
      </c>
      <c r="AQ102" s="81" t="s">
        <v>840</v>
      </c>
      <c r="AR102" s="81" t="s">
        <v>841</v>
      </c>
      <c r="AS102" s="81">
        <v>2</v>
      </c>
      <c r="AT102" s="81" t="s">
        <v>436</v>
      </c>
      <c r="AU102" s="81" t="s">
        <v>1148</v>
      </c>
      <c r="AV102" s="81">
        <v>1091</v>
      </c>
      <c r="AX102" s="81" t="s">
        <v>1018</v>
      </c>
      <c r="AY102" s="81" t="s">
        <v>1019</v>
      </c>
      <c r="AZ102" s="81">
        <v>2</v>
      </c>
      <c r="BA102" s="81" t="s">
        <v>529</v>
      </c>
      <c r="BB102" s="81" t="s">
        <v>2116</v>
      </c>
      <c r="BC102" s="81">
        <v>1073</v>
      </c>
      <c r="BE102" s="81" t="s">
        <v>729</v>
      </c>
      <c r="BF102" s="81" t="s">
        <v>730</v>
      </c>
      <c r="BG102" s="81">
        <v>10</v>
      </c>
      <c r="BH102" s="81" t="s">
        <v>529</v>
      </c>
      <c r="BI102" s="81" t="s">
        <v>1139</v>
      </c>
      <c r="BJ102" s="81">
        <v>1027</v>
      </c>
      <c r="BL102" s="81" t="s">
        <v>2342</v>
      </c>
      <c r="BM102" s="81" t="s">
        <v>1510</v>
      </c>
      <c r="BN102" s="81">
        <v>1</v>
      </c>
      <c r="BO102" s="81" t="s">
        <v>436</v>
      </c>
      <c r="BP102" s="81" t="s">
        <v>1235</v>
      </c>
      <c r="BQ102" s="81">
        <v>1091</v>
      </c>
      <c r="BS102" s="81" t="s">
        <v>804</v>
      </c>
      <c r="BT102" s="81" t="s">
        <v>805</v>
      </c>
      <c r="BU102" s="81">
        <v>12</v>
      </c>
      <c r="BV102" s="81" t="s">
        <v>529</v>
      </c>
      <c r="BW102" s="81" t="s">
        <v>1167</v>
      </c>
      <c r="BX102" s="81">
        <v>1031</v>
      </c>
      <c r="BZ102" s="81" t="s">
        <v>778</v>
      </c>
      <c r="CA102" s="81" t="s">
        <v>779</v>
      </c>
      <c r="CB102" s="81">
        <v>6</v>
      </c>
      <c r="CC102" s="81" t="s">
        <v>529</v>
      </c>
      <c r="CD102" s="81" t="s">
        <v>1819</v>
      </c>
      <c r="CE102" s="81">
        <v>1505</v>
      </c>
      <c r="CG102" s="81" t="s">
        <v>804</v>
      </c>
      <c r="CH102" s="81" t="s">
        <v>805</v>
      </c>
      <c r="CI102" s="81">
        <v>12</v>
      </c>
      <c r="CJ102" s="81" t="s">
        <v>436</v>
      </c>
      <c r="CK102" s="81" t="s">
        <v>2063</v>
      </c>
      <c r="CL102" s="81">
        <v>1197</v>
      </c>
      <c r="CN102" s="81" t="s">
        <v>727</v>
      </c>
      <c r="CO102" s="81" t="s">
        <v>728</v>
      </c>
      <c r="CP102" s="81">
        <v>4</v>
      </c>
      <c r="CQ102" s="81" t="s">
        <v>436</v>
      </c>
      <c r="CR102" s="81" t="s">
        <v>1189</v>
      </c>
      <c r="CS102" s="81">
        <v>1262</v>
      </c>
      <c r="CU102" s="136" t="s">
        <v>745</v>
      </c>
      <c r="CV102" s="136" t="s">
        <v>746</v>
      </c>
      <c r="CW102" s="137">
        <v>12</v>
      </c>
      <c r="CX102" s="136" t="s">
        <v>436</v>
      </c>
      <c r="CY102" s="136" t="s">
        <v>2120</v>
      </c>
      <c r="CZ102" s="138">
        <v>1566</v>
      </c>
      <c r="DB102" s="136" t="s">
        <v>2375</v>
      </c>
      <c r="DC102" s="136" t="s">
        <v>2374</v>
      </c>
      <c r="DD102" s="137">
        <v>12</v>
      </c>
      <c r="DE102" s="136" t="s">
        <v>436</v>
      </c>
      <c r="DF102" s="136" t="s">
        <v>1148</v>
      </c>
      <c r="DG102" s="144">
        <v>1091</v>
      </c>
      <c r="DI102" s="136" t="s">
        <v>962</v>
      </c>
      <c r="DJ102" s="136" t="s">
        <v>2206</v>
      </c>
      <c r="DK102" s="137">
        <v>12</v>
      </c>
      <c r="DL102" s="136" t="s">
        <v>2152</v>
      </c>
      <c r="DM102" s="136" t="s">
        <v>2364</v>
      </c>
      <c r="DN102" s="144">
        <v>1593</v>
      </c>
    </row>
    <row r="103" spans="1:118" x14ac:dyDescent="0.25">
      <c r="A103" s="81" t="s">
        <v>936</v>
      </c>
      <c r="B103" s="81" t="s">
        <v>937</v>
      </c>
      <c r="C103" s="81">
        <v>2</v>
      </c>
      <c r="D103" s="81" t="s">
        <v>529</v>
      </c>
      <c r="E103" s="81" t="s">
        <v>1939</v>
      </c>
      <c r="F103" s="81">
        <v>1511</v>
      </c>
      <c r="H103" s="81" t="s">
        <v>962</v>
      </c>
      <c r="I103" s="81" t="s">
        <v>2206</v>
      </c>
      <c r="J103" s="81">
        <v>12</v>
      </c>
      <c r="K103" s="81" t="s">
        <v>436</v>
      </c>
      <c r="L103" s="81" t="s">
        <v>1901</v>
      </c>
      <c r="M103" s="81">
        <v>1403</v>
      </c>
      <c r="O103" s="81" t="s">
        <v>798</v>
      </c>
      <c r="P103" s="81" t="s">
        <v>799</v>
      </c>
      <c r="Q103" s="81">
        <v>12</v>
      </c>
      <c r="R103" s="81" t="s">
        <v>436</v>
      </c>
      <c r="S103" s="81" t="s">
        <v>1679</v>
      </c>
      <c r="T103" s="81">
        <v>1169</v>
      </c>
      <c r="V103" s="81" t="s">
        <v>869</v>
      </c>
      <c r="W103" s="81" t="s">
        <v>870</v>
      </c>
      <c r="X103" s="81">
        <v>12</v>
      </c>
      <c r="Y103" s="81" t="s">
        <v>529</v>
      </c>
      <c r="Z103" s="81" t="s">
        <v>1830</v>
      </c>
      <c r="AA103" s="81">
        <v>1028</v>
      </c>
      <c r="AC103" s="81" t="s">
        <v>804</v>
      </c>
      <c r="AD103" s="81" t="s">
        <v>805</v>
      </c>
      <c r="AE103" s="81">
        <v>12</v>
      </c>
      <c r="AF103" s="81" t="s">
        <v>437</v>
      </c>
      <c r="AG103" s="81" t="s">
        <v>1236</v>
      </c>
      <c r="AH103" s="81">
        <v>1506</v>
      </c>
      <c r="AJ103" s="81" t="s">
        <v>1043</v>
      </c>
      <c r="AK103" s="81" t="s">
        <v>1044</v>
      </c>
      <c r="AL103" s="81">
        <v>12</v>
      </c>
      <c r="AM103" s="81" t="s">
        <v>529</v>
      </c>
      <c r="AN103" s="81" t="s">
        <v>1214</v>
      </c>
      <c r="AO103" s="81">
        <v>1209</v>
      </c>
      <c r="AQ103" s="81" t="s">
        <v>810</v>
      </c>
      <c r="AR103" s="81" t="s">
        <v>811</v>
      </c>
      <c r="AS103" s="81">
        <v>4</v>
      </c>
      <c r="AT103" s="81" t="s">
        <v>436</v>
      </c>
      <c r="AU103" s="81" t="s">
        <v>1108</v>
      </c>
      <c r="AV103" s="81">
        <v>1240</v>
      </c>
      <c r="AX103" s="81" t="s">
        <v>918</v>
      </c>
      <c r="AY103" s="81" t="s">
        <v>919</v>
      </c>
      <c r="AZ103" s="81">
        <v>2</v>
      </c>
      <c r="BA103" s="81" t="s">
        <v>436</v>
      </c>
      <c r="BB103" s="81" t="s">
        <v>1927</v>
      </c>
      <c r="BC103" s="81">
        <v>1228</v>
      </c>
      <c r="BE103" s="81" t="s">
        <v>852</v>
      </c>
      <c r="BF103" s="81" t="s">
        <v>853</v>
      </c>
      <c r="BG103" s="81">
        <v>12</v>
      </c>
      <c r="BH103" s="81" t="s">
        <v>529</v>
      </c>
      <c r="BI103" s="81" t="s">
        <v>1139</v>
      </c>
      <c r="BJ103" s="81">
        <v>1027</v>
      </c>
      <c r="BL103" s="81" t="s">
        <v>2089</v>
      </c>
      <c r="BM103" s="81" t="s">
        <v>1599</v>
      </c>
      <c r="BN103" s="81">
        <v>1</v>
      </c>
      <c r="BO103" s="81" t="s">
        <v>436</v>
      </c>
      <c r="BP103" s="81" t="s">
        <v>1235</v>
      </c>
      <c r="BQ103" s="81">
        <v>1091</v>
      </c>
      <c r="BS103" s="81" t="s">
        <v>780</v>
      </c>
      <c r="BT103" s="81" t="s">
        <v>781</v>
      </c>
      <c r="BU103" s="81">
        <v>12</v>
      </c>
      <c r="BV103" s="81" t="s">
        <v>529</v>
      </c>
      <c r="BW103" s="81" t="s">
        <v>1167</v>
      </c>
      <c r="BX103" s="81">
        <v>1031</v>
      </c>
      <c r="BZ103" s="81" t="s">
        <v>804</v>
      </c>
      <c r="CA103" s="81" t="s">
        <v>805</v>
      </c>
      <c r="CB103" s="81">
        <v>12</v>
      </c>
      <c r="CC103" s="81" t="s">
        <v>529</v>
      </c>
      <c r="CD103" s="81" t="s">
        <v>1819</v>
      </c>
      <c r="CE103" s="81">
        <v>1505</v>
      </c>
      <c r="CG103" s="81" t="s">
        <v>1081</v>
      </c>
      <c r="CH103" s="81" t="s">
        <v>1082</v>
      </c>
      <c r="CI103" s="81">
        <v>2</v>
      </c>
      <c r="CJ103" s="81" t="s">
        <v>436</v>
      </c>
      <c r="CK103" s="81" t="s">
        <v>1248</v>
      </c>
      <c r="CL103" s="81">
        <v>1186</v>
      </c>
      <c r="CN103" s="81" t="s">
        <v>772</v>
      </c>
      <c r="CO103" s="81" t="s">
        <v>773</v>
      </c>
      <c r="CP103" s="81">
        <v>8</v>
      </c>
      <c r="CQ103" s="81" t="s">
        <v>529</v>
      </c>
      <c r="CR103" s="81" t="s">
        <v>1214</v>
      </c>
      <c r="CS103" s="81">
        <v>1209</v>
      </c>
      <c r="CU103" s="136" t="s">
        <v>761</v>
      </c>
      <c r="CV103" s="136" t="s">
        <v>762</v>
      </c>
      <c r="CW103" s="137">
        <v>2</v>
      </c>
      <c r="CX103" s="136" t="s">
        <v>529</v>
      </c>
      <c r="CY103" s="136" t="s">
        <v>2180</v>
      </c>
      <c r="CZ103" s="138">
        <v>1123</v>
      </c>
      <c r="DB103" s="136" t="s">
        <v>2377</v>
      </c>
      <c r="DC103" s="136" t="s">
        <v>2376</v>
      </c>
      <c r="DD103" s="137">
        <v>12</v>
      </c>
      <c r="DE103" s="136" t="s">
        <v>436</v>
      </c>
      <c r="DF103" s="136" t="s">
        <v>1148</v>
      </c>
      <c r="DG103" s="144">
        <v>1091</v>
      </c>
      <c r="DI103" s="136" t="s">
        <v>2265</v>
      </c>
      <c r="DJ103" s="136" t="s">
        <v>941</v>
      </c>
      <c r="DK103" s="137">
        <v>24</v>
      </c>
      <c r="DL103" s="136" t="s">
        <v>1173</v>
      </c>
      <c r="DM103" s="136" t="s">
        <v>2316</v>
      </c>
      <c r="DN103" s="144">
        <v>0</v>
      </c>
    </row>
    <row r="104" spans="1:118" x14ac:dyDescent="0.25">
      <c r="A104" s="81" t="s">
        <v>836</v>
      </c>
      <c r="B104" s="81" t="s">
        <v>837</v>
      </c>
      <c r="C104" s="81">
        <v>2</v>
      </c>
      <c r="D104" s="81" t="s">
        <v>529</v>
      </c>
      <c r="E104" s="81" t="s">
        <v>1939</v>
      </c>
      <c r="F104" s="81">
        <v>1511</v>
      </c>
      <c r="H104" s="81" t="s">
        <v>960</v>
      </c>
      <c r="I104" s="81" t="s">
        <v>961</v>
      </c>
      <c r="J104" s="81">
        <v>12</v>
      </c>
      <c r="K104" s="81" t="s">
        <v>436</v>
      </c>
      <c r="L104" s="81" t="s">
        <v>1901</v>
      </c>
      <c r="M104" s="81">
        <v>1403</v>
      </c>
      <c r="O104" s="81" t="s">
        <v>1041</v>
      </c>
      <c r="P104" s="81" t="s">
        <v>1042</v>
      </c>
      <c r="Q104" s="81">
        <v>12</v>
      </c>
      <c r="R104" s="81" t="s">
        <v>436</v>
      </c>
      <c r="S104" s="81" t="s">
        <v>1679</v>
      </c>
      <c r="T104" s="81">
        <v>1169</v>
      </c>
      <c r="V104" s="81" t="s">
        <v>1006</v>
      </c>
      <c r="W104" s="81" t="s">
        <v>1007</v>
      </c>
      <c r="X104" s="81">
        <v>4</v>
      </c>
      <c r="Y104" s="81" t="s">
        <v>529</v>
      </c>
      <c r="Z104" s="81" t="s">
        <v>1830</v>
      </c>
      <c r="AA104" s="81">
        <v>1028</v>
      </c>
      <c r="AC104" s="81" t="s">
        <v>1001</v>
      </c>
      <c r="AD104" s="81" t="s">
        <v>1002</v>
      </c>
      <c r="AE104" s="81">
        <v>6</v>
      </c>
      <c r="AF104" s="81" t="s">
        <v>437</v>
      </c>
      <c r="AG104" s="81" t="s">
        <v>1181</v>
      </c>
      <c r="AH104" s="81">
        <v>1044</v>
      </c>
      <c r="AJ104" s="81" t="s">
        <v>960</v>
      </c>
      <c r="AK104" s="81" t="s">
        <v>961</v>
      </c>
      <c r="AL104" s="81">
        <v>12</v>
      </c>
      <c r="AM104" s="81" t="s">
        <v>529</v>
      </c>
      <c r="AN104" s="81" t="s">
        <v>1214</v>
      </c>
      <c r="AO104" s="81">
        <v>1209</v>
      </c>
      <c r="AQ104" s="81" t="s">
        <v>772</v>
      </c>
      <c r="AR104" s="81" t="s">
        <v>773</v>
      </c>
      <c r="AS104" s="81">
        <v>6</v>
      </c>
      <c r="AT104" s="81" t="s">
        <v>436</v>
      </c>
      <c r="AU104" s="81" t="s">
        <v>1108</v>
      </c>
      <c r="AV104" s="81">
        <v>1240</v>
      </c>
      <c r="AX104" s="81" t="s">
        <v>1054</v>
      </c>
      <c r="AY104" s="81" t="s">
        <v>1055</v>
      </c>
      <c r="AZ104" s="81">
        <v>10</v>
      </c>
      <c r="BA104" s="81" t="s">
        <v>1173</v>
      </c>
      <c r="BB104" s="81" t="s">
        <v>1174</v>
      </c>
      <c r="BC104" s="81">
        <v>0</v>
      </c>
      <c r="BE104" s="81" t="s">
        <v>946</v>
      </c>
      <c r="BF104" s="81" t="s">
        <v>947</v>
      </c>
      <c r="BG104" s="81">
        <v>12</v>
      </c>
      <c r="BH104" s="81" t="s">
        <v>529</v>
      </c>
      <c r="BI104" s="81" t="s">
        <v>1139</v>
      </c>
      <c r="BJ104" s="81">
        <v>1027</v>
      </c>
      <c r="BL104" s="81" t="s">
        <v>806</v>
      </c>
      <c r="BM104" s="81" t="s">
        <v>807</v>
      </c>
      <c r="BN104" s="81">
        <v>12</v>
      </c>
      <c r="BO104" s="81" t="s">
        <v>436</v>
      </c>
      <c r="BP104" s="81" t="s">
        <v>1235</v>
      </c>
      <c r="BQ104" s="81">
        <v>1091</v>
      </c>
      <c r="BS104" s="81" t="s">
        <v>1896</v>
      </c>
      <c r="BT104" s="81" t="s">
        <v>1038</v>
      </c>
      <c r="BU104" s="81">
        <v>1</v>
      </c>
      <c r="BV104" s="81" t="s">
        <v>436</v>
      </c>
      <c r="BW104" s="81" t="s">
        <v>2186</v>
      </c>
      <c r="BX104" s="81">
        <v>1217</v>
      </c>
      <c r="BZ104" s="81" t="s">
        <v>782</v>
      </c>
      <c r="CA104" s="81" t="s">
        <v>783</v>
      </c>
      <c r="CB104" s="81">
        <v>12</v>
      </c>
      <c r="CC104" s="81" t="s">
        <v>529</v>
      </c>
      <c r="CD104" s="81" t="s">
        <v>1819</v>
      </c>
      <c r="CE104" s="81">
        <v>1505</v>
      </c>
      <c r="CG104" s="81" t="s">
        <v>1083</v>
      </c>
      <c r="CH104" s="81" t="s">
        <v>1084</v>
      </c>
      <c r="CI104" s="81">
        <v>2</v>
      </c>
      <c r="CJ104" s="81" t="s">
        <v>436</v>
      </c>
      <c r="CK104" s="81" t="s">
        <v>1248</v>
      </c>
      <c r="CL104" s="81">
        <v>1186</v>
      </c>
      <c r="CN104" s="81" t="s">
        <v>830</v>
      </c>
      <c r="CO104" s="81" t="s">
        <v>831</v>
      </c>
      <c r="CP104" s="81">
        <v>10</v>
      </c>
      <c r="CQ104" s="81" t="s">
        <v>436</v>
      </c>
      <c r="CR104" s="81" t="s">
        <v>559</v>
      </c>
      <c r="CS104" s="81">
        <v>1529</v>
      </c>
      <c r="CU104" s="136" t="s">
        <v>2261</v>
      </c>
      <c r="CV104" s="136" t="s">
        <v>744</v>
      </c>
      <c r="CW104" s="137">
        <v>12</v>
      </c>
      <c r="CX104" s="136" t="s">
        <v>529</v>
      </c>
      <c r="CY104" s="136" t="s">
        <v>1867</v>
      </c>
      <c r="CZ104" s="138">
        <v>1089</v>
      </c>
      <c r="DB104" s="136" t="s">
        <v>2373</v>
      </c>
      <c r="DC104" s="136" t="s">
        <v>2372</v>
      </c>
      <c r="DD104" s="137">
        <v>3</v>
      </c>
      <c r="DE104" s="136" t="s">
        <v>529</v>
      </c>
      <c r="DF104" s="136" t="s">
        <v>2314</v>
      </c>
      <c r="DG104" s="144">
        <v>1031</v>
      </c>
      <c r="DI104" s="136" t="s">
        <v>2265</v>
      </c>
      <c r="DJ104" s="136" t="s">
        <v>941</v>
      </c>
      <c r="DK104" s="137">
        <v>12</v>
      </c>
      <c r="DL104" s="136" t="s">
        <v>2152</v>
      </c>
      <c r="DM104" s="136" t="s">
        <v>2364</v>
      </c>
      <c r="DN104" s="144">
        <v>1593</v>
      </c>
    </row>
    <row r="105" spans="1:118" x14ac:dyDescent="0.25">
      <c r="A105" s="81" t="s">
        <v>942</v>
      </c>
      <c r="B105" s="81" t="s">
        <v>943</v>
      </c>
      <c r="C105" s="81">
        <v>12</v>
      </c>
      <c r="D105" s="81" t="s">
        <v>529</v>
      </c>
      <c r="E105" s="81" t="s">
        <v>1939</v>
      </c>
      <c r="F105" s="81">
        <v>1511</v>
      </c>
      <c r="H105" s="81" t="s">
        <v>806</v>
      </c>
      <c r="I105" s="81" t="s">
        <v>807</v>
      </c>
      <c r="J105" s="81">
        <v>12</v>
      </c>
      <c r="K105" s="81" t="s">
        <v>436</v>
      </c>
      <c r="L105" s="81" t="s">
        <v>1901</v>
      </c>
      <c r="M105" s="81">
        <v>1403</v>
      </c>
      <c r="O105" s="81" t="s">
        <v>810</v>
      </c>
      <c r="P105" s="81" t="s">
        <v>811</v>
      </c>
      <c r="Q105" s="81">
        <v>6</v>
      </c>
      <c r="R105" s="81" t="s">
        <v>436</v>
      </c>
      <c r="S105" s="81" t="s">
        <v>1679</v>
      </c>
      <c r="T105" s="81">
        <v>1169</v>
      </c>
      <c r="V105" s="81" t="s">
        <v>1780</v>
      </c>
      <c r="W105" s="81" t="s">
        <v>1640</v>
      </c>
      <c r="X105" s="81">
        <v>1</v>
      </c>
      <c r="Y105" s="81" t="s">
        <v>529</v>
      </c>
      <c r="Z105" s="81" t="s">
        <v>1167</v>
      </c>
      <c r="AA105" s="81">
        <v>1031</v>
      </c>
      <c r="AC105" s="81" t="s">
        <v>1043</v>
      </c>
      <c r="AD105" s="81" t="s">
        <v>1044</v>
      </c>
      <c r="AE105" s="81">
        <v>12</v>
      </c>
      <c r="AF105" s="81" t="s">
        <v>436</v>
      </c>
      <c r="AG105" s="81" t="s">
        <v>1692</v>
      </c>
      <c r="AH105" s="81">
        <v>1418</v>
      </c>
      <c r="AJ105" s="81" t="s">
        <v>979</v>
      </c>
      <c r="AK105" s="81" t="s">
        <v>980</v>
      </c>
      <c r="AL105" s="81">
        <v>12</v>
      </c>
      <c r="AM105" s="81" t="s">
        <v>529</v>
      </c>
      <c r="AN105" s="81" t="s">
        <v>1214</v>
      </c>
      <c r="AO105" s="81">
        <v>1209</v>
      </c>
      <c r="AQ105" s="81" t="s">
        <v>816</v>
      </c>
      <c r="AR105" s="81" t="s">
        <v>817</v>
      </c>
      <c r="AS105" s="81">
        <v>4</v>
      </c>
      <c r="AT105" s="81" t="s">
        <v>436</v>
      </c>
      <c r="AU105" s="81" t="s">
        <v>1108</v>
      </c>
      <c r="AV105" s="81">
        <v>1240</v>
      </c>
      <c r="AX105" s="81" t="s">
        <v>729</v>
      </c>
      <c r="AY105" s="81" t="s">
        <v>730</v>
      </c>
      <c r="AZ105" s="81">
        <v>4</v>
      </c>
      <c r="BA105" s="81" t="s">
        <v>436</v>
      </c>
      <c r="BB105" s="81" t="s">
        <v>2102</v>
      </c>
      <c r="BC105" s="81">
        <v>1454</v>
      </c>
      <c r="BE105" s="81" t="s">
        <v>924</v>
      </c>
      <c r="BF105" s="81" t="s">
        <v>925</v>
      </c>
      <c r="BG105" s="81">
        <v>12</v>
      </c>
      <c r="BH105" s="81" t="s">
        <v>529</v>
      </c>
      <c r="BI105" s="81" t="s">
        <v>1139</v>
      </c>
      <c r="BJ105" s="81">
        <v>1027</v>
      </c>
      <c r="BL105" s="81" t="s">
        <v>960</v>
      </c>
      <c r="BM105" s="81" t="s">
        <v>961</v>
      </c>
      <c r="BN105" s="81">
        <v>12</v>
      </c>
      <c r="BO105" s="81" t="s">
        <v>436</v>
      </c>
      <c r="BP105" s="81" t="s">
        <v>1235</v>
      </c>
      <c r="BQ105" s="81">
        <v>1091</v>
      </c>
      <c r="BS105" s="81" t="s">
        <v>1010</v>
      </c>
      <c r="BT105" s="81" t="s">
        <v>1011</v>
      </c>
      <c r="BU105" s="81">
        <v>1</v>
      </c>
      <c r="BV105" s="81" t="s">
        <v>436</v>
      </c>
      <c r="BW105" s="81" t="s">
        <v>2186</v>
      </c>
      <c r="BX105" s="81">
        <v>1217</v>
      </c>
      <c r="BZ105" s="81" t="s">
        <v>751</v>
      </c>
      <c r="CA105" s="81" t="s">
        <v>752</v>
      </c>
      <c r="CB105" s="81">
        <v>12</v>
      </c>
      <c r="CC105" s="81" t="s">
        <v>436</v>
      </c>
      <c r="CD105" s="81" t="s">
        <v>1165</v>
      </c>
      <c r="CE105" s="81">
        <v>1531</v>
      </c>
      <c r="CG105" s="81" t="s">
        <v>778</v>
      </c>
      <c r="CH105" s="81" t="s">
        <v>779</v>
      </c>
      <c r="CI105" s="81">
        <v>6</v>
      </c>
      <c r="CJ105" s="81" t="s">
        <v>436</v>
      </c>
      <c r="CK105" s="81" t="s">
        <v>1215</v>
      </c>
      <c r="CL105" s="81">
        <v>1102</v>
      </c>
      <c r="CN105" s="81" t="s">
        <v>729</v>
      </c>
      <c r="CO105" s="81" t="s">
        <v>730</v>
      </c>
      <c r="CP105" s="81">
        <v>4</v>
      </c>
      <c r="CQ105" s="81" t="s">
        <v>436</v>
      </c>
      <c r="CR105" s="81" t="s">
        <v>1189</v>
      </c>
      <c r="CS105" s="81">
        <v>1262</v>
      </c>
      <c r="CU105" s="136" t="s">
        <v>2268</v>
      </c>
      <c r="CV105" s="136" t="s">
        <v>1663</v>
      </c>
      <c r="CW105" s="137">
        <v>6</v>
      </c>
      <c r="CX105" s="136" t="s">
        <v>529</v>
      </c>
      <c r="CY105" s="136" t="s">
        <v>1185</v>
      </c>
      <c r="CZ105" s="138">
        <v>1101</v>
      </c>
      <c r="DB105" s="136" t="s">
        <v>2379</v>
      </c>
      <c r="DC105" s="136" t="s">
        <v>2378</v>
      </c>
      <c r="DD105" s="137">
        <v>12</v>
      </c>
      <c r="DE105" s="136" t="s">
        <v>436</v>
      </c>
      <c r="DF105" s="136" t="s">
        <v>1153</v>
      </c>
      <c r="DG105" s="144">
        <v>1402</v>
      </c>
      <c r="DI105" s="136" t="s">
        <v>2265</v>
      </c>
      <c r="DJ105" s="136" t="s">
        <v>941</v>
      </c>
      <c r="DK105" s="137">
        <v>12</v>
      </c>
      <c r="DL105" s="136" t="s">
        <v>437</v>
      </c>
      <c r="DM105" s="136" t="s">
        <v>1186</v>
      </c>
      <c r="DN105" s="144">
        <v>1043</v>
      </c>
    </row>
    <row r="106" spans="1:118" x14ac:dyDescent="0.25">
      <c r="A106" s="81" t="s">
        <v>741</v>
      </c>
      <c r="B106" s="81" t="s">
        <v>742</v>
      </c>
      <c r="C106" s="81">
        <v>6</v>
      </c>
      <c r="D106" s="81" t="s">
        <v>529</v>
      </c>
      <c r="E106" s="81" t="s">
        <v>1939</v>
      </c>
      <c r="F106" s="81">
        <v>1511</v>
      </c>
      <c r="H106" s="81" t="s">
        <v>1041</v>
      </c>
      <c r="I106" s="81" t="s">
        <v>1042</v>
      </c>
      <c r="J106" s="81">
        <v>12</v>
      </c>
      <c r="K106" s="81" t="s">
        <v>436</v>
      </c>
      <c r="L106" s="81" t="s">
        <v>1901</v>
      </c>
      <c r="M106" s="81">
        <v>1403</v>
      </c>
      <c r="O106" s="81" t="s">
        <v>770</v>
      </c>
      <c r="P106" s="81" t="s">
        <v>771</v>
      </c>
      <c r="Q106" s="81">
        <v>6</v>
      </c>
      <c r="R106" s="81" t="s">
        <v>436</v>
      </c>
      <c r="S106" s="81" t="s">
        <v>1679</v>
      </c>
      <c r="T106" s="81">
        <v>1169</v>
      </c>
      <c r="V106" s="81" t="s">
        <v>1782</v>
      </c>
      <c r="W106" s="81" t="s">
        <v>1638</v>
      </c>
      <c r="X106" s="81">
        <v>1</v>
      </c>
      <c r="Y106" s="81" t="s">
        <v>529</v>
      </c>
      <c r="Z106" s="81" t="s">
        <v>1167</v>
      </c>
      <c r="AA106" s="81">
        <v>1031</v>
      </c>
      <c r="AC106" s="81" t="s">
        <v>780</v>
      </c>
      <c r="AD106" s="81" t="s">
        <v>781</v>
      </c>
      <c r="AE106" s="81">
        <v>12</v>
      </c>
      <c r="AF106" s="81" t="s">
        <v>436</v>
      </c>
      <c r="AG106" s="81" t="s">
        <v>1235</v>
      </c>
      <c r="AH106" s="81">
        <v>1091</v>
      </c>
      <c r="AJ106" s="81" t="s">
        <v>946</v>
      </c>
      <c r="AK106" s="81" t="s">
        <v>947</v>
      </c>
      <c r="AL106" s="81">
        <v>12</v>
      </c>
      <c r="AM106" s="81" t="s">
        <v>529</v>
      </c>
      <c r="AN106" s="81" t="s">
        <v>1214</v>
      </c>
      <c r="AO106" s="81">
        <v>1209</v>
      </c>
      <c r="AQ106" s="81" t="s">
        <v>920</v>
      </c>
      <c r="AR106" s="81" t="s">
        <v>921</v>
      </c>
      <c r="AS106" s="81">
        <v>1</v>
      </c>
      <c r="AT106" s="81" t="s">
        <v>436</v>
      </c>
      <c r="AU106" s="81" t="s">
        <v>1108</v>
      </c>
      <c r="AV106" s="81">
        <v>1240</v>
      </c>
      <c r="AX106" s="81" t="s">
        <v>729</v>
      </c>
      <c r="AY106" s="81" t="s">
        <v>730</v>
      </c>
      <c r="AZ106" s="81">
        <v>4</v>
      </c>
      <c r="BA106" s="81" t="s">
        <v>437</v>
      </c>
      <c r="BB106" s="81" t="s">
        <v>2103</v>
      </c>
      <c r="BC106" s="81">
        <v>1506</v>
      </c>
      <c r="BE106" s="81" t="s">
        <v>745</v>
      </c>
      <c r="BF106" s="81" t="s">
        <v>746</v>
      </c>
      <c r="BG106" s="81">
        <v>36</v>
      </c>
      <c r="BH106" s="81" t="s">
        <v>529</v>
      </c>
      <c r="BI106" s="81" t="s">
        <v>1139</v>
      </c>
      <c r="BJ106" s="81">
        <v>1027</v>
      </c>
      <c r="BL106" s="81" t="s">
        <v>979</v>
      </c>
      <c r="BM106" s="81" t="s">
        <v>980</v>
      </c>
      <c r="BN106" s="81">
        <v>12</v>
      </c>
      <c r="BO106" s="81" t="s">
        <v>436</v>
      </c>
      <c r="BP106" s="81" t="s">
        <v>1235</v>
      </c>
      <c r="BQ106" s="81">
        <v>1091</v>
      </c>
      <c r="BS106" s="81" t="s">
        <v>1018</v>
      </c>
      <c r="BT106" s="81" t="s">
        <v>1019</v>
      </c>
      <c r="BU106" s="81">
        <v>1</v>
      </c>
      <c r="BV106" s="81" t="s">
        <v>436</v>
      </c>
      <c r="BW106" s="81" t="s">
        <v>2186</v>
      </c>
      <c r="BX106" s="81">
        <v>1217</v>
      </c>
      <c r="BZ106" s="81" t="s">
        <v>969</v>
      </c>
      <c r="CA106" s="81" t="s">
        <v>970</v>
      </c>
      <c r="CB106" s="81">
        <v>12</v>
      </c>
      <c r="CC106" s="81" t="s">
        <v>436</v>
      </c>
      <c r="CD106" s="81" t="s">
        <v>1165</v>
      </c>
      <c r="CE106" s="81">
        <v>1531</v>
      </c>
      <c r="CG106" s="81" t="s">
        <v>747</v>
      </c>
      <c r="CH106" s="81" t="s">
        <v>748</v>
      </c>
      <c r="CI106" s="81">
        <v>12</v>
      </c>
      <c r="CJ106" s="81" t="s">
        <v>436</v>
      </c>
      <c r="CK106" s="81" t="s">
        <v>1215</v>
      </c>
      <c r="CL106" s="81">
        <v>1102</v>
      </c>
      <c r="CN106" s="81" t="s">
        <v>832</v>
      </c>
      <c r="CO106" s="81" t="s">
        <v>833</v>
      </c>
      <c r="CP106" s="81">
        <v>4</v>
      </c>
      <c r="CQ106" s="81" t="s">
        <v>436</v>
      </c>
      <c r="CR106" s="81" t="s">
        <v>1189</v>
      </c>
      <c r="CS106" s="81">
        <v>1262</v>
      </c>
      <c r="CU106" s="136" t="s">
        <v>2268</v>
      </c>
      <c r="CV106" s="136" t="s">
        <v>1663</v>
      </c>
      <c r="CW106" s="137">
        <v>8</v>
      </c>
      <c r="CX106" s="136" t="s">
        <v>529</v>
      </c>
      <c r="CY106" s="136" t="s">
        <v>1867</v>
      </c>
      <c r="CZ106" s="138">
        <v>1089</v>
      </c>
      <c r="DB106" s="136" t="s">
        <v>2375</v>
      </c>
      <c r="DC106" s="136" t="s">
        <v>2374</v>
      </c>
      <c r="DD106" s="137">
        <v>2</v>
      </c>
      <c r="DE106" s="136" t="s">
        <v>436</v>
      </c>
      <c r="DF106" s="136" t="s">
        <v>1153</v>
      </c>
      <c r="DG106" s="144">
        <v>1402</v>
      </c>
      <c r="DI106" s="136" t="s">
        <v>2265</v>
      </c>
      <c r="DJ106" s="136" t="s">
        <v>941</v>
      </c>
      <c r="DK106" s="137">
        <v>24</v>
      </c>
      <c r="DL106" s="136" t="s">
        <v>436</v>
      </c>
      <c r="DM106" s="136" t="s">
        <v>1164</v>
      </c>
      <c r="DN106" s="144">
        <v>1121</v>
      </c>
    </row>
    <row r="107" spans="1:118" x14ac:dyDescent="0.25">
      <c r="A107" s="81" t="s">
        <v>852</v>
      </c>
      <c r="B107" s="81" t="s">
        <v>853</v>
      </c>
      <c r="C107" s="81">
        <v>12</v>
      </c>
      <c r="D107" s="81" t="s">
        <v>529</v>
      </c>
      <c r="E107" s="81" t="s">
        <v>1939</v>
      </c>
      <c r="F107" s="81">
        <v>1511</v>
      </c>
      <c r="H107" s="81" t="s">
        <v>869</v>
      </c>
      <c r="I107" s="81" t="s">
        <v>870</v>
      </c>
      <c r="J107" s="81">
        <v>12</v>
      </c>
      <c r="K107" s="81" t="s">
        <v>436</v>
      </c>
      <c r="L107" s="81" t="s">
        <v>1901</v>
      </c>
      <c r="M107" s="81">
        <v>1403</v>
      </c>
      <c r="O107" s="81" t="s">
        <v>1043</v>
      </c>
      <c r="P107" s="81" t="s">
        <v>1044</v>
      </c>
      <c r="Q107" s="81">
        <v>12</v>
      </c>
      <c r="R107" s="81" t="s">
        <v>529</v>
      </c>
      <c r="S107" s="81" t="s">
        <v>1213</v>
      </c>
      <c r="T107" s="81">
        <v>1472</v>
      </c>
      <c r="V107" s="81" t="s">
        <v>971</v>
      </c>
      <c r="W107" s="81" t="s">
        <v>972</v>
      </c>
      <c r="X107" s="81">
        <v>2</v>
      </c>
      <c r="Y107" s="81" t="s">
        <v>529</v>
      </c>
      <c r="Z107" s="81" t="s">
        <v>1167</v>
      </c>
      <c r="AA107" s="81">
        <v>1031</v>
      </c>
      <c r="AC107" s="81" t="s">
        <v>804</v>
      </c>
      <c r="AD107" s="81" t="s">
        <v>805</v>
      </c>
      <c r="AE107" s="81">
        <v>12</v>
      </c>
      <c r="AF107" s="81" t="s">
        <v>436</v>
      </c>
      <c r="AG107" s="81" t="s">
        <v>559</v>
      </c>
      <c r="AH107" s="81">
        <v>1529</v>
      </c>
      <c r="AJ107" s="81" t="s">
        <v>804</v>
      </c>
      <c r="AK107" s="81" t="s">
        <v>805</v>
      </c>
      <c r="AL107" s="81">
        <v>12</v>
      </c>
      <c r="AM107" s="81" t="s">
        <v>529</v>
      </c>
      <c r="AN107" s="81" t="s">
        <v>1214</v>
      </c>
      <c r="AO107" s="81">
        <v>1209</v>
      </c>
      <c r="AQ107" s="81" t="s">
        <v>824</v>
      </c>
      <c r="AR107" s="81" t="s">
        <v>825</v>
      </c>
      <c r="AS107" s="81">
        <v>12</v>
      </c>
      <c r="AT107" s="81" t="s">
        <v>436</v>
      </c>
      <c r="AU107" s="81" t="s">
        <v>1108</v>
      </c>
      <c r="AV107" s="81">
        <v>1240</v>
      </c>
      <c r="AX107" s="81" t="s">
        <v>729</v>
      </c>
      <c r="AY107" s="81" t="s">
        <v>730</v>
      </c>
      <c r="AZ107" s="81">
        <v>50</v>
      </c>
      <c r="BA107" s="81" t="s">
        <v>529</v>
      </c>
      <c r="BB107" s="81" t="s">
        <v>1175</v>
      </c>
      <c r="BC107" s="81">
        <v>1027</v>
      </c>
      <c r="BE107" s="81" t="s">
        <v>847</v>
      </c>
      <c r="BF107" s="81" t="s">
        <v>848</v>
      </c>
      <c r="BG107" s="81">
        <v>12</v>
      </c>
      <c r="BH107" s="81" t="s">
        <v>436</v>
      </c>
      <c r="BI107" s="81" t="s">
        <v>1148</v>
      </c>
      <c r="BJ107" s="81">
        <v>1091</v>
      </c>
      <c r="BL107" s="81" t="s">
        <v>804</v>
      </c>
      <c r="BM107" s="81" t="s">
        <v>805</v>
      </c>
      <c r="BN107" s="81">
        <v>12</v>
      </c>
      <c r="BO107" s="81" t="s">
        <v>436</v>
      </c>
      <c r="BP107" s="81" t="s">
        <v>1235</v>
      </c>
      <c r="BQ107" s="81">
        <v>1091</v>
      </c>
      <c r="BS107" s="81" t="s">
        <v>778</v>
      </c>
      <c r="BT107" s="81" t="s">
        <v>779</v>
      </c>
      <c r="BU107" s="81">
        <v>6</v>
      </c>
      <c r="BV107" s="81" t="s">
        <v>529</v>
      </c>
      <c r="BW107" s="81" t="s">
        <v>2101</v>
      </c>
      <c r="BX107" s="81">
        <v>1021</v>
      </c>
      <c r="BZ107" s="81" t="s">
        <v>804</v>
      </c>
      <c r="CA107" s="81" t="s">
        <v>805</v>
      </c>
      <c r="CB107" s="81">
        <v>12</v>
      </c>
      <c r="CC107" s="81" t="s">
        <v>436</v>
      </c>
      <c r="CD107" s="81" t="s">
        <v>1165</v>
      </c>
      <c r="CE107" s="81">
        <v>1531</v>
      </c>
      <c r="CG107" s="81" t="s">
        <v>778</v>
      </c>
      <c r="CH107" s="81" t="s">
        <v>779</v>
      </c>
      <c r="CI107" s="81">
        <v>6</v>
      </c>
      <c r="CJ107" s="81" t="s">
        <v>529</v>
      </c>
      <c r="CK107" s="81" t="s">
        <v>1704</v>
      </c>
      <c r="CL107" s="81">
        <v>1181</v>
      </c>
      <c r="CN107" s="81" t="s">
        <v>772</v>
      </c>
      <c r="CO107" s="81" t="s">
        <v>773</v>
      </c>
      <c r="CP107" s="81">
        <v>14</v>
      </c>
      <c r="CQ107" s="81" t="s">
        <v>436</v>
      </c>
      <c r="CR107" s="81" t="s">
        <v>552</v>
      </c>
      <c r="CS107" s="81">
        <v>1116</v>
      </c>
      <c r="CU107" s="136" t="s">
        <v>1778</v>
      </c>
      <c r="CV107" s="136" t="s">
        <v>758</v>
      </c>
      <c r="CW107" s="137">
        <v>12</v>
      </c>
      <c r="CX107" s="136" t="s">
        <v>529</v>
      </c>
      <c r="CY107" s="136" t="s">
        <v>1867</v>
      </c>
      <c r="CZ107" s="138">
        <v>1089</v>
      </c>
      <c r="DB107" s="136" t="s">
        <v>2377</v>
      </c>
      <c r="DC107" s="136" t="s">
        <v>2376</v>
      </c>
      <c r="DD107" s="137">
        <v>2</v>
      </c>
      <c r="DE107" s="136" t="s">
        <v>436</v>
      </c>
      <c r="DF107" s="136" t="s">
        <v>1153</v>
      </c>
      <c r="DG107" s="144">
        <v>1402</v>
      </c>
      <c r="DI107" s="136" t="s">
        <v>2265</v>
      </c>
      <c r="DJ107" s="136" t="s">
        <v>941</v>
      </c>
      <c r="DK107" s="137">
        <v>12</v>
      </c>
      <c r="DL107" s="136" t="s">
        <v>436</v>
      </c>
      <c r="DM107" s="136" t="s">
        <v>1827</v>
      </c>
      <c r="DN107" s="144">
        <v>1244</v>
      </c>
    </row>
    <row r="108" spans="1:118" x14ac:dyDescent="0.25">
      <c r="A108" s="81" t="s">
        <v>729</v>
      </c>
      <c r="B108" s="81" t="s">
        <v>730</v>
      </c>
      <c r="C108" s="81">
        <v>4</v>
      </c>
      <c r="D108" s="81" t="s">
        <v>529</v>
      </c>
      <c r="E108" s="81" t="s">
        <v>1939</v>
      </c>
      <c r="F108" s="81">
        <v>1511</v>
      </c>
      <c r="H108" s="81" t="s">
        <v>942</v>
      </c>
      <c r="I108" s="81" t="s">
        <v>943</v>
      </c>
      <c r="J108" s="81">
        <v>12</v>
      </c>
      <c r="K108" s="81" t="s">
        <v>436</v>
      </c>
      <c r="L108" s="81" t="s">
        <v>1901</v>
      </c>
      <c r="M108" s="81">
        <v>1403</v>
      </c>
      <c r="O108" s="81" t="s">
        <v>745</v>
      </c>
      <c r="P108" s="81" t="s">
        <v>746</v>
      </c>
      <c r="Q108" s="81">
        <v>12</v>
      </c>
      <c r="R108" s="81" t="s">
        <v>529</v>
      </c>
      <c r="S108" s="81" t="s">
        <v>1213</v>
      </c>
      <c r="T108" s="81">
        <v>1472</v>
      </c>
      <c r="V108" s="81" t="s">
        <v>1783</v>
      </c>
      <c r="W108" s="81" t="s">
        <v>1025</v>
      </c>
      <c r="X108" s="81">
        <v>1</v>
      </c>
      <c r="Y108" s="81" t="s">
        <v>529</v>
      </c>
      <c r="Z108" s="81" t="s">
        <v>1167</v>
      </c>
      <c r="AA108" s="81">
        <v>1031</v>
      </c>
      <c r="AC108" s="81" t="s">
        <v>804</v>
      </c>
      <c r="AD108" s="81" t="s">
        <v>805</v>
      </c>
      <c r="AE108" s="81">
        <v>12</v>
      </c>
      <c r="AF108" s="81" t="s">
        <v>436</v>
      </c>
      <c r="AG108" s="81" t="s">
        <v>1235</v>
      </c>
      <c r="AH108" s="81">
        <v>1091</v>
      </c>
      <c r="AJ108" s="81" t="s">
        <v>780</v>
      </c>
      <c r="AK108" s="81" t="s">
        <v>781</v>
      </c>
      <c r="AL108" s="81">
        <v>12</v>
      </c>
      <c r="AM108" s="81" t="s">
        <v>529</v>
      </c>
      <c r="AN108" s="81" t="s">
        <v>1214</v>
      </c>
      <c r="AO108" s="81">
        <v>1209</v>
      </c>
      <c r="AQ108" s="81" t="s">
        <v>1034</v>
      </c>
      <c r="AR108" s="81" t="s">
        <v>987</v>
      </c>
      <c r="AS108" s="81">
        <v>12</v>
      </c>
      <c r="AT108" s="81" t="s">
        <v>436</v>
      </c>
      <c r="AU108" s="81" t="s">
        <v>1108</v>
      </c>
      <c r="AV108" s="81">
        <v>1240</v>
      </c>
      <c r="AX108" s="81" t="s">
        <v>729</v>
      </c>
      <c r="AY108" s="81" t="s">
        <v>730</v>
      </c>
      <c r="AZ108" s="81">
        <v>100</v>
      </c>
      <c r="BA108" s="81" t="s">
        <v>436</v>
      </c>
      <c r="BB108" s="81" t="s">
        <v>1195</v>
      </c>
      <c r="BC108" s="81">
        <v>1237</v>
      </c>
      <c r="BE108" s="81" t="s">
        <v>867</v>
      </c>
      <c r="BF108" s="81" t="s">
        <v>868</v>
      </c>
      <c r="BG108" s="81">
        <v>8</v>
      </c>
      <c r="BH108" s="81" t="s">
        <v>436</v>
      </c>
      <c r="BI108" s="81" t="s">
        <v>1148</v>
      </c>
      <c r="BJ108" s="81">
        <v>1091</v>
      </c>
      <c r="BL108" s="81" t="s">
        <v>780</v>
      </c>
      <c r="BM108" s="81" t="s">
        <v>781</v>
      </c>
      <c r="BN108" s="81">
        <v>24</v>
      </c>
      <c r="BO108" s="81" t="s">
        <v>436</v>
      </c>
      <c r="BP108" s="81" t="s">
        <v>1235</v>
      </c>
      <c r="BQ108" s="81">
        <v>1091</v>
      </c>
      <c r="BS108" s="81" t="s">
        <v>969</v>
      </c>
      <c r="BT108" s="81" t="s">
        <v>970</v>
      </c>
      <c r="BU108" s="81">
        <v>12</v>
      </c>
      <c r="BV108" s="81" t="s">
        <v>529</v>
      </c>
      <c r="BW108" s="81" t="s">
        <v>2101</v>
      </c>
      <c r="BX108" s="81">
        <v>1021</v>
      </c>
      <c r="BZ108" s="81" t="s">
        <v>747</v>
      </c>
      <c r="CA108" s="81" t="s">
        <v>748</v>
      </c>
      <c r="CB108" s="81">
        <v>12</v>
      </c>
      <c r="CC108" s="81" t="s">
        <v>436</v>
      </c>
      <c r="CD108" s="81" t="s">
        <v>1165</v>
      </c>
      <c r="CE108" s="81">
        <v>1531</v>
      </c>
      <c r="CG108" s="81" t="s">
        <v>804</v>
      </c>
      <c r="CH108" s="81" t="s">
        <v>805</v>
      </c>
      <c r="CI108" s="81">
        <v>12</v>
      </c>
      <c r="CJ108" s="81" t="s">
        <v>529</v>
      </c>
      <c r="CK108" s="81" t="s">
        <v>1704</v>
      </c>
      <c r="CL108" s="81">
        <v>1181</v>
      </c>
      <c r="CN108" s="81" t="s">
        <v>729</v>
      </c>
      <c r="CO108" s="81" t="s">
        <v>730</v>
      </c>
      <c r="CP108" s="81">
        <v>6</v>
      </c>
      <c r="CQ108" s="81" t="s">
        <v>436</v>
      </c>
      <c r="CR108" s="81" t="s">
        <v>559</v>
      </c>
      <c r="CS108" s="81">
        <v>1529</v>
      </c>
      <c r="CU108" s="136" t="s">
        <v>1041</v>
      </c>
      <c r="CV108" s="136" t="s">
        <v>756</v>
      </c>
      <c r="CW108" s="137">
        <v>12</v>
      </c>
      <c r="CX108" s="136" t="s">
        <v>529</v>
      </c>
      <c r="CY108" s="136" t="s">
        <v>2180</v>
      </c>
      <c r="CZ108" s="138">
        <v>1123</v>
      </c>
      <c r="DB108" s="136" t="s">
        <v>2373</v>
      </c>
      <c r="DC108" s="136" t="s">
        <v>2372</v>
      </c>
      <c r="DD108" s="137">
        <v>4</v>
      </c>
      <c r="DE108" s="136" t="s">
        <v>436</v>
      </c>
      <c r="DF108" s="136" t="s">
        <v>1153</v>
      </c>
      <c r="DG108" s="144">
        <v>1402</v>
      </c>
      <c r="DI108" s="136" t="s">
        <v>2265</v>
      </c>
      <c r="DJ108" s="136" t="s">
        <v>941</v>
      </c>
      <c r="DK108" s="137">
        <v>24</v>
      </c>
      <c r="DL108" s="136" t="s">
        <v>1173</v>
      </c>
      <c r="DM108" s="136" t="s">
        <v>1174</v>
      </c>
      <c r="DN108" s="144">
        <v>0</v>
      </c>
    </row>
    <row r="109" spans="1:118" x14ac:dyDescent="0.25">
      <c r="A109" s="81" t="s">
        <v>743</v>
      </c>
      <c r="B109" s="81" t="s">
        <v>744</v>
      </c>
      <c r="C109" s="81">
        <v>12</v>
      </c>
      <c r="D109" s="81" t="s">
        <v>529</v>
      </c>
      <c r="E109" s="81" t="s">
        <v>1939</v>
      </c>
      <c r="F109" s="81">
        <v>1511</v>
      </c>
      <c r="H109" s="81" t="s">
        <v>994</v>
      </c>
      <c r="I109" s="81" t="s">
        <v>995</v>
      </c>
      <c r="J109" s="81">
        <v>12</v>
      </c>
      <c r="K109" s="81" t="s">
        <v>436</v>
      </c>
      <c r="L109" s="81" t="s">
        <v>1901</v>
      </c>
      <c r="M109" s="81">
        <v>1403</v>
      </c>
      <c r="O109" s="81" t="s">
        <v>902</v>
      </c>
      <c r="P109" s="81" t="s">
        <v>903</v>
      </c>
      <c r="Q109" s="81">
        <v>4</v>
      </c>
      <c r="R109" s="81" t="s">
        <v>529</v>
      </c>
      <c r="S109" s="81" t="s">
        <v>1213</v>
      </c>
      <c r="T109" s="81">
        <v>1472</v>
      </c>
      <c r="V109" s="81" t="s">
        <v>1784</v>
      </c>
      <c r="W109" s="81" t="s">
        <v>1004</v>
      </c>
      <c r="X109" s="81">
        <v>1</v>
      </c>
      <c r="Y109" s="81" t="s">
        <v>529</v>
      </c>
      <c r="Z109" s="81" t="s">
        <v>1167</v>
      </c>
      <c r="AA109" s="81">
        <v>1031</v>
      </c>
      <c r="AC109" s="81" t="s">
        <v>804</v>
      </c>
      <c r="AD109" s="81" t="s">
        <v>805</v>
      </c>
      <c r="AE109" s="81">
        <v>12</v>
      </c>
      <c r="AF109" s="81" t="s">
        <v>436</v>
      </c>
      <c r="AG109" s="81" t="s">
        <v>558</v>
      </c>
      <c r="AH109" s="81">
        <v>1528</v>
      </c>
      <c r="AJ109" s="81" t="s">
        <v>747</v>
      </c>
      <c r="AK109" s="81" t="s">
        <v>748</v>
      </c>
      <c r="AL109" s="81">
        <v>12</v>
      </c>
      <c r="AM109" s="81" t="s">
        <v>529</v>
      </c>
      <c r="AN109" s="81" t="s">
        <v>1214</v>
      </c>
      <c r="AO109" s="81">
        <v>1209</v>
      </c>
      <c r="AQ109" s="81" t="s">
        <v>904</v>
      </c>
      <c r="AR109" s="81" t="s">
        <v>905</v>
      </c>
      <c r="AS109" s="81">
        <v>2</v>
      </c>
      <c r="AT109" s="81" t="s">
        <v>436</v>
      </c>
      <c r="AU109" s="81" t="s">
        <v>1108</v>
      </c>
      <c r="AV109" s="81">
        <v>1240</v>
      </c>
      <c r="AX109" s="81" t="s">
        <v>729</v>
      </c>
      <c r="AY109" s="81" t="s">
        <v>730</v>
      </c>
      <c r="AZ109" s="81">
        <v>12</v>
      </c>
      <c r="BA109" s="81" t="s">
        <v>529</v>
      </c>
      <c r="BB109" s="81" t="s">
        <v>1168</v>
      </c>
      <c r="BC109" s="81">
        <v>1001</v>
      </c>
      <c r="BE109" s="81" t="s">
        <v>887</v>
      </c>
      <c r="BF109" s="81" t="s">
        <v>888</v>
      </c>
      <c r="BG109" s="81">
        <v>6</v>
      </c>
      <c r="BH109" s="81" t="s">
        <v>436</v>
      </c>
      <c r="BI109" s="81" t="s">
        <v>1148</v>
      </c>
      <c r="BJ109" s="81">
        <v>1091</v>
      </c>
      <c r="BL109" s="81" t="s">
        <v>782</v>
      </c>
      <c r="BM109" s="81" t="s">
        <v>783</v>
      </c>
      <c r="BN109" s="81">
        <v>12</v>
      </c>
      <c r="BO109" s="81" t="s">
        <v>436</v>
      </c>
      <c r="BP109" s="81" t="s">
        <v>1235</v>
      </c>
      <c r="BQ109" s="81">
        <v>1091</v>
      </c>
      <c r="BS109" s="81" t="s">
        <v>969</v>
      </c>
      <c r="BT109" s="81" t="s">
        <v>970</v>
      </c>
      <c r="BU109" s="81">
        <v>12</v>
      </c>
      <c r="BV109" s="81" t="s">
        <v>529</v>
      </c>
      <c r="BW109" s="81" t="s">
        <v>1167</v>
      </c>
      <c r="BX109" s="81">
        <v>1031</v>
      </c>
      <c r="BZ109" s="81" t="s">
        <v>804</v>
      </c>
      <c r="CA109" s="81" t="s">
        <v>805</v>
      </c>
      <c r="CB109" s="81">
        <v>12</v>
      </c>
      <c r="CC109" s="81" t="s">
        <v>436</v>
      </c>
      <c r="CD109" s="81" t="s">
        <v>1230</v>
      </c>
      <c r="CE109" s="81">
        <v>1195</v>
      </c>
      <c r="CG109" s="81" t="s">
        <v>926</v>
      </c>
      <c r="CH109" s="81" t="s">
        <v>927</v>
      </c>
      <c r="CI109" s="81">
        <v>3</v>
      </c>
      <c r="CJ109" s="81" t="s">
        <v>436</v>
      </c>
      <c r="CK109" s="81" t="s">
        <v>550</v>
      </c>
      <c r="CL109" s="81">
        <v>1515</v>
      </c>
      <c r="CN109" s="81" t="s">
        <v>729</v>
      </c>
      <c r="CO109" s="81" t="s">
        <v>730</v>
      </c>
      <c r="CP109" s="81">
        <v>6</v>
      </c>
      <c r="CQ109" s="81" t="s">
        <v>529</v>
      </c>
      <c r="CR109" s="81" t="s">
        <v>1214</v>
      </c>
      <c r="CS109" s="81">
        <v>1209</v>
      </c>
      <c r="CU109" s="136" t="s">
        <v>2382</v>
      </c>
      <c r="CV109" s="136" t="s">
        <v>851</v>
      </c>
      <c r="CW109" s="137">
        <v>2</v>
      </c>
      <c r="CX109" s="136" t="s">
        <v>529</v>
      </c>
      <c r="CY109" s="136" t="s">
        <v>2180</v>
      </c>
      <c r="CZ109" s="138">
        <v>1123</v>
      </c>
      <c r="DB109" s="136" t="s">
        <v>2375</v>
      </c>
      <c r="DC109" s="136" t="s">
        <v>2374</v>
      </c>
      <c r="DD109" s="137">
        <v>4</v>
      </c>
      <c r="DE109" s="136" t="s">
        <v>437</v>
      </c>
      <c r="DF109" s="136" t="s">
        <v>1191</v>
      </c>
      <c r="DG109" s="144">
        <v>1029</v>
      </c>
      <c r="DI109" s="136" t="s">
        <v>2265</v>
      </c>
      <c r="DJ109" s="136" t="s">
        <v>941</v>
      </c>
      <c r="DK109" s="137">
        <v>12</v>
      </c>
      <c r="DL109" s="136" t="s">
        <v>436</v>
      </c>
      <c r="DM109" s="136" t="s">
        <v>1148</v>
      </c>
      <c r="DN109" s="144">
        <v>1091</v>
      </c>
    </row>
    <row r="110" spans="1:118" x14ac:dyDescent="0.25">
      <c r="A110" s="81" t="s">
        <v>960</v>
      </c>
      <c r="B110" s="81" t="s">
        <v>961</v>
      </c>
      <c r="C110" s="81">
        <v>12</v>
      </c>
      <c r="D110" s="81" t="s">
        <v>529</v>
      </c>
      <c r="E110" s="81" t="s">
        <v>1939</v>
      </c>
      <c r="F110" s="81">
        <v>1511</v>
      </c>
      <c r="H110" s="81" t="s">
        <v>860</v>
      </c>
      <c r="I110" s="81" t="s">
        <v>861</v>
      </c>
      <c r="J110" s="81">
        <v>6</v>
      </c>
      <c r="K110" s="81" t="s">
        <v>436</v>
      </c>
      <c r="L110" s="81" t="s">
        <v>1901</v>
      </c>
      <c r="M110" s="81">
        <v>1403</v>
      </c>
      <c r="O110" s="81" t="s">
        <v>770</v>
      </c>
      <c r="P110" s="81" t="s">
        <v>771</v>
      </c>
      <c r="Q110" s="81">
        <v>4</v>
      </c>
      <c r="R110" s="81" t="s">
        <v>529</v>
      </c>
      <c r="S110" s="81" t="s">
        <v>1213</v>
      </c>
      <c r="T110" s="81">
        <v>1472</v>
      </c>
      <c r="V110" s="81" t="s">
        <v>1065</v>
      </c>
      <c r="W110" s="81" t="s">
        <v>1066</v>
      </c>
      <c r="X110" s="81">
        <v>1</v>
      </c>
      <c r="Y110" s="81" t="s">
        <v>529</v>
      </c>
      <c r="Z110" s="81" t="s">
        <v>1167</v>
      </c>
      <c r="AA110" s="81">
        <v>1031</v>
      </c>
      <c r="AC110" s="81" t="s">
        <v>940</v>
      </c>
      <c r="AD110" s="81" t="s">
        <v>941</v>
      </c>
      <c r="AE110" s="81">
        <v>24</v>
      </c>
      <c r="AF110" s="81" t="s">
        <v>436</v>
      </c>
      <c r="AG110" s="81" t="s">
        <v>1678</v>
      </c>
      <c r="AH110" s="81">
        <v>1237</v>
      </c>
      <c r="AJ110" s="81" t="s">
        <v>2227</v>
      </c>
      <c r="AK110" s="81" t="s">
        <v>882</v>
      </c>
      <c r="AL110" s="81">
        <v>6</v>
      </c>
      <c r="AM110" s="81" t="s">
        <v>436</v>
      </c>
      <c r="AN110" s="81" t="s">
        <v>1215</v>
      </c>
      <c r="AO110" s="81">
        <v>1102</v>
      </c>
      <c r="AQ110" s="81" t="s">
        <v>934</v>
      </c>
      <c r="AR110" s="81" t="s">
        <v>935</v>
      </c>
      <c r="AS110" s="81">
        <v>2</v>
      </c>
      <c r="AT110" s="81" t="s">
        <v>436</v>
      </c>
      <c r="AU110" s="81" t="s">
        <v>1108</v>
      </c>
      <c r="AV110" s="81">
        <v>1240</v>
      </c>
      <c r="AX110" s="81" t="s">
        <v>729</v>
      </c>
      <c r="AY110" s="81" t="s">
        <v>730</v>
      </c>
      <c r="AZ110" s="81">
        <v>7</v>
      </c>
      <c r="BA110" s="81" t="s">
        <v>529</v>
      </c>
      <c r="BB110" s="81" t="s">
        <v>1128</v>
      </c>
      <c r="BC110" s="81">
        <v>1031</v>
      </c>
      <c r="BE110" s="81" t="s">
        <v>875</v>
      </c>
      <c r="BF110" s="81" t="s">
        <v>876</v>
      </c>
      <c r="BG110" s="81">
        <v>4</v>
      </c>
      <c r="BH110" s="81" t="s">
        <v>436</v>
      </c>
      <c r="BI110" s="81" t="s">
        <v>1148</v>
      </c>
      <c r="BJ110" s="81">
        <v>1091</v>
      </c>
      <c r="BL110" s="81" t="s">
        <v>804</v>
      </c>
      <c r="BM110" s="81" t="s">
        <v>805</v>
      </c>
      <c r="BN110" s="81">
        <v>12</v>
      </c>
      <c r="BO110" s="81" t="s">
        <v>436</v>
      </c>
      <c r="BP110" s="81" t="s">
        <v>1233</v>
      </c>
      <c r="BQ110" s="81">
        <v>1481</v>
      </c>
      <c r="BS110" s="81" t="s">
        <v>808</v>
      </c>
      <c r="BT110" s="81" t="s">
        <v>809</v>
      </c>
      <c r="BU110" s="81">
        <v>12</v>
      </c>
      <c r="BV110" s="81" t="s">
        <v>529</v>
      </c>
      <c r="BW110" s="81" t="s">
        <v>2101</v>
      </c>
      <c r="BX110" s="81">
        <v>1021</v>
      </c>
      <c r="BZ110" s="81" t="s">
        <v>1010</v>
      </c>
      <c r="CA110" s="81" t="s">
        <v>1011</v>
      </c>
      <c r="CB110" s="81">
        <v>2</v>
      </c>
      <c r="CC110" s="81" t="s">
        <v>436</v>
      </c>
      <c r="CD110" s="81" t="s">
        <v>1248</v>
      </c>
      <c r="CE110" s="81">
        <v>1186</v>
      </c>
      <c r="CG110" s="81" t="s">
        <v>994</v>
      </c>
      <c r="CH110" s="81" t="s">
        <v>995</v>
      </c>
      <c r="CI110" s="81">
        <v>12</v>
      </c>
      <c r="CJ110" s="81" t="s">
        <v>436</v>
      </c>
      <c r="CK110" s="81" t="s">
        <v>550</v>
      </c>
      <c r="CL110" s="81">
        <v>1515</v>
      </c>
      <c r="CN110" s="81" t="s">
        <v>729</v>
      </c>
      <c r="CO110" s="81" t="s">
        <v>730</v>
      </c>
      <c r="CP110" s="81">
        <v>6</v>
      </c>
      <c r="CQ110" s="81" t="s">
        <v>436</v>
      </c>
      <c r="CR110" s="81" t="s">
        <v>552</v>
      </c>
      <c r="CS110" s="81">
        <v>1116</v>
      </c>
      <c r="CU110" s="136" t="s">
        <v>1041</v>
      </c>
      <c r="CV110" s="136" t="s">
        <v>756</v>
      </c>
      <c r="CW110" s="137">
        <v>12</v>
      </c>
      <c r="CX110" s="136" t="s">
        <v>436</v>
      </c>
      <c r="CY110" s="136" t="s">
        <v>2120</v>
      </c>
      <c r="CZ110" s="138">
        <v>1566</v>
      </c>
      <c r="DB110" s="136" t="s">
        <v>2371</v>
      </c>
      <c r="DC110" s="136" t="s">
        <v>2370</v>
      </c>
      <c r="DD110" s="137">
        <v>4</v>
      </c>
      <c r="DE110" s="136" t="s">
        <v>437</v>
      </c>
      <c r="DF110" s="136" t="s">
        <v>1191</v>
      </c>
      <c r="DG110" s="144">
        <v>1029</v>
      </c>
      <c r="DI110" s="136" t="s">
        <v>2265</v>
      </c>
      <c r="DJ110" s="136" t="s">
        <v>941</v>
      </c>
      <c r="DK110" s="137">
        <v>12</v>
      </c>
      <c r="DL110" s="136" t="s">
        <v>436</v>
      </c>
      <c r="DM110" s="136" t="s">
        <v>2427</v>
      </c>
      <c r="DN110" s="144">
        <v>1604</v>
      </c>
    </row>
    <row r="111" spans="1:118" x14ac:dyDescent="0.25">
      <c r="A111" s="81" t="s">
        <v>745</v>
      </c>
      <c r="B111" s="81" t="s">
        <v>746</v>
      </c>
      <c r="C111" s="81">
        <v>12</v>
      </c>
      <c r="D111" s="81" t="s">
        <v>529</v>
      </c>
      <c r="E111" s="81" t="s">
        <v>1939</v>
      </c>
      <c r="F111" s="81">
        <v>1511</v>
      </c>
      <c r="H111" s="81" t="s">
        <v>862</v>
      </c>
      <c r="I111" s="81" t="s">
        <v>863</v>
      </c>
      <c r="J111" s="81">
        <v>6</v>
      </c>
      <c r="K111" s="81" t="s">
        <v>436</v>
      </c>
      <c r="L111" s="81" t="s">
        <v>1901</v>
      </c>
      <c r="M111" s="81">
        <v>1403</v>
      </c>
      <c r="O111" s="81" t="s">
        <v>864</v>
      </c>
      <c r="P111" s="81" t="s">
        <v>865</v>
      </c>
      <c r="Q111" s="81">
        <v>10</v>
      </c>
      <c r="R111" s="81" t="s">
        <v>529</v>
      </c>
      <c r="S111" s="81" t="s">
        <v>1213</v>
      </c>
      <c r="T111" s="81">
        <v>1472</v>
      </c>
      <c r="V111" s="81" t="s">
        <v>990</v>
      </c>
      <c r="W111" s="81" t="s">
        <v>991</v>
      </c>
      <c r="X111" s="81">
        <v>6</v>
      </c>
      <c r="Y111" s="81" t="s">
        <v>529</v>
      </c>
      <c r="Z111" s="81" t="s">
        <v>1167</v>
      </c>
      <c r="AA111" s="81">
        <v>1031</v>
      </c>
      <c r="AC111" s="81" t="s">
        <v>782</v>
      </c>
      <c r="AD111" s="81" t="s">
        <v>783</v>
      </c>
      <c r="AE111" s="81">
        <v>12</v>
      </c>
      <c r="AF111" s="81" t="s">
        <v>436</v>
      </c>
      <c r="AG111" s="81" t="s">
        <v>1684</v>
      </c>
      <c r="AH111" s="81">
        <v>1113</v>
      </c>
      <c r="AJ111" s="81" t="s">
        <v>871</v>
      </c>
      <c r="AK111" s="81" t="s">
        <v>872</v>
      </c>
      <c r="AL111" s="81">
        <v>6</v>
      </c>
      <c r="AM111" s="81" t="s">
        <v>436</v>
      </c>
      <c r="AN111" s="81" t="s">
        <v>1215</v>
      </c>
      <c r="AO111" s="81">
        <v>1102</v>
      </c>
      <c r="AQ111" s="81" t="s">
        <v>2319</v>
      </c>
      <c r="AR111" s="81" t="s">
        <v>844</v>
      </c>
      <c r="AS111" s="81">
        <v>2</v>
      </c>
      <c r="AT111" s="81" t="s">
        <v>436</v>
      </c>
      <c r="AU111" s="81" t="s">
        <v>1108</v>
      </c>
      <c r="AV111" s="81">
        <v>1240</v>
      </c>
      <c r="AX111" s="81" t="s">
        <v>729</v>
      </c>
      <c r="AY111" s="81" t="s">
        <v>730</v>
      </c>
      <c r="AZ111" s="81">
        <v>6</v>
      </c>
      <c r="BA111" s="81" t="s">
        <v>437</v>
      </c>
      <c r="BB111" s="81" t="s">
        <v>2104</v>
      </c>
      <c r="BC111" s="81">
        <v>1247</v>
      </c>
      <c r="BE111" s="81" t="s">
        <v>932</v>
      </c>
      <c r="BF111" s="81" t="s">
        <v>933</v>
      </c>
      <c r="BG111" s="81">
        <v>4</v>
      </c>
      <c r="BH111" s="81" t="s">
        <v>436</v>
      </c>
      <c r="BI111" s="81" t="s">
        <v>1148</v>
      </c>
      <c r="BJ111" s="81">
        <v>1091</v>
      </c>
      <c r="BL111" s="81" t="s">
        <v>747</v>
      </c>
      <c r="BM111" s="81" t="s">
        <v>748</v>
      </c>
      <c r="BN111" s="81">
        <v>12</v>
      </c>
      <c r="BO111" s="81" t="s">
        <v>436</v>
      </c>
      <c r="BP111" s="81" t="s">
        <v>1233</v>
      </c>
      <c r="BQ111" s="81">
        <v>1481</v>
      </c>
      <c r="BS111" s="81" t="s">
        <v>994</v>
      </c>
      <c r="BT111" s="81" t="s">
        <v>995</v>
      </c>
      <c r="BU111" s="81">
        <v>12</v>
      </c>
      <c r="BV111" s="81" t="s">
        <v>529</v>
      </c>
      <c r="BW111" s="81" t="s">
        <v>1770</v>
      </c>
      <c r="BX111" s="81">
        <v>1037</v>
      </c>
      <c r="BZ111" s="81" t="s">
        <v>1018</v>
      </c>
      <c r="CA111" s="81" t="s">
        <v>1019</v>
      </c>
      <c r="CB111" s="81">
        <v>2</v>
      </c>
      <c r="CC111" s="81" t="s">
        <v>436</v>
      </c>
      <c r="CD111" s="81" t="s">
        <v>1248</v>
      </c>
      <c r="CE111" s="81">
        <v>1186</v>
      </c>
      <c r="CG111" s="81" t="s">
        <v>1089</v>
      </c>
      <c r="CH111" s="81" t="s">
        <v>1090</v>
      </c>
      <c r="CI111" s="81">
        <v>1</v>
      </c>
      <c r="CJ111" s="81" t="s">
        <v>436</v>
      </c>
      <c r="CK111" s="81" t="s">
        <v>550</v>
      </c>
      <c r="CL111" s="81">
        <v>1515</v>
      </c>
      <c r="CN111" s="81" t="s">
        <v>828</v>
      </c>
      <c r="CO111" s="81" t="s">
        <v>829</v>
      </c>
      <c r="CP111" s="81">
        <v>4</v>
      </c>
      <c r="CQ111" s="81" t="s">
        <v>529</v>
      </c>
      <c r="CR111" s="81" t="s">
        <v>1214</v>
      </c>
      <c r="CS111" s="81">
        <v>1209</v>
      </c>
      <c r="CU111" s="136" t="s">
        <v>856</v>
      </c>
      <c r="CV111" s="136" t="s">
        <v>857</v>
      </c>
      <c r="CW111" s="137">
        <v>2</v>
      </c>
      <c r="CX111" s="136" t="s">
        <v>529</v>
      </c>
      <c r="CY111" s="136" t="s">
        <v>2180</v>
      </c>
      <c r="CZ111" s="138">
        <v>1123</v>
      </c>
      <c r="DB111" s="136" t="s">
        <v>2379</v>
      </c>
      <c r="DC111" s="136" t="s">
        <v>2378</v>
      </c>
      <c r="DD111" s="137">
        <v>24</v>
      </c>
      <c r="DE111" s="136" t="s">
        <v>529</v>
      </c>
      <c r="DF111" s="136" t="s">
        <v>2176</v>
      </c>
      <c r="DG111" s="144">
        <v>1555</v>
      </c>
      <c r="DI111" s="136" t="s">
        <v>2265</v>
      </c>
      <c r="DJ111" s="136" t="s">
        <v>941</v>
      </c>
      <c r="DK111" s="137">
        <v>12</v>
      </c>
      <c r="DL111" s="136" t="s">
        <v>529</v>
      </c>
      <c r="DM111" s="136" t="s">
        <v>2314</v>
      </c>
      <c r="DN111" s="144">
        <v>1031</v>
      </c>
    </row>
    <row r="112" spans="1:118" x14ac:dyDescent="0.25">
      <c r="A112" s="81" t="s">
        <v>765</v>
      </c>
      <c r="B112" s="81" t="s">
        <v>766</v>
      </c>
      <c r="C112" s="81">
        <v>2</v>
      </c>
      <c r="D112" s="81" t="s">
        <v>529</v>
      </c>
      <c r="E112" s="81" t="s">
        <v>1837</v>
      </c>
      <c r="F112" s="81">
        <v>1510</v>
      </c>
      <c r="H112" s="81" t="s">
        <v>768</v>
      </c>
      <c r="I112" s="81" t="s">
        <v>769</v>
      </c>
      <c r="J112" s="81">
        <v>6</v>
      </c>
      <c r="K112" s="81" t="s">
        <v>436</v>
      </c>
      <c r="L112" s="81" t="s">
        <v>1901</v>
      </c>
      <c r="M112" s="81">
        <v>1403</v>
      </c>
      <c r="O112" s="81" t="s">
        <v>757</v>
      </c>
      <c r="P112" s="81" t="s">
        <v>758</v>
      </c>
      <c r="Q112" s="81">
        <v>24</v>
      </c>
      <c r="R112" s="81" t="s">
        <v>529</v>
      </c>
      <c r="S112" s="81" t="s">
        <v>1213</v>
      </c>
      <c r="T112" s="81">
        <v>1472</v>
      </c>
      <c r="V112" s="81" t="s">
        <v>1790</v>
      </c>
      <c r="W112" s="81" t="s">
        <v>1017</v>
      </c>
      <c r="X112" s="81">
        <v>4</v>
      </c>
      <c r="Y112" s="81" t="s">
        <v>529</v>
      </c>
      <c r="Z112" s="81" t="s">
        <v>1167</v>
      </c>
      <c r="AA112" s="81">
        <v>1031</v>
      </c>
      <c r="AC112" s="81" t="s">
        <v>1056</v>
      </c>
      <c r="AD112" s="81" t="s">
        <v>1057</v>
      </c>
      <c r="AE112" s="81">
        <v>12</v>
      </c>
      <c r="AF112" s="81" t="s">
        <v>436</v>
      </c>
      <c r="AG112" s="81" t="s">
        <v>1209</v>
      </c>
      <c r="AH112" s="81">
        <v>1213</v>
      </c>
      <c r="AJ112" s="81" t="s">
        <v>942</v>
      </c>
      <c r="AK112" s="81" t="s">
        <v>943</v>
      </c>
      <c r="AL112" s="81">
        <v>12</v>
      </c>
      <c r="AM112" s="81" t="s">
        <v>436</v>
      </c>
      <c r="AN112" s="81" t="s">
        <v>1215</v>
      </c>
      <c r="AO112" s="81">
        <v>1102</v>
      </c>
      <c r="AQ112" s="81" t="s">
        <v>854</v>
      </c>
      <c r="AR112" s="81" t="s">
        <v>855</v>
      </c>
      <c r="AS112" s="81">
        <v>2</v>
      </c>
      <c r="AT112" s="81" t="s">
        <v>436</v>
      </c>
      <c r="AU112" s="81" t="s">
        <v>1108</v>
      </c>
      <c r="AV112" s="81">
        <v>1240</v>
      </c>
      <c r="AX112" s="81" t="s">
        <v>729</v>
      </c>
      <c r="AY112" s="81" t="s">
        <v>730</v>
      </c>
      <c r="AZ112" s="81">
        <v>4</v>
      </c>
      <c r="BA112" s="81" t="s">
        <v>529</v>
      </c>
      <c r="BB112" s="81" t="s">
        <v>1821</v>
      </c>
      <c r="BC112" s="81">
        <v>1405</v>
      </c>
      <c r="BE112" s="81" t="s">
        <v>768</v>
      </c>
      <c r="BF112" s="81" t="s">
        <v>769</v>
      </c>
      <c r="BG112" s="81">
        <v>6</v>
      </c>
      <c r="BH112" s="81" t="s">
        <v>436</v>
      </c>
      <c r="BI112" s="81" t="s">
        <v>1148</v>
      </c>
      <c r="BJ112" s="81">
        <v>1091</v>
      </c>
      <c r="BL112" s="81" t="s">
        <v>780</v>
      </c>
      <c r="BM112" s="81" t="s">
        <v>781</v>
      </c>
      <c r="BN112" s="81">
        <v>1</v>
      </c>
      <c r="BO112" s="81" t="s">
        <v>529</v>
      </c>
      <c r="BP112" s="81" t="s">
        <v>1728</v>
      </c>
      <c r="BQ112" s="81">
        <v>1185</v>
      </c>
      <c r="BS112" s="81" t="s">
        <v>806</v>
      </c>
      <c r="BT112" s="81" t="s">
        <v>807</v>
      </c>
      <c r="BU112" s="81">
        <v>12</v>
      </c>
      <c r="BV112" s="81" t="s">
        <v>529</v>
      </c>
      <c r="BW112" s="81" t="s">
        <v>1920</v>
      </c>
      <c r="BX112" s="81">
        <v>1018</v>
      </c>
      <c r="BZ112" s="81" t="s">
        <v>1081</v>
      </c>
      <c r="CA112" s="81" t="s">
        <v>1082</v>
      </c>
      <c r="CB112" s="81">
        <v>1</v>
      </c>
      <c r="CC112" s="81" t="s">
        <v>436</v>
      </c>
      <c r="CD112" s="81" t="s">
        <v>1248</v>
      </c>
      <c r="CE112" s="81">
        <v>1186</v>
      </c>
      <c r="CG112" s="81" t="s">
        <v>747</v>
      </c>
      <c r="CH112" s="81" t="s">
        <v>748</v>
      </c>
      <c r="CI112" s="81">
        <v>12</v>
      </c>
      <c r="CJ112" s="81" t="s">
        <v>436</v>
      </c>
      <c r="CK112" s="81" t="s">
        <v>1749</v>
      </c>
      <c r="CL112" s="81">
        <v>1251</v>
      </c>
      <c r="CN112" s="81" t="s">
        <v>1779</v>
      </c>
      <c r="CO112" s="81" t="s">
        <v>853</v>
      </c>
      <c r="CP112" s="81">
        <v>12</v>
      </c>
      <c r="CQ112" s="81" t="s">
        <v>437</v>
      </c>
      <c r="CR112" s="81" t="s">
        <v>1813</v>
      </c>
      <c r="CS112" s="81">
        <v>1064</v>
      </c>
      <c r="CU112" s="136" t="s">
        <v>836</v>
      </c>
      <c r="CV112" s="136" t="s">
        <v>837</v>
      </c>
      <c r="CW112" s="137">
        <v>2</v>
      </c>
      <c r="CX112" s="136" t="s">
        <v>529</v>
      </c>
      <c r="CY112" s="136" t="s">
        <v>2180</v>
      </c>
      <c r="CZ112" s="138">
        <v>1123</v>
      </c>
      <c r="DB112" s="136" t="s">
        <v>2375</v>
      </c>
      <c r="DC112" s="136" t="s">
        <v>2374</v>
      </c>
      <c r="DD112" s="137">
        <v>2</v>
      </c>
      <c r="DE112" s="136" t="s">
        <v>529</v>
      </c>
      <c r="DF112" s="136" t="s">
        <v>2176</v>
      </c>
      <c r="DG112" s="144">
        <v>1555</v>
      </c>
      <c r="DI112" s="136" t="s">
        <v>2265</v>
      </c>
      <c r="DJ112" s="136" t="s">
        <v>941</v>
      </c>
      <c r="DK112" s="137">
        <v>12</v>
      </c>
      <c r="DL112" s="136" t="s">
        <v>529</v>
      </c>
      <c r="DM112" s="136" t="s">
        <v>1873</v>
      </c>
      <c r="DN112" s="144">
        <v>1126</v>
      </c>
    </row>
    <row r="113" spans="1:118" x14ac:dyDescent="0.25">
      <c r="A113" s="81" t="s">
        <v>1029</v>
      </c>
      <c r="B113" s="81" t="s">
        <v>1030</v>
      </c>
      <c r="C113" s="81">
        <v>2</v>
      </c>
      <c r="D113" s="81" t="s">
        <v>529</v>
      </c>
      <c r="E113" s="81" t="s">
        <v>1837</v>
      </c>
      <c r="F113" s="81">
        <v>1510</v>
      </c>
      <c r="H113" s="81" t="s">
        <v>1786</v>
      </c>
      <c r="I113" s="81" t="s">
        <v>1024</v>
      </c>
      <c r="J113" s="81">
        <v>4</v>
      </c>
      <c r="K113" s="81" t="s">
        <v>437</v>
      </c>
      <c r="L113" s="81" t="s">
        <v>1229</v>
      </c>
      <c r="M113" s="81">
        <v>1194</v>
      </c>
      <c r="O113" s="81" t="s">
        <v>768</v>
      </c>
      <c r="P113" s="81" t="s">
        <v>769</v>
      </c>
      <c r="Q113" s="81">
        <v>6</v>
      </c>
      <c r="R113" s="81" t="s">
        <v>529</v>
      </c>
      <c r="S113" s="81" t="s">
        <v>1213</v>
      </c>
      <c r="T113" s="81">
        <v>1472</v>
      </c>
      <c r="V113" s="81" t="s">
        <v>818</v>
      </c>
      <c r="W113" s="81" t="s">
        <v>819</v>
      </c>
      <c r="X113" s="81">
        <v>4</v>
      </c>
      <c r="Y113" s="81" t="s">
        <v>529</v>
      </c>
      <c r="Z113" s="81" t="s">
        <v>1167</v>
      </c>
      <c r="AA113" s="81">
        <v>1031</v>
      </c>
      <c r="AC113" s="81" t="s">
        <v>1043</v>
      </c>
      <c r="AD113" s="81" t="s">
        <v>1044</v>
      </c>
      <c r="AE113" s="81">
        <v>12</v>
      </c>
      <c r="AF113" s="81" t="s">
        <v>436</v>
      </c>
      <c r="AG113" s="81" t="s">
        <v>1223</v>
      </c>
      <c r="AH113" s="81">
        <v>1045</v>
      </c>
      <c r="AJ113" s="81" t="s">
        <v>798</v>
      </c>
      <c r="AK113" s="81" t="s">
        <v>799</v>
      </c>
      <c r="AL113" s="81">
        <v>12</v>
      </c>
      <c r="AM113" s="81" t="s">
        <v>436</v>
      </c>
      <c r="AN113" s="81" t="s">
        <v>1215</v>
      </c>
      <c r="AO113" s="81">
        <v>1102</v>
      </c>
      <c r="AQ113" s="81" t="s">
        <v>836</v>
      </c>
      <c r="AR113" s="81" t="s">
        <v>837</v>
      </c>
      <c r="AS113" s="81">
        <v>2</v>
      </c>
      <c r="AT113" s="81" t="s">
        <v>436</v>
      </c>
      <c r="AU113" s="81" t="s">
        <v>1108</v>
      </c>
      <c r="AV113" s="81">
        <v>1240</v>
      </c>
      <c r="AX113" s="81" t="s">
        <v>729</v>
      </c>
      <c r="AY113" s="81" t="s">
        <v>730</v>
      </c>
      <c r="AZ113" s="81">
        <v>4</v>
      </c>
      <c r="BA113" s="81" t="s">
        <v>529</v>
      </c>
      <c r="BB113" s="81" t="s">
        <v>1860</v>
      </c>
      <c r="BC113" s="81">
        <v>1115</v>
      </c>
      <c r="BE113" s="81" t="s">
        <v>873</v>
      </c>
      <c r="BF113" s="81" t="s">
        <v>874</v>
      </c>
      <c r="BG113" s="81">
        <v>4</v>
      </c>
      <c r="BH113" s="81" t="s">
        <v>436</v>
      </c>
      <c r="BI113" s="81" t="s">
        <v>1148</v>
      </c>
      <c r="BJ113" s="81">
        <v>1091</v>
      </c>
      <c r="BL113" s="81" t="s">
        <v>973</v>
      </c>
      <c r="BM113" s="81" t="s">
        <v>974</v>
      </c>
      <c r="BN113" s="81">
        <v>12</v>
      </c>
      <c r="BO113" s="81" t="s">
        <v>436</v>
      </c>
      <c r="BP113" s="81" t="s">
        <v>1215</v>
      </c>
      <c r="BQ113" s="81">
        <v>1102</v>
      </c>
      <c r="BS113" s="81" t="s">
        <v>751</v>
      </c>
      <c r="BT113" s="81" t="s">
        <v>752</v>
      </c>
      <c r="BU113" s="81">
        <v>60</v>
      </c>
      <c r="BV113" s="81" t="s">
        <v>529</v>
      </c>
      <c r="BW113" s="81" t="s">
        <v>1199</v>
      </c>
      <c r="BX113" s="81">
        <v>1001</v>
      </c>
      <c r="BZ113" s="81" t="s">
        <v>962</v>
      </c>
      <c r="CA113" s="81" t="s">
        <v>2206</v>
      </c>
      <c r="CB113" s="81">
        <v>12</v>
      </c>
      <c r="CC113" s="81" t="s">
        <v>529</v>
      </c>
      <c r="CD113" s="81" t="s">
        <v>1956</v>
      </c>
      <c r="CE113" s="81">
        <v>1283</v>
      </c>
      <c r="CG113" s="81" t="s">
        <v>778</v>
      </c>
      <c r="CH113" s="81" t="s">
        <v>779</v>
      </c>
      <c r="CI113" s="81">
        <v>6</v>
      </c>
      <c r="CJ113" s="81" t="s">
        <v>529</v>
      </c>
      <c r="CK113" s="81" t="s">
        <v>1819</v>
      </c>
      <c r="CL113" s="81">
        <v>1505</v>
      </c>
      <c r="CN113" s="81" t="s">
        <v>745</v>
      </c>
      <c r="CO113" s="81" t="s">
        <v>746</v>
      </c>
      <c r="CP113" s="81">
        <v>12</v>
      </c>
      <c r="CQ113" s="81" t="s">
        <v>437</v>
      </c>
      <c r="CR113" s="81" t="s">
        <v>1813</v>
      </c>
      <c r="CS113" s="81">
        <v>1064</v>
      </c>
      <c r="CU113" s="136" t="s">
        <v>2261</v>
      </c>
      <c r="CV113" s="136" t="s">
        <v>744</v>
      </c>
      <c r="CW113" s="137">
        <v>24</v>
      </c>
      <c r="CX113" s="136" t="s">
        <v>529</v>
      </c>
      <c r="CY113" s="136" t="s">
        <v>2180</v>
      </c>
      <c r="CZ113" s="138">
        <v>1123</v>
      </c>
      <c r="DB113" s="136" t="s">
        <v>2377</v>
      </c>
      <c r="DC113" s="136" t="s">
        <v>2376</v>
      </c>
      <c r="DD113" s="137">
        <v>2</v>
      </c>
      <c r="DE113" s="136" t="s">
        <v>529</v>
      </c>
      <c r="DF113" s="136" t="s">
        <v>2176</v>
      </c>
      <c r="DG113" s="144">
        <v>1555</v>
      </c>
      <c r="DI113" s="136" t="s">
        <v>2265</v>
      </c>
      <c r="DJ113" s="136" t="s">
        <v>941</v>
      </c>
      <c r="DK113" s="137">
        <v>12</v>
      </c>
      <c r="DL113" s="136" t="s">
        <v>436</v>
      </c>
      <c r="DM113" s="136" t="s">
        <v>2422</v>
      </c>
      <c r="DN113" s="144">
        <v>1600</v>
      </c>
    </row>
    <row r="114" spans="1:118" x14ac:dyDescent="0.25">
      <c r="A114" s="81" t="s">
        <v>873</v>
      </c>
      <c r="B114" s="81" t="s">
        <v>874</v>
      </c>
      <c r="C114" s="81">
        <v>2</v>
      </c>
      <c r="D114" s="81" t="s">
        <v>529</v>
      </c>
      <c r="E114" s="81" t="s">
        <v>1837</v>
      </c>
      <c r="F114" s="81">
        <v>1510</v>
      </c>
      <c r="H114" s="81" t="s">
        <v>1043</v>
      </c>
      <c r="I114" s="81" t="s">
        <v>1044</v>
      </c>
      <c r="J114" s="81">
        <v>12</v>
      </c>
      <c r="K114" s="81" t="s">
        <v>437</v>
      </c>
      <c r="L114" s="81" t="s">
        <v>1229</v>
      </c>
      <c r="M114" s="81">
        <v>1194</v>
      </c>
      <c r="O114" s="81" t="s">
        <v>847</v>
      </c>
      <c r="P114" s="81" t="s">
        <v>848</v>
      </c>
      <c r="Q114" s="81">
        <v>6</v>
      </c>
      <c r="R114" s="81" t="s">
        <v>436</v>
      </c>
      <c r="S114" s="81" t="s">
        <v>1772</v>
      </c>
      <c r="T114" s="81">
        <v>1307</v>
      </c>
      <c r="V114" s="81" t="s">
        <v>1061</v>
      </c>
      <c r="W114" s="81" t="s">
        <v>1062</v>
      </c>
      <c r="X114" s="81">
        <v>5</v>
      </c>
      <c r="Y114" s="81" t="s">
        <v>529</v>
      </c>
      <c r="Z114" s="81" t="s">
        <v>1167</v>
      </c>
      <c r="AA114" s="81">
        <v>1031</v>
      </c>
      <c r="AC114" s="81" t="s">
        <v>780</v>
      </c>
      <c r="AD114" s="81" t="s">
        <v>781</v>
      </c>
      <c r="AE114" s="81">
        <v>12</v>
      </c>
      <c r="AF114" s="81" t="s">
        <v>436</v>
      </c>
      <c r="AG114" s="81" t="s">
        <v>1223</v>
      </c>
      <c r="AH114" s="81">
        <v>1045</v>
      </c>
      <c r="AJ114" s="81" t="s">
        <v>948</v>
      </c>
      <c r="AK114" s="81" t="s">
        <v>985</v>
      </c>
      <c r="AL114" s="81">
        <v>4</v>
      </c>
      <c r="AM114" s="81" t="s">
        <v>436</v>
      </c>
      <c r="AN114" s="81" t="s">
        <v>1216</v>
      </c>
      <c r="AO114" s="81">
        <v>1168</v>
      </c>
      <c r="AQ114" s="81" t="s">
        <v>753</v>
      </c>
      <c r="AR114" s="81" t="s">
        <v>754</v>
      </c>
      <c r="AS114" s="81">
        <v>12</v>
      </c>
      <c r="AT114" s="81" t="s">
        <v>529</v>
      </c>
      <c r="AU114" s="81" t="s">
        <v>1700</v>
      </c>
      <c r="AV114" s="81">
        <v>1181</v>
      </c>
      <c r="AX114" s="81" t="s">
        <v>729</v>
      </c>
      <c r="AY114" s="81" t="s">
        <v>730</v>
      </c>
      <c r="AZ114" s="81">
        <v>4</v>
      </c>
      <c r="BA114" s="81" t="s">
        <v>529</v>
      </c>
      <c r="BB114" s="81" t="s">
        <v>2105</v>
      </c>
      <c r="BC114" s="81">
        <v>1010</v>
      </c>
      <c r="BE114" s="81" t="s">
        <v>772</v>
      </c>
      <c r="BF114" s="81" t="s">
        <v>773</v>
      </c>
      <c r="BG114" s="81">
        <v>18</v>
      </c>
      <c r="BH114" s="81" t="s">
        <v>436</v>
      </c>
      <c r="BI114" s="81" t="s">
        <v>1148</v>
      </c>
      <c r="BJ114" s="81">
        <v>1091</v>
      </c>
      <c r="BL114" s="81" t="s">
        <v>780</v>
      </c>
      <c r="BM114" s="81" t="s">
        <v>781</v>
      </c>
      <c r="BN114" s="81">
        <v>12</v>
      </c>
      <c r="BO114" s="81" t="s">
        <v>436</v>
      </c>
      <c r="BP114" s="81" t="s">
        <v>1215</v>
      </c>
      <c r="BQ114" s="81">
        <v>1102</v>
      </c>
      <c r="BS114" s="81" t="s">
        <v>979</v>
      </c>
      <c r="BT114" s="81" t="s">
        <v>980</v>
      </c>
      <c r="BU114" s="81">
        <v>24</v>
      </c>
      <c r="BV114" s="81" t="s">
        <v>529</v>
      </c>
      <c r="BW114" s="81" t="s">
        <v>1199</v>
      </c>
      <c r="BX114" s="81">
        <v>1001</v>
      </c>
      <c r="BZ114" s="81" t="s">
        <v>759</v>
      </c>
      <c r="CA114" s="81" t="s">
        <v>760</v>
      </c>
      <c r="CB114" s="81">
        <v>2</v>
      </c>
      <c r="CC114" s="81" t="s">
        <v>529</v>
      </c>
      <c r="CD114" s="81" t="s">
        <v>1956</v>
      </c>
      <c r="CE114" s="81">
        <v>1283</v>
      </c>
      <c r="CG114" s="81" t="s">
        <v>780</v>
      </c>
      <c r="CH114" s="81" t="s">
        <v>781</v>
      </c>
      <c r="CI114" s="81">
        <v>12</v>
      </c>
      <c r="CJ114" s="81" t="s">
        <v>529</v>
      </c>
      <c r="CK114" s="81" t="s">
        <v>1819</v>
      </c>
      <c r="CL114" s="81">
        <v>1505</v>
      </c>
      <c r="CN114" s="81" t="s">
        <v>2231</v>
      </c>
      <c r="CO114" s="81" t="s">
        <v>2274</v>
      </c>
      <c r="CP114" s="81">
        <v>1</v>
      </c>
      <c r="CQ114" s="81" t="s">
        <v>1173</v>
      </c>
      <c r="CR114" s="81" t="s">
        <v>1174</v>
      </c>
      <c r="CS114" s="81">
        <v>0</v>
      </c>
      <c r="CU114" s="136" t="s">
        <v>2261</v>
      </c>
      <c r="CV114" s="136" t="s">
        <v>744</v>
      </c>
      <c r="CW114" s="137">
        <v>24</v>
      </c>
      <c r="CX114" s="136" t="s">
        <v>529</v>
      </c>
      <c r="CY114" s="136" t="s">
        <v>1185</v>
      </c>
      <c r="CZ114" s="138">
        <v>1101</v>
      </c>
      <c r="DB114" s="136" t="s">
        <v>2373</v>
      </c>
      <c r="DC114" s="136" t="s">
        <v>2372</v>
      </c>
      <c r="DD114" s="137">
        <v>2</v>
      </c>
      <c r="DE114" s="136" t="s">
        <v>529</v>
      </c>
      <c r="DF114" s="136" t="s">
        <v>2176</v>
      </c>
      <c r="DG114" s="144">
        <v>1555</v>
      </c>
      <c r="DI114" s="136" t="s">
        <v>2265</v>
      </c>
      <c r="DJ114" s="136" t="s">
        <v>941</v>
      </c>
      <c r="DK114" s="137">
        <v>24</v>
      </c>
      <c r="DL114" s="136" t="s">
        <v>437</v>
      </c>
      <c r="DM114" s="136" t="s">
        <v>1181</v>
      </c>
      <c r="DN114" s="144">
        <v>1044</v>
      </c>
    </row>
    <row r="115" spans="1:118" x14ac:dyDescent="0.25">
      <c r="A115" s="81" t="s">
        <v>906</v>
      </c>
      <c r="B115" s="81" t="s">
        <v>907</v>
      </c>
      <c r="C115" s="81">
        <v>4</v>
      </c>
      <c r="D115" s="81" t="s">
        <v>529</v>
      </c>
      <c r="E115" s="81" t="s">
        <v>1837</v>
      </c>
      <c r="F115" s="81">
        <v>1510</v>
      </c>
      <c r="H115" s="81" t="s">
        <v>804</v>
      </c>
      <c r="I115" s="81" t="s">
        <v>805</v>
      </c>
      <c r="J115" s="81">
        <v>12</v>
      </c>
      <c r="K115" s="81" t="s">
        <v>437</v>
      </c>
      <c r="L115" s="81" t="s">
        <v>1229</v>
      </c>
      <c r="M115" s="81">
        <v>1194</v>
      </c>
      <c r="O115" s="81" t="s">
        <v>895</v>
      </c>
      <c r="P115" s="81" t="s">
        <v>896</v>
      </c>
      <c r="Q115" s="81">
        <v>12</v>
      </c>
      <c r="R115" s="81" t="s">
        <v>436</v>
      </c>
      <c r="S115" s="81" t="s">
        <v>1772</v>
      </c>
      <c r="T115" s="81">
        <v>1307</v>
      </c>
      <c r="V115" s="81" t="s">
        <v>946</v>
      </c>
      <c r="W115" s="81" t="s">
        <v>947</v>
      </c>
      <c r="X115" s="81">
        <v>12</v>
      </c>
      <c r="Y115" s="81" t="s">
        <v>529</v>
      </c>
      <c r="Z115" s="81" t="s">
        <v>1167</v>
      </c>
      <c r="AA115" s="81">
        <v>1031</v>
      </c>
      <c r="AC115" s="81" t="s">
        <v>804</v>
      </c>
      <c r="AD115" s="81" t="s">
        <v>805</v>
      </c>
      <c r="AE115" s="81">
        <v>12</v>
      </c>
      <c r="AF115" s="81" t="s">
        <v>436</v>
      </c>
      <c r="AG115" s="81" t="s">
        <v>1223</v>
      </c>
      <c r="AH115" s="81">
        <v>1045</v>
      </c>
      <c r="AJ115" s="81" t="s">
        <v>774</v>
      </c>
      <c r="AK115" s="81" t="s">
        <v>775</v>
      </c>
      <c r="AL115" s="81">
        <v>4</v>
      </c>
      <c r="AM115" s="81" t="s">
        <v>529</v>
      </c>
      <c r="AN115" s="81" t="s">
        <v>1102</v>
      </c>
      <c r="AO115" s="81">
        <v>1081</v>
      </c>
      <c r="AQ115" s="81" t="s">
        <v>2230</v>
      </c>
      <c r="AR115" s="81" t="s">
        <v>866</v>
      </c>
      <c r="AS115" s="81">
        <v>6</v>
      </c>
      <c r="AT115" s="81" t="s">
        <v>529</v>
      </c>
      <c r="AU115" s="81" t="s">
        <v>1700</v>
      </c>
      <c r="AV115" s="81">
        <v>1181</v>
      </c>
      <c r="AX115" s="81" t="s">
        <v>729</v>
      </c>
      <c r="AY115" s="81" t="s">
        <v>730</v>
      </c>
      <c r="AZ115" s="81">
        <v>4</v>
      </c>
      <c r="BA115" s="81" t="s">
        <v>436</v>
      </c>
      <c r="BB115" s="81" t="s">
        <v>1762</v>
      </c>
      <c r="BC115" s="81">
        <v>1475</v>
      </c>
      <c r="BE115" s="81" t="s">
        <v>820</v>
      </c>
      <c r="BF115" s="81" t="s">
        <v>821</v>
      </c>
      <c r="BG115" s="81">
        <v>18</v>
      </c>
      <c r="BH115" s="81" t="s">
        <v>436</v>
      </c>
      <c r="BI115" s="81" t="s">
        <v>1148</v>
      </c>
      <c r="BJ115" s="81">
        <v>1091</v>
      </c>
      <c r="BL115" s="81" t="s">
        <v>804</v>
      </c>
      <c r="BM115" s="81" t="s">
        <v>805</v>
      </c>
      <c r="BN115" s="81">
        <v>12</v>
      </c>
      <c r="BO115" s="81" t="s">
        <v>437</v>
      </c>
      <c r="BP115" s="81" t="s">
        <v>1101</v>
      </c>
      <c r="BQ115" s="81">
        <v>1003</v>
      </c>
      <c r="BS115" s="81" t="s">
        <v>804</v>
      </c>
      <c r="BT115" s="81" t="s">
        <v>805</v>
      </c>
      <c r="BU115" s="81">
        <v>60</v>
      </c>
      <c r="BV115" s="81" t="s">
        <v>529</v>
      </c>
      <c r="BW115" s="81" t="s">
        <v>1199</v>
      </c>
      <c r="BX115" s="81">
        <v>1001</v>
      </c>
      <c r="BZ115" s="81" t="s">
        <v>1786</v>
      </c>
      <c r="CA115" s="81" t="s">
        <v>1024</v>
      </c>
      <c r="CB115" s="81">
        <v>2</v>
      </c>
      <c r="CC115" s="81" t="s">
        <v>529</v>
      </c>
      <c r="CD115" s="81" t="s">
        <v>1956</v>
      </c>
      <c r="CE115" s="81">
        <v>1283</v>
      </c>
      <c r="CG115" s="81" t="s">
        <v>814</v>
      </c>
      <c r="CH115" s="81" t="s">
        <v>815</v>
      </c>
      <c r="CI115" s="81">
        <v>24</v>
      </c>
      <c r="CJ115" s="81" t="s">
        <v>529</v>
      </c>
      <c r="CK115" s="81" t="s">
        <v>1770</v>
      </c>
      <c r="CL115" s="81">
        <v>1037</v>
      </c>
      <c r="CN115" s="81" t="s">
        <v>745</v>
      </c>
      <c r="CO115" s="81" t="s">
        <v>746</v>
      </c>
      <c r="CP115" s="81">
        <v>24</v>
      </c>
      <c r="CQ115" s="81" t="s">
        <v>529</v>
      </c>
      <c r="CR115" s="81" t="s">
        <v>1756</v>
      </c>
      <c r="CS115" s="81">
        <v>1037</v>
      </c>
      <c r="CU115" s="136" t="s">
        <v>893</v>
      </c>
      <c r="CV115" s="136" t="s">
        <v>894</v>
      </c>
      <c r="CW115" s="137">
        <v>12</v>
      </c>
      <c r="CX115" s="136" t="s">
        <v>529</v>
      </c>
      <c r="CY115" s="136" t="s">
        <v>2180</v>
      </c>
      <c r="CZ115" s="138">
        <v>1123</v>
      </c>
      <c r="DB115" s="136" t="s">
        <v>2371</v>
      </c>
      <c r="DC115" s="136" t="s">
        <v>2370</v>
      </c>
      <c r="DD115" s="137">
        <v>2</v>
      </c>
      <c r="DE115" s="136" t="s">
        <v>529</v>
      </c>
      <c r="DF115" s="136" t="s">
        <v>2176</v>
      </c>
      <c r="DG115" s="144">
        <v>1555</v>
      </c>
      <c r="DI115" s="136" t="s">
        <v>2265</v>
      </c>
      <c r="DJ115" s="136" t="s">
        <v>941</v>
      </c>
      <c r="DK115" s="137">
        <v>12</v>
      </c>
      <c r="DL115" s="136" t="s">
        <v>437</v>
      </c>
      <c r="DM115" s="136" t="s">
        <v>1171</v>
      </c>
      <c r="DN115" s="144">
        <v>1351</v>
      </c>
    </row>
    <row r="116" spans="1:118" x14ac:dyDescent="0.25">
      <c r="A116" s="81" t="s">
        <v>1791</v>
      </c>
      <c r="B116" s="81" t="s">
        <v>996</v>
      </c>
      <c r="C116" s="81">
        <v>2</v>
      </c>
      <c r="D116" s="81" t="s">
        <v>529</v>
      </c>
      <c r="E116" s="81" t="s">
        <v>1837</v>
      </c>
      <c r="F116" s="81">
        <v>1510</v>
      </c>
      <c r="H116" s="81" t="s">
        <v>946</v>
      </c>
      <c r="I116" s="81" t="s">
        <v>947</v>
      </c>
      <c r="J116" s="81">
        <v>12</v>
      </c>
      <c r="K116" s="81" t="s">
        <v>437</v>
      </c>
      <c r="L116" s="81" t="s">
        <v>1229</v>
      </c>
      <c r="M116" s="81">
        <v>1194</v>
      </c>
      <c r="O116" s="81" t="s">
        <v>798</v>
      </c>
      <c r="P116" s="81" t="s">
        <v>799</v>
      </c>
      <c r="Q116" s="81">
        <v>12</v>
      </c>
      <c r="R116" s="81" t="s">
        <v>436</v>
      </c>
      <c r="S116" s="81" t="s">
        <v>1772</v>
      </c>
      <c r="T116" s="81">
        <v>1307</v>
      </c>
      <c r="V116" s="81" t="s">
        <v>999</v>
      </c>
      <c r="W116" s="81" t="s">
        <v>1000</v>
      </c>
      <c r="X116" s="81">
        <v>12</v>
      </c>
      <c r="Y116" s="81" t="s">
        <v>529</v>
      </c>
      <c r="Z116" s="81" t="s">
        <v>1167</v>
      </c>
      <c r="AA116" s="81">
        <v>1031</v>
      </c>
      <c r="AC116" s="81" t="s">
        <v>1043</v>
      </c>
      <c r="AD116" s="81" t="s">
        <v>1044</v>
      </c>
      <c r="AE116" s="81">
        <v>12</v>
      </c>
      <c r="AF116" s="81" t="s">
        <v>436</v>
      </c>
      <c r="AG116" s="81" t="s">
        <v>1215</v>
      </c>
      <c r="AH116" s="81">
        <v>1102</v>
      </c>
      <c r="AJ116" s="81" t="s">
        <v>895</v>
      </c>
      <c r="AK116" s="81" t="s">
        <v>896</v>
      </c>
      <c r="AL116" s="81">
        <v>12</v>
      </c>
      <c r="AM116" s="81" t="s">
        <v>436</v>
      </c>
      <c r="AN116" s="81" t="s">
        <v>1217</v>
      </c>
      <c r="AO116" s="81">
        <v>1160</v>
      </c>
      <c r="AQ116" s="81" t="s">
        <v>867</v>
      </c>
      <c r="AR116" s="81" t="s">
        <v>868</v>
      </c>
      <c r="AS116" s="81">
        <v>4</v>
      </c>
      <c r="AT116" s="81" t="s">
        <v>529</v>
      </c>
      <c r="AU116" s="81" t="s">
        <v>1700</v>
      </c>
      <c r="AV116" s="81">
        <v>1181</v>
      </c>
      <c r="AX116" s="81" t="s">
        <v>729</v>
      </c>
      <c r="AY116" s="81" t="s">
        <v>730</v>
      </c>
      <c r="AZ116" s="81">
        <v>20</v>
      </c>
      <c r="BA116" s="81" t="s">
        <v>1768</v>
      </c>
      <c r="BB116" s="81" t="s">
        <v>1769</v>
      </c>
      <c r="BC116" s="81">
        <v>1416</v>
      </c>
      <c r="BE116" s="81" t="s">
        <v>816</v>
      </c>
      <c r="BF116" s="81" t="s">
        <v>817</v>
      </c>
      <c r="BG116" s="81">
        <v>12</v>
      </c>
      <c r="BH116" s="81" t="s">
        <v>436</v>
      </c>
      <c r="BI116" s="81" t="s">
        <v>1148</v>
      </c>
      <c r="BJ116" s="81">
        <v>1091</v>
      </c>
      <c r="BL116" s="81" t="s">
        <v>749</v>
      </c>
      <c r="BM116" s="81" t="s">
        <v>750</v>
      </c>
      <c r="BN116" s="81">
        <v>24</v>
      </c>
      <c r="BO116" s="81" t="s">
        <v>437</v>
      </c>
      <c r="BP116" s="81" t="s">
        <v>1101</v>
      </c>
      <c r="BQ116" s="81">
        <v>1003</v>
      </c>
      <c r="BS116" s="81" t="s">
        <v>780</v>
      </c>
      <c r="BT116" s="81" t="s">
        <v>781</v>
      </c>
      <c r="BU116" s="81">
        <v>24</v>
      </c>
      <c r="BV116" s="81" t="s">
        <v>529</v>
      </c>
      <c r="BW116" s="81" t="s">
        <v>1199</v>
      </c>
      <c r="BX116" s="81">
        <v>1001</v>
      </c>
      <c r="BZ116" s="81" t="s">
        <v>1792</v>
      </c>
      <c r="CA116" s="81" t="s">
        <v>1449</v>
      </c>
      <c r="CB116" s="81">
        <v>6</v>
      </c>
      <c r="CC116" s="81" t="s">
        <v>529</v>
      </c>
      <c r="CD116" s="81" t="s">
        <v>1956</v>
      </c>
      <c r="CE116" s="81">
        <v>1283</v>
      </c>
      <c r="CG116" s="81" t="s">
        <v>747</v>
      </c>
      <c r="CH116" s="81" t="s">
        <v>748</v>
      </c>
      <c r="CI116" s="81">
        <v>12</v>
      </c>
      <c r="CJ116" s="81" t="s">
        <v>436</v>
      </c>
      <c r="CK116" s="81" t="s">
        <v>1235</v>
      </c>
      <c r="CL116" s="81">
        <v>1091</v>
      </c>
      <c r="CN116" s="81" t="s">
        <v>2230</v>
      </c>
      <c r="CO116" s="81" t="s">
        <v>866</v>
      </c>
      <c r="CP116" s="81">
        <v>12</v>
      </c>
      <c r="CQ116" s="81" t="s">
        <v>436</v>
      </c>
      <c r="CR116" s="81" t="s">
        <v>1696</v>
      </c>
      <c r="CS116" s="81">
        <v>1390</v>
      </c>
      <c r="CU116" s="136" t="s">
        <v>820</v>
      </c>
      <c r="CV116" s="136" t="s">
        <v>821</v>
      </c>
      <c r="CW116" s="137">
        <v>6</v>
      </c>
      <c r="CX116" s="136" t="s">
        <v>529</v>
      </c>
      <c r="CY116" s="136" t="s">
        <v>2180</v>
      </c>
      <c r="CZ116" s="138">
        <v>1123</v>
      </c>
      <c r="DB116" s="136" t="s">
        <v>2371</v>
      </c>
      <c r="DC116" s="136" t="s">
        <v>2370</v>
      </c>
      <c r="DD116" s="137">
        <v>4</v>
      </c>
      <c r="DE116" s="136" t="s">
        <v>437</v>
      </c>
      <c r="DF116" s="136" t="s">
        <v>1155</v>
      </c>
      <c r="DG116" s="144">
        <v>1506</v>
      </c>
      <c r="DI116" s="136" t="s">
        <v>2265</v>
      </c>
      <c r="DJ116" s="136" t="s">
        <v>941</v>
      </c>
      <c r="DK116" s="137">
        <v>12</v>
      </c>
      <c r="DL116" s="136" t="s">
        <v>436</v>
      </c>
      <c r="DM116" s="136" t="s">
        <v>1696</v>
      </c>
      <c r="DN116" s="144">
        <v>1390</v>
      </c>
    </row>
    <row r="117" spans="1:118" x14ac:dyDescent="0.25">
      <c r="A117" s="81" t="s">
        <v>774</v>
      </c>
      <c r="B117" s="81" t="s">
        <v>775</v>
      </c>
      <c r="C117" s="81">
        <v>2</v>
      </c>
      <c r="D117" s="81" t="s">
        <v>529</v>
      </c>
      <c r="E117" s="81" t="s">
        <v>1837</v>
      </c>
      <c r="F117" s="81">
        <v>1510</v>
      </c>
      <c r="H117" s="81" t="s">
        <v>908</v>
      </c>
      <c r="I117" s="81" t="s">
        <v>909</v>
      </c>
      <c r="J117" s="81">
        <v>12</v>
      </c>
      <c r="K117" s="81" t="s">
        <v>437</v>
      </c>
      <c r="L117" s="81" t="s">
        <v>1229</v>
      </c>
      <c r="M117" s="81">
        <v>1194</v>
      </c>
      <c r="O117" s="81" t="s">
        <v>852</v>
      </c>
      <c r="P117" s="81" t="s">
        <v>853</v>
      </c>
      <c r="Q117" s="81">
        <v>24</v>
      </c>
      <c r="R117" s="81" t="s">
        <v>436</v>
      </c>
      <c r="S117" s="81" t="s">
        <v>1772</v>
      </c>
      <c r="T117" s="81">
        <v>1307</v>
      </c>
      <c r="V117" s="81" t="s">
        <v>852</v>
      </c>
      <c r="W117" s="81" t="s">
        <v>853</v>
      </c>
      <c r="X117" s="81">
        <v>12</v>
      </c>
      <c r="Y117" s="81" t="s">
        <v>529</v>
      </c>
      <c r="Z117" s="81" t="s">
        <v>1167</v>
      </c>
      <c r="AA117" s="81">
        <v>1031</v>
      </c>
      <c r="AC117" s="81" t="s">
        <v>1043</v>
      </c>
      <c r="AD117" s="81" t="s">
        <v>1044</v>
      </c>
      <c r="AE117" s="81">
        <v>12</v>
      </c>
      <c r="AF117" s="81" t="s">
        <v>436</v>
      </c>
      <c r="AG117" s="81" t="s">
        <v>1717</v>
      </c>
      <c r="AH117" s="81">
        <v>1494</v>
      </c>
      <c r="AJ117" s="81" t="s">
        <v>1039</v>
      </c>
      <c r="AK117" s="81" t="s">
        <v>1040</v>
      </c>
      <c r="AL117" s="81">
        <v>4</v>
      </c>
      <c r="AM117" s="81" t="s">
        <v>529</v>
      </c>
      <c r="AN117" s="81" t="s">
        <v>1218</v>
      </c>
      <c r="AO117" s="81">
        <v>1412</v>
      </c>
      <c r="AQ117" s="81" t="s">
        <v>772</v>
      </c>
      <c r="AR117" s="81" t="s">
        <v>773</v>
      </c>
      <c r="AS117" s="81">
        <v>4</v>
      </c>
      <c r="AT117" s="81" t="s">
        <v>529</v>
      </c>
      <c r="AU117" s="81" t="s">
        <v>1700</v>
      </c>
      <c r="AV117" s="81">
        <v>1181</v>
      </c>
      <c r="AX117" s="81" t="s">
        <v>729</v>
      </c>
      <c r="AY117" s="81" t="s">
        <v>730</v>
      </c>
      <c r="AZ117" s="81">
        <v>4</v>
      </c>
      <c r="BA117" s="81" t="s">
        <v>436</v>
      </c>
      <c r="BB117" s="81" t="s">
        <v>2318</v>
      </c>
      <c r="BC117" s="81">
        <v>1117</v>
      </c>
      <c r="BE117" s="81" t="s">
        <v>727</v>
      </c>
      <c r="BF117" s="81" t="s">
        <v>728</v>
      </c>
      <c r="BG117" s="81">
        <v>4</v>
      </c>
      <c r="BH117" s="81" t="s">
        <v>436</v>
      </c>
      <c r="BI117" s="81" t="s">
        <v>1148</v>
      </c>
      <c r="BJ117" s="81">
        <v>1091</v>
      </c>
      <c r="BL117" s="81" t="s">
        <v>895</v>
      </c>
      <c r="BM117" s="81" t="s">
        <v>896</v>
      </c>
      <c r="BN117" s="81">
        <v>24</v>
      </c>
      <c r="BO117" s="81" t="s">
        <v>437</v>
      </c>
      <c r="BP117" s="81" t="s">
        <v>1701</v>
      </c>
      <c r="BQ117" s="81">
        <v>1191</v>
      </c>
      <c r="BS117" s="81" t="s">
        <v>782</v>
      </c>
      <c r="BT117" s="81" t="s">
        <v>783</v>
      </c>
      <c r="BU117" s="81">
        <v>12</v>
      </c>
      <c r="BV117" s="81" t="s">
        <v>529</v>
      </c>
      <c r="BW117" s="81" t="s">
        <v>1199</v>
      </c>
      <c r="BX117" s="81">
        <v>1001</v>
      </c>
      <c r="BZ117" s="81" t="s">
        <v>1075</v>
      </c>
      <c r="CA117" s="81" t="s">
        <v>1076</v>
      </c>
      <c r="CB117" s="81">
        <v>1</v>
      </c>
      <c r="CC117" s="81" t="s">
        <v>529</v>
      </c>
      <c r="CD117" s="81" t="s">
        <v>1127</v>
      </c>
      <c r="CE117" s="81">
        <v>1123</v>
      </c>
      <c r="CG117" s="81" t="s">
        <v>741</v>
      </c>
      <c r="CH117" s="81" t="s">
        <v>742</v>
      </c>
      <c r="CI117" s="81">
        <v>12</v>
      </c>
      <c r="CJ117" s="81" t="s">
        <v>436</v>
      </c>
      <c r="CK117" s="81" t="s">
        <v>1709</v>
      </c>
      <c r="CL117" s="81">
        <v>1297</v>
      </c>
      <c r="CN117" s="81" t="s">
        <v>2228</v>
      </c>
      <c r="CO117" s="81" t="s">
        <v>925</v>
      </c>
      <c r="CP117" s="81">
        <v>12</v>
      </c>
      <c r="CQ117" s="81" t="s">
        <v>436</v>
      </c>
      <c r="CR117" s="81" t="s">
        <v>1696</v>
      </c>
      <c r="CS117" s="81">
        <v>1390</v>
      </c>
      <c r="CU117" s="136" t="s">
        <v>880</v>
      </c>
      <c r="CV117" s="136" t="s">
        <v>881</v>
      </c>
      <c r="CW117" s="137">
        <v>2</v>
      </c>
      <c r="CX117" s="136" t="s">
        <v>529</v>
      </c>
      <c r="CY117" s="136" t="s">
        <v>1154</v>
      </c>
      <c r="CZ117" s="138">
        <v>1439</v>
      </c>
      <c r="DB117" s="136" t="s">
        <v>2379</v>
      </c>
      <c r="DC117" s="136" t="s">
        <v>2378</v>
      </c>
      <c r="DD117" s="137">
        <v>12</v>
      </c>
      <c r="DE117" s="136" t="s">
        <v>529</v>
      </c>
      <c r="DF117" s="136" t="s">
        <v>1867</v>
      </c>
      <c r="DG117" s="144">
        <v>1089</v>
      </c>
      <c r="DI117" s="136" t="s">
        <v>2265</v>
      </c>
      <c r="DJ117" s="136" t="s">
        <v>941</v>
      </c>
      <c r="DK117" s="137">
        <v>12</v>
      </c>
      <c r="DL117" s="136" t="s">
        <v>2152</v>
      </c>
      <c r="DM117" s="136" t="s">
        <v>2364</v>
      </c>
      <c r="DN117" s="144">
        <v>1593</v>
      </c>
    </row>
    <row r="118" spans="1:118" x14ac:dyDescent="0.25">
      <c r="A118" s="81" t="s">
        <v>1006</v>
      </c>
      <c r="B118" s="81" t="s">
        <v>1007</v>
      </c>
      <c r="C118" s="81">
        <v>2</v>
      </c>
      <c r="D118" s="81" t="s">
        <v>529</v>
      </c>
      <c r="E118" s="81" t="s">
        <v>1837</v>
      </c>
      <c r="F118" s="81">
        <v>1510</v>
      </c>
      <c r="H118" s="81" t="s">
        <v>852</v>
      </c>
      <c r="I118" s="81" t="s">
        <v>853</v>
      </c>
      <c r="J118" s="81">
        <v>12</v>
      </c>
      <c r="K118" s="81" t="s">
        <v>437</v>
      </c>
      <c r="L118" s="81" t="s">
        <v>1229</v>
      </c>
      <c r="M118" s="81">
        <v>1194</v>
      </c>
      <c r="O118" s="81" t="s">
        <v>864</v>
      </c>
      <c r="P118" s="81" t="s">
        <v>865</v>
      </c>
      <c r="Q118" s="81">
        <v>4</v>
      </c>
      <c r="R118" s="81" t="s">
        <v>436</v>
      </c>
      <c r="S118" s="81" t="s">
        <v>1772</v>
      </c>
      <c r="T118" s="81">
        <v>1307</v>
      </c>
      <c r="V118" s="81" t="s">
        <v>895</v>
      </c>
      <c r="W118" s="81" t="s">
        <v>896</v>
      </c>
      <c r="X118" s="81">
        <v>12</v>
      </c>
      <c r="Y118" s="81" t="s">
        <v>529</v>
      </c>
      <c r="Z118" s="81" t="s">
        <v>1167</v>
      </c>
      <c r="AA118" s="81">
        <v>1031</v>
      </c>
      <c r="AC118" s="81" t="s">
        <v>1043</v>
      </c>
      <c r="AD118" s="81" t="s">
        <v>1044</v>
      </c>
      <c r="AE118" s="81">
        <v>12</v>
      </c>
      <c r="AF118" s="81" t="s">
        <v>437</v>
      </c>
      <c r="AG118" s="81" t="s">
        <v>1707</v>
      </c>
      <c r="AH118" s="81">
        <v>1110</v>
      </c>
      <c r="AJ118" s="81" t="s">
        <v>741</v>
      </c>
      <c r="AK118" s="81" t="s">
        <v>742</v>
      </c>
      <c r="AL118" s="81">
        <v>24</v>
      </c>
      <c r="AM118" s="81" t="s">
        <v>529</v>
      </c>
      <c r="AN118" s="81" t="s">
        <v>1218</v>
      </c>
      <c r="AO118" s="81">
        <v>1412</v>
      </c>
      <c r="AQ118" s="81" t="s">
        <v>816</v>
      </c>
      <c r="AR118" s="81" t="s">
        <v>817</v>
      </c>
      <c r="AS118" s="81">
        <v>4</v>
      </c>
      <c r="AT118" s="81" t="s">
        <v>529</v>
      </c>
      <c r="AU118" s="81" t="s">
        <v>1700</v>
      </c>
      <c r="AV118" s="81">
        <v>1181</v>
      </c>
      <c r="AX118" s="81" t="s">
        <v>729</v>
      </c>
      <c r="AY118" s="81" t="s">
        <v>730</v>
      </c>
      <c r="AZ118" s="81">
        <v>2</v>
      </c>
      <c r="BA118" s="81" t="s">
        <v>436</v>
      </c>
      <c r="BB118" s="81" t="s">
        <v>1137</v>
      </c>
      <c r="BC118" s="81">
        <v>1160</v>
      </c>
      <c r="BE118" s="81" t="s">
        <v>852</v>
      </c>
      <c r="BF118" s="81" t="s">
        <v>853</v>
      </c>
      <c r="BG118" s="81">
        <v>12</v>
      </c>
      <c r="BH118" s="81" t="s">
        <v>436</v>
      </c>
      <c r="BI118" s="81" t="s">
        <v>1148</v>
      </c>
      <c r="BJ118" s="81">
        <v>1091</v>
      </c>
      <c r="BL118" s="81" t="s">
        <v>804</v>
      </c>
      <c r="BM118" s="81" t="s">
        <v>805</v>
      </c>
      <c r="BN118" s="81">
        <v>12</v>
      </c>
      <c r="BO118" s="81" t="s">
        <v>437</v>
      </c>
      <c r="BP118" s="81" t="s">
        <v>1701</v>
      </c>
      <c r="BQ118" s="81">
        <v>1191</v>
      </c>
      <c r="BS118" s="81" t="s">
        <v>778</v>
      </c>
      <c r="BT118" s="81" t="s">
        <v>779</v>
      </c>
      <c r="BU118" s="81">
        <v>6</v>
      </c>
      <c r="BV118" s="81" t="s">
        <v>529</v>
      </c>
      <c r="BW118" s="81" t="s">
        <v>1199</v>
      </c>
      <c r="BX118" s="81">
        <v>1001</v>
      </c>
      <c r="BZ118" s="81" t="s">
        <v>1043</v>
      </c>
      <c r="CA118" s="81" t="s">
        <v>1044</v>
      </c>
      <c r="CB118" s="81">
        <v>12</v>
      </c>
      <c r="CC118" s="81" t="s">
        <v>529</v>
      </c>
      <c r="CD118" s="81" t="s">
        <v>1127</v>
      </c>
      <c r="CE118" s="81">
        <v>1123</v>
      </c>
      <c r="CG118" s="81" t="s">
        <v>960</v>
      </c>
      <c r="CH118" s="81" t="s">
        <v>961</v>
      </c>
      <c r="CI118" s="81">
        <v>12</v>
      </c>
      <c r="CJ118" s="81" t="s">
        <v>436</v>
      </c>
      <c r="CK118" s="81" t="s">
        <v>1217</v>
      </c>
      <c r="CL118" s="81">
        <v>1160</v>
      </c>
      <c r="CN118" s="81" t="s">
        <v>745</v>
      </c>
      <c r="CO118" s="81" t="s">
        <v>746</v>
      </c>
      <c r="CP118" s="81">
        <v>12</v>
      </c>
      <c r="CQ118" s="81" t="s">
        <v>436</v>
      </c>
      <c r="CR118" s="81" t="s">
        <v>1696</v>
      </c>
      <c r="CS118" s="81">
        <v>1390</v>
      </c>
      <c r="CU118" s="136" t="s">
        <v>2381</v>
      </c>
      <c r="CV118" s="136" t="s">
        <v>844</v>
      </c>
      <c r="CW118" s="137">
        <v>2</v>
      </c>
      <c r="CX118" s="136" t="s">
        <v>529</v>
      </c>
      <c r="CY118" s="136" t="s">
        <v>2176</v>
      </c>
      <c r="CZ118" s="138">
        <v>1555</v>
      </c>
      <c r="DB118" s="136" t="s">
        <v>2377</v>
      </c>
      <c r="DC118" s="136" t="s">
        <v>2376</v>
      </c>
      <c r="DD118" s="137">
        <v>6</v>
      </c>
      <c r="DE118" s="136" t="s">
        <v>529</v>
      </c>
      <c r="DF118" s="136" t="s">
        <v>1867</v>
      </c>
      <c r="DG118" s="144">
        <v>1089</v>
      </c>
      <c r="DI118" s="136" t="s">
        <v>2265</v>
      </c>
      <c r="DJ118" s="136" t="s">
        <v>941</v>
      </c>
      <c r="DK118" s="137">
        <v>24</v>
      </c>
      <c r="DL118" s="136" t="s">
        <v>529</v>
      </c>
      <c r="DM118" s="136" t="s">
        <v>1100</v>
      </c>
      <c r="DN118" s="144">
        <v>1027</v>
      </c>
    </row>
    <row r="119" spans="1:118" x14ac:dyDescent="0.25">
      <c r="A119" s="81" t="s">
        <v>1848</v>
      </c>
      <c r="B119" s="81" t="s">
        <v>1471</v>
      </c>
      <c r="C119" s="81">
        <v>2</v>
      </c>
      <c r="D119" s="81" t="s">
        <v>529</v>
      </c>
      <c r="E119" s="81" t="s">
        <v>1837</v>
      </c>
      <c r="F119" s="81">
        <v>1510</v>
      </c>
      <c r="H119" s="81" t="s">
        <v>745</v>
      </c>
      <c r="I119" s="81" t="s">
        <v>746</v>
      </c>
      <c r="J119" s="81">
        <v>12</v>
      </c>
      <c r="K119" s="81" t="s">
        <v>437</v>
      </c>
      <c r="L119" s="81" t="s">
        <v>1229</v>
      </c>
      <c r="M119" s="81">
        <v>1194</v>
      </c>
      <c r="O119" s="81" t="s">
        <v>873</v>
      </c>
      <c r="P119" s="81" t="s">
        <v>874</v>
      </c>
      <c r="Q119" s="81">
        <v>4</v>
      </c>
      <c r="R119" s="81" t="s">
        <v>436</v>
      </c>
      <c r="S119" s="81" t="s">
        <v>1772</v>
      </c>
      <c r="T119" s="81">
        <v>1307</v>
      </c>
      <c r="V119" s="81" t="s">
        <v>747</v>
      </c>
      <c r="W119" s="81" t="s">
        <v>748</v>
      </c>
      <c r="X119" s="81">
        <v>12</v>
      </c>
      <c r="Y119" s="81" t="s">
        <v>529</v>
      </c>
      <c r="Z119" s="81" t="s">
        <v>1167</v>
      </c>
      <c r="AA119" s="81">
        <v>1031</v>
      </c>
      <c r="AC119" s="81" t="s">
        <v>780</v>
      </c>
      <c r="AD119" s="81" t="s">
        <v>781</v>
      </c>
      <c r="AE119" s="81">
        <v>12</v>
      </c>
      <c r="AF119" s="81" t="s">
        <v>436</v>
      </c>
      <c r="AG119" s="81" t="s">
        <v>1709</v>
      </c>
      <c r="AH119" s="81">
        <v>1297</v>
      </c>
      <c r="AJ119" s="81" t="s">
        <v>852</v>
      </c>
      <c r="AK119" s="81" t="s">
        <v>853</v>
      </c>
      <c r="AL119" s="81">
        <v>12</v>
      </c>
      <c r="AM119" s="81" t="s">
        <v>529</v>
      </c>
      <c r="AN119" s="81" t="s">
        <v>1218</v>
      </c>
      <c r="AO119" s="81">
        <v>1412</v>
      </c>
      <c r="AQ119" s="81" t="s">
        <v>733</v>
      </c>
      <c r="AR119" s="81" t="s">
        <v>734</v>
      </c>
      <c r="AS119" s="81">
        <v>4</v>
      </c>
      <c r="AT119" s="81" t="s">
        <v>529</v>
      </c>
      <c r="AU119" s="81" t="s">
        <v>1700</v>
      </c>
      <c r="AV119" s="81">
        <v>1181</v>
      </c>
      <c r="AX119" s="81" t="s">
        <v>729</v>
      </c>
      <c r="AY119" s="81" t="s">
        <v>730</v>
      </c>
      <c r="AZ119" s="81">
        <v>2</v>
      </c>
      <c r="BA119" s="81" t="s">
        <v>529</v>
      </c>
      <c r="BB119" s="81" t="s">
        <v>1161</v>
      </c>
      <c r="BC119" s="81">
        <v>1146</v>
      </c>
      <c r="BE119" s="81" t="s">
        <v>891</v>
      </c>
      <c r="BF119" s="81" t="s">
        <v>892</v>
      </c>
      <c r="BG119" s="81">
        <v>12</v>
      </c>
      <c r="BH119" s="81" t="s">
        <v>436</v>
      </c>
      <c r="BI119" s="81" t="s">
        <v>1148</v>
      </c>
      <c r="BJ119" s="81">
        <v>1091</v>
      </c>
      <c r="BL119" s="81" t="s">
        <v>780</v>
      </c>
      <c r="BM119" s="81" t="s">
        <v>781</v>
      </c>
      <c r="BN119" s="81">
        <v>12</v>
      </c>
      <c r="BO119" s="81" t="s">
        <v>437</v>
      </c>
      <c r="BP119" s="81" t="s">
        <v>1701</v>
      </c>
      <c r="BQ119" s="81">
        <v>1191</v>
      </c>
      <c r="BS119" s="81" t="s">
        <v>977</v>
      </c>
      <c r="BT119" s="81" t="s">
        <v>978</v>
      </c>
      <c r="BU119" s="81">
        <v>12</v>
      </c>
      <c r="BV119" s="81" t="s">
        <v>437</v>
      </c>
      <c r="BW119" s="81" t="s">
        <v>2187</v>
      </c>
      <c r="BX119" s="81">
        <v>1581</v>
      </c>
      <c r="BZ119" s="81" t="s">
        <v>804</v>
      </c>
      <c r="CA119" s="81" t="s">
        <v>805</v>
      </c>
      <c r="CB119" s="81">
        <v>12</v>
      </c>
      <c r="CC119" s="81" t="s">
        <v>529</v>
      </c>
      <c r="CD119" s="81" t="s">
        <v>1127</v>
      </c>
      <c r="CE119" s="81">
        <v>1123</v>
      </c>
      <c r="CG119" s="81" t="s">
        <v>804</v>
      </c>
      <c r="CH119" s="81" t="s">
        <v>805</v>
      </c>
      <c r="CI119" s="81">
        <v>12</v>
      </c>
      <c r="CJ119" s="81" t="s">
        <v>436</v>
      </c>
      <c r="CK119" s="81" t="s">
        <v>1217</v>
      </c>
      <c r="CL119" s="81">
        <v>1160</v>
      </c>
      <c r="CN119" s="81" t="s">
        <v>986</v>
      </c>
      <c r="CO119" s="81" t="s">
        <v>987</v>
      </c>
      <c r="CP119" s="81">
        <v>60</v>
      </c>
      <c r="CQ119" s="81" t="s">
        <v>529</v>
      </c>
      <c r="CR119" s="81" t="s">
        <v>2309</v>
      </c>
      <c r="CS119" s="81">
        <v>1001</v>
      </c>
      <c r="CU119" s="136" t="s">
        <v>954</v>
      </c>
      <c r="CV119" s="136" t="s">
        <v>955</v>
      </c>
      <c r="CW119" s="137">
        <v>4</v>
      </c>
      <c r="CX119" s="136" t="s">
        <v>529</v>
      </c>
      <c r="CY119" s="136" t="s">
        <v>1867</v>
      </c>
      <c r="CZ119" s="138">
        <v>1089</v>
      </c>
      <c r="DB119" s="136" t="s">
        <v>2379</v>
      </c>
      <c r="DC119" s="136" t="s">
        <v>2378</v>
      </c>
      <c r="DD119" s="137">
        <v>12</v>
      </c>
      <c r="DE119" s="136" t="s">
        <v>529</v>
      </c>
      <c r="DF119" s="136" t="s">
        <v>2309</v>
      </c>
      <c r="DG119" s="144">
        <v>1001</v>
      </c>
      <c r="DI119" s="136" t="s">
        <v>2265</v>
      </c>
      <c r="DJ119" s="136" t="s">
        <v>941</v>
      </c>
      <c r="DK119" s="137">
        <v>12</v>
      </c>
      <c r="DL119" s="136" t="s">
        <v>436</v>
      </c>
      <c r="DM119" s="136" t="s">
        <v>2406</v>
      </c>
      <c r="DN119" s="144">
        <v>1529</v>
      </c>
    </row>
    <row r="120" spans="1:118" x14ac:dyDescent="0.25">
      <c r="A120" s="81" t="s">
        <v>776</v>
      </c>
      <c r="B120" s="81" t="s">
        <v>777</v>
      </c>
      <c r="C120" s="81">
        <v>2</v>
      </c>
      <c r="D120" s="81" t="s">
        <v>529</v>
      </c>
      <c r="E120" s="81" t="s">
        <v>1837</v>
      </c>
      <c r="F120" s="81">
        <v>1510</v>
      </c>
      <c r="H120" s="81" t="s">
        <v>994</v>
      </c>
      <c r="I120" s="81" t="s">
        <v>995</v>
      </c>
      <c r="J120" s="81">
        <v>12</v>
      </c>
      <c r="K120" s="81" t="s">
        <v>437</v>
      </c>
      <c r="L120" s="81" t="s">
        <v>1229</v>
      </c>
      <c r="M120" s="81">
        <v>1194</v>
      </c>
      <c r="O120" s="81" t="s">
        <v>906</v>
      </c>
      <c r="P120" s="81" t="s">
        <v>907</v>
      </c>
      <c r="Q120" s="81">
        <v>2</v>
      </c>
      <c r="R120" s="81" t="s">
        <v>437</v>
      </c>
      <c r="S120" s="81" t="s">
        <v>1880</v>
      </c>
      <c r="T120" s="81">
        <v>1184</v>
      </c>
      <c r="V120" s="81" t="s">
        <v>852</v>
      </c>
      <c r="W120" s="81" t="s">
        <v>853</v>
      </c>
      <c r="X120" s="81">
        <v>12</v>
      </c>
      <c r="Y120" s="81" t="s">
        <v>529</v>
      </c>
      <c r="Z120" s="81" t="s">
        <v>1167</v>
      </c>
      <c r="AA120" s="81">
        <v>1031</v>
      </c>
      <c r="AC120" s="81" t="s">
        <v>804</v>
      </c>
      <c r="AD120" s="81" t="s">
        <v>805</v>
      </c>
      <c r="AE120" s="81">
        <v>12</v>
      </c>
      <c r="AF120" s="81" t="s">
        <v>436</v>
      </c>
      <c r="AG120" s="81" t="s">
        <v>1223</v>
      </c>
      <c r="AH120" s="81">
        <v>1045</v>
      </c>
      <c r="AJ120" s="81" t="s">
        <v>1056</v>
      </c>
      <c r="AK120" s="81" t="s">
        <v>1057</v>
      </c>
      <c r="AL120" s="81">
        <v>12</v>
      </c>
      <c r="AM120" s="81" t="s">
        <v>529</v>
      </c>
      <c r="AN120" s="81" t="s">
        <v>1219</v>
      </c>
      <c r="AO120" s="81">
        <v>1027</v>
      </c>
      <c r="AQ120" s="81" t="s">
        <v>893</v>
      </c>
      <c r="AR120" s="81" t="s">
        <v>894</v>
      </c>
      <c r="AS120" s="81">
        <v>12</v>
      </c>
      <c r="AT120" s="81" t="s">
        <v>529</v>
      </c>
      <c r="AU120" s="81" t="s">
        <v>1700</v>
      </c>
      <c r="AV120" s="81">
        <v>1181</v>
      </c>
      <c r="AX120" s="81" t="s">
        <v>729</v>
      </c>
      <c r="AY120" s="81" t="s">
        <v>730</v>
      </c>
      <c r="AZ120" s="81">
        <v>4</v>
      </c>
      <c r="BA120" s="81" t="s">
        <v>436</v>
      </c>
      <c r="BB120" s="81" t="s">
        <v>1110</v>
      </c>
      <c r="BC120" s="81">
        <v>1253</v>
      </c>
      <c r="BE120" s="81" t="s">
        <v>924</v>
      </c>
      <c r="BF120" s="81" t="s">
        <v>925</v>
      </c>
      <c r="BG120" s="81">
        <v>12</v>
      </c>
      <c r="BH120" s="81" t="s">
        <v>436</v>
      </c>
      <c r="BI120" s="81" t="s">
        <v>1148</v>
      </c>
      <c r="BJ120" s="81">
        <v>1091</v>
      </c>
      <c r="BL120" s="81" t="s">
        <v>782</v>
      </c>
      <c r="BM120" s="81" t="s">
        <v>783</v>
      </c>
      <c r="BN120" s="81">
        <v>12</v>
      </c>
      <c r="BO120" s="81" t="s">
        <v>437</v>
      </c>
      <c r="BP120" s="81" t="s">
        <v>1701</v>
      </c>
      <c r="BQ120" s="81">
        <v>1191</v>
      </c>
      <c r="BS120" s="81" t="s">
        <v>814</v>
      </c>
      <c r="BT120" s="81" t="s">
        <v>815</v>
      </c>
      <c r="BU120" s="81">
        <v>12</v>
      </c>
      <c r="BV120" s="81" t="s">
        <v>437</v>
      </c>
      <c r="BW120" s="81" t="s">
        <v>2187</v>
      </c>
      <c r="BX120" s="81">
        <v>1581</v>
      </c>
      <c r="BZ120" s="81" t="s">
        <v>774</v>
      </c>
      <c r="CA120" s="81" t="s">
        <v>775</v>
      </c>
      <c r="CB120" s="81">
        <v>4</v>
      </c>
      <c r="CC120" s="81" t="s">
        <v>436</v>
      </c>
      <c r="CD120" s="81" t="s">
        <v>2070</v>
      </c>
      <c r="CE120" s="81">
        <v>1560</v>
      </c>
      <c r="CG120" s="81" t="s">
        <v>973</v>
      </c>
      <c r="CH120" s="81" t="s">
        <v>974</v>
      </c>
      <c r="CI120" s="81">
        <v>12</v>
      </c>
      <c r="CJ120" s="81" t="s">
        <v>529</v>
      </c>
      <c r="CK120" s="81" t="s">
        <v>1167</v>
      </c>
      <c r="CL120" s="81">
        <v>1031</v>
      </c>
      <c r="CN120" s="81" t="s">
        <v>852</v>
      </c>
      <c r="CO120" s="81" t="s">
        <v>853</v>
      </c>
      <c r="CP120" s="81">
        <v>12</v>
      </c>
      <c r="CQ120" s="81" t="s">
        <v>529</v>
      </c>
      <c r="CR120" s="81" t="s">
        <v>714</v>
      </c>
      <c r="CS120" s="81">
        <v>1537</v>
      </c>
      <c r="CU120" s="136" t="s">
        <v>942</v>
      </c>
      <c r="CV120" s="136" t="s">
        <v>943</v>
      </c>
      <c r="CW120" s="137">
        <v>12</v>
      </c>
      <c r="CX120" s="136" t="s">
        <v>436</v>
      </c>
      <c r="CY120" s="136" t="s">
        <v>2120</v>
      </c>
      <c r="CZ120" s="138">
        <v>1566</v>
      </c>
      <c r="DB120" s="136" t="s">
        <v>2377</v>
      </c>
      <c r="DC120" s="136" t="s">
        <v>2376</v>
      </c>
      <c r="DD120" s="137">
        <v>4</v>
      </c>
      <c r="DE120" s="136" t="s">
        <v>529</v>
      </c>
      <c r="DF120" s="136" t="s">
        <v>2309</v>
      </c>
      <c r="DG120" s="144">
        <v>1001</v>
      </c>
      <c r="DI120" s="136" t="s">
        <v>2262</v>
      </c>
      <c r="DJ120" s="136" t="s">
        <v>870</v>
      </c>
      <c r="DK120" s="137">
        <v>12</v>
      </c>
      <c r="DL120" s="136" t="s">
        <v>437</v>
      </c>
      <c r="DM120" s="136" t="s">
        <v>2103</v>
      </c>
      <c r="DN120" s="144">
        <v>1506</v>
      </c>
    </row>
    <row r="121" spans="1:118" x14ac:dyDescent="0.25">
      <c r="A121" s="81" t="s">
        <v>1039</v>
      </c>
      <c r="B121" s="81" t="s">
        <v>1040</v>
      </c>
      <c r="C121" s="81">
        <v>2</v>
      </c>
      <c r="D121" s="81" t="s">
        <v>529</v>
      </c>
      <c r="E121" s="81" t="s">
        <v>1837</v>
      </c>
      <c r="F121" s="81">
        <v>1510</v>
      </c>
      <c r="H121" s="81" t="s">
        <v>796</v>
      </c>
      <c r="I121" s="81" t="s">
        <v>797</v>
      </c>
      <c r="J121" s="81">
        <v>2</v>
      </c>
      <c r="K121" s="81" t="s">
        <v>437</v>
      </c>
      <c r="L121" s="81" t="s">
        <v>1229</v>
      </c>
      <c r="M121" s="81">
        <v>1194</v>
      </c>
      <c r="O121" s="81" t="s">
        <v>981</v>
      </c>
      <c r="P121" s="81" t="s">
        <v>982</v>
      </c>
      <c r="Q121" s="81">
        <v>5</v>
      </c>
      <c r="R121" s="81" t="s">
        <v>437</v>
      </c>
      <c r="S121" s="81" t="s">
        <v>1880</v>
      </c>
      <c r="T121" s="81">
        <v>1184</v>
      </c>
      <c r="V121" s="81" t="s">
        <v>864</v>
      </c>
      <c r="W121" s="81" t="s">
        <v>865</v>
      </c>
      <c r="X121" s="81">
        <v>6</v>
      </c>
      <c r="Y121" s="81" t="s">
        <v>529</v>
      </c>
      <c r="Z121" s="81" t="s">
        <v>1167</v>
      </c>
      <c r="AA121" s="81">
        <v>1031</v>
      </c>
      <c r="AC121" s="81" t="s">
        <v>780</v>
      </c>
      <c r="AD121" s="81" t="s">
        <v>781</v>
      </c>
      <c r="AE121" s="81">
        <v>12</v>
      </c>
      <c r="AF121" s="81" t="s">
        <v>436</v>
      </c>
      <c r="AG121" s="81" t="s">
        <v>1685</v>
      </c>
      <c r="AH121" s="81">
        <v>1293</v>
      </c>
      <c r="AJ121" s="81" t="s">
        <v>948</v>
      </c>
      <c r="AK121" s="81" t="s">
        <v>985</v>
      </c>
      <c r="AL121" s="81">
        <v>4</v>
      </c>
      <c r="AM121" s="81" t="s">
        <v>529</v>
      </c>
      <c r="AN121" s="81" t="s">
        <v>1219</v>
      </c>
      <c r="AO121" s="81">
        <v>1027</v>
      </c>
      <c r="AQ121" s="81" t="s">
        <v>810</v>
      </c>
      <c r="AR121" s="81" t="s">
        <v>811</v>
      </c>
      <c r="AS121" s="81">
        <v>2</v>
      </c>
      <c r="AT121" s="81" t="s">
        <v>436</v>
      </c>
      <c r="AU121" s="81" t="s">
        <v>1144</v>
      </c>
      <c r="AV121" s="81">
        <v>1442</v>
      </c>
      <c r="AX121" s="81" t="s">
        <v>729</v>
      </c>
      <c r="AY121" s="81" t="s">
        <v>730</v>
      </c>
      <c r="AZ121" s="81">
        <v>6</v>
      </c>
      <c r="BA121" s="81" t="s">
        <v>529</v>
      </c>
      <c r="BB121" s="81" t="s">
        <v>1807</v>
      </c>
      <c r="BC121" s="81">
        <v>1510</v>
      </c>
      <c r="BE121" s="81" t="s">
        <v>826</v>
      </c>
      <c r="BF121" s="81" t="s">
        <v>827</v>
      </c>
      <c r="BG121" s="81">
        <v>12</v>
      </c>
      <c r="BH121" s="81" t="s">
        <v>436</v>
      </c>
      <c r="BI121" s="81" t="s">
        <v>1148</v>
      </c>
      <c r="BJ121" s="81">
        <v>1091</v>
      </c>
      <c r="BL121" s="81" t="s">
        <v>747</v>
      </c>
      <c r="BM121" s="81" t="s">
        <v>748</v>
      </c>
      <c r="BN121" s="81">
        <v>12</v>
      </c>
      <c r="BO121" s="81" t="s">
        <v>437</v>
      </c>
      <c r="BP121" s="81" t="s">
        <v>1701</v>
      </c>
      <c r="BQ121" s="81">
        <v>1191</v>
      </c>
      <c r="BS121" s="81" t="s">
        <v>751</v>
      </c>
      <c r="BT121" s="81" t="s">
        <v>752</v>
      </c>
      <c r="BU121" s="81">
        <v>12</v>
      </c>
      <c r="BV121" s="81" t="s">
        <v>437</v>
      </c>
      <c r="BW121" s="81" t="s">
        <v>2187</v>
      </c>
      <c r="BX121" s="81">
        <v>1581</v>
      </c>
      <c r="BZ121" s="81" t="s">
        <v>806</v>
      </c>
      <c r="CA121" s="81" t="s">
        <v>807</v>
      </c>
      <c r="CB121" s="81">
        <v>12</v>
      </c>
      <c r="CC121" s="81" t="s">
        <v>529</v>
      </c>
      <c r="CD121" s="81" t="s">
        <v>1725</v>
      </c>
      <c r="CE121" s="81">
        <v>1219</v>
      </c>
      <c r="CG121" s="81" t="s">
        <v>814</v>
      </c>
      <c r="CH121" s="81" t="s">
        <v>815</v>
      </c>
      <c r="CI121" s="81">
        <v>12</v>
      </c>
      <c r="CJ121" s="81" t="s">
        <v>529</v>
      </c>
      <c r="CK121" s="81" t="s">
        <v>1167</v>
      </c>
      <c r="CL121" s="81">
        <v>1031</v>
      </c>
      <c r="CN121" s="81" t="s">
        <v>749</v>
      </c>
      <c r="CO121" s="81" t="s">
        <v>750</v>
      </c>
      <c r="CP121" s="81">
        <v>12</v>
      </c>
      <c r="CQ121" s="81" t="s">
        <v>529</v>
      </c>
      <c r="CR121" s="81" t="s">
        <v>714</v>
      </c>
      <c r="CS121" s="81">
        <v>1537</v>
      </c>
      <c r="CU121" s="136" t="s">
        <v>816</v>
      </c>
      <c r="CV121" s="136" t="s">
        <v>817</v>
      </c>
      <c r="CW121" s="137">
        <v>6</v>
      </c>
      <c r="CX121" s="136" t="s">
        <v>529</v>
      </c>
      <c r="CY121" s="136" t="s">
        <v>2180</v>
      </c>
      <c r="CZ121" s="138">
        <v>1123</v>
      </c>
      <c r="DB121" s="136" t="s">
        <v>2379</v>
      </c>
      <c r="DC121" s="136" t="s">
        <v>2378</v>
      </c>
      <c r="DD121" s="137">
        <v>24</v>
      </c>
      <c r="DE121" s="136" t="s">
        <v>436</v>
      </c>
      <c r="DF121" s="136" t="s">
        <v>2407</v>
      </c>
      <c r="DG121" s="144">
        <v>1117</v>
      </c>
      <c r="DI121" s="136" t="s">
        <v>2262</v>
      </c>
      <c r="DJ121" s="136" t="s">
        <v>870</v>
      </c>
      <c r="DK121" s="137">
        <v>12</v>
      </c>
      <c r="DL121" s="136" t="s">
        <v>2152</v>
      </c>
      <c r="DM121" s="136" t="s">
        <v>2364</v>
      </c>
      <c r="DN121" s="144">
        <v>1593</v>
      </c>
    </row>
    <row r="122" spans="1:118" x14ac:dyDescent="0.25">
      <c r="A122" s="81" t="s">
        <v>816</v>
      </c>
      <c r="B122" s="81" t="s">
        <v>817</v>
      </c>
      <c r="C122" s="81">
        <v>4</v>
      </c>
      <c r="D122" s="81" t="s">
        <v>529</v>
      </c>
      <c r="E122" s="81" t="s">
        <v>1837</v>
      </c>
      <c r="F122" s="81">
        <v>1510</v>
      </c>
      <c r="H122" s="81" t="s">
        <v>889</v>
      </c>
      <c r="I122" s="81" t="s">
        <v>890</v>
      </c>
      <c r="J122" s="81">
        <v>4</v>
      </c>
      <c r="K122" s="81" t="s">
        <v>437</v>
      </c>
      <c r="L122" s="81" t="s">
        <v>1229</v>
      </c>
      <c r="M122" s="81">
        <v>1194</v>
      </c>
      <c r="O122" s="81" t="s">
        <v>2269</v>
      </c>
      <c r="P122" s="81" t="s">
        <v>767</v>
      </c>
      <c r="Q122" s="81">
        <v>2</v>
      </c>
      <c r="R122" s="81" t="s">
        <v>437</v>
      </c>
      <c r="S122" s="81" t="s">
        <v>1880</v>
      </c>
      <c r="T122" s="81">
        <v>1184</v>
      </c>
      <c r="V122" s="81" t="s">
        <v>802</v>
      </c>
      <c r="W122" s="81" t="s">
        <v>803</v>
      </c>
      <c r="X122" s="81">
        <v>2</v>
      </c>
      <c r="Y122" s="81" t="s">
        <v>529</v>
      </c>
      <c r="Z122" s="81" t="s">
        <v>1167</v>
      </c>
      <c r="AA122" s="81">
        <v>1031</v>
      </c>
      <c r="AC122" s="81" t="s">
        <v>780</v>
      </c>
      <c r="AD122" s="81" t="s">
        <v>781</v>
      </c>
      <c r="AE122" s="81">
        <v>12</v>
      </c>
      <c r="AF122" s="81" t="s">
        <v>436</v>
      </c>
      <c r="AG122" s="81" t="s">
        <v>1718</v>
      </c>
      <c r="AH122" s="81">
        <v>1313</v>
      </c>
      <c r="AJ122" s="81" t="s">
        <v>946</v>
      </c>
      <c r="AK122" s="81" t="s">
        <v>947</v>
      </c>
      <c r="AL122" s="81">
        <v>12</v>
      </c>
      <c r="AM122" s="81" t="s">
        <v>529</v>
      </c>
      <c r="AN122" s="81" t="s">
        <v>1219</v>
      </c>
      <c r="AO122" s="81">
        <v>1027</v>
      </c>
      <c r="AQ122" s="81" t="s">
        <v>948</v>
      </c>
      <c r="AR122" s="81" t="s">
        <v>949</v>
      </c>
      <c r="AS122" s="81">
        <v>2</v>
      </c>
      <c r="AT122" s="81" t="s">
        <v>436</v>
      </c>
      <c r="AU122" s="81" t="s">
        <v>1144</v>
      </c>
      <c r="AV122" s="81">
        <v>1442</v>
      </c>
      <c r="AX122" s="81" t="s">
        <v>729</v>
      </c>
      <c r="AY122" s="81" t="s">
        <v>730</v>
      </c>
      <c r="AZ122" s="81">
        <v>6</v>
      </c>
      <c r="BA122" s="81" t="s">
        <v>436</v>
      </c>
      <c r="BB122" s="81" t="s">
        <v>1872</v>
      </c>
      <c r="BC122" s="81">
        <v>1133</v>
      </c>
      <c r="BE122" s="81" t="s">
        <v>1036</v>
      </c>
      <c r="BF122" s="81" t="s">
        <v>1037</v>
      </c>
      <c r="BG122" s="81">
        <v>2</v>
      </c>
      <c r="BH122" s="81" t="s">
        <v>436</v>
      </c>
      <c r="BI122" s="81" t="s">
        <v>1148</v>
      </c>
      <c r="BJ122" s="81">
        <v>1091</v>
      </c>
      <c r="BL122" s="81" t="s">
        <v>749</v>
      </c>
      <c r="BM122" s="81" t="s">
        <v>750</v>
      </c>
      <c r="BN122" s="81">
        <v>24</v>
      </c>
      <c r="BO122" s="81" t="s">
        <v>437</v>
      </c>
      <c r="BP122" s="81" t="s">
        <v>1701</v>
      </c>
      <c r="BQ122" s="81">
        <v>1191</v>
      </c>
      <c r="BS122" s="81" t="s">
        <v>1015</v>
      </c>
      <c r="BT122" s="81" t="s">
        <v>1016</v>
      </c>
      <c r="BU122" s="81">
        <v>12</v>
      </c>
      <c r="BV122" s="81" t="s">
        <v>437</v>
      </c>
      <c r="BW122" s="81" t="s">
        <v>2187</v>
      </c>
      <c r="BX122" s="81">
        <v>1581</v>
      </c>
      <c r="BZ122" s="81" t="s">
        <v>747</v>
      </c>
      <c r="CA122" s="81" t="s">
        <v>748</v>
      </c>
      <c r="CB122" s="81">
        <v>12</v>
      </c>
      <c r="CC122" s="81" t="s">
        <v>529</v>
      </c>
      <c r="CD122" s="81" t="s">
        <v>1725</v>
      </c>
      <c r="CE122" s="81">
        <v>1219</v>
      </c>
      <c r="CG122" s="81" t="s">
        <v>992</v>
      </c>
      <c r="CH122" s="81" t="s">
        <v>993</v>
      </c>
      <c r="CI122" s="81">
        <v>12</v>
      </c>
      <c r="CJ122" s="81" t="s">
        <v>529</v>
      </c>
      <c r="CK122" s="81" t="s">
        <v>1167</v>
      </c>
      <c r="CL122" s="81">
        <v>1031</v>
      </c>
      <c r="CN122" s="81" t="s">
        <v>2230</v>
      </c>
      <c r="CO122" s="81" t="s">
        <v>866</v>
      </c>
      <c r="CP122" s="81">
        <v>6</v>
      </c>
      <c r="CQ122" s="81" t="s">
        <v>529</v>
      </c>
      <c r="CR122" s="81" t="s">
        <v>1683</v>
      </c>
      <c r="CS122" s="81">
        <v>1463</v>
      </c>
      <c r="CU122" s="136" t="s">
        <v>864</v>
      </c>
      <c r="CV122" s="136" t="s">
        <v>865</v>
      </c>
      <c r="CW122" s="137">
        <v>6</v>
      </c>
      <c r="CX122" s="136" t="s">
        <v>529</v>
      </c>
      <c r="CY122" s="136" t="s">
        <v>1867</v>
      </c>
      <c r="CZ122" s="138">
        <v>1089</v>
      </c>
      <c r="DB122" s="136" t="s">
        <v>2375</v>
      </c>
      <c r="DC122" s="136" t="s">
        <v>2374</v>
      </c>
      <c r="DD122" s="137">
        <v>4</v>
      </c>
      <c r="DE122" s="136" t="s">
        <v>436</v>
      </c>
      <c r="DF122" s="136" t="s">
        <v>2407</v>
      </c>
      <c r="DG122" s="144">
        <v>1117</v>
      </c>
      <c r="DI122" s="136" t="s">
        <v>2262</v>
      </c>
      <c r="DJ122" s="136" t="s">
        <v>870</v>
      </c>
      <c r="DK122" s="137">
        <v>12</v>
      </c>
      <c r="DL122" s="136" t="s">
        <v>529</v>
      </c>
      <c r="DM122" s="136" t="s">
        <v>1726</v>
      </c>
      <c r="DN122" s="144">
        <v>1373</v>
      </c>
    </row>
    <row r="123" spans="1:118" x14ac:dyDescent="0.25">
      <c r="A123" s="81" t="s">
        <v>832</v>
      </c>
      <c r="B123" s="81" t="s">
        <v>833</v>
      </c>
      <c r="C123" s="81">
        <v>2</v>
      </c>
      <c r="D123" s="81" t="s">
        <v>529</v>
      </c>
      <c r="E123" s="81" t="s">
        <v>1837</v>
      </c>
      <c r="F123" s="81">
        <v>1510</v>
      </c>
      <c r="H123" s="81" t="s">
        <v>776</v>
      </c>
      <c r="I123" s="81" t="s">
        <v>777</v>
      </c>
      <c r="J123" s="81">
        <v>4</v>
      </c>
      <c r="K123" s="81" t="s">
        <v>437</v>
      </c>
      <c r="L123" s="81" t="s">
        <v>1229</v>
      </c>
      <c r="M123" s="81">
        <v>1194</v>
      </c>
      <c r="O123" s="81" t="s">
        <v>1043</v>
      </c>
      <c r="P123" s="81" t="s">
        <v>1044</v>
      </c>
      <c r="Q123" s="81">
        <v>12</v>
      </c>
      <c r="R123" s="81" t="s">
        <v>436</v>
      </c>
      <c r="S123" s="81" t="s">
        <v>1719</v>
      </c>
      <c r="T123" s="81">
        <v>1482</v>
      </c>
      <c r="V123" s="81" t="s">
        <v>1045</v>
      </c>
      <c r="W123" s="81" t="s">
        <v>1046</v>
      </c>
      <c r="X123" s="81">
        <v>2</v>
      </c>
      <c r="Y123" s="81" t="s">
        <v>529</v>
      </c>
      <c r="Z123" s="81" t="s">
        <v>1167</v>
      </c>
      <c r="AA123" s="81">
        <v>1031</v>
      </c>
      <c r="AC123" s="81" t="s">
        <v>778</v>
      </c>
      <c r="AD123" s="81" t="s">
        <v>779</v>
      </c>
      <c r="AE123" s="81">
        <v>12</v>
      </c>
      <c r="AF123" s="81" t="s">
        <v>436</v>
      </c>
      <c r="AG123" s="81" t="s">
        <v>1217</v>
      </c>
      <c r="AH123" s="81">
        <v>1160</v>
      </c>
      <c r="AJ123" s="81" t="s">
        <v>804</v>
      </c>
      <c r="AK123" s="81" t="s">
        <v>805</v>
      </c>
      <c r="AL123" s="81">
        <v>12</v>
      </c>
      <c r="AM123" s="81" t="s">
        <v>529</v>
      </c>
      <c r="AN123" s="81" t="s">
        <v>1219</v>
      </c>
      <c r="AO123" s="81">
        <v>1027</v>
      </c>
      <c r="AQ123" s="81" t="s">
        <v>820</v>
      </c>
      <c r="AR123" s="81" t="s">
        <v>821</v>
      </c>
      <c r="AS123" s="81">
        <v>2</v>
      </c>
      <c r="AT123" s="81" t="s">
        <v>436</v>
      </c>
      <c r="AU123" s="81" t="s">
        <v>1144</v>
      </c>
      <c r="AV123" s="81">
        <v>1442</v>
      </c>
      <c r="AX123" s="81" t="s">
        <v>729</v>
      </c>
      <c r="AY123" s="81" t="s">
        <v>730</v>
      </c>
      <c r="AZ123" s="81">
        <v>121</v>
      </c>
      <c r="BA123" s="81" t="s">
        <v>529</v>
      </c>
      <c r="BB123" s="81" t="s">
        <v>1175</v>
      </c>
      <c r="BC123" s="81">
        <v>1027</v>
      </c>
      <c r="BE123" s="81" t="s">
        <v>800</v>
      </c>
      <c r="BF123" s="81" t="s">
        <v>801</v>
      </c>
      <c r="BG123" s="81">
        <v>2</v>
      </c>
      <c r="BH123" s="81" t="s">
        <v>436</v>
      </c>
      <c r="BI123" s="81" t="s">
        <v>1148</v>
      </c>
      <c r="BJ123" s="81">
        <v>1091</v>
      </c>
      <c r="BL123" s="81" t="s">
        <v>759</v>
      </c>
      <c r="BM123" s="81" t="s">
        <v>760</v>
      </c>
      <c r="BN123" s="81">
        <v>1</v>
      </c>
      <c r="BO123" s="81" t="s">
        <v>436</v>
      </c>
      <c r="BP123" s="81" t="s">
        <v>1235</v>
      </c>
      <c r="BQ123" s="81">
        <v>1091</v>
      </c>
      <c r="BS123" s="81" t="s">
        <v>804</v>
      </c>
      <c r="BT123" s="81" t="s">
        <v>805</v>
      </c>
      <c r="BU123" s="81">
        <v>12</v>
      </c>
      <c r="BV123" s="81" t="s">
        <v>437</v>
      </c>
      <c r="BW123" s="81" t="s">
        <v>2187</v>
      </c>
      <c r="BX123" s="81">
        <v>1581</v>
      </c>
      <c r="BZ123" s="81" t="s">
        <v>814</v>
      </c>
      <c r="CA123" s="81" t="s">
        <v>815</v>
      </c>
      <c r="CB123" s="81">
        <v>12</v>
      </c>
      <c r="CC123" s="81" t="s">
        <v>529</v>
      </c>
      <c r="CD123" s="81" t="s">
        <v>1167</v>
      </c>
      <c r="CE123" s="81">
        <v>1031</v>
      </c>
      <c r="CG123" s="81" t="s">
        <v>804</v>
      </c>
      <c r="CH123" s="81" t="s">
        <v>805</v>
      </c>
      <c r="CI123" s="81">
        <v>12</v>
      </c>
      <c r="CJ123" s="81" t="s">
        <v>529</v>
      </c>
      <c r="CK123" s="81" t="s">
        <v>1167</v>
      </c>
      <c r="CL123" s="81">
        <v>1031</v>
      </c>
      <c r="CN123" s="81" t="s">
        <v>847</v>
      </c>
      <c r="CO123" s="81" t="s">
        <v>848</v>
      </c>
      <c r="CP123" s="81">
        <v>6</v>
      </c>
      <c r="CQ123" s="81" t="s">
        <v>529</v>
      </c>
      <c r="CR123" s="81" t="s">
        <v>1683</v>
      </c>
      <c r="CS123" s="81">
        <v>1463</v>
      </c>
      <c r="CU123" s="136" t="s">
        <v>842</v>
      </c>
      <c r="CV123" s="136" t="s">
        <v>843</v>
      </c>
      <c r="CW123" s="137">
        <v>2</v>
      </c>
      <c r="CX123" s="136" t="s">
        <v>529</v>
      </c>
      <c r="CY123" s="136" t="s">
        <v>2176</v>
      </c>
      <c r="CZ123" s="138">
        <v>1555</v>
      </c>
      <c r="DB123" s="136" t="s">
        <v>2377</v>
      </c>
      <c r="DC123" s="136" t="s">
        <v>2376</v>
      </c>
      <c r="DD123" s="137">
        <v>4</v>
      </c>
      <c r="DE123" s="136" t="s">
        <v>436</v>
      </c>
      <c r="DF123" s="136" t="s">
        <v>2407</v>
      </c>
      <c r="DG123" s="144">
        <v>1117</v>
      </c>
      <c r="DI123" s="136" t="s">
        <v>2262</v>
      </c>
      <c r="DJ123" s="136" t="s">
        <v>870</v>
      </c>
      <c r="DK123" s="137">
        <v>12</v>
      </c>
      <c r="DL123" s="136" t="s">
        <v>436</v>
      </c>
      <c r="DM123" s="136" t="s">
        <v>1698</v>
      </c>
      <c r="DN123" s="144">
        <v>1251</v>
      </c>
    </row>
    <row r="124" spans="1:118" x14ac:dyDescent="0.25">
      <c r="A124" s="81" t="s">
        <v>729</v>
      </c>
      <c r="B124" s="81" t="s">
        <v>730</v>
      </c>
      <c r="C124" s="81">
        <v>4</v>
      </c>
      <c r="D124" s="81" t="s">
        <v>529</v>
      </c>
      <c r="E124" s="81" t="s">
        <v>1837</v>
      </c>
      <c r="F124" s="81">
        <v>1510</v>
      </c>
      <c r="H124" s="81" t="s">
        <v>899</v>
      </c>
      <c r="I124" s="81" t="s">
        <v>900</v>
      </c>
      <c r="J124" s="81">
        <v>4</v>
      </c>
      <c r="K124" s="81" t="s">
        <v>437</v>
      </c>
      <c r="L124" s="81" t="s">
        <v>1229</v>
      </c>
      <c r="M124" s="81">
        <v>1194</v>
      </c>
      <c r="O124" s="81" t="s">
        <v>804</v>
      </c>
      <c r="P124" s="81" t="s">
        <v>805</v>
      </c>
      <c r="Q124" s="81">
        <v>12</v>
      </c>
      <c r="R124" s="81" t="s">
        <v>436</v>
      </c>
      <c r="S124" s="81" t="s">
        <v>1719</v>
      </c>
      <c r="T124" s="81">
        <v>1482</v>
      </c>
      <c r="V124" s="81" t="s">
        <v>838</v>
      </c>
      <c r="W124" s="81" t="s">
        <v>839</v>
      </c>
      <c r="X124" s="81">
        <v>2</v>
      </c>
      <c r="Y124" s="81" t="s">
        <v>529</v>
      </c>
      <c r="Z124" s="81" t="s">
        <v>1167</v>
      </c>
      <c r="AA124" s="81">
        <v>1031</v>
      </c>
      <c r="AC124" s="81" t="s">
        <v>804</v>
      </c>
      <c r="AD124" s="81" t="s">
        <v>805</v>
      </c>
      <c r="AE124" s="81">
        <v>12</v>
      </c>
      <c r="AF124" s="81" t="s">
        <v>436</v>
      </c>
      <c r="AG124" s="81" t="s">
        <v>1217</v>
      </c>
      <c r="AH124" s="81">
        <v>1160</v>
      </c>
      <c r="AJ124" s="81" t="s">
        <v>747</v>
      </c>
      <c r="AK124" s="81" t="s">
        <v>748</v>
      </c>
      <c r="AL124" s="81">
        <v>12</v>
      </c>
      <c r="AM124" s="81" t="s">
        <v>529</v>
      </c>
      <c r="AN124" s="81" t="s">
        <v>1219</v>
      </c>
      <c r="AO124" s="81">
        <v>1027</v>
      </c>
      <c r="AQ124" s="81" t="s">
        <v>745</v>
      </c>
      <c r="AR124" s="81" t="s">
        <v>746</v>
      </c>
      <c r="AS124" s="81">
        <v>12</v>
      </c>
      <c r="AT124" s="81" t="s">
        <v>436</v>
      </c>
      <c r="AU124" s="81" t="s">
        <v>1144</v>
      </c>
      <c r="AV124" s="81">
        <v>1442</v>
      </c>
      <c r="AX124" s="81" t="s">
        <v>729</v>
      </c>
      <c r="AY124" s="81" t="s">
        <v>730</v>
      </c>
      <c r="AZ124" s="81">
        <v>4</v>
      </c>
      <c r="BA124" s="81" t="s">
        <v>436</v>
      </c>
      <c r="BB124" s="81" t="s">
        <v>1114</v>
      </c>
      <c r="BC124" s="81">
        <v>1011</v>
      </c>
      <c r="BE124" s="81" t="s">
        <v>936</v>
      </c>
      <c r="BF124" s="81" t="s">
        <v>937</v>
      </c>
      <c r="BG124" s="81">
        <v>2</v>
      </c>
      <c r="BH124" s="81" t="s">
        <v>436</v>
      </c>
      <c r="BI124" s="81" t="s">
        <v>1148</v>
      </c>
      <c r="BJ124" s="81">
        <v>1091</v>
      </c>
      <c r="BL124" s="81" t="s">
        <v>778</v>
      </c>
      <c r="BM124" s="81" t="s">
        <v>779</v>
      </c>
      <c r="BN124" s="81">
        <v>2</v>
      </c>
      <c r="BO124" s="81" t="s">
        <v>436</v>
      </c>
      <c r="BP124" s="81" t="s">
        <v>1235</v>
      </c>
      <c r="BQ124" s="81">
        <v>1091</v>
      </c>
      <c r="BS124" s="81" t="s">
        <v>780</v>
      </c>
      <c r="BT124" s="81" t="s">
        <v>781</v>
      </c>
      <c r="BU124" s="81">
        <v>12</v>
      </c>
      <c r="BV124" s="81" t="s">
        <v>437</v>
      </c>
      <c r="BW124" s="81" t="s">
        <v>2187</v>
      </c>
      <c r="BX124" s="81">
        <v>1581</v>
      </c>
      <c r="BZ124" s="81" t="s">
        <v>774</v>
      </c>
      <c r="CA124" s="81" t="s">
        <v>775</v>
      </c>
      <c r="CB124" s="81">
        <v>4</v>
      </c>
      <c r="CC124" s="81" t="s">
        <v>529</v>
      </c>
      <c r="CD124" s="81" t="s">
        <v>1167</v>
      </c>
      <c r="CE124" s="81">
        <v>1031</v>
      </c>
      <c r="CG124" s="81" t="s">
        <v>1010</v>
      </c>
      <c r="CH124" s="81" t="s">
        <v>1011</v>
      </c>
      <c r="CI124" s="81">
        <v>8</v>
      </c>
      <c r="CJ124" s="81" t="s">
        <v>529</v>
      </c>
      <c r="CK124" s="81" t="s">
        <v>1208</v>
      </c>
      <c r="CL124" s="81">
        <v>1020</v>
      </c>
      <c r="CN124" s="81" t="s">
        <v>745</v>
      </c>
      <c r="CO124" s="81" t="s">
        <v>746</v>
      </c>
      <c r="CP124" s="81">
        <v>12</v>
      </c>
      <c r="CQ124" s="81" t="s">
        <v>529</v>
      </c>
      <c r="CR124" s="81" t="s">
        <v>1683</v>
      </c>
      <c r="CS124" s="81">
        <v>1463</v>
      </c>
      <c r="CU124" s="136" t="s">
        <v>830</v>
      </c>
      <c r="CV124" s="136" t="s">
        <v>831</v>
      </c>
      <c r="CW124" s="137">
        <v>4</v>
      </c>
      <c r="CX124" s="136" t="s">
        <v>529</v>
      </c>
      <c r="CY124" s="136" t="s">
        <v>1867</v>
      </c>
      <c r="CZ124" s="138">
        <v>1089</v>
      </c>
      <c r="DB124" s="136" t="s">
        <v>2373</v>
      </c>
      <c r="DC124" s="136" t="s">
        <v>2372</v>
      </c>
      <c r="DD124" s="137">
        <v>4</v>
      </c>
      <c r="DE124" s="136" t="s">
        <v>436</v>
      </c>
      <c r="DF124" s="136" t="s">
        <v>2407</v>
      </c>
      <c r="DG124" s="144">
        <v>1117</v>
      </c>
      <c r="DI124" s="136" t="s">
        <v>2262</v>
      </c>
      <c r="DJ124" s="136" t="s">
        <v>870</v>
      </c>
      <c r="DK124" s="137">
        <v>12</v>
      </c>
      <c r="DL124" s="136" t="s">
        <v>436</v>
      </c>
      <c r="DM124" s="136" t="s">
        <v>1164</v>
      </c>
      <c r="DN124" s="144">
        <v>1121</v>
      </c>
    </row>
    <row r="125" spans="1:118" x14ac:dyDescent="0.25">
      <c r="A125" s="81" t="s">
        <v>895</v>
      </c>
      <c r="B125" s="81" t="s">
        <v>896</v>
      </c>
      <c r="C125" s="81">
        <v>12</v>
      </c>
      <c r="D125" s="81" t="s">
        <v>529</v>
      </c>
      <c r="E125" s="81" t="s">
        <v>1817</v>
      </c>
      <c r="F125" s="81">
        <v>1509</v>
      </c>
      <c r="H125" s="81" t="s">
        <v>733</v>
      </c>
      <c r="I125" s="81" t="s">
        <v>734</v>
      </c>
      <c r="J125" s="81">
        <v>4</v>
      </c>
      <c r="K125" s="81" t="s">
        <v>437</v>
      </c>
      <c r="L125" s="81" t="s">
        <v>1229</v>
      </c>
      <c r="M125" s="81">
        <v>1194</v>
      </c>
      <c r="O125" s="81" t="s">
        <v>895</v>
      </c>
      <c r="P125" s="81" t="s">
        <v>896</v>
      </c>
      <c r="Q125" s="81">
        <v>12</v>
      </c>
      <c r="R125" s="81" t="s">
        <v>436</v>
      </c>
      <c r="S125" s="81" t="s">
        <v>1719</v>
      </c>
      <c r="T125" s="81">
        <v>1482</v>
      </c>
      <c r="V125" s="81" t="s">
        <v>1060</v>
      </c>
      <c r="W125" s="81" t="s">
        <v>787</v>
      </c>
      <c r="X125" s="81">
        <v>12</v>
      </c>
      <c r="Y125" s="81" t="s">
        <v>529</v>
      </c>
      <c r="Z125" s="81" t="s">
        <v>1167</v>
      </c>
      <c r="AA125" s="81">
        <v>1031</v>
      </c>
      <c r="AC125" s="81" t="s">
        <v>1056</v>
      </c>
      <c r="AD125" s="81" t="s">
        <v>1057</v>
      </c>
      <c r="AE125" s="81">
        <v>12</v>
      </c>
      <c r="AF125" s="81" t="s">
        <v>436</v>
      </c>
      <c r="AG125" s="81" t="s">
        <v>1223</v>
      </c>
      <c r="AH125" s="81">
        <v>1045</v>
      </c>
      <c r="AJ125" s="81" t="s">
        <v>2320</v>
      </c>
      <c r="AK125" s="81" t="s">
        <v>1059</v>
      </c>
      <c r="AL125" s="81">
        <v>12</v>
      </c>
      <c r="AM125" s="81" t="s">
        <v>529</v>
      </c>
      <c r="AN125" s="81" t="s">
        <v>1219</v>
      </c>
      <c r="AO125" s="81">
        <v>1027</v>
      </c>
      <c r="AQ125" s="81" t="s">
        <v>753</v>
      </c>
      <c r="AR125" s="81" t="s">
        <v>754</v>
      </c>
      <c r="AS125" s="81">
        <v>12</v>
      </c>
      <c r="AT125" s="81" t="s">
        <v>436</v>
      </c>
      <c r="AU125" s="81" t="s">
        <v>2056</v>
      </c>
      <c r="AV125" s="81">
        <v>1192</v>
      </c>
      <c r="AX125" s="81" t="s">
        <v>729</v>
      </c>
      <c r="AY125" s="81" t="s">
        <v>730</v>
      </c>
      <c r="AZ125" s="81">
        <v>10</v>
      </c>
      <c r="BA125" s="81" t="s">
        <v>437</v>
      </c>
      <c r="BB125" s="81" t="s">
        <v>1186</v>
      </c>
      <c r="BC125" s="81">
        <v>1043</v>
      </c>
      <c r="BE125" s="81" t="s">
        <v>944</v>
      </c>
      <c r="BF125" s="81" t="s">
        <v>945</v>
      </c>
      <c r="BG125" s="81">
        <v>2</v>
      </c>
      <c r="BH125" s="81" t="s">
        <v>436</v>
      </c>
      <c r="BI125" s="81" t="s">
        <v>1148</v>
      </c>
      <c r="BJ125" s="81">
        <v>1091</v>
      </c>
      <c r="BL125" s="81" t="s">
        <v>741</v>
      </c>
      <c r="BM125" s="81" t="s">
        <v>742</v>
      </c>
      <c r="BN125" s="81">
        <v>12</v>
      </c>
      <c r="BO125" s="81" t="s">
        <v>436</v>
      </c>
      <c r="BP125" s="81" t="s">
        <v>1235</v>
      </c>
      <c r="BQ125" s="81">
        <v>1091</v>
      </c>
      <c r="BS125" s="81" t="s">
        <v>782</v>
      </c>
      <c r="BT125" s="81" t="s">
        <v>783</v>
      </c>
      <c r="BU125" s="81">
        <v>12</v>
      </c>
      <c r="BV125" s="81" t="s">
        <v>437</v>
      </c>
      <c r="BW125" s="81" t="s">
        <v>2187</v>
      </c>
      <c r="BX125" s="81">
        <v>1581</v>
      </c>
      <c r="BZ125" s="81" t="s">
        <v>979</v>
      </c>
      <c r="CA125" s="81" t="s">
        <v>980</v>
      </c>
      <c r="CB125" s="81">
        <v>12</v>
      </c>
      <c r="CC125" s="81" t="s">
        <v>529</v>
      </c>
      <c r="CD125" s="81" t="s">
        <v>1167</v>
      </c>
      <c r="CE125" s="81">
        <v>1031</v>
      </c>
      <c r="CG125" s="81" t="s">
        <v>1018</v>
      </c>
      <c r="CH125" s="81" t="s">
        <v>1019</v>
      </c>
      <c r="CI125" s="81">
        <v>4</v>
      </c>
      <c r="CJ125" s="81" t="s">
        <v>529</v>
      </c>
      <c r="CK125" s="81" t="s">
        <v>1208</v>
      </c>
      <c r="CL125" s="81">
        <v>1020</v>
      </c>
      <c r="CN125" s="81" t="s">
        <v>2232</v>
      </c>
      <c r="CO125" s="81" t="s">
        <v>2275</v>
      </c>
      <c r="CP125" s="81">
        <v>2</v>
      </c>
      <c r="CQ125" s="81" t="s">
        <v>1173</v>
      </c>
      <c r="CR125" s="81" t="s">
        <v>1174</v>
      </c>
      <c r="CS125" s="81">
        <v>0</v>
      </c>
      <c r="CU125" s="136" t="s">
        <v>849</v>
      </c>
      <c r="CV125" s="136" t="s">
        <v>850</v>
      </c>
      <c r="CW125" s="137">
        <v>4</v>
      </c>
      <c r="CX125" s="136" t="s">
        <v>529</v>
      </c>
      <c r="CY125" s="136" t="s">
        <v>1867</v>
      </c>
      <c r="CZ125" s="138">
        <v>1089</v>
      </c>
      <c r="DB125" s="136" t="s">
        <v>2371</v>
      </c>
      <c r="DC125" s="136" t="s">
        <v>2370</v>
      </c>
      <c r="DD125" s="137">
        <v>4</v>
      </c>
      <c r="DE125" s="136" t="s">
        <v>436</v>
      </c>
      <c r="DF125" s="136" t="s">
        <v>2407</v>
      </c>
      <c r="DG125" s="144">
        <v>1117</v>
      </c>
      <c r="DI125" s="136" t="s">
        <v>2262</v>
      </c>
      <c r="DJ125" s="136" t="s">
        <v>870</v>
      </c>
      <c r="DK125" s="137">
        <v>12</v>
      </c>
      <c r="DL125" s="136" t="s">
        <v>436</v>
      </c>
      <c r="DM125" s="136" t="s">
        <v>1148</v>
      </c>
      <c r="DN125" s="144">
        <v>1091</v>
      </c>
    </row>
    <row r="126" spans="1:118" x14ac:dyDescent="0.25">
      <c r="A126" s="81" t="s">
        <v>745</v>
      </c>
      <c r="B126" s="81" t="s">
        <v>746</v>
      </c>
      <c r="C126" s="81">
        <v>12</v>
      </c>
      <c r="D126" s="81" t="s">
        <v>529</v>
      </c>
      <c r="E126" s="81" t="s">
        <v>1817</v>
      </c>
      <c r="F126" s="81">
        <v>1509</v>
      </c>
      <c r="H126" s="81" t="s">
        <v>948</v>
      </c>
      <c r="I126" s="81" t="s">
        <v>985</v>
      </c>
      <c r="J126" s="81">
        <v>4</v>
      </c>
      <c r="K126" s="81" t="s">
        <v>437</v>
      </c>
      <c r="L126" s="81" t="s">
        <v>1229</v>
      </c>
      <c r="M126" s="81">
        <v>1194</v>
      </c>
      <c r="O126" s="81" t="s">
        <v>747</v>
      </c>
      <c r="P126" s="81" t="s">
        <v>748</v>
      </c>
      <c r="Q126" s="81">
        <v>12</v>
      </c>
      <c r="R126" s="81" t="s">
        <v>436</v>
      </c>
      <c r="S126" s="81" t="s">
        <v>1719</v>
      </c>
      <c r="T126" s="81">
        <v>1482</v>
      </c>
      <c r="V126" s="81" t="s">
        <v>887</v>
      </c>
      <c r="W126" s="81" t="s">
        <v>888</v>
      </c>
      <c r="X126" s="81">
        <v>4</v>
      </c>
      <c r="Y126" s="81" t="s">
        <v>529</v>
      </c>
      <c r="Z126" s="81" t="s">
        <v>1167</v>
      </c>
      <c r="AA126" s="81">
        <v>1031</v>
      </c>
      <c r="AC126" s="81" t="s">
        <v>1043</v>
      </c>
      <c r="AD126" s="81" t="s">
        <v>1044</v>
      </c>
      <c r="AE126" s="81">
        <v>12</v>
      </c>
      <c r="AF126" s="81" t="s">
        <v>436</v>
      </c>
      <c r="AG126" s="81" t="s">
        <v>1719</v>
      </c>
      <c r="AH126" s="81">
        <v>1482</v>
      </c>
      <c r="AJ126" s="81" t="s">
        <v>1060</v>
      </c>
      <c r="AK126" s="81" t="s">
        <v>787</v>
      </c>
      <c r="AL126" s="81">
        <v>12</v>
      </c>
      <c r="AM126" s="81" t="s">
        <v>529</v>
      </c>
      <c r="AN126" s="81" t="s">
        <v>1219</v>
      </c>
      <c r="AO126" s="81">
        <v>1027</v>
      </c>
      <c r="AQ126" s="81" t="s">
        <v>2230</v>
      </c>
      <c r="AR126" s="81" t="s">
        <v>866</v>
      </c>
      <c r="AS126" s="81">
        <v>6</v>
      </c>
      <c r="AT126" s="81" t="s">
        <v>436</v>
      </c>
      <c r="AU126" s="81" t="s">
        <v>2056</v>
      </c>
      <c r="AV126" s="81">
        <v>1192</v>
      </c>
      <c r="AX126" s="81" t="s">
        <v>729</v>
      </c>
      <c r="AY126" s="81" t="s">
        <v>730</v>
      </c>
      <c r="AZ126" s="81">
        <v>6</v>
      </c>
      <c r="BA126" s="81" t="s">
        <v>437</v>
      </c>
      <c r="BB126" s="81" t="s">
        <v>1191</v>
      </c>
      <c r="BC126" s="81">
        <v>1029</v>
      </c>
      <c r="BE126" s="81" t="s">
        <v>834</v>
      </c>
      <c r="BF126" s="81" t="s">
        <v>835</v>
      </c>
      <c r="BG126" s="81">
        <v>2</v>
      </c>
      <c r="BH126" s="81" t="s">
        <v>436</v>
      </c>
      <c r="BI126" s="81" t="s">
        <v>1148</v>
      </c>
      <c r="BJ126" s="81">
        <v>1091</v>
      </c>
      <c r="BL126" s="81" t="s">
        <v>741</v>
      </c>
      <c r="BM126" s="81" t="s">
        <v>742</v>
      </c>
      <c r="BN126" s="81">
        <v>12</v>
      </c>
      <c r="BO126" s="81" t="s">
        <v>436</v>
      </c>
      <c r="BP126" s="81" t="s">
        <v>1233</v>
      </c>
      <c r="BQ126" s="81">
        <v>1481</v>
      </c>
      <c r="BS126" s="81" t="s">
        <v>960</v>
      </c>
      <c r="BT126" s="81" t="s">
        <v>961</v>
      </c>
      <c r="BU126" s="81">
        <v>12</v>
      </c>
      <c r="BV126" s="81" t="s">
        <v>436</v>
      </c>
      <c r="BW126" s="81" t="s">
        <v>2053</v>
      </c>
      <c r="BX126" s="81">
        <v>1553</v>
      </c>
      <c r="BZ126" s="81" t="s">
        <v>780</v>
      </c>
      <c r="CA126" s="81" t="s">
        <v>781</v>
      </c>
      <c r="CB126" s="81">
        <v>12</v>
      </c>
      <c r="CC126" s="81" t="s">
        <v>436</v>
      </c>
      <c r="CD126" s="81" t="s">
        <v>1772</v>
      </c>
      <c r="CE126" s="81">
        <v>1307</v>
      </c>
      <c r="CG126" s="81" t="s">
        <v>806</v>
      </c>
      <c r="CH126" s="81" t="s">
        <v>807</v>
      </c>
      <c r="CI126" s="81">
        <v>12</v>
      </c>
      <c r="CJ126" s="81" t="s">
        <v>529</v>
      </c>
      <c r="CK126" s="81" t="s">
        <v>1682</v>
      </c>
      <c r="CL126" s="81">
        <v>1327</v>
      </c>
      <c r="CN126" s="81" t="s">
        <v>2233</v>
      </c>
      <c r="CO126" s="81" t="s">
        <v>2276</v>
      </c>
      <c r="CP126" s="81">
        <v>2</v>
      </c>
      <c r="CQ126" s="81" t="s">
        <v>1173</v>
      </c>
      <c r="CR126" s="81" t="s">
        <v>1174</v>
      </c>
      <c r="CS126" s="81">
        <v>0</v>
      </c>
      <c r="CU126" s="136" t="s">
        <v>932</v>
      </c>
      <c r="CV126" s="136" t="s">
        <v>933</v>
      </c>
      <c r="CW126" s="137">
        <v>4</v>
      </c>
      <c r="CX126" s="136" t="s">
        <v>529</v>
      </c>
      <c r="CY126" s="136" t="s">
        <v>1867</v>
      </c>
      <c r="CZ126" s="138">
        <v>1089</v>
      </c>
      <c r="DB126" s="136" t="s">
        <v>2379</v>
      </c>
      <c r="DC126" s="136" t="s">
        <v>2378</v>
      </c>
      <c r="DD126" s="137">
        <v>24</v>
      </c>
      <c r="DE126" s="136" t="s">
        <v>436</v>
      </c>
      <c r="DF126" s="136" t="s">
        <v>2198</v>
      </c>
      <c r="DG126" s="144">
        <v>1587</v>
      </c>
      <c r="DI126" s="136" t="s">
        <v>2262</v>
      </c>
      <c r="DJ126" s="136" t="s">
        <v>870</v>
      </c>
      <c r="DK126" s="137">
        <v>12</v>
      </c>
      <c r="DL126" s="136" t="s">
        <v>529</v>
      </c>
      <c r="DM126" s="136" t="s">
        <v>2314</v>
      </c>
      <c r="DN126" s="144">
        <v>1031</v>
      </c>
    </row>
    <row r="127" spans="1:118" x14ac:dyDescent="0.25">
      <c r="A127" s="81" t="s">
        <v>796</v>
      </c>
      <c r="B127" s="81" t="s">
        <v>797</v>
      </c>
      <c r="C127" s="81">
        <v>2</v>
      </c>
      <c r="D127" s="81" t="s">
        <v>529</v>
      </c>
      <c r="E127" s="81" t="s">
        <v>1817</v>
      </c>
      <c r="F127" s="81">
        <v>1509</v>
      </c>
      <c r="H127" s="81" t="s">
        <v>774</v>
      </c>
      <c r="I127" s="81" t="s">
        <v>775</v>
      </c>
      <c r="J127" s="81">
        <v>4</v>
      </c>
      <c r="K127" s="81" t="s">
        <v>437</v>
      </c>
      <c r="L127" s="81" t="s">
        <v>1229</v>
      </c>
      <c r="M127" s="81">
        <v>1194</v>
      </c>
      <c r="O127" s="81" t="s">
        <v>751</v>
      </c>
      <c r="P127" s="81" t="s">
        <v>752</v>
      </c>
      <c r="Q127" s="81">
        <v>24</v>
      </c>
      <c r="R127" s="81" t="s">
        <v>436</v>
      </c>
      <c r="S127" s="81" t="s">
        <v>1719</v>
      </c>
      <c r="T127" s="81">
        <v>1482</v>
      </c>
      <c r="V127" s="81" t="s">
        <v>770</v>
      </c>
      <c r="W127" s="81" t="s">
        <v>771</v>
      </c>
      <c r="X127" s="81">
        <v>4</v>
      </c>
      <c r="Y127" s="81" t="s">
        <v>529</v>
      </c>
      <c r="Z127" s="81" t="s">
        <v>1167</v>
      </c>
      <c r="AA127" s="81">
        <v>1031</v>
      </c>
      <c r="AC127" s="81" t="s">
        <v>751</v>
      </c>
      <c r="AD127" s="81" t="s">
        <v>752</v>
      </c>
      <c r="AE127" s="81">
        <v>12</v>
      </c>
      <c r="AF127" s="81" t="s">
        <v>437</v>
      </c>
      <c r="AG127" s="81" t="s">
        <v>1701</v>
      </c>
      <c r="AH127" s="81">
        <v>1191</v>
      </c>
      <c r="AJ127" s="81" t="s">
        <v>1041</v>
      </c>
      <c r="AK127" s="81" t="s">
        <v>1042</v>
      </c>
      <c r="AL127" s="81">
        <v>12</v>
      </c>
      <c r="AM127" s="81" t="s">
        <v>529</v>
      </c>
      <c r="AN127" s="81" t="s">
        <v>1100</v>
      </c>
      <c r="AO127" s="81">
        <v>1027</v>
      </c>
      <c r="AQ127" s="81" t="s">
        <v>847</v>
      </c>
      <c r="AR127" s="81" t="s">
        <v>848</v>
      </c>
      <c r="AS127" s="81">
        <v>6</v>
      </c>
      <c r="AT127" s="81" t="s">
        <v>436</v>
      </c>
      <c r="AU127" s="81" t="s">
        <v>2056</v>
      </c>
      <c r="AV127" s="81">
        <v>1192</v>
      </c>
      <c r="AX127" s="81" t="s">
        <v>729</v>
      </c>
      <c r="AY127" s="81" t="s">
        <v>730</v>
      </c>
      <c r="AZ127" s="81">
        <v>8</v>
      </c>
      <c r="BA127" s="81" t="s">
        <v>436</v>
      </c>
      <c r="BB127" s="81" t="s">
        <v>2107</v>
      </c>
      <c r="BC127" s="81">
        <v>1484</v>
      </c>
      <c r="BE127" s="81" t="s">
        <v>883</v>
      </c>
      <c r="BF127" s="81" t="s">
        <v>884</v>
      </c>
      <c r="BG127" s="81">
        <v>2</v>
      </c>
      <c r="BH127" s="81" t="s">
        <v>436</v>
      </c>
      <c r="BI127" s="81" t="s">
        <v>1148</v>
      </c>
      <c r="BJ127" s="81">
        <v>1091</v>
      </c>
      <c r="BL127" s="81" t="s">
        <v>798</v>
      </c>
      <c r="BM127" s="81" t="s">
        <v>799</v>
      </c>
      <c r="BN127" s="81">
        <v>12</v>
      </c>
      <c r="BO127" s="81" t="s">
        <v>437</v>
      </c>
      <c r="BP127" s="81" t="s">
        <v>1101</v>
      </c>
      <c r="BQ127" s="81">
        <v>1003</v>
      </c>
      <c r="BS127" s="81" t="s">
        <v>979</v>
      </c>
      <c r="BT127" s="81" t="s">
        <v>980</v>
      </c>
      <c r="BU127" s="81">
        <v>12</v>
      </c>
      <c r="BV127" s="81" t="s">
        <v>436</v>
      </c>
      <c r="BW127" s="81" t="s">
        <v>2053</v>
      </c>
      <c r="BX127" s="81">
        <v>1553</v>
      </c>
      <c r="BZ127" s="81" t="s">
        <v>969</v>
      </c>
      <c r="CA127" s="81" t="s">
        <v>970</v>
      </c>
      <c r="CB127" s="81">
        <v>12</v>
      </c>
      <c r="CC127" s="81" t="s">
        <v>437</v>
      </c>
      <c r="CD127" s="81" t="s">
        <v>1231</v>
      </c>
      <c r="CE127" s="81">
        <v>1078</v>
      </c>
      <c r="CG127" s="81" t="s">
        <v>895</v>
      </c>
      <c r="CH127" s="81" t="s">
        <v>896</v>
      </c>
      <c r="CI127" s="81">
        <v>12</v>
      </c>
      <c r="CJ127" s="81" t="s">
        <v>529</v>
      </c>
      <c r="CK127" s="81" t="s">
        <v>1682</v>
      </c>
      <c r="CL127" s="81">
        <v>1327</v>
      </c>
      <c r="CN127" s="81" t="s">
        <v>2234</v>
      </c>
      <c r="CO127" s="81" t="s">
        <v>2277</v>
      </c>
      <c r="CP127" s="81">
        <v>4</v>
      </c>
      <c r="CQ127" s="81" t="s">
        <v>1173</v>
      </c>
      <c r="CR127" s="81" t="s">
        <v>1174</v>
      </c>
      <c r="CS127" s="81">
        <v>0</v>
      </c>
      <c r="CU127" s="136" t="s">
        <v>733</v>
      </c>
      <c r="CV127" s="136" t="s">
        <v>734</v>
      </c>
      <c r="CW127" s="137">
        <v>4</v>
      </c>
      <c r="CX127" s="136" t="s">
        <v>529</v>
      </c>
      <c r="CY127" s="136" t="s">
        <v>1185</v>
      </c>
      <c r="CZ127" s="138">
        <v>1101</v>
      </c>
      <c r="DB127" s="136" t="s">
        <v>2375</v>
      </c>
      <c r="DC127" s="136" t="s">
        <v>2374</v>
      </c>
      <c r="DD127" s="137">
        <v>4</v>
      </c>
      <c r="DE127" s="136" t="s">
        <v>436</v>
      </c>
      <c r="DF127" s="136" t="s">
        <v>2198</v>
      </c>
      <c r="DG127" s="144">
        <v>1587</v>
      </c>
      <c r="DI127" s="136" t="s">
        <v>2262</v>
      </c>
      <c r="DJ127" s="136" t="s">
        <v>870</v>
      </c>
      <c r="DK127" s="137">
        <v>12</v>
      </c>
      <c r="DL127" s="136" t="s">
        <v>529</v>
      </c>
      <c r="DM127" s="136" t="s">
        <v>1873</v>
      </c>
      <c r="DN127" s="144">
        <v>1126</v>
      </c>
    </row>
    <row r="128" spans="1:118" x14ac:dyDescent="0.25">
      <c r="A128" s="81" t="s">
        <v>836</v>
      </c>
      <c r="B128" s="81" t="s">
        <v>837</v>
      </c>
      <c r="C128" s="81">
        <v>2</v>
      </c>
      <c r="D128" s="81" t="s">
        <v>529</v>
      </c>
      <c r="E128" s="81" t="s">
        <v>1817</v>
      </c>
      <c r="F128" s="81">
        <v>1509</v>
      </c>
      <c r="H128" s="81" t="s">
        <v>867</v>
      </c>
      <c r="I128" s="81" t="s">
        <v>868</v>
      </c>
      <c r="J128" s="81">
        <v>6</v>
      </c>
      <c r="K128" s="81" t="s">
        <v>437</v>
      </c>
      <c r="L128" s="81" t="s">
        <v>1229</v>
      </c>
      <c r="M128" s="81">
        <v>1194</v>
      </c>
      <c r="O128" s="81" t="s">
        <v>814</v>
      </c>
      <c r="P128" s="81" t="s">
        <v>815</v>
      </c>
      <c r="Q128" s="81">
        <v>24</v>
      </c>
      <c r="R128" s="81" t="s">
        <v>436</v>
      </c>
      <c r="S128" s="81" t="s">
        <v>1719</v>
      </c>
      <c r="T128" s="81">
        <v>1482</v>
      </c>
      <c r="V128" s="81" t="s">
        <v>804</v>
      </c>
      <c r="W128" s="81" t="s">
        <v>805</v>
      </c>
      <c r="X128" s="81">
        <v>24</v>
      </c>
      <c r="Y128" s="81" t="s">
        <v>529</v>
      </c>
      <c r="Z128" s="81" t="s">
        <v>1167</v>
      </c>
      <c r="AA128" s="81">
        <v>1031</v>
      </c>
      <c r="AC128" s="81" t="s">
        <v>1043</v>
      </c>
      <c r="AD128" s="81" t="s">
        <v>1044</v>
      </c>
      <c r="AE128" s="81">
        <v>12</v>
      </c>
      <c r="AF128" s="81" t="s">
        <v>529</v>
      </c>
      <c r="AG128" s="81" t="s">
        <v>1720</v>
      </c>
      <c r="AH128" s="81">
        <v>1101</v>
      </c>
      <c r="AJ128" s="81" t="s">
        <v>973</v>
      </c>
      <c r="AK128" s="81" t="s">
        <v>974</v>
      </c>
      <c r="AL128" s="81">
        <v>24</v>
      </c>
      <c r="AM128" s="81" t="s">
        <v>529</v>
      </c>
      <c r="AN128" s="81" t="s">
        <v>1100</v>
      </c>
      <c r="AO128" s="81">
        <v>1027</v>
      </c>
      <c r="AQ128" s="81" t="s">
        <v>765</v>
      </c>
      <c r="AR128" s="81" t="s">
        <v>766</v>
      </c>
      <c r="AS128" s="81">
        <v>2</v>
      </c>
      <c r="AT128" s="81" t="s">
        <v>436</v>
      </c>
      <c r="AU128" s="81" t="s">
        <v>2056</v>
      </c>
      <c r="AV128" s="81">
        <v>1192</v>
      </c>
      <c r="AX128" s="81" t="s">
        <v>729</v>
      </c>
      <c r="AY128" s="81" t="s">
        <v>730</v>
      </c>
      <c r="AZ128" s="81">
        <v>2</v>
      </c>
      <c r="BA128" s="81" t="s">
        <v>436</v>
      </c>
      <c r="BB128" s="81" t="s">
        <v>2059</v>
      </c>
      <c r="BC128" s="81">
        <v>1551</v>
      </c>
      <c r="BE128" s="81" t="s">
        <v>2321</v>
      </c>
      <c r="BF128" s="81" t="s">
        <v>901</v>
      </c>
      <c r="BG128" s="81">
        <v>2</v>
      </c>
      <c r="BH128" s="81" t="s">
        <v>436</v>
      </c>
      <c r="BI128" s="81" t="s">
        <v>1148</v>
      </c>
      <c r="BJ128" s="81">
        <v>1091</v>
      </c>
      <c r="BL128" s="81" t="s">
        <v>994</v>
      </c>
      <c r="BM128" s="81" t="s">
        <v>995</v>
      </c>
      <c r="BN128" s="81">
        <v>12</v>
      </c>
      <c r="BO128" s="81" t="s">
        <v>437</v>
      </c>
      <c r="BP128" s="81" t="s">
        <v>1101</v>
      </c>
      <c r="BQ128" s="81">
        <v>1003</v>
      </c>
      <c r="BS128" s="81" t="s">
        <v>992</v>
      </c>
      <c r="BT128" s="81" t="s">
        <v>993</v>
      </c>
      <c r="BU128" s="81">
        <v>12</v>
      </c>
      <c r="BV128" s="81" t="s">
        <v>436</v>
      </c>
      <c r="BW128" s="81" t="s">
        <v>2053</v>
      </c>
      <c r="BX128" s="81">
        <v>1553</v>
      </c>
      <c r="BZ128" s="81" t="s">
        <v>960</v>
      </c>
      <c r="CA128" s="81" t="s">
        <v>961</v>
      </c>
      <c r="CB128" s="81">
        <v>12</v>
      </c>
      <c r="CC128" s="81" t="s">
        <v>437</v>
      </c>
      <c r="CD128" s="81" t="s">
        <v>1231</v>
      </c>
      <c r="CE128" s="81">
        <v>1078</v>
      </c>
      <c r="CG128" s="81" t="s">
        <v>745</v>
      </c>
      <c r="CH128" s="81" t="s">
        <v>746</v>
      </c>
      <c r="CI128" s="81">
        <v>12</v>
      </c>
      <c r="CJ128" s="81" t="s">
        <v>529</v>
      </c>
      <c r="CK128" s="81" t="s">
        <v>1682</v>
      </c>
      <c r="CL128" s="81">
        <v>1327</v>
      </c>
      <c r="CN128" s="81" t="s">
        <v>2235</v>
      </c>
      <c r="CO128" s="81" t="s">
        <v>2278</v>
      </c>
      <c r="CP128" s="81">
        <v>4</v>
      </c>
      <c r="CQ128" s="81" t="s">
        <v>1173</v>
      </c>
      <c r="CR128" s="81" t="s">
        <v>1174</v>
      </c>
      <c r="CS128" s="81">
        <v>0</v>
      </c>
      <c r="CU128" s="136" t="s">
        <v>772</v>
      </c>
      <c r="CV128" s="136" t="s">
        <v>773</v>
      </c>
      <c r="CW128" s="137">
        <v>4</v>
      </c>
      <c r="CX128" s="136" t="s">
        <v>529</v>
      </c>
      <c r="CY128" s="136" t="s">
        <v>1154</v>
      </c>
      <c r="CZ128" s="138">
        <v>1439</v>
      </c>
      <c r="DB128" s="136" t="s">
        <v>2377</v>
      </c>
      <c r="DC128" s="136" t="s">
        <v>2376</v>
      </c>
      <c r="DD128" s="137">
        <v>4</v>
      </c>
      <c r="DE128" s="136" t="s">
        <v>436</v>
      </c>
      <c r="DF128" s="136" t="s">
        <v>2198</v>
      </c>
      <c r="DG128" s="144">
        <v>1587</v>
      </c>
      <c r="DI128" s="136" t="s">
        <v>2262</v>
      </c>
      <c r="DJ128" s="136" t="s">
        <v>870</v>
      </c>
      <c r="DK128" s="137">
        <v>12</v>
      </c>
      <c r="DL128" s="136" t="s">
        <v>529</v>
      </c>
      <c r="DM128" s="136" t="s">
        <v>1112</v>
      </c>
      <c r="DN128" s="144">
        <v>1039</v>
      </c>
    </row>
    <row r="129" spans="1:118" x14ac:dyDescent="0.25">
      <c r="A129" s="81" t="s">
        <v>962</v>
      </c>
      <c r="B129" s="81" t="s">
        <v>2206</v>
      </c>
      <c r="C129" s="81">
        <v>12</v>
      </c>
      <c r="D129" s="81" t="s">
        <v>529</v>
      </c>
      <c r="E129" s="81" t="s">
        <v>1817</v>
      </c>
      <c r="F129" s="81">
        <v>1509</v>
      </c>
      <c r="H129" s="81" t="s">
        <v>832</v>
      </c>
      <c r="I129" s="81" t="s">
        <v>833</v>
      </c>
      <c r="J129" s="81">
        <v>4</v>
      </c>
      <c r="K129" s="81" t="s">
        <v>437</v>
      </c>
      <c r="L129" s="81" t="s">
        <v>1229</v>
      </c>
      <c r="M129" s="81">
        <v>1194</v>
      </c>
      <c r="O129" s="81" t="s">
        <v>994</v>
      </c>
      <c r="P129" s="81" t="s">
        <v>995</v>
      </c>
      <c r="Q129" s="81">
        <v>12</v>
      </c>
      <c r="R129" s="81" t="s">
        <v>529</v>
      </c>
      <c r="S129" s="81" t="s">
        <v>1881</v>
      </c>
      <c r="T129" s="81">
        <v>1115</v>
      </c>
      <c r="V129" s="81" t="s">
        <v>2269</v>
      </c>
      <c r="W129" s="81" t="s">
        <v>767</v>
      </c>
      <c r="X129" s="81">
        <v>4</v>
      </c>
      <c r="Y129" s="81" t="s">
        <v>529</v>
      </c>
      <c r="Z129" s="81" t="s">
        <v>1167</v>
      </c>
      <c r="AA129" s="81">
        <v>1031</v>
      </c>
      <c r="AC129" s="81" t="s">
        <v>1043</v>
      </c>
      <c r="AD129" s="81" t="s">
        <v>1044</v>
      </c>
      <c r="AE129" s="81">
        <v>12</v>
      </c>
      <c r="AF129" s="81" t="s">
        <v>437</v>
      </c>
      <c r="AG129" s="81" t="s">
        <v>1721</v>
      </c>
      <c r="AH129" s="81">
        <v>1476</v>
      </c>
      <c r="AJ129" s="81" t="s">
        <v>814</v>
      </c>
      <c r="AK129" s="81" t="s">
        <v>815</v>
      </c>
      <c r="AL129" s="81">
        <v>60</v>
      </c>
      <c r="AM129" s="81" t="s">
        <v>529</v>
      </c>
      <c r="AN129" s="81" t="s">
        <v>1100</v>
      </c>
      <c r="AO129" s="81">
        <v>1027</v>
      </c>
      <c r="AQ129" s="81" t="s">
        <v>772</v>
      </c>
      <c r="AR129" s="81" t="s">
        <v>773</v>
      </c>
      <c r="AS129" s="81">
        <v>4</v>
      </c>
      <c r="AT129" s="81" t="s">
        <v>436</v>
      </c>
      <c r="AU129" s="81" t="s">
        <v>2056</v>
      </c>
      <c r="AV129" s="81">
        <v>1192</v>
      </c>
      <c r="AX129" s="81" t="s">
        <v>729</v>
      </c>
      <c r="AY129" s="81" t="s">
        <v>730</v>
      </c>
      <c r="AZ129" s="81">
        <v>2</v>
      </c>
      <c r="BA129" s="81" t="s">
        <v>436</v>
      </c>
      <c r="BB129" s="81" t="s">
        <v>2070</v>
      </c>
      <c r="BC129" s="81">
        <v>1560</v>
      </c>
      <c r="BE129" s="81" t="s">
        <v>842</v>
      </c>
      <c r="BF129" s="81" t="s">
        <v>843</v>
      </c>
      <c r="BG129" s="81">
        <v>4</v>
      </c>
      <c r="BH129" s="81" t="s">
        <v>436</v>
      </c>
      <c r="BI129" s="81" t="s">
        <v>1148</v>
      </c>
      <c r="BJ129" s="81">
        <v>1091</v>
      </c>
      <c r="BL129" s="81" t="s">
        <v>774</v>
      </c>
      <c r="BM129" s="81" t="s">
        <v>775</v>
      </c>
      <c r="BN129" s="81">
        <v>4</v>
      </c>
      <c r="BO129" s="81" t="s">
        <v>529</v>
      </c>
      <c r="BP129" s="81" t="s">
        <v>1817</v>
      </c>
      <c r="BQ129" s="81">
        <v>1509</v>
      </c>
      <c r="BS129" s="81" t="s">
        <v>780</v>
      </c>
      <c r="BT129" s="81" t="s">
        <v>781</v>
      </c>
      <c r="BU129" s="81">
        <v>12</v>
      </c>
      <c r="BV129" s="81" t="s">
        <v>436</v>
      </c>
      <c r="BW129" s="81" t="s">
        <v>2053</v>
      </c>
      <c r="BX129" s="81">
        <v>1553</v>
      </c>
      <c r="BZ129" s="81" t="s">
        <v>999</v>
      </c>
      <c r="CA129" s="81" t="s">
        <v>1000</v>
      </c>
      <c r="CB129" s="81">
        <v>12</v>
      </c>
      <c r="CC129" s="81" t="s">
        <v>437</v>
      </c>
      <c r="CD129" s="81" t="s">
        <v>1231</v>
      </c>
      <c r="CE129" s="81">
        <v>1078</v>
      </c>
      <c r="CG129" s="81" t="s">
        <v>747</v>
      </c>
      <c r="CH129" s="81" t="s">
        <v>748</v>
      </c>
      <c r="CI129" s="81">
        <v>12</v>
      </c>
      <c r="CJ129" s="81" t="s">
        <v>529</v>
      </c>
      <c r="CK129" s="81" t="s">
        <v>1682</v>
      </c>
      <c r="CL129" s="81">
        <v>1327</v>
      </c>
      <c r="CN129" s="81" t="s">
        <v>2236</v>
      </c>
      <c r="CO129" s="81" t="s">
        <v>2279</v>
      </c>
      <c r="CP129" s="81">
        <v>4</v>
      </c>
      <c r="CQ129" s="81" t="s">
        <v>1173</v>
      </c>
      <c r="CR129" s="81" t="s">
        <v>1174</v>
      </c>
      <c r="CS129" s="81">
        <v>0</v>
      </c>
      <c r="CU129" s="136" t="s">
        <v>772</v>
      </c>
      <c r="CV129" s="136" t="s">
        <v>773</v>
      </c>
      <c r="CW129" s="137">
        <v>4</v>
      </c>
      <c r="CX129" s="136" t="s">
        <v>436</v>
      </c>
      <c r="CY129" s="136" t="s">
        <v>2120</v>
      </c>
      <c r="CZ129" s="138">
        <v>1566</v>
      </c>
      <c r="DB129" s="136" t="s">
        <v>2375</v>
      </c>
      <c r="DC129" s="136" t="s">
        <v>2374</v>
      </c>
      <c r="DD129" s="137">
        <v>4</v>
      </c>
      <c r="DE129" s="136" t="s">
        <v>529</v>
      </c>
      <c r="DF129" s="136" t="s">
        <v>1873</v>
      </c>
      <c r="DG129" s="144">
        <v>1126</v>
      </c>
      <c r="DI129" s="136" t="s">
        <v>2262</v>
      </c>
      <c r="DJ129" s="136" t="s">
        <v>870</v>
      </c>
      <c r="DK129" s="137">
        <v>12</v>
      </c>
      <c r="DL129" s="136" t="s">
        <v>529</v>
      </c>
      <c r="DM129" s="136" t="s">
        <v>1185</v>
      </c>
      <c r="DN129" s="144">
        <v>1101</v>
      </c>
    </row>
    <row r="130" spans="1:118" x14ac:dyDescent="0.25">
      <c r="A130" s="81" t="s">
        <v>940</v>
      </c>
      <c r="B130" s="81" t="s">
        <v>941</v>
      </c>
      <c r="C130" s="81">
        <v>12</v>
      </c>
      <c r="D130" s="81" t="s">
        <v>529</v>
      </c>
      <c r="E130" s="81" t="s">
        <v>1817</v>
      </c>
      <c r="F130" s="81">
        <v>1509</v>
      </c>
      <c r="H130" s="81" t="s">
        <v>729</v>
      </c>
      <c r="I130" s="81" t="s">
        <v>730</v>
      </c>
      <c r="J130" s="81">
        <v>4</v>
      </c>
      <c r="K130" s="81" t="s">
        <v>437</v>
      </c>
      <c r="L130" s="81" t="s">
        <v>1229</v>
      </c>
      <c r="M130" s="81">
        <v>1194</v>
      </c>
      <c r="O130" s="81" t="s">
        <v>751</v>
      </c>
      <c r="P130" s="81" t="s">
        <v>752</v>
      </c>
      <c r="Q130" s="81">
        <v>12</v>
      </c>
      <c r="R130" s="81" t="s">
        <v>436</v>
      </c>
      <c r="S130" s="81" t="s">
        <v>1223</v>
      </c>
      <c r="T130" s="81">
        <v>1045</v>
      </c>
      <c r="V130" s="81" t="s">
        <v>832</v>
      </c>
      <c r="W130" s="81" t="s">
        <v>833</v>
      </c>
      <c r="X130" s="81">
        <v>4</v>
      </c>
      <c r="Y130" s="81" t="s">
        <v>529</v>
      </c>
      <c r="Z130" s="81" t="s">
        <v>1167</v>
      </c>
      <c r="AA130" s="81">
        <v>1031</v>
      </c>
      <c r="AC130" s="81" t="s">
        <v>1043</v>
      </c>
      <c r="AD130" s="81" t="s">
        <v>1044</v>
      </c>
      <c r="AE130" s="81">
        <v>12</v>
      </c>
      <c r="AF130" s="81" t="s">
        <v>437</v>
      </c>
      <c r="AG130" s="81" t="s">
        <v>1722</v>
      </c>
      <c r="AH130" s="81">
        <v>1247</v>
      </c>
      <c r="AJ130" s="81" t="s">
        <v>806</v>
      </c>
      <c r="AK130" s="81" t="s">
        <v>807</v>
      </c>
      <c r="AL130" s="81">
        <v>12</v>
      </c>
      <c r="AM130" s="81" t="s">
        <v>529</v>
      </c>
      <c r="AN130" s="81" t="s">
        <v>1100</v>
      </c>
      <c r="AO130" s="81">
        <v>1027</v>
      </c>
      <c r="AQ130" s="81" t="s">
        <v>737</v>
      </c>
      <c r="AR130" s="81" t="s">
        <v>738</v>
      </c>
      <c r="AS130" s="81">
        <v>2</v>
      </c>
      <c r="AT130" s="81" t="s">
        <v>436</v>
      </c>
      <c r="AU130" s="81" t="s">
        <v>2056</v>
      </c>
      <c r="AV130" s="81">
        <v>1192</v>
      </c>
      <c r="AX130" s="81" t="s">
        <v>729</v>
      </c>
      <c r="AY130" s="81" t="s">
        <v>730</v>
      </c>
      <c r="AZ130" s="81">
        <v>8</v>
      </c>
      <c r="BA130" s="81" t="s">
        <v>529</v>
      </c>
      <c r="BB130" s="81" t="s">
        <v>1139</v>
      </c>
      <c r="BC130" s="81">
        <v>1027</v>
      </c>
      <c r="BE130" s="81" t="s">
        <v>802</v>
      </c>
      <c r="BF130" s="81" t="s">
        <v>803</v>
      </c>
      <c r="BG130" s="81">
        <v>2</v>
      </c>
      <c r="BH130" s="81" t="s">
        <v>436</v>
      </c>
      <c r="BI130" s="81" t="s">
        <v>1148</v>
      </c>
      <c r="BJ130" s="81">
        <v>1091</v>
      </c>
      <c r="BL130" s="81" t="s">
        <v>1001</v>
      </c>
      <c r="BM130" s="81" t="s">
        <v>1002</v>
      </c>
      <c r="BN130" s="81">
        <v>24</v>
      </c>
      <c r="BO130" s="81" t="s">
        <v>436</v>
      </c>
      <c r="BP130" s="81" t="s">
        <v>1235</v>
      </c>
      <c r="BQ130" s="81">
        <v>1091</v>
      </c>
      <c r="BS130" s="81" t="s">
        <v>782</v>
      </c>
      <c r="BT130" s="81" t="s">
        <v>783</v>
      </c>
      <c r="BU130" s="81">
        <v>12</v>
      </c>
      <c r="BV130" s="81" t="s">
        <v>436</v>
      </c>
      <c r="BW130" s="81" t="s">
        <v>2053</v>
      </c>
      <c r="BX130" s="81">
        <v>1553</v>
      </c>
      <c r="BZ130" s="81" t="s">
        <v>1006</v>
      </c>
      <c r="CA130" s="81" t="s">
        <v>1007</v>
      </c>
      <c r="CB130" s="81">
        <v>4</v>
      </c>
      <c r="CC130" s="81" t="s">
        <v>436</v>
      </c>
      <c r="CD130" s="81" t="s">
        <v>1138</v>
      </c>
      <c r="CE130" s="81">
        <v>1060</v>
      </c>
      <c r="CG130" s="81" t="s">
        <v>798</v>
      </c>
      <c r="CH130" s="81" t="s">
        <v>799</v>
      </c>
      <c r="CI130" s="81">
        <v>12</v>
      </c>
      <c r="CJ130" s="81" t="s">
        <v>436</v>
      </c>
      <c r="CK130" s="81" t="s">
        <v>1706</v>
      </c>
      <c r="CL130" s="81">
        <v>1133</v>
      </c>
      <c r="CN130" s="81" t="s">
        <v>2237</v>
      </c>
      <c r="CO130" s="81" t="s">
        <v>2280</v>
      </c>
      <c r="CP130" s="81">
        <v>4</v>
      </c>
      <c r="CQ130" s="81" t="s">
        <v>1173</v>
      </c>
      <c r="CR130" s="81" t="s">
        <v>1174</v>
      </c>
      <c r="CS130" s="81">
        <v>0</v>
      </c>
      <c r="CU130" s="136" t="s">
        <v>873</v>
      </c>
      <c r="CV130" s="136" t="s">
        <v>874</v>
      </c>
      <c r="CW130" s="137">
        <v>6</v>
      </c>
      <c r="CX130" s="136" t="s">
        <v>529</v>
      </c>
      <c r="CY130" s="136" t="s">
        <v>1185</v>
      </c>
      <c r="CZ130" s="138">
        <v>1101</v>
      </c>
      <c r="DB130" s="136" t="s">
        <v>2371</v>
      </c>
      <c r="DC130" s="136" t="s">
        <v>2370</v>
      </c>
      <c r="DD130" s="137">
        <v>4</v>
      </c>
      <c r="DE130" s="136" t="s">
        <v>529</v>
      </c>
      <c r="DF130" s="136" t="s">
        <v>1873</v>
      </c>
      <c r="DG130" s="144">
        <v>1126</v>
      </c>
      <c r="DI130" s="136" t="s">
        <v>2262</v>
      </c>
      <c r="DJ130" s="136" t="s">
        <v>870</v>
      </c>
      <c r="DK130" s="137">
        <v>24</v>
      </c>
      <c r="DL130" s="136" t="s">
        <v>2152</v>
      </c>
      <c r="DM130" s="136" t="s">
        <v>2364</v>
      </c>
      <c r="DN130" s="144">
        <v>1593</v>
      </c>
    </row>
    <row r="131" spans="1:118" x14ac:dyDescent="0.25">
      <c r="A131" s="81" t="s">
        <v>869</v>
      </c>
      <c r="B131" s="81" t="s">
        <v>870</v>
      </c>
      <c r="C131" s="81">
        <v>12</v>
      </c>
      <c r="D131" s="81" t="s">
        <v>529</v>
      </c>
      <c r="E131" s="81" t="s">
        <v>1817</v>
      </c>
      <c r="F131" s="81">
        <v>1509</v>
      </c>
      <c r="H131" s="81" t="s">
        <v>847</v>
      </c>
      <c r="I131" s="81" t="s">
        <v>848</v>
      </c>
      <c r="J131" s="81">
        <v>6</v>
      </c>
      <c r="K131" s="81" t="s">
        <v>529</v>
      </c>
      <c r="L131" s="81" t="s">
        <v>1214</v>
      </c>
      <c r="M131" s="81">
        <v>1209</v>
      </c>
      <c r="O131" s="81" t="s">
        <v>1043</v>
      </c>
      <c r="P131" s="81" t="s">
        <v>1044</v>
      </c>
      <c r="Q131" s="81">
        <v>12</v>
      </c>
      <c r="R131" s="81" t="s">
        <v>436</v>
      </c>
      <c r="S131" s="81" t="s">
        <v>1223</v>
      </c>
      <c r="T131" s="81">
        <v>1045</v>
      </c>
      <c r="V131" s="81" t="s">
        <v>1778</v>
      </c>
      <c r="W131" s="81" t="s">
        <v>758</v>
      </c>
      <c r="X131" s="81">
        <v>10</v>
      </c>
      <c r="Y131" s="81" t="s">
        <v>529</v>
      </c>
      <c r="Z131" s="81" t="s">
        <v>1770</v>
      </c>
      <c r="AA131" s="81">
        <v>1037</v>
      </c>
      <c r="AC131" s="81" t="s">
        <v>804</v>
      </c>
      <c r="AD131" s="81" t="s">
        <v>805</v>
      </c>
      <c r="AE131" s="81">
        <v>12</v>
      </c>
      <c r="AF131" s="81" t="s">
        <v>436</v>
      </c>
      <c r="AG131" s="81" t="s">
        <v>1719</v>
      </c>
      <c r="AH131" s="81">
        <v>1482</v>
      </c>
      <c r="AJ131" s="81" t="s">
        <v>871</v>
      </c>
      <c r="AK131" s="81" t="s">
        <v>872</v>
      </c>
      <c r="AL131" s="81">
        <v>6</v>
      </c>
      <c r="AM131" s="81" t="s">
        <v>529</v>
      </c>
      <c r="AN131" s="81" t="s">
        <v>1100</v>
      </c>
      <c r="AO131" s="81">
        <v>1027</v>
      </c>
      <c r="AQ131" s="81" t="s">
        <v>729</v>
      </c>
      <c r="AR131" s="81" t="s">
        <v>730</v>
      </c>
      <c r="AS131" s="81">
        <v>4</v>
      </c>
      <c r="AT131" s="81" t="s">
        <v>436</v>
      </c>
      <c r="AU131" s="81" t="s">
        <v>2056</v>
      </c>
      <c r="AV131" s="81">
        <v>1192</v>
      </c>
      <c r="AX131" s="81" t="s">
        <v>729</v>
      </c>
      <c r="AY131" s="81" t="s">
        <v>730</v>
      </c>
      <c r="AZ131" s="81">
        <v>12</v>
      </c>
      <c r="BA131" s="81" t="s">
        <v>437</v>
      </c>
      <c r="BB131" s="81" t="s">
        <v>1181</v>
      </c>
      <c r="BC131" s="81">
        <v>1044</v>
      </c>
      <c r="BE131" s="81" t="s">
        <v>765</v>
      </c>
      <c r="BF131" s="81" t="s">
        <v>766</v>
      </c>
      <c r="BG131" s="81">
        <v>4</v>
      </c>
      <c r="BH131" s="81" t="s">
        <v>436</v>
      </c>
      <c r="BI131" s="81" t="s">
        <v>2056</v>
      </c>
      <c r="BJ131" s="81">
        <v>1192</v>
      </c>
      <c r="BL131" s="81" t="s">
        <v>780</v>
      </c>
      <c r="BM131" s="81" t="s">
        <v>781</v>
      </c>
      <c r="BN131" s="81">
        <v>12</v>
      </c>
      <c r="BO131" s="81" t="s">
        <v>437</v>
      </c>
      <c r="BP131" s="81" t="s">
        <v>1707</v>
      </c>
      <c r="BQ131" s="81">
        <v>1110</v>
      </c>
      <c r="BS131" s="81" t="s">
        <v>747</v>
      </c>
      <c r="BT131" s="81" t="s">
        <v>748</v>
      </c>
      <c r="BU131" s="81">
        <v>12</v>
      </c>
      <c r="BV131" s="81" t="s">
        <v>436</v>
      </c>
      <c r="BW131" s="81" t="s">
        <v>2053</v>
      </c>
      <c r="BX131" s="81">
        <v>1553</v>
      </c>
      <c r="BZ131" s="81" t="s">
        <v>804</v>
      </c>
      <c r="CA131" s="81" t="s">
        <v>805</v>
      </c>
      <c r="CB131" s="81">
        <v>12</v>
      </c>
      <c r="CC131" s="81" t="s">
        <v>436</v>
      </c>
      <c r="CD131" s="81" t="s">
        <v>2173</v>
      </c>
      <c r="CE131" s="81">
        <v>1240</v>
      </c>
      <c r="CG131" s="81" t="s">
        <v>994</v>
      </c>
      <c r="CH131" s="81" t="s">
        <v>995</v>
      </c>
      <c r="CI131" s="81">
        <v>12</v>
      </c>
      <c r="CJ131" s="81" t="s">
        <v>436</v>
      </c>
      <c r="CK131" s="81" t="s">
        <v>1706</v>
      </c>
      <c r="CL131" s="81">
        <v>1133</v>
      </c>
      <c r="CN131" s="81" t="s">
        <v>2238</v>
      </c>
      <c r="CO131" s="81" t="s">
        <v>2281</v>
      </c>
      <c r="CP131" s="81">
        <v>4</v>
      </c>
      <c r="CQ131" s="81" t="s">
        <v>1173</v>
      </c>
      <c r="CR131" s="81" t="s">
        <v>1174</v>
      </c>
      <c r="CS131" s="81">
        <v>0</v>
      </c>
      <c r="CU131" s="136" t="s">
        <v>2260</v>
      </c>
      <c r="CV131" s="136" t="s">
        <v>2304</v>
      </c>
      <c r="CW131" s="137">
        <v>4</v>
      </c>
      <c r="CX131" s="136" t="s">
        <v>529</v>
      </c>
      <c r="CY131" s="136" t="s">
        <v>1867</v>
      </c>
      <c r="CZ131" s="138">
        <v>1089</v>
      </c>
      <c r="DB131" s="136" t="s">
        <v>2379</v>
      </c>
      <c r="DC131" s="136" t="s">
        <v>2378</v>
      </c>
      <c r="DD131" s="137">
        <v>12</v>
      </c>
      <c r="DE131" s="136" t="s">
        <v>529</v>
      </c>
      <c r="DF131" s="136" t="s">
        <v>1192</v>
      </c>
      <c r="DG131" s="144">
        <v>1100</v>
      </c>
      <c r="DI131" s="136" t="s">
        <v>2262</v>
      </c>
      <c r="DJ131" s="136" t="s">
        <v>870</v>
      </c>
      <c r="DK131" s="137">
        <v>12</v>
      </c>
      <c r="DL131" s="136" t="s">
        <v>529</v>
      </c>
      <c r="DM131" s="136" t="s">
        <v>1100</v>
      </c>
      <c r="DN131" s="144">
        <v>1027</v>
      </c>
    </row>
    <row r="132" spans="1:118" x14ac:dyDescent="0.25">
      <c r="A132" s="81" t="s">
        <v>1933</v>
      </c>
      <c r="B132" s="81" t="s">
        <v>1484</v>
      </c>
      <c r="C132" s="81">
        <v>2</v>
      </c>
      <c r="D132" s="81" t="s">
        <v>529</v>
      </c>
      <c r="E132" s="81" t="s">
        <v>1817</v>
      </c>
      <c r="F132" s="81">
        <v>1509</v>
      </c>
      <c r="H132" s="81" t="s">
        <v>864</v>
      </c>
      <c r="I132" s="81" t="s">
        <v>865</v>
      </c>
      <c r="J132" s="81">
        <v>4</v>
      </c>
      <c r="K132" s="81" t="s">
        <v>529</v>
      </c>
      <c r="L132" s="81" t="s">
        <v>1214</v>
      </c>
      <c r="M132" s="81">
        <v>1209</v>
      </c>
      <c r="O132" s="81" t="s">
        <v>804</v>
      </c>
      <c r="P132" s="81" t="s">
        <v>805</v>
      </c>
      <c r="Q132" s="81">
        <v>12</v>
      </c>
      <c r="R132" s="81" t="s">
        <v>436</v>
      </c>
      <c r="S132" s="81" t="s">
        <v>1223</v>
      </c>
      <c r="T132" s="81">
        <v>1045</v>
      </c>
      <c r="V132" s="81" t="s">
        <v>862</v>
      </c>
      <c r="W132" s="81" t="s">
        <v>863</v>
      </c>
      <c r="X132" s="81">
        <v>2</v>
      </c>
      <c r="Y132" s="81" t="s">
        <v>529</v>
      </c>
      <c r="Z132" s="81" t="s">
        <v>1770</v>
      </c>
      <c r="AA132" s="81">
        <v>1037</v>
      </c>
      <c r="AC132" s="81" t="s">
        <v>780</v>
      </c>
      <c r="AD132" s="81" t="s">
        <v>781</v>
      </c>
      <c r="AE132" s="81">
        <v>12</v>
      </c>
      <c r="AF132" s="81" t="s">
        <v>529</v>
      </c>
      <c r="AG132" s="81" t="s">
        <v>1720</v>
      </c>
      <c r="AH132" s="81">
        <v>1101</v>
      </c>
      <c r="AJ132" s="81" t="s">
        <v>774</v>
      </c>
      <c r="AK132" s="81" t="s">
        <v>775</v>
      </c>
      <c r="AL132" s="81">
        <v>4</v>
      </c>
      <c r="AM132" s="81" t="s">
        <v>529</v>
      </c>
      <c r="AN132" s="81" t="s">
        <v>1100</v>
      </c>
      <c r="AO132" s="81">
        <v>1027</v>
      </c>
      <c r="AQ132" s="81" t="s">
        <v>904</v>
      </c>
      <c r="AR132" s="81" t="s">
        <v>905</v>
      </c>
      <c r="AS132" s="81">
        <v>2</v>
      </c>
      <c r="AT132" s="81" t="s">
        <v>436</v>
      </c>
      <c r="AU132" s="81" t="s">
        <v>2056</v>
      </c>
      <c r="AV132" s="81">
        <v>1192</v>
      </c>
      <c r="AX132" s="81" t="s">
        <v>729</v>
      </c>
      <c r="AY132" s="81" t="s">
        <v>730</v>
      </c>
      <c r="AZ132" s="81">
        <v>12</v>
      </c>
      <c r="BA132" s="81" t="s">
        <v>437</v>
      </c>
      <c r="BB132" s="81" t="s">
        <v>1754</v>
      </c>
      <c r="BC132" s="81">
        <v>1180</v>
      </c>
      <c r="BE132" s="81" t="s">
        <v>810</v>
      </c>
      <c r="BF132" s="81" t="s">
        <v>811</v>
      </c>
      <c r="BG132" s="81">
        <v>2</v>
      </c>
      <c r="BH132" s="81" t="s">
        <v>436</v>
      </c>
      <c r="BI132" s="81" t="s">
        <v>2056</v>
      </c>
      <c r="BJ132" s="81">
        <v>1192</v>
      </c>
      <c r="BL132" s="81" t="s">
        <v>747</v>
      </c>
      <c r="BM132" s="81" t="s">
        <v>748</v>
      </c>
      <c r="BN132" s="81">
        <v>12</v>
      </c>
      <c r="BO132" s="81" t="s">
        <v>437</v>
      </c>
      <c r="BP132" s="81" t="s">
        <v>1707</v>
      </c>
      <c r="BQ132" s="81">
        <v>1110</v>
      </c>
      <c r="BS132" s="81" t="s">
        <v>814</v>
      </c>
      <c r="BT132" s="81" t="s">
        <v>815</v>
      </c>
      <c r="BU132" s="81">
        <v>12</v>
      </c>
      <c r="BV132" s="81" t="s">
        <v>529</v>
      </c>
      <c r="BW132" s="81" t="s">
        <v>1770</v>
      </c>
      <c r="BX132" s="81">
        <v>1037</v>
      </c>
      <c r="BZ132" s="81" t="s">
        <v>747</v>
      </c>
      <c r="CA132" s="81" t="s">
        <v>748</v>
      </c>
      <c r="CB132" s="81">
        <v>12</v>
      </c>
      <c r="CC132" s="81" t="s">
        <v>436</v>
      </c>
      <c r="CD132" s="81" t="s">
        <v>2173</v>
      </c>
      <c r="CE132" s="81">
        <v>1240</v>
      </c>
      <c r="CG132" s="81" t="s">
        <v>780</v>
      </c>
      <c r="CH132" s="81" t="s">
        <v>781</v>
      </c>
      <c r="CI132" s="81">
        <v>12</v>
      </c>
      <c r="CJ132" s="81" t="s">
        <v>436</v>
      </c>
      <c r="CK132" s="81" t="s">
        <v>1706</v>
      </c>
      <c r="CL132" s="81">
        <v>1133</v>
      </c>
      <c r="CN132" s="81" t="s">
        <v>2239</v>
      </c>
      <c r="CO132" s="81" t="s">
        <v>2282</v>
      </c>
      <c r="CP132" s="81">
        <v>3</v>
      </c>
      <c r="CQ132" s="81" t="s">
        <v>1173</v>
      </c>
      <c r="CR132" s="81" t="s">
        <v>1174</v>
      </c>
      <c r="CS132" s="81">
        <v>0</v>
      </c>
      <c r="CU132" s="136" t="s">
        <v>893</v>
      </c>
      <c r="CV132" s="136" t="s">
        <v>894</v>
      </c>
      <c r="CW132" s="137">
        <v>24</v>
      </c>
      <c r="CX132" s="136" t="s">
        <v>529</v>
      </c>
      <c r="CY132" s="136" t="s">
        <v>1185</v>
      </c>
      <c r="CZ132" s="138">
        <v>1101</v>
      </c>
      <c r="DB132" s="136" t="s">
        <v>2375</v>
      </c>
      <c r="DC132" s="136" t="s">
        <v>2374</v>
      </c>
      <c r="DD132" s="137">
        <v>2</v>
      </c>
      <c r="DE132" s="136" t="s">
        <v>529</v>
      </c>
      <c r="DF132" s="136" t="s">
        <v>1192</v>
      </c>
      <c r="DG132" s="144">
        <v>1100</v>
      </c>
      <c r="DI132" s="136" t="s">
        <v>2416</v>
      </c>
      <c r="DJ132" s="136" t="s">
        <v>1072</v>
      </c>
      <c r="DK132" s="137">
        <v>2</v>
      </c>
      <c r="DL132" s="136" t="s">
        <v>436</v>
      </c>
      <c r="DM132" s="136" t="s">
        <v>1684</v>
      </c>
      <c r="DN132" s="144">
        <v>1113</v>
      </c>
    </row>
    <row r="133" spans="1:118" x14ac:dyDescent="0.25">
      <c r="A133" s="81" t="s">
        <v>845</v>
      </c>
      <c r="B133" s="81" t="s">
        <v>846</v>
      </c>
      <c r="C133" s="81">
        <v>6</v>
      </c>
      <c r="D133" s="81" t="s">
        <v>529</v>
      </c>
      <c r="E133" s="81" t="s">
        <v>1817</v>
      </c>
      <c r="F133" s="81">
        <v>1509</v>
      </c>
      <c r="H133" s="81" t="s">
        <v>816</v>
      </c>
      <c r="I133" s="81" t="s">
        <v>817</v>
      </c>
      <c r="J133" s="81">
        <v>6</v>
      </c>
      <c r="K133" s="81" t="s">
        <v>529</v>
      </c>
      <c r="L133" s="81" t="s">
        <v>1214</v>
      </c>
      <c r="M133" s="81">
        <v>1209</v>
      </c>
      <c r="O133" s="81" t="s">
        <v>1056</v>
      </c>
      <c r="P133" s="81" t="s">
        <v>1057</v>
      </c>
      <c r="Q133" s="81">
        <v>12</v>
      </c>
      <c r="R133" s="81" t="s">
        <v>436</v>
      </c>
      <c r="S133" s="81" t="s">
        <v>1223</v>
      </c>
      <c r="T133" s="81">
        <v>1045</v>
      </c>
      <c r="V133" s="81" t="s">
        <v>759</v>
      </c>
      <c r="W133" s="81" t="s">
        <v>760</v>
      </c>
      <c r="X133" s="81">
        <v>2</v>
      </c>
      <c r="Y133" s="81" t="s">
        <v>529</v>
      </c>
      <c r="Z133" s="81" t="s">
        <v>1770</v>
      </c>
      <c r="AA133" s="81">
        <v>1037</v>
      </c>
      <c r="AC133" s="81" t="s">
        <v>782</v>
      </c>
      <c r="AD133" s="81" t="s">
        <v>783</v>
      </c>
      <c r="AE133" s="81">
        <v>12</v>
      </c>
      <c r="AF133" s="81" t="s">
        <v>437</v>
      </c>
      <c r="AG133" s="81" t="s">
        <v>1210</v>
      </c>
      <c r="AH133" s="81">
        <v>1351</v>
      </c>
      <c r="AJ133" s="81" t="s">
        <v>818</v>
      </c>
      <c r="AK133" s="81" t="s">
        <v>819</v>
      </c>
      <c r="AL133" s="81">
        <v>4</v>
      </c>
      <c r="AM133" s="81" t="s">
        <v>529</v>
      </c>
      <c r="AN133" s="81" t="s">
        <v>1100</v>
      </c>
      <c r="AO133" s="81">
        <v>1027</v>
      </c>
      <c r="AQ133" s="81" t="s">
        <v>838</v>
      </c>
      <c r="AR133" s="81" t="s">
        <v>839</v>
      </c>
      <c r="AS133" s="81">
        <v>2</v>
      </c>
      <c r="AT133" s="81" t="s">
        <v>436</v>
      </c>
      <c r="AU133" s="81" t="s">
        <v>2056</v>
      </c>
      <c r="AV133" s="81">
        <v>1192</v>
      </c>
      <c r="AX133" s="81" t="s">
        <v>729</v>
      </c>
      <c r="AY133" s="81" t="s">
        <v>730</v>
      </c>
      <c r="AZ133" s="81">
        <v>6</v>
      </c>
      <c r="BA133" s="81" t="s">
        <v>529</v>
      </c>
      <c r="BB133" s="81" t="s">
        <v>1118</v>
      </c>
      <c r="BC133" s="81">
        <v>1063</v>
      </c>
      <c r="BE133" s="81" t="s">
        <v>867</v>
      </c>
      <c r="BF133" s="81" t="s">
        <v>868</v>
      </c>
      <c r="BG133" s="81">
        <v>4</v>
      </c>
      <c r="BH133" s="81" t="s">
        <v>436</v>
      </c>
      <c r="BI133" s="81" t="s">
        <v>2056</v>
      </c>
      <c r="BJ133" s="81">
        <v>1192</v>
      </c>
      <c r="BL133" s="81" t="s">
        <v>814</v>
      </c>
      <c r="BM133" s="81" t="s">
        <v>815</v>
      </c>
      <c r="BN133" s="81">
        <v>24</v>
      </c>
      <c r="BO133" s="81" t="s">
        <v>436</v>
      </c>
      <c r="BP133" s="81" t="s">
        <v>2164</v>
      </c>
      <c r="BQ133" s="81">
        <v>1579</v>
      </c>
      <c r="BS133" s="81" t="s">
        <v>780</v>
      </c>
      <c r="BT133" s="81" t="s">
        <v>781</v>
      </c>
      <c r="BU133" s="81">
        <v>12</v>
      </c>
      <c r="BV133" s="81" t="s">
        <v>436</v>
      </c>
      <c r="BW133" s="81" t="s">
        <v>2188</v>
      </c>
      <c r="BX133" s="81">
        <v>1273</v>
      </c>
      <c r="BZ133" s="81" t="s">
        <v>804</v>
      </c>
      <c r="CA133" s="81" t="s">
        <v>805</v>
      </c>
      <c r="CB133" s="81">
        <v>12</v>
      </c>
      <c r="CC133" s="81" t="s">
        <v>436</v>
      </c>
      <c r="CD133" s="81" t="s">
        <v>1885</v>
      </c>
      <c r="CE133" s="81">
        <v>1295</v>
      </c>
      <c r="CG133" s="81" t="s">
        <v>804</v>
      </c>
      <c r="CH133" s="81" t="s">
        <v>805</v>
      </c>
      <c r="CI133" s="81">
        <v>24</v>
      </c>
      <c r="CJ133" s="81" t="s">
        <v>529</v>
      </c>
      <c r="CK133" s="81" t="s">
        <v>1203</v>
      </c>
      <c r="CL133" s="81">
        <v>1440</v>
      </c>
      <c r="CN133" s="81" t="s">
        <v>2240</v>
      </c>
      <c r="CO133" s="81" t="s">
        <v>2283</v>
      </c>
      <c r="CP133" s="81">
        <v>3</v>
      </c>
      <c r="CQ133" s="81" t="s">
        <v>1173</v>
      </c>
      <c r="CR133" s="81" t="s">
        <v>1174</v>
      </c>
      <c r="CS133" s="81">
        <v>0</v>
      </c>
      <c r="CU133" s="136" t="s">
        <v>729</v>
      </c>
      <c r="CV133" s="136" t="s">
        <v>730</v>
      </c>
      <c r="CW133" s="137">
        <v>2</v>
      </c>
      <c r="CX133" s="136" t="s">
        <v>529</v>
      </c>
      <c r="CY133" s="136" t="s">
        <v>1154</v>
      </c>
      <c r="CZ133" s="138">
        <v>1439</v>
      </c>
      <c r="DB133" s="136" t="s">
        <v>2377</v>
      </c>
      <c r="DC133" s="136" t="s">
        <v>2376</v>
      </c>
      <c r="DD133" s="137">
        <v>2</v>
      </c>
      <c r="DE133" s="136" t="s">
        <v>529</v>
      </c>
      <c r="DF133" s="136" t="s">
        <v>1192</v>
      </c>
      <c r="DG133" s="144">
        <v>1100</v>
      </c>
      <c r="DI133" s="136" t="s">
        <v>2379</v>
      </c>
      <c r="DJ133" s="136" t="s">
        <v>2378</v>
      </c>
      <c r="DK133" s="137">
        <v>100</v>
      </c>
      <c r="DL133" s="136" t="s">
        <v>1173</v>
      </c>
      <c r="DM133" s="136" t="s">
        <v>2316</v>
      </c>
      <c r="DN133" s="144">
        <v>0</v>
      </c>
    </row>
    <row r="134" spans="1:118" x14ac:dyDescent="0.25">
      <c r="A134" s="81" t="s">
        <v>832</v>
      </c>
      <c r="B134" s="81" t="s">
        <v>833</v>
      </c>
      <c r="C134" s="81">
        <v>2</v>
      </c>
      <c r="D134" s="81" t="s">
        <v>529</v>
      </c>
      <c r="E134" s="81" t="s">
        <v>1817</v>
      </c>
      <c r="F134" s="81">
        <v>1509</v>
      </c>
      <c r="H134" s="81" t="s">
        <v>745</v>
      </c>
      <c r="I134" s="81" t="s">
        <v>746</v>
      </c>
      <c r="J134" s="81">
        <v>12</v>
      </c>
      <c r="K134" s="81" t="s">
        <v>529</v>
      </c>
      <c r="L134" s="81" t="s">
        <v>1214</v>
      </c>
      <c r="M134" s="81">
        <v>1209</v>
      </c>
      <c r="O134" s="81" t="s">
        <v>757</v>
      </c>
      <c r="P134" s="81" t="s">
        <v>758</v>
      </c>
      <c r="Q134" s="81">
        <v>12</v>
      </c>
      <c r="R134" s="81" t="s">
        <v>436</v>
      </c>
      <c r="S134" s="81" t="s">
        <v>1223</v>
      </c>
      <c r="T134" s="81">
        <v>1045</v>
      </c>
      <c r="V134" s="81" t="s">
        <v>994</v>
      </c>
      <c r="W134" s="81" t="s">
        <v>995</v>
      </c>
      <c r="X134" s="81">
        <v>12</v>
      </c>
      <c r="Y134" s="81" t="s">
        <v>529</v>
      </c>
      <c r="Z134" s="81" t="s">
        <v>1770</v>
      </c>
      <c r="AA134" s="81">
        <v>1037</v>
      </c>
      <c r="AC134" s="81" t="s">
        <v>804</v>
      </c>
      <c r="AD134" s="81" t="s">
        <v>805</v>
      </c>
      <c r="AE134" s="81">
        <v>12</v>
      </c>
      <c r="AF134" s="81" t="s">
        <v>529</v>
      </c>
      <c r="AG134" s="81" t="s">
        <v>1720</v>
      </c>
      <c r="AH134" s="81">
        <v>1101</v>
      </c>
      <c r="AJ134" s="81" t="s">
        <v>832</v>
      </c>
      <c r="AK134" s="81" t="s">
        <v>833</v>
      </c>
      <c r="AL134" s="81">
        <v>4</v>
      </c>
      <c r="AM134" s="81" t="s">
        <v>529</v>
      </c>
      <c r="AN134" s="81" t="s">
        <v>1100</v>
      </c>
      <c r="AO134" s="81">
        <v>1027</v>
      </c>
      <c r="AQ134" s="81" t="s">
        <v>2323</v>
      </c>
      <c r="AR134" s="81" t="s">
        <v>851</v>
      </c>
      <c r="AS134" s="81">
        <v>4</v>
      </c>
      <c r="AT134" s="81" t="s">
        <v>436</v>
      </c>
      <c r="AU134" s="81" t="s">
        <v>2056</v>
      </c>
      <c r="AV134" s="81">
        <v>1192</v>
      </c>
      <c r="AX134" s="81" t="s">
        <v>729</v>
      </c>
      <c r="AY134" s="81" t="s">
        <v>730</v>
      </c>
      <c r="AZ134" s="81">
        <v>6</v>
      </c>
      <c r="BA134" s="81" t="s">
        <v>529</v>
      </c>
      <c r="BB134" s="81" t="s">
        <v>1157</v>
      </c>
      <c r="BC134" s="81">
        <v>1399</v>
      </c>
      <c r="BE134" s="81" t="s">
        <v>887</v>
      </c>
      <c r="BF134" s="81" t="s">
        <v>888</v>
      </c>
      <c r="BG134" s="81">
        <v>4</v>
      </c>
      <c r="BH134" s="81" t="s">
        <v>436</v>
      </c>
      <c r="BI134" s="81" t="s">
        <v>2056</v>
      </c>
      <c r="BJ134" s="81">
        <v>1192</v>
      </c>
      <c r="BL134" s="81" t="s">
        <v>804</v>
      </c>
      <c r="BM134" s="81" t="s">
        <v>805</v>
      </c>
      <c r="BN134" s="81">
        <v>12</v>
      </c>
      <c r="BO134" s="81" t="s">
        <v>436</v>
      </c>
      <c r="BP134" s="81" t="s">
        <v>2164</v>
      </c>
      <c r="BQ134" s="81">
        <v>1579</v>
      </c>
      <c r="BS134" s="81" t="s">
        <v>747</v>
      </c>
      <c r="BT134" s="81" t="s">
        <v>748</v>
      </c>
      <c r="BU134" s="81">
        <v>12</v>
      </c>
      <c r="BV134" s="81" t="s">
        <v>436</v>
      </c>
      <c r="BW134" s="81" t="s">
        <v>2188</v>
      </c>
      <c r="BX134" s="81">
        <v>1273</v>
      </c>
      <c r="BZ134" s="81" t="s">
        <v>782</v>
      </c>
      <c r="CA134" s="81" t="s">
        <v>783</v>
      </c>
      <c r="CB134" s="81">
        <v>12</v>
      </c>
      <c r="CC134" s="81" t="s">
        <v>436</v>
      </c>
      <c r="CD134" s="81" t="s">
        <v>1217</v>
      </c>
      <c r="CE134" s="81">
        <v>1160</v>
      </c>
      <c r="CG134" s="81" t="s">
        <v>999</v>
      </c>
      <c r="CH134" s="81" t="s">
        <v>1000</v>
      </c>
      <c r="CI134" s="81">
        <v>12</v>
      </c>
      <c r="CJ134" s="81" t="s">
        <v>529</v>
      </c>
      <c r="CK134" s="81" t="s">
        <v>1203</v>
      </c>
      <c r="CL134" s="81">
        <v>1440</v>
      </c>
      <c r="CN134" s="81" t="s">
        <v>2241</v>
      </c>
      <c r="CO134" s="81" t="s">
        <v>2284</v>
      </c>
      <c r="CP134" s="81">
        <v>2</v>
      </c>
      <c r="CQ134" s="81" t="s">
        <v>1173</v>
      </c>
      <c r="CR134" s="81" t="s">
        <v>1174</v>
      </c>
      <c r="CS134" s="81">
        <v>0</v>
      </c>
      <c r="CU134" s="136" t="s">
        <v>733</v>
      </c>
      <c r="CV134" s="136" t="s">
        <v>734</v>
      </c>
      <c r="CW134" s="137">
        <v>6</v>
      </c>
      <c r="CX134" s="136" t="s">
        <v>529</v>
      </c>
      <c r="CY134" s="136" t="s">
        <v>2180</v>
      </c>
      <c r="CZ134" s="138">
        <v>1123</v>
      </c>
      <c r="DB134" s="136" t="s">
        <v>2373</v>
      </c>
      <c r="DC134" s="136" t="s">
        <v>2372</v>
      </c>
      <c r="DD134" s="137">
        <v>2</v>
      </c>
      <c r="DE134" s="136" t="s">
        <v>529</v>
      </c>
      <c r="DF134" s="136" t="s">
        <v>1192</v>
      </c>
      <c r="DG134" s="144">
        <v>1100</v>
      </c>
      <c r="DI134" s="136" t="s">
        <v>2379</v>
      </c>
      <c r="DJ134" s="136" t="s">
        <v>2378</v>
      </c>
      <c r="DK134" s="137">
        <v>100</v>
      </c>
      <c r="DL134" s="136" t="s">
        <v>1173</v>
      </c>
      <c r="DM134" s="136" t="s">
        <v>2316</v>
      </c>
      <c r="DN134" s="144">
        <v>0</v>
      </c>
    </row>
    <row r="135" spans="1:118" x14ac:dyDescent="0.25">
      <c r="A135" s="81" t="s">
        <v>743</v>
      </c>
      <c r="B135" s="81" t="s">
        <v>744</v>
      </c>
      <c r="C135" s="81">
        <v>12</v>
      </c>
      <c r="D135" s="81" t="s">
        <v>529</v>
      </c>
      <c r="E135" s="81" t="s">
        <v>1817</v>
      </c>
      <c r="F135" s="81">
        <v>1509</v>
      </c>
      <c r="H135" s="81" t="s">
        <v>770</v>
      </c>
      <c r="I135" s="81" t="s">
        <v>771</v>
      </c>
      <c r="J135" s="81">
        <v>4</v>
      </c>
      <c r="K135" s="81" t="s">
        <v>529</v>
      </c>
      <c r="L135" s="81" t="s">
        <v>1214</v>
      </c>
      <c r="M135" s="81">
        <v>1209</v>
      </c>
      <c r="O135" s="81" t="s">
        <v>814</v>
      </c>
      <c r="P135" s="81" t="s">
        <v>815</v>
      </c>
      <c r="Q135" s="81">
        <v>12</v>
      </c>
      <c r="R135" s="81" t="s">
        <v>436</v>
      </c>
      <c r="S135" s="81" t="s">
        <v>1223</v>
      </c>
      <c r="T135" s="81">
        <v>1045</v>
      </c>
      <c r="V135" s="81" t="s">
        <v>780</v>
      </c>
      <c r="W135" s="81" t="s">
        <v>781</v>
      </c>
      <c r="X135" s="81">
        <v>24</v>
      </c>
      <c r="Y135" s="81" t="s">
        <v>529</v>
      </c>
      <c r="Z135" s="81" t="s">
        <v>1770</v>
      </c>
      <c r="AA135" s="81">
        <v>1037</v>
      </c>
      <c r="AC135" s="81" t="s">
        <v>778</v>
      </c>
      <c r="AD135" s="81" t="s">
        <v>779</v>
      </c>
      <c r="AE135" s="81">
        <v>12</v>
      </c>
      <c r="AF135" s="81" t="s">
        <v>529</v>
      </c>
      <c r="AG135" s="81" t="s">
        <v>1240</v>
      </c>
      <c r="AH135" s="81">
        <v>1378</v>
      </c>
      <c r="AJ135" s="81" t="s">
        <v>852</v>
      </c>
      <c r="AK135" s="81" t="s">
        <v>853</v>
      </c>
      <c r="AL135" s="81">
        <v>60</v>
      </c>
      <c r="AM135" s="81" t="s">
        <v>529</v>
      </c>
      <c r="AN135" s="81" t="s">
        <v>1100</v>
      </c>
      <c r="AO135" s="81">
        <v>1027</v>
      </c>
      <c r="AQ135" s="81" t="s">
        <v>2319</v>
      </c>
      <c r="AR135" s="81" t="s">
        <v>844</v>
      </c>
      <c r="AS135" s="81">
        <v>4</v>
      </c>
      <c r="AT135" s="81" t="s">
        <v>436</v>
      </c>
      <c r="AU135" s="81" t="s">
        <v>2056</v>
      </c>
      <c r="AV135" s="81">
        <v>1192</v>
      </c>
      <c r="AX135" s="81" t="s">
        <v>729</v>
      </c>
      <c r="AY135" s="81" t="s">
        <v>730</v>
      </c>
      <c r="AZ135" s="81">
        <v>6</v>
      </c>
      <c r="BA135" s="81" t="s">
        <v>529</v>
      </c>
      <c r="BB135" s="81" t="s">
        <v>1172</v>
      </c>
      <c r="BC135" s="81">
        <v>1472</v>
      </c>
      <c r="BE135" s="81" t="s">
        <v>906</v>
      </c>
      <c r="BF135" s="81" t="s">
        <v>907</v>
      </c>
      <c r="BG135" s="81">
        <v>4</v>
      </c>
      <c r="BH135" s="81" t="s">
        <v>436</v>
      </c>
      <c r="BI135" s="81" t="s">
        <v>2056</v>
      </c>
      <c r="BJ135" s="81">
        <v>1192</v>
      </c>
      <c r="BL135" s="81" t="s">
        <v>804</v>
      </c>
      <c r="BM135" s="81" t="s">
        <v>805</v>
      </c>
      <c r="BN135" s="81">
        <v>12</v>
      </c>
      <c r="BO135" s="81" t="s">
        <v>529</v>
      </c>
      <c r="BP135" s="81" t="s">
        <v>2101</v>
      </c>
      <c r="BQ135" s="81">
        <v>1021</v>
      </c>
      <c r="BS135" s="81" t="s">
        <v>1077</v>
      </c>
      <c r="BT135" s="81" t="s">
        <v>1078</v>
      </c>
      <c r="BU135" s="81">
        <v>1</v>
      </c>
      <c r="BV135" s="81" t="s">
        <v>436</v>
      </c>
      <c r="BW135" s="81" t="s">
        <v>1883</v>
      </c>
      <c r="BX135" s="81">
        <v>1009</v>
      </c>
      <c r="BZ135" s="81" t="s">
        <v>914</v>
      </c>
      <c r="CA135" s="81" t="s">
        <v>915</v>
      </c>
      <c r="CB135" s="81">
        <v>1</v>
      </c>
      <c r="CC135" s="81" t="s">
        <v>529</v>
      </c>
      <c r="CD135" s="81" t="s">
        <v>1240</v>
      </c>
      <c r="CE135" s="81">
        <v>1378</v>
      </c>
      <c r="CG135" s="81" t="s">
        <v>804</v>
      </c>
      <c r="CH135" s="81" t="s">
        <v>805</v>
      </c>
      <c r="CI135" s="81">
        <v>12</v>
      </c>
      <c r="CJ135" s="81" t="s">
        <v>436</v>
      </c>
      <c r="CK135" s="81" t="s">
        <v>1718</v>
      </c>
      <c r="CL135" s="81">
        <v>1313</v>
      </c>
      <c r="CN135" s="81" t="s">
        <v>2242</v>
      </c>
      <c r="CO135" s="81" t="s">
        <v>2285</v>
      </c>
      <c r="CP135" s="81">
        <v>2</v>
      </c>
      <c r="CQ135" s="81" t="s">
        <v>1173</v>
      </c>
      <c r="CR135" s="81" t="s">
        <v>1174</v>
      </c>
      <c r="CS135" s="81">
        <v>0</v>
      </c>
      <c r="CU135" s="136" t="s">
        <v>948</v>
      </c>
      <c r="CV135" s="136" t="s">
        <v>949</v>
      </c>
      <c r="CW135" s="137">
        <v>6</v>
      </c>
      <c r="CX135" s="136" t="s">
        <v>529</v>
      </c>
      <c r="CY135" s="136" t="s">
        <v>1185</v>
      </c>
      <c r="CZ135" s="138">
        <v>1101</v>
      </c>
      <c r="DB135" s="136" t="s">
        <v>2375</v>
      </c>
      <c r="DC135" s="136" t="s">
        <v>2374</v>
      </c>
      <c r="DD135" s="137">
        <v>4</v>
      </c>
      <c r="DE135" s="136" t="s">
        <v>436</v>
      </c>
      <c r="DF135" s="136" t="s">
        <v>551</v>
      </c>
      <c r="DG135" s="144">
        <v>1518</v>
      </c>
      <c r="DI135" s="136" t="s">
        <v>2379</v>
      </c>
      <c r="DJ135" s="136" t="s">
        <v>2378</v>
      </c>
      <c r="DK135" s="137">
        <v>12</v>
      </c>
      <c r="DL135" s="136" t="s">
        <v>529</v>
      </c>
      <c r="DM135" s="136" t="s">
        <v>1130</v>
      </c>
      <c r="DN135" s="144">
        <v>1125</v>
      </c>
    </row>
    <row r="136" spans="1:118" x14ac:dyDescent="0.25">
      <c r="A136" s="81" t="s">
        <v>946</v>
      </c>
      <c r="B136" s="81" t="s">
        <v>947</v>
      </c>
      <c r="C136" s="81">
        <v>12</v>
      </c>
      <c r="D136" s="81" t="s">
        <v>529</v>
      </c>
      <c r="E136" s="81" t="s">
        <v>1817</v>
      </c>
      <c r="F136" s="81">
        <v>1509</v>
      </c>
      <c r="H136" s="81" t="s">
        <v>906</v>
      </c>
      <c r="I136" s="81" t="s">
        <v>907</v>
      </c>
      <c r="J136" s="81">
        <v>4</v>
      </c>
      <c r="K136" s="81" t="s">
        <v>529</v>
      </c>
      <c r="L136" s="81" t="s">
        <v>1214</v>
      </c>
      <c r="M136" s="81">
        <v>1209</v>
      </c>
      <c r="O136" s="81" t="s">
        <v>747</v>
      </c>
      <c r="P136" s="81" t="s">
        <v>748</v>
      </c>
      <c r="Q136" s="81">
        <v>12</v>
      </c>
      <c r="R136" s="81" t="s">
        <v>436</v>
      </c>
      <c r="S136" s="81" t="s">
        <v>1223</v>
      </c>
      <c r="T136" s="81">
        <v>1045</v>
      </c>
      <c r="V136" s="81" t="s">
        <v>887</v>
      </c>
      <c r="W136" s="81" t="s">
        <v>888</v>
      </c>
      <c r="X136" s="81">
        <v>3</v>
      </c>
      <c r="Y136" s="81" t="s">
        <v>529</v>
      </c>
      <c r="Z136" s="81" t="s">
        <v>1770</v>
      </c>
      <c r="AA136" s="81">
        <v>1037</v>
      </c>
      <c r="AC136" s="81" t="s">
        <v>780</v>
      </c>
      <c r="AD136" s="81" t="s">
        <v>781</v>
      </c>
      <c r="AE136" s="81">
        <v>12</v>
      </c>
      <c r="AF136" s="81" t="s">
        <v>529</v>
      </c>
      <c r="AG136" s="81" t="s">
        <v>1227</v>
      </c>
      <c r="AH136" s="81">
        <v>1109</v>
      </c>
      <c r="AJ136" s="81" t="s">
        <v>946</v>
      </c>
      <c r="AK136" s="81" t="s">
        <v>947</v>
      </c>
      <c r="AL136" s="81">
        <v>12</v>
      </c>
      <c r="AM136" s="81" t="s">
        <v>529</v>
      </c>
      <c r="AN136" s="81" t="s">
        <v>1100</v>
      </c>
      <c r="AO136" s="81">
        <v>1027</v>
      </c>
      <c r="AQ136" s="81" t="s">
        <v>854</v>
      </c>
      <c r="AR136" s="81" t="s">
        <v>855</v>
      </c>
      <c r="AS136" s="81">
        <v>2</v>
      </c>
      <c r="AT136" s="81" t="s">
        <v>436</v>
      </c>
      <c r="AU136" s="81" t="s">
        <v>2056</v>
      </c>
      <c r="AV136" s="81">
        <v>1192</v>
      </c>
      <c r="AX136" s="81" t="s">
        <v>729</v>
      </c>
      <c r="AY136" s="81" t="s">
        <v>730</v>
      </c>
      <c r="AZ136" s="81">
        <v>4</v>
      </c>
      <c r="BA136" s="81" t="s">
        <v>529</v>
      </c>
      <c r="BB136" s="81" t="s">
        <v>1712</v>
      </c>
      <c r="BC136" s="81">
        <v>1458</v>
      </c>
      <c r="BE136" s="81" t="s">
        <v>812</v>
      </c>
      <c r="BF136" s="81" t="s">
        <v>813</v>
      </c>
      <c r="BG136" s="81">
        <v>4</v>
      </c>
      <c r="BH136" s="81" t="s">
        <v>436</v>
      </c>
      <c r="BI136" s="81" t="s">
        <v>2056</v>
      </c>
      <c r="BJ136" s="81">
        <v>1192</v>
      </c>
      <c r="BL136" s="81" t="s">
        <v>926</v>
      </c>
      <c r="BM136" s="81" t="s">
        <v>927</v>
      </c>
      <c r="BN136" s="81">
        <v>3</v>
      </c>
      <c r="BO136" s="81" t="s">
        <v>436</v>
      </c>
      <c r="BP136" s="81" t="s">
        <v>2164</v>
      </c>
      <c r="BQ136" s="81">
        <v>1579</v>
      </c>
      <c r="BS136" s="81" t="s">
        <v>1065</v>
      </c>
      <c r="BT136" s="81" t="s">
        <v>1066</v>
      </c>
      <c r="BU136" s="81">
        <v>2</v>
      </c>
      <c r="BV136" s="81" t="s">
        <v>436</v>
      </c>
      <c r="BW136" s="81" t="s">
        <v>1883</v>
      </c>
      <c r="BX136" s="81">
        <v>1009</v>
      </c>
      <c r="BZ136" s="81" t="s">
        <v>804</v>
      </c>
      <c r="CA136" s="81" t="s">
        <v>805</v>
      </c>
      <c r="CB136" s="81">
        <v>12</v>
      </c>
      <c r="CC136" s="81" t="s">
        <v>436</v>
      </c>
      <c r="CD136" s="81" t="s">
        <v>1223</v>
      </c>
      <c r="CE136" s="81">
        <v>1045</v>
      </c>
      <c r="CG136" s="81" t="s">
        <v>814</v>
      </c>
      <c r="CH136" s="81" t="s">
        <v>815</v>
      </c>
      <c r="CI136" s="81">
        <v>24</v>
      </c>
      <c r="CJ136" s="81" t="s">
        <v>437</v>
      </c>
      <c r="CK136" s="81" t="s">
        <v>1818</v>
      </c>
      <c r="CL136" s="81">
        <v>1247</v>
      </c>
      <c r="CN136" s="81" t="s">
        <v>2243</v>
      </c>
      <c r="CO136" s="81" t="s">
        <v>2286</v>
      </c>
      <c r="CP136" s="81">
        <v>2</v>
      </c>
      <c r="CQ136" s="81" t="s">
        <v>1173</v>
      </c>
      <c r="CR136" s="81" t="s">
        <v>1174</v>
      </c>
      <c r="CS136" s="81">
        <v>0</v>
      </c>
      <c r="CU136" s="136" t="s">
        <v>2260</v>
      </c>
      <c r="CV136" s="136" t="s">
        <v>2304</v>
      </c>
      <c r="CW136" s="137">
        <v>6</v>
      </c>
      <c r="CX136" s="136" t="s">
        <v>529</v>
      </c>
      <c r="CY136" s="136" t="s">
        <v>1185</v>
      </c>
      <c r="CZ136" s="138">
        <v>1101</v>
      </c>
      <c r="DB136" s="136" t="s">
        <v>2373</v>
      </c>
      <c r="DC136" s="136" t="s">
        <v>2372</v>
      </c>
      <c r="DD136" s="137">
        <v>4</v>
      </c>
      <c r="DE136" s="136" t="s">
        <v>436</v>
      </c>
      <c r="DF136" s="136" t="s">
        <v>551</v>
      </c>
      <c r="DG136" s="144">
        <v>1518</v>
      </c>
      <c r="DI136" s="136" t="s">
        <v>2379</v>
      </c>
      <c r="DJ136" s="136" t="s">
        <v>2378</v>
      </c>
      <c r="DK136" s="137">
        <v>12</v>
      </c>
      <c r="DL136" s="136" t="s">
        <v>436</v>
      </c>
      <c r="DM136" s="136" t="s">
        <v>1690</v>
      </c>
      <c r="DN136" s="144">
        <v>1297</v>
      </c>
    </row>
    <row r="137" spans="1:118" x14ac:dyDescent="0.25">
      <c r="A137" s="81" t="s">
        <v>988</v>
      </c>
      <c r="B137" s="81" t="s">
        <v>1937</v>
      </c>
      <c r="C137" s="81">
        <v>24</v>
      </c>
      <c r="D137" s="81" t="s">
        <v>529</v>
      </c>
      <c r="E137" s="81" t="s">
        <v>1817</v>
      </c>
      <c r="F137" s="81">
        <v>1509</v>
      </c>
      <c r="H137" s="81" t="s">
        <v>948</v>
      </c>
      <c r="I137" s="81" t="s">
        <v>985</v>
      </c>
      <c r="J137" s="81">
        <v>4</v>
      </c>
      <c r="K137" s="81" t="s">
        <v>529</v>
      </c>
      <c r="L137" s="81" t="s">
        <v>1214</v>
      </c>
      <c r="M137" s="81">
        <v>1209</v>
      </c>
      <c r="O137" s="81" t="s">
        <v>962</v>
      </c>
      <c r="P137" s="81" t="s">
        <v>2206</v>
      </c>
      <c r="Q137" s="81">
        <v>12</v>
      </c>
      <c r="R137" s="81" t="s">
        <v>436</v>
      </c>
      <c r="S137" s="81" t="s">
        <v>1223</v>
      </c>
      <c r="T137" s="81">
        <v>1045</v>
      </c>
      <c r="V137" s="81" t="s">
        <v>946</v>
      </c>
      <c r="W137" s="81" t="s">
        <v>947</v>
      </c>
      <c r="X137" s="81">
        <v>24</v>
      </c>
      <c r="Y137" s="81" t="s">
        <v>529</v>
      </c>
      <c r="Z137" s="81" t="s">
        <v>1770</v>
      </c>
      <c r="AA137" s="81">
        <v>1037</v>
      </c>
      <c r="AC137" s="81" t="s">
        <v>782</v>
      </c>
      <c r="AD137" s="81" t="s">
        <v>783</v>
      </c>
      <c r="AE137" s="81">
        <v>12</v>
      </c>
      <c r="AF137" s="81" t="s">
        <v>529</v>
      </c>
      <c r="AG137" s="81" t="s">
        <v>1211</v>
      </c>
      <c r="AH137" s="81">
        <v>1063</v>
      </c>
      <c r="AJ137" s="81" t="s">
        <v>747</v>
      </c>
      <c r="AK137" s="81" t="s">
        <v>748</v>
      </c>
      <c r="AL137" s="81">
        <v>12</v>
      </c>
      <c r="AM137" s="81" t="s">
        <v>529</v>
      </c>
      <c r="AN137" s="81" t="s">
        <v>1100</v>
      </c>
      <c r="AO137" s="81">
        <v>1027</v>
      </c>
      <c r="AQ137" s="81" t="s">
        <v>856</v>
      </c>
      <c r="AR137" s="81" t="s">
        <v>857</v>
      </c>
      <c r="AS137" s="81">
        <v>4</v>
      </c>
      <c r="AT137" s="81" t="s">
        <v>436</v>
      </c>
      <c r="AU137" s="81" t="s">
        <v>2056</v>
      </c>
      <c r="AV137" s="81">
        <v>1192</v>
      </c>
      <c r="AX137" s="81" t="s">
        <v>729</v>
      </c>
      <c r="AY137" s="81" t="s">
        <v>730</v>
      </c>
      <c r="AZ137" s="81">
        <v>4</v>
      </c>
      <c r="BA137" s="81" t="s">
        <v>529</v>
      </c>
      <c r="BB137" s="81" t="s">
        <v>1132</v>
      </c>
      <c r="BC137" s="81">
        <v>1081</v>
      </c>
      <c r="BE137" s="81" t="s">
        <v>948</v>
      </c>
      <c r="BF137" s="81" t="s">
        <v>949</v>
      </c>
      <c r="BG137" s="81">
        <v>4</v>
      </c>
      <c r="BH137" s="81" t="s">
        <v>436</v>
      </c>
      <c r="BI137" s="81" t="s">
        <v>2056</v>
      </c>
      <c r="BJ137" s="81">
        <v>1192</v>
      </c>
      <c r="BL137" s="81" t="s">
        <v>1010</v>
      </c>
      <c r="BM137" s="81" t="s">
        <v>1011</v>
      </c>
      <c r="BN137" s="81">
        <v>3</v>
      </c>
      <c r="BO137" s="81" t="s">
        <v>436</v>
      </c>
      <c r="BP137" s="81" t="s">
        <v>2164</v>
      </c>
      <c r="BQ137" s="81">
        <v>1579</v>
      </c>
      <c r="BS137" s="81" t="s">
        <v>914</v>
      </c>
      <c r="BT137" s="81" t="s">
        <v>915</v>
      </c>
      <c r="BU137" s="81">
        <v>4</v>
      </c>
      <c r="BV137" s="81" t="s">
        <v>436</v>
      </c>
      <c r="BW137" s="81" t="s">
        <v>1883</v>
      </c>
      <c r="BX137" s="81">
        <v>1009</v>
      </c>
      <c r="BZ137" s="81" t="s">
        <v>780</v>
      </c>
      <c r="CA137" s="81" t="s">
        <v>781</v>
      </c>
      <c r="CB137" s="81">
        <v>12</v>
      </c>
      <c r="CC137" s="81" t="s">
        <v>436</v>
      </c>
      <c r="CD137" s="81" t="s">
        <v>1223</v>
      </c>
      <c r="CE137" s="81">
        <v>1045</v>
      </c>
      <c r="CG137" s="81" t="s">
        <v>806</v>
      </c>
      <c r="CH137" s="81" t="s">
        <v>807</v>
      </c>
      <c r="CI137" s="81">
        <v>12</v>
      </c>
      <c r="CJ137" s="81" t="s">
        <v>437</v>
      </c>
      <c r="CK137" s="81" t="s">
        <v>1101</v>
      </c>
      <c r="CL137" s="81">
        <v>1003</v>
      </c>
      <c r="CN137" s="81" t="s">
        <v>2244</v>
      </c>
      <c r="CO137" s="81" t="s">
        <v>2287</v>
      </c>
      <c r="CP137" s="81">
        <v>2</v>
      </c>
      <c r="CQ137" s="81" t="s">
        <v>1173</v>
      </c>
      <c r="CR137" s="81" t="s">
        <v>1174</v>
      </c>
      <c r="CS137" s="81">
        <v>0</v>
      </c>
      <c r="CU137" s="136" t="s">
        <v>810</v>
      </c>
      <c r="CV137" s="136" t="s">
        <v>811</v>
      </c>
      <c r="CW137" s="137">
        <v>6</v>
      </c>
      <c r="CX137" s="136" t="s">
        <v>529</v>
      </c>
      <c r="CY137" s="136" t="s">
        <v>2180</v>
      </c>
      <c r="CZ137" s="138">
        <v>1123</v>
      </c>
      <c r="DB137" s="136" t="s">
        <v>2371</v>
      </c>
      <c r="DC137" s="136" t="s">
        <v>2370</v>
      </c>
      <c r="DD137" s="137">
        <v>2</v>
      </c>
      <c r="DE137" s="136" t="s">
        <v>436</v>
      </c>
      <c r="DF137" s="136" t="s">
        <v>551</v>
      </c>
      <c r="DG137" s="144">
        <v>1518</v>
      </c>
      <c r="DI137" s="136" t="s">
        <v>2379</v>
      </c>
      <c r="DJ137" s="136" t="s">
        <v>2378</v>
      </c>
      <c r="DK137" s="137">
        <v>12</v>
      </c>
      <c r="DL137" s="136" t="s">
        <v>529</v>
      </c>
      <c r="DM137" s="136" t="s">
        <v>1141</v>
      </c>
      <c r="DN137" s="144">
        <v>1212</v>
      </c>
    </row>
    <row r="138" spans="1:118" x14ac:dyDescent="0.25">
      <c r="A138" s="81" t="s">
        <v>830</v>
      </c>
      <c r="B138" s="81" t="s">
        <v>831</v>
      </c>
      <c r="C138" s="81">
        <v>8</v>
      </c>
      <c r="D138" s="81" t="s">
        <v>436</v>
      </c>
      <c r="E138" s="81" t="s">
        <v>1949</v>
      </c>
      <c r="F138" s="81">
        <v>1508</v>
      </c>
      <c r="H138" s="81" t="s">
        <v>729</v>
      </c>
      <c r="I138" s="81" t="s">
        <v>730</v>
      </c>
      <c r="J138" s="81">
        <v>4</v>
      </c>
      <c r="K138" s="81" t="s">
        <v>529</v>
      </c>
      <c r="L138" s="81" t="s">
        <v>1214</v>
      </c>
      <c r="M138" s="81">
        <v>1209</v>
      </c>
      <c r="O138" s="81" t="s">
        <v>1041</v>
      </c>
      <c r="P138" s="81" t="s">
        <v>1042</v>
      </c>
      <c r="Q138" s="81">
        <v>12</v>
      </c>
      <c r="R138" s="81" t="s">
        <v>436</v>
      </c>
      <c r="S138" s="81" t="s">
        <v>1223</v>
      </c>
      <c r="T138" s="81">
        <v>1045</v>
      </c>
      <c r="V138" s="81" t="s">
        <v>1029</v>
      </c>
      <c r="W138" s="81" t="s">
        <v>1030</v>
      </c>
      <c r="X138" s="81">
        <v>6</v>
      </c>
      <c r="Y138" s="81" t="s">
        <v>529</v>
      </c>
      <c r="Z138" s="81" t="s">
        <v>1770</v>
      </c>
      <c r="AA138" s="81">
        <v>1037</v>
      </c>
      <c r="AC138" s="81" t="s">
        <v>1043</v>
      </c>
      <c r="AD138" s="81" t="s">
        <v>1044</v>
      </c>
      <c r="AE138" s="81">
        <v>12</v>
      </c>
      <c r="AF138" s="81" t="s">
        <v>436</v>
      </c>
      <c r="AG138" s="81" t="s">
        <v>1724</v>
      </c>
      <c r="AH138" s="81">
        <v>1137</v>
      </c>
      <c r="AJ138" s="81" t="s">
        <v>908</v>
      </c>
      <c r="AK138" s="81" t="s">
        <v>909</v>
      </c>
      <c r="AL138" s="81">
        <v>12</v>
      </c>
      <c r="AM138" s="81" t="s">
        <v>529</v>
      </c>
      <c r="AN138" s="81" t="s">
        <v>1100</v>
      </c>
      <c r="AO138" s="81">
        <v>1027</v>
      </c>
      <c r="AQ138" s="81" t="s">
        <v>858</v>
      </c>
      <c r="AR138" s="81" t="s">
        <v>859</v>
      </c>
      <c r="AS138" s="81">
        <v>2</v>
      </c>
      <c r="AT138" s="81" t="s">
        <v>436</v>
      </c>
      <c r="AU138" s="81" t="s">
        <v>2056</v>
      </c>
      <c r="AV138" s="81">
        <v>1192</v>
      </c>
      <c r="AX138" s="81" t="s">
        <v>729</v>
      </c>
      <c r="AY138" s="81" t="s">
        <v>730</v>
      </c>
      <c r="AZ138" s="81">
        <v>48</v>
      </c>
      <c r="BA138" s="81" t="s">
        <v>436</v>
      </c>
      <c r="BB138" s="81" t="s">
        <v>717</v>
      </c>
      <c r="BC138" s="81">
        <v>1538</v>
      </c>
      <c r="BE138" s="81" t="s">
        <v>729</v>
      </c>
      <c r="BF138" s="81" t="s">
        <v>730</v>
      </c>
      <c r="BG138" s="81">
        <v>4</v>
      </c>
      <c r="BH138" s="81" t="s">
        <v>436</v>
      </c>
      <c r="BI138" s="81" t="s">
        <v>2056</v>
      </c>
      <c r="BJ138" s="81">
        <v>1192</v>
      </c>
      <c r="BL138" s="81" t="s">
        <v>1018</v>
      </c>
      <c r="BM138" s="81" t="s">
        <v>1019</v>
      </c>
      <c r="BN138" s="81">
        <v>3</v>
      </c>
      <c r="BO138" s="81" t="s">
        <v>436</v>
      </c>
      <c r="BP138" s="81" t="s">
        <v>2164</v>
      </c>
      <c r="BQ138" s="81">
        <v>1579</v>
      </c>
      <c r="BS138" s="81" t="s">
        <v>1010</v>
      </c>
      <c r="BT138" s="81" t="s">
        <v>1011</v>
      </c>
      <c r="BU138" s="81">
        <v>1</v>
      </c>
      <c r="BV138" s="81" t="s">
        <v>436</v>
      </c>
      <c r="BW138" s="81" t="s">
        <v>1883</v>
      </c>
      <c r="BX138" s="81">
        <v>1009</v>
      </c>
      <c r="BZ138" s="81" t="s">
        <v>782</v>
      </c>
      <c r="CA138" s="81" t="s">
        <v>783</v>
      </c>
      <c r="CB138" s="81">
        <v>24</v>
      </c>
      <c r="CC138" s="81" t="s">
        <v>436</v>
      </c>
      <c r="CD138" s="81" t="s">
        <v>1223</v>
      </c>
      <c r="CE138" s="81">
        <v>1045</v>
      </c>
      <c r="CG138" s="81" t="s">
        <v>804</v>
      </c>
      <c r="CH138" s="81" t="s">
        <v>805</v>
      </c>
      <c r="CI138" s="81">
        <v>12</v>
      </c>
      <c r="CJ138" s="81" t="s">
        <v>437</v>
      </c>
      <c r="CK138" s="81" t="s">
        <v>2169</v>
      </c>
      <c r="CL138" s="81">
        <v>1565</v>
      </c>
      <c r="CN138" s="81" t="s">
        <v>2245</v>
      </c>
      <c r="CO138" s="81" t="s">
        <v>2288</v>
      </c>
      <c r="CP138" s="81">
        <v>3</v>
      </c>
      <c r="CQ138" s="81" t="s">
        <v>1173</v>
      </c>
      <c r="CR138" s="81" t="s">
        <v>1174</v>
      </c>
      <c r="CS138" s="81">
        <v>0</v>
      </c>
      <c r="CU138" s="136" t="s">
        <v>810</v>
      </c>
      <c r="CV138" s="136" t="s">
        <v>811</v>
      </c>
      <c r="CW138" s="137">
        <v>6</v>
      </c>
      <c r="CX138" s="136" t="s">
        <v>529</v>
      </c>
      <c r="CY138" s="136" t="s">
        <v>2176</v>
      </c>
      <c r="CZ138" s="138">
        <v>1555</v>
      </c>
      <c r="DB138" s="136" t="s">
        <v>2373</v>
      </c>
      <c r="DC138" s="136" t="s">
        <v>2372</v>
      </c>
      <c r="DD138" s="137">
        <v>2</v>
      </c>
      <c r="DE138" s="136" t="s">
        <v>529</v>
      </c>
      <c r="DF138" s="136" t="s">
        <v>1131</v>
      </c>
      <c r="DG138" s="144">
        <v>1509</v>
      </c>
      <c r="DI138" s="136" t="s">
        <v>2379</v>
      </c>
      <c r="DJ138" s="136" t="s">
        <v>2378</v>
      </c>
      <c r="DK138" s="137">
        <v>48</v>
      </c>
      <c r="DL138" s="136" t="s">
        <v>529</v>
      </c>
      <c r="DM138" s="136" t="s">
        <v>2190</v>
      </c>
      <c r="DN138" s="144">
        <v>1021</v>
      </c>
    </row>
    <row r="139" spans="1:118" x14ac:dyDescent="0.25">
      <c r="A139" s="81" t="s">
        <v>849</v>
      </c>
      <c r="B139" s="81" t="s">
        <v>850</v>
      </c>
      <c r="C139" s="81">
        <v>8</v>
      </c>
      <c r="D139" s="81" t="s">
        <v>436</v>
      </c>
      <c r="E139" s="81" t="s">
        <v>1949</v>
      </c>
      <c r="F139" s="81">
        <v>1508</v>
      </c>
      <c r="H139" s="81" t="s">
        <v>864</v>
      </c>
      <c r="I139" s="81" t="s">
        <v>865</v>
      </c>
      <c r="J139" s="81">
        <v>4</v>
      </c>
      <c r="K139" s="81" t="s">
        <v>436</v>
      </c>
      <c r="L139" s="81" t="s">
        <v>1205</v>
      </c>
      <c r="M139" s="81">
        <v>1127</v>
      </c>
      <c r="O139" s="81" t="s">
        <v>965</v>
      </c>
      <c r="P139" s="81" t="s">
        <v>966</v>
      </c>
      <c r="Q139" s="81">
        <v>12</v>
      </c>
      <c r="R139" s="81" t="s">
        <v>436</v>
      </c>
      <c r="S139" s="81" t="s">
        <v>1223</v>
      </c>
      <c r="T139" s="81">
        <v>1045</v>
      </c>
      <c r="V139" s="81" t="s">
        <v>814</v>
      </c>
      <c r="W139" s="81" t="s">
        <v>815</v>
      </c>
      <c r="X139" s="81">
        <v>36</v>
      </c>
      <c r="Y139" s="81" t="s">
        <v>529</v>
      </c>
      <c r="Z139" s="81" t="s">
        <v>1770</v>
      </c>
      <c r="AA139" s="81">
        <v>1037</v>
      </c>
      <c r="AC139" s="81" t="s">
        <v>804</v>
      </c>
      <c r="AD139" s="81" t="s">
        <v>805</v>
      </c>
      <c r="AE139" s="81">
        <v>12</v>
      </c>
      <c r="AF139" s="81" t="s">
        <v>437</v>
      </c>
      <c r="AG139" s="81" t="s">
        <v>1181</v>
      </c>
      <c r="AH139" s="81">
        <v>1044</v>
      </c>
      <c r="AJ139" s="81" t="s">
        <v>999</v>
      </c>
      <c r="AK139" s="81" t="s">
        <v>1000</v>
      </c>
      <c r="AL139" s="81">
        <v>12</v>
      </c>
      <c r="AM139" s="81" t="s">
        <v>529</v>
      </c>
      <c r="AN139" s="81" t="s">
        <v>1100</v>
      </c>
      <c r="AO139" s="81">
        <v>1027</v>
      </c>
      <c r="AQ139" s="81" t="s">
        <v>796</v>
      </c>
      <c r="AR139" s="81" t="s">
        <v>797</v>
      </c>
      <c r="AS139" s="81">
        <v>2</v>
      </c>
      <c r="AT139" s="81" t="s">
        <v>436</v>
      </c>
      <c r="AU139" s="81" t="s">
        <v>2056</v>
      </c>
      <c r="AV139" s="81">
        <v>1192</v>
      </c>
      <c r="AX139" s="81" t="s">
        <v>729</v>
      </c>
      <c r="AY139" s="81" t="s">
        <v>730</v>
      </c>
      <c r="AZ139" s="81">
        <v>6</v>
      </c>
      <c r="BA139" s="81" t="s">
        <v>436</v>
      </c>
      <c r="BB139" s="81" t="s">
        <v>1143</v>
      </c>
      <c r="BC139" s="81">
        <v>1223</v>
      </c>
      <c r="BE139" s="81" t="s">
        <v>893</v>
      </c>
      <c r="BF139" s="81" t="s">
        <v>894</v>
      </c>
      <c r="BG139" s="81">
        <v>12</v>
      </c>
      <c r="BH139" s="81" t="s">
        <v>436</v>
      </c>
      <c r="BI139" s="81" t="s">
        <v>2056</v>
      </c>
      <c r="BJ139" s="81">
        <v>1192</v>
      </c>
      <c r="BL139" s="81" t="s">
        <v>981</v>
      </c>
      <c r="BM139" s="81" t="s">
        <v>982</v>
      </c>
      <c r="BN139" s="81">
        <v>3</v>
      </c>
      <c r="BO139" s="81" t="s">
        <v>437</v>
      </c>
      <c r="BP139" s="81" t="s">
        <v>1707</v>
      </c>
      <c r="BQ139" s="81">
        <v>1110</v>
      </c>
      <c r="BS139" s="81" t="s">
        <v>1018</v>
      </c>
      <c r="BT139" s="81" t="s">
        <v>1019</v>
      </c>
      <c r="BU139" s="81">
        <v>1</v>
      </c>
      <c r="BV139" s="81" t="s">
        <v>436</v>
      </c>
      <c r="BW139" s="81" t="s">
        <v>1883</v>
      </c>
      <c r="BX139" s="81">
        <v>1009</v>
      </c>
      <c r="BZ139" s="81" t="s">
        <v>798</v>
      </c>
      <c r="CA139" s="81" t="s">
        <v>799</v>
      </c>
      <c r="CB139" s="81">
        <v>12</v>
      </c>
      <c r="CC139" s="81" t="s">
        <v>436</v>
      </c>
      <c r="CD139" s="81" t="s">
        <v>2188</v>
      </c>
      <c r="CE139" s="81">
        <v>1273</v>
      </c>
      <c r="CG139" s="81" t="s">
        <v>962</v>
      </c>
      <c r="CH139" s="81" t="s">
        <v>2206</v>
      </c>
      <c r="CI139" s="81">
        <v>12</v>
      </c>
      <c r="CJ139" s="81" t="s">
        <v>529</v>
      </c>
      <c r="CK139" s="81" t="s">
        <v>1219</v>
      </c>
      <c r="CL139" s="81">
        <v>1027</v>
      </c>
      <c r="CN139" s="81" t="s">
        <v>2246</v>
      </c>
      <c r="CO139" s="81" t="s">
        <v>2289</v>
      </c>
      <c r="CP139" s="81">
        <v>2</v>
      </c>
      <c r="CQ139" s="81" t="s">
        <v>1173</v>
      </c>
      <c r="CR139" s="81" t="s">
        <v>1174</v>
      </c>
      <c r="CS139" s="81">
        <v>0</v>
      </c>
      <c r="CU139" s="136" t="s">
        <v>816</v>
      </c>
      <c r="CV139" s="136" t="s">
        <v>817</v>
      </c>
      <c r="CW139" s="137">
        <v>14</v>
      </c>
      <c r="CX139" s="136" t="s">
        <v>529</v>
      </c>
      <c r="CY139" s="136" t="s">
        <v>1867</v>
      </c>
      <c r="CZ139" s="138">
        <v>1089</v>
      </c>
      <c r="DB139" s="136" t="s">
        <v>2371</v>
      </c>
      <c r="DC139" s="136" t="s">
        <v>2370</v>
      </c>
      <c r="DD139" s="137">
        <v>2</v>
      </c>
      <c r="DE139" s="136" t="s">
        <v>529</v>
      </c>
      <c r="DF139" s="136" t="s">
        <v>1131</v>
      </c>
      <c r="DG139" s="144">
        <v>1509</v>
      </c>
      <c r="DI139" s="136" t="s">
        <v>2379</v>
      </c>
      <c r="DJ139" s="136" t="s">
        <v>2378</v>
      </c>
      <c r="DK139" s="137">
        <v>1</v>
      </c>
      <c r="DL139" s="136" t="s">
        <v>529</v>
      </c>
      <c r="DM139" s="136" t="s">
        <v>1756</v>
      </c>
      <c r="DN139" s="144">
        <v>1037</v>
      </c>
    </row>
    <row r="140" spans="1:118" x14ac:dyDescent="0.25">
      <c r="A140" s="81" t="s">
        <v>977</v>
      </c>
      <c r="B140" s="81" t="s">
        <v>978</v>
      </c>
      <c r="C140" s="81">
        <v>12</v>
      </c>
      <c r="D140" s="81" t="s">
        <v>529</v>
      </c>
      <c r="E140" s="81" t="s">
        <v>1819</v>
      </c>
      <c r="F140" s="81">
        <v>1505</v>
      </c>
      <c r="H140" s="81" t="s">
        <v>768</v>
      </c>
      <c r="I140" s="81" t="s">
        <v>769</v>
      </c>
      <c r="J140" s="81">
        <v>4</v>
      </c>
      <c r="K140" s="81" t="s">
        <v>436</v>
      </c>
      <c r="L140" s="81" t="s">
        <v>1205</v>
      </c>
      <c r="M140" s="81">
        <v>1127</v>
      </c>
      <c r="O140" s="81" t="s">
        <v>745</v>
      </c>
      <c r="P140" s="81" t="s">
        <v>746</v>
      </c>
      <c r="Q140" s="81">
        <v>12</v>
      </c>
      <c r="R140" s="81" t="s">
        <v>436</v>
      </c>
      <c r="S140" s="81" t="s">
        <v>1223</v>
      </c>
      <c r="T140" s="81">
        <v>1045</v>
      </c>
      <c r="V140" s="81" t="s">
        <v>768</v>
      </c>
      <c r="W140" s="81" t="s">
        <v>769</v>
      </c>
      <c r="X140" s="81">
        <v>10</v>
      </c>
      <c r="Y140" s="81" t="s">
        <v>529</v>
      </c>
      <c r="Z140" s="81" t="s">
        <v>1770</v>
      </c>
      <c r="AA140" s="81">
        <v>1037</v>
      </c>
      <c r="AC140" s="81" t="s">
        <v>780</v>
      </c>
      <c r="AD140" s="81" t="s">
        <v>781</v>
      </c>
      <c r="AE140" s="81">
        <v>12</v>
      </c>
      <c r="AF140" s="81" t="s">
        <v>436</v>
      </c>
      <c r="AG140" s="81" t="s">
        <v>1724</v>
      </c>
      <c r="AH140" s="81">
        <v>1137</v>
      </c>
      <c r="AJ140" s="81" t="s">
        <v>2320</v>
      </c>
      <c r="AK140" s="81" t="s">
        <v>1059</v>
      </c>
      <c r="AL140" s="81">
        <v>12</v>
      </c>
      <c r="AM140" s="81" t="s">
        <v>529</v>
      </c>
      <c r="AN140" s="81" t="s">
        <v>1100</v>
      </c>
      <c r="AO140" s="81">
        <v>1027</v>
      </c>
      <c r="AQ140" s="81" t="s">
        <v>836</v>
      </c>
      <c r="AR140" s="81" t="s">
        <v>837</v>
      </c>
      <c r="AS140" s="81">
        <v>2</v>
      </c>
      <c r="AT140" s="81" t="s">
        <v>436</v>
      </c>
      <c r="AU140" s="81" t="s">
        <v>2056</v>
      </c>
      <c r="AV140" s="81">
        <v>1192</v>
      </c>
      <c r="AX140" s="81" t="s">
        <v>729</v>
      </c>
      <c r="AY140" s="81" t="s">
        <v>730</v>
      </c>
      <c r="AZ140" s="81">
        <v>20</v>
      </c>
      <c r="BA140" s="81" t="s">
        <v>436</v>
      </c>
      <c r="BB140" s="81" t="s">
        <v>1696</v>
      </c>
      <c r="BC140" s="81">
        <v>1390</v>
      </c>
      <c r="BE140" s="81" t="s">
        <v>745</v>
      </c>
      <c r="BF140" s="81" t="s">
        <v>746</v>
      </c>
      <c r="BG140" s="81">
        <v>24</v>
      </c>
      <c r="BH140" s="81" t="s">
        <v>436</v>
      </c>
      <c r="BI140" s="81" t="s">
        <v>2056</v>
      </c>
      <c r="BJ140" s="81">
        <v>1192</v>
      </c>
      <c r="BL140" s="81" t="s">
        <v>1060</v>
      </c>
      <c r="BM140" s="81" t="s">
        <v>787</v>
      </c>
      <c r="BN140" s="81">
        <v>12</v>
      </c>
      <c r="BO140" s="81" t="s">
        <v>529</v>
      </c>
      <c r="BP140" s="81" t="s">
        <v>2101</v>
      </c>
      <c r="BQ140" s="81">
        <v>1021</v>
      </c>
      <c r="BS140" s="81" t="s">
        <v>1067</v>
      </c>
      <c r="BT140" s="81" t="s">
        <v>1068</v>
      </c>
      <c r="BU140" s="81">
        <v>5</v>
      </c>
      <c r="BV140" s="81" t="s">
        <v>436</v>
      </c>
      <c r="BW140" s="81" t="s">
        <v>1883</v>
      </c>
      <c r="BX140" s="81">
        <v>1009</v>
      </c>
      <c r="BZ140" s="81" t="s">
        <v>994</v>
      </c>
      <c r="CA140" s="81" t="s">
        <v>995</v>
      </c>
      <c r="CB140" s="81">
        <v>12</v>
      </c>
      <c r="CC140" s="81" t="s">
        <v>436</v>
      </c>
      <c r="CD140" s="81" t="s">
        <v>2188</v>
      </c>
      <c r="CE140" s="81">
        <v>1273</v>
      </c>
      <c r="CG140" s="81" t="s">
        <v>814</v>
      </c>
      <c r="CH140" s="81" t="s">
        <v>815</v>
      </c>
      <c r="CI140" s="81">
        <v>12</v>
      </c>
      <c r="CJ140" s="81" t="s">
        <v>529</v>
      </c>
      <c r="CK140" s="81" t="s">
        <v>1219</v>
      </c>
      <c r="CL140" s="81">
        <v>1027</v>
      </c>
      <c r="CN140" s="81" t="s">
        <v>2247</v>
      </c>
      <c r="CO140" s="81" t="s">
        <v>2290</v>
      </c>
      <c r="CP140" s="81">
        <v>10</v>
      </c>
      <c r="CQ140" s="81" t="s">
        <v>1173</v>
      </c>
      <c r="CR140" s="81" t="s">
        <v>1174</v>
      </c>
      <c r="CS140" s="81">
        <v>0</v>
      </c>
      <c r="CU140" s="136" t="s">
        <v>830</v>
      </c>
      <c r="CV140" s="136" t="s">
        <v>831</v>
      </c>
      <c r="CW140" s="137">
        <v>8</v>
      </c>
      <c r="CX140" s="136" t="s">
        <v>529</v>
      </c>
      <c r="CY140" s="136" t="s">
        <v>1104</v>
      </c>
      <c r="CZ140" s="138">
        <v>1037</v>
      </c>
      <c r="DB140" s="136" t="s">
        <v>2375</v>
      </c>
      <c r="DC140" s="136" t="s">
        <v>2374</v>
      </c>
      <c r="DD140" s="137">
        <v>4</v>
      </c>
      <c r="DE140" s="136" t="s">
        <v>436</v>
      </c>
      <c r="DF140" s="136" t="s">
        <v>1828</v>
      </c>
      <c r="DG140" s="144">
        <v>1413</v>
      </c>
      <c r="DI140" s="136" t="s">
        <v>2379</v>
      </c>
      <c r="DJ140" s="136" t="s">
        <v>2378</v>
      </c>
      <c r="DK140" s="137">
        <v>24</v>
      </c>
      <c r="DL140" s="136" t="s">
        <v>529</v>
      </c>
      <c r="DM140" s="136" t="s">
        <v>1757</v>
      </c>
      <c r="DN140" s="144">
        <v>1014</v>
      </c>
    </row>
    <row r="141" spans="1:118" x14ac:dyDescent="0.25">
      <c r="A141" s="81" t="s">
        <v>2230</v>
      </c>
      <c r="B141" s="81" t="s">
        <v>866</v>
      </c>
      <c r="C141" s="81">
        <v>12</v>
      </c>
      <c r="D141" s="81" t="s">
        <v>529</v>
      </c>
      <c r="E141" s="81" t="s">
        <v>1819</v>
      </c>
      <c r="F141" s="81">
        <v>1505</v>
      </c>
      <c r="H141" s="81" t="s">
        <v>770</v>
      </c>
      <c r="I141" s="81" t="s">
        <v>771</v>
      </c>
      <c r="J141" s="81">
        <v>8</v>
      </c>
      <c r="K141" s="81" t="s">
        <v>436</v>
      </c>
      <c r="L141" s="81" t="s">
        <v>1205</v>
      </c>
      <c r="M141" s="81">
        <v>1127</v>
      </c>
      <c r="O141" s="81" t="s">
        <v>2320</v>
      </c>
      <c r="P141" s="81" t="s">
        <v>1059</v>
      </c>
      <c r="Q141" s="81">
        <v>12</v>
      </c>
      <c r="R141" s="81" t="s">
        <v>436</v>
      </c>
      <c r="S141" s="81" t="s">
        <v>1223</v>
      </c>
      <c r="T141" s="81">
        <v>1045</v>
      </c>
      <c r="V141" s="81" t="s">
        <v>832</v>
      </c>
      <c r="W141" s="81" t="s">
        <v>833</v>
      </c>
      <c r="X141" s="81">
        <v>10</v>
      </c>
      <c r="Y141" s="81" t="s">
        <v>529</v>
      </c>
      <c r="Z141" s="81" t="s">
        <v>1770</v>
      </c>
      <c r="AA141" s="81">
        <v>1037</v>
      </c>
      <c r="AC141" s="81" t="s">
        <v>804</v>
      </c>
      <c r="AD141" s="81" t="s">
        <v>805</v>
      </c>
      <c r="AE141" s="81">
        <v>12</v>
      </c>
      <c r="AF141" s="81" t="s">
        <v>437</v>
      </c>
      <c r="AG141" s="81" t="s">
        <v>1101</v>
      </c>
      <c r="AH141" s="81">
        <v>1003</v>
      </c>
      <c r="AJ141" s="81" t="s">
        <v>1060</v>
      </c>
      <c r="AK141" s="81" t="s">
        <v>787</v>
      </c>
      <c r="AL141" s="81">
        <v>12</v>
      </c>
      <c r="AM141" s="81" t="s">
        <v>529</v>
      </c>
      <c r="AN141" s="81" t="s">
        <v>1100</v>
      </c>
      <c r="AO141" s="81">
        <v>1027</v>
      </c>
      <c r="AQ141" s="81" t="s">
        <v>765</v>
      </c>
      <c r="AR141" s="81" t="s">
        <v>766</v>
      </c>
      <c r="AS141" s="81">
        <v>4</v>
      </c>
      <c r="AT141" s="81" t="s">
        <v>529</v>
      </c>
      <c r="AU141" s="81" t="s">
        <v>1825</v>
      </c>
      <c r="AV141" s="81">
        <v>1018</v>
      </c>
      <c r="AX141" s="81" t="s">
        <v>729</v>
      </c>
      <c r="AY141" s="81" t="s">
        <v>730</v>
      </c>
      <c r="AZ141" s="81">
        <v>2</v>
      </c>
      <c r="BA141" s="81" t="s">
        <v>436</v>
      </c>
      <c r="BB141" s="81" t="s">
        <v>1122</v>
      </c>
      <c r="BC141" s="81">
        <v>1213</v>
      </c>
      <c r="BE141" s="81" t="s">
        <v>904</v>
      </c>
      <c r="BF141" s="81" t="s">
        <v>905</v>
      </c>
      <c r="BG141" s="81">
        <v>4</v>
      </c>
      <c r="BH141" s="81" t="s">
        <v>436</v>
      </c>
      <c r="BI141" s="81" t="s">
        <v>2056</v>
      </c>
      <c r="BJ141" s="81">
        <v>1192</v>
      </c>
      <c r="BL141" s="81" t="s">
        <v>2320</v>
      </c>
      <c r="BM141" s="81" t="s">
        <v>1059</v>
      </c>
      <c r="BN141" s="81">
        <v>12</v>
      </c>
      <c r="BO141" s="81" t="s">
        <v>529</v>
      </c>
      <c r="BP141" s="81" t="s">
        <v>2101</v>
      </c>
      <c r="BQ141" s="81">
        <v>1021</v>
      </c>
      <c r="BS141" s="81" t="s">
        <v>1071</v>
      </c>
      <c r="BT141" s="81" t="s">
        <v>1072</v>
      </c>
      <c r="BU141" s="81">
        <v>5</v>
      </c>
      <c r="BV141" s="81" t="s">
        <v>436</v>
      </c>
      <c r="BW141" s="81" t="s">
        <v>1883</v>
      </c>
      <c r="BX141" s="81">
        <v>1009</v>
      </c>
      <c r="BZ141" s="81" t="s">
        <v>747</v>
      </c>
      <c r="CA141" s="81" t="s">
        <v>748</v>
      </c>
      <c r="CB141" s="81">
        <v>12</v>
      </c>
      <c r="CC141" s="81" t="s">
        <v>436</v>
      </c>
      <c r="CD141" s="81" t="s">
        <v>2188</v>
      </c>
      <c r="CE141" s="81">
        <v>1273</v>
      </c>
      <c r="CG141" s="81" t="s">
        <v>747</v>
      </c>
      <c r="CH141" s="81" t="s">
        <v>748</v>
      </c>
      <c r="CI141" s="81">
        <v>24</v>
      </c>
      <c r="CJ141" s="81" t="s">
        <v>529</v>
      </c>
      <c r="CK141" s="81" t="s">
        <v>1219</v>
      </c>
      <c r="CL141" s="81">
        <v>1027</v>
      </c>
      <c r="CN141" s="81" t="s">
        <v>2248</v>
      </c>
      <c r="CO141" s="81" t="s">
        <v>2291</v>
      </c>
      <c r="CP141" s="81">
        <v>10</v>
      </c>
      <c r="CQ141" s="81" t="s">
        <v>1173</v>
      </c>
      <c r="CR141" s="81" t="s">
        <v>1174</v>
      </c>
      <c r="CS141" s="81">
        <v>0</v>
      </c>
      <c r="CU141" s="136" t="s">
        <v>737</v>
      </c>
      <c r="CV141" s="136" t="s">
        <v>738</v>
      </c>
      <c r="CW141" s="137">
        <v>2</v>
      </c>
      <c r="CX141" s="136" t="s">
        <v>529</v>
      </c>
      <c r="CY141" s="136" t="s">
        <v>1154</v>
      </c>
      <c r="CZ141" s="138">
        <v>1439</v>
      </c>
      <c r="DB141" s="136" t="s">
        <v>2377</v>
      </c>
      <c r="DC141" s="136" t="s">
        <v>2376</v>
      </c>
      <c r="DD141" s="137">
        <v>4</v>
      </c>
      <c r="DE141" s="136" t="s">
        <v>436</v>
      </c>
      <c r="DF141" s="136" t="s">
        <v>1828</v>
      </c>
      <c r="DG141" s="144">
        <v>1413</v>
      </c>
      <c r="DI141" s="136" t="s">
        <v>2379</v>
      </c>
      <c r="DJ141" s="136" t="s">
        <v>2378</v>
      </c>
      <c r="DK141" s="137">
        <v>12</v>
      </c>
      <c r="DL141" s="136" t="s">
        <v>436</v>
      </c>
      <c r="DM141" s="136" t="s">
        <v>2221</v>
      </c>
      <c r="DN141" s="144">
        <v>1392</v>
      </c>
    </row>
    <row r="142" spans="1:118" x14ac:dyDescent="0.25">
      <c r="A142" s="81" t="s">
        <v>847</v>
      </c>
      <c r="B142" s="81" t="s">
        <v>848</v>
      </c>
      <c r="C142" s="81">
        <v>12</v>
      </c>
      <c r="D142" s="81" t="s">
        <v>529</v>
      </c>
      <c r="E142" s="81" t="s">
        <v>1819</v>
      </c>
      <c r="F142" s="81">
        <v>1505</v>
      </c>
      <c r="H142" s="81" t="s">
        <v>757</v>
      </c>
      <c r="I142" s="81" t="s">
        <v>758</v>
      </c>
      <c r="J142" s="81">
        <v>12</v>
      </c>
      <c r="K142" s="81" t="s">
        <v>436</v>
      </c>
      <c r="L142" s="81" t="s">
        <v>1096</v>
      </c>
      <c r="M142" s="81">
        <v>1253</v>
      </c>
      <c r="O142" s="81" t="s">
        <v>946</v>
      </c>
      <c r="P142" s="81" t="s">
        <v>947</v>
      </c>
      <c r="Q142" s="81">
        <v>24</v>
      </c>
      <c r="R142" s="81" t="s">
        <v>436</v>
      </c>
      <c r="S142" s="81" t="s">
        <v>1223</v>
      </c>
      <c r="T142" s="81">
        <v>1045</v>
      </c>
      <c r="V142" s="81" t="s">
        <v>875</v>
      </c>
      <c r="W142" s="81" t="s">
        <v>876</v>
      </c>
      <c r="X142" s="81">
        <v>12</v>
      </c>
      <c r="Y142" s="81" t="s">
        <v>529</v>
      </c>
      <c r="Z142" s="81" t="s">
        <v>1770</v>
      </c>
      <c r="AA142" s="81">
        <v>1037</v>
      </c>
      <c r="AC142" s="81" t="s">
        <v>1056</v>
      </c>
      <c r="AD142" s="81" t="s">
        <v>1057</v>
      </c>
      <c r="AE142" s="81">
        <v>12</v>
      </c>
      <c r="AF142" s="81" t="s">
        <v>436</v>
      </c>
      <c r="AG142" s="81" t="s">
        <v>1230</v>
      </c>
      <c r="AH142" s="81">
        <v>1195</v>
      </c>
      <c r="AJ142" s="81" t="s">
        <v>788</v>
      </c>
      <c r="AK142" s="81" t="s">
        <v>789</v>
      </c>
      <c r="AL142" s="81">
        <v>12</v>
      </c>
      <c r="AM142" s="81" t="s">
        <v>529</v>
      </c>
      <c r="AN142" s="81" t="s">
        <v>1100</v>
      </c>
      <c r="AO142" s="81">
        <v>1027</v>
      </c>
      <c r="AQ142" s="81" t="s">
        <v>932</v>
      </c>
      <c r="AR142" s="81" t="s">
        <v>933</v>
      </c>
      <c r="AS142" s="81">
        <v>4</v>
      </c>
      <c r="AT142" s="81" t="s">
        <v>529</v>
      </c>
      <c r="AU142" s="81" t="s">
        <v>1825</v>
      </c>
      <c r="AV142" s="81">
        <v>1018</v>
      </c>
      <c r="AX142" s="81" t="s">
        <v>729</v>
      </c>
      <c r="AY142" s="81" t="s">
        <v>730</v>
      </c>
      <c r="AZ142" s="81">
        <v>12</v>
      </c>
      <c r="BA142" s="81" t="s">
        <v>436</v>
      </c>
      <c r="BB142" s="81" t="s">
        <v>1123</v>
      </c>
      <c r="BC142" s="81">
        <v>1392</v>
      </c>
      <c r="BE142" s="81" t="s">
        <v>838</v>
      </c>
      <c r="BF142" s="81" t="s">
        <v>839</v>
      </c>
      <c r="BG142" s="81">
        <v>4</v>
      </c>
      <c r="BH142" s="81" t="s">
        <v>436</v>
      </c>
      <c r="BI142" s="81" t="s">
        <v>2056</v>
      </c>
      <c r="BJ142" s="81">
        <v>1192</v>
      </c>
      <c r="BL142" s="81" t="s">
        <v>895</v>
      </c>
      <c r="BM142" s="81" t="s">
        <v>896</v>
      </c>
      <c r="BN142" s="81">
        <v>12</v>
      </c>
      <c r="BO142" s="81" t="s">
        <v>437</v>
      </c>
      <c r="BP142" s="81" t="s">
        <v>1722</v>
      </c>
      <c r="BQ142" s="81">
        <v>1247</v>
      </c>
      <c r="BS142" s="81" t="s">
        <v>798</v>
      </c>
      <c r="BT142" s="81" t="s">
        <v>799</v>
      </c>
      <c r="BU142" s="81">
        <v>12</v>
      </c>
      <c r="BV142" s="81" t="s">
        <v>436</v>
      </c>
      <c r="BW142" s="81" t="s">
        <v>2053</v>
      </c>
      <c r="BX142" s="81">
        <v>1553</v>
      </c>
      <c r="BZ142" s="81" t="s">
        <v>962</v>
      </c>
      <c r="CA142" s="81" t="s">
        <v>2206</v>
      </c>
      <c r="CB142" s="81">
        <v>12</v>
      </c>
      <c r="CC142" s="81" t="s">
        <v>436</v>
      </c>
      <c r="CD142" s="81" t="s">
        <v>1735</v>
      </c>
      <c r="CE142" s="81">
        <v>1435</v>
      </c>
      <c r="CG142" s="81" t="s">
        <v>2320</v>
      </c>
      <c r="CH142" s="81" t="s">
        <v>1059</v>
      </c>
      <c r="CI142" s="81">
        <v>24</v>
      </c>
      <c r="CJ142" s="81" t="s">
        <v>529</v>
      </c>
      <c r="CK142" s="81" t="s">
        <v>1219</v>
      </c>
      <c r="CL142" s="81">
        <v>1027</v>
      </c>
      <c r="CN142" s="81" t="s">
        <v>2249</v>
      </c>
      <c r="CO142" s="81" t="s">
        <v>2292</v>
      </c>
      <c r="CP142" s="81">
        <v>10</v>
      </c>
      <c r="CQ142" s="81" t="s">
        <v>1173</v>
      </c>
      <c r="CR142" s="81" t="s">
        <v>1174</v>
      </c>
      <c r="CS142" s="81">
        <v>0</v>
      </c>
      <c r="CU142" s="136" t="s">
        <v>849</v>
      </c>
      <c r="CV142" s="136" t="s">
        <v>850</v>
      </c>
      <c r="CW142" s="137">
        <v>12</v>
      </c>
      <c r="CX142" s="136" t="s">
        <v>529</v>
      </c>
      <c r="CY142" s="136" t="s">
        <v>1104</v>
      </c>
      <c r="CZ142" s="138">
        <v>1037</v>
      </c>
      <c r="DB142" s="136" t="s">
        <v>2373</v>
      </c>
      <c r="DC142" s="136" t="s">
        <v>2372</v>
      </c>
      <c r="DD142" s="137">
        <v>1</v>
      </c>
      <c r="DE142" s="136" t="s">
        <v>436</v>
      </c>
      <c r="DF142" s="136" t="s">
        <v>1828</v>
      </c>
      <c r="DG142" s="144">
        <v>1413</v>
      </c>
      <c r="DI142" s="136" t="s">
        <v>2379</v>
      </c>
      <c r="DJ142" s="136" t="s">
        <v>2378</v>
      </c>
      <c r="DK142" s="137">
        <v>26</v>
      </c>
      <c r="DL142" s="136" t="s">
        <v>437</v>
      </c>
      <c r="DM142" s="136" t="s">
        <v>1823</v>
      </c>
      <c r="DN142" s="144">
        <v>1259</v>
      </c>
    </row>
    <row r="143" spans="1:118" x14ac:dyDescent="0.25">
      <c r="A143" s="81" t="s">
        <v>765</v>
      </c>
      <c r="B143" s="81" t="s">
        <v>766</v>
      </c>
      <c r="C143" s="81">
        <v>4</v>
      </c>
      <c r="D143" s="81" t="s">
        <v>529</v>
      </c>
      <c r="E143" s="81" t="s">
        <v>1819</v>
      </c>
      <c r="F143" s="81">
        <v>1505</v>
      </c>
      <c r="H143" s="81" t="s">
        <v>836</v>
      </c>
      <c r="I143" s="81" t="s">
        <v>837</v>
      </c>
      <c r="J143" s="81">
        <v>2</v>
      </c>
      <c r="K143" s="81" t="s">
        <v>436</v>
      </c>
      <c r="L143" s="81" t="s">
        <v>1096</v>
      </c>
      <c r="M143" s="81">
        <v>1253</v>
      </c>
      <c r="O143" s="81" t="s">
        <v>852</v>
      </c>
      <c r="P143" s="81" t="s">
        <v>853</v>
      </c>
      <c r="Q143" s="81">
        <v>24</v>
      </c>
      <c r="R143" s="81" t="s">
        <v>436</v>
      </c>
      <c r="S143" s="81" t="s">
        <v>1223</v>
      </c>
      <c r="T143" s="81">
        <v>1045</v>
      </c>
      <c r="V143" s="81" t="s">
        <v>969</v>
      </c>
      <c r="W143" s="81" t="s">
        <v>970</v>
      </c>
      <c r="X143" s="81">
        <v>12</v>
      </c>
      <c r="Y143" s="81" t="s">
        <v>437</v>
      </c>
      <c r="Z143" s="81" t="s">
        <v>1234</v>
      </c>
      <c r="AA143" s="81">
        <v>1043</v>
      </c>
      <c r="AC143" s="81" t="s">
        <v>1056</v>
      </c>
      <c r="AD143" s="81" t="s">
        <v>1057</v>
      </c>
      <c r="AE143" s="81">
        <v>12</v>
      </c>
      <c r="AF143" s="81" t="s">
        <v>437</v>
      </c>
      <c r="AG143" s="81" t="s">
        <v>1101</v>
      </c>
      <c r="AH143" s="81">
        <v>1003</v>
      </c>
      <c r="AJ143" s="81" t="s">
        <v>804</v>
      </c>
      <c r="AK143" s="81" t="s">
        <v>805</v>
      </c>
      <c r="AL143" s="81">
        <v>12</v>
      </c>
      <c r="AM143" s="81" t="s">
        <v>529</v>
      </c>
      <c r="AN143" s="81" t="s">
        <v>1167</v>
      </c>
      <c r="AO143" s="81">
        <v>1031</v>
      </c>
      <c r="AQ143" s="81" t="s">
        <v>768</v>
      </c>
      <c r="AR143" s="81" t="s">
        <v>769</v>
      </c>
      <c r="AS143" s="81">
        <v>4</v>
      </c>
      <c r="AT143" s="81" t="s">
        <v>529</v>
      </c>
      <c r="AU143" s="81" t="s">
        <v>1825</v>
      </c>
      <c r="AV143" s="81">
        <v>1018</v>
      </c>
      <c r="AX143" s="81" t="s">
        <v>729</v>
      </c>
      <c r="AY143" s="81" t="s">
        <v>730</v>
      </c>
      <c r="AZ143" s="81">
        <v>24</v>
      </c>
      <c r="BA143" s="81" t="s">
        <v>529</v>
      </c>
      <c r="BB143" s="81" t="s">
        <v>2101</v>
      </c>
      <c r="BC143" s="81">
        <v>1021</v>
      </c>
      <c r="BE143" s="81" t="s">
        <v>2323</v>
      </c>
      <c r="BF143" s="81" t="s">
        <v>851</v>
      </c>
      <c r="BG143" s="81">
        <v>2</v>
      </c>
      <c r="BH143" s="81" t="s">
        <v>436</v>
      </c>
      <c r="BI143" s="81" t="s">
        <v>2056</v>
      </c>
      <c r="BJ143" s="81">
        <v>1192</v>
      </c>
      <c r="BL143" s="81" t="s">
        <v>751</v>
      </c>
      <c r="BM143" s="81" t="s">
        <v>752</v>
      </c>
      <c r="BN143" s="81">
        <v>12</v>
      </c>
      <c r="BO143" s="81" t="s">
        <v>436</v>
      </c>
      <c r="BP143" s="81" t="s">
        <v>1165</v>
      </c>
      <c r="BQ143" s="81">
        <v>1531</v>
      </c>
      <c r="BS143" s="81" t="s">
        <v>1063</v>
      </c>
      <c r="BT143" s="81" t="s">
        <v>1064</v>
      </c>
      <c r="BU143" s="81">
        <v>24</v>
      </c>
      <c r="BV143" s="81" t="s">
        <v>436</v>
      </c>
      <c r="BW143" s="81" t="s">
        <v>2062</v>
      </c>
      <c r="BX143" s="81">
        <v>1237</v>
      </c>
      <c r="BZ143" s="81" t="s">
        <v>780</v>
      </c>
      <c r="CA143" s="81" t="s">
        <v>781</v>
      </c>
      <c r="CB143" s="81">
        <v>12</v>
      </c>
      <c r="CC143" s="81" t="s">
        <v>436</v>
      </c>
      <c r="CD143" s="81" t="s">
        <v>1735</v>
      </c>
      <c r="CE143" s="81">
        <v>1435</v>
      </c>
      <c r="CG143" s="81" t="s">
        <v>1060</v>
      </c>
      <c r="CH143" s="81" t="s">
        <v>787</v>
      </c>
      <c r="CI143" s="81">
        <v>12</v>
      </c>
      <c r="CJ143" s="81" t="s">
        <v>529</v>
      </c>
      <c r="CK143" s="81" t="s">
        <v>1219</v>
      </c>
      <c r="CL143" s="81">
        <v>1027</v>
      </c>
      <c r="CN143" s="81" t="s">
        <v>2250</v>
      </c>
      <c r="CO143" s="81" t="s">
        <v>2293</v>
      </c>
      <c r="CP143" s="81">
        <v>10</v>
      </c>
      <c r="CQ143" s="81" t="s">
        <v>1173</v>
      </c>
      <c r="CR143" s="81" t="s">
        <v>1174</v>
      </c>
      <c r="CS143" s="81">
        <v>0</v>
      </c>
      <c r="CU143" s="136" t="s">
        <v>729</v>
      </c>
      <c r="CV143" s="136" t="s">
        <v>730</v>
      </c>
      <c r="CW143" s="137">
        <v>4</v>
      </c>
      <c r="CX143" s="136" t="s">
        <v>529</v>
      </c>
      <c r="CY143" s="136" t="s">
        <v>2180</v>
      </c>
      <c r="CZ143" s="138">
        <v>1123</v>
      </c>
      <c r="DB143" s="136" t="s">
        <v>2371</v>
      </c>
      <c r="DC143" s="136" t="s">
        <v>2370</v>
      </c>
      <c r="DD143" s="137">
        <v>1</v>
      </c>
      <c r="DE143" s="136" t="s">
        <v>436</v>
      </c>
      <c r="DF143" s="136" t="s">
        <v>1828</v>
      </c>
      <c r="DG143" s="144">
        <v>1413</v>
      </c>
      <c r="DI143" s="136" t="s">
        <v>2379</v>
      </c>
      <c r="DJ143" s="136" t="s">
        <v>2378</v>
      </c>
      <c r="DK143" s="137">
        <v>100</v>
      </c>
      <c r="DL143" s="136" t="s">
        <v>1173</v>
      </c>
      <c r="DM143" s="136" t="s">
        <v>1174</v>
      </c>
      <c r="DN143" s="144">
        <v>0</v>
      </c>
    </row>
    <row r="144" spans="1:118" x14ac:dyDescent="0.25">
      <c r="A144" s="81" t="s">
        <v>810</v>
      </c>
      <c r="B144" s="81" t="s">
        <v>811</v>
      </c>
      <c r="C144" s="81">
        <v>2</v>
      </c>
      <c r="D144" s="81" t="s">
        <v>529</v>
      </c>
      <c r="E144" s="81" t="s">
        <v>1819</v>
      </c>
      <c r="F144" s="81">
        <v>1505</v>
      </c>
      <c r="H144" s="81" t="s">
        <v>745</v>
      </c>
      <c r="I144" s="81" t="s">
        <v>746</v>
      </c>
      <c r="J144" s="81">
        <v>12</v>
      </c>
      <c r="K144" s="81" t="s">
        <v>436</v>
      </c>
      <c r="L144" s="81" t="s">
        <v>1096</v>
      </c>
      <c r="M144" s="81">
        <v>1253</v>
      </c>
      <c r="O144" s="81" t="s">
        <v>1041</v>
      </c>
      <c r="P144" s="81" t="s">
        <v>1042</v>
      </c>
      <c r="Q144" s="81">
        <v>12</v>
      </c>
      <c r="R144" s="81" t="s">
        <v>529</v>
      </c>
      <c r="S144" s="81" t="s">
        <v>1726</v>
      </c>
      <c r="T144" s="81">
        <v>1373</v>
      </c>
      <c r="V144" s="81" t="s">
        <v>806</v>
      </c>
      <c r="W144" s="81" t="s">
        <v>807</v>
      </c>
      <c r="X144" s="81">
        <v>12</v>
      </c>
      <c r="Y144" s="81" t="s">
        <v>437</v>
      </c>
      <c r="Z144" s="81" t="s">
        <v>1234</v>
      </c>
      <c r="AA144" s="81">
        <v>1043</v>
      </c>
      <c r="AC144" s="81" t="s">
        <v>780</v>
      </c>
      <c r="AD144" s="81" t="s">
        <v>781</v>
      </c>
      <c r="AE144" s="81">
        <v>12</v>
      </c>
      <c r="AF144" s="81" t="s">
        <v>437</v>
      </c>
      <c r="AG144" s="81" t="s">
        <v>1094</v>
      </c>
      <c r="AH144" s="81">
        <v>1097</v>
      </c>
      <c r="AJ144" s="81" t="s">
        <v>806</v>
      </c>
      <c r="AK144" s="81" t="s">
        <v>807</v>
      </c>
      <c r="AL144" s="81">
        <v>12</v>
      </c>
      <c r="AM144" s="81" t="s">
        <v>529</v>
      </c>
      <c r="AN144" s="81" t="s">
        <v>1220</v>
      </c>
      <c r="AO144" s="81">
        <v>1212</v>
      </c>
      <c r="AQ144" s="81" t="s">
        <v>873</v>
      </c>
      <c r="AR144" s="81" t="s">
        <v>874</v>
      </c>
      <c r="AS144" s="81">
        <v>4</v>
      </c>
      <c r="AT144" s="81" t="s">
        <v>529</v>
      </c>
      <c r="AU144" s="81" t="s">
        <v>1825</v>
      </c>
      <c r="AV144" s="81">
        <v>1018</v>
      </c>
      <c r="AX144" s="81" t="s">
        <v>729</v>
      </c>
      <c r="AY144" s="81" t="s">
        <v>730</v>
      </c>
      <c r="AZ144" s="81">
        <v>4</v>
      </c>
      <c r="BA144" s="81" t="s">
        <v>529</v>
      </c>
      <c r="BB144" s="81" t="s">
        <v>1092</v>
      </c>
      <c r="BC144" s="81">
        <v>1209</v>
      </c>
      <c r="BE144" s="81" t="s">
        <v>2319</v>
      </c>
      <c r="BF144" s="81" t="s">
        <v>844</v>
      </c>
      <c r="BG144" s="81">
        <v>6</v>
      </c>
      <c r="BH144" s="81" t="s">
        <v>436</v>
      </c>
      <c r="BI144" s="81" t="s">
        <v>2056</v>
      </c>
      <c r="BJ144" s="81">
        <v>1192</v>
      </c>
      <c r="BL144" s="81" t="s">
        <v>992</v>
      </c>
      <c r="BM144" s="81" t="s">
        <v>993</v>
      </c>
      <c r="BN144" s="81">
        <v>12</v>
      </c>
      <c r="BO144" s="81" t="s">
        <v>436</v>
      </c>
      <c r="BP144" s="81" t="s">
        <v>1165</v>
      </c>
      <c r="BQ144" s="81">
        <v>1531</v>
      </c>
      <c r="BS144" s="81" t="s">
        <v>973</v>
      </c>
      <c r="BT144" s="81" t="s">
        <v>974</v>
      </c>
      <c r="BU144" s="81">
        <v>12</v>
      </c>
      <c r="BV144" s="81" t="s">
        <v>529</v>
      </c>
      <c r="BW144" s="81" t="s">
        <v>1214</v>
      </c>
      <c r="BX144" s="81">
        <v>1209</v>
      </c>
      <c r="BZ144" s="81" t="s">
        <v>751</v>
      </c>
      <c r="CA144" s="81" t="s">
        <v>752</v>
      </c>
      <c r="CB144" s="81">
        <v>72</v>
      </c>
      <c r="CC144" s="81" t="s">
        <v>529</v>
      </c>
      <c r="CD144" s="81" t="s">
        <v>1199</v>
      </c>
      <c r="CE144" s="81">
        <v>1001</v>
      </c>
      <c r="CG144" s="81" t="s">
        <v>962</v>
      </c>
      <c r="CH144" s="81" t="s">
        <v>2206</v>
      </c>
      <c r="CI144" s="81">
        <v>12</v>
      </c>
      <c r="CJ144" s="81" t="s">
        <v>529</v>
      </c>
      <c r="CK144" s="81" t="s">
        <v>1100</v>
      </c>
      <c r="CL144" s="81">
        <v>1027</v>
      </c>
      <c r="CN144" s="81" t="s">
        <v>2251</v>
      </c>
      <c r="CO144" s="81" t="s">
        <v>2294</v>
      </c>
      <c r="CP144" s="81">
        <v>10</v>
      </c>
      <c r="CQ144" s="81" t="s">
        <v>1173</v>
      </c>
      <c r="CR144" s="81" t="s">
        <v>1174</v>
      </c>
      <c r="CS144" s="81">
        <v>0</v>
      </c>
      <c r="CU144" s="136" t="s">
        <v>729</v>
      </c>
      <c r="CV144" s="136" t="s">
        <v>730</v>
      </c>
      <c r="CW144" s="137">
        <v>4</v>
      </c>
      <c r="CX144" s="136" t="s">
        <v>529</v>
      </c>
      <c r="CY144" s="136" t="s">
        <v>1185</v>
      </c>
      <c r="CZ144" s="138">
        <v>1101</v>
      </c>
      <c r="DB144" s="136" t="s">
        <v>2379</v>
      </c>
      <c r="DC144" s="136" t="s">
        <v>2378</v>
      </c>
      <c r="DD144" s="137">
        <v>24</v>
      </c>
      <c r="DE144" s="136" t="s">
        <v>436</v>
      </c>
      <c r="DF144" s="136" t="s">
        <v>2406</v>
      </c>
      <c r="DG144" s="144">
        <v>1529</v>
      </c>
      <c r="DI144" s="136" t="s">
        <v>2379</v>
      </c>
      <c r="DJ144" s="136" t="s">
        <v>2378</v>
      </c>
      <c r="DK144" s="137">
        <v>24</v>
      </c>
      <c r="DL144" s="136" t="s">
        <v>529</v>
      </c>
      <c r="DM144" s="136" t="s">
        <v>1713</v>
      </c>
      <c r="DN144" s="144">
        <v>1145</v>
      </c>
    </row>
    <row r="145" spans="1:118" x14ac:dyDescent="0.25">
      <c r="A145" s="81" t="s">
        <v>860</v>
      </c>
      <c r="B145" s="81" t="s">
        <v>861</v>
      </c>
      <c r="C145" s="81">
        <v>2</v>
      </c>
      <c r="D145" s="81" t="s">
        <v>529</v>
      </c>
      <c r="E145" s="81" t="s">
        <v>1819</v>
      </c>
      <c r="F145" s="81">
        <v>1505</v>
      </c>
      <c r="H145" s="81" t="s">
        <v>770</v>
      </c>
      <c r="I145" s="81" t="s">
        <v>771</v>
      </c>
      <c r="J145" s="81">
        <v>6</v>
      </c>
      <c r="K145" s="81" t="s">
        <v>436</v>
      </c>
      <c r="L145" s="81" t="s">
        <v>1096</v>
      </c>
      <c r="M145" s="81">
        <v>1253</v>
      </c>
      <c r="O145" s="81" t="s">
        <v>869</v>
      </c>
      <c r="P145" s="81" t="s">
        <v>870</v>
      </c>
      <c r="Q145" s="81">
        <v>12</v>
      </c>
      <c r="R145" s="81" t="s">
        <v>529</v>
      </c>
      <c r="S145" s="81" t="s">
        <v>1726</v>
      </c>
      <c r="T145" s="81">
        <v>1373</v>
      </c>
      <c r="V145" s="81" t="s">
        <v>977</v>
      </c>
      <c r="W145" s="81" t="s">
        <v>978</v>
      </c>
      <c r="X145" s="81">
        <v>12</v>
      </c>
      <c r="Y145" s="81" t="s">
        <v>437</v>
      </c>
      <c r="Z145" s="81" t="s">
        <v>1234</v>
      </c>
      <c r="AA145" s="81">
        <v>1043</v>
      </c>
      <c r="AC145" s="81" t="s">
        <v>782</v>
      </c>
      <c r="AD145" s="81" t="s">
        <v>783</v>
      </c>
      <c r="AE145" s="81">
        <v>12</v>
      </c>
      <c r="AF145" s="81" t="s">
        <v>437</v>
      </c>
      <c r="AG145" s="81" t="s">
        <v>1094</v>
      </c>
      <c r="AH145" s="81">
        <v>1097</v>
      </c>
      <c r="AJ145" s="81" t="s">
        <v>832</v>
      </c>
      <c r="AK145" s="81" t="s">
        <v>833</v>
      </c>
      <c r="AL145" s="81">
        <v>4</v>
      </c>
      <c r="AM145" s="81" t="s">
        <v>529</v>
      </c>
      <c r="AN145" s="81" t="s">
        <v>1220</v>
      </c>
      <c r="AO145" s="81">
        <v>1212</v>
      </c>
      <c r="AQ145" s="81" t="s">
        <v>772</v>
      </c>
      <c r="AR145" s="81" t="s">
        <v>773</v>
      </c>
      <c r="AS145" s="81">
        <v>4</v>
      </c>
      <c r="AT145" s="81" t="s">
        <v>529</v>
      </c>
      <c r="AU145" s="81" t="s">
        <v>1825</v>
      </c>
      <c r="AV145" s="81">
        <v>1018</v>
      </c>
      <c r="AX145" s="81" t="s">
        <v>729</v>
      </c>
      <c r="AY145" s="81" t="s">
        <v>730</v>
      </c>
      <c r="AZ145" s="81">
        <v>2</v>
      </c>
      <c r="BA145" s="81" t="s">
        <v>436</v>
      </c>
      <c r="BB145" s="81" t="s">
        <v>1144</v>
      </c>
      <c r="BC145" s="81">
        <v>1442</v>
      </c>
      <c r="BE145" s="81" t="s">
        <v>883</v>
      </c>
      <c r="BF145" s="81" t="s">
        <v>884</v>
      </c>
      <c r="BG145" s="81">
        <v>6</v>
      </c>
      <c r="BH145" s="81" t="s">
        <v>436</v>
      </c>
      <c r="BI145" s="81" t="s">
        <v>2056</v>
      </c>
      <c r="BJ145" s="81">
        <v>1192</v>
      </c>
      <c r="BL145" s="81" t="s">
        <v>804</v>
      </c>
      <c r="BM145" s="81" t="s">
        <v>805</v>
      </c>
      <c r="BN145" s="81">
        <v>12</v>
      </c>
      <c r="BO145" s="81" t="s">
        <v>436</v>
      </c>
      <c r="BP145" s="81" t="s">
        <v>1165</v>
      </c>
      <c r="BQ145" s="81">
        <v>1531</v>
      </c>
      <c r="BS145" s="81" t="s">
        <v>814</v>
      </c>
      <c r="BT145" s="81" t="s">
        <v>815</v>
      </c>
      <c r="BU145" s="81">
        <v>12</v>
      </c>
      <c r="BV145" s="81" t="s">
        <v>529</v>
      </c>
      <c r="BW145" s="81" t="s">
        <v>1214</v>
      </c>
      <c r="BX145" s="81">
        <v>1209</v>
      </c>
      <c r="BZ145" s="81" t="s">
        <v>965</v>
      </c>
      <c r="CA145" s="81" t="s">
        <v>966</v>
      </c>
      <c r="CB145" s="81">
        <v>12</v>
      </c>
      <c r="CC145" s="81" t="s">
        <v>529</v>
      </c>
      <c r="CD145" s="81" t="s">
        <v>1199</v>
      </c>
      <c r="CE145" s="81">
        <v>1001</v>
      </c>
      <c r="CG145" s="81" t="s">
        <v>973</v>
      </c>
      <c r="CH145" s="81" t="s">
        <v>974</v>
      </c>
      <c r="CI145" s="81">
        <v>24</v>
      </c>
      <c r="CJ145" s="81" t="s">
        <v>529</v>
      </c>
      <c r="CK145" s="81" t="s">
        <v>1100</v>
      </c>
      <c r="CL145" s="81">
        <v>1027</v>
      </c>
      <c r="CN145" s="81" t="s">
        <v>2252</v>
      </c>
      <c r="CO145" s="81" t="s">
        <v>2295</v>
      </c>
      <c r="CP145" s="81">
        <v>5</v>
      </c>
      <c r="CQ145" s="81" t="s">
        <v>1173</v>
      </c>
      <c r="CR145" s="81" t="s">
        <v>1174</v>
      </c>
      <c r="CS145" s="81">
        <v>0</v>
      </c>
      <c r="CU145" s="136" t="s">
        <v>772</v>
      </c>
      <c r="CV145" s="136" t="s">
        <v>773</v>
      </c>
      <c r="CW145" s="137">
        <v>12</v>
      </c>
      <c r="CX145" s="136" t="s">
        <v>529</v>
      </c>
      <c r="CY145" s="136" t="s">
        <v>1867</v>
      </c>
      <c r="CZ145" s="138">
        <v>1089</v>
      </c>
      <c r="DB145" s="136" t="s">
        <v>2377</v>
      </c>
      <c r="DC145" s="136" t="s">
        <v>2376</v>
      </c>
      <c r="DD145" s="137">
        <v>4</v>
      </c>
      <c r="DE145" s="136" t="s">
        <v>436</v>
      </c>
      <c r="DF145" s="136" t="s">
        <v>2406</v>
      </c>
      <c r="DG145" s="144">
        <v>1529</v>
      </c>
      <c r="DI145" s="136" t="s">
        <v>2379</v>
      </c>
      <c r="DJ145" s="136" t="s">
        <v>2378</v>
      </c>
      <c r="DK145" s="137">
        <v>12</v>
      </c>
      <c r="DL145" s="136" t="s">
        <v>529</v>
      </c>
      <c r="DM145" s="136" t="s">
        <v>1681</v>
      </c>
      <c r="DN145" s="144">
        <v>1327</v>
      </c>
    </row>
    <row r="146" spans="1:118" x14ac:dyDescent="0.25">
      <c r="A146" s="81" t="s">
        <v>867</v>
      </c>
      <c r="B146" s="81" t="s">
        <v>868</v>
      </c>
      <c r="C146" s="81">
        <v>2</v>
      </c>
      <c r="D146" s="81" t="s">
        <v>529</v>
      </c>
      <c r="E146" s="81" t="s">
        <v>1819</v>
      </c>
      <c r="F146" s="81">
        <v>1505</v>
      </c>
      <c r="H146" s="81" t="s">
        <v>733</v>
      </c>
      <c r="I146" s="81" t="s">
        <v>734</v>
      </c>
      <c r="J146" s="81">
        <v>6</v>
      </c>
      <c r="K146" s="81" t="s">
        <v>436</v>
      </c>
      <c r="L146" s="81" t="s">
        <v>1096</v>
      </c>
      <c r="M146" s="81">
        <v>1253</v>
      </c>
      <c r="O146" s="81" t="s">
        <v>747</v>
      </c>
      <c r="P146" s="81" t="s">
        <v>748</v>
      </c>
      <c r="Q146" s="81">
        <v>24</v>
      </c>
      <c r="R146" s="81" t="s">
        <v>529</v>
      </c>
      <c r="S146" s="81" t="s">
        <v>1726</v>
      </c>
      <c r="T146" s="81">
        <v>1373</v>
      </c>
      <c r="V146" s="81" t="s">
        <v>940</v>
      </c>
      <c r="W146" s="81" t="s">
        <v>941</v>
      </c>
      <c r="X146" s="81">
        <v>12</v>
      </c>
      <c r="Y146" s="81" t="s">
        <v>437</v>
      </c>
      <c r="Z146" s="81" t="s">
        <v>1234</v>
      </c>
      <c r="AA146" s="81">
        <v>1043</v>
      </c>
      <c r="AC146" s="81" t="s">
        <v>1056</v>
      </c>
      <c r="AD146" s="81" t="s">
        <v>1057</v>
      </c>
      <c r="AE146" s="81">
        <v>12</v>
      </c>
      <c r="AF146" s="81" t="s">
        <v>437</v>
      </c>
      <c r="AG146" s="81" t="s">
        <v>1101</v>
      </c>
      <c r="AH146" s="81">
        <v>1003</v>
      </c>
      <c r="AJ146" s="81" t="s">
        <v>852</v>
      </c>
      <c r="AK146" s="81" t="s">
        <v>853</v>
      </c>
      <c r="AL146" s="81">
        <v>12</v>
      </c>
      <c r="AM146" s="81" t="s">
        <v>529</v>
      </c>
      <c r="AN146" s="81" t="s">
        <v>1220</v>
      </c>
      <c r="AO146" s="81">
        <v>1212</v>
      </c>
      <c r="AQ146" s="81" t="s">
        <v>820</v>
      </c>
      <c r="AR146" s="81" t="s">
        <v>821</v>
      </c>
      <c r="AS146" s="81">
        <v>4</v>
      </c>
      <c r="AT146" s="81" t="s">
        <v>529</v>
      </c>
      <c r="AU146" s="81" t="s">
        <v>1825</v>
      </c>
      <c r="AV146" s="81">
        <v>1018</v>
      </c>
      <c r="AX146" s="81" t="s">
        <v>729</v>
      </c>
      <c r="AY146" s="81" t="s">
        <v>730</v>
      </c>
      <c r="AZ146" s="81">
        <v>2</v>
      </c>
      <c r="BA146" s="81" t="s">
        <v>529</v>
      </c>
      <c r="BB146" s="81" t="s">
        <v>1757</v>
      </c>
      <c r="BC146" s="81">
        <v>1014</v>
      </c>
      <c r="BE146" s="81" t="s">
        <v>930</v>
      </c>
      <c r="BF146" s="81" t="s">
        <v>931</v>
      </c>
      <c r="BG146" s="81">
        <v>4</v>
      </c>
      <c r="BH146" s="81" t="s">
        <v>529</v>
      </c>
      <c r="BI146" s="81" t="s">
        <v>1131</v>
      </c>
      <c r="BJ146" s="81">
        <v>1509</v>
      </c>
      <c r="BL146" s="81" t="s">
        <v>780</v>
      </c>
      <c r="BM146" s="81" t="s">
        <v>781</v>
      </c>
      <c r="BN146" s="81">
        <v>12</v>
      </c>
      <c r="BO146" s="81" t="s">
        <v>436</v>
      </c>
      <c r="BP146" s="81" t="s">
        <v>1165</v>
      </c>
      <c r="BQ146" s="81">
        <v>1531</v>
      </c>
      <c r="BS146" s="81" t="s">
        <v>804</v>
      </c>
      <c r="BT146" s="81" t="s">
        <v>805</v>
      </c>
      <c r="BU146" s="81">
        <v>12</v>
      </c>
      <c r="BV146" s="81" t="s">
        <v>529</v>
      </c>
      <c r="BW146" s="81" t="s">
        <v>1893</v>
      </c>
      <c r="BX146" s="81">
        <v>1039</v>
      </c>
      <c r="BZ146" s="81" t="s">
        <v>778</v>
      </c>
      <c r="CA146" s="81" t="s">
        <v>779</v>
      </c>
      <c r="CB146" s="81">
        <v>24</v>
      </c>
      <c r="CC146" s="81" t="s">
        <v>529</v>
      </c>
      <c r="CD146" s="81" t="s">
        <v>1199</v>
      </c>
      <c r="CE146" s="81">
        <v>1001</v>
      </c>
      <c r="CG146" s="81" t="s">
        <v>814</v>
      </c>
      <c r="CH146" s="81" t="s">
        <v>815</v>
      </c>
      <c r="CI146" s="81">
        <v>60</v>
      </c>
      <c r="CJ146" s="81" t="s">
        <v>529</v>
      </c>
      <c r="CK146" s="81" t="s">
        <v>1100</v>
      </c>
      <c r="CL146" s="81">
        <v>1027</v>
      </c>
      <c r="CN146" s="81" t="s">
        <v>2253</v>
      </c>
      <c r="CO146" s="81" t="s">
        <v>2296</v>
      </c>
      <c r="CP146" s="81">
        <v>2</v>
      </c>
      <c r="CQ146" s="81" t="s">
        <v>1173</v>
      </c>
      <c r="CR146" s="81" t="s">
        <v>1174</v>
      </c>
      <c r="CS146" s="81">
        <v>0</v>
      </c>
      <c r="CU146" s="136" t="s">
        <v>864</v>
      </c>
      <c r="CV146" s="136" t="s">
        <v>865</v>
      </c>
      <c r="CW146" s="137">
        <v>24</v>
      </c>
      <c r="CX146" s="136" t="s">
        <v>529</v>
      </c>
      <c r="CY146" s="136" t="s">
        <v>1185</v>
      </c>
      <c r="CZ146" s="138">
        <v>1101</v>
      </c>
      <c r="DB146" s="136" t="s">
        <v>2379</v>
      </c>
      <c r="DC146" s="136" t="s">
        <v>2378</v>
      </c>
      <c r="DD146" s="137">
        <v>24</v>
      </c>
      <c r="DE146" s="136" t="s">
        <v>437</v>
      </c>
      <c r="DF146" s="136" t="s">
        <v>1181</v>
      </c>
      <c r="DG146" s="144">
        <v>1044</v>
      </c>
      <c r="DI146" s="136" t="s">
        <v>2379</v>
      </c>
      <c r="DJ146" s="136" t="s">
        <v>2378</v>
      </c>
      <c r="DK146" s="137">
        <v>24</v>
      </c>
      <c r="DL146" s="136" t="s">
        <v>436</v>
      </c>
      <c r="DM146" s="136" t="s">
        <v>551</v>
      </c>
      <c r="DN146" s="144">
        <v>1518</v>
      </c>
    </row>
    <row r="147" spans="1:118" x14ac:dyDescent="0.25">
      <c r="A147" s="81" t="s">
        <v>862</v>
      </c>
      <c r="B147" s="81" t="s">
        <v>863</v>
      </c>
      <c r="C147" s="81">
        <v>4</v>
      </c>
      <c r="D147" s="81" t="s">
        <v>529</v>
      </c>
      <c r="E147" s="81" t="s">
        <v>1819</v>
      </c>
      <c r="F147" s="81">
        <v>1505</v>
      </c>
      <c r="H147" s="81" t="s">
        <v>729</v>
      </c>
      <c r="I147" s="81" t="s">
        <v>730</v>
      </c>
      <c r="J147" s="81">
        <v>4</v>
      </c>
      <c r="K147" s="81" t="s">
        <v>436</v>
      </c>
      <c r="L147" s="81" t="s">
        <v>1096</v>
      </c>
      <c r="M147" s="81">
        <v>1253</v>
      </c>
      <c r="O147" s="81" t="s">
        <v>942</v>
      </c>
      <c r="P147" s="81" t="s">
        <v>943</v>
      </c>
      <c r="Q147" s="81">
        <v>24</v>
      </c>
      <c r="R147" s="81" t="s">
        <v>529</v>
      </c>
      <c r="S147" s="81" t="s">
        <v>1726</v>
      </c>
      <c r="T147" s="81">
        <v>1373</v>
      </c>
      <c r="V147" s="81" t="s">
        <v>940</v>
      </c>
      <c r="W147" s="81" t="s">
        <v>941</v>
      </c>
      <c r="X147" s="81">
        <v>12</v>
      </c>
      <c r="Y147" s="81" t="s">
        <v>437</v>
      </c>
      <c r="Z147" s="81" t="s">
        <v>1234</v>
      </c>
      <c r="AA147" s="81">
        <v>1043</v>
      </c>
      <c r="AC147" s="81" t="s">
        <v>1043</v>
      </c>
      <c r="AD147" s="81" t="s">
        <v>1044</v>
      </c>
      <c r="AE147" s="81">
        <v>12</v>
      </c>
      <c r="AF147" s="81" t="s">
        <v>529</v>
      </c>
      <c r="AG147" s="81" t="s">
        <v>1725</v>
      </c>
      <c r="AH147" s="81">
        <v>1219</v>
      </c>
      <c r="AJ147" s="81" t="s">
        <v>895</v>
      </c>
      <c r="AK147" s="81" t="s">
        <v>896</v>
      </c>
      <c r="AL147" s="81">
        <v>12</v>
      </c>
      <c r="AM147" s="81" t="s">
        <v>529</v>
      </c>
      <c r="AN147" s="81" t="s">
        <v>1220</v>
      </c>
      <c r="AO147" s="81">
        <v>1212</v>
      </c>
      <c r="AQ147" s="81" t="s">
        <v>852</v>
      </c>
      <c r="AR147" s="81" t="s">
        <v>853</v>
      </c>
      <c r="AS147" s="81">
        <v>12</v>
      </c>
      <c r="AT147" s="81" t="s">
        <v>529</v>
      </c>
      <c r="AU147" s="81" t="s">
        <v>1825</v>
      </c>
      <c r="AV147" s="81">
        <v>1018</v>
      </c>
      <c r="AX147" s="81" t="s">
        <v>729</v>
      </c>
      <c r="AY147" s="81" t="s">
        <v>730</v>
      </c>
      <c r="AZ147" s="81">
        <v>6</v>
      </c>
      <c r="BA147" s="81" t="s">
        <v>436</v>
      </c>
      <c r="BB147" s="81" t="s">
        <v>1753</v>
      </c>
      <c r="BC147" s="81">
        <v>1113</v>
      </c>
      <c r="BE147" s="81" t="s">
        <v>765</v>
      </c>
      <c r="BF147" s="81" t="s">
        <v>766</v>
      </c>
      <c r="BG147" s="81">
        <v>6</v>
      </c>
      <c r="BH147" s="81" t="s">
        <v>529</v>
      </c>
      <c r="BI147" s="81" t="s">
        <v>1131</v>
      </c>
      <c r="BJ147" s="81">
        <v>1509</v>
      </c>
      <c r="BL147" s="81" t="s">
        <v>747</v>
      </c>
      <c r="BM147" s="81" t="s">
        <v>748</v>
      </c>
      <c r="BN147" s="81">
        <v>12</v>
      </c>
      <c r="BO147" s="81" t="s">
        <v>436</v>
      </c>
      <c r="BP147" s="81" t="s">
        <v>1165</v>
      </c>
      <c r="BQ147" s="81">
        <v>1531</v>
      </c>
      <c r="BS147" s="81" t="s">
        <v>782</v>
      </c>
      <c r="BT147" s="81" t="s">
        <v>783</v>
      </c>
      <c r="BU147" s="81">
        <v>12</v>
      </c>
      <c r="BV147" s="81" t="s">
        <v>529</v>
      </c>
      <c r="BW147" s="81" t="s">
        <v>1893</v>
      </c>
      <c r="BX147" s="81">
        <v>1039</v>
      </c>
      <c r="BZ147" s="81" t="s">
        <v>804</v>
      </c>
      <c r="CA147" s="81" t="s">
        <v>805</v>
      </c>
      <c r="CB147" s="81">
        <v>60</v>
      </c>
      <c r="CC147" s="81" t="s">
        <v>529</v>
      </c>
      <c r="CD147" s="81" t="s">
        <v>1199</v>
      </c>
      <c r="CE147" s="81">
        <v>1001</v>
      </c>
      <c r="CG147" s="81" t="s">
        <v>1026</v>
      </c>
      <c r="CH147" s="81" t="s">
        <v>1027</v>
      </c>
      <c r="CI147" s="81">
        <v>12</v>
      </c>
      <c r="CJ147" s="81" t="s">
        <v>529</v>
      </c>
      <c r="CK147" s="81" t="s">
        <v>1100</v>
      </c>
      <c r="CL147" s="81">
        <v>1027</v>
      </c>
      <c r="CN147" s="81" t="s">
        <v>2254</v>
      </c>
      <c r="CO147" s="81" t="s">
        <v>2297</v>
      </c>
      <c r="CP147" s="81">
        <v>2</v>
      </c>
      <c r="CQ147" s="81" t="s">
        <v>1173</v>
      </c>
      <c r="CR147" s="81" t="s">
        <v>1174</v>
      </c>
      <c r="CS147" s="81">
        <v>0</v>
      </c>
      <c r="CU147" s="136" t="s">
        <v>828</v>
      </c>
      <c r="CV147" s="136" t="s">
        <v>829</v>
      </c>
      <c r="CW147" s="137">
        <v>2</v>
      </c>
      <c r="CX147" s="136" t="s">
        <v>529</v>
      </c>
      <c r="CY147" s="136" t="s">
        <v>2176</v>
      </c>
      <c r="CZ147" s="138">
        <v>1555</v>
      </c>
      <c r="DB147" s="136" t="s">
        <v>2379</v>
      </c>
      <c r="DC147" s="136" t="s">
        <v>2378</v>
      </c>
      <c r="DD147" s="137">
        <v>24</v>
      </c>
      <c r="DE147" s="136" t="s">
        <v>529</v>
      </c>
      <c r="DF147" s="136" t="s">
        <v>1214</v>
      </c>
      <c r="DG147" s="144">
        <v>1209</v>
      </c>
      <c r="DI147" s="136" t="s">
        <v>2379</v>
      </c>
      <c r="DJ147" s="136" t="s">
        <v>2378</v>
      </c>
      <c r="DK147" s="137">
        <v>12</v>
      </c>
      <c r="DL147" s="136" t="s">
        <v>529</v>
      </c>
      <c r="DM147" s="136" t="s">
        <v>1871</v>
      </c>
      <c r="DN147" s="144">
        <v>1001</v>
      </c>
    </row>
    <row r="148" spans="1:118" x14ac:dyDescent="0.25">
      <c r="A148" s="81" t="s">
        <v>948</v>
      </c>
      <c r="B148" s="81" t="s">
        <v>985</v>
      </c>
      <c r="C148" s="81">
        <v>2</v>
      </c>
      <c r="D148" s="81" t="s">
        <v>529</v>
      </c>
      <c r="E148" s="81" t="s">
        <v>1819</v>
      </c>
      <c r="F148" s="81">
        <v>1505</v>
      </c>
      <c r="H148" s="81" t="s">
        <v>954</v>
      </c>
      <c r="I148" s="81" t="s">
        <v>955</v>
      </c>
      <c r="J148" s="81">
        <v>4</v>
      </c>
      <c r="K148" s="81" t="s">
        <v>436</v>
      </c>
      <c r="L148" s="81" t="s">
        <v>1215</v>
      </c>
      <c r="M148" s="81">
        <v>1102</v>
      </c>
      <c r="O148" s="81" t="s">
        <v>908</v>
      </c>
      <c r="P148" s="81" t="s">
        <v>909</v>
      </c>
      <c r="Q148" s="81">
        <v>24</v>
      </c>
      <c r="R148" s="81" t="s">
        <v>529</v>
      </c>
      <c r="S148" s="81" t="s">
        <v>1737</v>
      </c>
      <c r="T148" s="81">
        <v>1069</v>
      </c>
      <c r="V148" s="81" t="s">
        <v>962</v>
      </c>
      <c r="W148" s="81" t="s">
        <v>2206</v>
      </c>
      <c r="X148" s="81">
        <v>12</v>
      </c>
      <c r="Y148" s="81" t="s">
        <v>437</v>
      </c>
      <c r="Z148" s="81" t="s">
        <v>1234</v>
      </c>
      <c r="AA148" s="81">
        <v>1043</v>
      </c>
      <c r="AC148" s="81" t="s">
        <v>780</v>
      </c>
      <c r="AD148" s="81" t="s">
        <v>781</v>
      </c>
      <c r="AE148" s="81">
        <v>12</v>
      </c>
      <c r="AF148" s="81" t="s">
        <v>529</v>
      </c>
      <c r="AG148" s="81" t="s">
        <v>1711</v>
      </c>
      <c r="AH148" s="81">
        <v>1172</v>
      </c>
      <c r="AJ148" s="81" t="s">
        <v>908</v>
      </c>
      <c r="AK148" s="81" t="s">
        <v>909</v>
      </c>
      <c r="AL148" s="81">
        <v>12</v>
      </c>
      <c r="AM148" s="81" t="s">
        <v>529</v>
      </c>
      <c r="AN148" s="81" t="s">
        <v>1220</v>
      </c>
      <c r="AO148" s="81">
        <v>1212</v>
      </c>
      <c r="AQ148" s="81" t="s">
        <v>745</v>
      </c>
      <c r="AR148" s="81" t="s">
        <v>746</v>
      </c>
      <c r="AS148" s="81">
        <v>12</v>
      </c>
      <c r="AT148" s="81" t="s">
        <v>529</v>
      </c>
      <c r="AU148" s="81" t="s">
        <v>1825</v>
      </c>
      <c r="AV148" s="81">
        <v>1018</v>
      </c>
      <c r="AX148" s="81" t="s">
        <v>729</v>
      </c>
      <c r="AY148" s="81" t="s">
        <v>730</v>
      </c>
      <c r="AZ148" s="81">
        <v>4</v>
      </c>
      <c r="BA148" s="81" t="s">
        <v>436</v>
      </c>
      <c r="BB148" s="81" t="s">
        <v>1758</v>
      </c>
      <c r="BC148" s="81">
        <v>1492</v>
      </c>
      <c r="BE148" s="81" t="s">
        <v>867</v>
      </c>
      <c r="BF148" s="81" t="s">
        <v>868</v>
      </c>
      <c r="BG148" s="81">
        <v>6</v>
      </c>
      <c r="BH148" s="81" t="s">
        <v>529</v>
      </c>
      <c r="BI148" s="81" t="s">
        <v>1131</v>
      </c>
      <c r="BJ148" s="81">
        <v>1509</v>
      </c>
      <c r="BL148" s="81" t="s">
        <v>804</v>
      </c>
      <c r="BM148" s="81" t="s">
        <v>805</v>
      </c>
      <c r="BN148" s="81">
        <v>12</v>
      </c>
      <c r="BO148" s="81" t="s">
        <v>437</v>
      </c>
      <c r="BP148" s="81" t="s">
        <v>1242</v>
      </c>
      <c r="BQ148" s="81">
        <v>1029</v>
      </c>
      <c r="BS148" s="81" t="s">
        <v>1077</v>
      </c>
      <c r="BT148" s="81" t="s">
        <v>1078</v>
      </c>
      <c r="BU148" s="81">
        <v>1</v>
      </c>
      <c r="BV148" s="81" t="s">
        <v>436</v>
      </c>
      <c r="BW148" s="81" t="s">
        <v>2183</v>
      </c>
      <c r="BX148" s="81">
        <v>1583</v>
      </c>
      <c r="BZ148" s="81" t="s">
        <v>780</v>
      </c>
      <c r="CA148" s="81" t="s">
        <v>781</v>
      </c>
      <c r="CB148" s="81">
        <v>12</v>
      </c>
      <c r="CC148" s="81" t="s">
        <v>529</v>
      </c>
      <c r="CD148" s="81" t="s">
        <v>1199</v>
      </c>
      <c r="CE148" s="81">
        <v>1001</v>
      </c>
      <c r="CG148" s="81" t="s">
        <v>954</v>
      </c>
      <c r="CH148" s="81" t="s">
        <v>955</v>
      </c>
      <c r="CI148" s="81">
        <v>24</v>
      </c>
      <c r="CJ148" s="81" t="s">
        <v>529</v>
      </c>
      <c r="CK148" s="81" t="s">
        <v>1100</v>
      </c>
      <c r="CL148" s="81">
        <v>1027</v>
      </c>
      <c r="CN148" s="81" t="s">
        <v>916</v>
      </c>
      <c r="CO148" s="81" t="s">
        <v>917</v>
      </c>
      <c r="CP148" s="81">
        <v>1</v>
      </c>
      <c r="CQ148" s="81" t="s">
        <v>529</v>
      </c>
      <c r="CR148" s="81" t="s">
        <v>1154</v>
      </c>
      <c r="CS148" s="81">
        <v>1439</v>
      </c>
      <c r="CU148" s="136" t="s">
        <v>729</v>
      </c>
      <c r="CV148" s="136" t="s">
        <v>730</v>
      </c>
      <c r="CW148" s="137">
        <v>6</v>
      </c>
      <c r="CX148" s="136" t="s">
        <v>436</v>
      </c>
      <c r="CY148" s="136" t="s">
        <v>1145</v>
      </c>
      <c r="CZ148" s="138">
        <v>1274</v>
      </c>
      <c r="DB148" s="136" t="s">
        <v>2375</v>
      </c>
      <c r="DC148" s="136" t="s">
        <v>2374</v>
      </c>
      <c r="DD148" s="137">
        <v>4</v>
      </c>
      <c r="DE148" s="136" t="s">
        <v>529</v>
      </c>
      <c r="DF148" s="136" t="s">
        <v>1214</v>
      </c>
      <c r="DG148" s="144">
        <v>1209</v>
      </c>
      <c r="DI148" s="136" t="s">
        <v>2379</v>
      </c>
      <c r="DJ148" s="136" t="s">
        <v>2378</v>
      </c>
      <c r="DK148" s="137">
        <v>12</v>
      </c>
      <c r="DL148" s="136" t="s">
        <v>529</v>
      </c>
      <c r="DM148" s="136" t="s">
        <v>1807</v>
      </c>
      <c r="DN148" s="144">
        <v>1510</v>
      </c>
    </row>
    <row r="149" spans="1:118" x14ac:dyDescent="0.25">
      <c r="A149" s="81" t="s">
        <v>737</v>
      </c>
      <c r="B149" s="81" t="s">
        <v>738</v>
      </c>
      <c r="C149" s="81">
        <v>2</v>
      </c>
      <c r="D149" s="81" t="s">
        <v>529</v>
      </c>
      <c r="E149" s="81" t="s">
        <v>1819</v>
      </c>
      <c r="F149" s="81">
        <v>1505</v>
      </c>
      <c r="H149" s="81" t="s">
        <v>862</v>
      </c>
      <c r="I149" s="81" t="s">
        <v>863</v>
      </c>
      <c r="J149" s="81">
        <v>4</v>
      </c>
      <c r="K149" s="81" t="s">
        <v>436</v>
      </c>
      <c r="L149" s="81" t="s">
        <v>1215</v>
      </c>
      <c r="M149" s="81">
        <v>1102</v>
      </c>
      <c r="O149" s="81" t="s">
        <v>765</v>
      </c>
      <c r="P149" s="81" t="s">
        <v>766</v>
      </c>
      <c r="Q149" s="81">
        <v>10</v>
      </c>
      <c r="R149" s="81" t="s">
        <v>529</v>
      </c>
      <c r="S149" s="81" t="s">
        <v>1737</v>
      </c>
      <c r="T149" s="81">
        <v>1069</v>
      </c>
      <c r="V149" s="81" t="s">
        <v>979</v>
      </c>
      <c r="W149" s="81" t="s">
        <v>980</v>
      </c>
      <c r="X149" s="81">
        <v>12</v>
      </c>
      <c r="Y149" s="81" t="s">
        <v>437</v>
      </c>
      <c r="Z149" s="81" t="s">
        <v>1234</v>
      </c>
      <c r="AA149" s="81">
        <v>1043</v>
      </c>
      <c r="AC149" s="81" t="s">
        <v>1056</v>
      </c>
      <c r="AD149" s="81" t="s">
        <v>1057</v>
      </c>
      <c r="AE149" s="81">
        <v>12</v>
      </c>
      <c r="AF149" s="81" t="s">
        <v>529</v>
      </c>
      <c r="AG149" s="81" t="s">
        <v>1247</v>
      </c>
      <c r="AH149" s="81">
        <v>1054</v>
      </c>
      <c r="AJ149" s="81" t="s">
        <v>999</v>
      </c>
      <c r="AK149" s="81" t="s">
        <v>1000</v>
      </c>
      <c r="AL149" s="81">
        <v>12</v>
      </c>
      <c r="AM149" s="81" t="s">
        <v>529</v>
      </c>
      <c r="AN149" s="81" t="s">
        <v>1220</v>
      </c>
      <c r="AO149" s="81">
        <v>1212</v>
      </c>
      <c r="AQ149" s="81" t="s">
        <v>729</v>
      </c>
      <c r="AR149" s="81" t="s">
        <v>730</v>
      </c>
      <c r="AS149" s="81">
        <v>6</v>
      </c>
      <c r="AT149" s="81" t="s">
        <v>437</v>
      </c>
      <c r="AU149" s="81" t="s">
        <v>1841</v>
      </c>
      <c r="AV149" s="81">
        <v>1247</v>
      </c>
      <c r="AX149" s="81" t="s">
        <v>729</v>
      </c>
      <c r="AY149" s="81" t="s">
        <v>730</v>
      </c>
      <c r="AZ149" s="81">
        <v>12</v>
      </c>
      <c r="BA149" s="81" t="s">
        <v>529</v>
      </c>
      <c r="BB149" s="81" t="s">
        <v>1150</v>
      </c>
      <c r="BC149" s="81">
        <v>1185</v>
      </c>
      <c r="BE149" s="81" t="s">
        <v>776</v>
      </c>
      <c r="BF149" s="81" t="s">
        <v>777</v>
      </c>
      <c r="BG149" s="81">
        <v>4</v>
      </c>
      <c r="BH149" s="81" t="s">
        <v>529</v>
      </c>
      <c r="BI149" s="81" t="s">
        <v>1131</v>
      </c>
      <c r="BJ149" s="81">
        <v>1509</v>
      </c>
      <c r="BL149" s="81" t="s">
        <v>960</v>
      </c>
      <c r="BM149" s="81" t="s">
        <v>961</v>
      </c>
      <c r="BN149" s="81">
        <v>12</v>
      </c>
      <c r="BO149" s="81" t="s">
        <v>437</v>
      </c>
      <c r="BP149" s="81" t="s">
        <v>1243</v>
      </c>
      <c r="BQ149" s="81">
        <v>1082</v>
      </c>
      <c r="BS149" s="81" t="s">
        <v>1065</v>
      </c>
      <c r="BT149" s="81" t="s">
        <v>1066</v>
      </c>
      <c r="BU149" s="81">
        <v>1</v>
      </c>
      <c r="BV149" s="81" t="s">
        <v>436</v>
      </c>
      <c r="BW149" s="81" t="s">
        <v>2183</v>
      </c>
      <c r="BX149" s="81">
        <v>1583</v>
      </c>
      <c r="BZ149" s="81" t="s">
        <v>782</v>
      </c>
      <c r="CA149" s="81" t="s">
        <v>783</v>
      </c>
      <c r="CB149" s="81">
        <v>24</v>
      </c>
      <c r="CC149" s="81" t="s">
        <v>529</v>
      </c>
      <c r="CD149" s="81" t="s">
        <v>1199</v>
      </c>
      <c r="CE149" s="81">
        <v>1001</v>
      </c>
      <c r="CG149" s="81" t="s">
        <v>774</v>
      </c>
      <c r="CH149" s="81" t="s">
        <v>775</v>
      </c>
      <c r="CI149" s="81">
        <v>4</v>
      </c>
      <c r="CJ149" s="81" t="s">
        <v>529</v>
      </c>
      <c r="CK149" s="81" t="s">
        <v>1100</v>
      </c>
      <c r="CL149" s="81">
        <v>1027</v>
      </c>
      <c r="CN149" s="81" t="s">
        <v>2255</v>
      </c>
      <c r="CO149" s="81" t="s">
        <v>2298</v>
      </c>
      <c r="CP149" s="81">
        <v>20</v>
      </c>
      <c r="CQ149" s="81" t="s">
        <v>1173</v>
      </c>
      <c r="CR149" s="81" t="s">
        <v>1174</v>
      </c>
      <c r="CS149" s="81">
        <v>0</v>
      </c>
      <c r="CU149" s="136" t="s">
        <v>737</v>
      </c>
      <c r="CV149" s="136" t="s">
        <v>738</v>
      </c>
      <c r="CW149" s="137">
        <v>4</v>
      </c>
      <c r="CX149" s="136" t="s">
        <v>529</v>
      </c>
      <c r="CY149" s="136" t="s">
        <v>1185</v>
      </c>
      <c r="CZ149" s="138">
        <v>1101</v>
      </c>
      <c r="DB149" s="136" t="s">
        <v>2377</v>
      </c>
      <c r="DC149" s="136" t="s">
        <v>2376</v>
      </c>
      <c r="DD149" s="137">
        <v>2</v>
      </c>
      <c r="DE149" s="136" t="s">
        <v>529</v>
      </c>
      <c r="DF149" s="136" t="s">
        <v>1214</v>
      </c>
      <c r="DG149" s="144">
        <v>1209</v>
      </c>
      <c r="DI149" s="136" t="s">
        <v>2379</v>
      </c>
      <c r="DJ149" s="136" t="s">
        <v>2378</v>
      </c>
      <c r="DK149" s="137">
        <v>12</v>
      </c>
      <c r="DL149" s="136" t="s">
        <v>529</v>
      </c>
      <c r="DM149" s="136" t="s">
        <v>563</v>
      </c>
      <c r="DN149" s="144">
        <v>1532</v>
      </c>
    </row>
    <row r="150" spans="1:118" x14ac:dyDescent="0.25">
      <c r="A150" s="81" t="s">
        <v>832</v>
      </c>
      <c r="B150" s="81" t="s">
        <v>833</v>
      </c>
      <c r="C150" s="81">
        <v>2</v>
      </c>
      <c r="D150" s="81" t="s">
        <v>529</v>
      </c>
      <c r="E150" s="81" t="s">
        <v>1819</v>
      </c>
      <c r="F150" s="81">
        <v>1505</v>
      </c>
      <c r="H150" s="81" t="s">
        <v>770</v>
      </c>
      <c r="I150" s="81" t="s">
        <v>771</v>
      </c>
      <c r="J150" s="81">
        <v>4</v>
      </c>
      <c r="K150" s="81" t="s">
        <v>436</v>
      </c>
      <c r="L150" s="81" t="s">
        <v>1215</v>
      </c>
      <c r="M150" s="81">
        <v>1102</v>
      </c>
      <c r="O150" s="81" t="s">
        <v>1043</v>
      </c>
      <c r="P150" s="81" t="s">
        <v>1044</v>
      </c>
      <c r="Q150" s="81">
        <v>12</v>
      </c>
      <c r="R150" s="81" t="s">
        <v>529</v>
      </c>
      <c r="S150" s="81" t="s">
        <v>1240</v>
      </c>
      <c r="T150" s="81">
        <v>1378</v>
      </c>
      <c r="V150" s="81" t="s">
        <v>2320</v>
      </c>
      <c r="W150" s="81" t="s">
        <v>1059</v>
      </c>
      <c r="X150" s="81">
        <v>12</v>
      </c>
      <c r="Y150" s="81" t="s">
        <v>437</v>
      </c>
      <c r="Z150" s="81" t="s">
        <v>1234</v>
      </c>
      <c r="AA150" s="81">
        <v>1043</v>
      </c>
      <c r="AC150" s="81" t="s">
        <v>780</v>
      </c>
      <c r="AD150" s="81" t="s">
        <v>781</v>
      </c>
      <c r="AE150" s="81">
        <v>12</v>
      </c>
      <c r="AF150" s="81" t="s">
        <v>437</v>
      </c>
      <c r="AG150" s="81" t="s">
        <v>1701</v>
      </c>
      <c r="AH150" s="81">
        <v>1191</v>
      </c>
      <c r="AJ150" s="81" t="s">
        <v>1056</v>
      </c>
      <c r="AK150" s="81" t="s">
        <v>1057</v>
      </c>
      <c r="AL150" s="81">
        <v>12</v>
      </c>
      <c r="AM150" s="81" t="s">
        <v>436</v>
      </c>
      <c r="AN150" s="81" t="s">
        <v>1221</v>
      </c>
      <c r="AO150" s="81">
        <v>1499</v>
      </c>
      <c r="AQ150" s="81" t="s">
        <v>946</v>
      </c>
      <c r="AR150" s="81" t="s">
        <v>947</v>
      </c>
      <c r="AS150" s="81">
        <v>12</v>
      </c>
      <c r="AT150" s="81" t="s">
        <v>437</v>
      </c>
      <c r="AU150" s="81" t="s">
        <v>1841</v>
      </c>
      <c r="AV150" s="81">
        <v>1247</v>
      </c>
      <c r="AX150" s="81" t="s">
        <v>729</v>
      </c>
      <c r="AY150" s="81" t="s">
        <v>730</v>
      </c>
      <c r="AZ150" s="81">
        <v>2</v>
      </c>
      <c r="BA150" s="81" t="s">
        <v>436</v>
      </c>
      <c r="BB150" s="81" t="s">
        <v>1108</v>
      </c>
      <c r="BC150" s="81">
        <v>1240</v>
      </c>
      <c r="BE150" s="81" t="s">
        <v>832</v>
      </c>
      <c r="BF150" s="81" t="s">
        <v>833</v>
      </c>
      <c r="BG150" s="81">
        <v>4</v>
      </c>
      <c r="BH150" s="81" t="s">
        <v>529</v>
      </c>
      <c r="BI150" s="81" t="s">
        <v>1131</v>
      </c>
      <c r="BJ150" s="81">
        <v>1509</v>
      </c>
      <c r="BL150" s="81" t="s">
        <v>895</v>
      </c>
      <c r="BM150" s="81" t="s">
        <v>896</v>
      </c>
      <c r="BN150" s="81">
        <v>12</v>
      </c>
      <c r="BO150" s="81" t="s">
        <v>437</v>
      </c>
      <c r="BP150" s="81" t="s">
        <v>1243</v>
      </c>
      <c r="BQ150" s="81">
        <v>1082</v>
      </c>
      <c r="BS150" s="81" t="s">
        <v>1031</v>
      </c>
      <c r="BT150" s="81" t="s">
        <v>1032</v>
      </c>
      <c r="BU150" s="81">
        <v>5</v>
      </c>
      <c r="BV150" s="81" t="s">
        <v>436</v>
      </c>
      <c r="BW150" s="81" t="s">
        <v>2183</v>
      </c>
      <c r="BX150" s="81">
        <v>1583</v>
      </c>
      <c r="BZ150" s="81" t="s">
        <v>977</v>
      </c>
      <c r="CA150" s="81" t="s">
        <v>978</v>
      </c>
      <c r="CB150" s="81">
        <v>12</v>
      </c>
      <c r="CC150" s="81" t="s">
        <v>436</v>
      </c>
      <c r="CD150" s="81" t="s">
        <v>1739</v>
      </c>
      <c r="CE150" s="81">
        <v>1475</v>
      </c>
      <c r="CG150" s="81" t="s">
        <v>1043</v>
      </c>
      <c r="CH150" s="81" t="s">
        <v>1044</v>
      </c>
      <c r="CI150" s="81">
        <v>24</v>
      </c>
      <c r="CJ150" s="81" t="s">
        <v>529</v>
      </c>
      <c r="CK150" s="81" t="s">
        <v>1100</v>
      </c>
      <c r="CL150" s="81">
        <v>1027</v>
      </c>
      <c r="CN150" s="81" t="s">
        <v>2256</v>
      </c>
      <c r="CO150" s="81" t="s">
        <v>2299</v>
      </c>
      <c r="CP150" s="81">
        <v>20</v>
      </c>
      <c r="CQ150" s="81" t="s">
        <v>1173</v>
      </c>
      <c r="CR150" s="81" t="s">
        <v>1174</v>
      </c>
      <c r="CS150" s="81">
        <v>0</v>
      </c>
      <c r="CU150" s="136" t="s">
        <v>828</v>
      </c>
      <c r="CV150" s="136" t="s">
        <v>829</v>
      </c>
      <c r="CW150" s="137">
        <v>4</v>
      </c>
      <c r="CX150" s="136" t="s">
        <v>529</v>
      </c>
      <c r="CY150" s="136" t="s">
        <v>1185</v>
      </c>
      <c r="CZ150" s="138">
        <v>1101</v>
      </c>
      <c r="DB150" s="136" t="s">
        <v>2371</v>
      </c>
      <c r="DC150" s="136" t="s">
        <v>2370</v>
      </c>
      <c r="DD150" s="137">
        <v>4</v>
      </c>
      <c r="DE150" s="136" t="s">
        <v>529</v>
      </c>
      <c r="DF150" s="136" t="s">
        <v>1214</v>
      </c>
      <c r="DG150" s="144">
        <v>1209</v>
      </c>
      <c r="DI150" s="136" t="s">
        <v>2379</v>
      </c>
      <c r="DJ150" s="136" t="s">
        <v>2378</v>
      </c>
      <c r="DK150" s="137">
        <v>50</v>
      </c>
      <c r="DL150" s="136" t="s">
        <v>2152</v>
      </c>
      <c r="DM150" s="136" t="s">
        <v>2364</v>
      </c>
      <c r="DN150" s="144">
        <v>1593</v>
      </c>
    </row>
    <row r="151" spans="1:118" x14ac:dyDescent="0.25">
      <c r="A151" s="81" t="s">
        <v>729</v>
      </c>
      <c r="B151" s="81" t="s">
        <v>730</v>
      </c>
      <c r="C151" s="81">
        <v>8</v>
      </c>
      <c r="D151" s="81" t="s">
        <v>529</v>
      </c>
      <c r="E151" s="81" t="s">
        <v>1819</v>
      </c>
      <c r="F151" s="81">
        <v>1505</v>
      </c>
      <c r="H151" s="81" t="s">
        <v>737</v>
      </c>
      <c r="I151" s="81" t="s">
        <v>738</v>
      </c>
      <c r="J151" s="81">
        <v>4</v>
      </c>
      <c r="K151" s="81" t="s">
        <v>436</v>
      </c>
      <c r="L151" s="81" t="s">
        <v>1215</v>
      </c>
      <c r="M151" s="81">
        <v>1102</v>
      </c>
      <c r="O151" s="81" t="s">
        <v>780</v>
      </c>
      <c r="P151" s="81" t="s">
        <v>781</v>
      </c>
      <c r="Q151" s="81">
        <v>12</v>
      </c>
      <c r="R151" s="81" t="s">
        <v>529</v>
      </c>
      <c r="S151" s="81" t="s">
        <v>1240</v>
      </c>
      <c r="T151" s="81">
        <v>1378</v>
      </c>
      <c r="V151" s="81" t="s">
        <v>942</v>
      </c>
      <c r="W151" s="81" t="s">
        <v>943</v>
      </c>
      <c r="X151" s="81">
        <v>12</v>
      </c>
      <c r="Y151" s="81" t="s">
        <v>437</v>
      </c>
      <c r="Z151" s="81" t="s">
        <v>1234</v>
      </c>
      <c r="AA151" s="81">
        <v>1043</v>
      </c>
      <c r="AC151" s="81" t="s">
        <v>782</v>
      </c>
      <c r="AD151" s="81" t="s">
        <v>783</v>
      </c>
      <c r="AE151" s="81">
        <v>12</v>
      </c>
      <c r="AF151" s="81" t="s">
        <v>437</v>
      </c>
      <c r="AG151" s="81" t="s">
        <v>1701</v>
      </c>
      <c r="AH151" s="81">
        <v>1191</v>
      </c>
      <c r="AJ151" s="81" t="s">
        <v>1041</v>
      </c>
      <c r="AK151" s="81" t="s">
        <v>1042</v>
      </c>
      <c r="AL151" s="81">
        <v>12</v>
      </c>
      <c r="AM151" s="81" t="s">
        <v>436</v>
      </c>
      <c r="AN151" s="81" t="s">
        <v>1221</v>
      </c>
      <c r="AO151" s="81">
        <v>1499</v>
      </c>
      <c r="AQ151" s="81" t="s">
        <v>930</v>
      </c>
      <c r="AR151" s="81" t="s">
        <v>931</v>
      </c>
      <c r="AS151" s="81">
        <v>2</v>
      </c>
      <c r="AT151" s="81" t="s">
        <v>436</v>
      </c>
      <c r="AU151" s="81" t="s">
        <v>2051</v>
      </c>
      <c r="AV151" s="81">
        <v>1551</v>
      </c>
      <c r="AX151" s="81" t="s">
        <v>729</v>
      </c>
      <c r="AY151" s="81" t="s">
        <v>730</v>
      </c>
      <c r="AZ151" s="81">
        <v>6</v>
      </c>
      <c r="BA151" s="81" t="s">
        <v>436</v>
      </c>
      <c r="BB151" s="81" t="s">
        <v>551</v>
      </c>
      <c r="BC151" s="81">
        <v>1518</v>
      </c>
      <c r="BE151" s="81" t="s">
        <v>942</v>
      </c>
      <c r="BF151" s="81" t="s">
        <v>943</v>
      </c>
      <c r="BG151" s="81">
        <v>12</v>
      </c>
      <c r="BH151" s="81" t="s">
        <v>529</v>
      </c>
      <c r="BI151" s="81" t="s">
        <v>1131</v>
      </c>
      <c r="BJ151" s="81">
        <v>1509</v>
      </c>
      <c r="BL151" s="81" t="s">
        <v>804</v>
      </c>
      <c r="BM151" s="81" t="s">
        <v>805</v>
      </c>
      <c r="BN151" s="81">
        <v>12</v>
      </c>
      <c r="BO151" s="81" t="s">
        <v>437</v>
      </c>
      <c r="BP151" s="81" t="s">
        <v>1243</v>
      </c>
      <c r="BQ151" s="81">
        <v>1082</v>
      </c>
      <c r="BS151" s="81" t="s">
        <v>1067</v>
      </c>
      <c r="BT151" s="81" t="s">
        <v>1068</v>
      </c>
      <c r="BU151" s="81">
        <v>2</v>
      </c>
      <c r="BV151" s="81" t="s">
        <v>436</v>
      </c>
      <c r="BW151" s="81" t="s">
        <v>2183</v>
      </c>
      <c r="BX151" s="81">
        <v>1583</v>
      </c>
      <c r="BZ151" s="81" t="s">
        <v>973</v>
      </c>
      <c r="CA151" s="81" t="s">
        <v>974</v>
      </c>
      <c r="CB151" s="81">
        <v>12</v>
      </c>
      <c r="CC151" s="81" t="s">
        <v>436</v>
      </c>
      <c r="CD151" s="81" t="s">
        <v>1739</v>
      </c>
      <c r="CE151" s="81">
        <v>1475</v>
      </c>
      <c r="CG151" s="81" t="s">
        <v>804</v>
      </c>
      <c r="CH151" s="81" t="s">
        <v>805</v>
      </c>
      <c r="CI151" s="81">
        <v>24</v>
      </c>
      <c r="CJ151" s="81" t="s">
        <v>529</v>
      </c>
      <c r="CK151" s="81" t="s">
        <v>1100</v>
      </c>
      <c r="CL151" s="81">
        <v>1027</v>
      </c>
      <c r="CN151" s="81" t="s">
        <v>2257</v>
      </c>
      <c r="CO151" s="81" t="s">
        <v>2300</v>
      </c>
      <c r="CP151" s="81">
        <v>5</v>
      </c>
      <c r="CQ151" s="81" t="s">
        <v>1173</v>
      </c>
      <c r="CR151" s="81" t="s">
        <v>1174</v>
      </c>
      <c r="CS151" s="81">
        <v>0</v>
      </c>
      <c r="CU151" s="136" t="s">
        <v>2231</v>
      </c>
      <c r="CV151" s="136" t="s">
        <v>2274</v>
      </c>
      <c r="CW151" s="137">
        <v>4</v>
      </c>
      <c r="CX151" s="136" t="s">
        <v>437</v>
      </c>
      <c r="CY151" s="136" t="s">
        <v>1187</v>
      </c>
      <c r="CZ151" s="138">
        <v>1003</v>
      </c>
      <c r="DB151" s="136" t="s">
        <v>2379</v>
      </c>
      <c r="DC151" s="136" t="s">
        <v>2378</v>
      </c>
      <c r="DD151" s="137">
        <v>12</v>
      </c>
      <c r="DE151" s="136" t="s">
        <v>529</v>
      </c>
      <c r="DF151" s="136" t="s">
        <v>1139</v>
      </c>
      <c r="DG151" s="144">
        <v>1027</v>
      </c>
      <c r="DI151" s="136" t="s">
        <v>2379</v>
      </c>
      <c r="DJ151" s="136" t="s">
        <v>2378</v>
      </c>
      <c r="DK151" s="137">
        <v>12</v>
      </c>
      <c r="DL151" s="136" t="s">
        <v>436</v>
      </c>
      <c r="DM151" s="136" t="s">
        <v>2173</v>
      </c>
      <c r="DN151" s="144">
        <v>1240</v>
      </c>
    </row>
    <row r="152" spans="1:118" x14ac:dyDescent="0.25">
      <c r="A152" s="81" t="s">
        <v>808</v>
      </c>
      <c r="B152" s="81" t="s">
        <v>809</v>
      </c>
      <c r="C152" s="81">
        <v>2</v>
      </c>
      <c r="D152" s="81" t="s">
        <v>529</v>
      </c>
      <c r="E152" s="81" t="s">
        <v>1819</v>
      </c>
      <c r="F152" s="81">
        <v>1505</v>
      </c>
      <c r="H152" s="81" t="s">
        <v>776</v>
      </c>
      <c r="I152" s="81" t="s">
        <v>777</v>
      </c>
      <c r="J152" s="81">
        <v>4</v>
      </c>
      <c r="K152" s="81" t="s">
        <v>436</v>
      </c>
      <c r="L152" s="81" t="s">
        <v>555</v>
      </c>
      <c r="M152" s="81">
        <v>1524</v>
      </c>
      <c r="O152" s="81" t="s">
        <v>948</v>
      </c>
      <c r="P152" s="81" t="s">
        <v>985</v>
      </c>
      <c r="Q152" s="81">
        <v>6</v>
      </c>
      <c r="R152" s="81" t="s">
        <v>529</v>
      </c>
      <c r="S152" s="81" t="s">
        <v>1240</v>
      </c>
      <c r="T152" s="81">
        <v>1378</v>
      </c>
      <c r="V152" s="81" t="s">
        <v>794</v>
      </c>
      <c r="W152" s="81" t="s">
        <v>795</v>
      </c>
      <c r="X152" s="81">
        <v>2</v>
      </c>
      <c r="Y152" s="81" t="s">
        <v>437</v>
      </c>
      <c r="Z152" s="81" t="s">
        <v>1234</v>
      </c>
      <c r="AA152" s="81">
        <v>1043</v>
      </c>
      <c r="AC152" s="81" t="s">
        <v>804</v>
      </c>
      <c r="AD152" s="81" t="s">
        <v>805</v>
      </c>
      <c r="AE152" s="81">
        <v>12</v>
      </c>
      <c r="AF152" s="81" t="s">
        <v>529</v>
      </c>
      <c r="AG152" s="81" t="s">
        <v>1711</v>
      </c>
      <c r="AH152" s="81">
        <v>1172</v>
      </c>
      <c r="AJ152" s="81" t="s">
        <v>973</v>
      </c>
      <c r="AK152" s="81" t="s">
        <v>974</v>
      </c>
      <c r="AL152" s="81">
        <v>12</v>
      </c>
      <c r="AM152" s="81" t="s">
        <v>436</v>
      </c>
      <c r="AN152" s="81" t="s">
        <v>1221</v>
      </c>
      <c r="AO152" s="81">
        <v>1499</v>
      </c>
      <c r="AQ152" s="81" t="s">
        <v>765</v>
      </c>
      <c r="AR152" s="81" t="s">
        <v>766</v>
      </c>
      <c r="AS152" s="81">
        <v>2</v>
      </c>
      <c r="AT152" s="81" t="s">
        <v>436</v>
      </c>
      <c r="AU152" s="81" t="s">
        <v>2051</v>
      </c>
      <c r="AV152" s="81">
        <v>1551</v>
      </c>
      <c r="AX152" s="81" t="s">
        <v>729</v>
      </c>
      <c r="AY152" s="81" t="s">
        <v>730</v>
      </c>
      <c r="AZ152" s="81">
        <v>6</v>
      </c>
      <c r="BA152" s="81" t="s">
        <v>529</v>
      </c>
      <c r="BB152" s="81" t="s">
        <v>1168</v>
      </c>
      <c r="BC152" s="81">
        <v>1001</v>
      </c>
      <c r="BE152" s="81" t="s">
        <v>852</v>
      </c>
      <c r="BF152" s="81" t="s">
        <v>853</v>
      </c>
      <c r="BG152" s="81">
        <v>12</v>
      </c>
      <c r="BH152" s="81" t="s">
        <v>529</v>
      </c>
      <c r="BI152" s="81" t="s">
        <v>1131</v>
      </c>
      <c r="BJ152" s="81">
        <v>1509</v>
      </c>
      <c r="BL152" s="81" t="s">
        <v>747</v>
      </c>
      <c r="BM152" s="81" t="s">
        <v>748</v>
      </c>
      <c r="BN152" s="81">
        <v>12</v>
      </c>
      <c r="BO152" s="81" t="s">
        <v>437</v>
      </c>
      <c r="BP152" s="81" t="s">
        <v>1243</v>
      </c>
      <c r="BQ152" s="81">
        <v>1082</v>
      </c>
      <c r="BS152" s="81" t="s">
        <v>1079</v>
      </c>
      <c r="BT152" s="81" t="s">
        <v>1080</v>
      </c>
      <c r="BU152" s="81">
        <v>1</v>
      </c>
      <c r="BV152" s="81" t="s">
        <v>436</v>
      </c>
      <c r="BW152" s="81" t="s">
        <v>2183</v>
      </c>
      <c r="BX152" s="81">
        <v>1583</v>
      </c>
      <c r="BZ152" s="81" t="s">
        <v>806</v>
      </c>
      <c r="CA152" s="81" t="s">
        <v>807</v>
      </c>
      <c r="CB152" s="81">
        <v>12</v>
      </c>
      <c r="CC152" s="81" t="s">
        <v>436</v>
      </c>
      <c r="CD152" s="81" t="s">
        <v>1739</v>
      </c>
      <c r="CE152" s="81">
        <v>1475</v>
      </c>
      <c r="CG152" s="81" t="s">
        <v>745</v>
      </c>
      <c r="CH152" s="81" t="s">
        <v>746</v>
      </c>
      <c r="CI152" s="81">
        <v>24</v>
      </c>
      <c r="CJ152" s="81" t="s">
        <v>529</v>
      </c>
      <c r="CK152" s="81" t="s">
        <v>1100</v>
      </c>
      <c r="CL152" s="81">
        <v>1027</v>
      </c>
      <c r="CN152" s="81" t="s">
        <v>1054</v>
      </c>
      <c r="CO152" s="81" t="s">
        <v>1055</v>
      </c>
      <c r="CP152" s="81">
        <v>1</v>
      </c>
      <c r="CQ152" s="81" t="s">
        <v>529</v>
      </c>
      <c r="CR152" s="81" t="s">
        <v>1154</v>
      </c>
      <c r="CS152" s="81">
        <v>1439</v>
      </c>
      <c r="CU152" s="136" t="s">
        <v>2383</v>
      </c>
      <c r="CV152" s="136" t="s">
        <v>882</v>
      </c>
      <c r="CW152" s="137">
        <v>12</v>
      </c>
      <c r="CX152" s="136" t="s">
        <v>437</v>
      </c>
      <c r="CY152" s="136" t="s">
        <v>1191</v>
      </c>
      <c r="CZ152" s="138">
        <v>1029</v>
      </c>
      <c r="DB152" s="136" t="s">
        <v>2379</v>
      </c>
      <c r="DC152" s="136" t="s">
        <v>2378</v>
      </c>
      <c r="DD152" s="137">
        <v>12</v>
      </c>
      <c r="DE152" s="136" t="s">
        <v>529</v>
      </c>
      <c r="DF152" s="136" t="s">
        <v>1100</v>
      </c>
      <c r="DG152" s="144">
        <v>1027</v>
      </c>
      <c r="DI152" s="136" t="s">
        <v>2379</v>
      </c>
      <c r="DJ152" s="136" t="s">
        <v>2378</v>
      </c>
      <c r="DK152" s="137">
        <v>12</v>
      </c>
      <c r="DL152" s="136" t="s">
        <v>529</v>
      </c>
      <c r="DM152" s="136" t="s">
        <v>1169</v>
      </c>
      <c r="DN152" s="144">
        <v>1440</v>
      </c>
    </row>
    <row r="153" spans="1:118" x14ac:dyDescent="0.25">
      <c r="A153" s="81" t="s">
        <v>747</v>
      </c>
      <c r="B153" s="81" t="s">
        <v>748</v>
      </c>
      <c r="C153" s="81">
        <v>12</v>
      </c>
      <c r="D153" s="81" t="s">
        <v>529</v>
      </c>
      <c r="E153" s="81" t="s">
        <v>1819</v>
      </c>
      <c r="F153" s="81">
        <v>1505</v>
      </c>
      <c r="H153" s="81" t="s">
        <v>1006</v>
      </c>
      <c r="I153" s="81" t="s">
        <v>1007</v>
      </c>
      <c r="J153" s="81">
        <v>4</v>
      </c>
      <c r="K153" s="81" t="s">
        <v>436</v>
      </c>
      <c r="L153" s="81" t="s">
        <v>555</v>
      </c>
      <c r="M153" s="81">
        <v>1524</v>
      </c>
      <c r="O153" s="81" t="s">
        <v>780</v>
      </c>
      <c r="P153" s="81" t="s">
        <v>781</v>
      </c>
      <c r="Q153" s="81">
        <v>12</v>
      </c>
      <c r="R153" s="81" t="s">
        <v>529</v>
      </c>
      <c r="S153" s="81" t="s">
        <v>1798</v>
      </c>
      <c r="T153" s="81">
        <v>1084</v>
      </c>
      <c r="V153" s="81" t="s">
        <v>747</v>
      </c>
      <c r="W153" s="81" t="s">
        <v>748</v>
      </c>
      <c r="X153" s="81">
        <v>24</v>
      </c>
      <c r="Y153" s="81" t="s">
        <v>437</v>
      </c>
      <c r="Z153" s="81" t="s">
        <v>1234</v>
      </c>
      <c r="AA153" s="81">
        <v>1043</v>
      </c>
      <c r="AC153" s="81" t="s">
        <v>946</v>
      </c>
      <c r="AD153" s="81" t="s">
        <v>947</v>
      </c>
      <c r="AE153" s="81">
        <v>12</v>
      </c>
      <c r="AF153" s="81" t="s">
        <v>436</v>
      </c>
      <c r="AG153" s="81" t="s">
        <v>1684</v>
      </c>
      <c r="AH153" s="81">
        <v>1113</v>
      </c>
      <c r="AJ153" s="81" t="s">
        <v>814</v>
      </c>
      <c r="AK153" s="81" t="s">
        <v>815</v>
      </c>
      <c r="AL153" s="81">
        <v>12</v>
      </c>
      <c r="AM153" s="81" t="s">
        <v>436</v>
      </c>
      <c r="AN153" s="81" t="s">
        <v>1221</v>
      </c>
      <c r="AO153" s="81">
        <v>1499</v>
      </c>
      <c r="AQ153" s="81" t="s">
        <v>810</v>
      </c>
      <c r="AR153" s="81" t="s">
        <v>811</v>
      </c>
      <c r="AS153" s="81">
        <v>2</v>
      </c>
      <c r="AT153" s="81" t="s">
        <v>436</v>
      </c>
      <c r="AU153" s="81" t="s">
        <v>2051</v>
      </c>
      <c r="AV153" s="81">
        <v>1551</v>
      </c>
      <c r="AX153" s="81" t="s">
        <v>729</v>
      </c>
      <c r="AY153" s="81" t="s">
        <v>730</v>
      </c>
      <c r="AZ153" s="81">
        <v>6</v>
      </c>
      <c r="BA153" s="81" t="s">
        <v>529</v>
      </c>
      <c r="BB153" s="81" t="s">
        <v>1185</v>
      </c>
      <c r="BC153" s="81">
        <v>1101</v>
      </c>
      <c r="BE153" s="81" t="s">
        <v>745</v>
      </c>
      <c r="BF153" s="81" t="s">
        <v>746</v>
      </c>
      <c r="BG153" s="81">
        <v>12</v>
      </c>
      <c r="BH153" s="81" t="s">
        <v>529</v>
      </c>
      <c r="BI153" s="81" t="s">
        <v>1131</v>
      </c>
      <c r="BJ153" s="81">
        <v>1509</v>
      </c>
      <c r="BL153" s="81" t="s">
        <v>973</v>
      </c>
      <c r="BM153" s="81" t="s">
        <v>974</v>
      </c>
      <c r="BN153" s="81">
        <v>24</v>
      </c>
      <c r="BO153" s="81" t="s">
        <v>436</v>
      </c>
      <c r="BP153" s="81" t="s">
        <v>1249</v>
      </c>
      <c r="BQ153" s="81">
        <v>1121</v>
      </c>
      <c r="BS153" s="81" t="s">
        <v>1787</v>
      </c>
      <c r="BT153" s="81" t="s">
        <v>1028</v>
      </c>
      <c r="BU153" s="81">
        <v>20</v>
      </c>
      <c r="BV153" s="81" t="s">
        <v>436</v>
      </c>
      <c r="BW153" s="81" t="s">
        <v>2183</v>
      </c>
      <c r="BX153" s="81">
        <v>1583</v>
      </c>
      <c r="BZ153" s="81" t="s">
        <v>1001</v>
      </c>
      <c r="CA153" s="81" t="s">
        <v>1002</v>
      </c>
      <c r="CB153" s="81">
        <v>6</v>
      </c>
      <c r="CC153" s="81" t="s">
        <v>437</v>
      </c>
      <c r="CD153" s="81" t="s">
        <v>1181</v>
      </c>
      <c r="CE153" s="81">
        <v>1044</v>
      </c>
      <c r="CG153" s="81" t="s">
        <v>747</v>
      </c>
      <c r="CH153" s="81" t="s">
        <v>748</v>
      </c>
      <c r="CI153" s="81">
        <v>24</v>
      </c>
      <c r="CJ153" s="81" t="s">
        <v>529</v>
      </c>
      <c r="CK153" s="81" t="s">
        <v>1100</v>
      </c>
      <c r="CL153" s="81">
        <v>1027</v>
      </c>
      <c r="CN153" s="81" t="s">
        <v>2258</v>
      </c>
      <c r="CO153" s="81" t="s">
        <v>2301</v>
      </c>
      <c r="CP153" s="81">
        <v>5</v>
      </c>
      <c r="CQ153" s="81" t="s">
        <v>1173</v>
      </c>
      <c r="CR153" s="81" t="s">
        <v>1174</v>
      </c>
      <c r="CS153" s="81">
        <v>0</v>
      </c>
      <c r="CU153" s="136" t="s">
        <v>2380</v>
      </c>
      <c r="CV153" s="136" t="s">
        <v>866</v>
      </c>
      <c r="CW153" s="137">
        <v>12</v>
      </c>
      <c r="CX153" s="136" t="s">
        <v>437</v>
      </c>
      <c r="CY153" s="136" t="s">
        <v>1191</v>
      </c>
      <c r="CZ153" s="138">
        <v>1029</v>
      </c>
      <c r="DB153" s="136" t="s">
        <v>2377</v>
      </c>
      <c r="DC153" s="136" t="s">
        <v>2376</v>
      </c>
      <c r="DD153" s="137">
        <v>4</v>
      </c>
      <c r="DE153" s="136" t="s">
        <v>529</v>
      </c>
      <c r="DF153" s="136" t="s">
        <v>1100</v>
      </c>
      <c r="DG153" s="144">
        <v>1027</v>
      </c>
      <c r="DI153" s="136" t="s">
        <v>2379</v>
      </c>
      <c r="DJ153" s="136" t="s">
        <v>2378</v>
      </c>
      <c r="DK153" s="137">
        <v>12</v>
      </c>
      <c r="DL153" s="136" t="s">
        <v>436</v>
      </c>
      <c r="DM153" s="136" t="s">
        <v>2407</v>
      </c>
      <c r="DN153" s="144">
        <v>1117</v>
      </c>
    </row>
    <row r="154" spans="1:118" x14ac:dyDescent="0.25">
      <c r="A154" s="81" t="s">
        <v>2227</v>
      </c>
      <c r="B154" s="81" t="s">
        <v>882</v>
      </c>
      <c r="C154" s="81">
        <v>6</v>
      </c>
      <c r="D154" s="81" t="s">
        <v>529</v>
      </c>
      <c r="E154" s="81" t="s">
        <v>1708</v>
      </c>
      <c r="F154" s="81">
        <v>1504</v>
      </c>
      <c r="H154" s="81" t="s">
        <v>948</v>
      </c>
      <c r="I154" s="81" t="s">
        <v>985</v>
      </c>
      <c r="J154" s="81">
        <v>4</v>
      </c>
      <c r="K154" s="81" t="s">
        <v>436</v>
      </c>
      <c r="L154" s="81" t="s">
        <v>555</v>
      </c>
      <c r="M154" s="81">
        <v>1524</v>
      </c>
      <c r="O154" s="81" t="s">
        <v>1060</v>
      </c>
      <c r="P154" s="81" t="s">
        <v>787</v>
      </c>
      <c r="Q154" s="81">
        <v>12</v>
      </c>
      <c r="R154" s="81" t="s">
        <v>529</v>
      </c>
      <c r="S154" s="81" t="s">
        <v>1830</v>
      </c>
      <c r="T154" s="81">
        <v>1028</v>
      </c>
      <c r="V154" s="81" t="s">
        <v>983</v>
      </c>
      <c r="W154" s="81" t="s">
        <v>984</v>
      </c>
      <c r="X154" s="81">
        <v>4</v>
      </c>
      <c r="Y154" s="81" t="s">
        <v>437</v>
      </c>
      <c r="Z154" s="81" t="s">
        <v>1234</v>
      </c>
      <c r="AA154" s="81">
        <v>1043</v>
      </c>
      <c r="AC154" s="81" t="s">
        <v>1056</v>
      </c>
      <c r="AD154" s="81" t="s">
        <v>1057</v>
      </c>
      <c r="AE154" s="81">
        <v>12</v>
      </c>
      <c r="AF154" s="81" t="s">
        <v>529</v>
      </c>
      <c r="AG154" s="81" t="s">
        <v>1728</v>
      </c>
      <c r="AH154" s="81">
        <v>1185</v>
      </c>
      <c r="AJ154" s="81" t="s">
        <v>2227</v>
      </c>
      <c r="AK154" s="81" t="s">
        <v>882</v>
      </c>
      <c r="AL154" s="81">
        <v>12</v>
      </c>
      <c r="AM154" s="81" t="s">
        <v>436</v>
      </c>
      <c r="AN154" s="81" t="s">
        <v>1221</v>
      </c>
      <c r="AO154" s="81">
        <v>1499</v>
      </c>
      <c r="AQ154" s="81" t="s">
        <v>867</v>
      </c>
      <c r="AR154" s="81" t="s">
        <v>868</v>
      </c>
      <c r="AS154" s="81">
        <v>4</v>
      </c>
      <c r="AT154" s="81" t="s">
        <v>436</v>
      </c>
      <c r="AU154" s="81" t="s">
        <v>2051</v>
      </c>
      <c r="AV154" s="81">
        <v>1551</v>
      </c>
      <c r="AX154" s="81" t="s">
        <v>729</v>
      </c>
      <c r="AY154" s="81" t="s">
        <v>730</v>
      </c>
      <c r="AZ154" s="81">
        <v>6</v>
      </c>
      <c r="BA154" s="81" t="s">
        <v>529</v>
      </c>
      <c r="BB154" s="81" t="s">
        <v>1166</v>
      </c>
      <c r="BC154" s="81">
        <v>1283</v>
      </c>
      <c r="BE154" s="81" t="s">
        <v>790</v>
      </c>
      <c r="BF154" s="81" t="s">
        <v>791</v>
      </c>
      <c r="BG154" s="81">
        <v>2</v>
      </c>
      <c r="BH154" s="81" t="s">
        <v>529</v>
      </c>
      <c r="BI154" s="81" t="s">
        <v>1131</v>
      </c>
      <c r="BJ154" s="81">
        <v>1509</v>
      </c>
      <c r="BL154" s="81" t="s">
        <v>806</v>
      </c>
      <c r="BM154" s="81" t="s">
        <v>807</v>
      </c>
      <c r="BN154" s="81">
        <v>12</v>
      </c>
      <c r="BO154" s="81" t="s">
        <v>436</v>
      </c>
      <c r="BP154" s="81" t="s">
        <v>1249</v>
      </c>
      <c r="BQ154" s="81">
        <v>1121</v>
      </c>
      <c r="BS154" s="81" t="s">
        <v>1085</v>
      </c>
      <c r="BT154" s="81" t="s">
        <v>1086</v>
      </c>
      <c r="BU154" s="81">
        <v>10</v>
      </c>
      <c r="BV154" s="81" t="s">
        <v>436</v>
      </c>
      <c r="BW154" s="81" t="s">
        <v>2183</v>
      </c>
      <c r="BX154" s="81">
        <v>1583</v>
      </c>
      <c r="BZ154" s="81" t="s">
        <v>798</v>
      </c>
      <c r="CA154" s="81" t="s">
        <v>799</v>
      </c>
      <c r="CB154" s="81">
        <v>12</v>
      </c>
      <c r="CC154" s="81" t="s">
        <v>437</v>
      </c>
      <c r="CD154" s="81" t="s">
        <v>1181</v>
      </c>
      <c r="CE154" s="81">
        <v>1044</v>
      </c>
      <c r="CG154" s="81" t="s">
        <v>1853</v>
      </c>
      <c r="CH154" s="81" t="s">
        <v>1629</v>
      </c>
      <c r="CI154" s="81">
        <v>1</v>
      </c>
      <c r="CJ154" s="81" t="s">
        <v>529</v>
      </c>
      <c r="CK154" s="81" t="s">
        <v>1245</v>
      </c>
      <c r="CL154" s="81">
        <v>1100</v>
      </c>
      <c r="CN154" s="81" t="s">
        <v>2258</v>
      </c>
      <c r="CO154" s="81" t="s">
        <v>2302</v>
      </c>
      <c r="CP154" s="81">
        <v>5</v>
      </c>
      <c r="CQ154" s="81" t="s">
        <v>1173</v>
      </c>
      <c r="CR154" s="81" t="s">
        <v>1174</v>
      </c>
      <c r="CS154" s="81">
        <v>0</v>
      </c>
      <c r="CU154" s="136" t="s">
        <v>871</v>
      </c>
      <c r="CV154" s="136" t="s">
        <v>872</v>
      </c>
      <c r="CW154" s="137">
        <v>6</v>
      </c>
      <c r="CX154" s="136" t="s">
        <v>437</v>
      </c>
      <c r="CY154" s="136" t="s">
        <v>1191</v>
      </c>
      <c r="CZ154" s="138">
        <v>1029</v>
      </c>
      <c r="DB154" s="136" t="s">
        <v>2373</v>
      </c>
      <c r="DC154" s="136" t="s">
        <v>2372</v>
      </c>
      <c r="DD154" s="137">
        <v>8</v>
      </c>
      <c r="DE154" s="136" t="s">
        <v>529</v>
      </c>
      <c r="DF154" s="136" t="s">
        <v>1100</v>
      </c>
      <c r="DG154" s="144">
        <v>1027</v>
      </c>
      <c r="DI154" s="136" t="s">
        <v>2379</v>
      </c>
      <c r="DJ154" s="136" t="s">
        <v>2378</v>
      </c>
      <c r="DK154" s="137">
        <v>6</v>
      </c>
      <c r="DL154" s="136" t="s">
        <v>436</v>
      </c>
      <c r="DM154" s="136" t="s">
        <v>2310</v>
      </c>
      <c r="DN154" s="144">
        <v>1160</v>
      </c>
    </row>
    <row r="155" spans="1:118" x14ac:dyDescent="0.25">
      <c r="A155" s="81" t="s">
        <v>860</v>
      </c>
      <c r="B155" s="81" t="s">
        <v>861</v>
      </c>
      <c r="C155" s="81">
        <v>2</v>
      </c>
      <c r="D155" s="81" t="s">
        <v>529</v>
      </c>
      <c r="E155" s="81" t="s">
        <v>1708</v>
      </c>
      <c r="F155" s="81">
        <v>1504</v>
      </c>
      <c r="H155" s="81" t="s">
        <v>774</v>
      </c>
      <c r="I155" s="81" t="s">
        <v>775</v>
      </c>
      <c r="J155" s="81">
        <v>4</v>
      </c>
      <c r="K155" s="81" t="s">
        <v>436</v>
      </c>
      <c r="L155" s="81" t="s">
        <v>555</v>
      </c>
      <c r="M155" s="81">
        <v>1524</v>
      </c>
      <c r="O155" s="81" t="s">
        <v>873</v>
      </c>
      <c r="P155" s="81" t="s">
        <v>874</v>
      </c>
      <c r="Q155" s="81">
        <v>4</v>
      </c>
      <c r="R155" s="81" t="s">
        <v>529</v>
      </c>
      <c r="S155" s="81" t="s">
        <v>1830</v>
      </c>
      <c r="T155" s="81">
        <v>1028</v>
      </c>
      <c r="V155" s="81" t="s">
        <v>887</v>
      </c>
      <c r="W155" s="81" t="s">
        <v>888</v>
      </c>
      <c r="X155" s="81">
        <v>4</v>
      </c>
      <c r="Y155" s="81" t="s">
        <v>437</v>
      </c>
      <c r="Z155" s="81" t="s">
        <v>1234</v>
      </c>
      <c r="AA155" s="81">
        <v>1043</v>
      </c>
      <c r="AC155" s="81" t="s">
        <v>845</v>
      </c>
      <c r="AD155" s="81" t="s">
        <v>846</v>
      </c>
      <c r="AE155" s="81">
        <v>2</v>
      </c>
      <c r="AF155" s="81" t="s">
        <v>436</v>
      </c>
      <c r="AG155" s="81" t="s">
        <v>1226</v>
      </c>
      <c r="AH155" s="81">
        <v>1442</v>
      </c>
      <c r="AJ155" s="81" t="s">
        <v>871</v>
      </c>
      <c r="AK155" s="81" t="s">
        <v>872</v>
      </c>
      <c r="AL155" s="81">
        <v>12</v>
      </c>
      <c r="AM155" s="81" t="s">
        <v>436</v>
      </c>
      <c r="AN155" s="81" t="s">
        <v>1221</v>
      </c>
      <c r="AO155" s="81">
        <v>1499</v>
      </c>
      <c r="AQ155" s="81" t="s">
        <v>887</v>
      </c>
      <c r="AR155" s="81" t="s">
        <v>888</v>
      </c>
      <c r="AS155" s="81">
        <v>4</v>
      </c>
      <c r="AT155" s="81" t="s">
        <v>436</v>
      </c>
      <c r="AU155" s="81" t="s">
        <v>2051</v>
      </c>
      <c r="AV155" s="81">
        <v>1551</v>
      </c>
      <c r="AX155" s="81" t="s">
        <v>729</v>
      </c>
      <c r="AY155" s="81" t="s">
        <v>730</v>
      </c>
      <c r="AZ155" s="81">
        <v>12</v>
      </c>
      <c r="BA155" s="81" t="s">
        <v>529</v>
      </c>
      <c r="BB155" s="81" t="s">
        <v>1128</v>
      </c>
      <c r="BC155" s="81">
        <v>1031</v>
      </c>
      <c r="BE155" s="81" t="s">
        <v>792</v>
      </c>
      <c r="BF155" s="81" t="s">
        <v>793</v>
      </c>
      <c r="BG155" s="81">
        <v>2</v>
      </c>
      <c r="BH155" s="81" t="s">
        <v>529</v>
      </c>
      <c r="BI155" s="81" t="s">
        <v>1131</v>
      </c>
      <c r="BJ155" s="81">
        <v>1509</v>
      </c>
      <c r="BL155" s="81" t="s">
        <v>804</v>
      </c>
      <c r="BM155" s="81" t="s">
        <v>805</v>
      </c>
      <c r="BN155" s="81">
        <v>24</v>
      </c>
      <c r="BO155" s="81" t="s">
        <v>436</v>
      </c>
      <c r="BP155" s="81" t="s">
        <v>1249</v>
      </c>
      <c r="BQ155" s="81">
        <v>1121</v>
      </c>
      <c r="BS155" s="81" t="s">
        <v>1858</v>
      </c>
      <c r="BT155" s="81" t="s">
        <v>1005</v>
      </c>
      <c r="BU155" s="81">
        <v>1</v>
      </c>
      <c r="BV155" s="81" t="s">
        <v>436</v>
      </c>
      <c r="BW155" s="81" t="s">
        <v>2183</v>
      </c>
      <c r="BX155" s="81">
        <v>1583</v>
      </c>
      <c r="BZ155" s="81" t="s">
        <v>979</v>
      </c>
      <c r="CA155" s="81" t="s">
        <v>980</v>
      </c>
      <c r="CB155" s="81">
        <v>12</v>
      </c>
      <c r="CC155" s="81" t="s">
        <v>437</v>
      </c>
      <c r="CD155" s="81" t="s">
        <v>1181</v>
      </c>
      <c r="CE155" s="81">
        <v>1044</v>
      </c>
      <c r="CG155" s="81" t="s">
        <v>1010</v>
      </c>
      <c r="CH155" s="81" t="s">
        <v>1011</v>
      </c>
      <c r="CI155" s="81">
        <v>2</v>
      </c>
      <c r="CJ155" s="81" t="s">
        <v>529</v>
      </c>
      <c r="CK155" s="81" t="s">
        <v>1245</v>
      </c>
      <c r="CL155" s="81">
        <v>1100</v>
      </c>
      <c r="CN155" s="81" t="s">
        <v>2259</v>
      </c>
      <c r="CO155" s="81" t="s">
        <v>2303</v>
      </c>
      <c r="CP155" s="81">
        <v>10</v>
      </c>
      <c r="CQ155" s="81" t="s">
        <v>1173</v>
      </c>
      <c r="CR155" s="81" t="s">
        <v>1174</v>
      </c>
      <c r="CS155" s="81">
        <v>0</v>
      </c>
      <c r="CU155" s="136" t="s">
        <v>2270</v>
      </c>
      <c r="CV155" s="136" t="s">
        <v>848</v>
      </c>
      <c r="CW155" s="137">
        <v>12</v>
      </c>
      <c r="CX155" s="136" t="s">
        <v>437</v>
      </c>
      <c r="CY155" s="136" t="s">
        <v>1191</v>
      </c>
      <c r="CZ155" s="138">
        <v>1029</v>
      </c>
      <c r="DB155" s="136" t="s">
        <v>2371</v>
      </c>
      <c r="DC155" s="136" t="s">
        <v>2370</v>
      </c>
      <c r="DD155" s="137">
        <v>8</v>
      </c>
      <c r="DE155" s="136" t="s">
        <v>529</v>
      </c>
      <c r="DF155" s="136" t="s">
        <v>1100</v>
      </c>
      <c r="DG155" s="144">
        <v>1027</v>
      </c>
      <c r="DI155" s="136" t="s">
        <v>2379</v>
      </c>
      <c r="DJ155" s="136" t="s">
        <v>2378</v>
      </c>
      <c r="DK155" s="137">
        <v>36</v>
      </c>
      <c r="DL155" s="136" t="s">
        <v>436</v>
      </c>
      <c r="DM155" s="136" t="s">
        <v>1164</v>
      </c>
      <c r="DN155" s="144">
        <v>1121</v>
      </c>
    </row>
    <row r="156" spans="1:118" x14ac:dyDescent="0.25">
      <c r="A156" s="81" t="s">
        <v>862</v>
      </c>
      <c r="B156" s="81" t="s">
        <v>863</v>
      </c>
      <c r="C156" s="81">
        <v>4</v>
      </c>
      <c r="D156" s="81" t="s">
        <v>529</v>
      </c>
      <c r="E156" s="81" t="s">
        <v>1708</v>
      </c>
      <c r="F156" s="81">
        <v>1504</v>
      </c>
      <c r="H156" s="81" t="s">
        <v>729</v>
      </c>
      <c r="I156" s="81" t="s">
        <v>730</v>
      </c>
      <c r="J156" s="81">
        <v>4</v>
      </c>
      <c r="K156" s="81" t="s">
        <v>436</v>
      </c>
      <c r="L156" s="81" t="s">
        <v>555</v>
      </c>
      <c r="M156" s="81">
        <v>1524</v>
      </c>
      <c r="O156" s="81" t="s">
        <v>948</v>
      </c>
      <c r="P156" s="81" t="s">
        <v>985</v>
      </c>
      <c r="Q156" s="81">
        <v>4</v>
      </c>
      <c r="R156" s="81" t="s">
        <v>529</v>
      </c>
      <c r="S156" s="81" t="s">
        <v>1830</v>
      </c>
      <c r="T156" s="81">
        <v>1028</v>
      </c>
      <c r="V156" s="81" t="s">
        <v>2227</v>
      </c>
      <c r="W156" s="81" t="s">
        <v>882</v>
      </c>
      <c r="X156" s="81">
        <v>12</v>
      </c>
      <c r="Y156" s="81" t="s">
        <v>437</v>
      </c>
      <c r="Z156" s="81" t="s">
        <v>1181</v>
      </c>
      <c r="AA156" s="81">
        <v>1044</v>
      </c>
      <c r="AC156" s="81" t="s">
        <v>946</v>
      </c>
      <c r="AD156" s="81" t="s">
        <v>947</v>
      </c>
      <c r="AE156" s="81">
        <v>12</v>
      </c>
      <c r="AF156" s="81" t="s">
        <v>436</v>
      </c>
      <c r="AG156" s="81" t="s">
        <v>1223</v>
      </c>
      <c r="AH156" s="81">
        <v>1045</v>
      </c>
      <c r="AJ156" s="81" t="s">
        <v>798</v>
      </c>
      <c r="AK156" s="81" t="s">
        <v>799</v>
      </c>
      <c r="AL156" s="81">
        <v>24</v>
      </c>
      <c r="AM156" s="81" t="s">
        <v>436</v>
      </c>
      <c r="AN156" s="81" t="s">
        <v>1221</v>
      </c>
      <c r="AO156" s="81">
        <v>1499</v>
      </c>
      <c r="AQ156" s="81" t="s">
        <v>772</v>
      </c>
      <c r="AR156" s="81" t="s">
        <v>773</v>
      </c>
      <c r="AS156" s="81">
        <v>2</v>
      </c>
      <c r="AT156" s="81" t="s">
        <v>436</v>
      </c>
      <c r="AU156" s="81" t="s">
        <v>2051</v>
      </c>
      <c r="AV156" s="81">
        <v>1551</v>
      </c>
      <c r="AX156" s="81" t="s">
        <v>729</v>
      </c>
      <c r="AY156" s="81" t="s">
        <v>730</v>
      </c>
      <c r="AZ156" s="81">
        <v>4</v>
      </c>
      <c r="BA156" s="81" t="s">
        <v>436</v>
      </c>
      <c r="BB156" s="81" t="s">
        <v>2109</v>
      </c>
      <c r="BC156" s="81">
        <v>1025</v>
      </c>
      <c r="BE156" s="81" t="s">
        <v>794</v>
      </c>
      <c r="BF156" s="81" t="s">
        <v>795</v>
      </c>
      <c r="BG156" s="81">
        <v>2</v>
      </c>
      <c r="BH156" s="81" t="s">
        <v>529</v>
      </c>
      <c r="BI156" s="81" t="s">
        <v>1131</v>
      </c>
      <c r="BJ156" s="81">
        <v>1509</v>
      </c>
      <c r="BL156" s="81" t="s">
        <v>780</v>
      </c>
      <c r="BM156" s="81" t="s">
        <v>781</v>
      </c>
      <c r="BN156" s="81">
        <v>24</v>
      </c>
      <c r="BO156" s="81" t="s">
        <v>436</v>
      </c>
      <c r="BP156" s="81" t="s">
        <v>1249</v>
      </c>
      <c r="BQ156" s="81">
        <v>1121</v>
      </c>
      <c r="BS156" s="81" t="s">
        <v>1075</v>
      </c>
      <c r="BT156" s="81" t="s">
        <v>1076</v>
      </c>
      <c r="BU156" s="81">
        <v>2</v>
      </c>
      <c r="BV156" s="81" t="s">
        <v>436</v>
      </c>
      <c r="BW156" s="81" t="s">
        <v>2183</v>
      </c>
      <c r="BX156" s="81">
        <v>1583</v>
      </c>
      <c r="BZ156" s="81" t="s">
        <v>780</v>
      </c>
      <c r="CA156" s="81" t="s">
        <v>781</v>
      </c>
      <c r="CB156" s="81">
        <v>48</v>
      </c>
      <c r="CC156" s="81" t="s">
        <v>529</v>
      </c>
      <c r="CD156" s="81" t="s">
        <v>2101</v>
      </c>
      <c r="CE156" s="81">
        <v>1021</v>
      </c>
      <c r="CG156" s="81" t="s">
        <v>1018</v>
      </c>
      <c r="CH156" s="81" t="s">
        <v>1019</v>
      </c>
      <c r="CI156" s="81">
        <v>2</v>
      </c>
      <c r="CJ156" s="81" t="s">
        <v>529</v>
      </c>
      <c r="CK156" s="81" t="s">
        <v>1245</v>
      </c>
      <c r="CL156" s="81">
        <v>1100</v>
      </c>
      <c r="CN156" s="81" t="s">
        <v>930</v>
      </c>
      <c r="CO156" s="81" t="s">
        <v>931</v>
      </c>
      <c r="CP156" s="81">
        <v>4</v>
      </c>
      <c r="CQ156" s="81" t="s">
        <v>437</v>
      </c>
      <c r="CR156" s="81" t="s">
        <v>1813</v>
      </c>
      <c r="CS156" s="81">
        <v>1064</v>
      </c>
      <c r="CU156" s="136" t="s">
        <v>1779</v>
      </c>
      <c r="CV156" s="136" t="s">
        <v>853</v>
      </c>
      <c r="CW156" s="137">
        <v>1</v>
      </c>
      <c r="CX156" s="136" t="s">
        <v>437</v>
      </c>
      <c r="CY156" s="136" t="s">
        <v>1191</v>
      </c>
      <c r="CZ156" s="138">
        <v>1029</v>
      </c>
      <c r="DB156" s="136" t="s">
        <v>2379</v>
      </c>
      <c r="DC156" s="136" t="s">
        <v>2378</v>
      </c>
      <c r="DD156" s="137">
        <v>12</v>
      </c>
      <c r="DE156" s="136" t="s">
        <v>529</v>
      </c>
      <c r="DF156" s="136" t="s">
        <v>1712</v>
      </c>
      <c r="DG156" s="144">
        <v>1458</v>
      </c>
      <c r="DI156" s="136" t="s">
        <v>2379</v>
      </c>
      <c r="DJ156" s="136" t="s">
        <v>2378</v>
      </c>
      <c r="DK156" s="137">
        <v>12</v>
      </c>
      <c r="DL156" s="136" t="s">
        <v>529</v>
      </c>
      <c r="DM156" s="136" t="s">
        <v>1157</v>
      </c>
      <c r="DN156" s="144">
        <v>1399</v>
      </c>
    </row>
    <row r="157" spans="1:118" x14ac:dyDescent="0.25">
      <c r="A157" s="81" t="s">
        <v>2269</v>
      </c>
      <c r="B157" s="81" t="s">
        <v>767</v>
      </c>
      <c r="C157" s="81">
        <v>2</v>
      </c>
      <c r="D157" s="81" t="s">
        <v>529</v>
      </c>
      <c r="E157" s="81" t="s">
        <v>1708</v>
      </c>
      <c r="F157" s="81">
        <v>1504</v>
      </c>
      <c r="H157" s="81" t="s">
        <v>2230</v>
      </c>
      <c r="I157" s="81" t="s">
        <v>866</v>
      </c>
      <c r="J157" s="81">
        <v>6</v>
      </c>
      <c r="K157" s="81" t="s">
        <v>436</v>
      </c>
      <c r="L157" s="81" t="s">
        <v>1693</v>
      </c>
      <c r="M157" s="81">
        <v>1518</v>
      </c>
      <c r="O157" s="81" t="s">
        <v>2269</v>
      </c>
      <c r="P157" s="81" t="s">
        <v>767</v>
      </c>
      <c r="Q157" s="81">
        <v>6</v>
      </c>
      <c r="R157" s="81" t="s">
        <v>529</v>
      </c>
      <c r="S157" s="81" t="s">
        <v>1830</v>
      </c>
      <c r="T157" s="81">
        <v>1028</v>
      </c>
      <c r="V157" s="81" t="s">
        <v>871</v>
      </c>
      <c r="W157" s="81" t="s">
        <v>872</v>
      </c>
      <c r="X157" s="81">
        <v>12</v>
      </c>
      <c r="Y157" s="81" t="s">
        <v>437</v>
      </c>
      <c r="Z157" s="81" t="s">
        <v>1181</v>
      </c>
      <c r="AA157" s="81">
        <v>1044</v>
      </c>
      <c r="AC157" s="81" t="s">
        <v>1039</v>
      </c>
      <c r="AD157" s="81" t="s">
        <v>1040</v>
      </c>
      <c r="AE157" s="81">
        <v>4</v>
      </c>
      <c r="AF157" s="81" t="s">
        <v>436</v>
      </c>
      <c r="AG157" s="81" t="s">
        <v>1198</v>
      </c>
      <c r="AH157" s="81">
        <v>1013</v>
      </c>
      <c r="AJ157" s="81" t="s">
        <v>747</v>
      </c>
      <c r="AK157" s="81" t="s">
        <v>748</v>
      </c>
      <c r="AL157" s="81">
        <v>12</v>
      </c>
      <c r="AM157" s="81" t="s">
        <v>436</v>
      </c>
      <c r="AN157" s="81" t="s">
        <v>1221</v>
      </c>
      <c r="AO157" s="81">
        <v>1499</v>
      </c>
      <c r="AQ157" s="81" t="s">
        <v>948</v>
      </c>
      <c r="AR157" s="81" t="s">
        <v>949</v>
      </c>
      <c r="AS157" s="81">
        <v>2</v>
      </c>
      <c r="AT157" s="81" t="s">
        <v>436</v>
      </c>
      <c r="AU157" s="81" t="s">
        <v>2051</v>
      </c>
      <c r="AV157" s="81">
        <v>1551</v>
      </c>
      <c r="AX157" s="81" t="s">
        <v>729</v>
      </c>
      <c r="AY157" s="81" t="s">
        <v>730</v>
      </c>
      <c r="AZ157" s="81">
        <v>6</v>
      </c>
      <c r="BA157" s="81" t="s">
        <v>436</v>
      </c>
      <c r="BB157" s="81" t="s">
        <v>2073</v>
      </c>
      <c r="BC157" s="81">
        <v>1563</v>
      </c>
      <c r="BE157" s="81" t="s">
        <v>834</v>
      </c>
      <c r="BF157" s="81" t="s">
        <v>835</v>
      </c>
      <c r="BG157" s="81">
        <v>3</v>
      </c>
      <c r="BH157" s="81" t="s">
        <v>529</v>
      </c>
      <c r="BI157" s="81" t="s">
        <v>1131</v>
      </c>
      <c r="BJ157" s="81">
        <v>1509</v>
      </c>
      <c r="BL157" s="81" t="s">
        <v>747</v>
      </c>
      <c r="BM157" s="81" t="s">
        <v>748</v>
      </c>
      <c r="BN157" s="81">
        <v>12</v>
      </c>
      <c r="BO157" s="81" t="s">
        <v>436</v>
      </c>
      <c r="BP157" s="81" t="s">
        <v>1249</v>
      </c>
      <c r="BQ157" s="81">
        <v>1121</v>
      </c>
      <c r="BS157" s="81" t="s">
        <v>1081</v>
      </c>
      <c r="BT157" s="81" t="s">
        <v>1082</v>
      </c>
      <c r="BU157" s="81">
        <v>1</v>
      </c>
      <c r="BV157" s="81" t="s">
        <v>436</v>
      </c>
      <c r="BW157" s="81" t="s">
        <v>2183</v>
      </c>
      <c r="BX157" s="81">
        <v>1583</v>
      </c>
      <c r="BZ157" s="81" t="s">
        <v>782</v>
      </c>
      <c r="CA157" s="81" t="s">
        <v>783</v>
      </c>
      <c r="CB157" s="81">
        <v>36</v>
      </c>
      <c r="CC157" s="81" t="s">
        <v>529</v>
      </c>
      <c r="CD157" s="81" t="s">
        <v>2101</v>
      </c>
      <c r="CE157" s="81">
        <v>1021</v>
      </c>
      <c r="CG157" s="81" t="s">
        <v>1858</v>
      </c>
      <c r="CH157" s="81" t="s">
        <v>1005</v>
      </c>
      <c r="CI157" s="81">
        <v>1</v>
      </c>
      <c r="CJ157" s="81" t="s">
        <v>529</v>
      </c>
      <c r="CK157" s="81" t="s">
        <v>1245</v>
      </c>
      <c r="CL157" s="81">
        <v>1100</v>
      </c>
      <c r="CN157" s="81" t="s">
        <v>2319</v>
      </c>
      <c r="CO157" s="81" t="s">
        <v>844</v>
      </c>
      <c r="CP157" s="81">
        <v>1</v>
      </c>
      <c r="CQ157" s="81" t="s">
        <v>529</v>
      </c>
      <c r="CR157" s="81" t="s">
        <v>714</v>
      </c>
      <c r="CS157" s="81">
        <v>1537</v>
      </c>
      <c r="CU157" s="136" t="s">
        <v>2264</v>
      </c>
      <c r="CV157" s="136" t="s">
        <v>896</v>
      </c>
      <c r="CW157" s="137">
        <v>12</v>
      </c>
      <c r="CX157" s="136" t="s">
        <v>437</v>
      </c>
      <c r="CY157" s="136" t="s">
        <v>1191</v>
      </c>
      <c r="CZ157" s="138">
        <v>1029</v>
      </c>
      <c r="DB157" s="136" t="s">
        <v>2377</v>
      </c>
      <c r="DC157" s="136" t="s">
        <v>2376</v>
      </c>
      <c r="DD157" s="137">
        <v>2</v>
      </c>
      <c r="DE157" s="136" t="s">
        <v>529</v>
      </c>
      <c r="DF157" s="136" t="s">
        <v>1712</v>
      </c>
      <c r="DG157" s="144">
        <v>1458</v>
      </c>
      <c r="DI157" s="136" t="s">
        <v>2379</v>
      </c>
      <c r="DJ157" s="136" t="s">
        <v>2378</v>
      </c>
      <c r="DK157" s="137">
        <v>12</v>
      </c>
      <c r="DL157" s="136" t="s">
        <v>436</v>
      </c>
      <c r="DM157" s="136" t="s">
        <v>1827</v>
      </c>
      <c r="DN157" s="144">
        <v>1244</v>
      </c>
    </row>
    <row r="158" spans="1:118" x14ac:dyDescent="0.25">
      <c r="A158" s="81" t="s">
        <v>845</v>
      </c>
      <c r="B158" s="81" t="s">
        <v>846</v>
      </c>
      <c r="C158" s="81">
        <v>2</v>
      </c>
      <c r="D158" s="81" t="s">
        <v>529</v>
      </c>
      <c r="E158" s="81" t="s">
        <v>1708</v>
      </c>
      <c r="F158" s="81">
        <v>1504</v>
      </c>
      <c r="H158" s="81" t="s">
        <v>847</v>
      </c>
      <c r="I158" s="81" t="s">
        <v>848</v>
      </c>
      <c r="J158" s="81">
        <v>6</v>
      </c>
      <c r="K158" s="81" t="s">
        <v>436</v>
      </c>
      <c r="L158" s="81" t="s">
        <v>1693</v>
      </c>
      <c r="M158" s="81">
        <v>1518</v>
      </c>
      <c r="O158" s="81" t="s">
        <v>1783</v>
      </c>
      <c r="P158" s="81" t="s">
        <v>1025</v>
      </c>
      <c r="Q158" s="81">
        <v>1</v>
      </c>
      <c r="R158" s="81" t="s">
        <v>529</v>
      </c>
      <c r="S158" s="81" t="s">
        <v>1711</v>
      </c>
      <c r="T158" s="81">
        <v>1172</v>
      </c>
      <c r="V158" s="81" t="s">
        <v>1043</v>
      </c>
      <c r="W158" s="81" t="s">
        <v>1044</v>
      </c>
      <c r="X158" s="81">
        <v>12</v>
      </c>
      <c r="Y158" s="81" t="s">
        <v>437</v>
      </c>
      <c r="Z158" s="81" t="s">
        <v>1181</v>
      </c>
      <c r="AA158" s="81">
        <v>1044</v>
      </c>
      <c r="AC158" s="81" t="s">
        <v>1043</v>
      </c>
      <c r="AD158" s="81" t="s">
        <v>1044</v>
      </c>
      <c r="AE158" s="81">
        <v>12</v>
      </c>
      <c r="AF158" s="81" t="s">
        <v>437</v>
      </c>
      <c r="AG158" s="81" t="s">
        <v>1101</v>
      </c>
      <c r="AH158" s="81">
        <v>1003</v>
      </c>
      <c r="AJ158" s="81" t="s">
        <v>875</v>
      </c>
      <c r="AK158" s="81" t="s">
        <v>876</v>
      </c>
      <c r="AL158" s="81">
        <v>4</v>
      </c>
      <c r="AM158" s="81" t="s">
        <v>529</v>
      </c>
      <c r="AN158" s="81" t="s">
        <v>1167</v>
      </c>
      <c r="AO158" s="81">
        <v>1031</v>
      </c>
      <c r="AQ158" s="81" t="s">
        <v>820</v>
      </c>
      <c r="AR158" s="81" t="s">
        <v>821</v>
      </c>
      <c r="AS158" s="81">
        <v>2</v>
      </c>
      <c r="AT158" s="81" t="s">
        <v>436</v>
      </c>
      <c r="AU158" s="81" t="s">
        <v>2051</v>
      </c>
      <c r="AV158" s="81">
        <v>1551</v>
      </c>
      <c r="AX158" s="81" t="s">
        <v>729</v>
      </c>
      <c r="AY158" s="81" t="s">
        <v>730</v>
      </c>
      <c r="AZ158" s="81">
        <v>4</v>
      </c>
      <c r="BA158" s="81" t="s">
        <v>436</v>
      </c>
      <c r="BB158" s="81" t="s">
        <v>2069</v>
      </c>
      <c r="BC158" s="81">
        <v>1559</v>
      </c>
      <c r="BE158" s="81" t="s">
        <v>1673</v>
      </c>
      <c r="BF158" s="81" t="s">
        <v>1548</v>
      </c>
      <c r="BG158" s="81">
        <v>2</v>
      </c>
      <c r="BH158" s="81" t="s">
        <v>529</v>
      </c>
      <c r="BI158" s="81" t="s">
        <v>1131</v>
      </c>
      <c r="BJ158" s="81">
        <v>1509</v>
      </c>
      <c r="BL158" s="81" t="s">
        <v>999</v>
      </c>
      <c r="BM158" s="81" t="s">
        <v>1000</v>
      </c>
      <c r="BN158" s="81">
        <v>12</v>
      </c>
      <c r="BO158" s="81" t="s">
        <v>436</v>
      </c>
      <c r="BP158" s="81" t="s">
        <v>1249</v>
      </c>
      <c r="BQ158" s="81">
        <v>1121</v>
      </c>
      <c r="BS158" s="81" t="s">
        <v>1071</v>
      </c>
      <c r="BT158" s="81" t="s">
        <v>1072</v>
      </c>
      <c r="BU158" s="81">
        <v>2</v>
      </c>
      <c r="BV158" s="81" t="s">
        <v>436</v>
      </c>
      <c r="BW158" s="81" t="s">
        <v>2183</v>
      </c>
      <c r="BX158" s="81">
        <v>1583</v>
      </c>
      <c r="BZ158" s="81" t="s">
        <v>1043</v>
      </c>
      <c r="CA158" s="81" t="s">
        <v>1044</v>
      </c>
      <c r="CB158" s="81">
        <v>12</v>
      </c>
      <c r="CC158" s="81" t="s">
        <v>437</v>
      </c>
      <c r="CD158" s="81" t="s">
        <v>1101</v>
      </c>
      <c r="CE158" s="81">
        <v>1003</v>
      </c>
      <c r="CG158" s="81" t="s">
        <v>1065</v>
      </c>
      <c r="CH158" s="81" t="s">
        <v>1066</v>
      </c>
      <c r="CI158" s="81">
        <v>2</v>
      </c>
      <c r="CJ158" s="81" t="s">
        <v>529</v>
      </c>
      <c r="CK158" s="81" t="s">
        <v>1245</v>
      </c>
      <c r="CL158" s="81">
        <v>1100</v>
      </c>
      <c r="CN158" s="81" t="s">
        <v>834</v>
      </c>
      <c r="CO158" s="81" t="s">
        <v>835</v>
      </c>
      <c r="CP158" s="81">
        <v>1</v>
      </c>
      <c r="CQ158" s="81" t="s">
        <v>529</v>
      </c>
      <c r="CR158" s="81" t="s">
        <v>714</v>
      </c>
      <c r="CS158" s="81">
        <v>1537</v>
      </c>
      <c r="CU158" s="136" t="s">
        <v>747</v>
      </c>
      <c r="CV158" s="136" t="s">
        <v>748</v>
      </c>
      <c r="CW158" s="137">
        <v>12</v>
      </c>
      <c r="CX158" s="136" t="s">
        <v>437</v>
      </c>
      <c r="CY158" s="136" t="s">
        <v>1191</v>
      </c>
      <c r="CZ158" s="138">
        <v>1029</v>
      </c>
      <c r="DB158" s="136" t="s">
        <v>2373</v>
      </c>
      <c r="DC158" s="136" t="s">
        <v>2372</v>
      </c>
      <c r="DD158" s="137">
        <v>1</v>
      </c>
      <c r="DE158" s="136" t="s">
        <v>529</v>
      </c>
      <c r="DF158" s="136" t="s">
        <v>1712</v>
      </c>
      <c r="DG158" s="144">
        <v>1458</v>
      </c>
      <c r="DI158" s="136" t="s">
        <v>2379</v>
      </c>
      <c r="DJ158" s="136" t="s">
        <v>2378</v>
      </c>
      <c r="DK158" s="137">
        <v>12</v>
      </c>
      <c r="DL158" s="136" t="s">
        <v>436</v>
      </c>
      <c r="DM158" s="136" t="s">
        <v>1110</v>
      </c>
      <c r="DN158" s="144">
        <v>1253</v>
      </c>
    </row>
    <row r="159" spans="1:118" x14ac:dyDescent="0.25">
      <c r="A159" s="81" t="s">
        <v>768</v>
      </c>
      <c r="B159" s="81" t="s">
        <v>769</v>
      </c>
      <c r="C159" s="81">
        <v>4</v>
      </c>
      <c r="D159" s="81" t="s">
        <v>529</v>
      </c>
      <c r="E159" s="81" t="s">
        <v>1708</v>
      </c>
      <c r="F159" s="81">
        <v>1504</v>
      </c>
      <c r="H159" s="81" t="s">
        <v>743</v>
      </c>
      <c r="I159" s="81" t="s">
        <v>744</v>
      </c>
      <c r="J159" s="81">
        <v>12</v>
      </c>
      <c r="K159" s="81" t="s">
        <v>436</v>
      </c>
      <c r="L159" s="81" t="s">
        <v>1693</v>
      </c>
      <c r="M159" s="81">
        <v>1518</v>
      </c>
      <c r="O159" s="81" t="s">
        <v>1847</v>
      </c>
      <c r="P159" s="81" t="s">
        <v>1635</v>
      </c>
      <c r="Q159" s="81">
        <v>1</v>
      </c>
      <c r="R159" s="81" t="s">
        <v>529</v>
      </c>
      <c r="S159" s="81" t="s">
        <v>1711</v>
      </c>
      <c r="T159" s="81">
        <v>1172</v>
      </c>
      <c r="V159" s="81" t="s">
        <v>782</v>
      </c>
      <c r="W159" s="81" t="s">
        <v>783</v>
      </c>
      <c r="X159" s="81">
        <v>12</v>
      </c>
      <c r="Y159" s="81" t="s">
        <v>437</v>
      </c>
      <c r="Z159" s="81" t="s">
        <v>1181</v>
      </c>
      <c r="AA159" s="81">
        <v>1044</v>
      </c>
      <c r="AC159" s="81" t="s">
        <v>1056</v>
      </c>
      <c r="AD159" s="81" t="s">
        <v>1057</v>
      </c>
      <c r="AE159" s="81">
        <v>12</v>
      </c>
      <c r="AF159" s="81" t="s">
        <v>437</v>
      </c>
      <c r="AG159" s="81" t="s">
        <v>1701</v>
      </c>
      <c r="AH159" s="81">
        <v>1191</v>
      </c>
      <c r="AJ159" s="81" t="s">
        <v>818</v>
      </c>
      <c r="AK159" s="81" t="s">
        <v>819</v>
      </c>
      <c r="AL159" s="81">
        <v>4</v>
      </c>
      <c r="AM159" s="81" t="s">
        <v>529</v>
      </c>
      <c r="AN159" s="81" t="s">
        <v>1167</v>
      </c>
      <c r="AO159" s="81">
        <v>1031</v>
      </c>
      <c r="AQ159" s="81" t="s">
        <v>816</v>
      </c>
      <c r="AR159" s="81" t="s">
        <v>817</v>
      </c>
      <c r="AS159" s="81">
        <v>2</v>
      </c>
      <c r="AT159" s="81" t="s">
        <v>436</v>
      </c>
      <c r="AU159" s="81" t="s">
        <v>2051</v>
      </c>
      <c r="AV159" s="81">
        <v>1551</v>
      </c>
      <c r="AX159" s="81" t="s">
        <v>729</v>
      </c>
      <c r="AY159" s="81" t="s">
        <v>730</v>
      </c>
      <c r="AZ159" s="81">
        <v>10</v>
      </c>
      <c r="BA159" s="81" t="s">
        <v>436</v>
      </c>
      <c r="BB159" s="81" t="s">
        <v>553</v>
      </c>
      <c r="BC159" s="81">
        <v>1521</v>
      </c>
      <c r="BE159" s="81" t="s">
        <v>950</v>
      </c>
      <c r="BF159" s="81" t="s">
        <v>951</v>
      </c>
      <c r="BG159" s="81">
        <v>2</v>
      </c>
      <c r="BH159" s="81" t="s">
        <v>529</v>
      </c>
      <c r="BI159" s="81" t="s">
        <v>1131</v>
      </c>
      <c r="BJ159" s="81">
        <v>1509</v>
      </c>
      <c r="BL159" s="81" t="s">
        <v>778</v>
      </c>
      <c r="BM159" s="81" t="s">
        <v>779</v>
      </c>
      <c r="BN159" s="81">
        <v>6</v>
      </c>
      <c r="BO159" s="81" t="s">
        <v>436</v>
      </c>
      <c r="BP159" s="81" t="s">
        <v>1249</v>
      </c>
      <c r="BQ159" s="81">
        <v>1121</v>
      </c>
      <c r="BS159" s="81" t="s">
        <v>973</v>
      </c>
      <c r="BT159" s="81" t="s">
        <v>974</v>
      </c>
      <c r="BU159" s="81">
        <v>12</v>
      </c>
      <c r="BV159" s="81" t="s">
        <v>529</v>
      </c>
      <c r="BW159" s="81" t="s">
        <v>1100</v>
      </c>
      <c r="BX159" s="81">
        <v>1027</v>
      </c>
      <c r="BZ159" s="81" t="s">
        <v>979</v>
      </c>
      <c r="CA159" s="81" t="s">
        <v>980</v>
      </c>
      <c r="CB159" s="81">
        <v>12</v>
      </c>
      <c r="CC159" s="81" t="s">
        <v>437</v>
      </c>
      <c r="CD159" s="81" t="s">
        <v>1101</v>
      </c>
      <c r="CE159" s="81">
        <v>1003</v>
      </c>
      <c r="CG159" s="81" t="s">
        <v>806</v>
      </c>
      <c r="CH159" s="81" t="s">
        <v>807</v>
      </c>
      <c r="CI159" s="81">
        <v>12</v>
      </c>
      <c r="CJ159" s="81" t="s">
        <v>529</v>
      </c>
      <c r="CK159" s="81" t="s">
        <v>1199</v>
      </c>
      <c r="CL159" s="81">
        <v>1001</v>
      </c>
      <c r="CN159" s="81" t="s">
        <v>820</v>
      </c>
      <c r="CO159" s="81" t="s">
        <v>821</v>
      </c>
      <c r="CP159" s="81">
        <v>4</v>
      </c>
      <c r="CQ159" s="81" t="s">
        <v>529</v>
      </c>
      <c r="CR159" s="81" t="s">
        <v>1683</v>
      </c>
      <c r="CS159" s="81">
        <v>1463</v>
      </c>
      <c r="CU159" s="136" t="s">
        <v>910</v>
      </c>
      <c r="CV159" s="136" t="s">
        <v>911</v>
      </c>
      <c r="CW159" s="137">
        <v>2</v>
      </c>
      <c r="CX159" s="136" t="s">
        <v>437</v>
      </c>
      <c r="CY159" s="136" t="s">
        <v>1187</v>
      </c>
      <c r="CZ159" s="138">
        <v>1003</v>
      </c>
      <c r="DB159" s="136" t="s">
        <v>2375</v>
      </c>
      <c r="DC159" s="136" t="s">
        <v>2374</v>
      </c>
      <c r="DD159" s="137">
        <v>2</v>
      </c>
      <c r="DE159" s="136" t="s">
        <v>436</v>
      </c>
      <c r="DF159" s="136" t="s">
        <v>2409</v>
      </c>
      <c r="DG159" s="144">
        <v>1013</v>
      </c>
      <c r="DI159" s="136" t="s">
        <v>2379</v>
      </c>
      <c r="DJ159" s="136" t="s">
        <v>2378</v>
      </c>
      <c r="DK159" s="137">
        <v>24</v>
      </c>
      <c r="DL159" s="136" t="s">
        <v>436</v>
      </c>
      <c r="DM159" s="136" t="s">
        <v>1715</v>
      </c>
      <c r="DN159" s="144">
        <v>1137</v>
      </c>
    </row>
    <row r="160" spans="1:118" x14ac:dyDescent="0.25">
      <c r="A160" s="81" t="s">
        <v>737</v>
      </c>
      <c r="B160" s="81" t="s">
        <v>738</v>
      </c>
      <c r="C160" s="81">
        <v>2</v>
      </c>
      <c r="D160" s="81" t="s">
        <v>529</v>
      </c>
      <c r="E160" s="81" t="s">
        <v>1708</v>
      </c>
      <c r="F160" s="81">
        <v>1504</v>
      </c>
      <c r="H160" s="81" t="s">
        <v>969</v>
      </c>
      <c r="I160" s="81" t="s">
        <v>970</v>
      </c>
      <c r="J160" s="81">
        <v>12</v>
      </c>
      <c r="K160" s="81" t="s">
        <v>436</v>
      </c>
      <c r="L160" s="81" t="s">
        <v>1693</v>
      </c>
      <c r="M160" s="81">
        <v>1518</v>
      </c>
      <c r="O160" s="81" t="s">
        <v>2230</v>
      </c>
      <c r="P160" s="81" t="s">
        <v>866</v>
      </c>
      <c r="Q160" s="81">
        <v>12</v>
      </c>
      <c r="R160" s="81" t="s">
        <v>529</v>
      </c>
      <c r="S160" s="81" t="s">
        <v>1746</v>
      </c>
      <c r="T160" s="81">
        <v>1002</v>
      </c>
      <c r="V160" s="81" t="s">
        <v>804</v>
      </c>
      <c r="W160" s="81" t="s">
        <v>805</v>
      </c>
      <c r="X160" s="81">
        <v>12</v>
      </c>
      <c r="Y160" s="81" t="s">
        <v>437</v>
      </c>
      <c r="Z160" s="81" t="s">
        <v>1181</v>
      </c>
      <c r="AA160" s="81">
        <v>1044</v>
      </c>
      <c r="AC160" s="81" t="s">
        <v>2227</v>
      </c>
      <c r="AD160" s="81" t="s">
        <v>882</v>
      </c>
      <c r="AE160" s="81">
        <v>6</v>
      </c>
      <c r="AF160" s="81" t="s">
        <v>529</v>
      </c>
      <c r="AG160" s="81" t="s">
        <v>1100</v>
      </c>
      <c r="AH160" s="81">
        <v>1027</v>
      </c>
      <c r="AJ160" s="81" t="s">
        <v>832</v>
      </c>
      <c r="AK160" s="81" t="s">
        <v>833</v>
      </c>
      <c r="AL160" s="81">
        <v>4</v>
      </c>
      <c r="AM160" s="81" t="s">
        <v>529</v>
      </c>
      <c r="AN160" s="81" t="s">
        <v>1167</v>
      </c>
      <c r="AO160" s="81">
        <v>1031</v>
      </c>
      <c r="AQ160" s="81" t="s">
        <v>864</v>
      </c>
      <c r="AR160" s="81" t="s">
        <v>865</v>
      </c>
      <c r="AS160" s="81">
        <v>2</v>
      </c>
      <c r="AT160" s="81" t="s">
        <v>436</v>
      </c>
      <c r="AU160" s="81" t="s">
        <v>2051</v>
      </c>
      <c r="AV160" s="81">
        <v>1551</v>
      </c>
      <c r="AX160" s="81" t="s">
        <v>729</v>
      </c>
      <c r="AY160" s="81" t="s">
        <v>730</v>
      </c>
      <c r="AZ160" s="81">
        <v>6</v>
      </c>
      <c r="BA160" s="81" t="s">
        <v>436</v>
      </c>
      <c r="BB160" s="81" t="s">
        <v>1148</v>
      </c>
      <c r="BC160" s="81">
        <v>1091</v>
      </c>
      <c r="BE160" s="81" t="s">
        <v>842</v>
      </c>
      <c r="BF160" s="81" t="s">
        <v>843</v>
      </c>
      <c r="BG160" s="81">
        <v>3</v>
      </c>
      <c r="BH160" s="81" t="s">
        <v>529</v>
      </c>
      <c r="BI160" s="81" t="s">
        <v>1131</v>
      </c>
      <c r="BJ160" s="81">
        <v>1509</v>
      </c>
      <c r="BL160" s="81" t="s">
        <v>969</v>
      </c>
      <c r="BM160" s="81" t="s">
        <v>970</v>
      </c>
      <c r="BN160" s="81">
        <v>12</v>
      </c>
      <c r="BO160" s="81" t="s">
        <v>437</v>
      </c>
      <c r="BP160" s="81" t="s">
        <v>1243</v>
      </c>
      <c r="BQ160" s="81">
        <v>1082</v>
      </c>
      <c r="BS160" s="81" t="s">
        <v>814</v>
      </c>
      <c r="BT160" s="81" t="s">
        <v>815</v>
      </c>
      <c r="BU160" s="81">
        <v>24</v>
      </c>
      <c r="BV160" s="81" t="s">
        <v>529</v>
      </c>
      <c r="BW160" s="81" t="s">
        <v>1100</v>
      </c>
      <c r="BX160" s="81">
        <v>1027</v>
      </c>
      <c r="BZ160" s="81" t="s">
        <v>1043</v>
      </c>
      <c r="CA160" s="81" t="s">
        <v>1044</v>
      </c>
      <c r="CB160" s="81">
        <v>12</v>
      </c>
      <c r="CC160" s="81" t="s">
        <v>437</v>
      </c>
      <c r="CD160" s="81" t="s">
        <v>1243</v>
      </c>
      <c r="CE160" s="81">
        <v>1082</v>
      </c>
      <c r="CG160" s="81" t="s">
        <v>751</v>
      </c>
      <c r="CH160" s="81" t="s">
        <v>752</v>
      </c>
      <c r="CI160" s="81">
        <v>60</v>
      </c>
      <c r="CJ160" s="81" t="s">
        <v>529</v>
      </c>
      <c r="CK160" s="81" t="s">
        <v>1199</v>
      </c>
      <c r="CL160" s="81">
        <v>1001</v>
      </c>
      <c r="CN160" s="81" t="s">
        <v>856</v>
      </c>
      <c r="CO160" s="81" t="s">
        <v>857</v>
      </c>
      <c r="CP160" s="81">
        <v>2</v>
      </c>
      <c r="CQ160" s="81" t="s">
        <v>529</v>
      </c>
      <c r="CR160" s="81" t="s">
        <v>1154</v>
      </c>
      <c r="CS160" s="81">
        <v>1439</v>
      </c>
      <c r="CU160" s="136" t="s">
        <v>2384</v>
      </c>
      <c r="CV160" s="136" t="s">
        <v>901</v>
      </c>
      <c r="CW160" s="137">
        <v>2</v>
      </c>
      <c r="CX160" s="136" t="s">
        <v>437</v>
      </c>
      <c r="CY160" s="136" t="s">
        <v>1187</v>
      </c>
      <c r="CZ160" s="138">
        <v>1003</v>
      </c>
      <c r="DB160" s="136" t="s">
        <v>2373</v>
      </c>
      <c r="DC160" s="136" t="s">
        <v>2372</v>
      </c>
      <c r="DD160" s="137">
        <v>2</v>
      </c>
      <c r="DE160" s="136" t="s">
        <v>436</v>
      </c>
      <c r="DF160" s="136" t="s">
        <v>2059</v>
      </c>
      <c r="DG160" s="144">
        <v>1551</v>
      </c>
      <c r="DI160" s="136" t="s">
        <v>2379</v>
      </c>
      <c r="DJ160" s="136" t="s">
        <v>2378</v>
      </c>
      <c r="DK160" s="137">
        <v>12</v>
      </c>
      <c r="DL160" s="136" t="s">
        <v>529</v>
      </c>
      <c r="DM160" s="136" t="s">
        <v>1830</v>
      </c>
      <c r="DN160" s="144">
        <v>1028</v>
      </c>
    </row>
    <row r="161" spans="1:118" x14ac:dyDescent="0.25">
      <c r="A161" s="81" t="s">
        <v>745</v>
      </c>
      <c r="B161" s="81" t="s">
        <v>746</v>
      </c>
      <c r="C161" s="81">
        <v>12</v>
      </c>
      <c r="D161" s="81" t="s">
        <v>529</v>
      </c>
      <c r="E161" s="81" t="s">
        <v>1708</v>
      </c>
      <c r="F161" s="81">
        <v>1504</v>
      </c>
      <c r="H161" s="81" t="s">
        <v>924</v>
      </c>
      <c r="I161" s="81" t="s">
        <v>925</v>
      </c>
      <c r="J161" s="81">
        <v>12</v>
      </c>
      <c r="K161" s="81" t="s">
        <v>436</v>
      </c>
      <c r="L161" s="81" t="s">
        <v>1693</v>
      </c>
      <c r="M161" s="81">
        <v>1518</v>
      </c>
      <c r="O161" s="81" t="s">
        <v>757</v>
      </c>
      <c r="P161" s="81" t="s">
        <v>758</v>
      </c>
      <c r="Q161" s="81">
        <v>12</v>
      </c>
      <c r="R161" s="81" t="s">
        <v>529</v>
      </c>
      <c r="S161" s="81" t="s">
        <v>1746</v>
      </c>
      <c r="T161" s="81">
        <v>1002</v>
      </c>
      <c r="V161" s="81" t="s">
        <v>895</v>
      </c>
      <c r="W161" s="81" t="s">
        <v>896</v>
      </c>
      <c r="X161" s="81">
        <v>12</v>
      </c>
      <c r="Y161" s="81" t="s">
        <v>437</v>
      </c>
      <c r="Z161" s="81" t="s">
        <v>1181</v>
      </c>
      <c r="AA161" s="81">
        <v>1044</v>
      </c>
      <c r="AC161" s="81" t="s">
        <v>979</v>
      </c>
      <c r="AD161" s="81" t="s">
        <v>980</v>
      </c>
      <c r="AE161" s="81">
        <v>12</v>
      </c>
      <c r="AF161" s="81" t="s">
        <v>437</v>
      </c>
      <c r="AG161" s="81" t="s">
        <v>1236</v>
      </c>
      <c r="AH161" s="81">
        <v>1506</v>
      </c>
      <c r="AJ161" s="81" t="s">
        <v>741</v>
      </c>
      <c r="AK161" s="81" t="s">
        <v>742</v>
      </c>
      <c r="AL161" s="81">
        <v>6</v>
      </c>
      <c r="AM161" s="81" t="s">
        <v>529</v>
      </c>
      <c r="AN161" s="81" t="s">
        <v>1167</v>
      </c>
      <c r="AO161" s="81">
        <v>1031</v>
      </c>
      <c r="AQ161" s="81" t="s">
        <v>737</v>
      </c>
      <c r="AR161" s="81" t="s">
        <v>738</v>
      </c>
      <c r="AS161" s="81">
        <v>2</v>
      </c>
      <c r="AT161" s="81" t="s">
        <v>436</v>
      </c>
      <c r="AU161" s="81" t="s">
        <v>2051</v>
      </c>
      <c r="AV161" s="81">
        <v>1551</v>
      </c>
      <c r="AX161" s="81" t="s">
        <v>729</v>
      </c>
      <c r="AY161" s="81" t="s">
        <v>730</v>
      </c>
      <c r="AZ161" s="81">
        <v>3</v>
      </c>
      <c r="BA161" s="81" t="s">
        <v>529</v>
      </c>
      <c r="BB161" s="81" t="s">
        <v>713</v>
      </c>
      <c r="BC161" s="81">
        <v>1536</v>
      </c>
      <c r="BE161" s="81" t="s">
        <v>840</v>
      </c>
      <c r="BF161" s="81" t="s">
        <v>841</v>
      </c>
      <c r="BG161" s="81">
        <v>2</v>
      </c>
      <c r="BH161" s="81" t="s">
        <v>529</v>
      </c>
      <c r="BI161" s="81" t="s">
        <v>1131</v>
      </c>
      <c r="BJ161" s="81">
        <v>1509</v>
      </c>
      <c r="BL161" s="81" t="s">
        <v>981</v>
      </c>
      <c r="BM161" s="81" t="s">
        <v>982</v>
      </c>
      <c r="BN161" s="81">
        <v>3</v>
      </c>
      <c r="BO161" s="81" t="s">
        <v>437</v>
      </c>
      <c r="BP161" s="81" t="s">
        <v>1722</v>
      </c>
      <c r="BQ161" s="81">
        <v>1247</v>
      </c>
      <c r="BS161" s="81" t="s">
        <v>979</v>
      </c>
      <c r="BT161" s="81" t="s">
        <v>980</v>
      </c>
      <c r="BU161" s="81">
        <v>12</v>
      </c>
      <c r="BV161" s="81" t="s">
        <v>529</v>
      </c>
      <c r="BW161" s="81" t="s">
        <v>1100</v>
      </c>
      <c r="BX161" s="81">
        <v>1027</v>
      </c>
      <c r="BZ161" s="81" t="s">
        <v>751</v>
      </c>
      <c r="CA161" s="81" t="s">
        <v>752</v>
      </c>
      <c r="CB161" s="81">
        <v>24</v>
      </c>
      <c r="CC161" s="81" t="s">
        <v>529</v>
      </c>
      <c r="CD161" s="81" t="s">
        <v>1770</v>
      </c>
      <c r="CE161" s="81">
        <v>1037</v>
      </c>
      <c r="CG161" s="81" t="s">
        <v>965</v>
      </c>
      <c r="CH161" s="81" t="s">
        <v>966</v>
      </c>
      <c r="CI161" s="81">
        <v>12</v>
      </c>
      <c r="CJ161" s="81" t="s">
        <v>529</v>
      </c>
      <c r="CK161" s="81" t="s">
        <v>1199</v>
      </c>
      <c r="CL161" s="81">
        <v>1001</v>
      </c>
      <c r="CN161" s="81" t="s">
        <v>1060</v>
      </c>
      <c r="CO161" s="81" t="s">
        <v>1351</v>
      </c>
      <c r="CP161" s="81">
        <v>12</v>
      </c>
      <c r="CQ161" s="81" t="s">
        <v>529</v>
      </c>
      <c r="CR161" s="81" t="s">
        <v>714</v>
      </c>
      <c r="CS161" s="81">
        <v>1537</v>
      </c>
      <c r="CU161" s="136" t="s">
        <v>899</v>
      </c>
      <c r="CV161" s="136" t="s">
        <v>900</v>
      </c>
      <c r="CW161" s="137">
        <v>2</v>
      </c>
      <c r="CX161" s="136" t="s">
        <v>437</v>
      </c>
      <c r="CY161" s="136" t="s">
        <v>1187</v>
      </c>
      <c r="CZ161" s="138">
        <v>1003</v>
      </c>
      <c r="DB161" s="136" t="s">
        <v>2371</v>
      </c>
      <c r="DC161" s="136" t="s">
        <v>2370</v>
      </c>
      <c r="DD161" s="137">
        <v>2</v>
      </c>
      <c r="DE161" s="136" t="s">
        <v>436</v>
      </c>
      <c r="DF161" s="136" t="s">
        <v>2059</v>
      </c>
      <c r="DG161" s="144">
        <v>1551</v>
      </c>
      <c r="DI161" s="136" t="s">
        <v>2379</v>
      </c>
      <c r="DJ161" s="136" t="s">
        <v>2378</v>
      </c>
      <c r="DK161" s="137">
        <v>24</v>
      </c>
      <c r="DL161" s="136" t="s">
        <v>529</v>
      </c>
      <c r="DM161" s="136" t="s">
        <v>1100</v>
      </c>
      <c r="DN161" s="144">
        <v>1027</v>
      </c>
    </row>
    <row r="162" spans="1:118" x14ac:dyDescent="0.25">
      <c r="A162" s="81" t="s">
        <v>747</v>
      </c>
      <c r="B162" s="81" t="s">
        <v>748</v>
      </c>
      <c r="C162" s="81">
        <v>12</v>
      </c>
      <c r="D162" s="81" t="s">
        <v>529</v>
      </c>
      <c r="E162" s="81" t="s">
        <v>1708</v>
      </c>
      <c r="F162" s="81">
        <v>1504</v>
      </c>
      <c r="H162" s="81" t="s">
        <v>908</v>
      </c>
      <c r="I162" s="81" t="s">
        <v>909</v>
      </c>
      <c r="J162" s="81">
        <v>12</v>
      </c>
      <c r="K162" s="81" t="s">
        <v>436</v>
      </c>
      <c r="L162" s="81" t="s">
        <v>1693</v>
      </c>
      <c r="M162" s="81">
        <v>1518</v>
      </c>
      <c r="O162" s="81" t="s">
        <v>1041</v>
      </c>
      <c r="P162" s="81" t="s">
        <v>1042</v>
      </c>
      <c r="Q162" s="81">
        <v>12</v>
      </c>
      <c r="R162" s="81" t="s">
        <v>529</v>
      </c>
      <c r="S162" s="81" t="s">
        <v>1746</v>
      </c>
      <c r="T162" s="81">
        <v>1002</v>
      </c>
      <c r="V162" s="81" t="s">
        <v>798</v>
      </c>
      <c r="W162" s="81" t="s">
        <v>799</v>
      </c>
      <c r="X162" s="81">
        <v>12</v>
      </c>
      <c r="Y162" s="81" t="s">
        <v>437</v>
      </c>
      <c r="Z162" s="81" t="s">
        <v>1181</v>
      </c>
      <c r="AA162" s="81">
        <v>1044</v>
      </c>
      <c r="AC162" s="81" t="s">
        <v>2227</v>
      </c>
      <c r="AD162" s="81" t="s">
        <v>882</v>
      </c>
      <c r="AE162" s="81">
        <v>6</v>
      </c>
      <c r="AF162" s="81" t="s">
        <v>529</v>
      </c>
      <c r="AG162" s="81" t="s">
        <v>1167</v>
      </c>
      <c r="AH162" s="81">
        <v>1031</v>
      </c>
      <c r="AJ162" s="81" t="s">
        <v>992</v>
      </c>
      <c r="AK162" s="81" t="s">
        <v>993</v>
      </c>
      <c r="AL162" s="81">
        <v>12</v>
      </c>
      <c r="AM162" s="81" t="s">
        <v>529</v>
      </c>
      <c r="AN162" s="81" t="s">
        <v>1167</v>
      </c>
      <c r="AO162" s="81">
        <v>1031</v>
      </c>
      <c r="AQ162" s="81" t="s">
        <v>733</v>
      </c>
      <c r="AR162" s="81" t="s">
        <v>734</v>
      </c>
      <c r="AS162" s="81">
        <v>2</v>
      </c>
      <c r="AT162" s="81" t="s">
        <v>436</v>
      </c>
      <c r="AU162" s="81" t="s">
        <v>2051</v>
      </c>
      <c r="AV162" s="81">
        <v>1551</v>
      </c>
      <c r="AX162" s="81" t="s">
        <v>729</v>
      </c>
      <c r="AY162" s="81" t="s">
        <v>730</v>
      </c>
      <c r="AZ162" s="81">
        <v>4</v>
      </c>
      <c r="BA162" s="81" t="s">
        <v>436</v>
      </c>
      <c r="BB162" s="81" t="s">
        <v>2068</v>
      </c>
      <c r="BC162" s="81">
        <v>1558</v>
      </c>
      <c r="BE162" s="81" t="s">
        <v>757</v>
      </c>
      <c r="BF162" s="81" t="s">
        <v>758</v>
      </c>
      <c r="BG162" s="81">
        <v>12</v>
      </c>
      <c r="BH162" s="81" t="s">
        <v>529</v>
      </c>
      <c r="BI162" s="81" t="s">
        <v>1128</v>
      </c>
      <c r="BJ162" s="81">
        <v>1031</v>
      </c>
      <c r="BL162" s="81" t="s">
        <v>1043</v>
      </c>
      <c r="BM162" s="81" t="s">
        <v>1044</v>
      </c>
      <c r="BN162" s="81">
        <v>12</v>
      </c>
      <c r="BO162" s="81" t="s">
        <v>437</v>
      </c>
      <c r="BP162" s="81" t="s">
        <v>1722</v>
      </c>
      <c r="BQ162" s="81">
        <v>1247</v>
      </c>
      <c r="BS162" s="81" t="s">
        <v>782</v>
      </c>
      <c r="BT162" s="81" t="s">
        <v>783</v>
      </c>
      <c r="BU162" s="81">
        <v>12</v>
      </c>
      <c r="BV162" s="81" t="s">
        <v>529</v>
      </c>
      <c r="BW162" s="81" t="s">
        <v>1100</v>
      </c>
      <c r="BX162" s="81">
        <v>1027</v>
      </c>
      <c r="BZ162" s="81" t="s">
        <v>798</v>
      </c>
      <c r="CA162" s="81" t="s">
        <v>799</v>
      </c>
      <c r="CB162" s="81">
        <v>12</v>
      </c>
      <c r="CC162" s="81" t="s">
        <v>529</v>
      </c>
      <c r="CD162" s="81" t="s">
        <v>1770</v>
      </c>
      <c r="CE162" s="81">
        <v>1037</v>
      </c>
      <c r="CG162" s="81" t="s">
        <v>979</v>
      </c>
      <c r="CH162" s="81" t="s">
        <v>980</v>
      </c>
      <c r="CI162" s="81">
        <v>24</v>
      </c>
      <c r="CJ162" s="81" t="s">
        <v>529</v>
      </c>
      <c r="CK162" s="81" t="s">
        <v>1199</v>
      </c>
      <c r="CL162" s="81">
        <v>1001</v>
      </c>
      <c r="CN162" s="81" t="s">
        <v>1060</v>
      </c>
      <c r="CO162" s="81" t="s">
        <v>1351</v>
      </c>
      <c r="CP162" s="81">
        <v>12</v>
      </c>
      <c r="CQ162" s="81" t="s">
        <v>436</v>
      </c>
      <c r="CR162" s="81" t="s">
        <v>1696</v>
      </c>
      <c r="CS162" s="81">
        <v>1390</v>
      </c>
      <c r="CU162" s="136" t="s">
        <v>816</v>
      </c>
      <c r="CV162" s="136" t="s">
        <v>817</v>
      </c>
      <c r="CW162" s="137">
        <v>4</v>
      </c>
      <c r="CX162" s="136" t="s">
        <v>437</v>
      </c>
      <c r="CY162" s="136" t="s">
        <v>1191</v>
      </c>
      <c r="CZ162" s="138">
        <v>1029</v>
      </c>
      <c r="DB162" s="136" t="s">
        <v>2371</v>
      </c>
      <c r="DC162" s="136" t="s">
        <v>2370</v>
      </c>
      <c r="DD162" s="137">
        <v>8</v>
      </c>
      <c r="DE162" s="136" t="s">
        <v>436</v>
      </c>
      <c r="DF162" s="136" t="s">
        <v>2198</v>
      </c>
      <c r="DG162" s="144">
        <v>1587</v>
      </c>
      <c r="DI162" s="136" t="s">
        <v>2379</v>
      </c>
      <c r="DJ162" s="136" t="s">
        <v>2378</v>
      </c>
      <c r="DK162" s="137">
        <v>24</v>
      </c>
      <c r="DL162" s="136" t="s">
        <v>529</v>
      </c>
      <c r="DM162" s="136" t="s">
        <v>1139</v>
      </c>
      <c r="DN162" s="144">
        <v>1027</v>
      </c>
    </row>
    <row r="163" spans="1:118" x14ac:dyDescent="0.25">
      <c r="A163" s="81" t="s">
        <v>908</v>
      </c>
      <c r="B163" s="81" t="s">
        <v>909</v>
      </c>
      <c r="C163" s="81">
        <v>12</v>
      </c>
      <c r="D163" s="81" t="s">
        <v>529</v>
      </c>
      <c r="E163" s="81" t="s">
        <v>1708</v>
      </c>
      <c r="F163" s="81">
        <v>1504</v>
      </c>
      <c r="H163" s="81" t="s">
        <v>818</v>
      </c>
      <c r="I163" s="81" t="s">
        <v>819</v>
      </c>
      <c r="J163" s="81">
        <v>4</v>
      </c>
      <c r="K163" s="81" t="s">
        <v>436</v>
      </c>
      <c r="L163" s="81" t="s">
        <v>1693</v>
      </c>
      <c r="M163" s="81">
        <v>1518</v>
      </c>
      <c r="O163" s="81" t="s">
        <v>776</v>
      </c>
      <c r="P163" s="81" t="s">
        <v>777</v>
      </c>
      <c r="Q163" s="81">
        <v>4</v>
      </c>
      <c r="R163" s="81" t="s">
        <v>529</v>
      </c>
      <c r="S163" s="81" t="s">
        <v>1746</v>
      </c>
      <c r="T163" s="81">
        <v>1002</v>
      </c>
      <c r="V163" s="81" t="s">
        <v>2230</v>
      </c>
      <c r="W163" s="81" t="s">
        <v>866</v>
      </c>
      <c r="X163" s="81">
        <v>24</v>
      </c>
      <c r="Y163" s="81" t="s">
        <v>437</v>
      </c>
      <c r="Z163" s="81" t="s">
        <v>1181</v>
      </c>
      <c r="AA163" s="81">
        <v>1044</v>
      </c>
      <c r="AC163" s="81" t="s">
        <v>2230</v>
      </c>
      <c r="AD163" s="81" t="s">
        <v>866</v>
      </c>
      <c r="AE163" s="81">
        <v>6</v>
      </c>
      <c r="AF163" s="81" t="s">
        <v>529</v>
      </c>
      <c r="AG163" s="81" t="s">
        <v>1167</v>
      </c>
      <c r="AH163" s="81">
        <v>1031</v>
      </c>
      <c r="AJ163" s="81" t="s">
        <v>942</v>
      </c>
      <c r="AK163" s="81" t="s">
        <v>943</v>
      </c>
      <c r="AL163" s="81">
        <v>12</v>
      </c>
      <c r="AM163" s="81" t="s">
        <v>436</v>
      </c>
      <c r="AN163" s="81" t="s">
        <v>1222</v>
      </c>
      <c r="AO163" s="81">
        <v>1223</v>
      </c>
      <c r="AQ163" s="81" t="s">
        <v>727</v>
      </c>
      <c r="AR163" s="81" t="s">
        <v>728</v>
      </c>
      <c r="AS163" s="81">
        <v>2</v>
      </c>
      <c r="AT163" s="81" t="s">
        <v>436</v>
      </c>
      <c r="AU163" s="81" t="s">
        <v>2051</v>
      </c>
      <c r="AV163" s="81">
        <v>1551</v>
      </c>
      <c r="AX163" s="81" t="s">
        <v>729</v>
      </c>
      <c r="AY163" s="81" t="s">
        <v>730</v>
      </c>
      <c r="AZ163" s="81">
        <v>2</v>
      </c>
      <c r="BA163" s="81" t="s">
        <v>529</v>
      </c>
      <c r="BB163" s="81" t="s">
        <v>1131</v>
      </c>
      <c r="BC163" s="81">
        <v>1509</v>
      </c>
      <c r="BE163" s="81" t="s">
        <v>2227</v>
      </c>
      <c r="BF163" s="81" t="s">
        <v>882</v>
      </c>
      <c r="BG163" s="81">
        <v>6</v>
      </c>
      <c r="BH163" s="81" t="s">
        <v>529</v>
      </c>
      <c r="BI163" s="81" t="s">
        <v>1128</v>
      </c>
      <c r="BJ163" s="81">
        <v>1031</v>
      </c>
      <c r="BL163" s="81" t="s">
        <v>981</v>
      </c>
      <c r="BM163" s="81" t="s">
        <v>982</v>
      </c>
      <c r="BN163" s="81">
        <v>3</v>
      </c>
      <c r="BO163" s="81" t="s">
        <v>437</v>
      </c>
      <c r="BP163" s="81" t="s">
        <v>1242</v>
      </c>
      <c r="BQ163" s="81">
        <v>1029</v>
      </c>
      <c r="BS163" s="81" t="s">
        <v>962</v>
      </c>
      <c r="BT163" s="81" t="s">
        <v>2206</v>
      </c>
      <c r="BU163" s="81">
        <v>12</v>
      </c>
      <c r="BV163" s="81" t="s">
        <v>529</v>
      </c>
      <c r="BW163" s="81" t="s">
        <v>1219</v>
      </c>
      <c r="BX163" s="81">
        <v>1027</v>
      </c>
      <c r="BZ163" s="81" t="s">
        <v>1010</v>
      </c>
      <c r="CA163" s="81" t="s">
        <v>1011</v>
      </c>
      <c r="CB163" s="81">
        <v>1</v>
      </c>
      <c r="CC163" s="81" t="s">
        <v>529</v>
      </c>
      <c r="CD163" s="81" t="s">
        <v>1759</v>
      </c>
      <c r="CE163" s="81">
        <v>1014</v>
      </c>
      <c r="CG163" s="81" t="s">
        <v>804</v>
      </c>
      <c r="CH163" s="81" t="s">
        <v>805</v>
      </c>
      <c r="CI163" s="81">
        <v>24</v>
      </c>
      <c r="CJ163" s="81" t="s">
        <v>529</v>
      </c>
      <c r="CK163" s="81" t="s">
        <v>1199</v>
      </c>
      <c r="CL163" s="81">
        <v>1001</v>
      </c>
      <c r="CN163" s="81" t="s">
        <v>864</v>
      </c>
      <c r="CO163" s="81" t="s">
        <v>865</v>
      </c>
      <c r="CP163" s="81">
        <v>4</v>
      </c>
      <c r="CQ163" s="81" t="s">
        <v>437</v>
      </c>
      <c r="CR163" s="81" t="s">
        <v>1813</v>
      </c>
      <c r="CS163" s="81">
        <v>1064</v>
      </c>
      <c r="CU163" s="136" t="s">
        <v>893</v>
      </c>
      <c r="CV163" s="136" t="s">
        <v>894</v>
      </c>
      <c r="CW163" s="137">
        <v>12</v>
      </c>
      <c r="CX163" s="136" t="s">
        <v>437</v>
      </c>
      <c r="CY163" s="136" t="s">
        <v>1191</v>
      </c>
      <c r="CZ163" s="138">
        <v>1029</v>
      </c>
      <c r="DB163" s="136" t="s">
        <v>2373</v>
      </c>
      <c r="DC163" s="136" t="s">
        <v>2372</v>
      </c>
      <c r="DD163" s="137">
        <v>6</v>
      </c>
      <c r="DE163" s="136" t="s">
        <v>436</v>
      </c>
      <c r="DF163" s="136" t="s">
        <v>1114</v>
      </c>
      <c r="DG163" s="144">
        <v>1011</v>
      </c>
      <c r="DI163" s="136" t="s">
        <v>2379</v>
      </c>
      <c r="DJ163" s="136" t="s">
        <v>2378</v>
      </c>
      <c r="DK163" s="137">
        <v>30</v>
      </c>
      <c r="DL163" s="136" t="s">
        <v>436</v>
      </c>
      <c r="DM163" s="136" t="s">
        <v>2406</v>
      </c>
      <c r="DN163" s="144">
        <v>1529</v>
      </c>
    </row>
    <row r="164" spans="1:118" x14ac:dyDescent="0.25">
      <c r="A164" s="81" t="s">
        <v>2230</v>
      </c>
      <c r="B164" s="81" t="s">
        <v>866</v>
      </c>
      <c r="C164" s="81">
        <v>12</v>
      </c>
      <c r="D164" s="81" t="s">
        <v>437</v>
      </c>
      <c r="E164" s="81" t="s">
        <v>1958</v>
      </c>
      <c r="F164" s="81">
        <v>1500</v>
      </c>
      <c r="H164" s="81" t="s">
        <v>816</v>
      </c>
      <c r="I164" s="81" t="s">
        <v>817</v>
      </c>
      <c r="J164" s="81">
        <v>6</v>
      </c>
      <c r="K164" s="81" t="s">
        <v>436</v>
      </c>
      <c r="L164" s="81" t="s">
        <v>1693</v>
      </c>
      <c r="M164" s="81">
        <v>1518</v>
      </c>
      <c r="O164" s="81" t="s">
        <v>1056</v>
      </c>
      <c r="P164" s="81" t="s">
        <v>1057</v>
      </c>
      <c r="Q164" s="81">
        <v>12</v>
      </c>
      <c r="R164" s="81" t="s">
        <v>436</v>
      </c>
      <c r="S164" s="81" t="s">
        <v>1248</v>
      </c>
      <c r="T164" s="81">
        <v>1186</v>
      </c>
      <c r="V164" s="81" t="s">
        <v>1045</v>
      </c>
      <c r="W164" s="81" t="s">
        <v>1046</v>
      </c>
      <c r="X164" s="81">
        <v>6</v>
      </c>
      <c r="Y164" s="81" t="s">
        <v>437</v>
      </c>
      <c r="Z164" s="81" t="s">
        <v>1181</v>
      </c>
      <c r="AA164" s="81">
        <v>1044</v>
      </c>
      <c r="AC164" s="81" t="s">
        <v>852</v>
      </c>
      <c r="AD164" s="81" t="s">
        <v>853</v>
      </c>
      <c r="AE164" s="81">
        <v>12</v>
      </c>
      <c r="AF164" s="81" t="s">
        <v>436</v>
      </c>
      <c r="AG164" s="81" t="s">
        <v>1693</v>
      </c>
      <c r="AH164" s="81">
        <v>1518</v>
      </c>
      <c r="AJ164" s="81" t="s">
        <v>852</v>
      </c>
      <c r="AK164" s="81" t="s">
        <v>853</v>
      </c>
      <c r="AL164" s="81">
        <v>12</v>
      </c>
      <c r="AM164" s="81" t="s">
        <v>436</v>
      </c>
      <c r="AN164" s="81" t="s">
        <v>1222</v>
      </c>
      <c r="AO164" s="81">
        <v>1223</v>
      </c>
      <c r="AQ164" s="81" t="s">
        <v>729</v>
      </c>
      <c r="AR164" s="81" t="s">
        <v>730</v>
      </c>
      <c r="AS164" s="81">
        <v>2</v>
      </c>
      <c r="AT164" s="81" t="s">
        <v>436</v>
      </c>
      <c r="AU164" s="81" t="s">
        <v>2051</v>
      </c>
      <c r="AV164" s="81">
        <v>1551</v>
      </c>
      <c r="AX164" s="81" t="s">
        <v>729</v>
      </c>
      <c r="AY164" s="81" t="s">
        <v>730</v>
      </c>
      <c r="AZ164" s="81">
        <v>6</v>
      </c>
      <c r="BA164" s="81" t="s">
        <v>436</v>
      </c>
      <c r="BB164" s="81" t="s">
        <v>1698</v>
      </c>
      <c r="BC164" s="81">
        <v>1251</v>
      </c>
      <c r="BE164" s="81" t="s">
        <v>2230</v>
      </c>
      <c r="BF164" s="81" t="s">
        <v>866</v>
      </c>
      <c r="BG164" s="81">
        <v>6</v>
      </c>
      <c r="BH164" s="81" t="s">
        <v>529</v>
      </c>
      <c r="BI164" s="81" t="s">
        <v>1128</v>
      </c>
      <c r="BJ164" s="81">
        <v>1031</v>
      </c>
      <c r="BL164" s="81" t="s">
        <v>798</v>
      </c>
      <c r="BM164" s="81" t="s">
        <v>799</v>
      </c>
      <c r="BN164" s="81">
        <v>24</v>
      </c>
      <c r="BO164" s="81" t="s">
        <v>436</v>
      </c>
      <c r="BP164" s="81" t="s">
        <v>1249</v>
      </c>
      <c r="BQ164" s="81">
        <v>1121</v>
      </c>
      <c r="BS164" s="81" t="s">
        <v>751</v>
      </c>
      <c r="BT164" s="81" t="s">
        <v>752</v>
      </c>
      <c r="BU164" s="81">
        <v>12</v>
      </c>
      <c r="BV164" s="81" t="s">
        <v>529</v>
      </c>
      <c r="BW164" s="81" t="s">
        <v>1219</v>
      </c>
      <c r="BX164" s="81">
        <v>1027</v>
      </c>
      <c r="BZ164" s="81" t="s">
        <v>1018</v>
      </c>
      <c r="CA164" s="81" t="s">
        <v>1019</v>
      </c>
      <c r="CB164" s="81">
        <v>1</v>
      </c>
      <c r="CC164" s="81" t="s">
        <v>529</v>
      </c>
      <c r="CD164" s="81" t="s">
        <v>1759</v>
      </c>
      <c r="CE164" s="81">
        <v>1014</v>
      </c>
      <c r="CG164" s="81" t="s">
        <v>780</v>
      </c>
      <c r="CH164" s="81" t="s">
        <v>781</v>
      </c>
      <c r="CI164" s="81">
        <v>12</v>
      </c>
      <c r="CJ164" s="81" t="s">
        <v>529</v>
      </c>
      <c r="CK164" s="81" t="s">
        <v>1199</v>
      </c>
      <c r="CL164" s="81">
        <v>1001</v>
      </c>
      <c r="CN164" s="81" t="s">
        <v>938</v>
      </c>
      <c r="CO164" s="81" t="s">
        <v>939</v>
      </c>
      <c r="CP164" s="81">
        <v>2</v>
      </c>
      <c r="CQ164" s="81" t="s">
        <v>529</v>
      </c>
      <c r="CR164" s="81" t="s">
        <v>1154</v>
      </c>
      <c r="CS164" s="81">
        <v>1439</v>
      </c>
      <c r="CU164" s="136" t="s">
        <v>883</v>
      </c>
      <c r="CV164" s="136" t="s">
        <v>884</v>
      </c>
      <c r="CW164" s="137">
        <v>2</v>
      </c>
      <c r="CX164" s="136" t="s">
        <v>437</v>
      </c>
      <c r="CY164" s="136" t="s">
        <v>1187</v>
      </c>
      <c r="CZ164" s="138">
        <v>1003</v>
      </c>
      <c r="DB164" s="136" t="s">
        <v>2371</v>
      </c>
      <c r="DC164" s="136" t="s">
        <v>2370</v>
      </c>
      <c r="DD164" s="137">
        <v>2</v>
      </c>
      <c r="DE164" s="136" t="s">
        <v>436</v>
      </c>
      <c r="DF164" s="136" t="s">
        <v>1114</v>
      </c>
      <c r="DG164" s="144">
        <v>1011</v>
      </c>
      <c r="DI164" s="136" t="s">
        <v>2379</v>
      </c>
      <c r="DJ164" s="136" t="s">
        <v>2378</v>
      </c>
      <c r="DK164" s="137">
        <v>12</v>
      </c>
      <c r="DL164" s="136" t="s">
        <v>529</v>
      </c>
      <c r="DM164" s="136" t="s">
        <v>1115</v>
      </c>
      <c r="DN164" s="144">
        <v>1487</v>
      </c>
    </row>
    <row r="165" spans="1:118" x14ac:dyDescent="0.25">
      <c r="A165" s="81" t="s">
        <v>847</v>
      </c>
      <c r="B165" s="81" t="s">
        <v>848</v>
      </c>
      <c r="C165" s="81">
        <v>12</v>
      </c>
      <c r="D165" s="81" t="s">
        <v>437</v>
      </c>
      <c r="E165" s="81" t="s">
        <v>1958</v>
      </c>
      <c r="F165" s="81">
        <v>1500</v>
      </c>
      <c r="H165" s="81" t="s">
        <v>770</v>
      </c>
      <c r="I165" s="81" t="s">
        <v>771</v>
      </c>
      <c r="J165" s="81">
        <v>4</v>
      </c>
      <c r="K165" s="81" t="s">
        <v>436</v>
      </c>
      <c r="L165" s="81" t="s">
        <v>1693</v>
      </c>
      <c r="M165" s="81">
        <v>1518</v>
      </c>
      <c r="O165" s="81" t="s">
        <v>1026</v>
      </c>
      <c r="P165" s="81" t="s">
        <v>1027</v>
      </c>
      <c r="Q165" s="81">
        <v>12</v>
      </c>
      <c r="R165" s="81" t="s">
        <v>436</v>
      </c>
      <c r="S165" s="81" t="s">
        <v>1248</v>
      </c>
      <c r="T165" s="81">
        <v>1186</v>
      </c>
      <c r="V165" s="81" t="s">
        <v>751</v>
      </c>
      <c r="W165" s="81" t="s">
        <v>752</v>
      </c>
      <c r="X165" s="81">
        <v>12</v>
      </c>
      <c r="Y165" s="81" t="s">
        <v>436</v>
      </c>
      <c r="Z165" s="81" t="s">
        <v>1223</v>
      </c>
      <c r="AA165" s="81">
        <v>1045</v>
      </c>
      <c r="AC165" s="81" t="s">
        <v>908</v>
      </c>
      <c r="AD165" s="81" t="s">
        <v>909</v>
      </c>
      <c r="AE165" s="81">
        <v>12</v>
      </c>
      <c r="AF165" s="81" t="s">
        <v>436</v>
      </c>
      <c r="AG165" s="81" t="s">
        <v>1693</v>
      </c>
      <c r="AH165" s="81">
        <v>1518</v>
      </c>
      <c r="AJ165" s="81" t="s">
        <v>747</v>
      </c>
      <c r="AK165" s="81" t="s">
        <v>748</v>
      </c>
      <c r="AL165" s="81">
        <v>24</v>
      </c>
      <c r="AM165" s="81" t="s">
        <v>529</v>
      </c>
      <c r="AN165" s="81" t="s">
        <v>1213</v>
      </c>
      <c r="AO165" s="81">
        <v>1472</v>
      </c>
      <c r="AQ165" s="81" t="s">
        <v>2230</v>
      </c>
      <c r="AR165" s="81" t="s">
        <v>866</v>
      </c>
      <c r="AS165" s="81">
        <v>6</v>
      </c>
      <c r="AT165" s="81" t="s">
        <v>436</v>
      </c>
      <c r="AU165" s="81" t="s">
        <v>2326</v>
      </c>
      <c r="AV165" s="81">
        <v>1169</v>
      </c>
      <c r="AX165" s="81" t="s">
        <v>729</v>
      </c>
      <c r="AY165" s="81" t="s">
        <v>730</v>
      </c>
      <c r="AZ165" s="81">
        <v>4</v>
      </c>
      <c r="BA165" s="81" t="s">
        <v>436</v>
      </c>
      <c r="BB165" s="81" t="s">
        <v>559</v>
      </c>
      <c r="BC165" s="81">
        <v>1529</v>
      </c>
      <c r="BE165" s="81" t="s">
        <v>878</v>
      </c>
      <c r="BF165" s="81" t="s">
        <v>879</v>
      </c>
      <c r="BG165" s="81">
        <v>6</v>
      </c>
      <c r="BH165" s="81" t="s">
        <v>529</v>
      </c>
      <c r="BI165" s="81" t="s">
        <v>1128</v>
      </c>
      <c r="BJ165" s="81">
        <v>1031</v>
      </c>
      <c r="BL165" s="81" t="s">
        <v>780</v>
      </c>
      <c r="BM165" s="81" t="s">
        <v>781</v>
      </c>
      <c r="BN165" s="81">
        <v>12</v>
      </c>
      <c r="BO165" s="81" t="s">
        <v>529</v>
      </c>
      <c r="BP165" s="81" t="s">
        <v>1903</v>
      </c>
      <c r="BQ165" s="81">
        <v>1296</v>
      </c>
      <c r="BS165" s="81" t="s">
        <v>804</v>
      </c>
      <c r="BT165" s="81" t="s">
        <v>805</v>
      </c>
      <c r="BU165" s="81">
        <v>12</v>
      </c>
      <c r="BV165" s="81" t="s">
        <v>529</v>
      </c>
      <c r="BW165" s="81" t="s">
        <v>1219</v>
      </c>
      <c r="BX165" s="81">
        <v>1027</v>
      </c>
      <c r="BZ165" s="81" t="s">
        <v>798</v>
      </c>
      <c r="CA165" s="81" t="s">
        <v>799</v>
      </c>
      <c r="CB165" s="81">
        <v>12</v>
      </c>
      <c r="CC165" s="81" t="s">
        <v>529</v>
      </c>
      <c r="CD165" s="81" t="s">
        <v>1238</v>
      </c>
      <c r="CE165" s="81">
        <v>1399</v>
      </c>
      <c r="CG165" s="81" t="s">
        <v>782</v>
      </c>
      <c r="CH165" s="81" t="s">
        <v>783</v>
      </c>
      <c r="CI165" s="81">
        <v>12</v>
      </c>
      <c r="CJ165" s="81" t="s">
        <v>529</v>
      </c>
      <c r="CK165" s="81" t="s">
        <v>1199</v>
      </c>
      <c r="CL165" s="81">
        <v>1001</v>
      </c>
      <c r="CN165" s="81" t="s">
        <v>810</v>
      </c>
      <c r="CO165" s="81" t="s">
        <v>811</v>
      </c>
      <c r="CP165" s="81">
        <v>2</v>
      </c>
      <c r="CQ165" s="81" t="s">
        <v>529</v>
      </c>
      <c r="CR165" s="81" t="s">
        <v>1154</v>
      </c>
      <c r="CS165" s="81">
        <v>1439</v>
      </c>
      <c r="CU165" s="136" t="s">
        <v>885</v>
      </c>
      <c r="CV165" s="136" t="s">
        <v>886</v>
      </c>
      <c r="CW165" s="137">
        <v>2</v>
      </c>
      <c r="CX165" s="136" t="s">
        <v>437</v>
      </c>
      <c r="CY165" s="136" t="s">
        <v>1187</v>
      </c>
      <c r="CZ165" s="138">
        <v>1003</v>
      </c>
      <c r="DB165" s="136" t="s">
        <v>2371</v>
      </c>
      <c r="DC165" s="136" t="s">
        <v>2370</v>
      </c>
      <c r="DD165" s="137">
        <v>8</v>
      </c>
      <c r="DE165" s="136" t="s">
        <v>437</v>
      </c>
      <c r="DF165" s="136" t="s">
        <v>1094</v>
      </c>
      <c r="DG165" s="144">
        <v>1097</v>
      </c>
      <c r="DI165" s="136" t="s">
        <v>2379</v>
      </c>
      <c r="DJ165" s="136" t="s">
        <v>2378</v>
      </c>
      <c r="DK165" s="137">
        <v>12</v>
      </c>
      <c r="DL165" s="136" t="s">
        <v>529</v>
      </c>
      <c r="DM165" s="136" t="s">
        <v>1214</v>
      </c>
      <c r="DN165" s="144">
        <v>1209</v>
      </c>
    </row>
    <row r="166" spans="1:118" x14ac:dyDescent="0.25">
      <c r="A166" s="81" t="s">
        <v>852</v>
      </c>
      <c r="B166" s="81" t="s">
        <v>853</v>
      </c>
      <c r="C166" s="81">
        <v>12</v>
      </c>
      <c r="D166" s="81" t="s">
        <v>437</v>
      </c>
      <c r="E166" s="81" t="s">
        <v>1958</v>
      </c>
      <c r="F166" s="81">
        <v>1500</v>
      </c>
      <c r="H166" s="81" t="s">
        <v>906</v>
      </c>
      <c r="I166" s="81" t="s">
        <v>907</v>
      </c>
      <c r="J166" s="81">
        <v>6</v>
      </c>
      <c r="K166" s="81" t="s">
        <v>436</v>
      </c>
      <c r="L166" s="81" t="s">
        <v>1693</v>
      </c>
      <c r="M166" s="81">
        <v>1518</v>
      </c>
      <c r="O166" s="81" t="s">
        <v>873</v>
      </c>
      <c r="P166" s="81" t="s">
        <v>874</v>
      </c>
      <c r="Q166" s="81">
        <v>2</v>
      </c>
      <c r="R166" s="81" t="s">
        <v>436</v>
      </c>
      <c r="S166" s="81" t="s">
        <v>1248</v>
      </c>
      <c r="T166" s="81">
        <v>1186</v>
      </c>
      <c r="V166" s="81" t="s">
        <v>751</v>
      </c>
      <c r="W166" s="81" t="s">
        <v>752</v>
      </c>
      <c r="X166" s="81">
        <v>12</v>
      </c>
      <c r="Y166" s="81" t="s">
        <v>436</v>
      </c>
      <c r="Z166" s="81" t="s">
        <v>1223</v>
      </c>
      <c r="AA166" s="81">
        <v>1045</v>
      </c>
      <c r="AC166" s="81" t="s">
        <v>948</v>
      </c>
      <c r="AD166" s="81" t="s">
        <v>985</v>
      </c>
      <c r="AE166" s="81">
        <v>4</v>
      </c>
      <c r="AF166" s="81" t="s">
        <v>529</v>
      </c>
      <c r="AG166" s="81" t="s">
        <v>1682</v>
      </c>
      <c r="AH166" s="81">
        <v>1327</v>
      </c>
      <c r="AJ166" s="81" t="s">
        <v>1041</v>
      </c>
      <c r="AK166" s="81" t="s">
        <v>1042</v>
      </c>
      <c r="AL166" s="81">
        <v>24</v>
      </c>
      <c r="AM166" s="81" t="s">
        <v>436</v>
      </c>
      <c r="AN166" s="81" t="s">
        <v>1223</v>
      </c>
      <c r="AO166" s="81">
        <v>1045</v>
      </c>
      <c r="AQ166" s="81" t="s">
        <v>2263</v>
      </c>
      <c r="AR166" s="81" t="s">
        <v>877</v>
      </c>
      <c r="AS166" s="81">
        <v>6</v>
      </c>
      <c r="AT166" s="81" t="s">
        <v>436</v>
      </c>
      <c r="AU166" s="81" t="s">
        <v>2326</v>
      </c>
      <c r="AV166" s="81">
        <v>1169</v>
      </c>
      <c r="AX166" s="81" t="s">
        <v>729</v>
      </c>
      <c r="AY166" s="81" t="s">
        <v>730</v>
      </c>
      <c r="AZ166" s="81">
        <v>4</v>
      </c>
      <c r="BA166" s="81" t="s">
        <v>529</v>
      </c>
      <c r="BB166" s="81" t="s">
        <v>1168</v>
      </c>
      <c r="BC166" s="81">
        <v>1001</v>
      </c>
      <c r="BE166" s="81" t="s">
        <v>867</v>
      </c>
      <c r="BF166" s="81" t="s">
        <v>868</v>
      </c>
      <c r="BG166" s="81">
        <v>4</v>
      </c>
      <c r="BH166" s="81" t="s">
        <v>529</v>
      </c>
      <c r="BI166" s="81" t="s">
        <v>1128</v>
      </c>
      <c r="BJ166" s="81">
        <v>1031</v>
      </c>
      <c r="BL166" s="81" t="s">
        <v>814</v>
      </c>
      <c r="BM166" s="81" t="s">
        <v>815</v>
      </c>
      <c r="BN166" s="81">
        <v>24</v>
      </c>
      <c r="BO166" s="81" t="s">
        <v>436</v>
      </c>
      <c r="BP166" s="81" t="s">
        <v>2165</v>
      </c>
      <c r="BQ166" s="81">
        <v>1580</v>
      </c>
      <c r="BS166" s="81" t="s">
        <v>973</v>
      </c>
      <c r="BT166" s="81" t="s">
        <v>974</v>
      </c>
      <c r="BU166" s="81">
        <v>12</v>
      </c>
      <c r="BV166" s="81" t="s">
        <v>529</v>
      </c>
      <c r="BW166" s="81" t="s">
        <v>2189</v>
      </c>
      <c r="BX166" s="81">
        <v>1015</v>
      </c>
      <c r="BZ166" s="81" t="s">
        <v>780</v>
      </c>
      <c r="CA166" s="81" t="s">
        <v>781</v>
      </c>
      <c r="CB166" s="81">
        <v>24</v>
      </c>
      <c r="CC166" s="81" t="s">
        <v>529</v>
      </c>
      <c r="CD166" s="81" t="s">
        <v>1238</v>
      </c>
      <c r="CE166" s="81">
        <v>1399</v>
      </c>
      <c r="CG166" s="81" t="s">
        <v>814</v>
      </c>
      <c r="CH166" s="81" t="s">
        <v>815</v>
      </c>
      <c r="CI166" s="81">
        <v>12</v>
      </c>
      <c r="CJ166" s="81" t="s">
        <v>437</v>
      </c>
      <c r="CK166" s="81" t="s">
        <v>1721</v>
      </c>
      <c r="CL166" s="81">
        <v>1476</v>
      </c>
      <c r="CN166" s="81" t="s">
        <v>812</v>
      </c>
      <c r="CO166" s="81" t="s">
        <v>813</v>
      </c>
      <c r="CP166" s="81">
        <v>6</v>
      </c>
      <c r="CQ166" s="81" t="s">
        <v>437</v>
      </c>
      <c r="CR166" s="81" t="s">
        <v>1813</v>
      </c>
      <c r="CS166" s="81">
        <v>1064</v>
      </c>
      <c r="CU166" s="136" t="s">
        <v>858</v>
      </c>
      <c r="CV166" s="136" t="s">
        <v>859</v>
      </c>
      <c r="CW166" s="137">
        <v>2</v>
      </c>
      <c r="CX166" s="136" t="s">
        <v>437</v>
      </c>
      <c r="CY166" s="136" t="s">
        <v>1187</v>
      </c>
      <c r="CZ166" s="138">
        <v>1003</v>
      </c>
      <c r="DB166" s="136" t="s">
        <v>2379</v>
      </c>
      <c r="DC166" s="136" t="s">
        <v>2378</v>
      </c>
      <c r="DD166" s="137">
        <v>12</v>
      </c>
      <c r="DE166" s="136" t="s">
        <v>529</v>
      </c>
      <c r="DF166" s="136" t="s">
        <v>2418</v>
      </c>
      <c r="DG166" s="144">
        <v>1576</v>
      </c>
      <c r="DI166" s="136" t="s">
        <v>2379</v>
      </c>
      <c r="DJ166" s="136" t="s">
        <v>2378</v>
      </c>
      <c r="DK166" s="137">
        <v>24</v>
      </c>
      <c r="DL166" s="136" t="s">
        <v>529</v>
      </c>
      <c r="DM166" s="136" t="s">
        <v>2309</v>
      </c>
      <c r="DN166" s="144">
        <v>1001</v>
      </c>
    </row>
    <row r="167" spans="1:118" x14ac:dyDescent="0.25">
      <c r="A167" s="81" t="s">
        <v>924</v>
      </c>
      <c r="B167" s="81" t="s">
        <v>925</v>
      </c>
      <c r="C167" s="81">
        <v>12</v>
      </c>
      <c r="D167" s="81" t="s">
        <v>437</v>
      </c>
      <c r="E167" s="81" t="s">
        <v>1958</v>
      </c>
      <c r="F167" s="81">
        <v>1500</v>
      </c>
      <c r="H167" s="81" t="s">
        <v>729</v>
      </c>
      <c r="I167" s="81" t="s">
        <v>730</v>
      </c>
      <c r="J167" s="81">
        <v>4</v>
      </c>
      <c r="K167" s="81" t="s">
        <v>436</v>
      </c>
      <c r="L167" s="81" t="s">
        <v>1693</v>
      </c>
      <c r="M167" s="81">
        <v>1518</v>
      </c>
      <c r="O167" s="81" t="s">
        <v>1006</v>
      </c>
      <c r="P167" s="81" t="s">
        <v>1007</v>
      </c>
      <c r="Q167" s="81">
        <v>2</v>
      </c>
      <c r="R167" s="81" t="s">
        <v>436</v>
      </c>
      <c r="S167" s="81" t="s">
        <v>1248</v>
      </c>
      <c r="T167" s="81">
        <v>1186</v>
      </c>
      <c r="V167" s="81" t="s">
        <v>1043</v>
      </c>
      <c r="W167" s="81" t="s">
        <v>1044</v>
      </c>
      <c r="X167" s="81">
        <v>12</v>
      </c>
      <c r="Y167" s="81" t="s">
        <v>436</v>
      </c>
      <c r="Z167" s="81" t="s">
        <v>1223</v>
      </c>
      <c r="AA167" s="81">
        <v>1045</v>
      </c>
      <c r="AC167" s="81" t="s">
        <v>804</v>
      </c>
      <c r="AD167" s="81" t="s">
        <v>805</v>
      </c>
      <c r="AE167" s="81">
        <v>12</v>
      </c>
      <c r="AF167" s="81" t="s">
        <v>436</v>
      </c>
      <c r="AG167" s="81" t="s">
        <v>559</v>
      </c>
      <c r="AH167" s="81">
        <v>1529</v>
      </c>
      <c r="AJ167" s="81" t="s">
        <v>962</v>
      </c>
      <c r="AK167" s="81" t="s">
        <v>2206</v>
      </c>
      <c r="AL167" s="81">
        <v>12</v>
      </c>
      <c r="AM167" s="81" t="s">
        <v>436</v>
      </c>
      <c r="AN167" s="81" t="s">
        <v>1223</v>
      </c>
      <c r="AO167" s="81">
        <v>1045</v>
      </c>
      <c r="AQ167" s="81" t="s">
        <v>871</v>
      </c>
      <c r="AR167" s="81" t="s">
        <v>872</v>
      </c>
      <c r="AS167" s="81">
        <v>6</v>
      </c>
      <c r="AT167" s="81" t="s">
        <v>436</v>
      </c>
      <c r="AU167" s="81" t="s">
        <v>2326</v>
      </c>
      <c r="AV167" s="81">
        <v>1169</v>
      </c>
      <c r="AX167" s="81" t="s">
        <v>729</v>
      </c>
      <c r="AY167" s="81" t="s">
        <v>730</v>
      </c>
      <c r="AZ167" s="81">
        <v>6</v>
      </c>
      <c r="BA167" s="81" t="s">
        <v>529</v>
      </c>
      <c r="BB167" s="81" t="s">
        <v>1128</v>
      </c>
      <c r="BC167" s="81">
        <v>1031</v>
      </c>
      <c r="BE167" s="81" t="s">
        <v>812</v>
      </c>
      <c r="BF167" s="81" t="s">
        <v>813</v>
      </c>
      <c r="BG167" s="81">
        <v>8</v>
      </c>
      <c r="BH167" s="81" t="s">
        <v>529</v>
      </c>
      <c r="BI167" s="81" t="s">
        <v>1128</v>
      </c>
      <c r="BJ167" s="81">
        <v>1031</v>
      </c>
      <c r="BL167" s="81" t="s">
        <v>751</v>
      </c>
      <c r="BM167" s="81" t="s">
        <v>752</v>
      </c>
      <c r="BN167" s="81">
        <v>36</v>
      </c>
      <c r="BO167" s="81" t="s">
        <v>436</v>
      </c>
      <c r="BP167" s="81" t="s">
        <v>2165</v>
      </c>
      <c r="BQ167" s="81">
        <v>1580</v>
      </c>
      <c r="BS167" s="81" t="s">
        <v>747</v>
      </c>
      <c r="BT167" s="81" t="s">
        <v>748</v>
      </c>
      <c r="BU167" s="81">
        <v>12</v>
      </c>
      <c r="BV167" s="81" t="s">
        <v>529</v>
      </c>
      <c r="BW167" s="81" t="s">
        <v>2189</v>
      </c>
      <c r="BX167" s="81">
        <v>1015</v>
      </c>
      <c r="BZ167" s="81" t="s">
        <v>804</v>
      </c>
      <c r="CA167" s="81" t="s">
        <v>805</v>
      </c>
      <c r="CB167" s="81">
        <v>12</v>
      </c>
      <c r="CC167" s="81" t="s">
        <v>529</v>
      </c>
      <c r="CD167" s="81" t="s">
        <v>2176</v>
      </c>
      <c r="CE167" s="81">
        <v>1555</v>
      </c>
      <c r="CG167" s="81" t="s">
        <v>973</v>
      </c>
      <c r="CH167" s="81" t="s">
        <v>974</v>
      </c>
      <c r="CI167" s="81">
        <v>12</v>
      </c>
      <c r="CJ167" s="81" t="s">
        <v>437</v>
      </c>
      <c r="CK167" s="81" t="s">
        <v>1171</v>
      </c>
      <c r="CL167" s="81">
        <v>1351</v>
      </c>
      <c r="CN167" s="81" t="s">
        <v>2320</v>
      </c>
      <c r="CO167" s="81" t="s">
        <v>784</v>
      </c>
      <c r="CP167" s="81">
        <v>12</v>
      </c>
      <c r="CQ167" s="81" t="s">
        <v>529</v>
      </c>
      <c r="CR167" s="81" t="s">
        <v>714</v>
      </c>
      <c r="CS167" s="81">
        <v>1537</v>
      </c>
      <c r="CU167" s="136" t="s">
        <v>1041</v>
      </c>
      <c r="CV167" s="136" t="s">
        <v>756</v>
      </c>
      <c r="CW167" s="137">
        <v>24</v>
      </c>
      <c r="CX167" s="136" t="s">
        <v>437</v>
      </c>
      <c r="CY167" s="136" t="s">
        <v>1187</v>
      </c>
      <c r="CZ167" s="138">
        <v>1003</v>
      </c>
      <c r="DB167" s="136" t="s">
        <v>2371</v>
      </c>
      <c r="DC167" s="136" t="s">
        <v>2370</v>
      </c>
      <c r="DD167" s="137">
        <v>4</v>
      </c>
      <c r="DE167" s="136" t="s">
        <v>529</v>
      </c>
      <c r="DF167" s="136" t="s">
        <v>2418</v>
      </c>
      <c r="DG167" s="144">
        <v>1576</v>
      </c>
      <c r="DI167" s="136" t="s">
        <v>2379</v>
      </c>
      <c r="DJ167" s="136" t="s">
        <v>2378</v>
      </c>
      <c r="DK167" s="137">
        <v>12</v>
      </c>
      <c r="DL167" s="136" t="s">
        <v>529</v>
      </c>
      <c r="DM167" s="136" t="s">
        <v>1120</v>
      </c>
      <c r="DN167" s="144">
        <v>1020</v>
      </c>
    </row>
    <row r="168" spans="1:118" x14ac:dyDescent="0.25">
      <c r="A168" s="81" t="s">
        <v>745</v>
      </c>
      <c r="B168" s="81" t="s">
        <v>746</v>
      </c>
      <c r="C168" s="81">
        <v>12</v>
      </c>
      <c r="D168" s="81" t="s">
        <v>437</v>
      </c>
      <c r="E168" s="81" t="s">
        <v>1958</v>
      </c>
      <c r="F168" s="81">
        <v>1500</v>
      </c>
      <c r="H168" s="81" t="s">
        <v>782</v>
      </c>
      <c r="I168" s="81" t="s">
        <v>783</v>
      </c>
      <c r="J168" s="81">
        <v>12</v>
      </c>
      <c r="K168" s="81" t="s">
        <v>529</v>
      </c>
      <c r="L168" s="81" t="s">
        <v>1203</v>
      </c>
      <c r="M168" s="81">
        <v>1440</v>
      </c>
      <c r="O168" s="81" t="s">
        <v>932</v>
      </c>
      <c r="P168" s="81" t="s">
        <v>933</v>
      </c>
      <c r="Q168" s="81">
        <v>2</v>
      </c>
      <c r="R168" s="81" t="s">
        <v>436</v>
      </c>
      <c r="S168" s="81" t="s">
        <v>1248</v>
      </c>
      <c r="T168" s="81">
        <v>1186</v>
      </c>
      <c r="V168" s="81" t="s">
        <v>1043</v>
      </c>
      <c r="W168" s="81" t="s">
        <v>1044</v>
      </c>
      <c r="X168" s="81">
        <v>12</v>
      </c>
      <c r="Y168" s="81" t="s">
        <v>436</v>
      </c>
      <c r="Z168" s="81" t="s">
        <v>1223</v>
      </c>
      <c r="AA168" s="81">
        <v>1045</v>
      </c>
      <c r="AC168" s="81" t="s">
        <v>999</v>
      </c>
      <c r="AD168" s="81" t="s">
        <v>1000</v>
      </c>
      <c r="AE168" s="81">
        <v>12</v>
      </c>
      <c r="AF168" s="81" t="s">
        <v>436</v>
      </c>
      <c r="AG168" s="81" t="s">
        <v>1709</v>
      </c>
      <c r="AH168" s="81">
        <v>1297</v>
      </c>
      <c r="AJ168" s="81" t="s">
        <v>940</v>
      </c>
      <c r="AK168" s="81" t="s">
        <v>941</v>
      </c>
      <c r="AL168" s="81">
        <v>12</v>
      </c>
      <c r="AM168" s="81" t="s">
        <v>436</v>
      </c>
      <c r="AN168" s="81" t="s">
        <v>1223</v>
      </c>
      <c r="AO168" s="81">
        <v>1045</v>
      </c>
      <c r="AQ168" s="81" t="s">
        <v>847</v>
      </c>
      <c r="AR168" s="81" t="s">
        <v>848</v>
      </c>
      <c r="AS168" s="81">
        <v>6</v>
      </c>
      <c r="AT168" s="81" t="s">
        <v>436</v>
      </c>
      <c r="AU168" s="81" t="s">
        <v>2326</v>
      </c>
      <c r="AV168" s="81">
        <v>1169</v>
      </c>
      <c r="AX168" s="81" t="s">
        <v>729</v>
      </c>
      <c r="AY168" s="81" t="s">
        <v>730</v>
      </c>
      <c r="AZ168" s="81">
        <v>4</v>
      </c>
      <c r="BA168" s="81" t="s">
        <v>529</v>
      </c>
      <c r="BB168" s="81" t="s">
        <v>1127</v>
      </c>
      <c r="BC168" s="81">
        <v>1123</v>
      </c>
      <c r="BE168" s="81" t="s">
        <v>816</v>
      </c>
      <c r="BF168" s="81" t="s">
        <v>817</v>
      </c>
      <c r="BG168" s="81">
        <v>6</v>
      </c>
      <c r="BH168" s="81" t="s">
        <v>529</v>
      </c>
      <c r="BI168" s="81" t="s">
        <v>1128</v>
      </c>
      <c r="BJ168" s="81">
        <v>1031</v>
      </c>
      <c r="BL168" s="81" t="s">
        <v>804</v>
      </c>
      <c r="BM168" s="81" t="s">
        <v>805</v>
      </c>
      <c r="BN168" s="81">
        <v>12</v>
      </c>
      <c r="BO168" s="81" t="s">
        <v>436</v>
      </c>
      <c r="BP168" s="81" t="s">
        <v>2165</v>
      </c>
      <c r="BQ168" s="81">
        <v>1580</v>
      </c>
      <c r="BS168" s="81" t="s">
        <v>778</v>
      </c>
      <c r="BT168" s="81" t="s">
        <v>779</v>
      </c>
      <c r="BU168" s="81">
        <v>6</v>
      </c>
      <c r="BV168" s="81" t="s">
        <v>529</v>
      </c>
      <c r="BW168" s="81" t="s">
        <v>1100</v>
      </c>
      <c r="BX168" s="81">
        <v>1027</v>
      </c>
      <c r="BZ168" s="81" t="s">
        <v>969</v>
      </c>
      <c r="CA168" s="81" t="s">
        <v>970</v>
      </c>
      <c r="CB168" s="81">
        <v>12</v>
      </c>
      <c r="CC168" s="81" t="s">
        <v>437</v>
      </c>
      <c r="CD168" s="81" t="s">
        <v>2169</v>
      </c>
      <c r="CE168" s="81">
        <v>1565</v>
      </c>
      <c r="CG168" s="81" t="s">
        <v>1786</v>
      </c>
      <c r="CH168" s="81" t="s">
        <v>1024</v>
      </c>
      <c r="CI168" s="81">
        <v>4</v>
      </c>
      <c r="CJ168" s="81" t="s">
        <v>437</v>
      </c>
      <c r="CK168" s="81" t="s">
        <v>1171</v>
      </c>
      <c r="CL168" s="81">
        <v>1351</v>
      </c>
      <c r="CN168" s="81" t="s">
        <v>818</v>
      </c>
      <c r="CO168" s="81" t="s">
        <v>819</v>
      </c>
      <c r="CP168" s="81">
        <v>6</v>
      </c>
      <c r="CQ168" s="81" t="s">
        <v>529</v>
      </c>
      <c r="CR168" s="81" t="s">
        <v>2309</v>
      </c>
      <c r="CS168" s="81">
        <v>1001</v>
      </c>
      <c r="CU168" s="136" t="s">
        <v>849</v>
      </c>
      <c r="CV168" s="136" t="s">
        <v>850</v>
      </c>
      <c r="CW168" s="137">
        <v>4</v>
      </c>
      <c r="CX168" s="136" t="s">
        <v>437</v>
      </c>
      <c r="CY168" s="136" t="s">
        <v>1191</v>
      </c>
      <c r="CZ168" s="138">
        <v>1029</v>
      </c>
      <c r="DB168" s="136" t="s">
        <v>2375</v>
      </c>
      <c r="DC168" s="136" t="s">
        <v>2374</v>
      </c>
      <c r="DD168" s="137">
        <v>2</v>
      </c>
      <c r="DE168" s="136" t="s">
        <v>529</v>
      </c>
      <c r="DF168" s="136" t="s">
        <v>1157</v>
      </c>
      <c r="DG168" s="144">
        <v>1399</v>
      </c>
      <c r="DI168" s="136" t="s">
        <v>2379</v>
      </c>
      <c r="DJ168" s="136" t="s">
        <v>2378</v>
      </c>
      <c r="DK168" s="137">
        <v>60</v>
      </c>
      <c r="DL168" s="136" t="s">
        <v>436</v>
      </c>
      <c r="DM168" s="136" t="s">
        <v>1148</v>
      </c>
      <c r="DN168" s="144">
        <v>1091</v>
      </c>
    </row>
    <row r="169" spans="1:118" x14ac:dyDescent="0.25">
      <c r="A169" s="81" t="s">
        <v>796</v>
      </c>
      <c r="B169" s="81" t="s">
        <v>797</v>
      </c>
      <c r="C169" s="81">
        <v>2</v>
      </c>
      <c r="D169" s="81" t="s">
        <v>437</v>
      </c>
      <c r="E169" s="81" t="s">
        <v>1958</v>
      </c>
      <c r="F169" s="81">
        <v>1500</v>
      </c>
      <c r="H169" s="81" t="s">
        <v>816</v>
      </c>
      <c r="I169" s="81" t="s">
        <v>817</v>
      </c>
      <c r="J169" s="81">
        <v>10</v>
      </c>
      <c r="K169" s="81" t="s">
        <v>529</v>
      </c>
      <c r="L169" s="81" t="s">
        <v>1203</v>
      </c>
      <c r="M169" s="81">
        <v>1440</v>
      </c>
      <c r="O169" s="81" t="s">
        <v>774</v>
      </c>
      <c r="P169" s="81" t="s">
        <v>775</v>
      </c>
      <c r="Q169" s="81">
        <v>2</v>
      </c>
      <c r="R169" s="81" t="s">
        <v>436</v>
      </c>
      <c r="S169" s="81" t="s">
        <v>1248</v>
      </c>
      <c r="T169" s="81">
        <v>1186</v>
      </c>
      <c r="V169" s="81" t="s">
        <v>780</v>
      </c>
      <c r="W169" s="81" t="s">
        <v>781</v>
      </c>
      <c r="X169" s="81">
        <v>12</v>
      </c>
      <c r="Y169" s="81" t="s">
        <v>436</v>
      </c>
      <c r="Z169" s="81" t="s">
        <v>1223</v>
      </c>
      <c r="AA169" s="81">
        <v>1045</v>
      </c>
      <c r="AC169" s="81" t="s">
        <v>999</v>
      </c>
      <c r="AD169" s="81" t="s">
        <v>1000</v>
      </c>
      <c r="AE169" s="81">
        <v>12</v>
      </c>
      <c r="AF169" s="81" t="s">
        <v>436</v>
      </c>
      <c r="AG169" s="81" t="s">
        <v>1223</v>
      </c>
      <c r="AH169" s="81">
        <v>1045</v>
      </c>
      <c r="AJ169" s="81" t="s">
        <v>814</v>
      </c>
      <c r="AK169" s="81" t="s">
        <v>815</v>
      </c>
      <c r="AL169" s="81">
        <v>12</v>
      </c>
      <c r="AM169" s="81" t="s">
        <v>436</v>
      </c>
      <c r="AN169" s="81" t="s">
        <v>1223</v>
      </c>
      <c r="AO169" s="81">
        <v>1045</v>
      </c>
      <c r="AQ169" s="81" t="s">
        <v>878</v>
      </c>
      <c r="AR169" s="81" t="s">
        <v>879</v>
      </c>
      <c r="AS169" s="81">
        <v>6</v>
      </c>
      <c r="AT169" s="81" t="s">
        <v>436</v>
      </c>
      <c r="AU169" s="81" t="s">
        <v>2326</v>
      </c>
      <c r="AV169" s="81">
        <v>1169</v>
      </c>
      <c r="AX169" s="81" t="s">
        <v>729</v>
      </c>
      <c r="AY169" s="81" t="s">
        <v>730</v>
      </c>
      <c r="AZ169" s="81">
        <v>4</v>
      </c>
      <c r="BA169" s="81" t="s">
        <v>437</v>
      </c>
      <c r="BB169" s="81" t="s">
        <v>1193</v>
      </c>
      <c r="BC169" s="81">
        <v>1479</v>
      </c>
      <c r="BE169" s="81" t="s">
        <v>733</v>
      </c>
      <c r="BF169" s="81" t="s">
        <v>734</v>
      </c>
      <c r="BG169" s="81">
        <v>8</v>
      </c>
      <c r="BH169" s="81" t="s">
        <v>529</v>
      </c>
      <c r="BI169" s="81" t="s">
        <v>1128</v>
      </c>
      <c r="BJ169" s="81">
        <v>1031</v>
      </c>
      <c r="BL169" s="81" t="s">
        <v>814</v>
      </c>
      <c r="BM169" s="81" t="s">
        <v>815</v>
      </c>
      <c r="BN169" s="81">
        <v>12</v>
      </c>
      <c r="BO169" s="81" t="s">
        <v>529</v>
      </c>
      <c r="BP169" s="81" t="s">
        <v>1167</v>
      </c>
      <c r="BQ169" s="81">
        <v>1031</v>
      </c>
      <c r="BS169" s="81" t="s">
        <v>1043</v>
      </c>
      <c r="BT169" s="81" t="s">
        <v>1044</v>
      </c>
      <c r="BU169" s="81">
        <v>12</v>
      </c>
      <c r="BV169" s="81" t="s">
        <v>529</v>
      </c>
      <c r="BW169" s="81" t="s">
        <v>1100</v>
      </c>
      <c r="BX169" s="81">
        <v>1027</v>
      </c>
      <c r="BZ169" s="81" t="s">
        <v>973</v>
      </c>
      <c r="CA169" s="81" t="s">
        <v>974</v>
      </c>
      <c r="CB169" s="81">
        <v>12</v>
      </c>
      <c r="CC169" s="81" t="s">
        <v>437</v>
      </c>
      <c r="CD169" s="81" t="s">
        <v>1236</v>
      </c>
      <c r="CE169" s="81">
        <v>1506</v>
      </c>
      <c r="CG169" s="81" t="s">
        <v>973</v>
      </c>
      <c r="CH169" s="81" t="s">
        <v>974</v>
      </c>
      <c r="CI169" s="81">
        <v>12</v>
      </c>
      <c r="CJ169" s="81" t="s">
        <v>436</v>
      </c>
      <c r="CK169" s="81" t="s">
        <v>2124</v>
      </c>
      <c r="CL169" s="81">
        <v>1570</v>
      </c>
      <c r="CN169" s="81" t="s">
        <v>862</v>
      </c>
      <c r="CO169" s="81" t="s">
        <v>863</v>
      </c>
      <c r="CP169" s="81">
        <v>4</v>
      </c>
      <c r="CQ169" s="81" t="s">
        <v>529</v>
      </c>
      <c r="CR169" s="81" t="s">
        <v>2309</v>
      </c>
      <c r="CS169" s="81">
        <v>1001</v>
      </c>
      <c r="CU169" s="136" t="s">
        <v>906</v>
      </c>
      <c r="CV169" s="136" t="s">
        <v>907</v>
      </c>
      <c r="CW169" s="137">
        <v>4</v>
      </c>
      <c r="CX169" s="136" t="s">
        <v>437</v>
      </c>
      <c r="CY169" s="136" t="s">
        <v>1187</v>
      </c>
      <c r="CZ169" s="138">
        <v>1003</v>
      </c>
      <c r="DB169" s="136" t="s">
        <v>2377</v>
      </c>
      <c r="DC169" s="136" t="s">
        <v>2376</v>
      </c>
      <c r="DD169" s="137">
        <v>2</v>
      </c>
      <c r="DE169" s="136" t="s">
        <v>529</v>
      </c>
      <c r="DF169" s="136" t="s">
        <v>1157</v>
      </c>
      <c r="DG169" s="144">
        <v>1399</v>
      </c>
      <c r="DI169" s="136" t="s">
        <v>2379</v>
      </c>
      <c r="DJ169" s="136" t="s">
        <v>2378</v>
      </c>
      <c r="DK169" s="137">
        <v>12</v>
      </c>
      <c r="DL169" s="136" t="s">
        <v>436</v>
      </c>
      <c r="DM169" s="136" t="s">
        <v>2427</v>
      </c>
      <c r="DN169" s="144">
        <v>1604</v>
      </c>
    </row>
    <row r="170" spans="1:118" x14ac:dyDescent="0.25">
      <c r="A170" s="81" t="s">
        <v>751</v>
      </c>
      <c r="B170" s="81" t="s">
        <v>752</v>
      </c>
      <c r="C170" s="81">
        <v>12</v>
      </c>
      <c r="D170" s="81" t="s">
        <v>436</v>
      </c>
      <c r="E170" s="81" t="s">
        <v>1717</v>
      </c>
      <c r="F170" s="81">
        <v>1494</v>
      </c>
      <c r="H170" s="81" t="s">
        <v>776</v>
      </c>
      <c r="I170" s="81" t="s">
        <v>777</v>
      </c>
      <c r="J170" s="81">
        <v>6</v>
      </c>
      <c r="K170" s="81" t="s">
        <v>529</v>
      </c>
      <c r="L170" s="81" t="s">
        <v>1203</v>
      </c>
      <c r="M170" s="81">
        <v>1440</v>
      </c>
      <c r="O170" s="81" t="s">
        <v>867</v>
      </c>
      <c r="P170" s="81" t="s">
        <v>868</v>
      </c>
      <c r="Q170" s="81">
        <v>4</v>
      </c>
      <c r="R170" s="81" t="s">
        <v>436</v>
      </c>
      <c r="S170" s="81" t="s">
        <v>1248</v>
      </c>
      <c r="T170" s="81">
        <v>1186</v>
      </c>
      <c r="V170" s="81" t="s">
        <v>782</v>
      </c>
      <c r="W170" s="81" t="s">
        <v>783</v>
      </c>
      <c r="X170" s="81">
        <v>12</v>
      </c>
      <c r="Y170" s="81" t="s">
        <v>436</v>
      </c>
      <c r="Z170" s="81" t="s">
        <v>1223</v>
      </c>
      <c r="AA170" s="81">
        <v>1045</v>
      </c>
      <c r="AC170" s="81" t="s">
        <v>946</v>
      </c>
      <c r="AD170" s="81" t="s">
        <v>947</v>
      </c>
      <c r="AE170" s="81">
        <v>12</v>
      </c>
      <c r="AF170" s="81" t="s">
        <v>529</v>
      </c>
      <c r="AG170" s="81" t="s">
        <v>1720</v>
      </c>
      <c r="AH170" s="81">
        <v>1101</v>
      </c>
      <c r="AJ170" s="81" t="s">
        <v>751</v>
      </c>
      <c r="AK170" s="81" t="s">
        <v>752</v>
      </c>
      <c r="AL170" s="81">
        <v>12</v>
      </c>
      <c r="AM170" s="81" t="s">
        <v>436</v>
      </c>
      <c r="AN170" s="81" t="s">
        <v>1223</v>
      </c>
      <c r="AO170" s="81">
        <v>1045</v>
      </c>
      <c r="AQ170" s="81" t="s">
        <v>830</v>
      </c>
      <c r="AR170" s="81" t="s">
        <v>831</v>
      </c>
      <c r="AS170" s="81">
        <v>2</v>
      </c>
      <c r="AT170" s="81" t="s">
        <v>436</v>
      </c>
      <c r="AU170" s="81" t="s">
        <v>2326</v>
      </c>
      <c r="AV170" s="81">
        <v>1169</v>
      </c>
      <c r="AX170" s="81" t="s">
        <v>729</v>
      </c>
      <c r="AY170" s="81" t="s">
        <v>730</v>
      </c>
      <c r="AZ170" s="81">
        <v>4</v>
      </c>
      <c r="BA170" s="81" t="s">
        <v>436</v>
      </c>
      <c r="BB170" s="81" t="s">
        <v>1872</v>
      </c>
      <c r="BC170" s="81">
        <v>1133</v>
      </c>
      <c r="BE170" s="81" t="s">
        <v>727</v>
      </c>
      <c r="BF170" s="81" t="s">
        <v>728</v>
      </c>
      <c r="BG170" s="81">
        <v>6</v>
      </c>
      <c r="BH170" s="81" t="s">
        <v>529</v>
      </c>
      <c r="BI170" s="81" t="s">
        <v>1128</v>
      </c>
      <c r="BJ170" s="81">
        <v>1031</v>
      </c>
      <c r="BL170" s="81" t="s">
        <v>965</v>
      </c>
      <c r="BM170" s="81" t="s">
        <v>966</v>
      </c>
      <c r="BN170" s="81">
        <v>12</v>
      </c>
      <c r="BO170" s="81" t="s">
        <v>529</v>
      </c>
      <c r="BP170" s="81" t="s">
        <v>1167</v>
      </c>
      <c r="BQ170" s="81">
        <v>1031</v>
      </c>
      <c r="BS170" s="81" t="s">
        <v>788</v>
      </c>
      <c r="BT170" s="81" t="s">
        <v>789</v>
      </c>
      <c r="BU170" s="81">
        <v>12</v>
      </c>
      <c r="BV170" s="81" t="s">
        <v>529</v>
      </c>
      <c r="BW170" s="81" t="s">
        <v>1100</v>
      </c>
      <c r="BX170" s="81">
        <v>1027</v>
      </c>
      <c r="BZ170" s="81" t="s">
        <v>804</v>
      </c>
      <c r="CA170" s="81" t="s">
        <v>805</v>
      </c>
      <c r="CB170" s="81">
        <v>12</v>
      </c>
      <c r="CC170" s="81" t="s">
        <v>437</v>
      </c>
      <c r="CD170" s="81" t="s">
        <v>1094</v>
      </c>
      <c r="CE170" s="81">
        <v>1097</v>
      </c>
      <c r="CG170" s="81" t="s">
        <v>814</v>
      </c>
      <c r="CH170" s="81" t="s">
        <v>815</v>
      </c>
      <c r="CI170" s="81">
        <v>12</v>
      </c>
      <c r="CJ170" s="81" t="s">
        <v>436</v>
      </c>
      <c r="CK170" s="81" t="s">
        <v>2124</v>
      </c>
      <c r="CL170" s="81">
        <v>1570</v>
      </c>
      <c r="CN170" s="81" t="s">
        <v>860</v>
      </c>
      <c r="CO170" s="81" t="s">
        <v>861</v>
      </c>
      <c r="CP170" s="81">
        <v>4</v>
      </c>
      <c r="CQ170" s="81" t="s">
        <v>437</v>
      </c>
      <c r="CR170" s="81" t="s">
        <v>1813</v>
      </c>
      <c r="CS170" s="81">
        <v>1064</v>
      </c>
      <c r="CU170" s="136" t="s">
        <v>906</v>
      </c>
      <c r="CV170" s="136" t="s">
        <v>907</v>
      </c>
      <c r="CW170" s="137">
        <v>4</v>
      </c>
      <c r="CX170" s="136" t="s">
        <v>437</v>
      </c>
      <c r="CY170" s="136" t="s">
        <v>1191</v>
      </c>
      <c r="CZ170" s="138">
        <v>1029</v>
      </c>
      <c r="DB170" s="136" t="s">
        <v>2373</v>
      </c>
      <c r="DC170" s="136" t="s">
        <v>2372</v>
      </c>
      <c r="DD170" s="137">
        <v>4</v>
      </c>
      <c r="DE170" s="136" t="s">
        <v>529</v>
      </c>
      <c r="DF170" s="136" t="s">
        <v>1157</v>
      </c>
      <c r="DG170" s="144">
        <v>1399</v>
      </c>
      <c r="DI170" s="136" t="s">
        <v>2379</v>
      </c>
      <c r="DJ170" s="136" t="s">
        <v>2378</v>
      </c>
      <c r="DK170" s="137">
        <v>24</v>
      </c>
      <c r="DL170" s="136" t="s">
        <v>529</v>
      </c>
      <c r="DM170" s="136" t="s">
        <v>2314</v>
      </c>
      <c r="DN170" s="144">
        <v>1031</v>
      </c>
    </row>
    <row r="171" spans="1:118" x14ac:dyDescent="0.25">
      <c r="A171" s="81" t="s">
        <v>2230</v>
      </c>
      <c r="B171" s="81" t="s">
        <v>866</v>
      </c>
      <c r="C171" s="81">
        <v>48</v>
      </c>
      <c r="D171" s="81" t="s">
        <v>436</v>
      </c>
      <c r="E171" s="81" t="s">
        <v>1717</v>
      </c>
      <c r="F171" s="81">
        <v>1494</v>
      </c>
      <c r="H171" s="81" t="s">
        <v>737</v>
      </c>
      <c r="I171" s="81" t="s">
        <v>738</v>
      </c>
      <c r="J171" s="81">
        <v>6</v>
      </c>
      <c r="K171" s="81" t="s">
        <v>529</v>
      </c>
      <c r="L171" s="81" t="s">
        <v>1203</v>
      </c>
      <c r="M171" s="81">
        <v>1440</v>
      </c>
      <c r="O171" s="81" t="s">
        <v>741</v>
      </c>
      <c r="P171" s="81" t="s">
        <v>742</v>
      </c>
      <c r="Q171" s="81">
        <v>12</v>
      </c>
      <c r="R171" s="81" t="s">
        <v>529</v>
      </c>
      <c r="S171" s="81" t="s">
        <v>1199</v>
      </c>
      <c r="T171" s="81">
        <v>1001</v>
      </c>
      <c r="V171" s="81" t="s">
        <v>804</v>
      </c>
      <c r="W171" s="81" t="s">
        <v>805</v>
      </c>
      <c r="X171" s="81">
        <v>12</v>
      </c>
      <c r="Y171" s="81" t="s">
        <v>436</v>
      </c>
      <c r="Z171" s="81" t="s">
        <v>1223</v>
      </c>
      <c r="AA171" s="81">
        <v>1045</v>
      </c>
      <c r="AC171" s="81" t="s">
        <v>946</v>
      </c>
      <c r="AD171" s="81" t="s">
        <v>947</v>
      </c>
      <c r="AE171" s="81">
        <v>12</v>
      </c>
      <c r="AF171" s="81" t="s">
        <v>437</v>
      </c>
      <c r="AG171" s="81" t="s">
        <v>1730</v>
      </c>
      <c r="AH171" s="81">
        <v>1180</v>
      </c>
      <c r="AJ171" s="81" t="s">
        <v>1043</v>
      </c>
      <c r="AK171" s="81" t="s">
        <v>1044</v>
      </c>
      <c r="AL171" s="81">
        <v>12</v>
      </c>
      <c r="AM171" s="81" t="s">
        <v>436</v>
      </c>
      <c r="AN171" s="81" t="s">
        <v>1223</v>
      </c>
      <c r="AO171" s="81">
        <v>1045</v>
      </c>
      <c r="AQ171" s="81" t="s">
        <v>849</v>
      </c>
      <c r="AR171" s="81" t="s">
        <v>850</v>
      </c>
      <c r="AS171" s="81">
        <v>2</v>
      </c>
      <c r="AT171" s="81" t="s">
        <v>436</v>
      </c>
      <c r="AU171" s="81" t="s">
        <v>2326</v>
      </c>
      <c r="AV171" s="81">
        <v>1169</v>
      </c>
      <c r="AX171" s="81" t="s">
        <v>729</v>
      </c>
      <c r="AY171" s="81" t="s">
        <v>730</v>
      </c>
      <c r="AZ171" s="81">
        <v>4</v>
      </c>
      <c r="BA171" s="81" t="s">
        <v>436</v>
      </c>
      <c r="BB171" s="81" t="s">
        <v>2056</v>
      </c>
      <c r="BC171" s="81">
        <v>1192</v>
      </c>
      <c r="BE171" s="81" t="s">
        <v>729</v>
      </c>
      <c r="BF171" s="81" t="s">
        <v>730</v>
      </c>
      <c r="BG171" s="81">
        <v>8</v>
      </c>
      <c r="BH171" s="81" t="s">
        <v>529</v>
      </c>
      <c r="BI171" s="81" t="s">
        <v>1128</v>
      </c>
      <c r="BJ171" s="81">
        <v>1031</v>
      </c>
      <c r="BL171" s="81" t="s">
        <v>804</v>
      </c>
      <c r="BM171" s="81" t="s">
        <v>805</v>
      </c>
      <c r="BN171" s="81">
        <v>24</v>
      </c>
      <c r="BO171" s="81" t="s">
        <v>529</v>
      </c>
      <c r="BP171" s="81" t="s">
        <v>1167</v>
      </c>
      <c r="BQ171" s="81">
        <v>1031</v>
      </c>
      <c r="BS171" s="81" t="s">
        <v>2320</v>
      </c>
      <c r="BT171" s="81" t="s">
        <v>1059</v>
      </c>
      <c r="BU171" s="81">
        <v>12</v>
      </c>
      <c r="BV171" s="81" t="s">
        <v>529</v>
      </c>
      <c r="BW171" s="81" t="s">
        <v>1100</v>
      </c>
      <c r="BX171" s="81">
        <v>1027</v>
      </c>
      <c r="BZ171" s="81" t="s">
        <v>798</v>
      </c>
      <c r="CA171" s="81" t="s">
        <v>799</v>
      </c>
      <c r="CB171" s="81">
        <v>12</v>
      </c>
      <c r="CC171" s="81" t="s">
        <v>437</v>
      </c>
      <c r="CD171" s="81" t="s">
        <v>1701</v>
      </c>
      <c r="CE171" s="81">
        <v>1191</v>
      </c>
      <c r="CG171" s="81" t="s">
        <v>774</v>
      </c>
      <c r="CH171" s="81" t="s">
        <v>775</v>
      </c>
      <c r="CI171" s="81">
        <v>4</v>
      </c>
      <c r="CJ171" s="81" t="s">
        <v>436</v>
      </c>
      <c r="CK171" s="81" t="s">
        <v>2124</v>
      </c>
      <c r="CL171" s="81">
        <v>1570</v>
      </c>
      <c r="CN171" s="81" t="s">
        <v>816</v>
      </c>
      <c r="CO171" s="81" t="s">
        <v>817</v>
      </c>
      <c r="CP171" s="81">
        <v>6</v>
      </c>
      <c r="CQ171" s="81" t="s">
        <v>436</v>
      </c>
      <c r="CR171" s="81" t="s">
        <v>1696</v>
      </c>
      <c r="CS171" s="81">
        <v>1390</v>
      </c>
      <c r="CU171" s="136" t="s">
        <v>2260</v>
      </c>
      <c r="CV171" s="136" t="s">
        <v>2304</v>
      </c>
      <c r="CW171" s="137">
        <v>4</v>
      </c>
      <c r="CX171" s="136" t="s">
        <v>437</v>
      </c>
      <c r="CY171" s="136" t="s">
        <v>1187</v>
      </c>
      <c r="CZ171" s="138">
        <v>1003</v>
      </c>
      <c r="DB171" s="136" t="s">
        <v>2371</v>
      </c>
      <c r="DC171" s="136" t="s">
        <v>2370</v>
      </c>
      <c r="DD171" s="137">
        <v>4</v>
      </c>
      <c r="DE171" s="136" t="s">
        <v>529</v>
      </c>
      <c r="DF171" s="136" t="s">
        <v>1157</v>
      </c>
      <c r="DG171" s="144">
        <v>1399</v>
      </c>
      <c r="DI171" s="136" t="s">
        <v>2379</v>
      </c>
      <c r="DJ171" s="136" t="s">
        <v>2378</v>
      </c>
      <c r="DK171" s="137">
        <v>12</v>
      </c>
      <c r="DL171" s="136" t="s">
        <v>436</v>
      </c>
      <c r="DM171" s="136" t="s">
        <v>1143</v>
      </c>
      <c r="DN171" s="144">
        <v>1223</v>
      </c>
    </row>
    <row r="172" spans="1:118" x14ac:dyDescent="0.25">
      <c r="A172" s="81" t="s">
        <v>847</v>
      </c>
      <c r="B172" s="81" t="s">
        <v>848</v>
      </c>
      <c r="C172" s="81">
        <v>48</v>
      </c>
      <c r="D172" s="81" t="s">
        <v>436</v>
      </c>
      <c r="E172" s="81" t="s">
        <v>1717</v>
      </c>
      <c r="F172" s="81">
        <v>1494</v>
      </c>
      <c r="H172" s="81" t="s">
        <v>729</v>
      </c>
      <c r="I172" s="81" t="s">
        <v>730</v>
      </c>
      <c r="J172" s="81">
        <v>6</v>
      </c>
      <c r="K172" s="81" t="s">
        <v>529</v>
      </c>
      <c r="L172" s="81" t="s">
        <v>1902</v>
      </c>
      <c r="M172" s="81">
        <v>1229</v>
      </c>
      <c r="O172" s="81" t="s">
        <v>962</v>
      </c>
      <c r="P172" s="81" t="s">
        <v>2206</v>
      </c>
      <c r="Q172" s="81">
        <v>12</v>
      </c>
      <c r="R172" s="81" t="s">
        <v>529</v>
      </c>
      <c r="S172" s="81" t="s">
        <v>1199</v>
      </c>
      <c r="T172" s="81">
        <v>1001</v>
      </c>
      <c r="V172" s="81" t="s">
        <v>804</v>
      </c>
      <c r="W172" s="81" t="s">
        <v>805</v>
      </c>
      <c r="X172" s="81">
        <v>12</v>
      </c>
      <c r="Y172" s="81" t="s">
        <v>436</v>
      </c>
      <c r="Z172" s="81" t="s">
        <v>1223</v>
      </c>
      <c r="AA172" s="81">
        <v>1045</v>
      </c>
      <c r="AC172" s="81" t="s">
        <v>960</v>
      </c>
      <c r="AD172" s="81" t="s">
        <v>961</v>
      </c>
      <c r="AE172" s="81">
        <v>12</v>
      </c>
      <c r="AF172" s="81" t="s">
        <v>436</v>
      </c>
      <c r="AG172" s="81" t="s">
        <v>1692</v>
      </c>
      <c r="AH172" s="81">
        <v>1418</v>
      </c>
      <c r="AJ172" s="81" t="s">
        <v>946</v>
      </c>
      <c r="AK172" s="81" t="s">
        <v>947</v>
      </c>
      <c r="AL172" s="81">
        <v>12</v>
      </c>
      <c r="AM172" s="81" t="s">
        <v>436</v>
      </c>
      <c r="AN172" s="81" t="s">
        <v>1223</v>
      </c>
      <c r="AO172" s="81">
        <v>1045</v>
      </c>
      <c r="AQ172" s="81" t="s">
        <v>737</v>
      </c>
      <c r="AR172" s="81" t="s">
        <v>738</v>
      </c>
      <c r="AS172" s="81">
        <v>2</v>
      </c>
      <c r="AT172" s="81" t="s">
        <v>436</v>
      </c>
      <c r="AU172" s="81" t="s">
        <v>2326</v>
      </c>
      <c r="AV172" s="81">
        <v>1169</v>
      </c>
      <c r="AX172" s="81" t="s">
        <v>729</v>
      </c>
      <c r="AY172" s="81" t="s">
        <v>730</v>
      </c>
      <c r="AZ172" s="81">
        <v>4</v>
      </c>
      <c r="BA172" s="81" t="s">
        <v>529</v>
      </c>
      <c r="BB172" s="81" t="s">
        <v>563</v>
      </c>
      <c r="BC172" s="81">
        <v>1532</v>
      </c>
      <c r="BE172" s="81" t="s">
        <v>743</v>
      </c>
      <c r="BF172" s="81" t="s">
        <v>744</v>
      </c>
      <c r="BG172" s="81">
        <v>12</v>
      </c>
      <c r="BH172" s="81" t="s">
        <v>529</v>
      </c>
      <c r="BI172" s="81" t="s">
        <v>1128</v>
      </c>
      <c r="BJ172" s="81">
        <v>1031</v>
      </c>
      <c r="BL172" s="81" t="s">
        <v>747</v>
      </c>
      <c r="BM172" s="81" t="s">
        <v>748</v>
      </c>
      <c r="BN172" s="81">
        <v>12</v>
      </c>
      <c r="BO172" s="81" t="s">
        <v>436</v>
      </c>
      <c r="BP172" s="81" t="s">
        <v>2318</v>
      </c>
      <c r="BQ172" s="81">
        <v>1117</v>
      </c>
      <c r="BS172" s="81" t="s">
        <v>798</v>
      </c>
      <c r="BT172" s="81" t="s">
        <v>799</v>
      </c>
      <c r="BU172" s="81">
        <v>12</v>
      </c>
      <c r="BV172" s="81" t="s">
        <v>529</v>
      </c>
      <c r="BW172" s="81" t="s">
        <v>2189</v>
      </c>
      <c r="BX172" s="81">
        <v>1015</v>
      </c>
      <c r="BZ172" s="81" t="s">
        <v>994</v>
      </c>
      <c r="CA172" s="81" t="s">
        <v>995</v>
      </c>
      <c r="CB172" s="81">
        <v>12</v>
      </c>
      <c r="CC172" s="81" t="s">
        <v>437</v>
      </c>
      <c r="CD172" s="81" t="s">
        <v>1701</v>
      </c>
      <c r="CE172" s="81">
        <v>1191</v>
      </c>
      <c r="CG172" s="81" t="s">
        <v>1006</v>
      </c>
      <c r="CH172" s="81" t="s">
        <v>1007</v>
      </c>
      <c r="CI172" s="81">
        <v>4</v>
      </c>
      <c r="CJ172" s="81" t="s">
        <v>436</v>
      </c>
      <c r="CK172" s="81" t="s">
        <v>2124</v>
      </c>
      <c r="CL172" s="81">
        <v>1570</v>
      </c>
      <c r="CN172" s="81" t="s">
        <v>867</v>
      </c>
      <c r="CO172" s="81" t="s">
        <v>868</v>
      </c>
      <c r="CP172" s="81">
        <v>4</v>
      </c>
      <c r="CQ172" s="81" t="s">
        <v>437</v>
      </c>
      <c r="CR172" s="81" t="s">
        <v>1813</v>
      </c>
      <c r="CS172" s="81">
        <v>1064</v>
      </c>
      <c r="CU172" s="136" t="s">
        <v>2260</v>
      </c>
      <c r="CV172" s="136" t="s">
        <v>2304</v>
      </c>
      <c r="CW172" s="137">
        <v>4</v>
      </c>
      <c r="CX172" s="136" t="s">
        <v>437</v>
      </c>
      <c r="CY172" s="136" t="s">
        <v>1191</v>
      </c>
      <c r="CZ172" s="138">
        <v>1029</v>
      </c>
      <c r="DB172" s="136" t="s">
        <v>2379</v>
      </c>
      <c r="DC172" s="136" t="s">
        <v>2378</v>
      </c>
      <c r="DD172" s="137">
        <v>12</v>
      </c>
      <c r="DE172" s="136" t="s">
        <v>436</v>
      </c>
      <c r="DF172" s="136" t="s">
        <v>2173</v>
      </c>
      <c r="DG172" s="144">
        <v>1240</v>
      </c>
      <c r="DI172" s="136" t="s">
        <v>2379</v>
      </c>
      <c r="DJ172" s="136" t="s">
        <v>2378</v>
      </c>
      <c r="DK172" s="137">
        <v>24</v>
      </c>
      <c r="DL172" s="136" t="s">
        <v>529</v>
      </c>
      <c r="DM172" s="136" t="s">
        <v>1158</v>
      </c>
      <c r="DN172" s="144">
        <v>1378</v>
      </c>
    </row>
    <row r="173" spans="1:118" x14ac:dyDescent="0.25">
      <c r="A173" s="81" t="s">
        <v>867</v>
      </c>
      <c r="B173" s="81" t="s">
        <v>868</v>
      </c>
      <c r="C173" s="81">
        <v>8</v>
      </c>
      <c r="D173" s="81" t="s">
        <v>436</v>
      </c>
      <c r="E173" s="81" t="s">
        <v>1717</v>
      </c>
      <c r="F173" s="81">
        <v>1494</v>
      </c>
      <c r="H173" s="81" t="s">
        <v>1010</v>
      </c>
      <c r="I173" s="81" t="s">
        <v>1011</v>
      </c>
      <c r="J173" s="81">
        <v>5</v>
      </c>
      <c r="K173" s="81" t="s">
        <v>436</v>
      </c>
      <c r="L173" s="81" t="s">
        <v>1706</v>
      </c>
      <c r="M173" s="81">
        <v>1133</v>
      </c>
      <c r="O173" s="81" t="s">
        <v>1041</v>
      </c>
      <c r="P173" s="81" t="s">
        <v>1042</v>
      </c>
      <c r="Q173" s="81">
        <v>12</v>
      </c>
      <c r="R173" s="81" t="s">
        <v>529</v>
      </c>
      <c r="S173" s="81" t="s">
        <v>1199</v>
      </c>
      <c r="T173" s="81">
        <v>1001</v>
      </c>
      <c r="V173" s="81" t="s">
        <v>946</v>
      </c>
      <c r="W173" s="81" t="s">
        <v>947</v>
      </c>
      <c r="X173" s="81">
        <v>12</v>
      </c>
      <c r="Y173" s="81" t="s">
        <v>436</v>
      </c>
      <c r="Z173" s="81" t="s">
        <v>1223</v>
      </c>
      <c r="AA173" s="81">
        <v>1045</v>
      </c>
      <c r="AC173" s="81" t="s">
        <v>741</v>
      </c>
      <c r="AD173" s="81" t="s">
        <v>742</v>
      </c>
      <c r="AE173" s="81">
        <v>12</v>
      </c>
      <c r="AF173" s="81" t="s">
        <v>436</v>
      </c>
      <c r="AG173" s="81" t="s">
        <v>1235</v>
      </c>
      <c r="AH173" s="81">
        <v>1091</v>
      </c>
      <c r="AJ173" s="81" t="s">
        <v>992</v>
      </c>
      <c r="AK173" s="81" t="s">
        <v>993</v>
      </c>
      <c r="AL173" s="81">
        <v>12</v>
      </c>
      <c r="AM173" s="81" t="s">
        <v>436</v>
      </c>
      <c r="AN173" s="81" t="s">
        <v>1223</v>
      </c>
      <c r="AO173" s="81">
        <v>1045</v>
      </c>
      <c r="AQ173" s="81" t="s">
        <v>727</v>
      </c>
      <c r="AR173" s="81" t="s">
        <v>728</v>
      </c>
      <c r="AS173" s="81">
        <v>2</v>
      </c>
      <c r="AT173" s="81" t="s">
        <v>436</v>
      </c>
      <c r="AU173" s="81" t="s">
        <v>2326</v>
      </c>
      <c r="AV173" s="81">
        <v>1169</v>
      </c>
      <c r="AX173" s="81" t="s">
        <v>729</v>
      </c>
      <c r="AY173" s="81" t="s">
        <v>730</v>
      </c>
      <c r="AZ173" s="81">
        <v>4</v>
      </c>
      <c r="BA173" s="81" t="s">
        <v>529</v>
      </c>
      <c r="BB173" s="81" t="s">
        <v>2110</v>
      </c>
      <c r="BC173" s="81">
        <v>1073</v>
      </c>
      <c r="BE173" s="81" t="s">
        <v>852</v>
      </c>
      <c r="BF173" s="81" t="s">
        <v>853</v>
      </c>
      <c r="BG173" s="81">
        <v>12</v>
      </c>
      <c r="BH173" s="81" t="s">
        <v>529</v>
      </c>
      <c r="BI173" s="81" t="s">
        <v>1128</v>
      </c>
      <c r="BJ173" s="81">
        <v>1031</v>
      </c>
      <c r="BL173" s="81" t="s">
        <v>1043</v>
      </c>
      <c r="BM173" s="81" t="s">
        <v>1044</v>
      </c>
      <c r="BN173" s="81">
        <v>12</v>
      </c>
      <c r="BO173" s="81" t="s">
        <v>529</v>
      </c>
      <c r="BP173" s="81" t="s">
        <v>1167</v>
      </c>
      <c r="BQ173" s="81">
        <v>1031</v>
      </c>
      <c r="BS173" s="81" t="s">
        <v>818</v>
      </c>
      <c r="BT173" s="81" t="s">
        <v>819</v>
      </c>
      <c r="BU173" s="81">
        <v>8</v>
      </c>
      <c r="BV173" s="81" t="s">
        <v>529</v>
      </c>
      <c r="BW173" s="81" t="s">
        <v>1100</v>
      </c>
      <c r="BX173" s="81">
        <v>1027</v>
      </c>
      <c r="BZ173" s="81" t="s">
        <v>1060</v>
      </c>
      <c r="CA173" s="81" t="s">
        <v>787</v>
      </c>
      <c r="CB173" s="81">
        <v>12</v>
      </c>
      <c r="CC173" s="81" t="s">
        <v>437</v>
      </c>
      <c r="CD173" s="81" t="s">
        <v>1701</v>
      </c>
      <c r="CE173" s="81">
        <v>1191</v>
      </c>
      <c r="CG173" s="81" t="s">
        <v>804</v>
      </c>
      <c r="CH173" s="81" t="s">
        <v>805</v>
      </c>
      <c r="CI173" s="81">
        <v>12</v>
      </c>
      <c r="CJ173" s="81" t="s">
        <v>436</v>
      </c>
      <c r="CK173" s="81" t="s">
        <v>2124</v>
      </c>
      <c r="CL173" s="81">
        <v>1570</v>
      </c>
      <c r="CN173" s="81" t="s">
        <v>768</v>
      </c>
      <c r="CO173" s="81" t="s">
        <v>769</v>
      </c>
      <c r="CP173" s="81">
        <v>4</v>
      </c>
      <c r="CQ173" s="81" t="s">
        <v>529</v>
      </c>
      <c r="CR173" s="81" t="s">
        <v>2309</v>
      </c>
      <c r="CS173" s="81">
        <v>1001</v>
      </c>
      <c r="CU173" s="136" t="s">
        <v>2269</v>
      </c>
      <c r="CV173" s="136" t="s">
        <v>767</v>
      </c>
      <c r="CW173" s="137">
        <v>4</v>
      </c>
      <c r="CX173" s="136" t="s">
        <v>437</v>
      </c>
      <c r="CY173" s="136" t="s">
        <v>1187</v>
      </c>
      <c r="CZ173" s="138">
        <v>1003</v>
      </c>
      <c r="DB173" s="136" t="s">
        <v>2375</v>
      </c>
      <c r="DC173" s="136" t="s">
        <v>2374</v>
      </c>
      <c r="DD173" s="137">
        <v>2</v>
      </c>
      <c r="DE173" s="136" t="s">
        <v>436</v>
      </c>
      <c r="DF173" s="136" t="s">
        <v>2173</v>
      </c>
      <c r="DG173" s="144">
        <v>1240</v>
      </c>
      <c r="DI173" s="136" t="s">
        <v>2379</v>
      </c>
      <c r="DJ173" s="136" t="s">
        <v>2378</v>
      </c>
      <c r="DK173" s="137">
        <v>24</v>
      </c>
      <c r="DL173" s="136" t="s">
        <v>436</v>
      </c>
      <c r="DM173" s="136" t="s">
        <v>2198</v>
      </c>
      <c r="DN173" s="144">
        <v>1587</v>
      </c>
    </row>
    <row r="174" spans="1:118" x14ac:dyDescent="0.25">
      <c r="A174" s="81" t="s">
        <v>887</v>
      </c>
      <c r="B174" s="81" t="s">
        <v>888</v>
      </c>
      <c r="C174" s="81">
        <v>4</v>
      </c>
      <c r="D174" s="81" t="s">
        <v>436</v>
      </c>
      <c r="E174" s="81" t="s">
        <v>1717</v>
      </c>
      <c r="F174" s="81">
        <v>1494</v>
      </c>
      <c r="H174" s="81" t="s">
        <v>1018</v>
      </c>
      <c r="I174" s="81" t="s">
        <v>1019</v>
      </c>
      <c r="J174" s="81">
        <v>4</v>
      </c>
      <c r="K174" s="81" t="s">
        <v>436</v>
      </c>
      <c r="L174" s="81" t="s">
        <v>1706</v>
      </c>
      <c r="M174" s="81">
        <v>1133</v>
      </c>
      <c r="O174" s="81" t="s">
        <v>860</v>
      </c>
      <c r="P174" s="81" t="s">
        <v>861</v>
      </c>
      <c r="Q174" s="81">
        <v>4</v>
      </c>
      <c r="R174" s="81" t="s">
        <v>529</v>
      </c>
      <c r="S174" s="81" t="s">
        <v>1199</v>
      </c>
      <c r="T174" s="81">
        <v>1001</v>
      </c>
      <c r="V174" s="81" t="s">
        <v>999</v>
      </c>
      <c r="W174" s="81" t="s">
        <v>1000</v>
      </c>
      <c r="X174" s="81">
        <v>12</v>
      </c>
      <c r="Y174" s="81" t="s">
        <v>436</v>
      </c>
      <c r="Z174" s="81" t="s">
        <v>1223</v>
      </c>
      <c r="AA174" s="81">
        <v>1045</v>
      </c>
      <c r="AC174" s="81" t="s">
        <v>946</v>
      </c>
      <c r="AD174" s="81" t="s">
        <v>947</v>
      </c>
      <c r="AE174" s="81">
        <v>12</v>
      </c>
      <c r="AF174" s="81" t="s">
        <v>529</v>
      </c>
      <c r="AG174" s="81" t="s">
        <v>1240</v>
      </c>
      <c r="AH174" s="81">
        <v>1378</v>
      </c>
      <c r="AJ174" s="81" t="s">
        <v>895</v>
      </c>
      <c r="AK174" s="81" t="s">
        <v>896</v>
      </c>
      <c r="AL174" s="81">
        <v>24</v>
      </c>
      <c r="AM174" s="81" t="s">
        <v>436</v>
      </c>
      <c r="AN174" s="81" t="s">
        <v>1223</v>
      </c>
      <c r="AO174" s="81">
        <v>1045</v>
      </c>
      <c r="AQ174" s="81" t="s">
        <v>729</v>
      </c>
      <c r="AR174" s="81" t="s">
        <v>730</v>
      </c>
      <c r="AS174" s="81">
        <v>2</v>
      </c>
      <c r="AT174" s="81" t="s">
        <v>436</v>
      </c>
      <c r="AU174" s="81" t="s">
        <v>2326</v>
      </c>
      <c r="AV174" s="81">
        <v>1169</v>
      </c>
      <c r="AX174" s="81" t="s">
        <v>729</v>
      </c>
      <c r="AY174" s="81" t="s">
        <v>730</v>
      </c>
      <c r="AZ174" s="81">
        <v>24</v>
      </c>
      <c r="BA174" s="81" t="s">
        <v>436</v>
      </c>
      <c r="BB174" s="81" t="s">
        <v>1124</v>
      </c>
      <c r="BC174" s="81">
        <v>1013</v>
      </c>
      <c r="BE174" s="81" t="s">
        <v>946</v>
      </c>
      <c r="BF174" s="81" t="s">
        <v>947</v>
      </c>
      <c r="BG174" s="81">
        <v>12</v>
      </c>
      <c r="BH174" s="81" t="s">
        <v>529</v>
      </c>
      <c r="BI174" s="81" t="s">
        <v>1128</v>
      </c>
      <c r="BJ174" s="81">
        <v>1031</v>
      </c>
      <c r="BL174" s="81" t="s">
        <v>798</v>
      </c>
      <c r="BM174" s="81" t="s">
        <v>799</v>
      </c>
      <c r="BN174" s="81">
        <v>12</v>
      </c>
      <c r="BO174" s="81" t="s">
        <v>436</v>
      </c>
      <c r="BP174" s="81" t="s">
        <v>1202</v>
      </c>
      <c r="BQ174" s="81">
        <v>1211</v>
      </c>
      <c r="BS174" s="81" t="s">
        <v>1043</v>
      </c>
      <c r="BT174" s="81" t="s">
        <v>1044</v>
      </c>
      <c r="BU174" s="81">
        <v>24</v>
      </c>
      <c r="BV174" s="81" t="s">
        <v>529</v>
      </c>
      <c r="BW174" s="81" t="s">
        <v>2189</v>
      </c>
      <c r="BX174" s="81">
        <v>1015</v>
      </c>
      <c r="BZ174" s="81" t="s">
        <v>994</v>
      </c>
      <c r="CA174" s="81" t="s">
        <v>995</v>
      </c>
      <c r="CB174" s="81">
        <v>12</v>
      </c>
      <c r="CC174" s="81" t="s">
        <v>437</v>
      </c>
      <c r="CD174" s="81" t="s">
        <v>1818</v>
      </c>
      <c r="CE174" s="81">
        <v>1247</v>
      </c>
      <c r="CG174" s="81" t="s">
        <v>741</v>
      </c>
      <c r="CH174" s="81" t="s">
        <v>742</v>
      </c>
      <c r="CI174" s="81">
        <v>6</v>
      </c>
      <c r="CJ174" s="81" t="s">
        <v>529</v>
      </c>
      <c r="CK174" s="81" t="s">
        <v>1817</v>
      </c>
      <c r="CL174" s="81">
        <v>1509</v>
      </c>
      <c r="CN174" s="81" t="s">
        <v>830</v>
      </c>
      <c r="CO174" s="81" t="s">
        <v>831</v>
      </c>
      <c r="CP174" s="81">
        <v>4</v>
      </c>
      <c r="CQ174" s="81" t="s">
        <v>437</v>
      </c>
      <c r="CR174" s="81" t="s">
        <v>1813</v>
      </c>
      <c r="CS174" s="81">
        <v>1064</v>
      </c>
      <c r="CU174" s="136" t="s">
        <v>873</v>
      </c>
      <c r="CV174" s="136" t="s">
        <v>874</v>
      </c>
      <c r="CW174" s="137">
        <v>10</v>
      </c>
      <c r="CX174" s="136" t="s">
        <v>437</v>
      </c>
      <c r="CY174" s="136" t="s">
        <v>1187</v>
      </c>
      <c r="CZ174" s="138">
        <v>1003</v>
      </c>
      <c r="DB174" s="136" t="s">
        <v>2377</v>
      </c>
      <c r="DC174" s="136" t="s">
        <v>2376</v>
      </c>
      <c r="DD174" s="137">
        <v>2</v>
      </c>
      <c r="DE174" s="136" t="s">
        <v>436</v>
      </c>
      <c r="DF174" s="136" t="s">
        <v>2173</v>
      </c>
      <c r="DG174" s="144">
        <v>1240</v>
      </c>
      <c r="DI174" s="136" t="s">
        <v>2379</v>
      </c>
      <c r="DJ174" s="136" t="s">
        <v>2378</v>
      </c>
      <c r="DK174" s="137">
        <v>12</v>
      </c>
      <c r="DL174" s="136" t="s">
        <v>437</v>
      </c>
      <c r="DM174" s="136" t="s">
        <v>1187</v>
      </c>
      <c r="DN174" s="144">
        <v>1003</v>
      </c>
    </row>
    <row r="175" spans="1:118" x14ac:dyDescent="0.25">
      <c r="A175" s="81" t="s">
        <v>830</v>
      </c>
      <c r="B175" s="81" t="s">
        <v>831</v>
      </c>
      <c r="C175" s="81">
        <v>4</v>
      </c>
      <c r="D175" s="81" t="s">
        <v>436</v>
      </c>
      <c r="E175" s="81" t="s">
        <v>1717</v>
      </c>
      <c r="F175" s="81">
        <v>1494</v>
      </c>
      <c r="H175" s="81" t="s">
        <v>1013</v>
      </c>
      <c r="I175" s="81" t="s">
        <v>1014</v>
      </c>
      <c r="J175" s="81">
        <v>14</v>
      </c>
      <c r="K175" s="81" t="s">
        <v>529</v>
      </c>
      <c r="L175" s="81" t="s">
        <v>1208</v>
      </c>
      <c r="M175" s="81">
        <v>1020</v>
      </c>
      <c r="O175" s="81" t="s">
        <v>768</v>
      </c>
      <c r="P175" s="81" t="s">
        <v>769</v>
      </c>
      <c r="Q175" s="81">
        <v>4</v>
      </c>
      <c r="R175" s="81" t="s">
        <v>529</v>
      </c>
      <c r="S175" s="81" t="s">
        <v>1199</v>
      </c>
      <c r="T175" s="81">
        <v>1001</v>
      </c>
      <c r="V175" s="81" t="s">
        <v>979</v>
      </c>
      <c r="W175" s="81" t="s">
        <v>980</v>
      </c>
      <c r="X175" s="81">
        <v>12</v>
      </c>
      <c r="Y175" s="81" t="s">
        <v>436</v>
      </c>
      <c r="Z175" s="81" t="s">
        <v>1223</v>
      </c>
      <c r="AA175" s="81">
        <v>1045</v>
      </c>
      <c r="AC175" s="81" t="s">
        <v>999</v>
      </c>
      <c r="AD175" s="81" t="s">
        <v>1000</v>
      </c>
      <c r="AE175" s="81">
        <v>12</v>
      </c>
      <c r="AF175" s="81" t="s">
        <v>436</v>
      </c>
      <c r="AG175" s="81" t="s">
        <v>1217</v>
      </c>
      <c r="AH175" s="81">
        <v>1160</v>
      </c>
      <c r="AJ175" s="81" t="s">
        <v>804</v>
      </c>
      <c r="AK175" s="81" t="s">
        <v>805</v>
      </c>
      <c r="AL175" s="81">
        <v>12</v>
      </c>
      <c r="AM175" s="81" t="s">
        <v>436</v>
      </c>
      <c r="AN175" s="81" t="s">
        <v>1223</v>
      </c>
      <c r="AO175" s="81">
        <v>1045</v>
      </c>
      <c r="AQ175" s="81" t="s">
        <v>893</v>
      </c>
      <c r="AR175" s="81" t="s">
        <v>894</v>
      </c>
      <c r="AS175" s="81">
        <v>12</v>
      </c>
      <c r="AT175" s="81" t="s">
        <v>436</v>
      </c>
      <c r="AU175" s="81" t="s">
        <v>2326</v>
      </c>
      <c r="AV175" s="81">
        <v>1169</v>
      </c>
      <c r="AX175" s="81" t="s">
        <v>729</v>
      </c>
      <c r="AY175" s="81" t="s">
        <v>730</v>
      </c>
      <c r="AZ175" s="81">
        <v>4</v>
      </c>
      <c r="BA175" s="81" t="s">
        <v>436</v>
      </c>
      <c r="BB175" s="81" t="s">
        <v>2053</v>
      </c>
      <c r="BC175" s="81">
        <v>1553</v>
      </c>
      <c r="BE175" s="81" t="s">
        <v>908</v>
      </c>
      <c r="BF175" s="81" t="s">
        <v>909</v>
      </c>
      <c r="BG175" s="81">
        <v>12</v>
      </c>
      <c r="BH175" s="81" t="s">
        <v>529</v>
      </c>
      <c r="BI175" s="81" t="s">
        <v>1128</v>
      </c>
      <c r="BJ175" s="81">
        <v>1031</v>
      </c>
      <c r="BL175" s="81" t="s">
        <v>1029</v>
      </c>
      <c r="BM175" s="81" t="s">
        <v>1030</v>
      </c>
      <c r="BN175" s="81">
        <v>4</v>
      </c>
      <c r="BO175" s="81" t="s">
        <v>436</v>
      </c>
      <c r="BP175" s="81" t="s">
        <v>1202</v>
      </c>
      <c r="BQ175" s="81">
        <v>1211</v>
      </c>
      <c r="BS175" s="81" t="s">
        <v>973</v>
      </c>
      <c r="BT175" s="81" t="s">
        <v>974</v>
      </c>
      <c r="BU175" s="81">
        <v>12</v>
      </c>
      <c r="BV175" s="81" t="s">
        <v>436</v>
      </c>
      <c r="BW175" s="81" t="s">
        <v>1884</v>
      </c>
      <c r="BX175" s="81">
        <v>1179</v>
      </c>
      <c r="BZ175" s="81" t="s">
        <v>1043</v>
      </c>
      <c r="CA175" s="81" t="s">
        <v>1044</v>
      </c>
      <c r="CB175" s="81">
        <v>12</v>
      </c>
      <c r="CC175" s="81" t="s">
        <v>437</v>
      </c>
      <c r="CD175" s="81" t="s">
        <v>1818</v>
      </c>
      <c r="CE175" s="81">
        <v>1247</v>
      </c>
      <c r="CG175" s="81" t="s">
        <v>745</v>
      </c>
      <c r="CH175" s="81" t="s">
        <v>746</v>
      </c>
      <c r="CI175" s="81">
        <v>12</v>
      </c>
      <c r="CJ175" s="81" t="s">
        <v>529</v>
      </c>
      <c r="CK175" s="81" t="s">
        <v>1817</v>
      </c>
      <c r="CL175" s="81">
        <v>1509</v>
      </c>
      <c r="CN175" s="81" t="s">
        <v>873</v>
      </c>
      <c r="CO175" s="81" t="s">
        <v>874</v>
      </c>
      <c r="CP175" s="81">
        <v>6</v>
      </c>
      <c r="CQ175" s="81" t="s">
        <v>529</v>
      </c>
      <c r="CR175" s="81" t="s">
        <v>1756</v>
      </c>
      <c r="CS175" s="81">
        <v>1037</v>
      </c>
      <c r="CU175" s="136" t="s">
        <v>727</v>
      </c>
      <c r="CV175" s="136" t="s">
        <v>728</v>
      </c>
      <c r="CW175" s="137">
        <v>4</v>
      </c>
      <c r="CX175" s="136" t="s">
        <v>437</v>
      </c>
      <c r="CY175" s="136" t="s">
        <v>1187</v>
      </c>
      <c r="CZ175" s="138">
        <v>1003</v>
      </c>
      <c r="DB175" s="136" t="s">
        <v>2373</v>
      </c>
      <c r="DC175" s="136" t="s">
        <v>2372</v>
      </c>
      <c r="DD175" s="137">
        <v>1</v>
      </c>
      <c r="DE175" s="136" t="s">
        <v>436</v>
      </c>
      <c r="DF175" s="136" t="s">
        <v>2173</v>
      </c>
      <c r="DG175" s="144">
        <v>1240</v>
      </c>
      <c r="DI175" s="136" t="s">
        <v>2379</v>
      </c>
      <c r="DJ175" s="136" t="s">
        <v>2378</v>
      </c>
      <c r="DK175" s="137">
        <v>60</v>
      </c>
      <c r="DL175" s="136" t="s">
        <v>529</v>
      </c>
      <c r="DM175" s="136" t="s">
        <v>1150</v>
      </c>
      <c r="DN175" s="144">
        <v>1185</v>
      </c>
    </row>
    <row r="176" spans="1:118" x14ac:dyDescent="0.25">
      <c r="A176" s="81" t="s">
        <v>994</v>
      </c>
      <c r="B176" s="81" t="s">
        <v>995</v>
      </c>
      <c r="C176" s="81">
        <v>12</v>
      </c>
      <c r="D176" s="81" t="s">
        <v>436</v>
      </c>
      <c r="E176" s="81" t="s">
        <v>1717</v>
      </c>
      <c r="F176" s="81">
        <v>1494</v>
      </c>
      <c r="H176" s="81" t="s">
        <v>1085</v>
      </c>
      <c r="I176" s="81" t="s">
        <v>1086</v>
      </c>
      <c r="J176" s="81">
        <v>12</v>
      </c>
      <c r="K176" s="81" t="s">
        <v>529</v>
      </c>
      <c r="L176" s="81" t="s">
        <v>1208</v>
      </c>
      <c r="M176" s="81">
        <v>1020</v>
      </c>
      <c r="O176" s="81" t="s">
        <v>845</v>
      </c>
      <c r="P176" s="81" t="s">
        <v>846</v>
      </c>
      <c r="Q176" s="81">
        <v>4</v>
      </c>
      <c r="R176" s="81" t="s">
        <v>529</v>
      </c>
      <c r="S176" s="81" t="s">
        <v>1199</v>
      </c>
      <c r="T176" s="81">
        <v>1001</v>
      </c>
      <c r="V176" s="81" t="s">
        <v>814</v>
      </c>
      <c r="W176" s="81" t="s">
        <v>815</v>
      </c>
      <c r="X176" s="81">
        <v>12</v>
      </c>
      <c r="Y176" s="81" t="s">
        <v>436</v>
      </c>
      <c r="Z176" s="81" t="s">
        <v>1223</v>
      </c>
      <c r="AA176" s="81">
        <v>1045</v>
      </c>
      <c r="AC176" s="81" t="s">
        <v>999</v>
      </c>
      <c r="AD176" s="81" t="s">
        <v>1000</v>
      </c>
      <c r="AE176" s="81">
        <v>12</v>
      </c>
      <c r="AF176" s="81" t="s">
        <v>436</v>
      </c>
      <c r="AG176" s="81" t="s">
        <v>552</v>
      </c>
      <c r="AH176" s="81">
        <v>1116</v>
      </c>
      <c r="AJ176" s="81" t="s">
        <v>780</v>
      </c>
      <c r="AK176" s="81" t="s">
        <v>781</v>
      </c>
      <c r="AL176" s="81">
        <v>24</v>
      </c>
      <c r="AM176" s="81" t="s">
        <v>436</v>
      </c>
      <c r="AN176" s="81" t="s">
        <v>1223</v>
      </c>
      <c r="AO176" s="81">
        <v>1045</v>
      </c>
      <c r="AQ176" s="81" t="s">
        <v>757</v>
      </c>
      <c r="AR176" s="81" t="s">
        <v>758</v>
      </c>
      <c r="AS176" s="81">
        <v>12</v>
      </c>
      <c r="AT176" s="81" t="s">
        <v>529</v>
      </c>
      <c r="AU176" s="81" t="s">
        <v>1131</v>
      </c>
      <c r="AV176" s="81">
        <v>1509</v>
      </c>
      <c r="AX176" s="81" t="s">
        <v>729</v>
      </c>
      <c r="AY176" s="81" t="s">
        <v>730</v>
      </c>
      <c r="AZ176" s="81">
        <v>50</v>
      </c>
      <c r="BA176" s="81" t="s">
        <v>529</v>
      </c>
      <c r="BB176" s="81" t="s">
        <v>1175</v>
      </c>
      <c r="BC176" s="81">
        <v>1027</v>
      </c>
      <c r="BE176" s="81" t="s">
        <v>854</v>
      </c>
      <c r="BF176" s="81" t="s">
        <v>855</v>
      </c>
      <c r="BG176" s="81">
        <v>2</v>
      </c>
      <c r="BH176" s="81" t="s">
        <v>529</v>
      </c>
      <c r="BI176" s="81" t="s">
        <v>1128</v>
      </c>
      <c r="BJ176" s="81">
        <v>1031</v>
      </c>
      <c r="BL176" s="81" t="s">
        <v>962</v>
      </c>
      <c r="BM176" s="81" t="s">
        <v>2206</v>
      </c>
      <c r="BN176" s="81">
        <v>12</v>
      </c>
      <c r="BO176" s="81" t="s">
        <v>437</v>
      </c>
      <c r="BP176" s="81" t="s">
        <v>2171</v>
      </c>
      <c r="BQ176" s="81">
        <v>1575</v>
      </c>
      <c r="BS176" s="81" t="s">
        <v>979</v>
      </c>
      <c r="BT176" s="81" t="s">
        <v>980</v>
      </c>
      <c r="BU176" s="81">
        <v>12</v>
      </c>
      <c r="BV176" s="81" t="s">
        <v>436</v>
      </c>
      <c r="BW176" s="81" t="s">
        <v>1884</v>
      </c>
      <c r="BX176" s="81">
        <v>1179</v>
      </c>
      <c r="BZ176" s="81" t="s">
        <v>729</v>
      </c>
      <c r="CA176" s="81" t="s">
        <v>730</v>
      </c>
      <c r="CB176" s="81">
        <v>4</v>
      </c>
      <c r="CC176" s="81" t="s">
        <v>529</v>
      </c>
      <c r="CD176" s="81" t="s">
        <v>2127</v>
      </c>
      <c r="CE176" s="81">
        <v>1573</v>
      </c>
      <c r="CG176" s="81" t="s">
        <v>747</v>
      </c>
      <c r="CH176" s="81" t="s">
        <v>748</v>
      </c>
      <c r="CI176" s="81">
        <v>12</v>
      </c>
      <c r="CJ176" s="81" t="s">
        <v>529</v>
      </c>
      <c r="CK176" s="81" t="s">
        <v>1817</v>
      </c>
      <c r="CL176" s="81">
        <v>1509</v>
      </c>
      <c r="CN176" s="81" t="s">
        <v>860</v>
      </c>
      <c r="CO176" s="81" t="s">
        <v>861</v>
      </c>
      <c r="CP176" s="81">
        <v>6</v>
      </c>
      <c r="CQ176" s="81" t="s">
        <v>436</v>
      </c>
      <c r="CR176" s="81" t="s">
        <v>1696</v>
      </c>
      <c r="CS176" s="81">
        <v>1390</v>
      </c>
      <c r="CU176" s="136" t="s">
        <v>772</v>
      </c>
      <c r="CV176" s="136" t="s">
        <v>773</v>
      </c>
      <c r="CW176" s="137">
        <v>8</v>
      </c>
      <c r="CX176" s="136" t="s">
        <v>437</v>
      </c>
      <c r="CY176" s="136" t="s">
        <v>1191</v>
      </c>
      <c r="CZ176" s="138">
        <v>1029</v>
      </c>
      <c r="DB176" s="136" t="s">
        <v>2371</v>
      </c>
      <c r="DC176" s="136" t="s">
        <v>2370</v>
      </c>
      <c r="DD176" s="137">
        <v>1</v>
      </c>
      <c r="DE176" s="136" t="s">
        <v>436</v>
      </c>
      <c r="DF176" s="136" t="s">
        <v>2173</v>
      </c>
      <c r="DG176" s="144">
        <v>1240</v>
      </c>
      <c r="DI176" s="136" t="s">
        <v>2379</v>
      </c>
      <c r="DJ176" s="136" t="s">
        <v>2378</v>
      </c>
      <c r="DK176" s="137">
        <v>100</v>
      </c>
      <c r="DL176" s="136" t="s">
        <v>1173</v>
      </c>
      <c r="DM176" s="136" t="s">
        <v>1174</v>
      </c>
      <c r="DN176" s="144">
        <v>0</v>
      </c>
    </row>
    <row r="177" spans="1:118" x14ac:dyDescent="0.25">
      <c r="A177" s="81" t="s">
        <v>1043</v>
      </c>
      <c r="B177" s="81" t="s">
        <v>1936</v>
      </c>
      <c r="C177" s="81">
        <v>12</v>
      </c>
      <c r="D177" s="81" t="s">
        <v>436</v>
      </c>
      <c r="E177" s="81" t="s">
        <v>1717</v>
      </c>
      <c r="F177" s="81">
        <v>1494</v>
      </c>
      <c r="H177" s="81" t="s">
        <v>1065</v>
      </c>
      <c r="I177" s="81" t="s">
        <v>1066</v>
      </c>
      <c r="J177" s="81">
        <v>4</v>
      </c>
      <c r="K177" s="81" t="s">
        <v>529</v>
      </c>
      <c r="L177" s="81" t="s">
        <v>1208</v>
      </c>
      <c r="M177" s="81">
        <v>1020</v>
      </c>
      <c r="O177" s="81" t="s">
        <v>2269</v>
      </c>
      <c r="P177" s="81" t="s">
        <v>767</v>
      </c>
      <c r="Q177" s="81">
        <v>4</v>
      </c>
      <c r="R177" s="81" t="s">
        <v>437</v>
      </c>
      <c r="S177" s="81" t="s">
        <v>1744</v>
      </c>
      <c r="T177" s="81">
        <v>1004</v>
      </c>
      <c r="V177" s="81" t="s">
        <v>895</v>
      </c>
      <c r="W177" s="81" t="s">
        <v>896</v>
      </c>
      <c r="X177" s="81">
        <v>12</v>
      </c>
      <c r="Y177" s="81" t="s">
        <v>436</v>
      </c>
      <c r="Z177" s="81" t="s">
        <v>1223</v>
      </c>
      <c r="AA177" s="81">
        <v>1045</v>
      </c>
      <c r="AC177" s="81" t="s">
        <v>999</v>
      </c>
      <c r="AD177" s="81" t="s">
        <v>1000</v>
      </c>
      <c r="AE177" s="81">
        <v>12</v>
      </c>
      <c r="AF177" s="81" t="s">
        <v>436</v>
      </c>
      <c r="AG177" s="81" t="s">
        <v>1140</v>
      </c>
      <c r="AH177" s="81">
        <v>1036</v>
      </c>
      <c r="AJ177" s="81" t="s">
        <v>747</v>
      </c>
      <c r="AK177" s="81" t="s">
        <v>748</v>
      </c>
      <c r="AL177" s="81">
        <v>12</v>
      </c>
      <c r="AM177" s="81" t="s">
        <v>436</v>
      </c>
      <c r="AN177" s="81" t="s">
        <v>1223</v>
      </c>
      <c r="AO177" s="81">
        <v>1045</v>
      </c>
      <c r="AQ177" s="81" t="s">
        <v>765</v>
      </c>
      <c r="AR177" s="81" t="s">
        <v>766</v>
      </c>
      <c r="AS177" s="81">
        <v>2</v>
      </c>
      <c r="AT177" s="81" t="s">
        <v>529</v>
      </c>
      <c r="AU177" s="81" t="s">
        <v>1131</v>
      </c>
      <c r="AV177" s="81">
        <v>1509</v>
      </c>
      <c r="AX177" s="81" t="s">
        <v>729</v>
      </c>
      <c r="AY177" s="81" t="s">
        <v>730</v>
      </c>
      <c r="AZ177" s="81">
        <v>10</v>
      </c>
      <c r="BA177" s="81" t="s">
        <v>529</v>
      </c>
      <c r="BB177" s="81" t="s">
        <v>1139</v>
      </c>
      <c r="BC177" s="81">
        <v>1027</v>
      </c>
      <c r="BE177" s="81" t="s">
        <v>899</v>
      </c>
      <c r="BF177" s="81" t="s">
        <v>900</v>
      </c>
      <c r="BG177" s="81">
        <v>2</v>
      </c>
      <c r="BH177" s="81" t="s">
        <v>529</v>
      </c>
      <c r="BI177" s="81" t="s">
        <v>1128</v>
      </c>
      <c r="BJ177" s="81">
        <v>1031</v>
      </c>
      <c r="BL177" s="81" t="s">
        <v>973</v>
      </c>
      <c r="BM177" s="81" t="s">
        <v>974</v>
      </c>
      <c r="BN177" s="81">
        <v>12</v>
      </c>
      <c r="BO177" s="81" t="s">
        <v>437</v>
      </c>
      <c r="BP177" s="81" t="s">
        <v>2171</v>
      </c>
      <c r="BQ177" s="81">
        <v>1575</v>
      </c>
      <c r="BS177" s="81" t="s">
        <v>780</v>
      </c>
      <c r="BT177" s="81" t="s">
        <v>781</v>
      </c>
      <c r="BU177" s="81">
        <v>12</v>
      </c>
      <c r="BV177" s="81" t="s">
        <v>529</v>
      </c>
      <c r="BW177" s="81" t="s">
        <v>1214</v>
      </c>
      <c r="BX177" s="81">
        <v>1209</v>
      </c>
      <c r="BZ177" s="81" t="s">
        <v>737</v>
      </c>
      <c r="CA177" s="81" t="s">
        <v>738</v>
      </c>
      <c r="CB177" s="81">
        <v>2</v>
      </c>
      <c r="CC177" s="81" t="s">
        <v>436</v>
      </c>
      <c r="CD177" s="81" t="s">
        <v>2059</v>
      </c>
      <c r="CE177" s="81">
        <v>1551</v>
      </c>
      <c r="CG177" s="81" t="s">
        <v>751</v>
      </c>
      <c r="CH177" s="81" t="s">
        <v>752</v>
      </c>
      <c r="CI177" s="81">
        <v>12</v>
      </c>
      <c r="CJ177" s="81" t="s">
        <v>529</v>
      </c>
      <c r="CK177" s="81" t="s">
        <v>1167</v>
      </c>
      <c r="CL177" s="81">
        <v>1031</v>
      </c>
      <c r="CN177" s="81" t="s">
        <v>864</v>
      </c>
      <c r="CO177" s="81" t="s">
        <v>865</v>
      </c>
      <c r="CP177" s="81">
        <v>12</v>
      </c>
      <c r="CQ177" s="81" t="s">
        <v>529</v>
      </c>
      <c r="CR177" s="81" t="s">
        <v>1756</v>
      </c>
      <c r="CS177" s="81">
        <v>1037</v>
      </c>
      <c r="CU177" s="136" t="s">
        <v>727</v>
      </c>
      <c r="CV177" s="136" t="s">
        <v>728</v>
      </c>
      <c r="CW177" s="137">
        <v>6</v>
      </c>
      <c r="CX177" s="136" t="s">
        <v>437</v>
      </c>
      <c r="CY177" s="136" t="s">
        <v>1191</v>
      </c>
      <c r="CZ177" s="138">
        <v>1029</v>
      </c>
      <c r="DB177" s="136" t="s">
        <v>2373</v>
      </c>
      <c r="DC177" s="136" t="s">
        <v>2372</v>
      </c>
      <c r="DD177" s="137">
        <v>2</v>
      </c>
      <c r="DE177" s="136" t="s">
        <v>436</v>
      </c>
      <c r="DF177" s="136" t="s">
        <v>2201</v>
      </c>
      <c r="DG177" s="144">
        <v>1168</v>
      </c>
      <c r="DI177" s="136" t="s">
        <v>2379</v>
      </c>
      <c r="DJ177" s="136" t="s">
        <v>2378</v>
      </c>
      <c r="DK177" s="137">
        <v>12</v>
      </c>
      <c r="DL177" s="136" t="s">
        <v>436</v>
      </c>
      <c r="DM177" s="136" t="s">
        <v>2424</v>
      </c>
      <c r="DN177" s="144">
        <v>1602</v>
      </c>
    </row>
    <row r="178" spans="1:118" x14ac:dyDescent="0.25">
      <c r="A178" s="81" t="s">
        <v>852</v>
      </c>
      <c r="B178" s="81" t="s">
        <v>853</v>
      </c>
      <c r="C178" s="81">
        <v>12</v>
      </c>
      <c r="D178" s="81" t="s">
        <v>436</v>
      </c>
      <c r="E178" s="81" t="s">
        <v>1717</v>
      </c>
      <c r="F178" s="81">
        <v>1494</v>
      </c>
      <c r="H178" s="81" t="s">
        <v>1018</v>
      </c>
      <c r="I178" s="81" t="s">
        <v>1019</v>
      </c>
      <c r="J178" s="81">
        <v>4</v>
      </c>
      <c r="K178" s="81" t="s">
        <v>529</v>
      </c>
      <c r="L178" s="81" t="s">
        <v>1208</v>
      </c>
      <c r="M178" s="81">
        <v>1020</v>
      </c>
      <c r="O178" s="81" t="s">
        <v>741</v>
      </c>
      <c r="P178" s="81" t="s">
        <v>742</v>
      </c>
      <c r="Q178" s="81">
        <v>6</v>
      </c>
      <c r="R178" s="81" t="s">
        <v>529</v>
      </c>
      <c r="S178" s="81" t="s">
        <v>1837</v>
      </c>
      <c r="T178" s="81">
        <v>1510</v>
      </c>
      <c r="V178" s="81" t="s">
        <v>895</v>
      </c>
      <c r="W178" s="81" t="s">
        <v>896</v>
      </c>
      <c r="X178" s="81">
        <v>12</v>
      </c>
      <c r="Y178" s="81" t="s">
        <v>436</v>
      </c>
      <c r="Z178" s="81" t="s">
        <v>1223</v>
      </c>
      <c r="AA178" s="81">
        <v>1045</v>
      </c>
      <c r="AC178" s="81" t="s">
        <v>999</v>
      </c>
      <c r="AD178" s="81" t="s">
        <v>1000</v>
      </c>
      <c r="AE178" s="81">
        <v>12</v>
      </c>
      <c r="AF178" s="81" t="s">
        <v>437</v>
      </c>
      <c r="AG178" s="81" t="s">
        <v>1707</v>
      </c>
      <c r="AH178" s="81">
        <v>1110</v>
      </c>
      <c r="AJ178" s="81" t="s">
        <v>908</v>
      </c>
      <c r="AK178" s="81" t="s">
        <v>909</v>
      </c>
      <c r="AL178" s="81">
        <v>12</v>
      </c>
      <c r="AM178" s="81" t="s">
        <v>436</v>
      </c>
      <c r="AN178" s="81" t="s">
        <v>1223</v>
      </c>
      <c r="AO178" s="81">
        <v>1045</v>
      </c>
      <c r="AQ178" s="81" t="s">
        <v>860</v>
      </c>
      <c r="AR178" s="81" t="s">
        <v>861</v>
      </c>
      <c r="AS178" s="81">
        <v>12</v>
      </c>
      <c r="AT178" s="81" t="s">
        <v>529</v>
      </c>
      <c r="AU178" s="81" t="s">
        <v>1131</v>
      </c>
      <c r="AV178" s="81">
        <v>1509</v>
      </c>
      <c r="AX178" s="81" t="s">
        <v>729</v>
      </c>
      <c r="AY178" s="81" t="s">
        <v>730</v>
      </c>
      <c r="AZ178" s="81">
        <v>4</v>
      </c>
      <c r="BA178" s="81" t="s">
        <v>529</v>
      </c>
      <c r="BB178" s="81" t="s">
        <v>1149</v>
      </c>
      <c r="BC178" s="81">
        <v>1172</v>
      </c>
      <c r="BE178" s="81" t="s">
        <v>889</v>
      </c>
      <c r="BF178" s="81" t="s">
        <v>890</v>
      </c>
      <c r="BG178" s="81">
        <v>2</v>
      </c>
      <c r="BH178" s="81" t="s">
        <v>529</v>
      </c>
      <c r="BI178" s="81" t="s">
        <v>1128</v>
      </c>
      <c r="BJ178" s="81">
        <v>1031</v>
      </c>
      <c r="BL178" s="81" t="s">
        <v>806</v>
      </c>
      <c r="BM178" s="81" t="s">
        <v>807</v>
      </c>
      <c r="BN178" s="81">
        <v>12</v>
      </c>
      <c r="BO178" s="81" t="s">
        <v>437</v>
      </c>
      <c r="BP178" s="81" t="s">
        <v>2171</v>
      </c>
      <c r="BQ178" s="81">
        <v>1575</v>
      </c>
      <c r="BS178" s="81" t="s">
        <v>814</v>
      </c>
      <c r="BT178" s="81" t="s">
        <v>815</v>
      </c>
      <c r="BU178" s="81">
        <v>24</v>
      </c>
      <c r="BV178" s="81" t="s">
        <v>529</v>
      </c>
      <c r="BW178" s="81" t="s">
        <v>1203</v>
      </c>
      <c r="BX178" s="81">
        <v>1440</v>
      </c>
      <c r="BZ178" s="81" t="s">
        <v>733</v>
      </c>
      <c r="CA178" s="81" t="s">
        <v>734</v>
      </c>
      <c r="CB178" s="81">
        <v>1</v>
      </c>
      <c r="CC178" s="81" t="s">
        <v>436</v>
      </c>
      <c r="CD178" s="81" t="s">
        <v>2059</v>
      </c>
      <c r="CE178" s="81">
        <v>1551</v>
      </c>
      <c r="CG178" s="81" t="s">
        <v>1050</v>
      </c>
      <c r="CH178" s="81" t="s">
        <v>1051</v>
      </c>
      <c r="CI178" s="81">
        <v>1</v>
      </c>
      <c r="CJ178" s="81" t="s">
        <v>529</v>
      </c>
      <c r="CK178" s="81" t="s">
        <v>1167</v>
      </c>
      <c r="CL178" s="81">
        <v>1031</v>
      </c>
      <c r="CN178" s="81" t="s">
        <v>849</v>
      </c>
      <c r="CO178" s="81" t="s">
        <v>850</v>
      </c>
      <c r="CP178" s="81">
        <v>42</v>
      </c>
      <c r="CQ178" s="81" t="s">
        <v>1173</v>
      </c>
      <c r="CR178" s="81" t="s">
        <v>1174</v>
      </c>
      <c r="CS178" s="81">
        <v>0</v>
      </c>
      <c r="CU178" s="136" t="s">
        <v>948</v>
      </c>
      <c r="CV178" s="136" t="s">
        <v>949</v>
      </c>
      <c r="CW178" s="137">
        <v>24</v>
      </c>
      <c r="CX178" s="136" t="s">
        <v>437</v>
      </c>
      <c r="CY178" s="136" t="s">
        <v>1187</v>
      </c>
      <c r="CZ178" s="138">
        <v>1003</v>
      </c>
      <c r="DB178" s="136" t="s">
        <v>2371</v>
      </c>
      <c r="DC178" s="136" t="s">
        <v>2370</v>
      </c>
      <c r="DD178" s="137">
        <v>2</v>
      </c>
      <c r="DE178" s="136" t="s">
        <v>436</v>
      </c>
      <c r="DF178" s="136" t="s">
        <v>2201</v>
      </c>
      <c r="DG178" s="144">
        <v>1168</v>
      </c>
      <c r="DI178" s="136" t="s">
        <v>2379</v>
      </c>
      <c r="DJ178" s="136" t="s">
        <v>2378</v>
      </c>
      <c r="DK178" s="137">
        <v>24</v>
      </c>
      <c r="DL178" s="136" t="s">
        <v>529</v>
      </c>
      <c r="DM178" s="136" t="s">
        <v>2127</v>
      </c>
      <c r="DN178" s="144">
        <v>1573</v>
      </c>
    </row>
    <row r="179" spans="1:118" x14ac:dyDescent="0.25">
      <c r="A179" s="81" t="s">
        <v>946</v>
      </c>
      <c r="B179" s="81" t="s">
        <v>947</v>
      </c>
      <c r="C179" s="81">
        <v>12</v>
      </c>
      <c r="D179" s="81" t="s">
        <v>436</v>
      </c>
      <c r="E179" s="81" t="s">
        <v>1717</v>
      </c>
      <c r="F179" s="81">
        <v>1494</v>
      </c>
      <c r="H179" s="81" t="s">
        <v>1010</v>
      </c>
      <c r="I179" s="81" t="s">
        <v>1011</v>
      </c>
      <c r="J179" s="81">
        <v>8</v>
      </c>
      <c r="K179" s="81" t="s">
        <v>529</v>
      </c>
      <c r="L179" s="81" t="s">
        <v>1208</v>
      </c>
      <c r="M179" s="81">
        <v>1020</v>
      </c>
      <c r="O179" s="81" t="s">
        <v>1848</v>
      </c>
      <c r="P179" s="81" t="s">
        <v>1471</v>
      </c>
      <c r="Q179" s="81">
        <v>2</v>
      </c>
      <c r="R179" s="81" t="s">
        <v>529</v>
      </c>
      <c r="S179" s="81" t="s">
        <v>1837</v>
      </c>
      <c r="T179" s="81">
        <v>1510</v>
      </c>
      <c r="V179" s="81" t="s">
        <v>747</v>
      </c>
      <c r="W179" s="81" t="s">
        <v>748</v>
      </c>
      <c r="X179" s="81">
        <v>12</v>
      </c>
      <c r="Y179" s="81" t="s">
        <v>436</v>
      </c>
      <c r="Z179" s="81" t="s">
        <v>1223</v>
      </c>
      <c r="AA179" s="81">
        <v>1045</v>
      </c>
      <c r="AC179" s="81" t="s">
        <v>852</v>
      </c>
      <c r="AD179" s="81" t="s">
        <v>853</v>
      </c>
      <c r="AE179" s="81">
        <v>12</v>
      </c>
      <c r="AF179" s="81" t="s">
        <v>436</v>
      </c>
      <c r="AG179" s="81" t="s">
        <v>559</v>
      </c>
      <c r="AH179" s="81">
        <v>1529</v>
      </c>
      <c r="AJ179" s="81" t="s">
        <v>999</v>
      </c>
      <c r="AK179" s="81" t="s">
        <v>1000</v>
      </c>
      <c r="AL179" s="81">
        <v>12</v>
      </c>
      <c r="AM179" s="81" t="s">
        <v>436</v>
      </c>
      <c r="AN179" s="81" t="s">
        <v>1223</v>
      </c>
      <c r="AO179" s="81">
        <v>1045</v>
      </c>
      <c r="AQ179" s="81" t="s">
        <v>862</v>
      </c>
      <c r="AR179" s="81" t="s">
        <v>863</v>
      </c>
      <c r="AS179" s="81">
        <v>12</v>
      </c>
      <c r="AT179" s="81" t="s">
        <v>529</v>
      </c>
      <c r="AU179" s="81" t="s">
        <v>1131</v>
      </c>
      <c r="AV179" s="81">
        <v>1509</v>
      </c>
      <c r="AX179" s="81" t="s">
        <v>729</v>
      </c>
      <c r="AY179" s="81" t="s">
        <v>730</v>
      </c>
      <c r="AZ179" s="81">
        <v>2</v>
      </c>
      <c r="BA179" s="81" t="s">
        <v>529</v>
      </c>
      <c r="BB179" s="81" t="s">
        <v>560</v>
      </c>
      <c r="BC179" s="81">
        <v>1530</v>
      </c>
      <c r="BE179" s="81" t="s">
        <v>770</v>
      </c>
      <c r="BF179" s="81" t="s">
        <v>771</v>
      </c>
      <c r="BG179" s="81">
        <v>24</v>
      </c>
      <c r="BH179" s="81" t="s">
        <v>2046</v>
      </c>
      <c r="BI179" s="81" t="s">
        <v>2155</v>
      </c>
      <c r="BJ179" s="81">
        <v>1556</v>
      </c>
      <c r="BL179" s="81" t="s">
        <v>895</v>
      </c>
      <c r="BM179" s="81" t="s">
        <v>896</v>
      </c>
      <c r="BN179" s="81">
        <v>12</v>
      </c>
      <c r="BO179" s="81" t="s">
        <v>437</v>
      </c>
      <c r="BP179" s="81" t="s">
        <v>2171</v>
      </c>
      <c r="BQ179" s="81">
        <v>1575</v>
      </c>
      <c r="BS179" s="81" t="s">
        <v>979</v>
      </c>
      <c r="BT179" s="81" t="s">
        <v>980</v>
      </c>
      <c r="BU179" s="81">
        <v>24</v>
      </c>
      <c r="BV179" s="81" t="s">
        <v>529</v>
      </c>
      <c r="BW179" s="81" t="s">
        <v>1203</v>
      </c>
      <c r="BX179" s="81">
        <v>1440</v>
      </c>
      <c r="BZ179" s="81" t="s">
        <v>849</v>
      </c>
      <c r="CA179" s="81" t="s">
        <v>850</v>
      </c>
      <c r="CB179" s="81">
        <v>14</v>
      </c>
      <c r="CC179" s="81" t="s">
        <v>529</v>
      </c>
      <c r="CD179" s="81" t="s">
        <v>1941</v>
      </c>
      <c r="CE179" s="81">
        <v>1380</v>
      </c>
      <c r="CG179" s="81" t="s">
        <v>774</v>
      </c>
      <c r="CH179" s="81" t="s">
        <v>775</v>
      </c>
      <c r="CI179" s="81">
        <v>4</v>
      </c>
      <c r="CJ179" s="81" t="s">
        <v>529</v>
      </c>
      <c r="CK179" s="81" t="s">
        <v>1167</v>
      </c>
      <c r="CL179" s="81">
        <v>1031</v>
      </c>
      <c r="CN179" s="81" t="s">
        <v>729</v>
      </c>
      <c r="CO179" s="81" t="s">
        <v>730</v>
      </c>
      <c r="CP179" s="81">
        <v>2</v>
      </c>
      <c r="CQ179" s="81" t="s">
        <v>529</v>
      </c>
      <c r="CR179" s="81" t="s">
        <v>1683</v>
      </c>
      <c r="CS179" s="81">
        <v>1463</v>
      </c>
      <c r="CU179" s="136" t="s">
        <v>2054</v>
      </c>
      <c r="CV179" s="136" t="s">
        <v>892</v>
      </c>
      <c r="CW179" s="137">
        <v>12</v>
      </c>
      <c r="CX179" s="136" t="s">
        <v>436</v>
      </c>
      <c r="CY179" s="136" t="s">
        <v>1109</v>
      </c>
      <c r="CZ179" s="138">
        <v>1311</v>
      </c>
      <c r="DB179" s="136" t="s">
        <v>2379</v>
      </c>
      <c r="DC179" s="136" t="s">
        <v>2378</v>
      </c>
      <c r="DD179" s="137">
        <v>12</v>
      </c>
      <c r="DE179" s="136" t="s">
        <v>436</v>
      </c>
      <c r="DF179" s="136" t="s">
        <v>1715</v>
      </c>
      <c r="DG179" s="144">
        <v>1137</v>
      </c>
      <c r="DI179" s="136" t="s">
        <v>2379</v>
      </c>
      <c r="DJ179" s="136" t="s">
        <v>2378</v>
      </c>
      <c r="DK179" s="137">
        <v>36</v>
      </c>
      <c r="DL179" s="136" t="s">
        <v>529</v>
      </c>
      <c r="DM179" s="136" t="s">
        <v>1135</v>
      </c>
      <c r="DN179" s="144">
        <v>1412</v>
      </c>
    </row>
    <row r="180" spans="1:118" x14ac:dyDescent="0.25">
      <c r="A180" s="81" t="s">
        <v>895</v>
      </c>
      <c r="B180" s="81" t="s">
        <v>896</v>
      </c>
      <c r="C180" s="81">
        <v>12</v>
      </c>
      <c r="D180" s="81" t="s">
        <v>436</v>
      </c>
      <c r="E180" s="81" t="s">
        <v>1717</v>
      </c>
      <c r="F180" s="81">
        <v>1494</v>
      </c>
      <c r="H180" s="81" t="s">
        <v>778</v>
      </c>
      <c r="I180" s="81" t="s">
        <v>779</v>
      </c>
      <c r="J180" s="81">
        <v>6</v>
      </c>
      <c r="K180" s="81" t="s">
        <v>436</v>
      </c>
      <c r="L180" s="81" t="s">
        <v>1692</v>
      </c>
      <c r="M180" s="81">
        <v>1418</v>
      </c>
      <c r="O180" s="81" t="s">
        <v>1006</v>
      </c>
      <c r="P180" s="81" t="s">
        <v>1007</v>
      </c>
      <c r="Q180" s="81">
        <v>2</v>
      </c>
      <c r="R180" s="81" t="s">
        <v>529</v>
      </c>
      <c r="S180" s="81" t="s">
        <v>1837</v>
      </c>
      <c r="T180" s="81">
        <v>1510</v>
      </c>
      <c r="V180" s="81" t="s">
        <v>747</v>
      </c>
      <c r="W180" s="81" t="s">
        <v>748</v>
      </c>
      <c r="X180" s="81">
        <v>12</v>
      </c>
      <c r="Y180" s="81" t="s">
        <v>436</v>
      </c>
      <c r="Z180" s="81" t="s">
        <v>1223</v>
      </c>
      <c r="AA180" s="81">
        <v>1045</v>
      </c>
      <c r="AC180" s="81" t="s">
        <v>946</v>
      </c>
      <c r="AD180" s="81" t="s">
        <v>947</v>
      </c>
      <c r="AE180" s="81">
        <v>12</v>
      </c>
      <c r="AF180" s="81" t="s">
        <v>437</v>
      </c>
      <c r="AG180" s="81" t="s">
        <v>1101</v>
      </c>
      <c r="AH180" s="81">
        <v>1003</v>
      </c>
      <c r="AJ180" s="81" t="s">
        <v>2320</v>
      </c>
      <c r="AK180" s="81" t="s">
        <v>1059</v>
      </c>
      <c r="AL180" s="81">
        <v>12</v>
      </c>
      <c r="AM180" s="81" t="s">
        <v>436</v>
      </c>
      <c r="AN180" s="81" t="s">
        <v>1223</v>
      </c>
      <c r="AO180" s="81">
        <v>1045</v>
      </c>
      <c r="AQ180" s="81" t="s">
        <v>768</v>
      </c>
      <c r="AR180" s="81" t="s">
        <v>769</v>
      </c>
      <c r="AS180" s="81">
        <v>12</v>
      </c>
      <c r="AT180" s="81" t="s">
        <v>529</v>
      </c>
      <c r="AU180" s="81" t="s">
        <v>1131</v>
      </c>
      <c r="AV180" s="81">
        <v>1509</v>
      </c>
      <c r="AX180" s="81" t="s">
        <v>729</v>
      </c>
      <c r="AY180" s="81" t="s">
        <v>730</v>
      </c>
      <c r="AZ180" s="81">
        <v>4</v>
      </c>
      <c r="BA180" s="81" t="s">
        <v>436</v>
      </c>
      <c r="BB180" s="81" t="s">
        <v>1138</v>
      </c>
      <c r="BC180" s="81">
        <v>1060</v>
      </c>
      <c r="BE180" s="81" t="s">
        <v>948</v>
      </c>
      <c r="BF180" s="81" t="s">
        <v>949</v>
      </c>
      <c r="BG180" s="81">
        <v>20</v>
      </c>
      <c r="BH180" s="81" t="s">
        <v>2046</v>
      </c>
      <c r="BI180" s="81" t="s">
        <v>2155</v>
      </c>
      <c r="BJ180" s="81">
        <v>1556</v>
      </c>
      <c r="BL180" s="81" t="s">
        <v>977</v>
      </c>
      <c r="BM180" s="81" t="s">
        <v>978</v>
      </c>
      <c r="BN180" s="81">
        <v>12</v>
      </c>
      <c r="BO180" s="81" t="s">
        <v>529</v>
      </c>
      <c r="BP180" s="81" t="s">
        <v>1770</v>
      </c>
      <c r="BQ180" s="81">
        <v>1037</v>
      </c>
      <c r="BS180" s="81" t="s">
        <v>804</v>
      </c>
      <c r="BT180" s="81" t="s">
        <v>805</v>
      </c>
      <c r="BU180" s="81">
        <v>36</v>
      </c>
      <c r="BV180" s="81" t="s">
        <v>529</v>
      </c>
      <c r="BW180" s="81" t="s">
        <v>1203</v>
      </c>
      <c r="BX180" s="81">
        <v>1440</v>
      </c>
      <c r="BZ180" s="81" t="s">
        <v>729</v>
      </c>
      <c r="CA180" s="81" t="s">
        <v>730</v>
      </c>
      <c r="CB180" s="81">
        <v>6</v>
      </c>
      <c r="CC180" s="81" t="s">
        <v>529</v>
      </c>
      <c r="CD180" s="81" t="s">
        <v>1941</v>
      </c>
      <c r="CE180" s="81">
        <v>1380</v>
      </c>
      <c r="CG180" s="81" t="s">
        <v>1001</v>
      </c>
      <c r="CH180" s="81" t="s">
        <v>1002</v>
      </c>
      <c r="CI180" s="81">
        <v>2</v>
      </c>
      <c r="CJ180" s="81" t="s">
        <v>529</v>
      </c>
      <c r="CK180" s="81" t="s">
        <v>1167</v>
      </c>
      <c r="CL180" s="81">
        <v>1031</v>
      </c>
      <c r="CN180" s="81" t="s">
        <v>733</v>
      </c>
      <c r="CO180" s="81" t="s">
        <v>734</v>
      </c>
      <c r="CP180" s="81">
        <v>42</v>
      </c>
      <c r="CQ180" s="81" t="s">
        <v>1173</v>
      </c>
      <c r="CR180" s="81" t="s">
        <v>1174</v>
      </c>
      <c r="CS180" s="81">
        <v>0</v>
      </c>
      <c r="CU180" s="136" t="s">
        <v>1779</v>
      </c>
      <c r="CV180" s="136" t="s">
        <v>853</v>
      </c>
      <c r="CW180" s="137">
        <v>12</v>
      </c>
      <c r="CX180" s="136" t="s">
        <v>436</v>
      </c>
      <c r="CY180" s="136" t="s">
        <v>1122</v>
      </c>
      <c r="CZ180" s="138">
        <v>1213</v>
      </c>
      <c r="DB180" s="136" t="s">
        <v>2375</v>
      </c>
      <c r="DC180" s="136" t="s">
        <v>2374</v>
      </c>
      <c r="DD180" s="137">
        <v>4</v>
      </c>
      <c r="DE180" s="136" t="s">
        <v>436</v>
      </c>
      <c r="DF180" s="136" t="s">
        <v>1715</v>
      </c>
      <c r="DG180" s="144">
        <v>1137</v>
      </c>
      <c r="DI180" s="136" t="s">
        <v>2379</v>
      </c>
      <c r="DJ180" s="136" t="s">
        <v>2378</v>
      </c>
      <c r="DK180" s="137">
        <v>50</v>
      </c>
      <c r="DL180" s="136" t="s">
        <v>2152</v>
      </c>
      <c r="DM180" s="136" t="s">
        <v>2364</v>
      </c>
      <c r="DN180" s="144">
        <v>1593</v>
      </c>
    </row>
    <row r="181" spans="1:118" x14ac:dyDescent="0.25">
      <c r="A181" s="81" t="s">
        <v>804</v>
      </c>
      <c r="B181" s="81" t="s">
        <v>805</v>
      </c>
      <c r="C181" s="81">
        <v>12</v>
      </c>
      <c r="D181" s="81" t="s">
        <v>436</v>
      </c>
      <c r="E181" s="81" t="s">
        <v>1717</v>
      </c>
      <c r="F181" s="81">
        <v>1494</v>
      </c>
      <c r="H181" s="81" t="s">
        <v>1056</v>
      </c>
      <c r="I181" s="81" t="s">
        <v>1057</v>
      </c>
      <c r="J181" s="81">
        <v>12</v>
      </c>
      <c r="K181" s="81" t="s">
        <v>436</v>
      </c>
      <c r="L181" s="81" t="s">
        <v>1692</v>
      </c>
      <c r="M181" s="81">
        <v>1418</v>
      </c>
      <c r="O181" s="81" t="s">
        <v>1791</v>
      </c>
      <c r="P181" s="81" t="s">
        <v>996</v>
      </c>
      <c r="Q181" s="81">
        <v>2</v>
      </c>
      <c r="R181" s="81" t="s">
        <v>529</v>
      </c>
      <c r="S181" s="81" t="s">
        <v>1837</v>
      </c>
      <c r="T181" s="81">
        <v>1510</v>
      </c>
      <c r="V181" s="81" t="s">
        <v>940</v>
      </c>
      <c r="W181" s="81" t="s">
        <v>941</v>
      </c>
      <c r="X181" s="81">
        <v>12</v>
      </c>
      <c r="Y181" s="81" t="s">
        <v>436</v>
      </c>
      <c r="Z181" s="81" t="s">
        <v>1223</v>
      </c>
      <c r="AA181" s="81">
        <v>1045</v>
      </c>
      <c r="AC181" s="81" t="s">
        <v>852</v>
      </c>
      <c r="AD181" s="81" t="s">
        <v>853</v>
      </c>
      <c r="AE181" s="81">
        <v>12</v>
      </c>
      <c r="AF181" s="81" t="s">
        <v>437</v>
      </c>
      <c r="AG181" s="81" t="s">
        <v>1236</v>
      </c>
      <c r="AH181" s="81">
        <v>1506</v>
      </c>
      <c r="AJ181" s="81" t="s">
        <v>1008</v>
      </c>
      <c r="AK181" s="81" t="s">
        <v>1009</v>
      </c>
      <c r="AL181" s="81">
        <v>1</v>
      </c>
      <c r="AM181" s="81" t="s">
        <v>436</v>
      </c>
      <c r="AN181" s="81" t="s">
        <v>1140</v>
      </c>
      <c r="AO181" s="81">
        <v>1036</v>
      </c>
      <c r="AQ181" s="81" t="s">
        <v>873</v>
      </c>
      <c r="AR181" s="81" t="s">
        <v>874</v>
      </c>
      <c r="AS181" s="81">
        <v>4</v>
      </c>
      <c r="AT181" s="81" t="s">
        <v>529</v>
      </c>
      <c r="AU181" s="81" t="s">
        <v>1131</v>
      </c>
      <c r="AV181" s="81">
        <v>1509</v>
      </c>
      <c r="AX181" s="81" t="s">
        <v>729</v>
      </c>
      <c r="AY181" s="81" t="s">
        <v>730</v>
      </c>
      <c r="AZ181" s="81">
        <v>2</v>
      </c>
      <c r="BA181" s="81" t="s">
        <v>436</v>
      </c>
      <c r="BB181" s="81" t="s">
        <v>559</v>
      </c>
      <c r="BC181" s="81">
        <v>1529</v>
      </c>
      <c r="BE181" s="81" t="s">
        <v>816</v>
      </c>
      <c r="BF181" s="81" t="s">
        <v>817</v>
      </c>
      <c r="BG181" s="81">
        <v>20</v>
      </c>
      <c r="BH181" s="81" t="s">
        <v>2046</v>
      </c>
      <c r="BI181" s="81" t="s">
        <v>2155</v>
      </c>
      <c r="BJ181" s="81">
        <v>1556</v>
      </c>
      <c r="BL181" s="81" t="s">
        <v>1015</v>
      </c>
      <c r="BM181" s="81" t="s">
        <v>1016</v>
      </c>
      <c r="BN181" s="81">
        <v>12</v>
      </c>
      <c r="BO181" s="81" t="s">
        <v>529</v>
      </c>
      <c r="BP181" s="81" t="s">
        <v>1770</v>
      </c>
      <c r="BQ181" s="81">
        <v>1037</v>
      </c>
      <c r="BS181" s="81" t="s">
        <v>814</v>
      </c>
      <c r="BT181" s="81" t="s">
        <v>815</v>
      </c>
      <c r="BU181" s="81">
        <v>12</v>
      </c>
      <c r="BV181" s="81" t="s">
        <v>529</v>
      </c>
      <c r="BW181" s="81" t="s">
        <v>1244</v>
      </c>
      <c r="BX181" s="81">
        <v>1027</v>
      </c>
      <c r="BZ181" s="81" t="s">
        <v>946</v>
      </c>
      <c r="CA181" s="81" t="s">
        <v>947</v>
      </c>
      <c r="CB181" s="81">
        <v>24</v>
      </c>
      <c r="CC181" s="81" t="s">
        <v>529</v>
      </c>
      <c r="CD181" s="81" t="s">
        <v>1941</v>
      </c>
      <c r="CE181" s="81">
        <v>1380</v>
      </c>
      <c r="CG181" s="81" t="s">
        <v>745</v>
      </c>
      <c r="CH181" s="81" t="s">
        <v>746</v>
      </c>
      <c r="CI181" s="81">
        <v>12</v>
      </c>
      <c r="CJ181" s="81" t="s">
        <v>529</v>
      </c>
      <c r="CK181" s="81" t="s">
        <v>1167</v>
      </c>
      <c r="CL181" s="81">
        <v>1031</v>
      </c>
      <c r="CN181" s="81" t="s">
        <v>828</v>
      </c>
      <c r="CO181" s="81" t="s">
        <v>829</v>
      </c>
      <c r="CP181" s="81">
        <v>1</v>
      </c>
      <c r="CQ181" s="81" t="s">
        <v>529</v>
      </c>
      <c r="CR181" s="81" t="s">
        <v>1154</v>
      </c>
      <c r="CS181" s="81">
        <v>1439</v>
      </c>
      <c r="CU181" s="136" t="s">
        <v>2265</v>
      </c>
      <c r="CV181" s="136" t="s">
        <v>941</v>
      </c>
      <c r="CW181" s="137">
        <v>12</v>
      </c>
      <c r="CX181" s="136" t="s">
        <v>437</v>
      </c>
      <c r="CY181" s="136" t="s">
        <v>1812</v>
      </c>
      <c r="CZ181" s="138">
        <v>1257</v>
      </c>
      <c r="DB181" s="136" t="s">
        <v>2377</v>
      </c>
      <c r="DC181" s="136" t="s">
        <v>2376</v>
      </c>
      <c r="DD181" s="137">
        <v>4</v>
      </c>
      <c r="DE181" s="136" t="s">
        <v>436</v>
      </c>
      <c r="DF181" s="136" t="s">
        <v>1715</v>
      </c>
      <c r="DG181" s="144">
        <v>1137</v>
      </c>
      <c r="DI181" s="136" t="s">
        <v>2379</v>
      </c>
      <c r="DJ181" s="136" t="s">
        <v>2378</v>
      </c>
      <c r="DK181" s="137">
        <v>12</v>
      </c>
      <c r="DL181" s="136" t="s">
        <v>529</v>
      </c>
      <c r="DM181" s="136" t="s">
        <v>1100</v>
      </c>
      <c r="DN181" s="144">
        <v>1027</v>
      </c>
    </row>
    <row r="182" spans="1:118" x14ac:dyDescent="0.25">
      <c r="A182" s="81" t="s">
        <v>988</v>
      </c>
      <c r="B182" s="81" t="s">
        <v>1937</v>
      </c>
      <c r="C182" s="81">
        <v>24</v>
      </c>
      <c r="D182" s="81" t="s">
        <v>436</v>
      </c>
      <c r="E182" s="81" t="s">
        <v>1717</v>
      </c>
      <c r="F182" s="81">
        <v>1494</v>
      </c>
      <c r="H182" s="81" t="s">
        <v>782</v>
      </c>
      <c r="I182" s="81" t="s">
        <v>783</v>
      </c>
      <c r="J182" s="81">
        <v>12</v>
      </c>
      <c r="K182" s="81" t="s">
        <v>436</v>
      </c>
      <c r="L182" s="81" t="s">
        <v>1692</v>
      </c>
      <c r="M182" s="81">
        <v>1418</v>
      </c>
      <c r="O182" s="81" t="s">
        <v>774</v>
      </c>
      <c r="P182" s="81" t="s">
        <v>775</v>
      </c>
      <c r="Q182" s="81">
        <v>2</v>
      </c>
      <c r="R182" s="81" t="s">
        <v>529</v>
      </c>
      <c r="S182" s="81" t="s">
        <v>1837</v>
      </c>
      <c r="T182" s="81">
        <v>1510</v>
      </c>
      <c r="V182" s="81" t="s">
        <v>962</v>
      </c>
      <c r="W182" s="81" t="s">
        <v>2206</v>
      </c>
      <c r="X182" s="81">
        <v>12</v>
      </c>
      <c r="Y182" s="81" t="s">
        <v>436</v>
      </c>
      <c r="Z182" s="81" t="s">
        <v>1223</v>
      </c>
      <c r="AA182" s="81">
        <v>1045</v>
      </c>
      <c r="AC182" s="81" t="s">
        <v>946</v>
      </c>
      <c r="AD182" s="81" t="s">
        <v>947</v>
      </c>
      <c r="AE182" s="81">
        <v>12</v>
      </c>
      <c r="AF182" s="81" t="s">
        <v>436</v>
      </c>
      <c r="AG182" s="81" t="s">
        <v>1724</v>
      </c>
      <c r="AH182" s="81">
        <v>1137</v>
      </c>
      <c r="AJ182" s="81" t="s">
        <v>1056</v>
      </c>
      <c r="AK182" s="81" t="s">
        <v>1057</v>
      </c>
      <c r="AL182" s="81">
        <v>12</v>
      </c>
      <c r="AM182" s="81" t="s">
        <v>529</v>
      </c>
      <c r="AN182" s="81" t="s">
        <v>1133</v>
      </c>
      <c r="AO182" s="81">
        <v>1023</v>
      </c>
      <c r="AQ182" s="81" t="s">
        <v>948</v>
      </c>
      <c r="AR182" s="81" t="s">
        <v>949</v>
      </c>
      <c r="AS182" s="81">
        <v>6</v>
      </c>
      <c r="AT182" s="81" t="s">
        <v>529</v>
      </c>
      <c r="AU182" s="81" t="s">
        <v>1131</v>
      </c>
      <c r="AV182" s="81">
        <v>1509</v>
      </c>
      <c r="AX182" s="81" t="s">
        <v>729</v>
      </c>
      <c r="AY182" s="81" t="s">
        <v>730</v>
      </c>
      <c r="AZ182" s="81">
        <v>4</v>
      </c>
      <c r="BA182" s="81" t="s">
        <v>529</v>
      </c>
      <c r="BB182" s="81" t="s">
        <v>1158</v>
      </c>
      <c r="BC182" s="81">
        <v>1378</v>
      </c>
      <c r="BE182" s="81" t="s">
        <v>832</v>
      </c>
      <c r="BF182" s="81" t="s">
        <v>833</v>
      </c>
      <c r="BG182" s="81">
        <v>4</v>
      </c>
      <c r="BH182" s="81" t="s">
        <v>2046</v>
      </c>
      <c r="BI182" s="81" t="s">
        <v>2155</v>
      </c>
      <c r="BJ182" s="81">
        <v>1556</v>
      </c>
      <c r="BL182" s="81" t="s">
        <v>747</v>
      </c>
      <c r="BM182" s="81" t="s">
        <v>748</v>
      </c>
      <c r="BN182" s="81">
        <v>12</v>
      </c>
      <c r="BO182" s="81" t="s">
        <v>529</v>
      </c>
      <c r="BP182" s="81" t="s">
        <v>1770</v>
      </c>
      <c r="BQ182" s="81">
        <v>1037</v>
      </c>
      <c r="BS182" s="81" t="s">
        <v>960</v>
      </c>
      <c r="BT182" s="81" t="s">
        <v>961</v>
      </c>
      <c r="BU182" s="81">
        <v>12</v>
      </c>
      <c r="BV182" s="81" t="s">
        <v>529</v>
      </c>
      <c r="BW182" s="81" t="s">
        <v>1208</v>
      </c>
      <c r="BX182" s="81">
        <v>1020</v>
      </c>
      <c r="BZ182" s="81" t="s">
        <v>765</v>
      </c>
      <c r="CA182" s="81" t="s">
        <v>766</v>
      </c>
      <c r="CB182" s="81">
        <v>4</v>
      </c>
      <c r="CC182" s="81" t="s">
        <v>529</v>
      </c>
      <c r="CD182" s="81" t="s">
        <v>1694</v>
      </c>
      <c r="CE182" s="81">
        <v>1504</v>
      </c>
      <c r="CG182" s="81" t="s">
        <v>1071</v>
      </c>
      <c r="CH182" s="81" t="s">
        <v>1072</v>
      </c>
      <c r="CI182" s="81">
        <v>1</v>
      </c>
      <c r="CJ182" s="81" t="s">
        <v>529</v>
      </c>
      <c r="CK182" s="81" t="s">
        <v>1240</v>
      </c>
      <c r="CL182" s="81">
        <v>1378</v>
      </c>
      <c r="CN182" s="81" t="s">
        <v>830</v>
      </c>
      <c r="CO182" s="81" t="s">
        <v>831</v>
      </c>
      <c r="CP182" s="81">
        <v>60</v>
      </c>
      <c r="CQ182" s="81" t="s">
        <v>1173</v>
      </c>
      <c r="CR182" s="81" t="s">
        <v>1174</v>
      </c>
      <c r="CS182" s="81">
        <v>0</v>
      </c>
      <c r="CU182" s="136" t="s">
        <v>1779</v>
      </c>
      <c r="CV182" s="136" t="s">
        <v>853</v>
      </c>
      <c r="CW182" s="137">
        <v>12</v>
      </c>
      <c r="CX182" s="136" t="s">
        <v>437</v>
      </c>
      <c r="CY182" s="136" t="s">
        <v>1812</v>
      </c>
      <c r="CZ182" s="138">
        <v>1257</v>
      </c>
      <c r="DB182" s="136" t="s">
        <v>2377</v>
      </c>
      <c r="DC182" s="136" t="s">
        <v>2376</v>
      </c>
      <c r="DD182" s="137">
        <v>4</v>
      </c>
      <c r="DE182" s="136" t="s">
        <v>436</v>
      </c>
      <c r="DF182" s="136" t="s">
        <v>2310</v>
      </c>
      <c r="DG182" s="144">
        <v>1160</v>
      </c>
      <c r="DI182" s="136" t="s">
        <v>2379</v>
      </c>
      <c r="DJ182" s="136" t="s">
        <v>2378</v>
      </c>
      <c r="DK182" s="137">
        <v>12</v>
      </c>
      <c r="DL182" s="136" t="s">
        <v>529</v>
      </c>
      <c r="DM182" s="136" t="s">
        <v>2309</v>
      </c>
      <c r="DN182" s="144">
        <v>1001</v>
      </c>
    </row>
    <row r="183" spans="1:118" x14ac:dyDescent="0.25">
      <c r="A183" s="81" t="s">
        <v>1041</v>
      </c>
      <c r="B183" s="81" t="s">
        <v>1935</v>
      </c>
      <c r="C183" s="81">
        <v>12</v>
      </c>
      <c r="D183" s="81" t="s">
        <v>529</v>
      </c>
      <c r="E183" s="81" t="s">
        <v>1204</v>
      </c>
      <c r="F183" s="81">
        <v>1487</v>
      </c>
      <c r="H183" s="81" t="s">
        <v>908</v>
      </c>
      <c r="I183" s="81" t="s">
        <v>909</v>
      </c>
      <c r="J183" s="81">
        <v>12</v>
      </c>
      <c r="K183" s="81" t="s">
        <v>436</v>
      </c>
      <c r="L183" s="81" t="s">
        <v>1692</v>
      </c>
      <c r="M183" s="81">
        <v>1418</v>
      </c>
      <c r="O183" s="81" t="s">
        <v>776</v>
      </c>
      <c r="P183" s="81" t="s">
        <v>777</v>
      </c>
      <c r="Q183" s="81">
        <v>4</v>
      </c>
      <c r="R183" s="81" t="s">
        <v>529</v>
      </c>
      <c r="S183" s="81" t="s">
        <v>1837</v>
      </c>
      <c r="T183" s="81">
        <v>1510</v>
      </c>
      <c r="V183" s="81" t="s">
        <v>1041</v>
      </c>
      <c r="W183" s="81" t="s">
        <v>1042</v>
      </c>
      <c r="X183" s="81">
        <v>12</v>
      </c>
      <c r="Y183" s="81" t="s">
        <v>436</v>
      </c>
      <c r="Z183" s="81" t="s">
        <v>1223</v>
      </c>
      <c r="AA183" s="81">
        <v>1045</v>
      </c>
      <c r="AC183" s="81" t="s">
        <v>871</v>
      </c>
      <c r="AD183" s="81" t="s">
        <v>872</v>
      </c>
      <c r="AE183" s="81">
        <v>6</v>
      </c>
      <c r="AF183" s="81" t="s">
        <v>529</v>
      </c>
      <c r="AG183" s="81" t="s">
        <v>1100</v>
      </c>
      <c r="AH183" s="81">
        <v>1027</v>
      </c>
      <c r="AJ183" s="81" t="s">
        <v>1041</v>
      </c>
      <c r="AK183" s="81" t="s">
        <v>1042</v>
      </c>
      <c r="AL183" s="81">
        <v>12</v>
      </c>
      <c r="AM183" s="81" t="s">
        <v>529</v>
      </c>
      <c r="AN183" s="81" t="s">
        <v>1133</v>
      </c>
      <c r="AO183" s="81">
        <v>1023</v>
      </c>
      <c r="AQ183" s="81" t="s">
        <v>816</v>
      </c>
      <c r="AR183" s="81" t="s">
        <v>817</v>
      </c>
      <c r="AS183" s="81">
        <v>6</v>
      </c>
      <c r="AT183" s="81" t="s">
        <v>529</v>
      </c>
      <c r="AU183" s="81" t="s">
        <v>1131</v>
      </c>
      <c r="AV183" s="81">
        <v>1509</v>
      </c>
      <c r="AX183" s="81" t="s">
        <v>729</v>
      </c>
      <c r="AY183" s="81" t="s">
        <v>730</v>
      </c>
      <c r="AZ183" s="81">
        <v>2</v>
      </c>
      <c r="BA183" s="81" t="s">
        <v>529</v>
      </c>
      <c r="BB183" s="81" t="s">
        <v>1132</v>
      </c>
      <c r="BC183" s="81">
        <v>1081</v>
      </c>
      <c r="BE183" s="81" t="s">
        <v>854</v>
      </c>
      <c r="BF183" s="81" t="s">
        <v>855</v>
      </c>
      <c r="BG183" s="81">
        <v>2</v>
      </c>
      <c r="BH183" s="81" t="s">
        <v>2046</v>
      </c>
      <c r="BI183" s="81" t="s">
        <v>2155</v>
      </c>
      <c r="BJ183" s="81">
        <v>1556</v>
      </c>
      <c r="BL183" s="81" t="s">
        <v>1043</v>
      </c>
      <c r="BM183" s="81" t="s">
        <v>1044</v>
      </c>
      <c r="BN183" s="81">
        <v>12</v>
      </c>
      <c r="BO183" s="81" t="s">
        <v>437</v>
      </c>
      <c r="BP183" s="81" t="s">
        <v>2171</v>
      </c>
      <c r="BQ183" s="81">
        <v>1575</v>
      </c>
      <c r="BS183" s="81" t="s">
        <v>780</v>
      </c>
      <c r="BT183" s="81" t="s">
        <v>781</v>
      </c>
      <c r="BU183" s="81">
        <v>12</v>
      </c>
      <c r="BV183" s="81" t="s">
        <v>529</v>
      </c>
      <c r="BW183" s="81" t="s">
        <v>1208</v>
      </c>
      <c r="BX183" s="81">
        <v>1020</v>
      </c>
      <c r="BZ183" s="81" t="s">
        <v>948</v>
      </c>
      <c r="CA183" s="81" t="s">
        <v>949</v>
      </c>
      <c r="CB183" s="81">
        <v>6</v>
      </c>
      <c r="CC183" s="81" t="s">
        <v>529</v>
      </c>
      <c r="CD183" s="81" t="s">
        <v>1694</v>
      </c>
      <c r="CE183" s="81">
        <v>1504</v>
      </c>
      <c r="CG183" s="81" t="s">
        <v>1067</v>
      </c>
      <c r="CH183" s="81" t="s">
        <v>1068</v>
      </c>
      <c r="CI183" s="81">
        <v>1</v>
      </c>
      <c r="CJ183" s="81" t="s">
        <v>529</v>
      </c>
      <c r="CK183" s="81" t="s">
        <v>1240</v>
      </c>
      <c r="CL183" s="81">
        <v>1378</v>
      </c>
      <c r="CN183" s="81" t="s">
        <v>733</v>
      </c>
      <c r="CO183" s="81" t="s">
        <v>734</v>
      </c>
      <c r="CP183" s="81">
        <v>12</v>
      </c>
      <c r="CQ183" s="81" t="s">
        <v>436</v>
      </c>
      <c r="CR183" s="81" t="s">
        <v>1696</v>
      </c>
      <c r="CS183" s="81">
        <v>1390</v>
      </c>
      <c r="CU183" s="136" t="s">
        <v>1931</v>
      </c>
      <c r="CV183" s="136" t="s">
        <v>909</v>
      </c>
      <c r="CW183" s="137">
        <v>12</v>
      </c>
      <c r="CX183" s="136" t="s">
        <v>437</v>
      </c>
      <c r="CY183" s="136" t="s">
        <v>1812</v>
      </c>
      <c r="CZ183" s="138">
        <v>1257</v>
      </c>
      <c r="DB183" s="136" t="s">
        <v>2379</v>
      </c>
      <c r="DC183" s="136" t="s">
        <v>2378</v>
      </c>
      <c r="DD183" s="137">
        <v>36</v>
      </c>
      <c r="DE183" s="136" t="s">
        <v>529</v>
      </c>
      <c r="DF183" s="136" t="s">
        <v>1150</v>
      </c>
      <c r="DG183" s="144">
        <v>1185</v>
      </c>
      <c r="DI183" s="136" t="s">
        <v>977</v>
      </c>
      <c r="DJ183" s="136" t="s">
        <v>978</v>
      </c>
      <c r="DK183" s="137">
        <v>12</v>
      </c>
      <c r="DL183" s="136" t="s">
        <v>436</v>
      </c>
      <c r="DM183" s="136" t="s">
        <v>1096</v>
      </c>
      <c r="DN183" s="144">
        <v>1253</v>
      </c>
    </row>
    <row r="184" spans="1:118" x14ac:dyDescent="0.25">
      <c r="A184" s="81" t="s">
        <v>940</v>
      </c>
      <c r="B184" s="81" t="s">
        <v>941</v>
      </c>
      <c r="C184" s="81">
        <v>12</v>
      </c>
      <c r="D184" s="81" t="s">
        <v>529</v>
      </c>
      <c r="E184" s="81" t="s">
        <v>1204</v>
      </c>
      <c r="F184" s="81">
        <v>1487</v>
      </c>
      <c r="H184" s="81" t="s">
        <v>889</v>
      </c>
      <c r="I184" s="81" t="s">
        <v>890</v>
      </c>
      <c r="J184" s="81">
        <v>2</v>
      </c>
      <c r="K184" s="81" t="s">
        <v>436</v>
      </c>
      <c r="L184" s="81" t="s">
        <v>1692</v>
      </c>
      <c r="M184" s="81">
        <v>1418</v>
      </c>
      <c r="O184" s="81" t="s">
        <v>948</v>
      </c>
      <c r="P184" s="81" t="s">
        <v>985</v>
      </c>
      <c r="Q184" s="81">
        <v>4</v>
      </c>
      <c r="R184" s="81" t="s">
        <v>529</v>
      </c>
      <c r="S184" s="81" t="s">
        <v>1837</v>
      </c>
      <c r="T184" s="81">
        <v>1510</v>
      </c>
      <c r="V184" s="81" t="s">
        <v>1041</v>
      </c>
      <c r="W184" s="81" t="s">
        <v>1042</v>
      </c>
      <c r="X184" s="81">
        <v>12</v>
      </c>
      <c r="Y184" s="81" t="s">
        <v>436</v>
      </c>
      <c r="Z184" s="81" t="s">
        <v>1223</v>
      </c>
      <c r="AA184" s="81">
        <v>1045</v>
      </c>
      <c r="AC184" s="81" t="s">
        <v>2227</v>
      </c>
      <c r="AD184" s="81" t="s">
        <v>882</v>
      </c>
      <c r="AE184" s="81">
        <v>6</v>
      </c>
      <c r="AF184" s="81" t="s">
        <v>529</v>
      </c>
      <c r="AG184" s="81" t="s">
        <v>1093</v>
      </c>
      <c r="AH184" s="81">
        <v>1089</v>
      </c>
      <c r="AJ184" s="81" t="s">
        <v>1061</v>
      </c>
      <c r="AK184" s="81" t="s">
        <v>1062</v>
      </c>
      <c r="AL184" s="81">
        <v>1</v>
      </c>
      <c r="AM184" s="81" t="s">
        <v>529</v>
      </c>
      <c r="AN184" s="81" t="s">
        <v>1133</v>
      </c>
      <c r="AO184" s="81">
        <v>1023</v>
      </c>
      <c r="AQ184" s="81" t="s">
        <v>864</v>
      </c>
      <c r="AR184" s="81" t="s">
        <v>865</v>
      </c>
      <c r="AS184" s="81">
        <v>6</v>
      </c>
      <c r="AT184" s="81" t="s">
        <v>529</v>
      </c>
      <c r="AU184" s="81" t="s">
        <v>1131</v>
      </c>
      <c r="AV184" s="81">
        <v>1509</v>
      </c>
      <c r="AX184" s="81" t="s">
        <v>729</v>
      </c>
      <c r="AY184" s="81" t="s">
        <v>730</v>
      </c>
      <c r="AZ184" s="81">
        <v>140</v>
      </c>
      <c r="BA184" s="81" t="s">
        <v>1173</v>
      </c>
      <c r="BB184" s="81" t="s">
        <v>1174</v>
      </c>
      <c r="BC184" s="81">
        <v>0</v>
      </c>
      <c r="BE184" s="81" t="s">
        <v>899</v>
      </c>
      <c r="BF184" s="81" t="s">
        <v>900</v>
      </c>
      <c r="BG184" s="81">
        <v>2</v>
      </c>
      <c r="BH184" s="81" t="s">
        <v>2046</v>
      </c>
      <c r="BI184" s="81" t="s">
        <v>2155</v>
      </c>
      <c r="BJ184" s="81">
        <v>1556</v>
      </c>
      <c r="BL184" s="81" t="s">
        <v>798</v>
      </c>
      <c r="BM184" s="81" t="s">
        <v>799</v>
      </c>
      <c r="BN184" s="81">
        <v>12</v>
      </c>
      <c r="BO184" s="81" t="s">
        <v>437</v>
      </c>
      <c r="BP184" s="81" t="s">
        <v>2171</v>
      </c>
      <c r="BQ184" s="81">
        <v>1575</v>
      </c>
      <c r="BS184" s="81" t="s">
        <v>969</v>
      </c>
      <c r="BT184" s="81" t="s">
        <v>970</v>
      </c>
      <c r="BU184" s="81">
        <v>12</v>
      </c>
      <c r="BV184" s="81" t="s">
        <v>529</v>
      </c>
      <c r="BW184" s="81" t="s">
        <v>1208</v>
      </c>
      <c r="BX184" s="81">
        <v>1020</v>
      </c>
      <c r="BZ184" s="81" t="s">
        <v>737</v>
      </c>
      <c r="CA184" s="81" t="s">
        <v>738</v>
      </c>
      <c r="CB184" s="81">
        <v>2</v>
      </c>
      <c r="CC184" s="81" t="s">
        <v>529</v>
      </c>
      <c r="CD184" s="81" t="s">
        <v>1694</v>
      </c>
      <c r="CE184" s="81">
        <v>1504</v>
      </c>
      <c r="CG184" s="81" t="s">
        <v>751</v>
      </c>
      <c r="CH184" s="81" t="s">
        <v>752</v>
      </c>
      <c r="CI184" s="81">
        <v>60</v>
      </c>
      <c r="CJ184" s="81" t="s">
        <v>529</v>
      </c>
      <c r="CK184" s="81" t="s">
        <v>1199</v>
      </c>
      <c r="CL184" s="81">
        <v>1001</v>
      </c>
      <c r="CN184" s="81" t="s">
        <v>727</v>
      </c>
      <c r="CO184" s="81" t="s">
        <v>728</v>
      </c>
      <c r="CP184" s="81">
        <v>39</v>
      </c>
      <c r="CQ184" s="81" t="s">
        <v>1173</v>
      </c>
      <c r="CR184" s="81" t="s">
        <v>1174</v>
      </c>
      <c r="CS184" s="81">
        <v>0</v>
      </c>
      <c r="CU184" s="136" t="s">
        <v>1779</v>
      </c>
      <c r="CV184" s="136" t="s">
        <v>853</v>
      </c>
      <c r="CW184" s="137">
        <v>12</v>
      </c>
      <c r="CX184" s="136" t="s">
        <v>529</v>
      </c>
      <c r="CY184" s="136" t="s">
        <v>1819</v>
      </c>
      <c r="CZ184" s="138">
        <v>1505</v>
      </c>
      <c r="DB184" s="136" t="s">
        <v>2371</v>
      </c>
      <c r="DC184" s="136" t="s">
        <v>2370</v>
      </c>
      <c r="DD184" s="137">
        <v>6</v>
      </c>
      <c r="DE184" s="136" t="s">
        <v>529</v>
      </c>
      <c r="DF184" s="136" t="s">
        <v>1150</v>
      </c>
      <c r="DG184" s="144">
        <v>1185</v>
      </c>
      <c r="DI184" s="136" t="s">
        <v>977</v>
      </c>
      <c r="DJ184" s="136" t="s">
        <v>978</v>
      </c>
      <c r="DK184" s="137">
        <v>12</v>
      </c>
      <c r="DL184" s="136" t="s">
        <v>436</v>
      </c>
      <c r="DM184" s="136" t="s">
        <v>1189</v>
      </c>
      <c r="DN184" s="144">
        <v>1262</v>
      </c>
    </row>
    <row r="185" spans="1:118" x14ac:dyDescent="0.25">
      <c r="A185" s="81" t="s">
        <v>2227</v>
      </c>
      <c r="B185" s="81" t="s">
        <v>882</v>
      </c>
      <c r="C185" s="81">
        <v>6</v>
      </c>
      <c r="D185" s="81" t="s">
        <v>529</v>
      </c>
      <c r="E185" s="81" t="s">
        <v>1204</v>
      </c>
      <c r="F185" s="81">
        <v>1487</v>
      </c>
      <c r="H185" s="81" t="s">
        <v>798</v>
      </c>
      <c r="I185" s="81" t="s">
        <v>799</v>
      </c>
      <c r="J185" s="81">
        <v>12</v>
      </c>
      <c r="K185" s="81" t="s">
        <v>436</v>
      </c>
      <c r="L185" s="81" t="s">
        <v>1692</v>
      </c>
      <c r="M185" s="81">
        <v>1418</v>
      </c>
      <c r="O185" s="81" t="s">
        <v>804</v>
      </c>
      <c r="P185" s="81" t="s">
        <v>805</v>
      </c>
      <c r="Q185" s="81">
        <v>12</v>
      </c>
      <c r="R185" s="81" t="s">
        <v>529</v>
      </c>
      <c r="S185" s="81" t="s">
        <v>1167</v>
      </c>
      <c r="T185" s="81">
        <v>1031</v>
      </c>
      <c r="V185" s="81" t="s">
        <v>852</v>
      </c>
      <c r="W185" s="81" t="s">
        <v>853</v>
      </c>
      <c r="X185" s="81">
        <v>48</v>
      </c>
      <c r="Y185" s="81" t="s">
        <v>436</v>
      </c>
      <c r="Z185" s="81" t="s">
        <v>1223</v>
      </c>
      <c r="AA185" s="81">
        <v>1045</v>
      </c>
      <c r="AC185" s="81" t="s">
        <v>979</v>
      </c>
      <c r="AD185" s="81" t="s">
        <v>980</v>
      </c>
      <c r="AE185" s="81">
        <v>12</v>
      </c>
      <c r="AF185" s="81" t="s">
        <v>437</v>
      </c>
      <c r="AG185" s="81" t="s">
        <v>1234</v>
      </c>
      <c r="AH185" s="81">
        <v>1043</v>
      </c>
      <c r="AJ185" s="81" t="s">
        <v>940</v>
      </c>
      <c r="AK185" s="81" t="s">
        <v>941</v>
      </c>
      <c r="AL185" s="81">
        <v>12</v>
      </c>
      <c r="AM185" s="81" t="s">
        <v>529</v>
      </c>
      <c r="AN185" s="81" t="s">
        <v>1133</v>
      </c>
      <c r="AO185" s="81">
        <v>1023</v>
      </c>
      <c r="AQ185" s="81" t="s">
        <v>729</v>
      </c>
      <c r="AR185" s="81" t="s">
        <v>730</v>
      </c>
      <c r="AS185" s="81">
        <v>4</v>
      </c>
      <c r="AT185" s="81" t="s">
        <v>529</v>
      </c>
      <c r="AU185" s="81" t="s">
        <v>1131</v>
      </c>
      <c r="AV185" s="81">
        <v>1509</v>
      </c>
      <c r="AX185" s="81" t="s">
        <v>2088</v>
      </c>
      <c r="AY185" s="81" t="s">
        <v>1652</v>
      </c>
      <c r="AZ185" s="81">
        <v>10</v>
      </c>
      <c r="BA185" s="81" t="s">
        <v>1173</v>
      </c>
      <c r="BB185" s="81" t="s">
        <v>1174</v>
      </c>
      <c r="BC185" s="81">
        <v>0</v>
      </c>
      <c r="BE185" s="81" t="s">
        <v>836</v>
      </c>
      <c r="BF185" s="81" t="s">
        <v>837</v>
      </c>
      <c r="BG185" s="81">
        <v>2</v>
      </c>
      <c r="BH185" s="81" t="s">
        <v>2046</v>
      </c>
      <c r="BI185" s="81" t="s">
        <v>2155</v>
      </c>
      <c r="BJ185" s="81">
        <v>1556</v>
      </c>
      <c r="BL185" s="81" t="s">
        <v>804</v>
      </c>
      <c r="BM185" s="81" t="s">
        <v>805</v>
      </c>
      <c r="BN185" s="81">
        <v>12</v>
      </c>
      <c r="BO185" s="81" t="s">
        <v>436</v>
      </c>
      <c r="BP185" s="81" t="s">
        <v>1107</v>
      </c>
      <c r="BQ185" s="81">
        <v>1174</v>
      </c>
      <c r="BS185" s="81" t="s">
        <v>798</v>
      </c>
      <c r="BT185" s="81" t="s">
        <v>799</v>
      </c>
      <c r="BU185" s="81">
        <v>12</v>
      </c>
      <c r="BV185" s="81" t="s">
        <v>529</v>
      </c>
      <c r="BW185" s="81" t="s">
        <v>1208</v>
      </c>
      <c r="BX185" s="81">
        <v>1020</v>
      </c>
      <c r="BZ185" s="81" t="s">
        <v>729</v>
      </c>
      <c r="CA185" s="81" t="s">
        <v>730</v>
      </c>
      <c r="CB185" s="81">
        <v>4</v>
      </c>
      <c r="CC185" s="81" t="s">
        <v>529</v>
      </c>
      <c r="CD185" s="81" t="s">
        <v>1694</v>
      </c>
      <c r="CE185" s="81">
        <v>1504</v>
      </c>
      <c r="CG185" s="81" t="s">
        <v>965</v>
      </c>
      <c r="CH185" s="81" t="s">
        <v>966</v>
      </c>
      <c r="CI185" s="81">
        <v>12</v>
      </c>
      <c r="CJ185" s="81" t="s">
        <v>529</v>
      </c>
      <c r="CK185" s="81" t="s">
        <v>1199</v>
      </c>
      <c r="CL185" s="81">
        <v>1001</v>
      </c>
      <c r="CN185" s="81" t="s">
        <v>828</v>
      </c>
      <c r="CO185" s="81" t="s">
        <v>829</v>
      </c>
      <c r="CP185" s="81">
        <v>2</v>
      </c>
      <c r="CQ185" s="81" t="s">
        <v>529</v>
      </c>
      <c r="CR185" s="81" t="s">
        <v>714</v>
      </c>
      <c r="CS185" s="81">
        <v>1537</v>
      </c>
      <c r="CU185" s="136" t="s">
        <v>2264</v>
      </c>
      <c r="CV185" s="136" t="s">
        <v>896</v>
      </c>
      <c r="CW185" s="137">
        <v>12</v>
      </c>
      <c r="CX185" s="136" t="s">
        <v>529</v>
      </c>
      <c r="CY185" s="136" t="s">
        <v>1819</v>
      </c>
      <c r="CZ185" s="138">
        <v>1505</v>
      </c>
      <c r="DB185" s="136" t="s">
        <v>2375</v>
      </c>
      <c r="DC185" s="136" t="s">
        <v>2374</v>
      </c>
      <c r="DD185" s="137">
        <v>3</v>
      </c>
      <c r="DE185" s="136" t="s">
        <v>529</v>
      </c>
      <c r="DF185" s="136" t="s">
        <v>1694</v>
      </c>
      <c r="DG185" s="144">
        <v>1504</v>
      </c>
      <c r="DI185" s="136" t="s">
        <v>977</v>
      </c>
      <c r="DJ185" s="136" t="s">
        <v>978</v>
      </c>
      <c r="DK185" s="137">
        <v>12</v>
      </c>
      <c r="DL185" s="136" t="s">
        <v>437</v>
      </c>
      <c r="DM185" s="136" t="s">
        <v>1707</v>
      </c>
      <c r="DN185" s="144">
        <v>1110</v>
      </c>
    </row>
    <row r="186" spans="1:118" x14ac:dyDescent="0.25">
      <c r="A186" s="81" t="s">
        <v>2230</v>
      </c>
      <c r="B186" s="81" t="s">
        <v>866</v>
      </c>
      <c r="C186" s="81">
        <v>6</v>
      </c>
      <c r="D186" s="81" t="s">
        <v>529</v>
      </c>
      <c r="E186" s="81" t="s">
        <v>1204</v>
      </c>
      <c r="F186" s="81">
        <v>1487</v>
      </c>
      <c r="H186" s="81" t="s">
        <v>2320</v>
      </c>
      <c r="I186" s="81" t="s">
        <v>1059</v>
      </c>
      <c r="J186" s="81">
        <v>12</v>
      </c>
      <c r="K186" s="81" t="s">
        <v>436</v>
      </c>
      <c r="L186" s="81" t="s">
        <v>1692</v>
      </c>
      <c r="M186" s="81">
        <v>1418</v>
      </c>
      <c r="O186" s="81" t="s">
        <v>904</v>
      </c>
      <c r="P186" s="81" t="s">
        <v>905</v>
      </c>
      <c r="Q186" s="81">
        <v>2</v>
      </c>
      <c r="R186" s="81" t="s">
        <v>529</v>
      </c>
      <c r="S186" s="81" t="s">
        <v>1167</v>
      </c>
      <c r="T186" s="81">
        <v>1031</v>
      </c>
      <c r="V186" s="81" t="s">
        <v>1041</v>
      </c>
      <c r="W186" s="81" t="s">
        <v>1042</v>
      </c>
      <c r="X186" s="81">
        <v>12</v>
      </c>
      <c r="Y186" s="81" t="s">
        <v>529</v>
      </c>
      <c r="Z186" s="81" t="s">
        <v>1247</v>
      </c>
      <c r="AA186" s="81">
        <v>1054</v>
      </c>
      <c r="AC186" s="81" t="s">
        <v>895</v>
      </c>
      <c r="AD186" s="81" t="s">
        <v>896</v>
      </c>
      <c r="AE186" s="81">
        <v>12</v>
      </c>
      <c r="AF186" s="81" t="s">
        <v>436</v>
      </c>
      <c r="AG186" s="81" t="s">
        <v>559</v>
      </c>
      <c r="AH186" s="81">
        <v>1529</v>
      </c>
      <c r="AJ186" s="81" t="s">
        <v>852</v>
      </c>
      <c r="AK186" s="81" t="s">
        <v>853</v>
      </c>
      <c r="AL186" s="81">
        <v>12</v>
      </c>
      <c r="AM186" s="81" t="s">
        <v>529</v>
      </c>
      <c r="AN186" s="81" t="s">
        <v>1133</v>
      </c>
      <c r="AO186" s="81">
        <v>1023</v>
      </c>
      <c r="AQ186" s="81" t="s">
        <v>743</v>
      </c>
      <c r="AR186" s="81" t="s">
        <v>744</v>
      </c>
      <c r="AS186" s="81">
        <v>12</v>
      </c>
      <c r="AT186" s="81" t="s">
        <v>529</v>
      </c>
      <c r="AU186" s="81" t="s">
        <v>1131</v>
      </c>
      <c r="AV186" s="81">
        <v>1509</v>
      </c>
      <c r="AX186" s="81" t="s">
        <v>2087</v>
      </c>
      <c r="AY186" s="81" t="s">
        <v>1654</v>
      </c>
      <c r="AZ186" s="81">
        <v>10</v>
      </c>
      <c r="BA186" s="81" t="s">
        <v>1173</v>
      </c>
      <c r="BB186" s="81" t="s">
        <v>1174</v>
      </c>
      <c r="BC186" s="81">
        <v>0</v>
      </c>
      <c r="BE186" s="81" t="s">
        <v>765</v>
      </c>
      <c r="BF186" s="81" t="s">
        <v>766</v>
      </c>
      <c r="BG186" s="81">
        <v>6</v>
      </c>
      <c r="BH186" s="81" t="s">
        <v>529</v>
      </c>
      <c r="BI186" s="81" t="s">
        <v>1129</v>
      </c>
      <c r="BJ186" s="81">
        <v>1028</v>
      </c>
      <c r="BL186" s="81" t="s">
        <v>1087</v>
      </c>
      <c r="BM186" s="81" t="s">
        <v>1088</v>
      </c>
      <c r="BN186" s="81">
        <v>1</v>
      </c>
      <c r="BO186" s="81" t="s">
        <v>529</v>
      </c>
      <c r="BP186" s="81" t="s">
        <v>1720</v>
      </c>
      <c r="BQ186" s="81">
        <v>1101</v>
      </c>
      <c r="BS186" s="81" t="s">
        <v>774</v>
      </c>
      <c r="BT186" s="81" t="s">
        <v>775</v>
      </c>
      <c r="BU186" s="81">
        <v>4</v>
      </c>
      <c r="BV186" s="81" t="s">
        <v>529</v>
      </c>
      <c r="BW186" s="81" t="s">
        <v>1203</v>
      </c>
      <c r="BX186" s="81">
        <v>1440</v>
      </c>
      <c r="BZ186" s="81" t="s">
        <v>930</v>
      </c>
      <c r="CA186" s="81" t="s">
        <v>931</v>
      </c>
      <c r="CB186" s="81">
        <v>6</v>
      </c>
      <c r="CC186" s="81" t="s">
        <v>436</v>
      </c>
      <c r="CD186" s="81" t="s">
        <v>2318</v>
      </c>
      <c r="CE186" s="81">
        <v>1117</v>
      </c>
      <c r="CG186" s="81" t="s">
        <v>778</v>
      </c>
      <c r="CH186" s="81" t="s">
        <v>779</v>
      </c>
      <c r="CI186" s="81">
        <v>12</v>
      </c>
      <c r="CJ186" s="81" t="s">
        <v>529</v>
      </c>
      <c r="CK186" s="81" t="s">
        <v>1199</v>
      </c>
      <c r="CL186" s="81">
        <v>1001</v>
      </c>
      <c r="CN186" s="81" t="s">
        <v>2260</v>
      </c>
      <c r="CO186" s="81" t="s">
        <v>2304</v>
      </c>
      <c r="CP186" s="81">
        <v>20</v>
      </c>
      <c r="CQ186" s="81" t="s">
        <v>1173</v>
      </c>
      <c r="CR186" s="81" t="s">
        <v>1174</v>
      </c>
      <c r="CS186" s="81">
        <v>0</v>
      </c>
      <c r="CU186" s="136" t="s">
        <v>745</v>
      </c>
      <c r="CV186" s="136" t="s">
        <v>746</v>
      </c>
      <c r="CW186" s="137">
        <v>12</v>
      </c>
      <c r="CX186" s="136" t="s">
        <v>529</v>
      </c>
      <c r="CY186" s="136" t="s">
        <v>1819</v>
      </c>
      <c r="CZ186" s="138">
        <v>1505</v>
      </c>
      <c r="DB186" s="136" t="s">
        <v>2377</v>
      </c>
      <c r="DC186" s="136" t="s">
        <v>2376</v>
      </c>
      <c r="DD186" s="137">
        <v>2</v>
      </c>
      <c r="DE186" s="136" t="s">
        <v>529</v>
      </c>
      <c r="DF186" s="136" t="s">
        <v>1694</v>
      </c>
      <c r="DG186" s="144">
        <v>1504</v>
      </c>
      <c r="DI186" s="136" t="s">
        <v>963</v>
      </c>
      <c r="DJ186" s="136" t="s">
        <v>964</v>
      </c>
      <c r="DK186" s="137">
        <v>12</v>
      </c>
      <c r="DL186" s="136" t="s">
        <v>1173</v>
      </c>
      <c r="DM186" s="136" t="s">
        <v>2316</v>
      </c>
      <c r="DN186" s="144">
        <v>0</v>
      </c>
    </row>
    <row r="187" spans="1:118" x14ac:dyDescent="0.25">
      <c r="A187" s="81" t="s">
        <v>2263</v>
      </c>
      <c r="B187" s="81" t="s">
        <v>877</v>
      </c>
      <c r="C187" s="81">
        <v>6</v>
      </c>
      <c r="D187" s="81" t="s">
        <v>529</v>
      </c>
      <c r="E187" s="81" t="s">
        <v>1204</v>
      </c>
      <c r="F187" s="81">
        <v>1487</v>
      </c>
      <c r="H187" s="81" t="s">
        <v>852</v>
      </c>
      <c r="I187" s="81" t="s">
        <v>853</v>
      </c>
      <c r="J187" s="81">
        <v>24</v>
      </c>
      <c r="K187" s="81" t="s">
        <v>436</v>
      </c>
      <c r="L187" s="81" t="s">
        <v>1692</v>
      </c>
      <c r="M187" s="81">
        <v>1418</v>
      </c>
      <c r="O187" s="81" t="s">
        <v>862</v>
      </c>
      <c r="P187" s="81" t="s">
        <v>863</v>
      </c>
      <c r="Q187" s="81">
        <v>4</v>
      </c>
      <c r="R187" s="81" t="s">
        <v>529</v>
      </c>
      <c r="S187" s="81" t="s">
        <v>1167</v>
      </c>
      <c r="T187" s="81">
        <v>1031</v>
      </c>
      <c r="V187" s="81" t="s">
        <v>852</v>
      </c>
      <c r="W187" s="81" t="s">
        <v>853</v>
      </c>
      <c r="X187" s="81">
        <v>24</v>
      </c>
      <c r="Y187" s="81" t="s">
        <v>529</v>
      </c>
      <c r="Z187" s="81" t="s">
        <v>1247</v>
      </c>
      <c r="AA187" s="81">
        <v>1054</v>
      </c>
      <c r="AC187" s="81" t="s">
        <v>852</v>
      </c>
      <c r="AD187" s="81" t="s">
        <v>853</v>
      </c>
      <c r="AE187" s="81">
        <v>12</v>
      </c>
      <c r="AF187" s="81" t="s">
        <v>436</v>
      </c>
      <c r="AG187" s="81" t="s">
        <v>1232</v>
      </c>
      <c r="AH187" s="81">
        <v>1047</v>
      </c>
      <c r="AJ187" s="81" t="s">
        <v>895</v>
      </c>
      <c r="AK187" s="81" t="s">
        <v>896</v>
      </c>
      <c r="AL187" s="81">
        <v>12</v>
      </c>
      <c r="AM187" s="81" t="s">
        <v>529</v>
      </c>
      <c r="AN187" s="81" t="s">
        <v>1133</v>
      </c>
      <c r="AO187" s="81">
        <v>1023</v>
      </c>
      <c r="AQ187" s="81" t="s">
        <v>893</v>
      </c>
      <c r="AR187" s="81" t="s">
        <v>894</v>
      </c>
      <c r="AS187" s="81">
        <v>12</v>
      </c>
      <c r="AT187" s="81" t="s">
        <v>529</v>
      </c>
      <c r="AU187" s="81" t="s">
        <v>1131</v>
      </c>
      <c r="AV187" s="81">
        <v>1509</v>
      </c>
      <c r="AX187" s="81" t="s">
        <v>956</v>
      </c>
      <c r="AY187" s="81" t="s">
        <v>957</v>
      </c>
      <c r="AZ187" s="81">
        <v>2</v>
      </c>
      <c r="BA187" s="81" t="s">
        <v>436</v>
      </c>
      <c r="BB187" s="81" t="s">
        <v>1927</v>
      </c>
      <c r="BC187" s="81">
        <v>1228</v>
      </c>
      <c r="BE187" s="81" t="s">
        <v>887</v>
      </c>
      <c r="BF187" s="81" t="s">
        <v>888</v>
      </c>
      <c r="BG187" s="81">
        <v>4</v>
      </c>
      <c r="BH187" s="81" t="s">
        <v>529</v>
      </c>
      <c r="BI187" s="81" t="s">
        <v>1129</v>
      </c>
      <c r="BJ187" s="81">
        <v>1028</v>
      </c>
      <c r="BL187" s="81" t="s">
        <v>2054</v>
      </c>
      <c r="BM187" s="81" t="s">
        <v>2055</v>
      </c>
      <c r="BN187" s="81">
        <v>12</v>
      </c>
      <c r="BO187" s="81" t="s">
        <v>529</v>
      </c>
      <c r="BP187" s="81" t="s">
        <v>1720</v>
      </c>
      <c r="BQ187" s="81">
        <v>1101</v>
      </c>
      <c r="BS187" s="81" t="s">
        <v>962</v>
      </c>
      <c r="BT187" s="81" t="s">
        <v>2206</v>
      </c>
      <c r="BU187" s="81">
        <v>12</v>
      </c>
      <c r="BV187" s="81" t="s">
        <v>437</v>
      </c>
      <c r="BW187" s="81" t="s">
        <v>1101</v>
      </c>
      <c r="BX187" s="81">
        <v>1003</v>
      </c>
      <c r="BZ187" s="81" t="s">
        <v>867</v>
      </c>
      <c r="CA187" s="81" t="s">
        <v>868</v>
      </c>
      <c r="CB187" s="81">
        <v>4</v>
      </c>
      <c r="CC187" s="81" t="s">
        <v>436</v>
      </c>
      <c r="CD187" s="81" t="s">
        <v>2318</v>
      </c>
      <c r="CE187" s="81">
        <v>1117</v>
      </c>
      <c r="CG187" s="81" t="s">
        <v>960</v>
      </c>
      <c r="CH187" s="81" t="s">
        <v>961</v>
      </c>
      <c r="CI187" s="81">
        <v>12</v>
      </c>
      <c r="CJ187" s="81" t="s">
        <v>529</v>
      </c>
      <c r="CK187" s="81" t="s">
        <v>1199</v>
      </c>
      <c r="CL187" s="81">
        <v>1001</v>
      </c>
      <c r="CN187" s="81" t="s">
        <v>729</v>
      </c>
      <c r="CO187" s="81" t="s">
        <v>730</v>
      </c>
      <c r="CP187" s="81">
        <v>43</v>
      </c>
      <c r="CQ187" s="81" t="s">
        <v>1173</v>
      </c>
      <c r="CR187" s="81" t="s">
        <v>1174</v>
      </c>
      <c r="CS187" s="81">
        <v>0</v>
      </c>
      <c r="CU187" s="136" t="s">
        <v>1779</v>
      </c>
      <c r="CV187" s="136" t="s">
        <v>853</v>
      </c>
      <c r="CW187" s="137">
        <v>12</v>
      </c>
      <c r="CX187" s="136" t="s">
        <v>529</v>
      </c>
      <c r="CY187" s="136" t="s">
        <v>1824</v>
      </c>
      <c r="CZ187" s="138">
        <v>1372</v>
      </c>
      <c r="DB187" s="136" t="s">
        <v>2371</v>
      </c>
      <c r="DC187" s="136" t="s">
        <v>2370</v>
      </c>
      <c r="DD187" s="137">
        <v>2</v>
      </c>
      <c r="DE187" s="136" t="s">
        <v>529</v>
      </c>
      <c r="DF187" s="136" t="s">
        <v>1694</v>
      </c>
      <c r="DG187" s="144">
        <v>1504</v>
      </c>
      <c r="DI187" s="136" t="s">
        <v>963</v>
      </c>
      <c r="DJ187" s="136" t="s">
        <v>964</v>
      </c>
      <c r="DK187" s="137">
        <v>12</v>
      </c>
      <c r="DL187" s="136" t="s">
        <v>529</v>
      </c>
      <c r="DM187" s="136" t="s">
        <v>1199</v>
      </c>
      <c r="DN187" s="144">
        <v>1001</v>
      </c>
    </row>
    <row r="188" spans="1:118" x14ac:dyDescent="0.25">
      <c r="A188" s="81" t="s">
        <v>871</v>
      </c>
      <c r="B188" s="81" t="s">
        <v>872</v>
      </c>
      <c r="C188" s="81">
        <v>6</v>
      </c>
      <c r="D188" s="81" t="s">
        <v>529</v>
      </c>
      <c r="E188" s="81" t="s">
        <v>1204</v>
      </c>
      <c r="F188" s="81">
        <v>1487</v>
      </c>
      <c r="H188" s="81" t="s">
        <v>895</v>
      </c>
      <c r="I188" s="81" t="s">
        <v>896</v>
      </c>
      <c r="J188" s="81">
        <v>24</v>
      </c>
      <c r="K188" s="81" t="s">
        <v>436</v>
      </c>
      <c r="L188" s="81" t="s">
        <v>1692</v>
      </c>
      <c r="M188" s="81">
        <v>1418</v>
      </c>
      <c r="O188" s="81" t="s">
        <v>887</v>
      </c>
      <c r="P188" s="81" t="s">
        <v>888</v>
      </c>
      <c r="Q188" s="81">
        <v>4</v>
      </c>
      <c r="R188" s="81" t="s">
        <v>529</v>
      </c>
      <c r="S188" s="81" t="s">
        <v>1167</v>
      </c>
      <c r="T188" s="81">
        <v>1031</v>
      </c>
      <c r="V188" s="81" t="s">
        <v>914</v>
      </c>
      <c r="W188" s="81" t="s">
        <v>915</v>
      </c>
      <c r="X188" s="81">
        <v>4</v>
      </c>
      <c r="Y188" s="81" t="s">
        <v>436</v>
      </c>
      <c r="Z188" s="81" t="s">
        <v>1225</v>
      </c>
      <c r="AA188" s="81">
        <v>1060</v>
      </c>
      <c r="AC188" s="81" t="s">
        <v>852</v>
      </c>
      <c r="AD188" s="81" t="s">
        <v>853</v>
      </c>
      <c r="AE188" s="81">
        <v>12</v>
      </c>
      <c r="AF188" s="81" t="s">
        <v>436</v>
      </c>
      <c r="AG188" s="81" t="s">
        <v>559</v>
      </c>
      <c r="AH188" s="81">
        <v>1529</v>
      </c>
      <c r="AJ188" s="81" t="s">
        <v>804</v>
      </c>
      <c r="AK188" s="81" t="s">
        <v>805</v>
      </c>
      <c r="AL188" s="81">
        <v>12</v>
      </c>
      <c r="AM188" s="81" t="s">
        <v>529</v>
      </c>
      <c r="AN188" s="81" t="s">
        <v>1133</v>
      </c>
      <c r="AO188" s="81">
        <v>1023</v>
      </c>
      <c r="AQ188" s="81" t="s">
        <v>946</v>
      </c>
      <c r="AR188" s="81" t="s">
        <v>947</v>
      </c>
      <c r="AS188" s="81">
        <v>12</v>
      </c>
      <c r="AT188" s="81" t="s">
        <v>529</v>
      </c>
      <c r="AU188" s="81" t="s">
        <v>1131</v>
      </c>
      <c r="AV188" s="81">
        <v>1509</v>
      </c>
      <c r="AX188" s="81" t="s">
        <v>737</v>
      </c>
      <c r="AY188" s="81" t="s">
        <v>738</v>
      </c>
      <c r="AZ188" s="81">
        <v>2</v>
      </c>
      <c r="BA188" s="81" t="s">
        <v>436</v>
      </c>
      <c r="BB188" s="81" t="s">
        <v>2072</v>
      </c>
      <c r="BC188" s="81">
        <v>1562</v>
      </c>
      <c r="BE188" s="81" t="s">
        <v>873</v>
      </c>
      <c r="BF188" s="81" t="s">
        <v>874</v>
      </c>
      <c r="BG188" s="81">
        <v>10</v>
      </c>
      <c r="BH188" s="81" t="s">
        <v>529</v>
      </c>
      <c r="BI188" s="81" t="s">
        <v>1129</v>
      </c>
      <c r="BJ188" s="81">
        <v>1028</v>
      </c>
      <c r="BL188" s="81" t="s">
        <v>782</v>
      </c>
      <c r="BM188" s="81" t="s">
        <v>783</v>
      </c>
      <c r="BN188" s="81">
        <v>12</v>
      </c>
      <c r="BO188" s="81" t="s">
        <v>529</v>
      </c>
      <c r="BP188" s="81" t="s">
        <v>1720</v>
      </c>
      <c r="BQ188" s="81">
        <v>1101</v>
      </c>
      <c r="BS188" s="81" t="s">
        <v>965</v>
      </c>
      <c r="BT188" s="81" t="s">
        <v>966</v>
      </c>
      <c r="BU188" s="81">
        <v>12</v>
      </c>
      <c r="BV188" s="81" t="s">
        <v>437</v>
      </c>
      <c r="BW188" s="81" t="s">
        <v>1101</v>
      </c>
      <c r="BX188" s="81">
        <v>1003</v>
      </c>
      <c r="BZ188" s="81" t="s">
        <v>845</v>
      </c>
      <c r="CA188" s="81" t="s">
        <v>846</v>
      </c>
      <c r="CB188" s="81">
        <v>4</v>
      </c>
      <c r="CC188" s="81" t="s">
        <v>436</v>
      </c>
      <c r="CD188" s="81" t="s">
        <v>2318</v>
      </c>
      <c r="CE188" s="81">
        <v>1117</v>
      </c>
      <c r="CG188" s="81" t="s">
        <v>979</v>
      </c>
      <c r="CH188" s="81" t="s">
        <v>980</v>
      </c>
      <c r="CI188" s="81">
        <v>24</v>
      </c>
      <c r="CJ188" s="81" t="s">
        <v>529</v>
      </c>
      <c r="CK188" s="81" t="s">
        <v>1199</v>
      </c>
      <c r="CL188" s="81">
        <v>1001</v>
      </c>
      <c r="CN188" s="81" t="s">
        <v>828</v>
      </c>
      <c r="CO188" s="81" t="s">
        <v>829</v>
      </c>
      <c r="CP188" s="81">
        <v>19</v>
      </c>
      <c r="CQ188" s="81" t="s">
        <v>1173</v>
      </c>
      <c r="CR188" s="81" t="s">
        <v>1174</v>
      </c>
      <c r="CS188" s="81">
        <v>0</v>
      </c>
      <c r="CU188" s="136" t="s">
        <v>745</v>
      </c>
      <c r="CV188" s="136" t="s">
        <v>746</v>
      </c>
      <c r="CW188" s="137">
        <v>12</v>
      </c>
      <c r="CX188" s="136" t="s">
        <v>529</v>
      </c>
      <c r="CY188" s="136" t="s">
        <v>1824</v>
      </c>
      <c r="CZ188" s="138">
        <v>1372</v>
      </c>
      <c r="DB188" s="136" t="s">
        <v>2379</v>
      </c>
      <c r="DC188" s="136" t="s">
        <v>2378</v>
      </c>
      <c r="DD188" s="137">
        <v>12</v>
      </c>
      <c r="DE188" s="136" t="s">
        <v>529</v>
      </c>
      <c r="DF188" s="136" t="s">
        <v>1819</v>
      </c>
      <c r="DG188" s="144">
        <v>1505</v>
      </c>
      <c r="DI188" s="136" t="s">
        <v>963</v>
      </c>
      <c r="DJ188" s="136" t="s">
        <v>964</v>
      </c>
      <c r="DK188" s="137">
        <v>12</v>
      </c>
      <c r="DL188" s="136" t="s">
        <v>2152</v>
      </c>
      <c r="DM188" s="136" t="s">
        <v>2364</v>
      </c>
      <c r="DN188" s="144">
        <v>1593</v>
      </c>
    </row>
    <row r="189" spans="1:118" x14ac:dyDescent="0.25">
      <c r="A189" s="81" t="s">
        <v>847</v>
      </c>
      <c r="B189" s="81" t="s">
        <v>848</v>
      </c>
      <c r="C189" s="81">
        <v>6</v>
      </c>
      <c r="D189" s="81" t="s">
        <v>529</v>
      </c>
      <c r="E189" s="81" t="s">
        <v>1204</v>
      </c>
      <c r="F189" s="81">
        <v>1487</v>
      </c>
      <c r="H189" s="81" t="s">
        <v>790</v>
      </c>
      <c r="I189" s="81" t="s">
        <v>791</v>
      </c>
      <c r="J189" s="81">
        <v>4</v>
      </c>
      <c r="K189" s="81" t="s">
        <v>436</v>
      </c>
      <c r="L189" s="81" t="s">
        <v>1692</v>
      </c>
      <c r="M189" s="81">
        <v>1418</v>
      </c>
      <c r="O189" s="81" t="s">
        <v>743</v>
      </c>
      <c r="P189" s="81" t="s">
        <v>744</v>
      </c>
      <c r="Q189" s="81">
        <v>12</v>
      </c>
      <c r="R189" s="81" t="s">
        <v>436</v>
      </c>
      <c r="S189" s="81" t="s">
        <v>1215</v>
      </c>
      <c r="T189" s="81">
        <v>1102</v>
      </c>
      <c r="V189" s="81" t="s">
        <v>948</v>
      </c>
      <c r="W189" s="81" t="s">
        <v>985</v>
      </c>
      <c r="X189" s="81">
        <v>12</v>
      </c>
      <c r="Y189" s="81" t="s">
        <v>436</v>
      </c>
      <c r="Z189" s="81" t="s">
        <v>1225</v>
      </c>
      <c r="AA189" s="81">
        <v>1060</v>
      </c>
      <c r="AC189" s="81" t="s">
        <v>852</v>
      </c>
      <c r="AD189" s="81" t="s">
        <v>853</v>
      </c>
      <c r="AE189" s="81">
        <v>12</v>
      </c>
      <c r="AF189" s="81" t="s">
        <v>436</v>
      </c>
      <c r="AG189" s="81" t="s">
        <v>1235</v>
      </c>
      <c r="AH189" s="81">
        <v>1091</v>
      </c>
      <c r="AJ189" s="81" t="s">
        <v>902</v>
      </c>
      <c r="AK189" s="81" t="s">
        <v>903</v>
      </c>
      <c r="AL189" s="81">
        <v>4</v>
      </c>
      <c r="AM189" s="81" t="s">
        <v>529</v>
      </c>
      <c r="AN189" s="81" t="s">
        <v>1224</v>
      </c>
      <c r="AO189" s="81">
        <v>1431</v>
      </c>
      <c r="AQ189" s="81" t="s">
        <v>1034</v>
      </c>
      <c r="AR189" s="81" t="s">
        <v>987</v>
      </c>
      <c r="AS189" s="81">
        <v>12</v>
      </c>
      <c r="AT189" s="81" t="s">
        <v>529</v>
      </c>
      <c r="AU189" s="81" t="s">
        <v>1131</v>
      </c>
      <c r="AV189" s="81">
        <v>1509</v>
      </c>
      <c r="AX189" s="81" t="s">
        <v>737</v>
      </c>
      <c r="AY189" s="81" t="s">
        <v>738</v>
      </c>
      <c r="AZ189" s="81">
        <v>4</v>
      </c>
      <c r="BA189" s="81" t="s">
        <v>437</v>
      </c>
      <c r="BB189" s="81" t="s">
        <v>2103</v>
      </c>
      <c r="BC189" s="81">
        <v>1506</v>
      </c>
      <c r="BE189" s="81" t="s">
        <v>816</v>
      </c>
      <c r="BF189" s="81" t="s">
        <v>817</v>
      </c>
      <c r="BG189" s="81">
        <v>16</v>
      </c>
      <c r="BH189" s="81" t="s">
        <v>529</v>
      </c>
      <c r="BI189" s="81" t="s">
        <v>1129</v>
      </c>
      <c r="BJ189" s="81">
        <v>1028</v>
      </c>
      <c r="BL189" s="81" t="s">
        <v>747</v>
      </c>
      <c r="BM189" s="81" t="s">
        <v>748</v>
      </c>
      <c r="BN189" s="81">
        <v>12</v>
      </c>
      <c r="BO189" s="81" t="s">
        <v>529</v>
      </c>
      <c r="BP189" s="81" t="s">
        <v>1720</v>
      </c>
      <c r="BQ189" s="81">
        <v>1101</v>
      </c>
      <c r="BS189" s="81" t="s">
        <v>979</v>
      </c>
      <c r="BT189" s="81" t="s">
        <v>980</v>
      </c>
      <c r="BU189" s="81">
        <v>12</v>
      </c>
      <c r="BV189" s="81" t="s">
        <v>437</v>
      </c>
      <c r="BW189" s="81" t="s">
        <v>1234</v>
      </c>
      <c r="BX189" s="81">
        <v>1043</v>
      </c>
      <c r="BZ189" s="81" t="s">
        <v>906</v>
      </c>
      <c r="CA189" s="81" t="s">
        <v>907</v>
      </c>
      <c r="CB189" s="81">
        <v>4</v>
      </c>
      <c r="CC189" s="81" t="s">
        <v>436</v>
      </c>
      <c r="CD189" s="81" t="s">
        <v>2318</v>
      </c>
      <c r="CE189" s="81">
        <v>1117</v>
      </c>
      <c r="CG189" s="81" t="s">
        <v>804</v>
      </c>
      <c r="CH189" s="81" t="s">
        <v>805</v>
      </c>
      <c r="CI189" s="81">
        <v>36</v>
      </c>
      <c r="CJ189" s="81" t="s">
        <v>529</v>
      </c>
      <c r="CK189" s="81" t="s">
        <v>1199</v>
      </c>
      <c r="CL189" s="81">
        <v>1001</v>
      </c>
      <c r="CN189" s="81" t="s">
        <v>729</v>
      </c>
      <c r="CO189" s="81" t="s">
        <v>730</v>
      </c>
      <c r="CP189" s="81">
        <v>20</v>
      </c>
      <c r="CQ189" s="81" t="s">
        <v>436</v>
      </c>
      <c r="CR189" s="81" t="s">
        <v>1696</v>
      </c>
      <c r="CS189" s="81">
        <v>1390</v>
      </c>
      <c r="CU189" s="136" t="s">
        <v>2270</v>
      </c>
      <c r="CV189" s="136" t="s">
        <v>848</v>
      </c>
      <c r="CW189" s="137">
        <v>6</v>
      </c>
      <c r="CX189" s="136" t="s">
        <v>529</v>
      </c>
      <c r="CY189" s="136" t="s">
        <v>1713</v>
      </c>
      <c r="CZ189" s="138">
        <v>1145</v>
      </c>
      <c r="DB189" s="136" t="s">
        <v>2371</v>
      </c>
      <c r="DC189" s="136" t="s">
        <v>2370</v>
      </c>
      <c r="DD189" s="137">
        <v>2</v>
      </c>
      <c r="DE189" s="136" t="s">
        <v>529</v>
      </c>
      <c r="DF189" s="136" t="s">
        <v>1819</v>
      </c>
      <c r="DG189" s="144">
        <v>1505</v>
      </c>
      <c r="DI189" s="136" t="s">
        <v>963</v>
      </c>
      <c r="DJ189" s="136" t="s">
        <v>964</v>
      </c>
      <c r="DK189" s="137">
        <v>12</v>
      </c>
      <c r="DL189" s="136" t="s">
        <v>2152</v>
      </c>
      <c r="DM189" s="136" t="s">
        <v>2364</v>
      </c>
      <c r="DN189" s="144">
        <v>1593</v>
      </c>
    </row>
    <row r="190" spans="1:118" x14ac:dyDescent="0.25">
      <c r="A190" s="81" t="s">
        <v>878</v>
      </c>
      <c r="B190" s="81" t="s">
        <v>879</v>
      </c>
      <c r="C190" s="81">
        <v>6</v>
      </c>
      <c r="D190" s="81" t="s">
        <v>529</v>
      </c>
      <c r="E190" s="81" t="s">
        <v>1204</v>
      </c>
      <c r="F190" s="81">
        <v>1487</v>
      </c>
      <c r="H190" s="81" t="s">
        <v>745</v>
      </c>
      <c r="I190" s="81" t="s">
        <v>746</v>
      </c>
      <c r="J190" s="81">
        <v>36</v>
      </c>
      <c r="K190" s="81" t="s">
        <v>436</v>
      </c>
      <c r="L190" s="81" t="s">
        <v>1692</v>
      </c>
      <c r="M190" s="81">
        <v>1418</v>
      </c>
      <c r="O190" s="81" t="s">
        <v>940</v>
      </c>
      <c r="P190" s="81" t="s">
        <v>941</v>
      </c>
      <c r="Q190" s="81">
        <v>12</v>
      </c>
      <c r="R190" s="81" t="s">
        <v>436</v>
      </c>
      <c r="S190" s="81" t="s">
        <v>1215</v>
      </c>
      <c r="T190" s="81">
        <v>1102</v>
      </c>
      <c r="V190" s="81" t="s">
        <v>864</v>
      </c>
      <c r="W190" s="81" t="s">
        <v>865</v>
      </c>
      <c r="X190" s="81">
        <v>4</v>
      </c>
      <c r="Y190" s="81" t="s">
        <v>529</v>
      </c>
      <c r="Z190" s="81" t="s">
        <v>1211</v>
      </c>
      <c r="AA190" s="81">
        <v>1063</v>
      </c>
      <c r="AC190" s="81" t="s">
        <v>908</v>
      </c>
      <c r="AD190" s="81" t="s">
        <v>909</v>
      </c>
      <c r="AE190" s="81">
        <v>12</v>
      </c>
      <c r="AF190" s="81" t="s">
        <v>436</v>
      </c>
      <c r="AG190" s="81" t="s">
        <v>1235</v>
      </c>
      <c r="AH190" s="81">
        <v>1091</v>
      </c>
      <c r="AJ190" s="81" t="s">
        <v>1063</v>
      </c>
      <c r="AK190" s="81" t="s">
        <v>1064</v>
      </c>
      <c r="AL190" s="81">
        <v>4</v>
      </c>
      <c r="AM190" s="81" t="s">
        <v>529</v>
      </c>
      <c r="AN190" s="81" t="s">
        <v>1224</v>
      </c>
      <c r="AO190" s="81">
        <v>1431</v>
      </c>
      <c r="AQ190" s="81" t="s">
        <v>745</v>
      </c>
      <c r="AR190" s="81" t="s">
        <v>746</v>
      </c>
      <c r="AS190" s="81">
        <v>12</v>
      </c>
      <c r="AT190" s="81" t="s">
        <v>529</v>
      </c>
      <c r="AU190" s="81" t="s">
        <v>1131</v>
      </c>
      <c r="AV190" s="81">
        <v>1509</v>
      </c>
      <c r="AX190" s="81" t="s">
        <v>737</v>
      </c>
      <c r="AY190" s="81" t="s">
        <v>738</v>
      </c>
      <c r="AZ190" s="81">
        <v>4</v>
      </c>
      <c r="BA190" s="81" t="s">
        <v>529</v>
      </c>
      <c r="BB190" s="81" t="s">
        <v>1694</v>
      </c>
      <c r="BC190" s="81">
        <v>1504</v>
      </c>
      <c r="BE190" s="81" t="s">
        <v>849</v>
      </c>
      <c r="BF190" s="81" t="s">
        <v>850</v>
      </c>
      <c r="BG190" s="81">
        <v>4</v>
      </c>
      <c r="BH190" s="81" t="s">
        <v>529</v>
      </c>
      <c r="BI190" s="81" t="s">
        <v>1129</v>
      </c>
      <c r="BJ190" s="81">
        <v>1028</v>
      </c>
      <c r="BL190" s="81" t="s">
        <v>973</v>
      </c>
      <c r="BM190" s="81" t="s">
        <v>974</v>
      </c>
      <c r="BN190" s="81">
        <v>48</v>
      </c>
      <c r="BO190" s="81" t="s">
        <v>436</v>
      </c>
      <c r="BP190" s="81" t="s">
        <v>1835</v>
      </c>
      <c r="BQ190" s="81">
        <v>1163</v>
      </c>
      <c r="BS190" s="81" t="s">
        <v>1087</v>
      </c>
      <c r="BT190" s="81" t="s">
        <v>1088</v>
      </c>
      <c r="BU190" s="81">
        <v>1</v>
      </c>
      <c r="BV190" s="81" t="s">
        <v>436</v>
      </c>
      <c r="BW190" s="81" t="s">
        <v>1835</v>
      </c>
      <c r="BX190" s="81">
        <v>1163</v>
      </c>
      <c r="BZ190" s="81" t="s">
        <v>948</v>
      </c>
      <c r="CA190" s="81" t="s">
        <v>949</v>
      </c>
      <c r="CB190" s="81">
        <v>10</v>
      </c>
      <c r="CC190" s="81" t="s">
        <v>436</v>
      </c>
      <c r="CD190" s="81" t="s">
        <v>2318</v>
      </c>
      <c r="CE190" s="81">
        <v>1117</v>
      </c>
      <c r="CG190" s="81" t="s">
        <v>780</v>
      </c>
      <c r="CH190" s="81" t="s">
        <v>781</v>
      </c>
      <c r="CI190" s="81">
        <v>12</v>
      </c>
      <c r="CJ190" s="81" t="s">
        <v>529</v>
      </c>
      <c r="CK190" s="81" t="s">
        <v>1199</v>
      </c>
      <c r="CL190" s="81">
        <v>1001</v>
      </c>
      <c r="CN190" s="81" t="s">
        <v>745</v>
      </c>
      <c r="CO190" s="81" t="s">
        <v>746</v>
      </c>
      <c r="CP190" s="81">
        <v>12</v>
      </c>
      <c r="CQ190" s="81" t="s">
        <v>529</v>
      </c>
      <c r="CR190" s="81" t="s">
        <v>1178</v>
      </c>
      <c r="CS190" s="81">
        <v>1431</v>
      </c>
      <c r="CU190" s="136" t="s">
        <v>745</v>
      </c>
      <c r="CV190" s="136" t="s">
        <v>746</v>
      </c>
      <c r="CW190" s="137">
        <v>12</v>
      </c>
      <c r="CX190" s="136" t="s">
        <v>529</v>
      </c>
      <c r="CY190" s="136" t="s">
        <v>1713</v>
      </c>
      <c r="CZ190" s="138">
        <v>1145</v>
      </c>
      <c r="DB190" s="136" t="s">
        <v>2373</v>
      </c>
      <c r="DC190" s="136" t="s">
        <v>2372</v>
      </c>
      <c r="DD190" s="137">
        <v>4</v>
      </c>
      <c r="DE190" s="136" t="s">
        <v>437</v>
      </c>
      <c r="DF190" s="136" t="s">
        <v>1180</v>
      </c>
      <c r="DG190" s="144">
        <v>1194</v>
      </c>
      <c r="DI190" s="136" t="s">
        <v>1676</v>
      </c>
      <c r="DJ190" s="136" t="s">
        <v>1378</v>
      </c>
      <c r="DK190" s="137">
        <v>12</v>
      </c>
      <c r="DL190" s="136" t="s">
        <v>436</v>
      </c>
      <c r="DM190" s="136" t="s">
        <v>1148</v>
      </c>
      <c r="DN190" s="144">
        <v>1091</v>
      </c>
    </row>
    <row r="191" spans="1:118" x14ac:dyDescent="0.25">
      <c r="A191" s="81" t="s">
        <v>960</v>
      </c>
      <c r="B191" s="81" t="s">
        <v>961</v>
      </c>
      <c r="C191" s="81">
        <v>12</v>
      </c>
      <c r="D191" s="81" t="s">
        <v>529</v>
      </c>
      <c r="E191" s="81" t="s">
        <v>1204</v>
      </c>
      <c r="F191" s="81">
        <v>1487</v>
      </c>
      <c r="H191" s="81" t="s">
        <v>772</v>
      </c>
      <c r="I191" s="81" t="s">
        <v>773</v>
      </c>
      <c r="J191" s="81">
        <v>6</v>
      </c>
      <c r="K191" s="81" t="s">
        <v>436</v>
      </c>
      <c r="L191" s="81" t="s">
        <v>1692</v>
      </c>
      <c r="M191" s="81">
        <v>1418</v>
      </c>
      <c r="O191" s="81" t="s">
        <v>962</v>
      </c>
      <c r="P191" s="81" t="s">
        <v>2206</v>
      </c>
      <c r="Q191" s="81">
        <v>12</v>
      </c>
      <c r="R191" s="81" t="s">
        <v>436</v>
      </c>
      <c r="S191" s="81" t="s">
        <v>1215</v>
      </c>
      <c r="T191" s="81">
        <v>1102</v>
      </c>
      <c r="V191" s="81" t="s">
        <v>948</v>
      </c>
      <c r="W191" s="81" t="s">
        <v>985</v>
      </c>
      <c r="X191" s="81">
        <v>4</v>
      </c>
      <c r="Y191" s="81" t="s">
        <v>529</v>
      </c>
      <c r="Z191" s="81" t="s">
        <v>1211</v>
      </c>
      <c r="AA191" s="81">
        <v>1063</v>
      </c>
      <c r="AC191" s="81" t="s">
        <v>946</v>
      </c>
      <c r="AD191" s="81" t="s">
        <v>947</v>
      </c>
      <c r="AE191" s="81">
        <v>12</v>
      </c>
      <c r="AF191" s="81" t="s">
        <v>437</v>
      </c>
      <c r="AG191" s="81" t="s">
        <v>1094</v>
      </c>
      <c r="AH191" s="81">
        <v>1097</v>
      </c>
      <c r="AJ191" s="81" t="s">
        <v>774</v>
      </c>
      <c r="AK191" s="81" t="s">
        <v>775</v>
      </c>
      <c r="AL191" s="81">
        <v>4</v>
      </c>
      <c r="AM191" s="81" t="s">
        <v>529</v>
      </c>
      <c r="AN191" s="81" t="s">
        <v>1224</v>
      </c>
      <c r="AO191" s="81">
        <v>1431</v>
      </c>
      <c r="AQ191" s="81" t="s">
        <v>2319</v>
      </c>
      <c r="AR191" s="81" t="s">
        <v>844</v>
      </c>
      <c r="AS191" s="81">
        <v>2</v>
      </c>
      <c r="AT191" s="81" t="s">
        <v>529</v>
      </c>
      <c r="AU191" s="81" t="s">
        <v>1131</v>
      </c>
      <c r="AV191" s="81">
        <v>1509</v>
      </c>
      <c r="AX191" s="81" t="s">
        <v>737</v>
      </c>
      <c r="AY191" s="81" t="s">
        <v>738</v>
      </c>
      <c r="AZ191" s="81">
        <v>3</v>
      </c>
      <c r="BA191" s="81" t="s">
        <v>529</v>
      </c>
      <c r="BB191" s="81" t="s">
        <v>1154</v>
      </c>
      <c r="BC191" s="81">
        <v>1439</v>
      </c>
      <c r="BE191" s="81" t="s">
        <v>737</v>
      </c>
      <c r="BF191" s="81" t="s">
        <v>738</v>
      </c>
      <c r="BG191" s="81">
        <v>4</v>
      </c>
      <c r="BH191" s="81" t="s">
        <v>529</v>
      </c>
      <c r="BI191" s="81" t="s">
        <v>1129</v>
      </c>
      <c r="BJ191" s="81">
        <v>1028</v>
      </c>
      <c r="BL191" s="81" t="s">
        <v>814</v>
      </c>
      <c r="BM191" s="81" t="s">
        <v>815</v>
      </c>
      <c r="BN191" s="81">
        <v>48</v>
      </c>
      <c r="BO191" s="81" t="s">
        <v>436</v>
      </c>
      <c r="BP191" s="81" t="s">
        <v>1835</v>
      </c>
      <c r="BQ191" s="81">
        <v>1163</v>
      </c>
      <c r="BS191" s="81" t="s">
        <v>2343</v>
      </c>
      <c r="BT191" s="81" t="s">
        <v>1533</v>
      </c>
      <c r="BU191" s="81">
        <v>1</v>
      </c>
      <c r="BV191" s="81" t="s">
        <v>436</v>
      </c>
      <c r="BW191" s="81" t="s">
        <v>1835</v>
      </c>
      <c r="BX191" s="81">
        <v>1163</v>
      </c>
      <c r="BZ191" s="81" t="s">
        <v>830</v>
      </c>
      <c r="CA191" s="81" t="s">
        <v>831</v>
      </c>
      <c r="CB191" s="81">
        <v>6</v>
      </c>
      <c r="CC191" s="81" t="s">
        <v>436</v>
      </c>
      <c r="CD191" s="81" t="s">
        <v>2318</v>
      </c>
      <c r="CE191" s="81">
        <v>1117</v>
      </c>
      <c r="CG191" s="81" t="s">
        <v>782</v>
      </c>
      <c r="CH191" s="81" t="s">
        <v>783</v>
      </c>
      <c r="CI191" s="81">
        <v>12</v>
      </c>
      <c r="CJ191" s="81" t="s">
        <v>529</v>
      </c>
      <c r="CK191" s="81" t="s">
        <v>1199</v>
      </c>
      <c r="CL191" s="81">
        <v>1001</v>
      </c>
      <c r="CN191" s="81" t="s">
        <v>2230</v>
      </c>
      <c r="CO191" s="81" t="s">
        <v>866</v>
      </c>
      <c r="CP191" s="81">
        <v>6</v>
      </c>
      <c r="CQ191" s="81" t="s">
        <v>437</v>
      </c>
      <c r="CR191" s="81" t="s">
        <v>2103</v>
      </c>
      <c r="CS191" s="81">
        <v>1506</v>
      </c>
      <c r="CU191" s="136" t="s">
        <v>2385</v>
      </c>
      <c r="CV191" s="136" t="s">
        <v>1663</v>
      </c>
      <c r="CW191" s="137">
        <v>4</v>
      </c>
      <c r="CX191" s="136" t="s">
        <v>529</v>
      </c>
      <c r="CY191" s="136" t="s">
        <v>1824</v>
      </c>
      <c r="CZ191" s="138">
        <v>1372</v>
      </c>
      <c r="DB191" s="136" t="s">
        <v>2371</v>
      </c>
      <c r="DC191" s="136" t="s">
        <v>2370</v>
      </c>
      <c r="DD191" s="137">
        <v>4</v>
      </c>
      <c r="DE191" s="136" t="s">
        <v>437</v>
      </c>
      <c r="DF191" s="136" t="s">
        <v>1180</v>
      </c>
      <c r="DG191" s="144">
        <v>1194</v>
      </c>
      <c r="DI191" s="136" t="s">
        <v>973</v>
      </c>
      <c r="DJ191" s="136" t="s">
        <v>974</v>
      </c>
      <c r="DK191" s="137">
        <v>24</v>
      </c>
      <c r="DL191" s="136" t="s">
        <v>436</v>
      </c>
      <c r="DM191" s="136" t="s">
        <v>2406</v>
      </c>
      <c r="DN191" s="144">
        <v>1529</v>
      </c>
    </row>
    <row r="192" spans="1:118" x14ac:dyDescent="0.25">
      <c r="A192" s="81" t="s">
        <v>780</v>
      </c>
      <c r="B192" s="81" t="s">
        <v>781</v>
      </c>
      <c r="C192" s="81">
        <v>12</v>
      </c>
      <c r="D192" s="81" t="s">
        <v>529</v>
      </c>
      <c r="E192" s="81" t="s">
        <v>1204</v>
      </c>
      <c r="F192" s="81">
        <v>1487</v>
      </c>
      <c r="H192" s="81" t="s">
        <v>869</v>
      </c>
      <c r="I192" s="81" t="s">
        <v>870</v>
      </c>
      <c r="J192" s="81">
        <v>12</v>
      </c>
      <c r="K192" s="81" t="s">
        <v>436</v>
      </c>
      <c r="L192" s="81" t="s">
        <v>1249</v>
      </c>
      <c r="M192" s="81">
        <v>1121</v>
      </c>
      <c r="O192" s="81" t="s">
        <v>745</v>
      </c>
      <c r="P192" s="81" t="s">
        <v>746</v>
      </c>
      <c r="Q192" s="81">
        <v>12</v>
      </c>
      <c r="R192" s="81" t="s">
        <v>436</v>
      </c>
      <c r="S192" s="81" t="s">
        <v>1215</v>
      </c>
      <c r="T192" s="81">
        <v>1102</v>
      </c>
      <c r="V192" s="81" t="s">
        <v>778</v>
      </c>
      <c r="W192" s="81" t="s">
        <v>779</v>
      </c>
      <c r="X192" s="81">
        <v>2</v>
      </c>
      <c r="Y192" s="81" t="s">
        <v>437</v>
      </c>
      <c r="Z192" s="81" t="s">
        <v>1809</v>
      </c>
      <c r="AA192" s="81">
        <v>1064</v>
      </c>
      <c r="AC192" s="81" t="s">
        <v>999</v>
      </c>
      <c r="AD192" s="81" t="s">
        <v>1000</v>
      </c>
      <c r="AE192" s="81">
        <v>12</v>
      </c>
      <c r="AF192" s="81" t="s">
        <v>436</v>
      </c>
      <c r="AG192" s="81" t="s">
        <v>1230</v>
      </c>
      <c r="AH192" s="81">
        <v>1195</v>
      </c>
      <c r="AJ192" s="81" t="s">
        <v>1043</v>
      </c>
      <c r="AK192" s="81" t="s">
        <v>1044</v>
      </c>
      <c r="AL192" s="81">
        <v>12</v>
      </c>
      <c r="AM192" s="81" t="s">
        <v>529</v>
      </c>
      <c r="AN192" s="81" t="s">
        <v>1224</v>
      </c>
      <c r="AO192" s="81">
        <v>1431</v>
      </c>
      <c r="AQ192" s="81" t="s">
        <v>854</v>
      </c>
      <c r="AR192" s="81" t="s">
        <v>855</v>
      </c>
      <c r="AS192" s="81">
        <v>2</v>
      </c>
      <c r="AT192" s="81" t="s">
        <v>529</v>
      </c>
      <c r="AU192" s="81" t="s">
        <v>1131</v>
      </c>
      <c r="AV192" s="81">
        <v>1509</v>
      </c>
      <c r="AX192" s="81" t="s">
        <v>737</v>
      </c>
      <c r="AY192" s="81" t="s">
        <v>738</v>
      </c>
      <c r="AZ192" s="81">
        <v>4</v>
      </c>
      <c r="BA192" s="81" t="s">
        <v>529</v>
      </c>
      <c r="BB192" s="81" t="s">
        <v>1175</v>
      </c>
      <c r="BC192" s="81">
        <v>1027</v>
      </c>
      <c r="BE192" s="81" t="s">
        <v>729</v>
      </c>
      <c r="BF192" s="81" t="s">
        <v>730</v>
      </c>
      <c r="BG192" s="81">
        <v>4</v>
      </c>
      <c r="BH192" s="81" t="s">
        <v>529</v>
      </c>
      <c r="BI192" s="81" t="s">
        <v>1129</v>
      </c>
      <c r="BJ192" s="81">
        <v>1028</v>
      </c>
      <c r="BL192" s="81" t="s">
        <v>806</v>
      </c>
      <c r="BM192" s="81" t="s">
        <v>807</v>
      </c>
      <c r="BN192" s="81">
        <v>48</v>
      </c>
      <c r="BO192" s="81" t="s">
        <v>436</v>
      </c>
      <c r="BP192" s="81" t="s">
        <v>1835</v>
      </c>
      <c r="BQ192" s="81">
        <v>1163</v>
      </c>
      <c r="BS192" s="81" t="s">
        <v>973</v>
      </c>
      <c r="BT192" s="81" t="s">
        <v>974</v>
      </c>
      <c r="BU192" s="81">
        <v>24</v>
      </c>
      <c r="BV192" s="81" t="s">
        <v>436</v>
      </c>
      <c r="BW192" s="81" t="s">
        <v>1835</v>
      </c>
      <c r="BX192" s="81">
        <v>1163</v>
      </c>
      <c r="BZ192" s="81" t="s">
        <v>908</v>
      </c>
      <c r="CA192" s="81" t="s">
        <v>909</v>
      </c>
      <c r="CB192" s="81">
        <v>12</v>
      </c>
      <c r="CC192" s="81" t="s">
        <v>436</v>
      </c>
      <c r="CD192" s="81" t="s">
        <v>2318</v>
      </c>
      <c r="CE192" s="81">
        <v>1117</v>
      </c>
      <c r="CG192" s="81" t="s">
        <v>745</v>
      </c>
      <c r="CH192" s="81" t="s">
        <v>746</v>
      </c>
      <c r="CI192" s="81">
        <v>12</v>
      </c>
      <c r="CJ192" s="81" t="s">
        <v>529</v>
      </c>
      <c r="CK192" s="81" t="s">
        <v>1199</v>
      </c>
      <c r="CL192" s="81">
        <v>1001</v>
      </c>
      <c r="CN192" s="81" t="s">
        <v>847</v>
      </c>
      <c r="CO192" s="81" t="s">
        <v>848</v>
      </c>
      <c r="CP192" s="81">
        <v>6</v>
      </c>
      <c r="CQ192" s="81" t="s">
        <v>437</v>
      </c>
      <c r="CR192" s="81" t="s">
        <v>2103</v>
      </c>
      <c r="CS192" s="81">
        <v>1506</v>
      </c>
      <c r="CU192" s="136" t="s">
        <v>2261</v>
      </c>
      <c r="CV192" s="136" t="s">
        <v>744</v>
      </c>
      <c r="CW192" s="137">
        <v>12</v>
      </c>
      <c r="CX192" s="136" t="s">
        <v>437</v>
      </c>
      <c r="CY192" s="136" t="s">
        <v>1812</v>
      </c>
      <c r="CZ192" s="138">
        <v>1257</v>
      </c>
      <c r="DB192" s="136" t="s">
        <v>2379</v>
      </c>
      <c r="DC192" s="136" t="s">
        <v>2378</v>
      </c>
      <c r="DD192" s="137">
        <v>12</v>
      </c>
      <c r="DE192" s="136" t="s">
        <v>529</v>
      </c>
      <c r="DF192" s="136" t="s">
        <v>1172</v>
      </c>
      <c r="DG192" s="144">
        <v>1472</v>
      </c>
      <c r="DI192" s="136" t="s">
        <v>973</v>
      </c>
      <c r="DJ192" s="136" t="s">
        <v>974</v>
      </c>
      <c r="DK192" s="137">
        <v>12</v>
      </c>
      <c r="DL192" s="136" t="s">
        <v>529</v>
      </c>
      <c r="DM192" s="136" t="s">
        <v>1214</v>
      </c>
      <c r="DN192" s="144">
        <v>1209</v>
      </c>
    </row>
    <row r="193" spans="1:118" x14ac:dyDescent="0.25">
      <c r="A193" s="81" t="s">
        <v>745</v>
      </c>
      <c r="B193" s="81" t="s">
        <v>746</v>
      </c>
      <c r="C193" s="81">
        <v>12</v>
      </c>
      <c r="D193" s="81" t="s">
        <v>529</v>
      </c>
      <c r="E193" s="81" t="s">
        <v>1204</v>
      </c>
      <c r="F193" s="81">
        <v>1487</v>
      </c>
      <c r="H193" s="81" t="s">
        <v>836</v>
      </c>
      <c r="I193" s="81" t="s">
        <v>837</v>
      </c>
      <c r="J193" s="81">
        <v>2</v>
      </c>
      <c r="K193" s="81" t="s">
        <v>436</v>
      </c>
      <c r="L193" s="81" t="s">
        <v>1249</v>
      </c>
      <c r="M193" s="81">
        <v>1121</v>
      </c>
      <c r="O193" s="81" t="s">
        <v>860</v>
      </c>
      <c r="P193" s="81" t="s">
        <v>861</v>
      </c>
      <c r="Q193" s="81">
        <v>4</v>
      </c>
      <c r="R193" s="81" t="s">
        <v>436</v>
      </c>
      <c r="S193" s="81" t="s">
        <v>1215</v>
      </c>
      <c r="T193" s="81">
        <v>1102</v>
      </c>
      <c r="V193" s="81" t="s">
        <v>1087</v>
      </c>
      <c r="W193" s="81" t="s">
        <v>1088</v>
      </c>
      <c r="X193" s="81">
        <v>2</v>
      </c>
      <c r="Y193" s="81" t="s">
        <v>437</v>
      </c>
      <c r="Z193" s="81" t="s">
        <v>1809</v>
      </c>
      <c r="AA193" s="81">
        <v>1064</v>
      </c>
      <c r="AC193" s="81" t="s">
        <v>960</v>
      </c>
      <c r="AD193" s="81" t="s">
        <v>961</v>
      </c>
      <c r="AE193" s="81">
        <v>12</v>
      </c>
      <c r="AF193" s="81" t="s">
        <v>436</v>
      </c>
      <c r="AG193" s="81" t="s">
        <v>1215</v>
      </c>
      <c r="AH193" s="81">
        <v>1102</v>
      </c>
      <c r="AJ193" s="81" t="s">
        <v>932</v>
      </c>
      <c r="AK193" s="81" t="s">
        <v>933</v>
      </c>
      <c r="AL193" s="81">
        <v>6</v>
      </c>
      <c r="AM193" s="81" t="s">
        <v>436</v>
      </c>
      <c r="AN193" s="81" t="s">
        <v>1225</v>
      </c>
      <c r="AO193" s="81">
        <v>1060</v>
      </c>
      <c r="AQ193" s="81" t="s">
        <v>856</v>
      </c>
      <c r="AR193" s="81" t="s">
        <v>857</v>
      </c>
      <c r="AS193" s="81">
        <v>2</v>
      </c>
      <c r="AT193" s="81" t="s">
        <v>529</v>
      </c>
      <c r="AU193" s="81" t="s">
        <v>1131</v>
      </c>
      <c r="AV193" s="81">
        <v>1509</v>
      </c>
      <c r="AX193" s="81" t="s">
        <v>737</v>
      </c>
      <c r="AY193" s="81" t="s">
        <v>738</v>
      </c>
      <c r="AZ193" s="81">
        <v>48</v>
      </c>
      <c r="BA193" s="81" t="s">
        <v>436</v>
      </c>
      <c r="BB193" s="81" t="s">
        <v>1195</v>
      </c>
      <c r="BC193" s="81">
        <v>1237</v>
      </c>
      <c r="BE193" s="81" t="s">
        <v>790</v>
      </c>
      <c r="BF193" s="81" t="s">
        <v>791</v>
      </c>
      <c r="BG193" s="81">
        <v>2</v>
      </c>
      <c r="BH193" s="81" t="s">
        <v>529</v>
      </c>
      <c r="BI193" s="81" t="s">
        <v>1129</v>
      </c>
      <c r="BJ193" s="81">
        <v>1028</v>
      </c>
      <c r="BL193" s="81" t="s">
        <v>751</v>
      </c>
      <c r="BM193" s="81" t="s">
        <v>752</v>
      </c>
      <c r="BN193" s="81">
        <v>60</v>
      </c>
      <c r="BO193" s="81" t="s">
        <v>436</v>
      </c>
      <c r="BP193" s="81" t="s">
        <v>1835</v>
      </c>
      <c r="BQ193" s="81">
        <v>1163</v>
      </c>
      <c r="BS193" s="81" t="s">
        <v>814</v>
      </c>
      <c r="BT193" s="81" t="s">
        <v>815</v>
      </c>
      <c r="BU193" s="81">
        <v>48</v>
      </c>
      <c r="BV193" s="81" t="s">
        <v>436</v>
      </c>
      <c r="BW193" s="81" t="s">
        <v>1835</v>
      </c>
      <c r="BX193" s="81">
        <v>1163</v>
      </c>
      <c r="BZ193" s="81" t="s">
        <v>899</v>
      </c>
      <c r="CA193" s="81" t="s">
        <v>900</v>
      </c>
      <c r="CB193" s="81">
        <v>2</v>
      </c>
      <c r="CC193" s="81" t="s">
        <v>436</v>
      </c>
      <c r="CD193" s="81" t="s">
        <v>2318</v>
      </c>
      <c r="CE193" s="81">
        <v>1117</v>
      </c>
      <c r="CG193" s="81" t="s">
        <v>751</v>
      </c>
      <c r="CH193" s="81" t="s">
        <v>752</v>
      </c>
      <c r="CI193" s="81">
        <v>12</v>
      </c>
      <c r="CJ193" s="81" t="s">
        <v>437</v>
      </c>
      <c r="CK193" s="81" t="s">
        <v>2344</v>
      </c>
      <c r="CL193" s="81">
        <v>1108</v>
      </c>
      <c r="CN193" s="81" t="s">
        <v>1779</v>
      </c>
      <c r="CO193" s="81" t="s">
        <v>853</v>
      </c>
      <c r="CP193" s="81">
        <v>12</v>
      </c>
      <c r="CQ193" s="81" t="s">
        <v>437</v>
      </c>
      <c r="CR193" s="81" t="s">
        <v>2103</v>
      </c>
      <c r="CS193" s="81">
        <v>1506</v>
      </c>
      <c r="CU193" s="136" t="s">
        <v>820</v>
      </c>
      <c r="CV193" s="136" t="s">
        <v>821</v>
      </c>
      <c r="CW193" s="137">
        <v>4</v>
      </c>
      <c r="CX193" s="136" t="s">
        <v>437</v>
      </c>
      <c r="CY193" s="136" t="s">
        <v>1812</v>
      </c>
      <c r="CZ193" s="138">
        <v>1257</v>
      </c>
      <c r="DB193" s="136" t="s">
        <v>2375</v>
      </c>
      <c r="DC193" s="136" t="s">
        <v>2374</v>
      </c>
      <c r="DD193" s="137">
        <v>2</v>
      </c>
      <c r="DE193" s="136" t="s">
        <v>529</v>
      </c>
      <c r="DF193" s="136" t="s">
        <v>1172</v>
      </c>
      <c r="DG193" s="144">
        <v>1472</v>
      </c>
      <c r="DI193" s="136" t="s">
        <v>973</v>
      </c>
      <c r="DJ193" s="136" t="s">
        <v>974</v>
      </c>
      <c r="DK193" s="137">
        <v>48</v>
      </c>
      <c r="DL193" s="136" t="s">
        <v>436</v>
      </c>
      <c r="DM193" s="136" t="s">
        <v>2406</v>
      </c>
      <c r="DN193" s="144">
        <v>1529</v>
      </c>
    </row>
    <row r="194" spans="1:118" x14ac:dyDescent="0.25">
      <c r="A194" s="81" t="s">
        <v>908</v>
      </c>
      <c r="B194" s="81" t="s">
        <v>909</v>
      </c>
      <c r="C194" s="81">
        <v>12</v>
      </c>
      <c r="D194" s="81" t="s">
        <v>529</v>
      </c>
      <c r="E194" s="81" t="s">
        <v>1204</v>
      </c>
      <c r="F194" s="81">
        <v>1487</v>
      </c>
      <c r="H194" s="81" t="s">
        <v>796</v>
      </c>
      <c r="I194" s="81" t="s">
        <v>797</v>
      </c>
      <c r="J194" s="81">
        <v>2</v>
      </c>
      <c r="K194" s="81" t="s">
        <v>436</v>
      </c>
      <c r="L194" s="81" t="s">
        <v>1249</v>
      </c>
      <c r="M194" s="81">
        <v>1121</v>
      </c>
      <c r="O194" s="81" t="s">
        <v>765</v>
      </c>
      <c r="P194" s="81" t="s">
        <v>766</v>
      </c>
      <c r="Q194" s="81">
        <v>6</v>
      </c>
      <c r="R194" s="81" t="s">
        <v>436</v>
      </c>
      <c r="S194" s="81" t="s">
        <v>1215</v>
      </c>
      <c r="T194" s="81">
        <v>1102</v>
      </c>
      <c r="V194" s="81" t="s">
        <v>818</v>
      </c>
      <c r="W194" s="81" t="s">
        <v>819</v>
      </c>
      <c r="X194" s="81">
        <v>4</v>
      </c>
      <c r="Y194" s="81" t="s">
        <v>437</v>
      </c>
      <c r="Z194" s="81" t="s">
        <v>1809</v>
      </c>
      <c r="AA194" s="81">
        <v>1064</v>
      </c>
      <c r="AC194" s="81" t="s">
        <v>780</v>
      </c>
      <c r="AD194" s="81" t="s">
        <v>781</v>
      </c>
      <c r="AE194" s="81">
        <v>12</v>
      </c>
      <c r="AF194" s="81" t="s">
        <v>529</v>
      </c>
      <c r="AG194" s="81" t="s">
        <v>714</v>
      </c>
      <c r="AH194" s="81">
        <v>1537</v>
      </c>
      <c r="AJ194" s="81" t="s">
        <v>747</v>
      </c>
      <c r="AK194" s="81" t="s">
        <v>748</v>
      </c>
      <c r="AL194" s="81">
        <v>12</v>
      </c>
      <c r="AM194" s="81" t="s">
        <v>436</v>
      </c>
      <c r="AN194" s="81" t="s">
        <v>1225</v>
      </c>
      <c r="AO194" s="81">
        <v>1060</v>
      </c>
      <c r="AQ194" s="81" t="s">
        <v>858</v>
      </c>
      <c r="AR194" s="81" t="s">
        <v>859</v>
      </c>
      <c r="AS194" s="81">
        <v>2</v>
      </c>
      <c r="AT194" s="81" t="s">
        <v>529</v>
      </c>
      <c r="AU194" s="81" t="s">
        <v>1131</v>
      </c>
      <c r="AV194" s="81">
        <v>1509</v>
      </c>
      <c r="AX194" s="81" t="s">
        <v>737</v>
      </c>
      <c r="AY194" s="81" t="s">
        <v>738</v>
      </c>
      <c r="AZ194" s="81">
        <v>4</v>
      </c>
      <c r="BA194" s="81" t="s">
        <v>436</v>
      </c>
      <c r="BB194" s="81" t="s">
        <v>1834</v>
      </c>
      <c r="BC194" s="81">
        <v>1163</v>
      </c>
      <c r="BE194" s="81" t="s">
        <v>802</v>
      </c>
      <c r="BF194" s="81" t="s">
        <v>803</v>
      </c>
      <c r="BG194" s="81">
        <v>2</v>
      </c>
      <c r="BH194" s="81" t="s">
        <v>529</v>
      </c>
      <c r="BI194" s="81" t="s">
        <v>1129</v>
      </c>
      <c r="BJ194" s="81">
        <v>1028</v>
      </c>
      <c r="BL194" s="81" t="s">
        <v>1015</v>
      </c>
      <c r="BM194" s="81" t="s">
        <v>1016</v>
      </c>
      <c r="BN194" s="81">
        <v>12</v>
      </c>
      <c r="BO194" s="81" t="s">
        <v>436</v>
      </c>
      <c r="BP194" s="81" t="s">
        <v>1835</v>
      </c>
      <c r="BQ194" s="81">
        <v>1163</v>
      </c>
      <c r="BS194" s="81" t="s">
        <v>751</v>
      </c>
      <c r="BT194" s="81" t="s">
        <v>752</v>
      </c>
      <c r="BU194" s="81">
        <v>48</v>
      </c>
      <c r="BV194" s="81" t="s">
        <v>436</v>
      </c>
      <c r="BW194" s="81" t="s">
        <v>1835</v>
      </c>
      <c r="BX194" s="81">
        <v>1163</v>
      </c>
      <c r="BZ194" s="81" t="s">
        <v>889</v>
      </c>
      <c r="CA194" s="81" t="s">
        <v>890</v>
      </c>
      <c r="CB194" s="81">
        <v>2</v>
      </c>
      <c r="CC194" s="81" t="s">
        <v>436</v>
      </c>
      <c r="CD194" s="81" t="s">
        <v>2318</v>
      </c>
      <c r="CE194" s="81">
        <v>1117</v>
      </c>
      <c r="CG194" s="81" t="s">
        <v>1063</v>
      </c>
      <c r="CH194" s="81" t="s">
        <v>1064</v>
      </c>
      <c r="CI194" s="81">
        <v>4</v>
      </c>
      <c r="CJ194" s="81" t="s">
        <v>436</v>
      </c>
      <c r="CK194" s="81" t="s">
        <v>1889</v>
      </c>
      <c r="CL194" s="81">
        <v>1189</v>
      </c>
      <c r="CN194" s="81" t="s">
        <v>2226</v>
      </c>
      <c r="CO194" s="81" t="s">
        <v>947</v>
      </c>
      <c r="CP194" s="81">
        <v>12</v>
      </c>
      <c r="CQ194" s="81" t="s">
        <v>437</v>
      </c>
      <c r="CR194" s="81" t="s">
        <v>2103</v>
      </c>
      <c r="CS194" s="81">
        <v>1506</v>
      </c>
      <c r="CU194" s="136" t="s">
        <v>854</v>
      </c>
      <c r="CV194" s="136" t="s">
        <v>855</v>
      </c>
      <c r="CW194" s="137">
        <v>2</v>
      </c>
      <c r="CX194" s="136" t="s">
        <v>529</v>
      </c>
      <c r="CY194" s="136" t="s">
        <v>1819</v>
      </c>
      <c r="CZ194" s="138">
        <v>1505</v>
      </c>
      <c r="DB194" s="136" t="s">
        <v>2377</v>
      </c>
      <c r="DC194" s="136" t="s">
        <v>2376</v>
      </c>
      <c r="DD194" s="137">
        <v>2</v>
      </c>
      <c r="DE194" s="136" t="s">
        <v>529</v>
      </c>
      <c r="DF194" s="136" t="s">
        <v>1172</v>
      </c>
      <c r="DG194" s="144">
        <v>1472</v>
      </c>
      <c r="DI194" s="136" t="s">
        <v>973</v>
      </c>
      <c r="DJ194" s="136" t="s">
        <v>974</v>
      </c>
      <c r="DK194" s="137">
        <v>24</v>
      </c>
      <c r="DL194" s="136" t="s">
        <v>1173</v>
      </c>
      <c r="DM194" s="136" t="s">
        <v>2414</v>
      </c>
      <c r="DN194" s="144">
        <v>0</v>
      </c>
    </row>
    <row r="195" spans="1:118" x14ac:dyDescent="0.25">
      <c r="A195" s="81" t="s">
        <v>2319</v>
      </c>
      <c r="B195" s="81" t="s">
        <v>844</v>
      </c>
      <c r="C195" s="81">
        <v>2</v>
      </c>
      <c r="D195" s="81" t="s">
        <v>529</v>
      </c>
      <c r="E195" s="81" t="s">
        <v>1204</v>
      </c>
      <c r="F195" s="81">
        <v>1487</v>
      </c>
      <c r="H195" s="81" t="s">
        <v>895</v>
      </c>
      <c r="I195" s="81" t="s">
        <v>896</v>
      </c>
      <c r="J195" s="81">
        <v>24</v>
      </c>
      <c r="K195" s="81" t="s">
        <v>436</v>
      </c>
      <c r="L195" s="81" t="s">
        <v>1249</v>
      </c>
      <c r="M195" s="81">
        <v>1121</v>
      </c>
      <c r="O195" s="81" t="s">
        <v>743</v>
      </c>
      <c r="P195" s="81" t="s">
        <v>744</v>
      </c>
      <c r="Q195" s="81">
        <v>12</v>
      </c>
      <c r="R195" s="81" t="s">
        <v>529</v>
      </c>
      <c r="S195" s="81" t="s">
        <v>1127</v>
      </c>
      <c r="T195" s="81">
        <v>1123</v>
      </c>
      <c r="V195" s="81" t="s">
        <v>1043</v>
      </c>
      <c r="W195" s="81" t="s">
        <v>1044</v>
      </c>
      <c r="X195" s="81">
        <v>12</v>
      </c>
      <c r="Y195" s="81" t="s">
        <v>437</v>
      </c>
      <c r="Z195" s="81" t="s">
        <v>1809</v>
      </c>
      <c r="AA195" s="81">
        <v>1064</v>
      </c>
      <c r="AC195" s="81" t="s">
        <v>983</v>
      </c>
      <c r="AD195" s="81" t="s">
        <v>984</v>
      </c>
      <c r="AE195" s="81">
        <v>2</v>
      </c>
      <c r="AF195" s="81" t="s">
        <v>529</v>
      </c>
      <c r="AG195" s="81" t="s">
        <v>1725</v>
      </c>
      <c r="AH195" s="81">
        <v>1219</v>
      </c>
      <c r="AJ195" s="81" t="s">
        <v>818</v>
      </c>
      <c r="AK195" s="81" t="s">
        <v>819</v>
      </c>
      <c r="AL195" s="81">
        <v>4</v>
      </c>
      <c r="AM195" s="81" t="s">
        <v>436</v>
      </c>
      <c r="AN195" s="81" t="s">
        <v>1097</v>
      </c>
      <c r="AO195" s="81">
        <v>1392</v>
      </c>
      <c r="AQ195" s="81" t="s">
        <v>836</v>
      </c>
      <c r="AR195" s="81" t="s">
        <v>837</v>
      </c>
      <c r="AS195" s="81">
        <v>2</v>
      </c>
      <c r="AT195" s="81" t="s">
        <v>529</v>
      </c>
      <c r="AU195" s="81" t="s">
        <v>1131</v>
      </c>
      <c r="AV195" s="81">
        <v>1509</v>
      </c>
      <c r="AX195" s="81" t="s">
        <v>737</v>
      </c>
      <c r="AY195" s="81" t="s">
        <v>738</v>
      </c>
      <c r="AZ195" s="81">
        <v>4</v>
      </c>
      <c r="BA195" s="81" t="s">
        <v>436</v>
      </c>
      <c r="BB195" s="81" t="s">
        <v>1152</v>
      </c>
      <c r="BC195" s="81">
        <v>1013</v>
      </c>
      <c r="BE195" s="81" t="s">
        <v>914</v>
      </c>
      <c r="BF195" s="81" t="s">
        <v>915</v>
      </c>
      <c r="BG195" s="81">
        <v>6</v>
      </c>
      <c r="BH195" s="81" t="s">
        <v>436</v>
      </c>
      <c r="BI195" s="81" t="s">
        <v>552</v>
      </c>
      <c r="BJ195" s="81">
        <v>1116</v>
      </c>
      <c r="BL195" s="81" t="s">
        <v>747</v>
      </c>
      <c r="BM195" s="81" t="s">
        <v>748</v>
      </c>
      <c r="BN195" s="81">
        <v>36</v>
      </c>
      <c r="BO195" s="81" t="s">
        <v>436</v>
      </c>
      <c r="BP195" s="81" t="s">
        <v>1835</v>
      </c>
      <c r="BQ195" s="81">
        <v>1163</v>
      </c>
      <c r="BS195" s="81" t="s">
        <v>1015</v>
      </c>
      <c r="BT195" s="81" t="s">
        <v>1016</v>
      </c>
      <c r="BU195" s="81">
        <v>12</v>
      </c>
      <c r="BV195" s="81" t="s">
        <v>436</v>
      </c>
      <c r="BW195" s="81" t="s">
        <v>1835</v>
      </c>
      <c r="BX195" s="81">
        <v>1163</v>
      </c>
      <c r="BZ195" s="81" t="s">
        <v>910</v>
      </c>
      <c r="CA195" s="81" t="s">
        <v>911</v>
      </c>
      <c r="CB195" s="81">
        <v>2</v>
      </c>
      <c r="CC195" s="81" t="s">
        <v>436</v>
      </c>
      <c r="CD195" s="81" t="s">
        <v>2318</v>
      </c>
      <c r="CE195" s="81">
        <v>1117</v>
      </c>
      <c r="CG195" s="81" t="s">
        <v>1052</v>
      </c>
      <c r="CH195" s="81" t="s">
        <v>1053</v>
      </c>
      <c r="CI195" s="81">
        <v>4</v>
      </c>
      <c r="CJ195" s="81" t="s">
        <v>436</v>
      </c>
      <c r="CK195" s="81" t="s">
        <v>1889</v>
      </c>
      <c r="CL195" s="81">
        <v>1189</v>
      </c>
      <c r="CN195" s="81" t="s">
        <v>1779</v>
      </c>
      <c r="CO195" s="81" t="s">
        <v>853</v>
      </c>
      <c r="CP195" s="81">
        <v>12</v>
      </c>
      <c r="CQ195" s="81" t="s">
        <v>436</v>
      </c>
      <c r="CR195" s="81" t="s">
        <v>2182</v>
      </c>
      <c r="CS195" s="81">
        <v>1582</v>
      </c>
      <c r="CU195" s="136" t="s">
        <v>854</v>
      </c>
      <c r="CV195" s="136" t="s">
        <v>855</v>
      </c>
      <c r="CW195" s="137">
        <v>2</v>
      </c>
      <c r="CX195" s="136" t="s">
        <v>529</v>
      </c>
      <c r="CY195" s="136" t="s">
        <v>1713</v>
      </c>
      <c r="CZ195" s="138">
        <v>1145</v>
      </c>
      <c r="DB195" s="136" t="s">
        <v>2373</v>
      </c>
      <c r="DC195" s="136" t="s">
        <v>2372</v>
      </c>
      <c r="DD195" s="137">
        <v>4</v>
      </c>
      <c r="DE195" s="136" t="s">
        <v>529</v>
      </c>
      <c r="DF195" s="136" t="s">
        <v>1172</v>
      </c>
      <c r="DG195" s="144">
        <v>1472</v>
      </c>
      <c r="DI195" s="136" t="s">
        <v>973</v>
      </c>
      <c r="DJ195" s="136" t="s">
        <v>974</v>
      </c>
      <c r="DK195" s="137">
        <v>24</v>
      </c>
      <c r="DL195" s="136" t="s">
        <v>436</v>
      </c>
      <c r="DM195" s="136" t="s">
        <v>2406</v>
      </c>
      <c r="DN195" s="144">
        <v>1529</v>
      </c>
    </row>
    <row r="196" spans="1:118" x14ac:dyDescent="0.25">
      <c r="A196" s="81" t="s">
        <v>749</v>
      </c>
      <c r="B196" s="81" t="s">
        <v>1937</v>
      </c>
      <c r="C196" s="81">
        <v>24</v>
      </c>
      <c r="D196" s="81" t="s">
        <v>529</v>
      </c>
      <c r="E196" s="81" t="s">
        <v>1204</v>
      </c>
      <c r="F196" s="81">
        <v>1487</v>
      </c>
      <c r="H196" s="81" t="s">
        <v>745</v>
      </c>
      <c r="I196" s="81" t="s">
        <v>746</v>
      </c>
      <c r="J196" s="81">
        <v>24</v>
      </c>
      <c r="K196" s="81" t="s">
        <v>436</v>
      </c>
      <c r="L196" s="81" t="s">
        <v>1249</v>
      </c>
      <c r="M196" s="81">
        <v>1121</v>
      </c>
      <c r="O196" s="81" t="s">
        <v>1043</v>
      </c>
      <c r="P196" s="81" t="s">
        <v>1044</v>
      </c>
      <c r="Q196" s="81">
        <v>12</v>
      </c>
      <c r="R196" s="81" t="s">
        <v>529</v>
      </c>
      <c r="S196" s="81" t="s">
        <v>1127</v>
      </c>
      <c r="T196" s="81">
        <v>1123</v>
      </c>
      <c r="V196" s="81" t="s">
        <v>804</v>
      </c>
      <c r="W196" s="81" t="s">
        <v>805</v>
      </c>
      <c r="X196" s="81">
        <v>12</v>
      </c>
      <c r="Y196" s="81" t="s">
        <v>437</v>
      </c>
      <c r="Z196" s="81" t="s">
        <v>1809</v>
      </c>
      <c r="AA196" s="81">
        <v>1064</v>
      </c>
      <c r="AC196" s="81" t="s">
        <v>962</v>
      </c>
      <c r="AD196" s="81" t="s">
        <v>2206</v>
      </c>
      <c r="AE196" s="81">
        <v>12</v>
      </c>
      <c r="AF196" s="81" t="s">
        <v>437</v>
      </c>
      <c r="AG196" s="81" t="s">
        <v>1236</v>
      </c>
      <c r="AH196" s="81">
        <v>1506</v>
      </c>
      <c r="AJ196" s="81" t="s">
        <v>969</v>
      </c>
      <c r="AK196" s="81" t="s">
        <v>970</v>
      </c>
      <c r="AL196" s="81">
        <v>12</v>
      </c>
      <c r="AM196" s="81" t="s">
        <v>436</v>
      </c>
      <c r="AN196" s="81" t="s">
        <v>1097</v>
      </c>
      <c r="AO196" s="81">
        <v>1392</v>
      </c>
      <c r="AQ196" s="81" t="s">
        <v>867</v>
      </c>
      <c r="AR196" s="81" t="s">
        <v>868</v>
      </c>
      <c r="AS196" s="81">
        <v>2</v>
      </c>
      <c r="AT196" s="81" t="s">
        <v>436</v>
      </c>
      <c r="AU196" s="81" t="s">
        <v>1114</v>
      </c>
      <c r="AV196" s="81">
        <v>1011</v>
      </c>
      <c r="AX196" s="81" t="s">
        <v>737</v>
      </c>
      <c r="AY196" s="81" t="s">
        <v>738</v>
      </c>
      <c r="AZ196" s="81">
        <v>2</v>
      </c>
      <c r="BA196" s="81" t="s">
        <v>436</v>
      </c>
      <c r="BB196" s="81" t="s">
        <v>1137</v>
      </c>
      <c r="BC196" s="81">
        <v>1160</v>
      </c>
      <c r="BE196" s="81" t="s">
        <v>753</v>
      </c>
      <c r="BF196" s="81" t="s">
        <v>754</v>
      </c>
      <c r="BG196" s="81">
        <v>12</v>
      </c>
      <c r="BH196" s="81" t="s">
        <v>436</v>
      </c>
      <c r="BI196" s="81" t="s">
        <v>552</v>
      </c>
      <c r="BJ196" s="81">
        <v>1116</v>
      </c>
      <c r="BL196" s="81" t="s">
        <v>977</v>
      </c>
      <c r="BM196" s="81" t="s">
        <v>978</v>
      </c>
      <c r="BN196" s="81">
        <v>12</v>
      </c>
      <c r="BO196" s="81" t="s">
        <v>437</v>
      </c>
      <c r="BP196" s="81" t="s">
        <v>1181</v>
      </c>
      <c r="BQ196" s="81">
        <v>1044</v>
      </c>
      <c r="BS196" s="81" t="s">
        <v>747</v>
      </c>
      <c r="BT196" s="81" t="s">
        <v>748</v>
      </c>
      <c r="BU196" s="81">
        <v>36</v>
      </c>
      <c r="BV196" s="81" t="s">
        <v>436</v>
      </c>
      <c r="BW196" s="81" t="s">
        <v>1835</v>
      </c>
      <c r="BX196" s="81">
        <v>1163</v>
      </c>
      <c r="BZ196" s="81" t="s">
        <v>2321</v>
      </c>
      <c r="CA196" s="81" t="s">
        <v>901</v>
      </c>
      <c r="CB196" s="81">
        <v>2</v>
      </c>
      <c r="CC196" s="81" t="s">
        <v>436</v>
      </c>
      <c r="CD196" s="81" t="s">
        <v>2318</v>
      </c>
      <c r="CE196" s="81">
        <v>1117</v>
      </c>
      <c r="CG196" s="81" t="s">
        <v>798</v>
      </c>
      <c r="CH196" s="81" t="s">
        <v>799</v>
      </c>
      <c r="CI196" s="81">
        <v>12</v>
      </c>
      <c r="CJ196" s="81" t="s">
        <v>436</v>
      </c>
      <c r="CK196" s="81" t="s">
        <v>1889</v>
      </c>
      <c r="CL196" s="81">
        <v>1189</v>
      </c>
      <c r="CN196" s="81" t="s">
        <v>2261</v>
      </c>
      <c r="CO196" s="81" t="s">
        <v>744</v>
      </c>
      <c r="CP196" s="81">
        <v>12</v>
      </c>
      <c r="CQ196" s="81" t="s">
        <v>529</v>
      </c>
      <c r="CR196" s="81" t="s">
        <v>1178</v>
      </c>
      <c r="CS196" s="81">
        <v>1431</v>
      </c>
      <c r="CU196" s="136" t="s">
        <v>1781</v>
      </c>
      <c r="CV196" s="136" t="s">
        <v>786</v>
      </c>
      <c r="CW196" s="137">
        <v>12</v>
      </c>
      <c r="CX196" s="136" t="s">
        <v>529</v>
      </c>
      <c r="CY196" s="136" t="s">
        <v>1104</v>
      </c>
      <c r="CZ196" s="138">
        <v>1037</v>
      </c>
      <c r="DB196" s="136" t="s">
        <v>2379</v>
      </c>
      <c r="DC196" s="136" t="s">
        <v>2378</v>
      </c>
      <c r="DD196" s="137">
        <v>12</v>
      </c>
      <c r="DE196" s="136" t="s">
        <v>436</v>
      </c>
      <c r="DF196" s="136" t="s">
        <v>1122</v>
      </c>
      <c r="DG196" s="144">
        <v>1213</v>
      </c>
      <c r="DI196" s="136" t="s">
        <v>973</v>
      </c>
      <c r="DJ196" s="136" t="s">
        <v>974</v>
      </c>
      <c r="DK196" s="137">
        <v>12</v>
      </c>
      <c r="DL196" s="136" t="s">
        <v>437</v>
      </c>
      <c r="DM196" s="136" t="s">
        <v>1707</v>
      </c>
      <c r="DN196" s="144">
        <v>1110</v>
      </c>
    </row>
    <row r="197" spans="1:118" x14ac:dyDescent="0.25">
      <c r="A197" s="81" t="s">
        <v>814</v>
      </c>
      <c r="B197" s="81" t="s">
        <v>815</v>
      </c>
      <c r="C197" s="81">
        <v>12</v>
      </c>
      <c r="D197" s="81" t="s">
        <v>436</v>
      </c>
      <c r="E197" s="81" t="s">
        <v>1719</v>
      </c>
      <c r="F197" s="81">
        <v>1482</v>
      </c>
      <c r="H197" s="81" t="s">
        <v>852</v>
      </c>
      <c r="I197" s="81" t="s">
        <v>853</v>
      </c>
      <c r="J197" s="81">
        <v>36</v>
      </c>
      <c r="K197" s="81" t="s">
        <v>436</v>
      </c>
      <c r="L197" s="81" t="s">
        <v>1249</v>
      </c>
      <c r="M197" s="81">
        <v>1121</v>
      </c>
      <c r="O197" s="81" t="s">
        <v>757</v>
      </c>
      <c r="P197" s="81" t="s">
        <v>758</v>
      </c>
      <c r="Q197" s="81">
        <v>12</v>
      </c>
      <c r="R197" s="81" t="s">
        <v>529</v>
      </c>
      <c r="S197" s="81" t="s">
        <v>1127</v>
      </c>
      <c r="T197" s="81">
        <v>1123</v>
      </c>
      <c r="V197" s="81" t="s">
        <v>1056</v>
      </c>
      <c r="W197" s="81" t="s">
        <v>1057</v>
      </c>
      <c r="X197" s="81">
        <v>12</v>
      </c>
      <c r="Y197" s="81" t="s">
        <v>437</v>
      </c>
      <c r="Z197" s="81" t="s">
        <v>1809</v>
      </c>
      <c r="AA197" s="81">
        <v>1064</v>
      </c>
      <c r="AC197" s="81" t="s">
        <v>895</v>
      </c>
      <c r="AD197" s="81" t="s">
        <v>896</v>
      </c>
      <c r="AE197" s="81">
        <v>12</v>
      </c>
      <c r="AF197" s="81" t="s">
        <v>436</v>
      </c>
      <c r="AG197" s="81" t="s">
        <v>1235</v>
      </c>
      <c r="AH197" s="81">
        <v>1091</v>
      </c>
      <c r="AJ197" s="81" t="s">
        <v>798</v>
      </c>
      <c r="AK197" s="81" t="s">
        <v>799</v>
      </c>
      <c r="AL197" s="81">
        <v>12</v>
      </c>
      <c r="AM197" s="81" t="s">
        <v>436</v>
      </c>
      <c r="AN197" s="81" t="s">
        <v>1097</v>
      </c>
      <c r="AO197" s="81">
        <v>1392</v>
      </c>
      <c r="AQ197" s="81" t="s">
        <v>757</v>
      </c>
      <c r="AR197" s="81" t="s">
        <v>758</v>
      </c>
      <c r="AS197" s="81">
        <v>12</v>
      </c>
      <c r="AT197" s="81" t="s">
        <v>436</v>
      </c>
      <c r="AU197" s="81" t="s">
        <v>1801</v>
      </c>
      <c r="AV197" s="81">
        <v>1429</v>
      </c>
      <c r="AX197" s="81" t="s">
        <v>737</v>
      </c>
      <c r="AY197" s="81" t="s">
        <v>738</v>
      </c>
      <c r="AZ197" s="81">
        <v>5</v>
      </c>
      <c r="BA197" s="81" t="s">
        <v>436</v>
      </c>
      <c r="BB197" s="81" t="s">
        <v>1165</v>
      </c>
      <c r="BC197" s="81">
        <v>1531</v>
      </c>
      <c r="BE197" s="81" t="s">
        <v>2227</v>
      </c>
      <c r="BF197" s="81" t="s">
        <v>882</v>
      </c>
      <c r="BG197" s="81">
        <v>6</v>
      </c>
      <c r="BH197" s="81" t="s">
        <v>436</v>
      </c>
      <c r="BI197" s="81" t="s">
        <v>552</v>
      </c>
      <c r="BJ197" s="81">
        <v>1116</v>
      </c>
      <c r="BL197" s="81" t="s">
        <v>2054</v>
      </c>
      <c r="BM197" s="81" t="s">
        <v>2055</v>
      </c>
      <c r="BN197" s="81">
        <v>12</v>
      </c>
      <c r="BO197" s="81" t="s">
        <v>437</v>
      </c>
      <c r="BP197" s="81" t="s">
        <v>1181</v>
      </c>
      <c r="BQ197" s="81">
        <v>1044</v>
      </c>
      <c r="BS197" s="81" t="s">
        <v>1786</v>
      </c>
      <c r="BT197" s="81" t="s">
        <v>1024</v>
      </c>
      <c r="BU197" s="81">
        <v>6</v>
      </c>
      <c r="BV197" s="81" t="s">
        <v>436</v>
      </c>
      <c r="BW197" s="81" t="s">
        <v>1835</v>
      </c>
      <c r="BX197" s="81">
        <v>1163</v>
      </c>
      <c r="BZ197" s="81" t="s">
        <v>885</v>
      </c>
      <c r="CA197" s="81" t="s">
        <v>886</v>
      </c>
      <c r="CB197" s="81">
        <v>2</v>
      </c>
      <c r="CC197" s="81" t="s">
        <v>436</v>
      </c>
      <c r="CD197" s="81" t="s">
        <v>2318</v>
      </c>
      <c r="CE197" s="81">
        <v>1117</v>
      </c>
      <c r="CG197" s="81" t="s">
        <v>979</v>
      </c>
      <c r="CH197" s="81" t="s">
        <v>980</v>
      </c>
      <c r="CI197" s="81">
        <v>12</v>
      </c>
      <c r="CJ197" s="81" t="s">
        <v>436</v>
      </c>
      <c r="CK197" s="81" t="s">
        <v>1889</v>
      </c>
      <c r="CL197" s="81">
        <v>1189</v>
      </c>
      <c r="CN197" s="81" t="s">
        <v>816</v>
      </c>
      <c r="CO197" s="81" t="s">
        <v>817</v>
      </c>
      <c r="CP197" s="81">
        <v>4</v>
      </c>
      <c r="CQ197" s="81" t="s">
        <v>436</v>
      </c>
      <c r="CR197" s="81" t="s">
        <v>2182</v>
      </c>
      <c r="CS197" s="81">
        <v>1582</v>
      </c>
      <c r="CU197" s="136" t="s">
        <v>830</v>
      </c>
      <c r="CV197" s="136" t="s">
        <v>831</v>
      </c>
      <c r="CW197" s="137">
        <v>2</v>
      </c>
      <c r="CX197" s="136" t="s">
        <v>529</v>
      </c>
      <c r="CY197" s="136" t="s">
        <v>1819</v>
      </c>
      <c r="CZ197" s="138">
        <v>1505</v>
      </c>
      <c r="DB197" s="136" t="s">
        <v>2375</v>
      </c>
      <c r="DC197" s="136" t="s">
        <v>2374</v>
      </c>
      <c r="DD197" s="137">
        <v>2</v>
      </c>
      <c r="DE197" s="136" t="s">
        <v>436</v>
      </c>
      <c r="DF197" s="136" t="s">
        <v>1122</v>
      </c>
      <c r="DG197" s="144">
        <v>1213</v>
      </c>
      <c r="DI197" s="136" t="s">
        <v>973</v>
      </c>
      <c r="DJ197" s="136" t="s">
        <v>974</v>
      </c>
      <c r="DK197" s="137">
        <v>12</v>
      </c>
      <c r="DL197" s="136" t="s">
        <v>529</v>
      </c>
      <c r="DM197" s="136" t="s">
        <v>1100</v>
      </c>
      <c r="DN197" s="144">
        <v>1027</v>
      </c>
    </row>
    <row r="198" spans="1:118" x14ac:dyDescent="0.25">
      <c r="A198" s="81" t="s">
        <v>751</v>
      </c>
      <c r="B198" s="81" t="s">
        <v>752</v>
      </c>
      <c r="C198" s="81">
        <v>24</v>
      </c>
      <c r="D198" s="81" t="s">
        <v>436</v>
      </c>
      <c r="E198" s="81" t="s">
        <v>1719</v>
      </c>
      <c r="F198" s="81">
        <v>1482</v>
      </c>
      <c r="H198" s="81" t="s">
        <v>940</v>
      </c>
      <c r="I198" s="81" t="s">
        <v>941</v>
      </c>
      <c r="J198" s="81">
        <v>36</v>
      </c>
      <c r="K198" s="81" t="s">
        <v>436</v>
      </c>
      <c r="L198" s="81" t="s">
        <v>1249</v>
      </c>
      <c r="M198" s="81">
        <v>1121</v>
      </c>
      <c r="O198" s="81" t="s">
        <v>852</v>
      </c>
      <c r="P198" s="81" t="s">
        <v>853</v>
      </c>
      <c r="Q198" s="81">
        <v>12</v>
      </c>
      <c r="R198" s="81" t="s">
        <v>529</v>
      </c>
      <c r="S198" s="81" t="s">
        <v>1127</v>
      </c>
      <c r="T198" s="81">
        <v>1123</v>
      </c>
      <c r="V198" s="81" t="s">
        <v>946</v>
      </c>
      <c r="W198" s="81" t="s">
        <v>947</v>
      </c>
      <c r="X198" s="81">
        <v>12</v>
      </c>
      <c r="Y198" s="81" t="s">
        <v>437</v>
      </c>
      <c r="Z198" s="81" t="s">
        <v>1809</v>
      </c>
      <c r="AA198" s="81">
        <v>1064</v>
      </c>
      <c r="AC198" s="81" t="s">
        <v>747</v>
      </c>
      <c r="AD198" s="81" t="s">
        <v>748</v>
      </c>
      <c r="AE198" s="81">
        <v>12</v>
      </c>
      <c r="AF198" s="81" t="s">
        <v>436</v>
      </c>
      <c r="AG198" s="81" t="s">
        <v>1209</v>
      </c>
      <c r="AH198" s="81">
        <v>1213</v>
      </c>
      <c r="AJ198" s="81" t="s">
        <v>994</v>
      </c>
      <c r="AK198" s="81" t="s">
        <v>995</v>
      </c>
      <c r="AL198" s="81">
        <v>12</v>
      </c>
      <c r="AM198" s="81" t="s">
        <v>436</v>
      </c>
      <c r="AN198" s="81" t="s">
        <v>1226</v>
      </c>
      <c r="AO198" s="81">
        <v>1442</v>
      </c>
      <c r="AQ198" s="81" t="s">
        <v>869</v>
      </c>
      <c r="AR198" s="81" t="s">
        <v>870</v>
      </c>
      <c r="AS198" s="81">
        <v>12</v>
      </c>
      <c r="AT198" s="81" t="s">
        <v>436</v>
      </c>
      <c r="AU198" s="81" t="s">
        <v>1801</v>
      </c>
      <c r="AV198" s="81">
        <v>1429</v>
      </c>
      <c r="AX198" s="81" t="s">
        <v>737</v>
      </c>
      <c r="AY198" s="81" t="s">
        <v>738</v>
      </c>
      <c r="AZ198" s="81">
        <v>8</v>
      </c>
      <c r="BA198" s="81" t="s">
        <v>529</v>
      </c>
      <c r="BB198" s="81" t="s">
        <v>1175</v>
      </c>
      <c r="BC198" s="81">
        <v>1027</v>
      </c>
      <c r="BE198" s="81" t="s">
        <v>2230</v>
      </c>
      <c r="BF198" s="81" t="s">
        <v>866</v>
      </c>
      <c r="BG198" s="81">
        <v>6</v>
      </c>
      <c r="BH198" s="81" t="s">
        <v>436</v>
      </c>
      <c r="BI198" s="81" t="s">
        <v>552</v>
      </c>
      <c r="BJ198" s="81">
        <v>1116</v>
      </c>
      <c r="BL198" s="81" t="s">
        <v>804</v>
      </c>
      <c r="BM198" s="81" t="s">
        <v>805</v>
      </c>
      <c r="BN198" s="81">
        <v>24</v>
      </c>
      <c r="BO198" s="81" t="s">
        <v>437</v>
      </c>
      <c r="BP198" s="81" t="s">
        <v>1181</v>
      </c>
      <c r="BQ198" s="81">
        <v>1044</v>
      </c>
      <c r="BS198" s="81" t="s">
        <v>2320</v>
      </c>
      <c r="BT198" s="81" t="s">
        <v>1059</v>
      </c>
      <c r="BU198" s="81">
        <v>12</v>
      </c>
      <c r="BV198" s="81" t="s">
        <v>436</v>
      </c>
      <c r="BW198" s="81" t="s">
        <v>1835</v>
      </c>
      <c r="BX198" s="81">
        <v>1163</v>
      </c>
      <c r="BZ198" s="81" t="s">
        <v>930</v>
      </c>
      <c r="CA198" s="81" t="s">
        <v>931</v>
      </c>
      <c r="CB198" s="81">
        <v>6</v>
      </c>
      <c r="CC198" s="81" t="s">
        <v>529</v>
      </c>
      <c r="CD198" s="81" t="s">
        <v>1157</v>
      </c>
      <c r="CE198" s="81">
        <v>1399</v>
      </c>
      <c r="CG198" s="81" t="s">
        <v>745</v>
      </c>
      <c r="CH198" s="81" t="s">
        <v>746</v>
      </c>
      <c r="CI198" s="81">
        <v>12</v>
      </c>
      <c r="CJ198" s="81" t="s">
        <v>436</v>
      </c>
      <c r="CK198" s="81" t="s">
        <v>1889</v>
      </c>
      <c r="CL198" s="81">
        <v>1189</v>
      </c>
      <c r="CN198" s="81" t="s">
        <v>849</v>
      </c>
      <c r="CO198" s="81" t="s">
        <v>850</v>
      </c>
      <c r="CP198" s="81">
        <v>2</v>
      </c>
      <c r="CQ198" s="81" t="s">
        <v>529</v>
      </c>
      <c r="CR198" s="81" t="s">
        <v>1178</v>
      </c>
      <c r="CS198" s="81">
        <v>1431</v>
      </c>
      <c r="CU198" s="136" t="s">
        <v>2386</v>
      </c>
      <c r="CV198" s="136" t="s">
        <v>817</v>
      </c>
      <c r="CW198" s="137">
        <v>4</v>
      </c>
      <c r="CX198" s="136" t="s">
        <v>436</v>
      </c>
      <c r="CY198" s="136" t="s">
        <v>2201</v>
      </c>
      <c r="CZ198" s="138">
        <v>1168</v>
      </c>
      <c r="DB198" s="136" t="s">
        <v>2373</v>
      </c>
      <c r="DC198" s="136" t="s">
        <v>2372</v>
      </c>
      <c r="DD198" s="137">
        <v>5</v>
      </c>
      <c r="DE198" s="136" t="s">
        <v>436</v>
      </c>
      <c r="DF198" s="136" t="s">
        <v>1122</v>
      </c>
      <c r="DG198" s="144">
        <v>1213</v>
      </c>
      <c r="DI198" s="136" t="s">
        <v>973</v>
      </c>
      <c r="DJ198" s="136" t="s">
        <v>974</v>
      </c>
      <c r="DK198" s="137">
        <v>12</v>
      </c>
      <c r="DL198" s="136" t="s">
        <v>2152</v>
      </c>
      <c r="DM198" s="136" t="s">
        <v>2364</v>
      </c>
      <c r="DN198" s="144">
        <v>1593</v>
      </c>
    </row>
    <row r="199" spans="1:118" x14ac:dyDescent="0.25">
      <c r="A199" s="81" t="s">
        <v>830</v>
      </c>
      <c r="B199" s="81" t="s">
        <v>831</v>
      </c>
      <c r="C199" s="81">
        <v>6</v>
      </c>
      <c r="D199" s="81" t="s">
        <v>436</v>
      </c>
      <c r="E199" s="81" t="s">
        <v>1719</v>
      </c>
      <c r="F199" s="81">
        <v>1482</v>
      </c>
      <c r="H199" s="81" t="s">
        <v>794</v>
      </c>
      <c r="I199" s="81" t="s">
        <v>795</v>
      </c>
      <c r="J199" s="81">
        <v>6</v>
      </c>
      <c r="K199" s="81" t="s">
        <v>436</v>
      </c>
      <c r="L199" s="81" t="s">
        <v>1249</v>
      </c>
      <c r="M199" s="81">
        <v>1121</v>
      </c>
      <c r="O199" s="81" t="s">
        <v>747</v>
      </c>
      <c r="P199" s="81" t="s">
        <v>748</v>
      </c>
      <c r="Q199" s="81">
        <v>12</v>
      </c>
      <c r="R199" s="81" t="s">
        <v>529</v>
      </c>
      <c r="S199" s="81" t="s">
        <v>1127</v>
      </c>
      <c r="T199" s="81">
        <v>1123</v>
      </c>
      <c r="V199" s="81" t="s">
        <v>852</v>
      </c>
      <c r="W199" s="81" t="s">
        <v>853</v>
      </c>
      <c r="X199" s="81">
        <v>12</v>
      </c>
      <c r="Y199" s="81" t="s">
        <v>437</v>
      </c>
      <c r="Z199" s="81" t="s">
        <v>1809</v>
      </c>
      <c r="AA199" s="81">
        <v>1064</v>
      </c>
      <c r="AC199" s="81" t="s">
        <v>747</v>
      </c>
      <c r="AD199" s="81" t="s">
        <v>748</v>
      </c>
      <c r="AE199" s="81">
        <v>12</v>
      </c>
      <c r="AF199" s="81" t="s">
        <v>436</v>
      </c>
      <c r="AG199" s="81" t="s">
        <v>1692</v>
      </c>
      <c r="AH199" s="81">
        <v>1418</v>
      </c>
      <c r="AJ199" s="81" t="s">
        <v>908</v>
      </c>
      <c r="AK199" s="81" t="s">
        <v>909</v>
      </c>
      <c r="AL199" s="81">
        <v>12</v>
      </c>
      <c r="AM199" s="81" t="s">
        <v>436</v>
      </c>
      <c r="AN199" s="81" t="s">
        <v>1226</v>
      </c>
      <c r="AO199" s="81">
        <v>1442</v>
      </c>
      <c r="AQ199" s="81" t="s">
        <v>860</v>
      </c>
      <c r="AR199" s="81" t="s">
        <v>861</v>
      </c>
      <c r="AS199" s="81">
        <v>12</v>
      </c>
      <c r="AT199" s="81" t="s">
        <v>436</v>
      </c>
      <c r="AU199" s="81" t="s">
        <v>1801</v>
      </c>
      <c r="AV199" s="81">
        <v>1429</v>
      </c>
      <c r="AX199" s="81" t="s">
        <v>737</v>
      </c>
      <c r="AY199" s="81" t="s">
        <v>738</v>
      </c>
      <c r="AZ199" s="81">
        <v>4</v>
      </c>
      <c r="BA199" s="81" t="s">
        <v>436</v>
      </c>
      <c r="BB199" s="81" t="s">
        <v>2107</v>
      </c>
      <c r="BC199" s="81">
        <v>1484</v>
      </c>
      <c r="BE199" s="81" t="s">
        <v>2263</v>
      </c>
      <c r="BF199" s="81" t="s">
        <v>877</v>
      </c>
      <c r="BG199" s="81">
        <v>6</v>
      </c>
      <c r="BH199" s="81" t="s">
        <v>436</v>
      </c>
      <c r="BI199" s="81" t="s">
        <v>552</v>
      </c>
      <c r="BJ199" s="81">
        <v>1116</v>
      </c>
      <c r="BL199" s="81" t="s">
        <v>780</v>
      </c>
      <c r="BM199" s="81" t="s">
        <v>781</v>
      </c>
      <c r="BN199" s="81">
        <v>24</v>
      </c>
      <c r="BO199" s="81" t="s">
        <v>437</v>
      </c>
      <c r="BP199" s="81" t="s">
        <v>1181</v>
      </c>
      <c r="BQ199" s="81">
        <v>1044</v>
      </c>
      <c r="BS199" s="81" t="s">
        <v>2320</v>
      </c>
      <c r="BT199" s="81" t="s">
        <v>1059</v>
      </c>
      <c r="BU199" s="81">
        <v>12</v>
      </c>
      <c r="BV199" s="81" t="s">
        <v>437</v>
      </c>
      <c r="BW199" s="81" t="s">
        <v>1101</v>
      </c>
      <c r="BX199" s="81">
        <v>1003</v>
      </c>
      <c r="BZ199" s="81" t="s">
        <v>765</v>
      </c>
      <c r="CA199" s="81" t="s">
        <v>766</v>
      </c>
      <c r="CB199" s="81">
        <v>4</v>
      </c>
      <c r="CC199" s="81" t="s">
        <v>529</v>
      </c>
      <c r="CD199" s="81" t="s">
        <v>1157</v>
      </c>
      <c r="CE199" s="81">
        <v>1399</v>
      </c>
      <c r="CG199" s="81" t="s">
        <v>747</v>
      </c>
      <c r="CH199" s="81" t="s">
        <v>748</v>
      </c>
      <c r="CI199" s="81">
        <v>12</v>
      </c>
      <c r="CJ199" s="81" t="s">
        <v>436</v>
      </c>
      <c r="CK199" s="81" t="s">
        <v>1889</v>
      </c>
      <c r="CL199" s="81">
        <v>1189</v>
      </c>
      <c r="CN199" s="81" t="s">
        <v>816</v>
      </c>
      <c r="CO199" s="81" t="s">
        <v>817</v>
      </c>
      <c r="CP199" s="81">
        <v>4</v>
      </c>
      <c r="CQ199" s="81" t="s">
        <v>529</v>
      </c>
      <c r="CR199" s="81" t="s">
        <v>1178</v>
      </c>
      <c r="CS199" s="81">
        <v>1431</v>
      </c>
      <c r="CU199" s="136" t="s">
        <v>893</v>
      </c>
      <c r="CV199" s="136" t="s">
        <v>894</v>
      </c>
      <c r="CW199" s="137">
        <v>12</v>
      </c>
      <c r="CX199" s="136" t="s">
        <v>529</v>
      </c>
      <c r="CY199" s="136" t="s">
        <v>1713</v>
      </c>
      <c r="CZ199" s="138">
        <v>1145</v>
      </c>
      <c r="DB199" s="136" t="s">
        <v>2371</v>
      </c>
      <c r="DC199" s="136" t="s">
        <v>2370</v>
      </c>
      <c r="DD199" s="137">
        <v>4</v>
      </c>
      <c r="DE199" s="136" t="s">
        <v>436</v>
      </c>
      <c r="DF199" s="136" t="s">
        <v>1122</v>
      </c>
      <c r="DG199" s="144">
        <v>1213</v>
      </c>
      <c r="DI199" s="136" t="s">
        <v>973</v>
      </c>
      <c r="DJ199" s="136" t="s">
        <v>974</v>
      </c>
      <c r="DK199" s="137">
        <v>24</v>
      </c>
      <c r="DL199" s="136" t="s">
        <v>2152</v>
      </c>
      <c r="DM199" s="136" t="s">
        <v>2364</v>
      </c>
      <c r="DN199" s="144">
        <v>1593</v>
      </c>
    </row>
    <row r="200" spans="1:118" x14ac:dyDescent="0.25">
      <c r="A200" s="81" t="s">
        <v>849</v>
      </c>
      <c r="B200" s="81" t="s">
        <v>850</v>
      </c>
      <c r="C200" s="81">
        <v>8</v>
      </c>
      <c r="D200" s="81" t="s">
        <v>436</v>
      </c>
      <c r="E200" s="81" t="s">
        <v>1719</v>
      </c>
      <c r="F200" s="81">
        <v>1482</v>
      </c>
      <c r="H200" s="81" t="s">
        <v>816</v>
      </c>
      <c r="I200" s="81" t="s">
        <v>817</v>
      </c>
      <c r="J200" s="81">
        <v>16</v>
      </c>
      <c r="K200" s="81" t="s">
        <v>436</v>
      </c>
      <c r="L200" s="81" t="s">
        <v>1249</v>
      </c>
      <c r="M200" s="81">
        <v>1121</v>
      </c>
      <c r="O200" s="81" t="s">
        <v>749</v>
      </c>
      <c r="P200" s="81" t="s">
        <v>750</v>
      </c>
      <c r="Q200" s="81">
        <v>24</v>
      </c>
      <c r="R200" s="81" t="s">
        <v>529</v>
      </c>
      <c r="S200" s="81" t="s">
        <v>1127</v>
      </c>
      <c r="T200" s="81">
        <v>1123</v>
      </c>
      <c r="V200" s="81" t="s">
        <v>895</v>
      </c>
      <c r="W200" s="81" t="s">
        <v>896</v>
      </c>
      <c r="X200" s="81">
        <v>12</v>
      </c>
      <c r="Y200" s="81" t="s">
        <v>437</v>
      </c>
      <c r="Z200" s="81" t="s">
        <v>1809</v>
      </c>
      <c r="AA200" s="81">
        <v>1064</v>
      </c>
      <c r="AC200" s="81" t="s">
        <v>747</v>
      </c>
      <c r="AD200" s="81" t="s">
        <v>748</v>
      </c>
      <c r="AE200" s="81">
        <v>12</v>
      </c>
      <c r="AF200" s="81" t="s">
        <v>436</v>
      </c>
      <c r="AG200" s="81" t="s">
        <v>1235</v>
      </c>
      <c r="AH200" s="81">
        <v>1091</v>
      </c>
      <c r="AJ200" s="81" t="s">
        <v>778</v>
      </c>
      <c r="AK200" s="81" t="s">
        <v>779</v>
      </c>
      <c r="AL200" s="81">
        <v>6</v>
      </c>
      <c r="AM200" s="81" t="s">
        <v>529</v>
      </c>
      <c r="AN200" s="81" t="s">
        <v>1199</v>
      </c>
      <c r="AO200" s="81">
        <v>1001</v>
      </c>
      <c r="AQ200" s="81" t="s">
        <v>862</v>
      </c>
      <c r="AR200" s="81" t="s">
        <v>863</v>
      </c>
      <c r="AS200" s="81">
        <v>12</v>
      </c>
      <c r="AT200" s="81" t="s">
        <v>436</v>
      </c>
      <c r="AU200" s="81" t="s">
        <v>1801</v>
      </c>
      <c r="AV200" s="81">
        <v>1429</v>
      </c>
      <c r="AX200" s="81" t="s">
        <v>737</v>
      </c>
      <c r="AY200" s="81" t="s">
        <v>738</v>
      </c>
      <c r="AZ200" s="81">
        <v>2</v>
      </c>
      <c r="BA200" s="81" t="s">
        <v>436</v>
      </c>
      <c r="BB200" s="81" t="s">
        <v>2059</v>
      </c>
      <c r="BC200" s="81">
        <v>1551</v>
      </c>
      <c r="BE200" s="81" t="s">
        <v>871</v>
      </c>
      <c r="BF200" s="81" t="s">
        <v>872</v>
      </c>
      <c r="BG200" s="81">
        <v>6</v>
      </c>
      <c r="BH200" s="81" t="s">
        <v>436</v>
      </c>
      <c r="BI200" s="81" t="s">
        <v>552</v>
      </c>
      <c r="BJ200" s="81">
        <v>1116</v>
      </c>
      <c r="BL200" s="81" t="s">
        <v>778</v>
      </c>
      <c r="BM200" s="81" t="s">
        <v>779</v>
      </c>
      <c r="BN200" s="81">
        <v>1</v>
      </c>
      <c r="BO200" s="81" t="s">
        <v>529</v>
      </c>
      <c r="BP200" s="81" t="s">
        <v>1720</v>
      </c>
      <c r="BQ200" s="81">
        <v>1101</v>
      </c>
      <c r="BS200" s="81" t="s">
        <v>1060</v>
      </c>
      <c r="BT200" s="81" t="s">
        <v>787</v>
      </c>
      <c r="BU200" s="81">
        <v>24</v>
      </c>
      <c r="BV200" s="81" t="s">
        <v>436</v>
      </c>
      <c r="BW200" s="81" t="s">
        <v>1835</v>
      </c>
      <c r="BX200" s="81">
        <v>1163</v>
      </c>
      <c r="BZ200" s="81" t="s">
        <v>887</v>
      </c>
      <c r="CA200" s="81" t="s">
        <v>888</v>
      </c>
      <c r="CB200" s="81">
        <v>8</v>
      </c>
      <c r="CC200" s="81" t="s">
        <v>529</v>
      </c>
      <c r="CD200" s="81" t="s">
        <v>1157</v>
      </c>
      <c r="CE200" s="81">
        <v>1399</v>
      </c>
      <c r="CG200" s="81" t="s">
        <v>780</v>
      </c>
      <c r="CH200" s="81" t="s">
        <v>781</v>
      </c>
      <c r="CI200" s="81">
        <v>12</v>
      </c>
      <c r="CJ200" s="81" t="s">
        <v>436</v>
      </c>
      <c r="CK200" s="81" t="s">
        <v>2173</v>
      </c>
      <c r="CL200" s="81">
        <v>1240</v>
      </c>
      <c r="CN200" s="81" t="s">
        <v>893</v>
      </c>
      <c r="CO200" s="81" t="s">
        <v>894</v>
      </c>
      <c r="CP200" s="81">
        <v>12</v>
      </c>
      <c r="CQ200" s="81" t="s">
        <v>437</v>
      </c>
      <c r="CR200" s="81" t="s">
        <v>2103</v>
      </c>
      <c r="CS200" s="81">
        <v>1506</v>
      </c>
      <c r="CU200" s="136" t="s">
        <v>812</v>
      </c>
      <c r="CV200" s="136" t="s">
        <v>813</v>
      </c>
      <c r="CW200" s="137">
        <v>6</v>
      </c>
      <c r="CX200" s="136" t="s">
        <v>529</v>
      </c>
      <c r="CY200" s="136" t="s">
        <v>1104</v>
      </c>
      <c r="CZ200" s="138">
        <v>1037</v>
      </c>
      <c r="DB200" s="136" t="s">
        <v>2379</v>
      </c>
      <c r="DC200" s="136" t="s">
        <v>2378</v>
      </c>
      <c r="DD200" s="137">
        <v>12</v>
      </c>
      <c r="DE200" s="136" t="s">
        <v>436</v>
      </c>
      <c r="DF200" s="136" t="s">
        <v>1136</v>
      </c>
      <c r="DG200" s="144">
        <v>1313</v>
      </c>
      <c r="DI200" s="136" t="s">
        <v>814</v>
      </c>
      <c r="DJ200" s="136" t="s">
        <v>815</v>
      </c>
      <c r="DK200" s="137">
        <v>48</v>
      </c>
      <c r="DL200" s="136" t="s">
        <v>436</v>
      </c>
      <c r="DM200" s="136" t="s">
        <v>1906</v>
      </c>
      <c r="DN200" s="144">
        <v>1025</v>
      </c>
    </row>
    <row r="201" spans="1:118" x14ac:dyDescent="0.25">
      <c r="A201" s="81" t="s">
        <v>832</v>
      </c>
      <c r="B201" s="81" t="s">
        <v>833</v>
      </c>
      <c r="C201" s="81">
        <v>4</v>
      </c>
      <c r="D201" s="81" t="s">
        <v>436</v>
      </c>
      <c r="E201" s="81" t="s">
        <v>1719</v>
      </c>
      <c r="F201" s="81">
        <v>1482</v>
      </c>
      <c r="H201" s="81" t="s">
        <v>954</v>
      </c>
      <c r="I201" s="81" t="s">
        <v>955</v>
      </c>
      <c r="J201" s="81">
        <v>12</v>
      </c>
      <c r="K201" s="81" t="s">
        <v>436</v>
      </c>
      <c r="L201" s="81" t="s">
        <v>1249</v>
      </c>
      <c r="M201" s="81">
        <v>1121</v>
      </c>
      <c r="O201" s="81" t="s">
        <v>940</v>
      </c>
      <c r="P201" s="81" t="s">
        <v>941</v>
      </c>
      <c r="Q201" s="81">
        <v>12</v>
      </c>
      <c r="R201" s="81" t="s">
        <v>529</v>
      </c>
      <c r="S201" s="81" t="s">
        <v>1127</v>
      </c>
      <c r="T201" s="81">
        <v>1123</v>
      </c>
      <c r="V201" s="81" t="s">
        <v>1041</v>
      </c>
      <c r="W201" s="81" t="s">
        <v>1042</v>
      </c>
      <c r="X201" s="81">
        <v>12</v>
      </c>
      <c r="Y201" s="81" t="s">
        <v>437</v>
      </c>
      <c r="Z201" s="81" t="s">
        <v>1809</v>
      </c>
      <c r="AA201" s="81">
        <v>1064</v>
      </c>
      <c r="AC201" s="81" t="s">
        <v>806</v>
      </c>
      <c r="AD201" s="81" t="s">
        <v>807</v>
      </c>
      <c r="AE201" s="81">
        <v>12</v>
      </c>
      <c r="AF201" s="81" t="s">
        <v>436</v>
      </c>
      <c r="AG201" s="81" t="s">
        <v>1734</v>
      </c>
      <c r="AH201" s="81">
        <v>1118</v>
      </c>
      <c r="AJ201" s="81" t="s">
        <v>1043</v>
      </c>
      <c r="AK201" s="81" t="s">
        <v>1044</v>
      </c>
      <c r="AL201" s="81">
        <v>12</v>
      </c>
      <c r="AM201" s="81" t="s">
        <v>529</v>
      </c>
      <c r="AN201" s="81" t="s">
        <v>1199</v>
      </c>
      <c r="AO201" s="81">
        <v>1001</v>
      </c>
      <c r="AQ201" s="81" t="s">
        <v>880</v>
      </c>
      <c r="AR201" s="81" t="s">
        <v>881</v>
      </c>
      <c r="AS201" s="81">
        <v>2</v>
      </c>
      <c r="AT201" s="81" t="s">
        <v>436</v>
      </c>
      <c r="AU201" s="81" t="s">
        <v>1109</v>
      </c>
      <c r="AV201" s="81">
        <v>1311</v>
      </c>
      <c r="AX201" s="81" t="s">
        <v>737</v>
      </c>
      <c r="AY201" s="81" t="s">
        <v>738</v>
      </c>
      <c r="AZ201" s="81">
        <v>3</v>
      </c>
      <c r="BA201" s="81" t="s">
        <v>529</v>
      </c>
      <c r="BB201" s="81" t="s">
        <v>1157</v>
      </c>
      <c r="BC201" s="81">
        <v>1399</v>
      </c>
      <c r="BE201" s="81" t="s">
        <v>847</v>
      </c>
      <c r="BF201" s="81" t="s">
        <v>848</v>
      </c>
      <c r="BG201" s="81">
        <v>6</v>
      </c>
      <c r="BH201" s="81" t="s">
        <v>436</v>
      </c>
      <c r="BI201" s="81" t="s">
        <v>552</v>
      </c>
      <c r="BJ201" s="81">
        <v>1116</v>
      </c>
      <c r="BL201" s="81" t="s">
        <v>926</v>
      </c>
      <c r="BM201" s="81" t="s">
        <v>927</v>
      </c>
      <c r="BN201" s="81">
        <v>1</v>
      </c>
      <c r="BO201" s="81" t="s">
        <v>436</v>
      </c>
      <c r="BP201" s="81" t="s">
        <v>1883</v>
      </c>
      <c r="BQ201" s="81">
        <v>1009</v>
      </c>
      <c r="BS201" s="81" t="s">
        <v>973</v>
      </c>
      <c r="BT201" s="81" t="s">
        <v>974</v>
      </c>
      <c r="BU201" s="81">
        <v>12</v>
      </c>
      <c r="BV201" s="81" t="s">
        <v>436</v>
      </c>
      <c r="BW201" s="81" t="s">
        <v>1922</v>
      </c>
      <c r="BX201" s="81">
        <v>1391</v>
      </c>
      <c r="BZ201" s="81" t="s">
        <v>816</v>
      </c>
      <c r="CA201" s="81" t="s">
        <v>817</v>
      </c>
      <c r="CB201" s="81">
        <v>8</v>
      </c>
      <c r="CC201" s="81" t="s">
        <v>529</v>
      </c>
      <c r="CD201" s="81" t="s">
        <v>1157</v>
      </c>
      <c r="CE201" s="81">
        <v>1399</v>
      </c>
      <c r="CG201" s="81" t="s">
        <v>806</v>
      </c>
      <c r="CH201" s="81" t="s">
        <v>807</v>
      </c>
      <c r="CI201" s="81">
        <v>12</v>
      </c>
      <c r="CJ201" s="81" t="s">
        <v>437</v>
      </c>
      <c r="CK201" s="81" t="s">
        <v>1101</v>
      </c>
      <c r="CL201" s="81">
        <v>1003</v>
      </c>
      <c r="CN201" s="81" t="s">
        <v>790</v>
      </c>
      <c r="CO201" s="81" t="s">
        <v>791</v>
      </c>
      <c r="CP201" s="81">
        <v>2</v>
      </c>
      <c r="CQ201" s="81" t="s">
        <v>529</v>
      </c>
      <c r="CR201" s="81" t="s">
        <v>1178</v>
      </c>
      <c r="CS201" s="81">
        <v>1431</v>
      </c>
      <c r="CU201" s="136" t="s">
        <v>818</v>
      </c>
      <c r="CV201" s="136" t="s">
        <v>819</v>
      </c>
      <c r="CW201" s="137">
        <v>6</v>
      </c>
      <c r="CX201" s="136" t="s">
        <v>529</v>
      </c>
      <c r="CY201" s="136" t="s">
        <v>1713</v>
      </c>
      <c r="CZ201" s="138">
        <v>1145</v>
      </c>
      <c r="DB201" s="136" t="s">
        <v>2375</v>
      </c>
      <c r="DC201" s="136" t="s">
        <v>2374</v>
      </c>
      <c r="DD201" s="137">
        <v>2</v>
      </c>
      <c r="DE201" s="136" t="s">
        <v>436</v>
      </c>
      <c r="DF201" s="136" t="s">
        <v>1136</v>
      </c>
      <c r="DG201" s="144">
        <v>1313</v>
      </c>
      <c r="DI201" s="136" t="s">
        <v>814</v>
      </c>
      <c r="DJ201" s="136" t="s">
        <v>815</v>
      </c>
      <c r="DK201" s="137">
        <v>12</v>
      </c>
      <c r="DL201" s="136" t="s">
        <v>529</v>
      </c>
      <c r="DM201" s="136" t="s">
        <v>1100</v>
      </c>
      <c r="DN201" s="144">
        <v>1027</v>
      </c>
    </row>
    <row r="202" spans="1:118" x14ac:dyDescent="0.25">
      <c r="A202" s="81" t="s">
        <v>1043</v>
      </c>
      <c r="B202" s="81" t="s">
        <v>1936</v>
      </c>
      <c r="C202" s="81">
        <v>12</v>
      </c>
      <c r="D202" s="81" t="s">
        <v>436</v>
      </c>
      <c r="E202" s="81" t="s">
        <v>1719</v>
      </c>
      <c r="F202" s="81">
        <v>1482</v>
      </c>
      <c r="H202" s="81" t="s">
        <v>832</v>
      </c>
      <c r="I202" s="81" t="s">
        <v>833</v>
      </c>
      <c r="J202" s="81">
        <v>4</v>
      </c>
      <c r="K202" s="81" t="s">
        <v>436</v>
      </c>
      <c r="L202" s="81" t="s">
        <v>1249</v>
      </c>
      <c r="M202" s="81">
        <v>1121</v>
      </c>
      <c r="O202" s="81" t="s">
        <v>1785</v>
      </c>
      <c r="P202" s="81" t="s">
        <v>1618</v>
      </c>
      <c r="Q202" s="81">
        <v>2</v>
      </c>
      <c r="R202" s="81" t="s">
        <v>436</v>
      </c>
      <c r="S202" s="81" t="s">
        <v>1235</v>
      </c>
      <c r="T202" s="81">
        <v>1091</v>
      </c>
      <c r="V202" s="81" t="s">
        <v>942</v>
      </c>
      <c r="W202" s="81" t="s">
        <v>943</v>
      </c>
      <c r="X202" s="81">
        <v>12</v>
      </c>
      <c r="Y202" s="81" t="s">
        <v>437</v>
      </c>
      <c r="Z202" s="81" t="s">
        <v>1809</v>
      </c>
      <c r="AA202" s="81">
        <v>1064</v>
      </c>
      <c r="AC202" s="81" t="s">
        <v>806</v>
      </c>
      <c r="AD202" s="81" t="s">
        <v>807</v>
      </c>
      <c r="AE202" s="81">
        <v>12</v>
      </c>
      <c r="AF202" s="81" t="s">
        <v>436</v>
      </c>
      <c r="AG202" s="81" t="s">
        <v>2318</v>
      </c>
      <c r="AH202" s="81">
        <v>1117</v>
      </c>
      <c r="AJ202" s="81" t="s">
        <v>1010</v>
      </c>
      <c r="AK202" s="81" t="s">
        <v>1011</v>
      </c>
      <c r="AL202" s="81">
        <v>1</v>
      </c>
      <c r="AM202" s="81" t="s">
        <v>529</v>
      </c>
      <c r="AN202" s="81" t="s">
        <v>1227</v>
      </c>
      <c r="AO202" s="81">
        <v>1109</v>
      </c>
      <c r="AQ202" s="81" t="s">
        <v>932</v>
      </c>
      <c r="AR202" s="81" t="s">
        <v>933</v>
      </c>
      <c r="AS202" s="81">
        <v>2</v>
      </c>
      <c r="AT202" s="81" t="s">
        <v>436</v>
      </c>
      <c r="AU202" s="81" t="s">
        <v>1109</v>
      </c>
      <c r="AV202" s="81">
        <v>1311</v>
      </c>
      <c r="AX202" s="81" t="s">
        <v>737</v>
      </c>
      <c r="AY202" s="81" t="s">
        <v>738</v>
      </c>
      <c r="AZ202" s="81">
        <v>3</v>
      </c>
      <c r="BA202" s="81" t="s">
        <v>529</v>
      </c>
      <c r="BB202" s="81" t="s">
        <v>1694</v>
      </c>
      <c r="BC202" s="81">
        <v>1504</v>
      </c>
      <c r="BE202" s="81" t="s">
        <v>878</v>
      </c>
      <c r="BF202" s="81" t="s">
        <v>879</v>
      </c>
      <c r="BG202" s="81">
        <v>6</v>
      </c>
      <c r="BH202" s="81" t="s">
        <v>436</v>
      </c>
      <c r="BI202" s="81" t="s">
        <v>552</v>
      </c>
      <c r="BJ202" s="81">
        <v>1116</v>
      </c>
      <c r="BL202" s="81" t="s">
        <v>822</v>
      </c>
      <c r="BM202" s="81" t="s">
        <v>823</v>
      </c>
      <c r="BN202" s="81">
        <v>12</v>
      </c>
      <c r="BO202" s="81" t="s">
        <v>436</v>
      </c>
      <c r="BP202" s="81" t="s">
        <v>1835</v>
      </c>
      <c r="BQ202" s="81">
        <v>1163</v>
      </c>
      <c r="BS202" s="81" t="s">
        <v>979</v>
      </c>
      <c r="BT202" s="81" t="s">
        <v>980</v>
      </c>
      <c r="BU202" s="81">
        <v>12</v>
      </c>
      <c r="BV202" s="81" t="s">
        <v>436</v>
      </c>
      <c r="BW202" s="81" t="s">
        <v>1922</v>
      </c>
      <c r="BX202" s="81">
        <v>1391</v>
      </c>
      <c r="BZ202" s="81" t="s">
        <v>864</v>
      </c>
      <c r="CA202" s="81" t="s">
        <v>865</v>
      </c>
      <c r="CB202" s="81">
        <v>4</v>
      </c>
      <c r="CC202" s="81" t="s">
        <v>529</v>
      </c>
      <c r="CD202" s="81" t="s">
        <v>1157</v>
      </c>
      <c r="CE202" s="81">
        <v>1399</v>
      </c>
      <c r="CG202" s="81" t="s">
        <v>780</v>
      </c>
      <c r="CH202" s="81" t="s">
        <v>781</v>
      </c>
      <c r="CI202" s="81">
        <v>12</v>
      </c>
      <c r="CJ202" s="81" t="s">
        <v>437</v>
      </c>
      <c r="CK202" s="81" t="s">
        <v>1101</v>
      </c>
      <c r="CL202" s="81">
        <v>1003</v>
      </c>
      <c r="CN202" s="81" t="s">
        <v>942</v>
      </c>
      <c r="CO202" s="81" t="s">
        <v>943</v>
      </c>
      <c r="CP202" s="81">
        <v>12</v>
      </c>
      <c r="CQ202" s="81" t="s">
        <v>437</v>
      </c>
      <c r="CR202" s="81" t="s">
        <v>2103</v>
      </c>
      <c r="CS202" s="81">
        <v>1506</v>
      </c>
      <c r="CU202" s="136" t="s">
        <v>873</v>
      </c>
      <c r="CV202" s="136" t="s">
        <v>874</v>
      </c>
      <c r="CW202" s="137">
        <v>4</v>
      </c>
      <c r="CX202" s="136" t="s">
        <v>529</v>
      </c>
      <c r="CY202" s="136" t="s">
        <v>1824</v>
      </c>
      <c r="CZ202" s="138">
        <v>1372</v>
      </c>
      <c r="DB202" s="136" t="s">
        <v>2379</v>
      </c>
      <c r="DC202" s="136" t="s">
        <v>2378</v>
      </c>
      <c r="DD202" s="137">
        <v>12</v>
      </c>
      <c r="DE202" s="136" t="s">
        <v>436</v>
      </c>
      <c r="DF202" s="136" t="s">
        <v>552</v>
      </c>
      <c r="DG202" s="144">
        <v>1116</v>
      </c>
      <c r="DI202" s="136" t="s">
        <v>814</v>
      </c>
      <c r="DJ202" s="136" t="s">
        <v>815</v>
      </c>
      <c r="DK202" s="137">
        <v>24</v>
      </c>
      <c r="DL202" s="136" t="s">
        <v>529</v>
      </c>
      <c r="DM202" s="136" t="s">
        <v>1770</v>
      </c>
      <c r="DN202" s="144">
        <v>1037</v>
      </c>
    </row>
    <row r="203" spans="1:118" x14ac:dyDescent="0.25">
      <c r="A203" s="81" t="s">
        <v>852</v>
      </c>
      <c r="B203" s="81" t="s">
        <v>853</v>
      </c>
      <c r="C203" s="81">
        <v>12</v>
      </c>
      <c r="D203" s="81" t="s">
        <v>436</v>
      </c>
      <c r="E203" s="81" t="s">
        <v>1719</v>
      </c>
      <c r="F203" s="81">
        <v>1482</v>
      </c>
      <c r="H203" s="81" t="s">
        <v>733</v>
      </c>
      <c r="I203" s="81" t="s">
        <v>734</v>
      </c>
      <c r="J203" s="81">
        <v>12</v>
      </c>
      <c r="K203" s="81" t="s">
        <v>436</v>
      </c>
      <c r="L203" s="81" t="s">
        <v>1249</v>
      </c>
      <c r="M203" s="81">
        <v>1121</v>
      </c>
      <c r="O203" s="81" t="s">
        <v>1783</v>
      </c>
      <c r="P203" s="81" t="s">
        <v>1025</v>
      </c>
      <c r="Q203" s="81">
        <v>2</v>
      </c>
      <c r="R203" s="81" t="s">
        <v>436</v>
      </c>
      <c r="S203" s="81" t="s">
        <v>1235</v>
      </c>
      <c r="T203" s="81">
        <v>1091</v>
      </c>
      <c r="V203" s="81" t="s">
        <v>2269</v>
      </c>
      <c r="W203" s="81" t="s">
        <v>767</v>
      </c>
      <c r="X203" s="81">
        <v>4</v>
      </c>
      <c r="Y203" s="81" t="s">
        <v>437</v>
      </c>
      <c r="Z203" s="81" t="s">
        <v>1809</v>
      </c>
      <c r="AA203" s="81">
        <v>1064</v>
      </c>
      <c r="AC203" s="81" t="s">
        <v>852</v>
      </c>
      <c r="AD203" s="81" t="s">
        <v>853</v>
      </c>
      <c r="AE203" s="81">
        <v>12</v>
      </c>
      <c r="AF203" s="81" t="s">
        <v>436</v>
      </c>
      <c r="AG203" s="81" t="s">
        <v>1735</v>
      </c>
      <c r="AH203" s="81">
        <v>1435</v>
      </c>
      <c r="AJ203" s="81" t="s">
        <v>1065</v>
      </c>
      <c r="AK203" s="81" t="s">
        <v>1066</v>
      </c>
      <c r="AL203" s="81">
        <v>1</v>
      </c>
      <c r="AM203" s="81" t="s">
        <v>529</v>
      </c>
      <c r="AN203" s="81" t="s">
        <v>1227</v>
      </c>
      <c r="AO203" s="81">
        <v>1109</v>
      </c>
      <c r="AQ203" s="81" t="s">
        <v>845</v>
      </c>
      <c r="AR203" s="81" t="s">
        <v>846</v>
      </c>
      <c r="AS203" s="81">
        <v>2</v>
      </c>
      <c r="AT203" s="81" t="s">
        <v>436</v>
      </c>
      <c r="AU203" s="81" t="s">
        <v>1109</v>
      </c>
      <c r="AV203" s="81">
        <v>1311</v>
      </c>
      <c r="AX203" s="81" t="s">
        <v>737</v>
      </c>
      <c r="AY203" s="81" t="s">
        <v>738</v>
      </c>
      <c r="AZ203" s="81">
        <v>9</v>
      </c>
      <c r="BA203" s="81" t="s">
        <v>436</v>
      </c>
      <c r="BB203" s="81" t="s">
        <v>717</v>
      </c>
      <c r="BC203" s="81">
        <v>1538</v>
      </c>
      <c r="BE203" s="81" t="s">
        <v>770</v>
      </c>
      <c r="BF203" s="81" t="s">
        <v>771</v>
      </c>
      <c r="BG203" s="81">
        <v>8</v>
      </c>
      <c r="BH203" s="81" t="s">
        <v>436</v>
      </c>
      <c r="BI203" s="81" t="s">
        <v>552</v>
      </c>
      <c r="BJ203" s="81">
        <v>1116</v>
      </c>
      <c r="BL203" s="81" t="s">
        <v>969</v>
      </c>
      <c r="BM203" s="81" t="s">
        <v>970</v>
      </c>
      <c r="BN203" s="81">
        <v>12</v>
      </c>
      <c r="BO203" s="81" t="s">
        <v>529</v>
      </c>
      <c r="BP203" s="81" t="s">
        <v>1720</v>
      </c>
      <c r="BQ203" s="81">
        <v>1101</v>
      </c>
      <c r="BS203" s="81" t="s">
        <v>804</v>
      </c>
      <c r="BT203" s="81" t="s">
        <v>805</v>
      </c>
      <c r="BU203" s="81">
        <v>12</v>
      </c>
      <c r="BV203" s="81" t="s">
        <v>529</v>
      </c>
      <c r="BW203" s="81" t="s">
        <v>1763</v>
      </c>
      <c r="BX203" s="81">
        <v>1086</v>
      </c>
      <c r="BZ203" s="81" t="s">
        <v>737</v>
      </c>
      <c r="CA203" s="81" t="s">
        <v>738</v>
      </c>
      <c r="CB203" s="81">
        <v>4</v>
      </c>
      <c r="CC203" s="81" t="s">
        <v>529</v>
      </c>
      <c r="CD203" s="81" t="s">
        <v>1157</v>
      </c>
      <c r="CE203" s="81">
        <v>1399</v>
      </c>
      <c r="CG203" s="81" t="s">
        <v>969</v>
      </c>
      <c r="CH203" s="81" t="s">
        <v>970</v>
      </c>
      <c r="CI203" s="81">
        <v>12</v>
      </c>
      <c r="CJ203" s="81" t="s">
        <v>437</v>
      </c>
      <c r="CK203" s="81" t="s">
        <v>1234</v>
      </c>
      <c r="CL203" s="81">
        <v>1043</v>
      </c>
      <c r="CN203" s="81" t="s">
        <v>954</v>
      </c>
      <c r="CO203" s="81" t="s">
        <v>955</v>
      </c>
      <c r="CP203" s="81">
        <v>4</v>
      </c>
      <c r="CQ203" s="81" t="s">
        <v>529</v>
      </c>
      <c r="CR203" s="81" t="s">
        <v>1178</v>
      </c>
      <c r="CS203" s="81">
        <v>1431</v>
      </c>
      <c r="CU203" s="136" t="s">
        <v>2386</v>
      </c>
      <c r="CV203" s="136" t="s">
        <v>817</v>
      </c>
      <c r="CW203" s="137">
        <v>6</v>
      </c>
      <c r="CX203" s="136" t="s">
        <v>529</v>
      </c>
      <c r="CY203" s="136" t="s">
        <v>1824</v>
      </c>
      <c r="CZ203" s="138">
        <v>1372</v>
      </c>
      <c r="DB203" s="136" t="s">
        <v>2377</v>
      </c>
      <c r="DC203" s="136" t="s">
        <v>2376</v>
      </c>
      <c r="DD203" s="137">
        <v>4</v>
      </c>
      <c r="DE203" s="136" t="s">
        <v>436</v>
      </c>
      <c r="DF203" s="136" t="s">
        <v>552</v>
      </c>
      <c r="DG203" s="144">
        <v>1116</v>
      </c>
      <c r="DI203" s="136" t="s">
        <v>814</v>
      </c>
      <c r="DJ203" s="136" t="s">
        <v>815</v>
      </c>
      <c r="DK203" s="137">
        <v>12</v>
      </c>
      <c r="DL203" s="136" t="s">
        <v>529</v>
      </c>
      <c r="DM203" s="136" t="s">
        <v>2176</v>
      </c>
      <c r="DN203" s="144">
        <v>1555</v>
      </c>
    </row>
    <row r="204" spans="1:118" x14ac:dyDescent="0.25">
      <c r="A204" s="81" t="s">
        <v>946</v>
      </c>
      <c r="B204" s="81" t="s">
        <v>947</v>
      </c>
      <c r="C204" s="81">
        <v>12</v>
      </c>
      <c r="D204" s="81" t="s">
        <v>436</v>
      </c>
      <c r="E204" s="81" t="s">
        <v>1719</v>
      </c>
      <c r="F204" s="81">
        <v>1482</v>
      </c>
      <c r="H204" s="81" t="s">
        <v>969</v>
      </c>
      <c r="I204" s="81" t="s">
        <v>970</v>
      </c>
      <c r="J204" s="81">
        <v>12</v>
      </c>
      <c r="K204" s="81" t="s">
        <v>529</v>
      </c>
      <c r="L204" s="81" t="s">
        <v>1903</v>
      </c>
      <c r="M204" s="81">
        <v>1296</v>
      </c>
      <c r="O204" s="81" t="s">
        <v>1788</v>
      </c>
      <c r="P204" s="81" t="s">
        <v>1012</v>
      </c>
      <c r="Q204" s="81">
        <v>2</v>
      </c>
      <c r="R204" s="81" t="s">
        <v>436</v>
      </c>
      <c r="S204" s="81" t="s">
        <v>1235</v>
      </c>
      <c r="T204" s="81">
        <v>1091</v>
      </c>
      <c r="V204" s="81" t="s">
        <v>852</v>
      </c>
      <c r="W204" s="81" t="s">
        <v>853</v>
      </c>
      <c r="X204" s="81">
        <v>12</v>
      </c>
      <c r="Y204" s="81" t="s">
        <v>436</v>
      </c>
      <c r="Z204" s="81" t="s">
        <v>1745</v>
      </c>
      <c r="AA204" s="81">
        <v>1076</v>
      </c>
      <c r="AC204" s="81" t="s">
        <v>852</v>
      </c>
      <c r="AD204" s="81" t="s">
        <v>853</v>
      </c>
      <c r="AE204" s="81">
        <v>12</v>
      </c>
      <c r="AF204" s="81" t="s">
        <v>436</v>
      </c>
      <c r="AG204" s="81" t="s">
        <v>1709</v>
      </c>
      <c r="AH204" s="81">
        <v>1297</v>
      </c>
      <c r="AJ204" s="81" t="s">
        <v>956</v>
      </c>
      <c r="AK204" s="81" t="s">
        <v>957</v>
      </c>
      <c r="AL204" s="81">
        <v>1</v>
      </c>
      <c r="AM204" s="81" t="s">
        <v>529</v>
      </c>
      <c r="AN204" s="81" t="s">
        <v>1227</v>
      </c>
      <c r="AO204" s="81">
        <v>1109</v>
      </c>
      <c r="AQ204" s="81" t="s">
        <v>897</v>
      </c>
      <c r="AR204" s="81" t="s">
        <v>898</v>
      </c>
      <c r="AS204" s="81">
        <v>2</v>
      </c>
      <c r="AT204" s="81" t="s">
        <v>436</v>
      </c>
      <c r="AU204" s="81" t="s">
        <v>1109</v>
      </c>
      <c r="AV204" s="81">
        <v>1311</v>
      </c>
      <c r="AX204" s="81" t="s">
        <v>737</v>
      </c>
      <c r="AY204" s="81" t="s">
        <v>738</v>
      </c>
      <c r="AZ204" s="81">
        <v>2</v>
      </c>
      <c r="BA204" s="81" t="s">
        <v>529</v>
      </c>
      <c r="BB204" s="81" t="s">
        <v>1131</v>
      </c>
      <c r="BC204" s="81">
        <v>1509</v>
      </c>
      <c r="BE204" s="81" t="s">
        <v>948</v>
      </c>
      <c r="BF204" s="81" t="s">
        <v>949</v>
      </c>
      <c r="BG204" s="81">
        <v>10</v>
      </c>
      <c r="BH204" s="81" t="s">
        <v>436</v>
      </c>
      <c r="BI204" s="81" t="s">
        <v>552</v>
      </c>
      <c r="BJ204" s="81">
        <v>1116</v>
      </c>
      <c r="BL204" s="81" t="s">
        <v>1043</v>
      </c>
      <c r="BM204" s="81" t="s">
        <v>1044</v>
      </c>
      <c r="BN204" s="81">
        <v>12</v>
      </c>
      <c r="BO204" s="81" t="s">
        <v>436</v>
      </c>
      <c r="BP204" s="81" t="s">
        <v>1835</v>
      </c>
      <c r="BQ204" s="81">
        <v>1163</v>
      </c>
      <c r="BS204" s="81" t="s">
        <v>782</v>
      </c>
      <c r="BT204" s="81" t="s">
        <v>783</v>
      </c>
      <c r="BU204" s="81">
        <v>12</v>
      </c>
      <c r="BV204" s="81" t="s">
        <v>529</v>
      </c>
      <c r="BW204" s="81" t="s">
        <v>1763</v>
      </c>
      <c r="BX204" s="81">
        <v>1086</v>
      </c>
      <c r="BZ204" s="81" t="s">
        <v>727</v>
      </c>
      <c r="CA204" s="81" t="s">
        <v>728</v>
      </c>
      <c r="CB204" s="81">
        <v>2</v>
      </c>
      <c r="CC204" s="81" t="s">
        <v>529</v>
      </c>
      <c r="CD204" s="81" t="s">
        <v>1157</v>
      </c>
      <c r="CE204" s="81">
        <v>1399</v>
      </c>
      <c r="CG204" s="81" t="s">
        <v>1060</v>
      </c>
      <c r="CH204" s="81" t="s">
        <v>787</v>
      </c>
      <c r="CI204" s="81">
        <v>12</v>
      </c>
      <c r="CJ204" s="81" t="s">
        <v>437</v>
      </c>
      <c r="CK204" s="81" t="s">
        <v>1234</v>
      </c>
      <c r="CL204" s="81">
        <v>1043</v>
      </c>
      <c r="CN204" s="81" t="s">
        <v>860</v>
      </c>
      <c r="CO204" s="81" t="s">
        <v>861</v>
      </c>
      <c r="CP204" s="81">
        <v>4</v>
      </c>
      <c r="CQ204" s="81" t="s">
        <v>437</v>
      </c>
      <c r="CR204" s="81" t="s">
        <v>2103</v>
      </c>
      <c r="CS204" s="81">
        <v>1506</v>
      </c>
      <c r="CU204" s="136" t="s">
        <v>770</v>
      </c>
      <c r="CV204" s="136" t="s">
        <v>771</v>
      </c>
      <c r="CW204" s="137">
        <v>4</v>
      </c>
      <c r="CX204" s="136" t="s">
        <v>436</v>
      </c>
      <c r="CY204" s="136" t="s">
        <v>1122</v>
      </c>
      <c r="CZ204" s="138">
        <v>1213</v>
      </c>
      <c r="DB204" s="136" t="s">
        <v>2379</v>
      </c>
      <c r="DC204" s="136" t="s">
        <v>2378</v>
      </c>
      <c r="DD204" s="137">
        <v>12</v>
      </c>
      <c r="DE204" s="136" t="s">
        <v>436</v>
      </c>
      <c r="DF204" s="136" t="s">
        <v>2060</v>
      </c>
      <c r="DG204" s="144">
        <v>1098</v>
      </c>
      <c r="DI204" s="136" t="s">
        <v>814</v>
      </c>
      <c r="DJ204" s="136" t="s">
        <v>815</v>
      </c>
      <c r="DK204" s="137">
        <v>12</v>
      </c>
      <c r="DL204" s="136" t="s">
        <v>529</v>
      </c>
      <c r="DM204" s="136" t="s">
        <v>1129</v>
      </c>
      <c r="DN204" s="144">
        <v>1028</v>
      </c>
    </row>
    <row r="205" spans="1:118" x14ac:dyDescent="0.25">
      <c r="A205" s="81" t="s">
        <v>804</v>
      </c>
      <c r="B205" s="81" t="s">
        <v>805</v>
      </c>
      <c r="C205" s="81">
        <v>12</v>
      </c>
      <c r="D205" s="81" t="s">
        <v>436</v>
      </c>
      <c r="E205" s="81" t="s">
        <v>1719</v>
      </c>
      <c r="F205" s="81">
        <v>1482</v>
      </c>
      <c r="H205" s="81" t="s">
        <v>818</v>
      </c>
      <c r="I205" s="81" t="s">
        <v>819</v>
      </c>
      <c r="J205" s="81">
        <v>4</v>
      </c>
      <c r="K205" s="81" t="s">
        <v>529</v>
      </c>
      <c r="L205" s="81" t="s">
        <v>1903</v>
      </c>
      <c r="M205" s="81">
        <v>1296</v>
      </c>
      <c r="O205" s="81" t="s">
        <v>1847</v>
      </c>
      <c r="P205" s="81" t="s">
        <v>1635</v>
      </c>
      <c r="Q205" s="81">
        <v>2</v>
      </c>
      <c r="R205" s="81" t="s">
        <v>436</v>
      </c>
      <c r="S205" s="81" t="s">
        <v>1235</v>
      </c>
      <c r="T205" s="81">
        <v>1091</v>
      </c>
      <c r="V205" s="81" t="s">
        <v>895</v>
      </c>
      <c r="W205" s="81" t="s">
        <v>896</v>
      </c>
      <c r="X205" s="81">
        <v>12</v>
      </c>
      <c r="Y205" s="81" t="s">
        <v>436</v>
      </c>
      <c r="Z205" s="81" t="s">
        <v>1745</v>
      </c>
      <c r="AA205" s="81">
        <v>1076</v>
      </c>
      <c r="AC205" s="81" t="s">
        <v>908</v>
      </c>
      <c r="AD205" s="81" t="s">
        <v>909</v>
      </c>
      <c r="AE205" s="81">
        <v>12</v>
      </c>
      <c r="AF205" s="81" t="s">
        <v>529</v>
      </c>
      <c r="AG205" s="81" t="s">
        <v>1737</v>
      </c>
      <c r="AH205" s="81">
        <v>1069</v>
      </c>
      <c r="AJ205" s="81" t="s">
        <v>1067</v>
      </c>
      <c r="AK205" s="81" t="s">
        <v>1068</v>
      </c>
      <c r="AL205" s="81">
        <v>12</v>
      </c>
      <c r="AM205" s="81" t="s">
        <v>529</v>
      </c>
      <c r="AN205" s="81" t="s">
        <v>1227</v>
      </c>
      <c r="AO205" s="81">
        <v>1109</v>
      </c>
      <c r="AQ205" s="81" t="s">
        <v>727</v>
      </c>
      <c r="AR205" s="81" t="s">
        <v>728</v>
      </c>
      <c r="AS205" s="81">
        <v>4</v>
      </c>
      <c r="AT205" s="81" t="s">
        <v>436</v>
      </c>
      <c r="AU205" s="81" t="s">
        <v>1109</v>
      </c>
      <c r="AV205" s="81">
        <v>1311</v>
      </c>
      <c r="AX205" s="81" t="s">
        <v>737</v>
      </c>
      <c r="AY205" s="81" t="s">
        <v>738</v>
      </c>
      <c r="AZ205" s="81">
        <v>2</v>
      </c>
      <c r="BA205" s="81" t="s">
        <v>436</v>
      </c>
      <c r="BB205" s="81" t="s">
        <v>1143</v>
      </c>
      <c r="BC205" s="81">
        <v>1223</v>
      </c>
      <c r="BE205" s="81" t="s">
        <v>818</v>
      </c>
      <c r="BF205" s="81" t="s">
        <v>819</v>
      </c>
      <c r="BG205" s="81">
        <v>4</v>
      </c>
      <c r="BH205" s="81" t="s">
        <v>436</v>
      </c>
      <c r="BI205" s="81" t="s">
        <v>552</v>
      </c>
      <c r="BJ205" s="81">
        <v>1116</v>
      </c>
      <c r="BL205" s="81" t="s">
        <v>1060</v>
      </c>
      <c r="BM205" s="81" t="s">
        <v>787</v>
      </c>
      <c r="BN205" s="81">
        <v>12</v>
      </c>
      <c r="BO205" s="81" t="s">
        <v>436</v>
      </c>
      <c r="BP205" s="81" t="s">
        <v>1835</v>
      </c>
      <c r="BQ205" s="81">
        <v>1163</v>
      </c>
      <c r="BS205" s="81" t="s">
        <v>780</v>
      </c>
      <c r="BT205" s="81" t="s">
        <v>781</v>
      </c>
      <c r="BU205" s="81">
        <v>12</v>
      </c>
      <c r="BV205" s="81" t="s">
        <v>436</v>
      </c>
      <c r="BW205" s="81" t="s">
        <v>1217</v>
      </c>
      <c r="BX205" s="81">
        <v>1160</v>
      </c>
      <c r="BZ205" s="81" t="s">
        <v>729</v>
      </c>
      <c r="CA205" s="81" t="s">
        <v>730</v>
      </c>
      <c r="CB205" s="81">
        <v>4</v>
      </c>
      <c r="CC205" s="81" t="s">
        <v>529</v>
      </c>
      <c r="CD205" s="81" t="s">
        <v>1157</v>
      </c>
      <c r="CE205" s="81">
        <v>1399</v>
      </c>
      <c r="CG205" s="81" t="s">
        <v>973</v>
      </c>
      <c r="CH205" s="81" t="s">
        <v>974</v>
      </c>
      <c r="CI205" s="81">
        <v>12</v>
      </c>
      <c r="CJ205" s="81" t="s">
        <v>437</v>
      </c>
      <c r="CK205" s="81" t="s">
        <v>1707</v>
      </c>
      <c r="CL205" s="81">
        <v>1110</v>
      </c>
      <c r="CN205" s="81" t="s">
        <v>842</v>
      </c>
      <c r="CO205" s="81" t="s">
        <v>843</v>
      </c>
      <c r="CP205" s="81">
        <v>2</v>
      </c>
      <c r="CQ205" s="81" t="s">
        <v>529</v>
      </c>
      <c r="CR205" s="81" t="s">
        <v>1178</v>
      </c>
      <c r="CS205" s="81">
        <v>1431</v>
      </c>
      <c r="CU205" s="136" t="s">
        <v>2386</v>
      </c>
      <c r="CV205" s="136" t="s">
        <v>817</v>
      </c>
      <c r="CW205" s="137">
        <v>8</v>
      </c>
      <c r="CX205" s="136" t="s">
        <v>529</v>
      </c>
      <c r="CY205" s="136" t="s">
        <v>1713</v>
      </c>
      <c r="CZ205" s="138">
        <v>1145</v>
      </c>
      <c r="DB205" s="136" t="s">
        <v>2375</v>
      </c>
      <c r="DC205" s="136" t="s">
        <v>2374</v>
      </c>
      <c r="DD205" s="137">
        <v>1</v>
      </c>
      <c r="DE205" s="136" t="s">
        <v>436</v>
      </c>
      <c r="DF205" s="136" t="s">
        <v>2060</v>
      </c>
      <c r="DG205" s="144">
        <v>1098</v>
      </c>
      <c r="DI205" s="136" t="s">
        <v>814</v>
      </c>
      <c r="DJ205" s="136" t="s">
        <v>815</v>
      </c>
      <c r="DK205" s="137">
        <v>12</v>
      </c>
      <c r="DL205" s="136" t="s">
        <v>436</v>
      </c>
      <c r="DM205" s="136" t="s">
        <v>1235</v>
      </c>
      <c r="DN205" s="144">
        <v>1091</v>
      </c>
    </row>
    <row r="206" spans="1:118" x14ac:dyDescent="0.25">
      <c r="A206" s="81" t="s">
        <v>988</v>
      </c>
      <c r="B206" s="81" t="s">
        <v>1937</v>
      </c>
      <c r="C206" s="81">
        <v>24</v>
      </c>
      <c r="D206" s="81" t="s">
        <v>436</v>
      </c>
      <c r="E206" s="81" t="s">
        <v>1719</v>
      </c>
      <c r="F206" s="81">
        <v>1482</v>
      </c>
      <c r="H206" s="81" t="s">
        <v>816</v>
      </c>
      <c r="I206" s="81" t="s">
        <v>817</v>
      </c>
      <c r="J206" s="81">
        <v>4</v>
      </c>
      <c r="K206" s="81" t="s">
        <v>529</v>
      </c>
      <c r="L206" s="81" t="s">
        <v>1903</v>
      </c>
      <c r="M206" s="81">
        <v>1296</v>
      </c>
      <c r="O206" s="81" t="s">
        <v>737</v>
      </c>
      <c r="P206" s="81" t="s">
        <v>738</v>
      </c>
      <c r="Q206" s="81">
        <v>16</v>
      </c>
      <c r="R206" s="81" t="s">
        <v>436</v>
      </c>
      <c r="S206" s="81" t="s">
        <v>1235</v>
      </c>
      <c r="T206" s="81">
        <v>1091</v>
      </c>
      <c r="V206" s="81" t="s">
        <v>902</v>
      </c>
      <c r="W206" s="81" t="s">
        <v>903</v>
      </c>
      <c r="X206" s="81">
        <v>4</v>
      </c>
      <c r="Y206" s="81" t="s">
        <v>436</v>
      </c>
      <c r="Z206" s="81" t="s">
        <v>1745</v>
      </c>
      <c r="AA206" s="81">
        <v>1076</v>
      </c>
      <c r="AC206" s="81" t="s">
        <v>908</v>
      </c>
      <c r="AD206" s="81" t="s">
        <v>909</v>
      </c>
      <c r="AE206" s="81">
        <v>12</v>
      </c>
      <c r="AF206" s="81" t="s">
        <v>436</v>
      </c>
      <c r="AG206" s="81" t="s">
        <v>1217</v>
      </c>
      <c r="AH206" s="81">
        <v>1160</v>
      </c>
      <c r="AJ206" s="81" t="s">
        <v>960</v>
      </c>
      <c r="AK206" s="81" t="s">
        <v>961</v>
      </c>
      <c r="AL206" s="81">
        <v>12</v>
      </c>
      <c r="AM206" s="81" t="s">
        <v>436</v>
      </c>
      <c r="AN206" s="81" t="s">
        <v>1209</v>
      </c>
      <c r="AO206" s="81">
        <v>1213</v>
      </c>
      <c r="AQ206" s="81" t="s">
        <v>880</v>
      </c>
      <c r="AR206" s="81" t="s">
        <v>881</v>
      </c>
      <c r="AS206" s="81">
        <v>2</v>
      </c>
      <c r="AT206" s="81" t="s">
        <v>436</v>
      </c>
      <c r="AU206" s="81" t="s">
        <v>2051</v>
      </c>
      <c r="AV206" s="81">
        <v>1551</v>
      </c>
      <c r="AX206" s="81" t="s">
        <v>737</v>
      </c>
      <c r="AY206" s="81" t="s">
        <v>738</v>
      </c>
      <c r="AZ206" s="81">
        <v>3</v>
      </c>
      <c r="BA206" s="81" t="s">
        <v>529</v>
      </c>
      <c r="BB206" s="81" t="s">
        <v>1104</v>
      </c>
      <c r="BC206" s="81">
        <v>1037</v>
      </c>
      <c r="BE206" s="81" t="s">
        <v>849</v>
      </c>
      <c r="BF206" s="81" t="s">
        <v>850</v>
      </c>
      <c r="BG206" s="81">
        <v>6</v>
      </c>
      <c r="BH206" s="81" t="s">
        <v>436</v>
      </c>
      <c r="BI206" s="81" t="s">
        <v>552</v>
      </c>
      <c r="BJ206" s="81">
        <v>1116</v>
      </c>
      <c r="BL206" s="81" t="s">
        <v>994</v>
      </c>
      <c r="BM206" s="81" t="s">
        <v>995</v>
      </c>
      <c r="BN206" s="81">
        <v>12</v>
      </c>
      <c r="BO206" s="81" t="s">
        <v>529</v>
      </c>
      <c r="BP206" s="81" t="s">
        <v>1720</v>
      </c>
      <c r="BQ206" s="81">
        <v>1101</v>
      </c>
      <c r="BS206" s="81" t="s">
        <v>747</v>
      </c>
      <c r="BT206" s="81" t="s">
        <v>748</v>
      </c>
      <c r="BU206" s="81">
        <v>12</v>
      </c>
      <c r="BV206" s="81" t="s">
        <v>436</v>
      </c>
      <c r="BW206" s="81" t="s">
        <v>1217</v>
      </c>
      <c r="BX206" s="81">
        <v>1160</v>
      </c>
      <c r="BZ206" s="81" t="s">
        <v>834</v>
      </c>
      <c r="CA206" s="81" t="s">
        <v>835</v>
      </c>
      <c r="CB206" s="81">
        <v>2</v>
      </c>
      <c r="CC206" s="81" t="s">
        <v>529</v>
      </c>
      <c r="CD206" s="81" t="s">
        <v>1115</v>
      </c>
      <c r="CE206" s="81">
        <v>1487</v>
      </c>
      <c r="CG206" s="81" t="s">
        <v>780</v>
      </c>
      <c r="CH206" s="81" t="s">
        <v>781</v>
      </c>
      <c r="CI206" s="81">
        <v>12</v>
      </c>
      <c r="CJ206" s="81" t="s">
        <v>437</v>
      </c>
      <c r="CK206" s="81" t="s">
        <v>1707</v>
      </c>
      <c r="CL206" s="81">
        <v>1110</v>
      </c>
      <c r="CN206" s="81" t="s">
        <v>768</v>
      </c>
      <c r="CO206" s="81" t="s">
        <v>769</v>
      </c>
      <c r="CP206" s="81">
        <v>4</v>
      </c>
      <c r="CQ206" s="81" t="s">
        <v>529</v>
      </c>
      <c r="CR206" s="81" t="s">
        <v>1178</v>
      </c>
      <c r="CS206" s="81">
        <v>1431</v>
      </c>
      <c r="CU206" s="136" t="s">
        <v>948</v>
      </c>
      <c r="CV206" s="136" t="s">
        <v>949</v>
      </c>
      <c r="CW206" s="137">
        <v>4</v>
      </c>
      <c r="CX206" s="136" t="s">
        <v>529</v>
      </c>
      <c r="CY206" s="136" t="s">
        <v>1713</v>
      </c>
      <c r="CZ206" s="138">
        <v>1145</v>
      </c>
      <c r="DB206" s="136" t="s">
        <v>2377</v>
      </c>
      <c r="DC206" s="136" t="s">
        <v>2376</v>
      </c>
      <c r="DD206" s="137">
        <v>2</v>
      </c>
      <c r="DE206" s="136" t="s">
        <v>436</v>
      </c>
      <c r="DF206" s="136" t="s">
        <v>2060</v>
      </c>
      <c r="DG206" s="144">
        <v>1098</v>
      </c>
      <c r="DI206" s="136" t="s">
        <v>814</v>
      </c>
      <c r="DJ206" s="136" t="s">
        <v>815</v>
      </c>
      <c r="DK206" s="137">
        <v>12</v>
      </c>
      <c r="DL206" s="136" t="s">
        <v>529</v>
      </c>
      <c r="DM206" s="136" t="s">
        <v>2314</v>
      </c>
      <c r="DN206" s="144">
        <v>1031</v>
      </c>
    </row>
    <row r="207" spans="1:118" x14ac:dyDescent="0.25">
      <c r="A207" s="81" t="s">
        <v>814</v>
      </c>
      <c r="B207" s="81" t="s">
        <v>815</v>
      </c>
      <c r="C207" s="81">
        <v>24</v>
      </c>
      <c r="D207" s="81" t="s">
        <v>436</v>
      </c>
      <c r="E207" s="81" t="s">
        <v>1719</v>
      </c>
      <c r="F207" s="81">
        <v>1482</v>
      </c>
      <c r="H207" s="81" t="s">
        <v>864</v>
      </c>
      <c r="I207" s="81" t="s">
        <v>865</v>
      </c>
      <c r="J207" s="81">
        <v>4</v>
      </c>
      <c r="K207" s="81" t="s">
        <v>529</v>
      </c>
      <c r="L207" s="81" t="s">
        <v>1903</v>
      </c>
      <c r="M207" s="81">
        <v>1296</v>
      </c>
      <c r="O207" s="81" t="s">
        <v>822</v>
      </c>
      <c r="P207" s="81" t="s">
        <v>823</v>
      </c>
      <c r="Q207" s="81">
        <v>12</v>
      </c>
      <c r="R207" s="81" t="s">
        <v>529</v>
      </c>
      <c r="S207" s="81" t="s">
        <v>1817</v>
      </c>
      <c r="T207" s="81">
        <v>1509</v>
      </c>
      <c r="V207" s="81" t="s">
        <v>768</v>
      </c>
      <c r="W207" s="81" t="s">
        <v>769</v>
      </c>
      <c r="X207" s="81">
        <v>4</v>
      </c>
      <c r="Y207" s="81" t="s">
        <v>436</v>
      </c>
      <c r="Z207" s="81" t="s">
        <v>1745</v>
      </c>
      <c r="AA207" s="81">
        <v>1076</v>
      </c>
      <c r="AC207" s="81" t="s">
        <v>852</v>
      </c>
      <c r="AD207" s="81" t="s">
        <v>853</v>
      </c>
      <c r="AE207" s="81">
        <v>12</v>
      </c>
      <c r="AF207" s="81" t="s">
        <v>436</v>
      </c>
      <c r="AG207" s="81" t="s">
        <v>1222</v>
      </c>
      <c r="AH207" s="81">
        <v>1223</v>
      </c>
      <c r="AJ207" s="81" t="s">
        <v>969</v>
      </c>
      <c r="AK207" s="81" t="s">
        <v>970</v>
      </c>
      <c r="AL207" s="81">
        <v>12</v>
      </c>
      <c r="AM207" s="81" t="s">
        <v>436</v>
      </c>
      <c r="AN207" s="81" t="s">
        <v>1228</v>
      </c>
      <c r="AO207" s="81">
        <v>1274</v>
      </c>
      <c r="AQ207" s="81" t="s">
        <v>830</v>
      </c>
      <c r="AR207" s="81" t="s">
        <v>831</v>
      </c>
      <c r="AS207" s="81">
        <v>2</v>
      </c>
      <c r="AT207" s="81" t="s">
        <v>436</v>
      </c>
      <c r="AU207" s="81" t="s">
        <v>559</v>
      </c>
      <c r="AV207" s="81">
        <v>1529</v>
      </c>
      <c r="AX207" s="81" t="s">
        <v>737</v>
      </c>
      <c r="AY207" s="81" t="s">
        <v>738</v>
      </c>
      <c r="AZ207" s="81">
        <v>3</v>
      </c>
      <c r="BA207" s="81" t="s">
        <v>436</v>
      </c>
      <c r="BB207" s="81" t="s">
        <v>1144</v>
      </c>
      <c r="BC207" s="81">
        <v>1442</v>
      </c>
      <c r="BE207" s="81" t="s">
        <v>727</v>
      </c>
      <c r="BF207" s="81" t="s">
        <v>728</v>
      </c>
      <c r="BG207" s="81">
        <v>6</v>
      </c>
      <c r="BH207" s="81" t="s">
        <v>436</v>
      </c>
      <c r="BI207" s="81" t="s">
        <v>552</v>
      </c>
      <c r="BJ207" s="81">
        <v>1116</v>
      </c>
      <c r="BL207" s="81" t="s">
        <v>2320</v>
      </c>
      <c r="BM207" s="81" t="s">
        <v>1059</v>
      </c>
      <c r="BN207" s="81">
        <v>12</v>
      </c>
      <c r="BO207" s="81" t="s">
        <v>436</v>
      </c>
      <c r="BP207" s="81" t="s">
        <v>1835</v>
      </c>
      <c r="BQ207" s="81">
        <v>1163</v>
      </c>
      <c r="BS207" s="81" t="s">
        <v>979</v>
      </c>
      <c r="BT207" s="81" t="s">
        <v>980</v>
      </c>
      <c r="BU207" s="81">
        <v>12</v>
      </c>
      <c r="BV207" s="81" t="s">
        <v>529</v>
      </c>
      <c r="BW207" s="81" t="s">
        <v>2176</v>
      </c>
      <c r="BX207" s="81">
        <v>1555</v>
      </c>
      <c r="BZ207" s="81" t="s">
        <v>869</v>
      </c>
      <c r="CA207" s="81" t="s">
        <v>870</v>
      </c>
      <c r="CB207" s="81">
        <v>12</v>
      </c>
      <c r="CC207" s="81" t="s">
        <v>529</v>
      </c>
      <c r="CD207" s="81" t="s">
        <v>2176</v>
      </c>
      <c r="CE207" s="81">
        <v>1555</v>
      </c>
      <c r="CG207" s="81" t="s">
        <v>999</v>
      </c>
      <c r="CH207" s="81" t="s">
        <v>1000</v>
      </c>
      <c r="CI207" s="81">
        <v>12</v>
      </c>
      <c r="CJ207" s="81" t="s">
        <v>437</v>
      </c>
      <c r="CK207" s="81" t="s">
        <v>1707</v>
      </c>
      <c r="CL207" s="81">
        <v>1110</v>
      </c>
      <c r="CN207" s="81" t="s">
        <v>772</v>
      </c>
      <c r="CO207" s="81" t="s">
        <v>773</v>
      </c>
      <c r="CP207" s="81">
        <v>4</v>
      </c>
      <c r="CQ207" s="81" t="s">
        <v>436</v>
      </c>
      <c r="CR207" s="81" t="s">
        <v>2182</v>
      </c>
      <c r="CS207" s="81">
        <v>1582</v>
      </c>
      <c r="CU207" s="136" t="s">
        <v>2260</v>
      </c>
      <c r="CV207" s="136" t="s">
        <v>2304</v>
      </c>
      <c r="CW207" s="137">
        <v>4</v>
      </c>
      <c r="CX207" s="136" t="s">
        <v>437</v>
      </c>
      <c r="CY207" s="136" t="s">
        <v>1812</v>
      </c>
      <c r="CZ207" s="138">
        <v>1257</v>
      </c>
      <c r="DB207" s="136" t="s">
        <v>2371</v>
      </c>
      <c r="DC207" s="136" t="s">
        <v>2370</v>
      </c>
      <c r="DD207" s="137">
        <v>2</v>
      </c>
      <c r="DE207" s="136" t="s">
        <v>436</v>
      </c>
      <c r="DF207" s="136" t="s">
        <v>2060</v>
      </c>
      <c r="DG207" s="144">
        <v>1098</v>
      </c>
      <c r="DI207" s="136" t="s">
        <v>814</v>
      </c>
      <c r="DJ207" s="136" t="s">
        <v>815</v>
      </c>
      <c r="DK207" s="137">
        <v>36</v>
      </c>
      <c r="DL207" s="136" t="s">
        <v>1173</v>
      </c>
      <c r="DM207" s="136" t="s">
        <v>2414</v>
      </c>
      <c r="DN207" s="144">
        <v>0</v>
      </c>
    </row>
    <row r="208" spans="1:118" x14ac:dyDescent="0.25">
      <c r="A208" s="81" t="s">
        <v>751</v>
      </c>
      <c r="B208" s="81" t="s">
        <v>752</v>
      </c>
      <c r="C208" s="81">
        <v>36</v>
      </c>
      <c r="D208" s="81" t="s">
        <v>436</v>
      </c>
      <c r="E208" s="81" t="s">
        <v>1719</v>
      </c>
      <c r="F208" s="81">
        <v>1482</v>
      </c>
      <c r="H208" s="81" t="s">
        <v>1043</v>
      </c>
      <c r="I208" s="81" t="s">
        <v>1044</v>
      </c>
      <c r="J208" s="81">
        <v>12</v>
      </c>
      <c r="K208" s="81" t="s">
        <v>529</v>
      </c>
      <c r="L208" s="81" t="s">
        <v>1903</v>
      </c>
      <c r="M208" s="81">
        <v>1296</v>
      </c>
      <c r="O208" s="81" t="s">
        <v>743</v>
      </c>
      <c r="P208" s="81" t="s">
        <v>744</v>
      </c>
      <c r="Q208" s="81">
        <v>12</v>
      </c>
      <c r="R208" s="81" t="s">
        <v>529</v>
      </c>
      <c r="S208" s="81" t="s">
        <v>1817</v>
      </c>
      <c r="T208" s="81">
        <v>1509</v>
      </c>
      <c r="V208" s="81" t="s">
        <v>845</v>
      </c>
      <c r="W208" s="81" t="s">
        <v>846</v>
      </c>
      <c r="X208" s="81">
        <v>4</v>
      </c>
      <c r="Y208" s="81" t="s">
        <v>436</v>
      </c>
      <c r="Z208" s="81" t="s">
        <v>1745</v>
      </c>
      <c r="AA208" s="81">
        <v>1076</v>
      </c>
      <c r="AC208" s="81" t="s">
        <v>852</v>
      </c>
      <c r="AD208" s="81" t="s">
        <v>853</v>
      </c>
      <c r="AE208" s="81">
        <v>12</v>
      </c>
      <c r="AF208" s="81" t="s">
        <v>436</v>
      </c>
      <c r="AG208" s="81" t="s">
        <v>1718</v>
      </c>
      <c r="AH208" s="81">
        <v>1313</v>
      </c>
      <c r="AJ208" s="81" t="s">
        <v>832</v>
      </c>
      <c r="AK208" s="81" t="s">
        <v>833</v>
      </c>
      <c r="AL208" s="81">
        <v>6</v>
      </c>
      <c r="AM208" s="81" t="s">
        <v>529</v>
      </c>
      <c r="AN208" s="81" t="s">
        <v>1206</v>
      </c>
      <c r="AO208" s="81">
        <v>1037</v>
      </c>
      <c r="AQ208" s="81" t="s">
        <v>849</v>
      </c>
      <c r="AR208" s="81" t="s">
        <v>850</v>
      </c>
      <c r="AS208" s="81">
        <v>2</v>
      </c>
      <c r="AT208" s="81" t="s">
        <v>436</v>
      </c>
      <c r="AU208" s="81" t="s">
        <v>559</v>
      </c>
      <c r="AV208" s="81">
        <v>1529</v>
      </c>
      <c r="AX208" s="81" t="s">
        <v>737</v>
      </c>
      <c r="AY208" s="81" t="s">
        <v>738</v>
      </c>
      <c r="AZ208" s="81">
        <v>2</v>
      </c>
      <c r="BA208" s="81" t="s">
        <v>529</v>
      </c>
      <c r="BB208" s="81" t="s">
        <v>1757</v>
      </c>
      <c r="BC208" s="81">
        <v>1014</v>
      </c>
      <c r="BE208" s="81" t="s">
        <v>729</v>
      </c>
      <c r="BF208" s="81" t="s">
        <v>730</v>
      </c>
      <c r="BG208" s="81">
        <v>6</v>
      </c>
      <c r="BH208" s="81" t="s">
        <v>436</v>
      </c>
      <c r="BI208" s="81" t="s">
        <v>552</v>
      </c>
      <c r="BJ208" s="81">
        <v>1116</v>
      </c>
      <c r="BL208" s="81" t="s">
        <v>981</v>
      </c>
      <c r="BM208" s="81" t="s">
        <v>982</v>
      </c>
      <c r="BN208" s="81">
        <v>7</v>
      </c>
      <c r="BO208" s="81" t="s">
        <v>529</v>
      </c>
      <c r="BP208" s="81" t="s">
        <v>1720</v>
      </c>
      <c r="BQ208" s="81">
        <v>1101</v>
      </c>
      <c r="BS208" s="81" t="s">
        <v>1043</v>
      </c>
      <c r="BT208" s="81" t="s">
        <v>1044</v>
      </c>
      <c r="BU208" s="81">
        <v>12</v>
      </c>
      <c r="BV208" s="81" t="s">
        <v>529</v>
      </c>
      <c r="BW208" s="81" t="s">
        <v>1763</v>
      </c>
      <c r="BX208" s="81">
        <v>1086</v>
      </c>
      <c r="BZ208" s="81" t="s">
        <v>761</v>
      </c>
      <c r="CA208" s="81" t="s">
        <v>762</v>
      </c>
      <c r="CB208" s="81">
        <v>2</v>
      </c>
      <c r="CC208" s="81" t="s">
        <v>529</v>
      </c>
      <c r="CD208" s="81" t="s">
        <v>2176</v>
      </c>
      <c r="CE208" s="81">
        <v>1555</v>
      </c>
      <c r="CG208" s="81" t="s">
        <v>782</v>
      </c>
      <c r="CH208" s="81" t="s">
        <v>783</v>
      </c>
      <c r="CI208" s="81">
        <v>12</v>
      </c>
      <c r="CJ208" s="81" t="s">
        <v>529</v>
      </c>
      <c r="CK208" s="81" t="s">
        <v>1819</v>
      </c>
      <c r="CL208" s="81">
        <v>1505</v>
      </c>
      <c r="CN208" s="81" t="s">
        <v>772</v>
      </c>
      <c r="CO208" s="81" t="s">
        <v>773</v>
      </c>
      <c r="CP208" s="81">
        <v>4</v>
      </c>
      <c r="CQ208" s="81" t="s">
        <v>529</v>
      </c>
      <c r="CR208" s="81" t="s">
        <v>1178</v>
      </c>
      <c r="CS208" s="81">
        <v>1431</v>
      </c>
      <c r="CU208" s="136" t="s">
        <v>862</v>
      </c>
      <c r="CV208" s="136" t="s">
        <v>863</v>
      </c>
      <c r="CW208" s="137">
        <v>6</v>
      </c>
      <c r="CX208" s="136" t="s">
        <v>529</v>
      </c>
      <c r="CY208" s="136" t="s">
        <v>1104</v>
      </c>
      <c r="CZ208" s="138">
        <v>1037</v>
      </c>
      <c r="DB208" s="136" t="s">
        <v>2373</v>
      </c>
      <c r="DC208" s="136" t="s">
        <v>2372</v>
      </c>
      <c r="DD208" s="137">
        <v>4</v>
      </c>
      <c r="DE208" s="136" t="s">
        <v>436</v>
      </c>
      <c r="DF208" s="136" t="s">
        <v>1834</v>
      </c>
      <c r="DG208" s="144">
        <v>1163</v>
      </c>
      <c r="DI208" s="136" t="s">
        <v>814</v>
      </c>
      <c r="DJ208" s="136" t="s">
        <v>815</v>
      </c>
      <c r="DK208" s="137">
        <v>12</v>
      </c>
      <c r="DL208" s="136" t="s">
        <v>529</v>
      </c>
      <c r="DM208" s="136" t="s">
        <v>1129</v>
      </c>
      <c r="DN208" s="144">
        <v>1028</v>
      </c>
    </row>
    <row r="209" spans="1:118" x14ac:dyDescent="0.25">
      <c r="A209" s="81" t="s">
        <v>830</v>
      </c>
      <c r="B209" s="81" t="s">
        <v>831</v>
      </c>
      <c r="C209" s="81">
        <v>8</v>
      </c>
      <c r="D209" s="81" t="s">
        <v>436</v>
      </c>
      <c r="E209" s="81" t="s">
        <v>1719</v>
      </c>
      <c r="F209" s="81">
        <v>1482</v>
      </c>
      <c r="H209" s="81" t="s">
        <v>889</v>
      </c>
      <c r="I209" s="81" t="s">
        <v>890</v>
      </c>
      <c r="J209" s="81">
        <v>2</v>
      </c>
      <c r="K209" s="81" t="s">
        <v>529</v>
      </c>
      <c r="L209" s="81" t="s">
        <v>1903</v>
      </c>
      <c r="M209" s="81">
        <v>1296</v>
      </c>
      <c r="O209" s="81" t="s">
        <v>808</v>
      </c>
      <c r="P209" s="81" t="s">
        <v>809</v>
      </c>
      <c r="Q209" s="81">
        <v>6</v>
      </c>
      <c r="R209" s="81" t="s">
        <v>529</v>
      </c>
      <c r="S209" s="81" t="s">
        <v>1817</v>
      </c>
      <c r="T209" s="81">
        <v>1509</v>
      </c>
      <c r="V209" s="81" t="s">
        <v>2227</v>
      </c>
      <c r="W209" s="81" t="s">
        <v>882</v>
      </c>
      <c r="X209" s="81">
        <v>6</v>
      </c>
      <c r="Y209" s="81" t="s">
        <v>437</v>
      </c>
      <c r="Z209" s="81" t="s">
        <v>1231</v>
      </c>
      <c r="AA209" s="81">
        <v>1078</v>
      </c>
      <c r="AC209" s="81" t="s">
        <v>908</v>
      </c>
      <c r="AD209" s="81" t="s">
        <v>909</v>
      </c>
      <c r="AE209" s="81">
        <v>12</v>
      </c>
      <c r="AF209" s="81" t="s">
        <v>436</v>
      </c>
      <c r="AG209" s="81" t="s">
        <v>1718</v>
      </c>
      <c r="AH209" s="81">
        <v>1313</v>
      </c>
      <c r="AJ209" s="81" t="s">
        <v>994</v>
      </c>
      <c r="AK209" s="81" t="s">
        <v>995</v>
      </c>
      <c r="AL209" s="81">
        <v>12</v>
      </c>
      <c r="AM209" s="81" t="s">
        <v>529</v>
      </c>
      <c r="AN209" s="81" t="s">
        <v>1206</v>
      </c>
      <c r="AO209" s="81">
        <v>1037</v>
      </c>
      <c r="AQ209" s="81" t="s">
        <v>852</v>
      </c>
      <c r="AR209" s="81" t="s">
        <v>853</v>
      </c>
      <c r="AS209" s="81">
        <v>12</v>
      </c>
      <c r="AT209" s="81" t="s">
        <v>436</v>
      </c>
      <c r="AU209" s="81" t="s">
        <v>559</v>
      </c>
      <c r="AV209" s="81">
        <v>1529</v>
      </c>
      <c r="AX209" s="81" t="s">
        <v>737</v>
      </c>
      <c r="AY209" s="81" t="s">
        <v>738</v>
      </c>
      <c r="AZ209" s="81">
        <v>2</v>
      </c>
      <c r="BA209" s="81" t="s">
        <v>436</v>
      </c>
      <c r="BB209" s="81" t="s">
        <v>1758</v>
      </c>
      <c r="BC209" s="81">
        <v>1492</v>
      </c>
      <c r="BE209" s="81" t="s">
        <v>745</v>
      </c>
      <c r="BF209" s="81" t="s">
        <v>746</v>
      </c>
      <c r="BG209" s="81">
        <v>12</v>
      </c>
      <c r="BH209" s="81" t="s">
        <v>436</v>
      </c>
      <c r="BI209" s="81" t="s">
        <v>552</v>
      </c>
      <c r="BJ209" s="81">
        <v>1116</v>
      </c>
      <c r="BL209" s="81" t="s">
        <v>818</v>
      </c>
      <c r="BM209" s="81" t="s">
        <v>819</v>
      </c>
      <c r="BN209" s="81">
        <v>12</v>
      </c>
      <c r="BO209" s="81" t="s">
        <v>437</v>
      </c>
      <c r="BP209" s="81" t="s">
        <v>1181</v>
      </c>
      <c r="BQ209" s="81">
        <v>1044</v>
      </c>
      <c r="BS209" s="81" t="s">
        <v>774</v>
      </c>
      <c r="BT209" s="81" t="s">
        <v>775</v>
      </c>
      <c r="BU209" s="81">
        <v>2</v>
      </c>
      <c r="BV209" s="81" t="s">
        <v>436</v>
      </c>
      <c r="BW209" s="81" t="s">
        <v>1217</v>
      </c>
      <c r="BX209" s="81">
        <v>1160</v>
      </c>
      <c r="BZ209" s="81" t="s">
        <v>946</v>
      </c>
      <c r="CA209" s="81" t="s">
        <v>947</v>
      </c>
      <c r="CB209" s="81">
        <v>12</v>
      </c>
      <c r="CC209" s="81" t="s">
        <v>529</v>
      </c>
      <c r="CD209" s="81" t="s">
        <v>2176</v>
      </c>
      <c r="CE209" s="81">
        <v>1555</v>
      </c>
      <c r="CG209" s="81" t="s">
        <v>782</v>
      </c>
      <c r="CH209" s="81" t="s">
        <v>783</v>
      </c>
      <c r="CI209" s="81">
        <v>12</v>
      </c>
      <c r="CJ209" s="81" t="s">
        <v>437</v>
      </c>
      <c r="CK209" s="81" t="s">
        <v>2344</v>
      </c>
      <c r="CL209" s="81">
        <v>1108</v>
      </c>
      <c r="CN209" s="81" t="s">
        <v>948</v>
      </c>
      <c r="CO209" s="81" t="s">
        <v>949</v>
      </c>
      <c r="CP209" s="81">
        <v>4</v>
      </c>
      <c r="CQ209" s="81" t="s">
        <v>529</v>
      </c>
      <c r="CR209" s="81" t="s">
        <v>1178</v>
      </c>
      <c r="CS209" s="81">
        <v>1431</v>
      </c>
      <c r="CU209" s="136" t="s">
        <v>862</v>
      </c>
      <c r="CV209" s="136" t="s">
        <v>863</v>
      </c>
      <c r="CW209" s="137">
        <v>6</v>
      </c>
      <c r="CX209" s="136" t="s">
        <v>436</v>
      </c>
      <c r="CY209" s="136" t="s">
        <v>2201</v>
      </c>
      <c r="CZ209" s="138">
        <v>1168</v>
      </c>
      <c r="DB209" s="136" t="s">
        <v>2371</v>
      </c>
      <c r="DC209" s="136" t="s">
        <v>2370</v>
      </c>
      <c r="DD209" s="137">
        <v>4</v>
      </c>
      <c r="DE209" s="136" t="s">
        <v>436</v>
      </c>
      <c r="DF209" s="136" t="s">
        <v>1834</v>
      </c>
      <c r="DG209" s="144">
        <v>1163</v>
      </c>
      <c r="DI209" s="136" t="s">
        <v>814</v>
      </c>
      <c r="DJ209" s="136" t="s">
        <v>815</v>
      </c>
      <c r="DK209" s="137">
        <v>24</v>
      </c>
      <c r="DL209" s="136" t="s">
        <v>529</v>
      </c>
      <c r="DM209" s="136" t="s">
        <v>1219</v>
      </c>
      <c r="DN209" s="144">
        <v>1027</v>
      </c>
    </row>
    <row r="210" spans="1:118" x14ac:dyDescent="0.25">
      <c r="A210" s="81" t="s">
        <v>849</v>
      </c>
      <c r="B210" s="81" t="s">
        <v>850</v>
      </c>
      <c r="C210" s="81">
        <v>8</v>
      </c>
      <c r="D210" s="81" t="s">
        <v>436</v>
      </c>
      <c r="E210" s="81" t="s">
        <v>1719</v>
      </c>
      <c r="F210" s="81">
        <v>1482</v>
      </c>
      <c r="H210" s="81" t="s">
        <v>954</v>
      </c>
      <c r="I210" s="81" t="s">
        <v>955</v>
      </c>
      <c r="J210" s="81">
        <v>4</v>
      </c>
      <c r="K210" s="81" t="s">
        <v>529</v>
      </c>
      <c r="L210" s="81" t="s">
        <v>1903</v>
      </c>
      <c r="M210" s="81">
        <v>1296</v>
      </c>
      <c r="O210" s="81" t="s">
        <v>765</v>
      </c>
      <c r="P210" s="81" t="s">
        <v>766</v>
      </c>
      <c r="Q210" s="81">
        <v>2</v>
      </c>
      <c r="R210" s="81" t="s">
        <v>529</v>
      </c>
      <c r="S210" s="81" t="s">
        <v>1817</v>
      </c>
      <c r="T210" s="81">
        <v>1509</v>
      </c>
      <c r="V210" s="81" t="s">
        <v>1001</v>
      </c>
      <c r="W210" s="81" t="s">
        <v>1002</v>
      </c>
      <c r="X210" s="81">
        <v>6</v>
      </c>
      <c r="Y210" s="81" t="s">
        <v>437</v>
      </c>
      <c r="Z210" s="81" t="s">
        <v>1231</v>
      </c>
      <c r="AA210" s="81">
        <v>1078</v>
      </c>
      <c r="AC210" s="81" t="s">
        <v>852</v>
      </c>
      <c r="AD210" s="81" t="s">
        <v>853</v>
      </c>
      <c r="AE210" s="81">
        <v>12</v>
      </c>
      <c r="AF210" s="81" t="s">
        <v>436</v>
      </c>
      <c r="AG210" s="81" t="s">
        <v>1739</v>
      </c>
      <c r="AH210" s="81">
        <v>1475</v>
      </c>
      <c r="AJ210" s="81" t="s">
        <v>973</v>
      </c>
      <c r="AK210" s="81" t="s">
        <v>974</v>
      </c>
      <c r="AL210" s="81">
        <v>12</v>
      </c>
      <c r="AM210" s="81" t="s">
        <v>437</v>
      </c>
      <c r="AN210" s="81" t="s">
        <v>1229</v>
      </c>
      <c r="AO210" s="81">
        <v>1194</v>
      </c>
      <c r="AQ210" s="81" t="s">
        <v>847</v>
      </c>
      <c r="AR210" s="81" t="s">
        <v>848</v>
      </c>
      <c r="AS210" s="81">
        <v>6</v>
      </c>
      <c r="AT210" s="81" t="s">
        <v>529</v>
      </c>
      <c r="AU210" s="81" t="s">
        <v>1132</v>
      </c>
      <c r="AV210" s="81">
        <v>1081</v>
      </c>
      <c r="AX210" s="81" t="s">
        <v>737</v>
      </c>
      <c r="AY210" s="81" t="s">
        <v>738</v>
      </c>
      <c r="AZ210" s="81">
        <v>6</v>
      </c>
      <c r="BA210" s="81" t="s">
        <v>529</v>
      </c>
      <c r="BB210" s="81" t="s">
        <v>1185</v>
      </c>
      <c r="BC210" s="81">
        <v>1101</v>
      </c>
      <c r="BE210" s="81" t="s">
        <v>826</v>
      </c>
      <c r="BF210" s="81" t="s">
        <v>827</v>
      </c>
      <c r="BG210" s="81">
        <v>12</v>
      </c>
      <c r="BH210" s="81" t="s">
        <v>436</v>
      </c>
      <c r="BI210" s="81" t="s">
        <v>552</v>
      </c>
      <c r="BJ210" s="81">
        <v>1116</v>
      </c>
      <c r="BL210" s="81" t="s">
        <v>979</v>
      </c>
      <c r="BM210" s="81" t="s">
        <v>980</v>
      </c>
      <c r="BN210" s="81">
        <v>12</v>
      </c>
      <c r="BO210" s="81" t="s">
        <v>436</v>
      </c>
      <c r="BP210" s="81" t="s">
        <v>1212</v>
      </c>
      <c r="BQ210" s="81">
        <v>1013</v>
      </c>
      <c r="BS210" s="81" t="s">
        <v>780</v>
      </c>
      <c r="BT210" s="81" t="s">
        <v>781</v>
      </c>
      <c r="BU210" s="81">
        <v>12</v>
      </c>
      <c r="BV210" s="81" t="s">
        <v>436</v>
      </c>
      <c r="BW210" s="81" t="s">
        <v>1235</v>
      </c>
      <c r="BX210" s="81">
        <v>1091</v>
      </c>
      <c r="BZ210" s="81" t="s">
        <v>1034</v>
      </c>
      <c r="CA210" s="81" t="s">
        <v>987</v>
      </c>
      <c r="CB210" s="81">
        <v>12</v>
      </c>
      <c r="CC210" s="81" t="s">
        <v>529</v>
      </c>
      <c r="CD210" s="81" t="s">
        <v>2176</v>
      </c>
      <c r="CE210" s="81">
        <v>1555</v>
      </c>
      <c r="CG210" s="81" t="s">
        <v>751</v>
      </c>
      <c r="CH210" s="81" t="s">
        <v>752</v>
      </c>
      <c r="CI210" s="81">
        <v>12</v>
      </c>
      <c r="CJ210" s="81" t="s">
        <v>437</v>
      </c>
      <c r="CK210" s="81" t="s">
        <v>1094</v>
      </c>
      <c r="CL210" s="81">
        <v>1097</v>
      </c>
      <c r="CN210" s="81" t="s">
        <v>906</v>
      </c>
      <c r="CO210" s="81" t="s">
        <v>907</v>
      </c>
      <c r="CP210" s="81">
        <v>4</v>
      </c>
      <c r="CQ210" s="81" t="s">
        <v>437</v>
      </c>
      <c r="CR210" s="81" t="s">
        <v>2103</v>
      </c>
      <c r="CS210" s="81">
        <v>1506</v>
      </c>
      <c r="CU210" s="136" t="s">
        <v>820</v>
      </c>
      <c r="CV210" s="136" t="s">
        <v>821</v>
      </c>
      <c r="CW210" s="137">
        <v>12</v>
      </c>
      <c r="CX210" s="136" t="s">
        <v>529</v>
      </c>
      <c r="CY210" s="136" t="s">
        <v>1713</v>
      </c>
      <c r="CZ210" s="138">
        <v>1145</v>
      </c>
      <c r="DB210" s="136" t="s">
        <v>2379</v>
      </c>
      <c r="DC210" s="136" t="s">
        <v>2378</v>
      </c>
      <c r="DD210" s="137">
        <v>12</v>
      </c>
      <c r="DE210" s="136" t="s">
        <v>436</v>
      </c>
      <c r="DF210" s="136" t="s">
        <v>2221</v>
      </c>
      <c r="DG210" s="144">
        <v>1392</v>
      </c>
      <c r="DI210" s="136" t="s">
        <v>814</v>
      </c>
      <c r="DJ210" s="136" t="s">
        <v>815</v>
      </c>
      <c r="DK210" s="137">
        <v>1</v>
      </c>
      <c r="DL210" s="136" t="s">
        <v>529</v>
      </c>
      <c r="DM210" s="136" t="s">
        <v>1199</v>
      </c>
      <c r="DN210" s="144">
        <v>1001</v>
      </c>
    </row>
    <row r="211" spans="1:118" x14ac:dyDescent="0.25">
      <c r="A211" s="81" t="s">
        <v>832</v>
      </c>
      <c r="B211" s="81" t="s">
        <v>833</v>
      </c>
      <c r="C211" s="81">
        <v>4</v>
      </c>
      <c r="D211" s="81" t="s">
        <v>436</v>
      </c>
      <c r="E211" s="81" t="s">
        <v>1719</v>
      </c>
      <c r="F211" s="81">
        <v>1482</v>
      </c>
      <c r="H211" s="81" t="s">
        <v>873</v>
      </c>
      <c r="I211" s="81" t="s">
        <v>874</v>
      </c>
      <c r="J211" s="81">
        <v>4</v>
      </c>
      <c r="K211" s="81" t="s">
        <v>529</v>
      </c>
      <c r="L211" s="81" t="s">
        <v>1903</v>
      </c>
      <c r="M211" s="81">
        <v>1296</v>
      </c>
      <c r="O211" s="81" t="s">
        <v>757</v>
      </c>
      <c r="P211" s="81" t="s">
        <v>758</v>
      </c>
      <c r="Q211" s="81">
        <v>12</v>
      </c>
      <c r="R211" s="81" t="s">
        <v>529</v>
      </c>
      <c r="S211" s="81" t="s">
        <v>1817</v>
      </c>
      <c r="T211" s="81">
        <v>1509</v>
      </c>
      <c r="V211" s="81" t="s">
        <v>1043</v>
      </c>
      <c r="W211" s="81" t="s">
        <v>1044</v>
      </c>
      <c r="X211" s="81">
        <v>12</v>
      </c>
      <c r="Y211" s="81" t="s">
        <v>437</v>
      </c>
      <c r="Z211" s="81" t="s">
        <v>1231</v>
      </c>
      <c r="AA211" s="81">
        <v>1078</v>
      </c>
      <c r="AC211" s="81" t="s">
        <v>852</v>
      </c>
      <c r="AD211" s="81" t="s">
        <v>853</v>
      </c>
      <c r="AE211" s="81">
        <v>12</v>
      </c>
      <c r="AF211" s="81" t="s">
        <v>436</v>
      </c>
      <c r="AG211" s="81" t="s">
        <v>552</v>
      </c>
      <c r="AH211" s="81">
        <v>1116</v>
      </c>
      <c r="AJ211" s="81" t="s">
        <v>814</v>
      </c>
      <c r="AK211" s="81" t="s">
        <v>815</v>
      </c>
      <c r="AL211" s="81">
        <v>12</v>
      </c>
      <c r="AM211" s="81" t="s">
        <v>437</v>
      </c>
      <c r="AN211" s="81" t="s">
        <v>1229</v>
      </c>
      <c r="AO211" s="81">
        <v>1194</v>
      </c>
      <c r="AQ211" s="81" t="s">
        <v>860</v>
      </c>
      <c r="AR211" s="81" t="s">
        <v>861</v>
      </c>
      <c r="AS211" s="81">
        <v>4</v>
      </c>
      <c r="AT211" s="81" t="s">
        <v>529</v>
      </c>
      <c r="AU211" s="81" t="s">
        <v>1132</v>
      </c>
      <c r="AV211" s="81">
        <v>1081</v>
      </c>
      <c r="AX211" s="81" t="s">
        <v>737</v>
      </c>
      <c r="AY211" s="81" t="s">
        <v>738</v>
      </c>
      <c r="AZ211" s="81">
        <v>4</v>
      </c>
      <c r="BA211" s="81" t="s">
        <v>529</v>
      </c>
      <c r="BB211" s="81" t="s">
        <v>1128</v>
      </c>
      <c r="BC211" s="81">
        <v>1031</v>
      </c>
      <c r="BE211" s="81" t="s">
        <v>2230</v>
      </c>
      <c r="BF211" s="81" t="s">
        <v>866</v>
      </c>
      <c r="BG211" s="81">
        <v>6</v>
      </c>
      <c r="BH211" s="81" t="s">
        <v>529</v>
      </c>
      <c r="BI211" s="81" t="s">
        <v>1128</v>
      </c>
      <c r="BJ211" s="81">
        <v>1031</v>
      </c>
      <c r="BL211" s="81" t="s">
        <v>747</v>
      </c>
      <c r="BM211" s="81" t="s">
        <v>748</v>
      </c>
      <c r="BN211" s="81">
        <v>12</v>
      </c>
      <c r="BO211" s="81" t="s">
        <v>436</v>
      </c>
      <c r="BP211" s="81" t="s">
        <v>1212</v>
      </c>
      <c r="BQ211" s="81">
        <v>1013</v>
      </c>
      <c r="BS211" s="81" t="s">
        <v>747</v>
      </c>
      <c r="BT211" s="81" t="s">
        <v>748</v>
      </c>
      <c r="BU211" s="81">
        <v>12</v>
      </c>
      <c r="BV211" s="81" t="s">
        <v>436</v>
      </c>
      <c r="BW211" s="81" t="s">
        <v>1235</v>
      </c>
      <c r="BX211" s="81">
        <v>1091</v>
      </c>
      <c r="BZ211" s="81" t="s">
        <v>2323</v>
      </c>
      <c r="CA211" s="81" t="s">
        <v>851</v>
      </c>
      <c r="CB211" s="81">
        <v>2</v>
      </c>
      <c r="CC211" s="81" t="s">
        <v>529</v>
      </c>
      <c r="CD211" s="81" t="s">
        <v>2176</v>
      </c>
      <c r="CE211" s="81">
        <v>1555</v>
      </c>
      <c r="CG211" s="81" t="s">
        <v>780</v>
      </c>
      <c r="CH211" s="81" t="s">
        <v>781</v>
      </c>
      <c r="CI211" s="81">
        <v>12</v>
      </c>
      <c r="CJ211" s="81" t="s">
        <v>437</v>
      </c>
      <c r="CK211" s="81" t="s">
        <v>1094</v>
      </c>
      <c r="CL211" s="81">
        <v>1097</v>
      </c>
      <c r="CN211" s="81" t="s">
        <v>880</v>
      </c>
      <c r="CO211" s="81" t="s">
        <v>881</v>
      </c>
      <c r="CP211" s="81">
        <v>4</v>
      </c>
      <c r="CQ211" s="81" t="s">
        <v>529</v>
      </c>
      <c r="CR211" s="81" t="s">
        <v>1178</v>
      </c>
      <c r="CS211" s="81">
        <v>1431</v>
      </c>
      <c r="CU211" s="136" t="s">
        <v>880</v>
      </c>
      <c r="CV211" s="136" t="s">
        <v>881</v>
      </c>
      <c r="CW211" s="137">
        <v>4</v>
      </c>
      <c r="CX211" s="136" t="s">
        <v>436</v>
      </c>
      <c r="CY211" s="136" t="s">
        <v>2201</v>
      </c>
      <c r="CZ211" s="138">
        <v>1168</v>
      </c>
      <c r="DB211" s="136" t="s">
        <v>2375</v>
      </c>
      <c r="DC211" s="136" t="s">
        <v>2374</v>
      </c>
      <c r="DD211" s="137">
        <v>4</v>
      </c>
      <c r="DE211" s="136" t="s">
        <v>436</v>
      </c>
      <c r="DF211" s="136" t="s">
        <v>2221</v>
      </c>
      <c r="DG211" s="144">
        <v>1392</v>
      </c>
      <c r="DI211" s="136" t="s">
        <v>814</v>
      </c>
      <c r="DJ211" s="136" t="s">
        <v>815</v>
      </c>
      <c r="DK211" s="137">
        <v>180</v>
      </c>
      <c r="DL211" s="136" t="s">
        <v>529</v>
      </c>
      <c r="DM211" s="136" t="s">
        <v>1100</v>
      </c>
      <c r="DN211" s="144">
        <v>1027</v>
      </c>
    </row>
    <row r="212" spans="1:118" x14ac:dyDescent="0.25">
      <c r="A212" s="81" t="s">
        <v>852</v>
      </c>
      <c r="B212" s="81" t="s">
        <v>853</v>
      </c>
      <c r="C212" s="81">
        <v>24</v>
      </c>
      <c r="D212" s="81" t="s">
        <v>436</v>
      </c>
      <c r="E212" s="81" t="s">
        <v>1719</v>
      </c>
      <c r="F212" s="81">
        <v>1482</v>
      </c>
      <c r="H212" s="81" t="s">
        <v>962</v>
      </c>
      <c r="I212" s="81" t="s">
        <v>2206</v>
      </c>
      <c r="J212" s="81">
        <v>12</v>
      </c>
      <c r="K212" s="81" t="s">
        <v>529</v>
      </c>
      <c r="L212" s="81" t="s">
        <v>1903</v>
      </c>
      <c r="M212" s="81">
        <v>1296</v>
      </c>
      <c r="O212" s="81" t="s">
        <v>749</v>
      </c>
      <c r="P212" s="81" t="s">
        <v>750</v>
      </c>
      <c r="Q212" s="81">
        <v>24</v>
      </c>
      <c r="R212" s="81" t="s">
        <v>529</v>
      </c>
      <c r="S212" s="81" t="s">
        <v>1817</v>
      </c>
      <c r="T212" s="81">
        <v>1509</v>
      </c>
      <c r="V212" s="81" t="s">
        <v>780</v>
      </c>
      <c r="W212" s="81" t="s">
        <v>781</v>
      </c>
      <c r="X212" s="81">
        <v>12</v>
      </c>
      <c r="Y212" s="81" t="s">
        <v>437</v>
      </c>
      <c r="Z212" s="81" t="s">
        <v>1231</v>
      </c>
      <c r="AA212" s="81">
        <v>1078</v>
      </c>
      <c r="AC212" s="81" t="s">
        <v>908</v>
      </c>
      <c r="AD212" s="81" t="s">
        <v>909</v>
      </c>
      <c r="AE212" s="81">
        <v>12</v>
      </c>
      <c r="AF212" s="81" t="s">
        <v>436</v>
      </c>
      <c r="AG212" s="81" t="s">
        <v>550</v>
      </c>
      <c r="AH212" s="81">
        <v>1515</v>
      </c>
      <c r="AJ212" s="81" t="s">
        <v>942</v>
      </c>
      <c r="AK212" s="81" t="s">
        <v>943</v>
      </c>
      <c r="AL212" s="81">
        <v>12</v>
      </c>
      <c r="AM212" s="81" t="s">
        <v>437</v>
      </c>
      <c r="AN212" s="81" t="s">
        <v>1229</v>
      </c>
      <c r="AO212" s="81">
        <v>1194</v>
      </c>
      <c r="AQ212" s="81" t="s">
        <v>948</v>
      </c>
      <c r="AR212" s="81" t="s">
        <v>949</v>
      </c>
      <c r="AS212" s="81">
        <v>4</v>
      </c>
      <c r="AT212" s="81" t="s">
        <v>529</v>
      </c>
      <c r="AU212" s="81" t="s">
        <v>1132</v>
      </c>
      <c r="AV212" s="81">
        <v>1081</v>
      </c>
      <c r="AX212" s="81" t="s">
        <v>737</v>
      </c>
      <c r="AY212" s="81" t="s">
        <v>738</v>
      </c>
      <c r="AZ212" s="81">
        <v>6</v>
      </c>
      <c r="BA212" s="81" t="s">
        <v>436</v>
      </c>
      <c r="BB212" s="81" t="s">
        <v>1148</v>
      </c>
      <c r="BC212" s="81">
        <v>1091</v>
      </c>
      <c r="BE212" s="81" t="s">
        <v>873</v>
      </c>
      <c r="BF212" s="81" t="s">
        <v>874</v>
      </c>
      <c r="BG212" s="81">
        <v>6</v>
      </c>
      <c r="BH212" s="81" t="s">
        <v>529</v>
      </c>
      <c r="BI212" s="81" t="s">
        <v>1128</v>
      </c>
      <c r="BJ212" s="81">
        <v>1031</v>
      </c>
      <c r="BL212" s="81" t="s">
        <v>999</v>
      </c>
      <c r="BM212" s="81" t="s">
        <v>1000</v>
      </c>
      <c r="BN212" s="81">
        <v>12</v>
      </c>
      <c r="BO212" s="81" t="s">
        <v>436</v>
      </c>
      <c r="BP212" s="81" t="s">
        <v>1212</v>
      </c>
      <c r="BQ212" s="81">
        <v>1013</v>
      </c>
      <c r="BS212" s="81" t="s">
        <v>780</v>
      </c>
      <c r="BT212" s="81" t="s">
        <v>781</v>
      </c>
      <c r="BU212" s="81">
        <v>12</v>
      </c>
      <c r="BV212" s="81" t="s">
        <v>437</v>
      </c>
      <c r="BW212" s="81" t="s">
        <v>1243</v>
      </c>
      <c r="BX212" s="81">
        <v>1082</v>
      </c>
      <c r="BZ212" s="81" t="s">
        <v>854</v>
      </c>
      <c r="CA212" s="81" t="s">
        <v>855</v>
      </c>
      <c r="CB212" s="81">
        <v>2</v>
      </c>
      <c r="CC212" s="81" t="s">
        <v>529</v>
      </c>
      <c r="CD212" s="81" t="s">
        <v>2176</v>
      </c>
      <c r="CE212" s="81">
        <v>1555</v>
      </c>
      <c r="CG212" s="81" t="s">
        <v>747</v>
      </c>
      <c r="CH212" s="81" t="s">
        <v>748</v>
      </c>
      <c r="CI212" s="81">
        <v>12</v>
      </c>
      <c r="CJ212" s="81" t="s">
        <v>437</v>
      </c>
      <c r="CK212" s="81" t="s">
        <v>1094</v>
      </c>
      <c r="CL212" s="81">
        <v>1097</v>
      </c>
      <c r="CN212" s="81" t="s">
        <v>887</v>
      </c>
      <c r="CO212" s="81" t="s">
        <v>888</v>
      </c>
      <c r="CP212" s="81">
        <v>6</v>
      </c>
      <c r="CQ212" s="81" t="s">
        <v>437</v>
      </c>
      <c r="CR212" s="81" t="s">
        <v>2103</v>
      </c>
      <c r="CS212" s="81">
        <v>1506</v>
      </c>
      <c r="CU212" s="136" t="s">
        <v>867</v>
      </c>
      <c r="CV212" s="136" t="s">
        <v>868</v>
      </c>
      <c r="CW212" s="137">
        <v>6</v>
      </c>
      <c r="CX212" s="136" t="s">
        <v>529</v>
      </c>
      <c r="CY212" s="136" t="s">
        <v>1104</v>
      </c>
      <c r="CZ212" s="138">
        <v>1037</v>
      </c>
      <c r="DB212" s="136" t="s">
        <v>2377</v>
      </c>
      <c r="DC212" s="136" t="s">
        <v>2376</v>
      </c>
      <c r="DD212" s="137">
        <v>4</v>
      </c>
      <c r="DE212" s="136" t="s">
        <v>436</v>
      </c>
      <c r="DF212" s="136" t="s">
        <v>2221</v>
      </c>
      <c r="DG212" s="144">
        <v>1392</v>
      </c>
      <c r="DI212" s="136" t="s">
        <v>814</v>
      </c>
      <c r="DJ212" s="136" t="s">
        <v>815</v>
      </c>
      <c r="DK212" s="137">
        <v>12</v>
      </c>
      <c r="DL212" s="136" t="s">
        <v>2152</v>
      </c>
      <c r="DM212" s="136" t="s">
        <v>2364</v>
      </c>
      <c r="DN212" s="144">
        <v>1593</v>
      </c>
    </row>
    <row r="213" spans="1:118" x14ac:dyDescent="0.25">
      <c r="A213" s="81" t="s">
        <v>946</v>
      </c>
      <c r="B213" s="81" t="s">
        <v>947</v>
      </c>
      <c r="C213" s="81">
        <v>12</v>
      </c>
      <c r="D213" s="81" t="s">
        <v>436</v>
      </c>
      <c r="E213" s="81" t="s">
        <v>1719</v>
      </c>
      <c r="F213" s="81">
        <v>1482</v>
      </c>
      <c r="H213" s="81" t="s">
        <v>802</v>
      </c>
      <c r="I213" s="81" t="s">
        <v>803</v>
      </c>
      <c r="J213" s="81">
        <v>2</v>
      </c>
      <c r="K213" s="81" t="s">
        <v>529</v>
      </c>
      <c r="L213" s="81" t="s">
        <v>1903</v>
      </c>
      <c r="M213" s="81">
        <v>1296</v>
      </c>
      <c r="O213" s="81" t="s">
        <v>899</v>
      </c>
      <c r="P213" s="81" t="s">
        <v>900</v>
      </c>
      <c r="Q213" s="81">
        <v>2</v>
      </c>
      <c r="R213" s="81" t="s">
        <v>529</v>
      </c>
      <c r="S213" s="81" t="s">
        <v>1817</v>
      </c>
      <c r="T213" s="81">
        <v>1509</v>
      </c>
      <c r="V213" s="81" t="s">
        <v>804</v>
      </c>
      <c r="W213" s="81" t="s">
        <v>805</v>
      </c>
      <c r="X213" s="81">
        <v>12</v>
      </c>
      <c r="Y213" s="81" t="s">
        <v>437</v>
      </c>
      <c r="Z213" s="81" t="s">
        <v>1231</v>
      </c>
      <c r="AA213" s="81">
        <v>1078</v>
      </c>
      <c r="AC213" s="81" t="s">
        <v>908</v>
      </c>
      <c r="AD213" s="81" t="s">
        <v>909</v>
      </c>
      <c r="AE213" s="81">
        <v>12</v>
      </c>
      <c r="AF213" s="81" t="s">
        <v>437</v>
      </c>
      <c r="AG213" s="81" t="s">
        <v>1707</v>
      </c>
      <c r="AH213" s="81">
        <v>1110</v>
      </c>
      <c r="AJ213" s="81" t="s">
        <v>852</v>
      </c>
      <c r="AK213" s="81" t="s">
        <v>853</v>
      </c>
      <c r="AL213" s="81">
        <v>24</v>
      </c>
      <c r="AM213" s="81" t="s">
        <v>437</v>
      </c>
      <c r="AN213" s="81" t="s">
        <v>1229</v>
      </c>
      <c r="AO213" s="81">
        <v>1194</v>
      </c>
      <c r="AQ213" s="81" t="s">
        <v>790</v>
      </c>
      <c r="AR213" s="81" t="s">
        <v>791</v>
      </c>
      <c r="AS213" s="81">
        <v>2</v>
      </c>
      <c r="AT213" s="81" t="s">
        <v>529</v>
      </c>
      <c r="AU213" s="81" t="s">
        <v>1132</v>
      </c>
      <c r="AV213" s="81">
        <v>1081</v>
      </c>
      <c r="AX213" s="81" t="s">
        <v>737</v>
      </c>
      <c r="AY213" s="81" t="s">
        <v>738</v>
      </c>
      <c r="AZ213" s="81">
        <v>1</v>
      </c>
      <c r="BA213" s="81" t="s">
        <v>529</v>
      </c>
      <c r="BB213" s="81" t="s">
        <v>713</v>
      </c>
      <c r="BC213" s="81">
        <v>1536</v>
      </c>
      <c r="BE213" s="81" t="s">
        <v>770</v>
      </c>
      <c r="BF213" s="81" t="s">
        <v>771</v>
      </c>
      <c r="BG213" s="81">
        <v>6</v>
      </c>
      <c r="BH213" s="81" t="s">
        <v>529</v>
      </c>
      <c r="BI213" s="81" t="s">
        <v>1128</v>
      </c>
      <c r="BJ213" s="81">
        <v>1031</v>
      </c>
      <c r="BL213" s="81" t="s">
        <v>1087</v>
      </c>
      <c r="BM213" s="81" t="s">
        <v>1088</v>
      </c>
      <c r="BN213" s="81">
        <v>1</v>
      </c>
      <c r="BO213" s="81" t="s">
        <v>436</v>
      </c>
      <c r="BP213" s="81" t="s">
        <v>559</v>
      </c>
      <c r="BQ213" s="81">
        <v>1529</v>
      </c>
      <c r="BS213" s="81" t="s">
        <v>751</v>
      </c>
      <c r="BT213" s="81" t="s">
        <v>752</v>
      </c>
      <c r="BU213" s="81">
        <v>60</v>
      </c>
      <c r="BV213" s="81" t="s">
        <v>529</v>
      </c>
      <c r="BW213" s="81" t="s">
        <v>1199</v>
      </c>
      <c r="BX213" s="81">
        <v>1001</v>
      </c>
      <c r="BZ213" s="81" t="s">
        <v>856</v>
      </c>
      <c r="CA213" s="81" t="s">
        <v>857</v>
      </c>
      <c r="CB213" s="81">
        <v>2</v>
      </c>
      <c r="CC213" s="81" t="s">
        <v>529</v>
      </c>
      <c r="CD213" s="81" t="s">
        <v>2176</v>
      </c>
      <c r="CE213" s="81">
        <v>1555</v>
      </c>
      <c r="CG213" s="81" t="s">
        <v>808</v>
      </c>
      <c r="CH213" s="81" t="s">
        <v>809</v>
      </c>
      <c r="CI213" s="81">
        <v>6</v>
      </c>
      <c r="CJ213" s="81" t="s">
        <v>437</v>
      </c>
      <c r="CK213" s="81" t="s">
        <v>1229</v>
      </c>
      <c r="CL213" s="81">
        <v>1194</v>
      </c>
      <c r="CN213" s="81" t="s">
        <v>902</v>
      </c>
      <c r="CO213" s="81" t="s">
        <v>903</v>
      </c>
      <c r="CP213" s="81">
        <v>6</v>
      </c>
      <c r="CQ213" s="81" t="s">
        <v>437</v>
      </c>
      <c r="CR213" s="81" t="s">
        <v>2103</v>
      </c>
      <c r="CS213" s="81">
        <v>1506</v>
      </c>
      <c r="CU213" s="136" t="s">
        <v>729</v>
      </c>
      <c r="CV213" s="136" t="s">
        <v>730</v>
      </c>
      <c r="CW213" s="137">
        <v>2</v>
      </c>
      <c r="CX213" s="136" t="s">
        <v>436</v>
      </c>
      <c r="CY213" s="136" t="s">
        <v>1122</v>
      </c>
      <c r="CZ213" s="138">
        <v>1213</v>
      </c>
      <c r="DB213" s="136" t="s">
        <v>2379</v>
      </c>
      <c r="DC213" s="136" t="s">
        <v>2378</v>
      </c>
      <c r="DD213" s="137">
        <v>12</v>
      </c>
      <c r="DE213" s="136" t="s">
        <v>529</v>
      </c>
      <c r="DF213" s="136" t="s">
        <v>2314</v>
      </c>
      <c r="DG213" s="144">
        <v>1031</v>
      </c>
      <c r="DI213" s="136" t="s">
        <v>814</v>
      </c>
      <c r="DJ213" s="136" t="s">
        <v>815</v>
      </c>
      <c r="DK213" s="137">
        <v>36</v>
      </c>
      <c r="DL213" s="136" t="s">
        <v>2152</v>
      </c>
      <c r="DM213" s="136" t="s">
        <v>2364</v>
      </c>
      <c r="DN213" s="144">
        <v>1593</v>
      </c>
    </row>
    <row r="214" spans="1:118" x14ac:dyDescent="0.25">
      <c r="A214" s="81" t="s">
        <v>804</v>
      </c>
      <c r="B214" s="81" t="s">
        <v>805</v>
      </c>
      <c r="C214" s="81">
        <v>12</v>
      </c>
      <c r="D214" s="81" t="s">
        <v>436</v>
      </c>
      <c r="E214" s="81" t="s">
        <v>1719</v>
      </c>
      <c r="F214" s="81">
        <v>1482</v>
      </c>
      <c r="H214" s="81" t="s">
        <v>836</v>
      </c>
      <c r="I214" s="81" t="s">
        <v>837</v>
      </c>
      <c r="J214" s="81">
        <v>2</v>
      </c>
      <c r="K214" s="81" t="s">
        <v>529</v>
      </c>
      <c r="L214" s="81" t="s">
        <v>1903</v>
      </c>
      <c r="M214" s="81">
        <v>1296</v>
      </c>
      <c r="O214" s="81" t="s">
        <v>1041</v>
      </c>
      <c r="P214" s="81" t="s">
        <v>1042</v>
      </c>
      <c r="Q214" s="81">
        <v>12</v>
      </c>
      <c r="R214" s="81" t="s">
        <v>529</v>
      </c>
      <c r="S214" s="81" t="s">
        <v>1817</v>
      </c>
      <c r="T214" s="81">
        <v>1509</v>
      </c>
      <c r="V214" s="81" t="s">
        <v>1043</v>
      </c>
      <c r="W214" s="81" t="s">
        <v>1044</v>
      </c>
      <c r="X214" s="81">
        <v>12</v>
      </c>
      <c r="Y214" s="81" t="s">
        <v>437</v>
      </c>
      <c r="Z214" s="81" t="s">
        <v>1231</v>
      </c>
      <c r="AA214" s="81">
        <v>1078</v>
      </c>
      <c r="AC214" s="81" t="s">
        <v>852</v>
      </c>
      <c r="AD214" s="81" t="s">
        <v>853</v>
      </c>
      <c r="AE214" s="81">
        <v>12</v>
      </c>
      <c r="AF214" s="81" t="s">
        <v>436</v>
      </c>
      <c r="AG214" s="81" t="s">
        <v>1217</v>
      </c>
      <c r="AH214" s="81">
        <v>1160</v>
      </c>
      <c r="AJ214" s="81" t="s">
        <v>895</v>
      </c>
      <c r="AK214" s="81" t="s">
        <v>896</v>
      </c>
      <c r="AL214" s="81">
        <v>12</v>
      </c>
      <c r="AM214" s="81" t="s">
        <v>437</v>
      </c>
      <c r="AN214" s="81" t="s">
        <v>1229</v>
      </c>
      <c r="AO214" s="81">
        <v>1194</v>
      </c>
      <c r="AQ214" s="81" t="s">
        <v>834</v>
      </c>
      <c r="AR214" s="81" t="s">
        <v>835</v>
      </c>
      <c r="AS214" s="81">
        <v>1</v>
      </c>
      <c r="AT214" s="81" t="s">
        <v>529</v>
      </c>
      <c r="AU214" s="81" t="s">
        <v>1132</v>
      </c>
      <c r="AV214" s="81">
        <v>1081</v>
      </c>
      <c r="AX214" s="81" t="s">
        <v>737</v>
      </c>
      <c r="AY214" s="81" t="s">
        <v>738</v>
      </c>
      <c r="AZ214" s="81">
        <v>6</v>
      </c>
      <c r="BA214" s="81" t="s">
        <v>529</v>
      </c>
      <c r="BB214" s="81" t="s">
        <v>1172</v>
      </c>
      <c r="BC214" s="81">
        <v>1472</v>
      </c>
      <c r="BE214" s="81" t="s">
        <v>948</v>
      </c>
      <c r="BF214" s="81" t="s">
        <v>949</v>
      </c>
      <c r="BG214" s="81">
        <v>4</v>
      </c>
      <c r="BH214" s="81" t="s">
        <v>529</v>
      </c>
      <c r="BI214" s="81" t="s">
        <v>1128</v>
      </c>
      <c r="BJ214" s="81">
        <v>1031</v>
      </c>
      <c r="BL214" s="81" t="s">
        <v>973</v>
      </c>
      <c r="BM214" s="81" t="s">
        <v>974</v>
      </c>
      <c r="BN214" s="81">
        <v>12</v>
      </c>
      <c r="BO214" s="81" t="s">
        <v>436</v>
      </c>
      <c r="BP214" s="81" t="s">
        <v>559</v>
      </c>
      <c r="BQ214" s="81">
        <v>1529</v>
      </c>
      <c r="BS214" s="81" t="s">
        <v>960</v>
      </c>
      <c r="BT214" s="81" t="s">
        <v>961</v>
      </c>
      <c r="BU214" s="81">
        <v>12</v>
      </c>
      <c r="BV214" s="81" t="s">
        <v>529</v>
      </c>
      <c r="BW214" s="81" t="s">
        <v>1199</v>
      </c>
      <c r="BX214" s="81">
        <v>1001</v>
      </c>
      <c r="BZ214" s="81" t="s">
        <v>836</v>
      </c>
      <c r="CA214" s="81" t="s">
        <v>837</v>
      </c>
      <c r="CB214" s="81">
        <v>2</v>
      </c>
      <c r="CC214" s="81" t="s">
        <v>529</v>
      </c>
      <c r="CD214" s="81" t="s">
        <v>2176</v>
      </c>
      <c r="CE214" s="81">
        <v>1555</v>
      </c>
      <c r="CG214" s="81" t="s">
        <v>778</v>
      </c>
      <c r="CH214" s="81" t="s">
        <v>779</v>
      </c>
      <c r="CI214" s="81">
        <v>6</v>
      </c>
      <c r="CJ214" s="81" t="s">
        <v>437</v>
      </c>
      <c r="CK214" s="81" t="s">
        <v>1229</v>
      </c>
      <c r="CL214" s="81">
        <v>1194</v>
      </c>
      <c r="CN214" s="81" t="s">
        <v>729</v>
      </c>
      <c r="CO214" s="81" t="s">
        <v>730</v>
      </c>
      <c r="CP214" s="81">
        <v>2</v>
      </c>
      <c r="CQ214" s="81" t="s">
        <v>529</v>
      </c>
      <c r="CR214" s="81" t="s">
        <v>1178</v>
      </c>
      <c r="CS214" s="81">
        <v>1431</v>
      </c>
      <c r="CU214" s="136" t="s">
        <v>729</v>
      </c>
      <c r="CV214" s="136" t="s">
        <v>730</v>
      </c>
      <c r="CW214" s="137">
        <v>2</v>
      </c>
      <c r="CX214" s="136" t="s">
        <v>529</v>
      </c>
      <c r="CY214" s="136" t="s">
        <v>1819</v>
      </c>
      <c r="CZ214" s="138">
        <v>1505</v>
      </c>
      <c r="DB214" s="136" t="s">
        <v>2375</v>
      </c>
      <c r="DC214" s="136" t="s">
        <v>2374</v>
      </c>
      <c r="DD214" s="137">
        <v>4</v>
      </c>
      <c r="DE214" s="136" t="s">
        <v>529</v>
      </c>
      <c r="DF214" s="136" t="s">
        <v>2314</v>
      </c>
      <c r="DG214" s="144">
        <v>1031</v>
      </c>
      <c r="DI214" s="136" t="s">
        <v>806</v>
      </c>
      <c r="DJ214" s="136" t="s">
        <v>807</v>
      </c>
      <c r="DK214" s="137">
        <v>12</v>
      </c>
      <c r="DL214" s="136" t="s">
        <v>529</v>
      </c>
      <c r="DM214" s="136" t="s">
        <v>1219</v>
      </c>
      <c r="DN214" s="144">
        <v>1027</v>
      </c>
    </row>
    <row r="215" spans="1:118" x14ac:dyDescent="0.25">
      <c r="A215" s="81" t="s">
        <v>747</v>
      </c>
      <c r="B215" s="81" t="s">
        <v>748</v>
      </c>
      <c r="C215" s="81">
        <v>36</v>
      </c>
      <c r="D215" s="81" t="s">
        <v>436</v>
      </c>
      <c r="E215" s="81" t="s">
        <v>1719</v>
      </c>
      <c r="F215" s="81">
        <v>1482</v>
      </c>
      <c r="H215" s="81" t="s">
        <v>1041</v>
      </c>
      <c r="I215" s="81" t="s">
        <v>1042</v>
      </c>
      <c r="J215" s="81">
        <v>12</v>
      </c>
      <c r="K215" s="81" t="s">
        <v>529</v>
      </c>
      <c r="L215" s="81" t="s">
        <v>1903</v>
      </c>
      <c r="M215" s="81">
        <v>1296</v>
      </c>
      <c r="O215" s="81" t="s">
        <v>1060</v>
      </c>
      <c r="P215" s="81" t="s">
        <v>787</v>
      </c>
      <c r="Q215" s="81">
        <v>12</v>
      </c>
      <c r="R215" s="81" t="s">
        <v>529</v>
      </c>
      <c r="S215" s="81" t="s">
        <v>1817</v>
      </c>
      <c r="T215" s="81">
        <v>1509</v>
      </c>
      <c r="V215" s="81" t="s">
        <v>946</v>
      </c>
      <c r="W215" s="81" t="s">
        <v>947</v>
      </c>
      <c r="X215" s="81">
        <v>12</v>
      </c>
      <c r="Y215" s="81" t="s">
        <v>437</v>
      </c>
      <c r="Z215" s="81" t="s">
        <v>1231</v>
      </c>
      <c r="AA215" s="81">
        <v>1078</v>
      </c>
      <c r="AC215" s="81" t="s">
        <v>808</v>
      </c>
      <c r="AD215" s="81" t="s">
        <v>809</v>
      </c>
      <c r="AE215" s="81">
        <v>12</v>
      </c>
      <c r="AF215" s="81" t="s">
        <v>529</v>
      </c>
      <c r="AG215" s="81" t="s">
        <v>1102</v>
      </c>
      <c r="AH215" s="81">
        <v>1081</v>
      </c>
      <c r="AJ215" s="81" t="s">
        <v>804</v>
      </c>
      <c r="AK215" s="81" t="s">
        <v>805</v>
      </c>
      <c r="AL215" s="81">
        <v>12</v>
      </c>
      <c r="AM215" s="81" t="s">
        <v>437</v>
      </c>
      <c r="AN215" s="81" t="s">
        <v>1229</v>
      </c>
      <c r="AO215" s="81">
        <v>1194</v>
      </c>
      <c r="AQ215" s="81" t="s">
        <v>796</v>
      </c>
      <c r="AR215" s="81" t="s">
        <v>797</v>
      </c>
      <c r="AS215" s="81">
        <v>2</v>
      </c>
      <c r="AT215" s="81" t="s">
        <v>529</v>
      </c>
      <c r="AU215" s="81" t="s">
        <v>1132</v>
      </c>
      <c r="AV215" s="81">
        <v>1081</v>
      </c>
      <c r="AX215" s="81" t="s">
        <v>737</v>
      </c>
      <c r="AY215" s="81" t="s">
        <v>738</v>
      </c>
      <c r="AZ215" s="81">
        <v>4</v>
      </c>
      <c r="BA215" s="81" t="s">
        <v>437</v>
      </c>
      <c r="BB215" s="81" t="s">
        <v>1193</v>
      </c>
      <c r="BC215" s="81">
        <v>1479</v>
      </c>
      <c r="BE215" s="81" t="s">
        <v>733</v>
      </c>
      <c r="BF215" s="81" t="s">
        <v>734</v>
      </c>
      <c r="BG215" s="81">
        <v>6</v>
      </c>
      <c r="BH215" s="81" t="s">
        <v>529</v>
      </c>
      <c r="BI215" s="81" t="s">
        <v>1128</v>
      </c>
      <c r="BJ215" s="81">
        <v>1031</v>
      </c>
      <c r="BL215" s="81" t="s">
        <v>804</v>
      </c>
      <c r="BM215" s="81" t="s">
        <v>805</v>
      </c>
      <c r="BN215" s="81">
        <v>12</v>
      </c>
      <c r="BO215" s="81" t="s">
        <v>436</v>
      </c>
      <c r="BP215" s="81" t="s">
        <v>559</v>
      </c>
      <c r="BQ215" s="81">
        <v>1529</v>
      </c>
      <c r="BS215" s="81" t="s">
        <v>979</v>
      </c>
      <c r="BT215" s="81" t="s">
        <v>980</v>
      </c>
      <c r="BU215" s="81">
        <v>24</v>
      </c>
      <c r="BV215" s="81" t="s">
        <v>529</v>
      </c>
      <c r="BW215" s="81" t="s">
        <v>1199</v>
      </c>
      <c r="BX215" s="81">
        <v>1001</v>
      </c>
      <c r="BZ215" s="81" t="s">
        <v>975</v>
      </c>
      <c r="CA215" s="81" t="s">
        <v>976</v>
      </c>
      <c r="CB215" s="81">
        <v>1</v>
      </c>
      <c r="CC215" s="81" t="s">
        <v>437</v>
      </c>
      <c r="CD215" s="81" t="s">
        <v>1187</v>
      </c>
      <c r="CE215" s="81">
        <v>1003</v>
      </c>
      <c r="CG215" s="81" t="s">
        <v>1043</v>
      </c>
      <c r="CH215" s="81" t="s">
        <v>1044</v>
      </c>
      <c r="CI215" s="81">
        <v>12</v>
      </c>
      <c r="CJ215" s="81" t="s">
        <v>437</v>
      </c>
      <c r="CK215" s="81" t="s">
        <v>1229</v>
      </c>
      <c r="CL215" s="81">
        <v>1194</v>
      </c>
      <c r="CN215" s="81" t="s">
        <v>860</v>
      </c>
      <c r="CO215" s="81" t="s">
        <v>861</v>
      </c>
      <c r="CP215" s="81">
        <v>8</v>
      </c>
      <c r="CQ215" s="81" t="s">
        <v>529</v>
      </c>
      <c r="CR215" s="81" t="s">
        <v>1178</v>
      </c>
      <c r="CS215" s="81">
        <v>1431</v>
      </c>
      <c r="CU215" s="136" t="s">
        <v>768</v>
      </c>
      <c r="CV215" s="136" t="s">
        <v>769</v>
      </c>
      <c r="CW215" s="137">
        <v>6</v>
      </c>
      <c r="CX215" s="136" t="s">
        <v>436</v>
      </c>
      <c r="CY215" s="136" t="s">
        <v>2201</v>
      </c>
      <c r="CZ215" s="138">
        <v>1168</v>
      </c>
      <c r="DB215" s="136" t="s">
        <v>2377</v>
      </c>
      <c r="DC215" s="136" t="s">
        <v>2376</v>
      </c>
      <c r="DD215" s="137">
        <v>8</v>
      </c>
      <c r="DE215" s="136" t="s">
        <v>529</v>
      </c>
      <c r="DF215" s="136" t="s">
        <v>2314</v>
      </c>
      <c r="DG215" s="144">
        <v>1031</v>
      </c>
      <c r="DI215" s="136" t="s">
        <v>806</v>
      </c>
      <c r="DJ215" s="136" t="s">
        <v>807</v>
      </c>
      <c r="DK215" s="137">
        <v>12</v>
      </c>
      <c r="DL215" s="136" t="s">
        <v>437</v>
      </c>
      <c r="DM215" s="136" t="s">
        <v>1101</v>
      </c>
      <c r="DN215" s="144">
        <v>1003</v>
      </c>
    </row>
    <row r="216" spans="1:118" x14ac:dyDescent="0.25">
      <c r="A216" s="81" t="s">
        <v>988</v>
      </c>
      <c r="B216" s="81" t="s">
        <v>1937</v>
      </c>
      <c r="C216" s="81">
        <v>72</v>
      </c>
      <c r="D216" s="81" t="s">
        <v>436</v>
      </c>
      <c r="E216" s="81" t="s">
        <v>1719</v>
      </c>
      <c r="F216" s="81">
        <v>1482</v>
      </c>
      <c r="H216" s="81" t="s">
        <v>770</v>
      </c>
      <c r="I216" s="81" t="s">
        <v>771</v>
      </c>
      <c r="J216" s="81">
        <v>4</v>
      </c>
      <c r="K216" s="81" t="s">
        <v>529</v>
      </c>
      <c r="L216" s="81" t="s">
        <v>1903</v>
      </c>
      <c r="M216" s="81">
        <v>1296</v>
      </c>
      <c r="O216" s="81" t="s">
        <v>2320</v>
      </c>
      <c r="P216" s="81" t="s">
        <v>1059</v>
      </c>
      <c r="Q216" s="81">
        <v>12</v>
      </c>
      <c r="R216" s="81" t="s">
        <v>529</v>
      </c>
      <c r="S216" s="81" t="s">
        <v>1817</v>
      </c>
      <c r="T216" s="81">
        <v>1509</v>
      </c>
      <c r="V216" s="81" t="s">
        <v>999</v>
      </c>
      <c r="W216" s="81" t="s">
        <v>1000</v>
      </c>
      <c r="X216" s="81">
        <v>12</v>
      </c>
      <c r="Y216" s="81" t="s">
        <v>437</v>
      </c>
      <c r="Z216" s="81" t="s">
        <v>1231</v>
      </c>
      <c r="AA216" s="81">
        <v>1078</v>
      </c>
      <c r="AC216" s="81" t="s">
        <v>814</v>
      </c>
      <c r="AD216" s="81" t="s">
        <v>815</v>
      </c>
      <c r="AE216" s="81">
        <v>12</v>
      </c>
      <c r="AF216" s="81" t="s">
        <v>436</v>
      </c>
      <c r="AG216" s="81" t="s">
        <v>1215</v>
      </c>
      <c r="AH216" s="81">
        <v>1102</v>
      </c>
      <c r="AJ216" s="81" t="s">
        <v>780</v>
      </c>
      <c r="AK216" s="81" t="s">
        <v>781</v>
      </c>
      <c r="AL216" s="81">
        <v>12</v>
      </c>
      <c r="AM216" s="81" t="s">
        <v>437</v>
      </c>
      <c r="AN216" s="81" t="s">
        <v>1229</v>
      </c>
      <c r="AO216" s="81">
        <v>1194</v>
      </c>
      <c r="AQ216" s="81" t="s">
        <v>869</v>
      </c>
      <c r="AR216" s="81" t="s">
        <v>870</v>
      </c>
      <c r="AS216" s="81">
        <v>12</v>
      </c>
      <c r="AT216" s="81" t="s">
        <v>437</v>
      </c>
      <c r="AU216" s="81" t="s">
        <v>1729</v>
      </c>
      <c r="AV216" s="81">
        <v>1191</v>
      </c>
      <c r="AX216" s="81" t="s">
        <v>737</v>
      </c>
      <c r="AY216" s="81" t="s">
        <v>738</v>
      </c>
      <c r="AZ216" s="81">
        <v>4</v>
      </c>
      <c r="BA216" s="81" t="s">
        <v>529</v>
      </c>
      <c r="BB216" s="81" t="s">
        <v>1169</v>
      </c>
      <c r="BC216" s="81">
        <v>1440</v>
      </c>
      <c r="BE216" s="81" t="s">
        <v>727</v>
      </c>
      <c r="BF216" s="81" t="s">
        <v>728</v>
      </c>
      <c r="BG216" s="81">
        <v>8</v>
      </c>
      <c r="BH216" s="81" t="s">
        <v>529</v>
      </c>
      <c r="BI216" s="81" t="s">
        <v>1128</v>
      </c>
      <c r="BJ216" s="81">
        <v>1031</v>
      </c>
      <c r="BL216" s="81" t="s">
        <v>747</v>
      </c>
      <c r="BM216" s="81" t="s">
        <v>748</v>
      </c>
      <c r="BN216" s="81">
        <v>12</v>
      </c>
      <c r="BO216" s="81" t="s">
        <v>437</v>
      </c>
      <c r="BP216" s="81" t="s">
        <v>1809</v>
      </c>
      <c r="BQ216" s="81">
        <v>1064</v>
      </c>
      <c r="BS216" s="81" t="s">
        <v>804</v>
      </c>
      <c r="BT216" s="81" t="s">
        <v>805</v>
      </c>
      <c r="BU216" s="81">
        <v>12</v>
      </c>
      <c r="BV216" s="81" t="s">
        <v>529</v>
      </c>
      <c r="BW216" s="81" t="s">
        <v>1199</v>
      </c>
      <c r="BX216" s="81">
        <v>1001</v>
      </c>
      <c r="BZ216" s="81" t="s">
        <v>735</v>
      </c>
      <c r="CA216" s="81" t="s">
        <v>736</v>
      </c>
      <c r="CB216" s="81">
        <v>1</v>
      </c>
      <c r="CC216" s="81" t="s">
        <v>437</v>
      </c>
      <c r="CD216" s="81" t="s">
        <v>1187</v>
      </c>
      <c r="CE216" s="81">
        <v>1003</v>
      </c>
      <c r="CG216" s="81" t="s">
        <v>979</v>
      </c>
      <c r="CH216" s="81" t="s">
        <v>980</v>
      </c>
      <c r="CI216" s="81">
        <v>12</v>
      </c>
      <c r="CJ216" s="81" t="s">
        <v>437</v>
      </c>
      <c r="CK216" s="81" t="s">
        <v>1229</v>
      </c>
      <c r="CL216" s="81">
        <v>1194</v>
      </c>
      <c r="CN216" s="81" t="s">
        <v>810</v>
      </c>
      <c r="CO216" s="81" t="s">
        <v>811</v>
      </c>
      <c r="CP216" s="81">
        <v>6</v>
      </c>
      <c r="CQ216" s="81" t="s">
        <v>437</v>
      </c>
      <c r="CR216" s="81" t="s">
        <v>2103</v>
      </c>
      <c r="CS216" s="81">
        <v>1506</v>
      </c>
      <c r="CU216" s="136" t="s">
        <v>772</v>
      </c>
      <c r="CV216" s="136" t="s">
        <v>773</v>
      </c>
      <c r="CW216" s="137">
        <v>6</v>
      </c>
      <c r="CX216" s="136" t="s">
        <v>529</v>
      </c>
      <c r="CY216" s="136" t="s">
        <v>1713</v>
      </c>
      <c r="CZ216" s="138">
        <v>1145</v>
      </c>
      <c r="DB216" s="136" t="s">
        <v>2373</v>
      </c>
      <c r="DC216" s="136" t="s">
        <v>2372</v>
      </c>
      <c r="DD216" s="137">
        <v>6</v>
      </c>
      <c r="DE216" s="136" t="s">
        <v>529</v>
      </c>
      <c r="DF216" s="136" t="s">
        <v>2314</v>
      </c>
      <c r="DG216" s="144">
        <v>1031</v>
      </c>
      <c r="DI216" s="136" t="s">
        <v>806</v>
      </c>
      <c r="DJ216" s="136" t="s">
        <v>807</v>
      </c>
      <c r="DK216" s="137">
        <v>12</v>
      </c>
      <c r="DL216" s="136" t="s">
        <v>436</v>
      </c>
      <c r="DM216" s="136" t="s">
        <v>1706</v>
      </c>
      <c r="DN216" s="144">
        <v>1133</v>
      </c>
    </row>
    <row r="217" spans="1:118" x14ac:dyDescent="0.25">
      <c r="A217" s="81" t="s">
        <v>962</v>
      </c>
      <c r="B217" s="81" t="s">
        <v>2206</v>
      </c>
      <c r="C217" s="81">
        <v>12</v>
      </c>
      <c r="D217" s="81" t="s">
        <v>436</v>
      </c>
      <c r="E217" s="81" t="s">
        <v>1719</v>
      </c>
      <c r="F217" s="81">
        <v>1482</v>
      </c>
      <c r="H217" s="81" t="s">
        <v>932</v>
      </c>
      <c r="I217" s="81" t="s">
        <v>933</v>
      </c>
      <c r="J217" s="81">
        <v>4</v>
      </c>
      <c r="K217" s="81" t="s">
        <v>529</v>
      </c>
      <c r="L217" s="81" t="s">
        <v>1903</v>
      </c>
      <c r="M217" s="81">
        <v>1296</v>
      </c>
      <c r="O217" s="81" t="s">
        <v>788</v>
      </c>
      <c r="P217" s="81" t="s">
        <v>789</v>
      </c>
      <c r="Q217" s="81">
        <v>12</v>
      </c>
      <c r="R217" s="81" t="s">
        <v>529</v>
      </c>
      <c r="S217" s="81" t="s">
        <v>1817</v>
      </c>
      <c r="T217" s="81">
        <v>1509</v>
      </c>
      <c r="V217" s="81" t="s">
        <v>908</v>
      </c>
      <c r="W217" s="81" t="s">
        <v>909</v>
      </c>
      <c r="X217" s="81">
        <v>12</v>
      </c>
      <c r="Y217" s="81" t="s">
        <v>437</v>
      </c>
      <c r="Z217" s="81" t="s">
        <v>1231</v>
      </c>
      <c r="AA217" s="81">
        <v>1078</v>
      </c>
      <c r="AC217" s="81" t="s">
        <v>895</v>
      </c>
      <c r="AD217" s="81" t="s">
        <v>896</v>
      </c>
      <c r="AE217" s="81">
        <v>12</v>
      </c>
      <c r="AF217" s="81" t="s">
        <v>437</v>
      </c>
      <c r="AG217" s="81" t="s">
        <v>1234</v>
      </c>
      <c r="AH217" s="81">
        <v>1043</v>
      </c>
      <c r="AJ217" s="81" t="s">
        <v>999</v>
      </c>
      <c r="AK217" s="81" t="s">
        <v>1000</v>
      </c>
      <c r="AL217" s="81">
        <v>12</v>
      </c>
      <c r="AM217" s="81" t="s">
        <v>437</v>
      </c>
      <c r="AN217" s="81" t="s">
        <v>1229</v>
      </c>
      <c r="AO217" s="81">
        <v>1194</v>
      </c>
      <c r="AQ217" s="81" t="s">
        <v>871</v>
      </c>
      <c r="AR217" s="81" t="s">
        <v>872</v>
      </c>
      <c r="AS217" s="81">
        <v>6</v>
      </c>
      <c r="AT217" s="81" t="s">
        <v>437</v>
      </c>
      <c r="AU217" s="81" t="s">
        <v>1729</v>
      </c>
      <c r="AV217" s="81">
        <v>1191</v>
      </c>
      <c r="AX217" s="81" t="s">
        <v>737</v>
      </c>
      <c r="AY217" s="81" t="s">
        <v>738</v>
      </c>
      <c r="AZ217" s="81">
        <v>4</v>
      </c>
      <c r="BA217" s="81" t="s">
        <v>529</v>
      </c>
      <c r="BB217" s="81" t="s">
        <v>2110</v>
      </c>
      <c r="BC217" s="81">
        <v>1073</v>
      </c>
      <c r="BE217" s="81" t="s">
        <v>729</v>
      </c>
      <c r="BF217" s="81" t="s">
        <v>730</v>
      </c>
      <c r="BG217" s="81">
        <v>6</v>
      </c>
      <c r="BH217" s="81" t="s">
        <v>529</v>
      </c>
      <c r="BI217" s="81" t="s">
        <v>1128</v>
      </c>
      <c r="BJ217" s="81">
        <v>1031</v>
      </c>
      <c r="BL217" s="81" t="s">
        <v>999</v>
      </c>
      <c r="BM217" s="81" t="s">
        <v>1000</v>
      </c>
      <c r="BN217" s="81">
        <v>12</v>
      </c>
      <c r="BO217" s="81" t="s">
        <v>437</v>
      </c>
      <c r="BP217" s="81" t="s">
        <v>1809</v>
      </c>
      <c r="BQ217" s="81">
        <v>1064</v>
      </c>
      <c r="BS217" s="81" t="s">
        <v>782</v>
      </c>
      <c r="BT217" s="81" t="s">
        <v>783</v>
      </c>
      <c r="BU217" s="81">
        <v>24</v>
      </c>
      <c r="BV217" s="81" t="s">
        <v>529</v>
      </c>
      <c r="BW217" s="81" t="s">
        <v>1199</v>
      </c>
      <c r="BX217" s="81">
        <v>1001</v>
      </c>
      <c r="BZ217" s="81" t="s">
        <v>739</v>
      </c>
      <c r="CA217" s="81" t="s">
        <v>740</v>
      </c>
      <c r="CB217" s="81">
        <v>1</v>
      </c>
      <c r="CC217" s="81" t="s">
        <v>437</v>
      </c>
      <c r="CD217" s="81" t="s">
        <v>1187</v>
      </c>
      <c r="CE217" s="81">
        <v>1003</v>
      </c>
      <c r="CG217" s="81" t="s">
        <v>969</v>
      </c>
      <c r="CH217" s="81" t="s">
        <v>970</v>
      </c>
      <c r="CI217" s="81">
        <v>24</v>
      </c>
      <c r="CJ217" s="81" t="s">
        <v>529</v>
      </c>
      <c r="CK217" s="81" t="s">
        <v>1886</v>
      </c>
      <c r="CL217" s="81">
        <v>1089</v>
      </c>
      <c r="CN217" s="81" t="s">
        <v>727</v>
      </c>
      <c r="CO217" s="81" t="s">
        <v>728</v>
      </c>
      <c r="CP217" s="81">
        <v>4</v>
      </c>
      <c r="CQ217" s="81" t="s">
        <v>436</v>
      </c>
      <c r="CR217" s="81" t="s">
        <v>2182</v>
      </c>
      <c r="CS217" s="81">
        <v>1582</v>
      </c>
      <c r="CU217" s="136" t="s">
        <v>772</v>
      </c>
      <c r="CV217" s="136" t="s">
        <v>773</v>
      </c>
      <c r="CW217" s="137">
        <v>6</v>
      </c>
      <c r="CX217" s="136" t="s">
        <v>436</v>
      </c>
      <c r="CY217" s="136" t="s">
        <v>2201</v>
      </c>
      <c r="CZ217" s="138">
        <v>1168</v>
      </c>
      <c r="DB217" s="136" t="s">
        <v>2379</v>
      </c>
      <c r="DC217" s="136" t="s">
        <v>2378</v>
      </c>
      <c r="DD217" s="137">
        <v>12</v>
      </c>
      <c r="DE217" s="136" t="s">
        <v>436</v>
      </c>
      <c r="DF217" s="136" t="s">
        <v>1159</v>
      </c>
      <c r="DG217" s="144">
        <v>1513</v>
      </c>
      <c r="DI217" s="136" t="s">
        <v>806</v>
      </c>
      <c r="DJ217" s="136" t="s">
        <v>807</v>
      </c>
      <c r="DK217" s="137">
        <v>24</v>
      </c>
      <c r="DL217" s="136" t="s">
        <v>1173</v>
      </c>
      <c r="DM217" s="136" t="s">
        <v>2414</v>
      </c>
      <c r="DN217" s="144">
        <v>0</v>
      </c>
    </row>
    <row r="218" spans="1:118" x14ac:dyDescent="0.25">
      <c r="A218" s="81" t="s">
        <v>814</v>
      </c>
      <c r="B218" s="81" t="s">
        <v>815</v>
      </c>
      <c r="C218" s="81">
        <v>24</v>
      </c>
      <c r="D218" s="81" t="s">
        <v>436</v>
      </c>
      <c r="E218" s="81" t="s">
        <v>1719</v>
      </c>
      <c r="F218" s="81">
        <v>1482</v>
      </c>
      <c r="H218" s="81" t="s">
        <v>908</v>
      </c>
      <c r="I218" s="81" t="s">
        <v>909</v>
      </c>
      <c r="J218" s="81">
        <v>12</v>
      </c>
      <c r="K218" s="81" t="s">
        <v>436</v>
      </c>
      <c r="L218" s="81" t="s">
        <v>1904</v>
      </c>
      <c r="M218" s="81">
        <v>1429</v>
      </c>
      <c r="O218" s="81" t="s">
        <v>776</v>
      </c>
      <c r="P218" s="81" t="s">
        <v>777</v>
      </c>
      <c r="Q218" s="81">
        <v>2</v>
      </c>
      <c r="R218" s="81" t="s">
        <v>529</v>
      </c>
      <c r="S218" s="81" t="s">
        <v>1817</v>
      </c>
      <c r="T218" s="81">
        <v>1509</v>
      </c>
      <c r="V218" s="81" t="s">
        <v>747</v>
      </c>
      <c r="W218" s="81" t="s">
        <v>748</v>
      </c>
      <c r="X218" s="81">
        <v>12</v>
      </c>
      <c r="Y218" s="81" t="s">
        <v>437</v>
      </c>
      <c r="Z218" s="81" t="s">
        <v>1231</v>
      </c>
      <c r="AA218" s="81">
        <v>1078</v>
      </c>
      <c r="AC218" s="81" t="s">
        <v>973</v>
      </c>
      <c r="AD218" s="81" t="s">
        <v>974</v>
      </c>
      <c r="AE218" s="81">
        <v>12</v>
      </c>
      <c r="AF218" s="81" t="s">
        <v>436</v>
      </c>
      <c r="AG218" s="81" t="s">
        <v>559</v>
      </c>
      <c r="AH218" s="81">
        <v>1529</v>
      </c>
      <c r="AJ218" s="81" t="s">
        <v>818</v>
      </c>
      <c r="AK218" s="81" t="s">
        <v>819</v>
      </c>
      <c r="AL218" s="81">
        <v>12</v>
      </c>
      <c r="AM218" s="81" t="s">
        <v>437</v>
      </c>
      <c r="AN218" s="81" t="s">
        <v>1181</v>
      </c>
      <c r="AO218" s="81">
        <v>1044</v>
      </c>
      <c r="AQ218" s="81" t="s">
        <v>847</v>
      </c>
      <c r="AR218" s="81" t="s">
        <v>848</v>
      </c>
      <c r="AS218" s="81">
        <v>6</v>
      </c>
      <c r="AT218" s="81" t="s">
        <v>437</v>
      </c>
      <c r="AU218" s="81" t="s">
        <v>1729</v>
      </c>
      <c r="AV218" s="81">
        <v>1191</v>
      </c>
      <c r="AX218" s="81" t="s">
        <v>737</v>
      </c>
      <c r="AY218" s="81" t="s">
        <v>738</v>
      </c>
      <c r="AZ218" s="81">
        <v>8</v>
      </c>
      <c r="BA218" s="81" t="s">
        <v>436</v>
      </c>
      <c r="BB218" s="81" t="s">
        <v>1124</v>
      </c>
      <c r="BC218" s="81">
        <v>1013</v>
      </c>
      <c r="BE218" s="81" t="s">
        <v>743</v>
      </c>
      <c r="BF218" s="81" t="s">
        <v>744</v>
      </c>
      <c r="BG218" s="81">
        <v>12</v>
      </c>
      <c r="BH218" s="81" t="s">
        <v>529</v>
      </c>
      <c r="BI218" s="81" t="s">
        <v>1128</v>
      </c>
      <c r="BJ218" s="81">
        <v>1031</v>
      </c>
      <c r="BL218" s="81" t="s">
        <v>2054</v>
      </c>
      <c r="BM218" s="81" t="s">
        <v>2055</v>
      </c>
      <c r="BN218" s="81">
        <v>12</v>
      </c>
      <c r="BO218" s="81" t="s">
        <v>529</v>
      </c>
      <c r="BP218" s="81" t="s">
        <v>1214</v>
      </c>
      <c r="BQ218" s="81">
        <v>1209</v>
      </c>
      <c r="BS218" s="81" t="s">
        <v>751</v>
      </c>
      <c r="BT218" s="81" t="s">
        <v>752</v>
      </c>
      <c r="BU218" s="81">
        <v>12</v>
      </c>
      <c r="BV218" s="81" t="s">
        <v>436</v>
      </c>
      <c r="BW218" s="81" t="s">
        <v>1749</v>
      </c>
      <c r="BX218" s="81">
        <v>1251</v>
      </c>
      <c r="BZ218" s="81" t="s">
        <v>2227</v>
      </c>
      <c r="CA218" s="81" t="s">
        <v>882</v>
      </c>
      <c r="CB218" s="81">
        <v>12</v>
      </c>
      <c r="CC218" s="81" t="s">
        <v>529</v>
      </c>
      <c r="CD218" s="81" t="s">
        <v>1169</v>
      </c>
      <c r="CE218" s="81">
        <v>1440</v>
      </c>
      <c r="CG218" s="81" t="s">
        <v>804</v>
      </c>
      <c r="CH218" s="81" t="s">
        <v>805</v>
      </c>
      <c r="CI218" s="81">
        <v>24</v>
      </c>
      <c r="CJ218" s="81" t="s">
        <v>529</v>
      </c>
      <c r="CK218" s="81" t="s">
        <v>1886</v>
      </c>
      <c r="CL218" s="81">
        <v>1089</v>
      </c>
      <c r="CN218" s="81" t="s">
        <v>729</v>
      </c>
      <c r="CO218" s="81" t="s">
        <v>730</v>
      </c>
      <c r="CP218" s="81">
        <v>4</v>
      </c>
      <c r="CQ218" s="81" t="s">
        <v>436</v>
      </c>
      <c r="CR218" s="81" t="s">
        <v>2182</v>
      </c>
      <c r="CS218" s="81">
        <v>1582</v>
      </c>
      <c r="CU218" s="136" t="s">
        <v>860</v>
      </c>
      <c r="CV218" s="136" t="s">
        <v>861</v>
      </c>
      <c r="CW218" s="137">
        <v>8</v>
      </c>
      <c r="CX218" s="136" t="s">
        <v>436</v>
      </c>
      <c r="CY218" s="136" t="s">
        <v>2201</v>
      </c>
      <c r="CZ218" s="138">
        <v>1168</v>
      </c>
      <c r="DB218" s="136" t="s">
        <v>2375</v>
      </c>
      <c r="DC218" s="136" t="s">
        <v>2374</v>
      </c>
      <c r="DD218" s="137">
        <v>4</v>
      </c>
      <c r="DE218" s="136" t="s">
        <v>436</v>
      </c>
      <c r="DF218" s="136" t="s">
        <v>1159</v>
      </c>
      <c r="DG218" s="144">
        <v>1513</v>
      </c>
      <c r="DI218" s="136" t="s">
        <v>806</v>
      </c>
      <c r="DJ218" s="136" t="s">
        <v>807</v>
      </c>
      <c r="DK218" s="137">
        <v>12</v>
      </c>
      <c r="DL218" s="136" t="s">
        <v>529</v>
      </c>
      <c r="DM218" s="136" t="s">
        <v>1100</v>
      </c>
      <c r="DN218" s="144">
        <v>1027</v>
      </c>
    </row>
    <row r="219" spans="1:118" x14ac:dyDescent="0.25">
      <c r="A219" s="81" t="s">
        <v>751</v>
      </c>
      <c r="B219" s="81" t="s">
        <v>752</v>
      </c>
      <c r="C219" s="81">
        <v>24</v>
      </c>
      <c r="D219" s="81" t="s">
        <v>436</v>
      </c>
      <c r="E219" s="81" t="s">
        <v>1719</v>
      </c>
      <c r="F219" s="81">
        <v>1482</v>
      </c>
      <c r="H219" s="81" t="s">
        <v>940</v>
      </c>
      <c r="I219" s="81" t="s">
        <v>941</v>
      </c>
      <c r="J219" s="81">
        <v>12</v>
      </c>
      <c r="K219" s="81" t="s">
        <v>436</v>
      </c>
      <c r="L219" s="81" t="s">
        <v>1904</v>
      </c>
      <c r="M219" s="81">
        <v>1429</v>
      </c>
      <c r="O219" s="81" t="s">
        <v>867</v>
      </c>
      <c r="P219" s="81" t="s">
        <v>868</v>
      </c>
      <c r="Q219" s="81">
        <v>2</v>
      </c>
      <c r="R219" s="81" t="s">
        <v>529</v>
      </c>
      <c r="S219" s="81" t="s">
        <v>1817</v>
      </c>
      <c r="T219" s="81">
        <v>1509</v>
      </c>
      <c r="V219" s="81" t="s">
        <v>940</v>
      </c>
      <c r="W219" s="81" t="s">
        <v>941</v>
      </c>
      <c r="X219" s="81">
        <v>12</v>
      </c>
      <c r="Y219" s="81" t="s">
        <v>437</v>
      </c>
      <c r="Z219" s="81" t="s">
        <v>1231</v>
      </c>
      <c r="AA219" s="81">
        <v>1078</v>
      </c>
      <c r="AC219" s="81" t="s">
        <v>1061</v>
      </c>
      <c r="AD219" s="81" t="s">
        <v>1062</v>
      </c>
      <c r="AE219" s="81">
        <v>1</v>
      </c>
      <c r="AF219" s="81" t="s">
        <v>529</v>
      </c>
      <c r="AG219" s="81" t="s">
        <v>1740</v>
      </c>
      <c r="AH219" s="81">
        <v>1154</v>
      </c>
      <c r="AJ219" s="81" t="s">
        <v>778</v>
      </c>
      <c r="AK219" s="81" t="s">
        <v>779</v>
      </c>
      <c r="AL219" s="81">
        <v>6</v>
      </c>
      <c r="AM219" s="81" t="s">
        <v>437</v>
      </c>
      <c r="AN219" s="81" t="s">
        <v>1181</v>
      </c>
      <c r="AO219" s="81">
        <v>1044</v>
      </c>
      <c r="AQ219" s="81" t="s">
        <v>860</v>
      </c>
      <c r="AR219" s="81" t="s">
        <v>861</v>
      </c>
      <c r="AS219" s="81">
        <v>12</v>
      </c>
      <c r="AT219" s="81" t="s">
        <v>437</v>
      </c>
      <c r="AU219" s="81" t="s">
        <v>1729</v>
      </c>
      <c r="AV219" s="81">
        <v>1191</v>
      </c>
      <c r="AX219" s="81" t="s">
        <v>737</v>
      </c>
      <c r="AY219" s="81" t="s">
        <v>738</v>
      </c>
      <c r="AZ219" s="81">
        <v>4</v>
      </c>
      <c r="BA219" s="81" t="s">
        <v>529</v>
      </c>
      <c r="BB219" s="81" t="s">
        <v>1175</v>
      </c>
      <c r="BC219" s="81">
        <v>1027</v>
      </c>
      <c r="BE219" s="81" t="s">
        <v>852</v>
      </c>
      <c r="BF219" s="81" t="s">
        <v>853</v>
      </c>
      <c r="BG219" s="81">
        <v>12</v>
      </c>
      <c r="BH219" s="81" t="s">
        <v>529</v>
      </c>
      <c r="BI219" s="81" t="s">
        <v>1128</v>
      </c>
      <c r="BJ219" s="81">
        <v>1031</v>
      </c>
      <c r="BL219" s="81" t="s">
        <v>804</v>
      </c>
      <c r="BM219" s="81" t="s">
        <v>805</v>
      </c>
      <c r="BN219" s="81">
        <v>12</v>
      </c>
      <c r="BO219" s="81" t="s">
        <v>529</v>
      </c>
      <c r="BP219" s="81" t="s">
        <v>1214</v>
      </c>
      <c r="BQ219" s="81">
        <v>1209</v>
      </c>
      <c r="BS219" s="81" t="s">
        <v>960</v>
      </c>
      <c r="BT219" s="81" t="s">
        <v>961</v>
      </c>
      <c r="BU219" s="81">
        <v>12</v>
      </c>
      <c r="BV219" s="81" t="s">
        <v>436</v>
      </c>
      <c r="BW219" s="81" t="s">
        <v>1749</v>
      </c>
      <c r="BX219" s="81">
        <v>1251</v>
      </c>
      <c r="BZ219" s="81" t="s">
        <v>2230</v>
      </c>
      <c r="CA219" s="81" t="s">
        <v>866</v>
      </c>
      <c r="CB219" s="81">
        <v>12</v>
      </c>
      <c r="CC219" s="81" t="s">
        <v>529</v>
      </c>
      <c r="CD219" s="81" t="s">
        <v>1169</v>
      </c>
      <c r="CE219" s="81">
        <v>1440</v>
      </c>
      <c r="CG219" s="81" t="s">
        <v>780</v>
      </c>
      <c r="CH219" s="81" t="s">
        <v>781</v>
      </c>
      <c r="CI219" s="81">
        <v>12</v>
      </c>
      <c r="CJ219" s="81" t="s">
        <v>529</v>
      </c>
      <c r="CK219" s="81" t="s">
        <v>1886</v>
      </c>
      <c r="CL219" s="81">
        <v>1089</v>
      </c>
      <c r="CN219" s="81" t="s">
        <v>828</v>
      </c>
      <c r="CO219" s="81" t="s">
        <v>829</v>
      </c>
      <c r="CP219" s="81">
        <v>2</v>
      </c>
      <c r="CQ219" s="81" t="s">
        <v>436</v>
      </c>
      <c r="CR219" s="81" t="s">
        <v>2182</v>
      </c>
      <c r="CS219" s="81">
        <v>1582</v>
      </c>
      <c r="CU219" s="136" t="s">
        <v>772</v>
      </c>
      <c r="CV219" s="136" t="s">
        <v>773</v>
      </c>
      <c r="CW219" s="137">
        <v>6</v>
      </c>
      <c r="CX219" s="136" t="s">
        <v>529</v>
      </c>
      <c r="CY219" s="136" t="s">
        <v>1824</v>
      </c>
      <c r="CZ219" s="138">
        <v>1372</v>
      </c>
      <c r="DB219" s="136" t="s">
        <v>2373</v>
      </c>
      <c r="DC219" s="136" t="s">
        <v>2372</v>
      </c>
      <c r="DD219" s="137">
        <v>4</v>
      </c>
      <c r="DE219" s="136" t="s">
        <v>436</v>
      </c>
      <c r="DF219" s="136" t="s">
        <v>1159</v>
      </c>
      <c r="DG219" s="144">
        <v>1513</v>
      </c>
      <c r="DI219" s="136" t="s">
        <v>806</v>
      </c>
      <c r="DJ219" s="136" t="s">
        <v>807</v>
      </c>
      <c r="DK219" s="137">
        <v>12</v>
      </c>
      <c r="DL219" s="136" t="s">
        <v>2152</v>
      </c>
      <c r="DM219" s="136" t="s">
        <v>2364</v>
      </c>
      <c r="DN219" s="144">
        <v>1593</v>
      </c>
    </row>
    <row r="220" spans="1:118" x14ac:dyDescent="0.25">
      <c r="A220" s="81" t="s">
        <v>832</v>
      </c>
      <c r="B220" s="81" t="s">
        <v>833</v>
      </c>
      <c r="C220" s="81">
        <v>4</v>
      </c>
      <c r="D220" s="81" t="s">
        <v>436</v>
      </c>
      <c r="E220" s="81" t="s">
        <v>1719</v>
      </c>
      <c r="F220" s="81">
        <v>1482</v>
      </c>
      <c r="H220" s="81" t="s">
        <v>962</v>
      </c>
      <c r="I220" s="81" t="s">
        <v>2206</v>
      </c>
      <c r="J220" s="81">
        <v>12</v>
      </c>
      <c r="K220" s="81" t="s">
        <v>436</v>
      </c>
      <c r="L220" s="81" t="s">
        <v>1904</v>
      </c>
      <c r="M220" s="81">
        <v>1429</v>
      </c>
      <c r="O220" s="81" t="s">
        <v>887</v>
      </c>
      <c r="P220" s="81" t="s">
        <v>888</v>
      </c>
      <c r="Q220" s="81">
        <v>2</v>
      </c>
      <c r="R220" s="81" t="s">
        <v>529</v>
      </c>
      <c r="S220" s="81" t="s">
        <v>1817</v>
      </c>
      <c r="T220" s="81">
        <v>1509</v>
      </c>
      <c r="V220" s="81" t="s">
        <v>1041</v>
      </c>
      <c r="W220" s="81" t="s">
        <v>1042</v>
      </c>
      <c r="X220" s="81">
        <v>12</v>
      </c>
      <c r="Y220" s="81" t="s">
        <v>437</v>
      </c>
      <c r="Z220" s="81" t="s">
        <v>1231</v>
      </c>
      <c r="AA220" s="81">
        <v>1078</v>
      </c>
      <c r="AC220" s="81" t="s">
        <v>895</v>
      </c>
      <c r="AD220" s="81" t="s">
        <v>896</v>
      </c>
      <c r="AE220" s="81">
        <v>12</v>
      </c>
      <c r="AF220" s="81" t="s">
        <v>436</v>
      </c>
      <c r="AG220" s="81" t="s">
        <v>1223</v>
      </c>
      <c r="AH220" s="81">
        <v>1045</v>
      </c>
      <c r="AJ220" s="81" t="s">
        <v>895</v>
      </c>
      <c r="AK220" s="81" t="s">
        <v>896</v>
      </c>
      <c r="AL220" s="81">
        <v>12</v>
      </c>
      <c r="AM220" s="81" t="s">
        <v>437</v>
      </c>
      <c r="AN220" s="81" t="s">
        <v>1181</v>
      </c>
      <c r="AO220" s="81">
        <v>1044</v>
      </c>
      <c r="AQ220" s="81" t="s">
        <v>862</v>
      </c>
      <c r="AR220" s="81" t="s">
        <v>863</v>
      </c>
      <c r="AS220" s="81">
        <v>4</v>
      </c>
      <c r="AT220" s="81" t="s">
        <v>437</v>
      </c>
      <c r="AU220" s="81" t="s">
        <v>1729</v>
      </c>
      <c r="AV220" s="81">
        <v>1191</v>
      </c>
      <c r="AX220" s="81" t="s">
        <v>737</v>
      </c>
      <c r="AY220" s="81" t="s">
        <v>738</v>
      </c>
      <c r="AZ220" s="81">
        <v>1</v>
      </c>
      <c r="BA220" s="81" t="s">
        <v>529</v>
      </c>
      <c r="BB220" s="81" t="s">
        <v>560</v>
      </c>
      <c r="BC220" s="81">
        <v>1530</v>
      </c>
      <c r="BE220" s="81" t="s">
        <v>891</v>
      </c>
      <c r="BF220" s="81" t="s">
        <v>892</v>
      </c>
      <c r="BG220" s="81">
        <v>12</v>
      </c>
      <c r="BH220" s="81" t="s">
        <v>529</v>
      </c>
      <c r="BI220" s="81" t="s">
        <v>1128</v>
      </c>
      <c r="BJ220" s="81">
        <v>1031</v>
      </c>
      <c r="BL220" s="81" t="s">
        <v>782</v>
      </c>
      <c r="BM220" s="81" t="s">
        <v>783</v>
      </c>
      <c r="BN220" s="81">
        <v>24</v>
      </c>
      <c r="BO220" s="81" t="s">
        <v>529</v>
      </c>
      <c r="BP220" s="81" t="s">
        <v>1214</v>
      </c>
      <c r="BQ220" s="81">
        <v>1209</v>
      </c>
      <c r="BS220" s="81" t="s">
        <v>992</v>
      </c>
      <c r="BT220" s="81" t="s">
        <v>993</v>
      </c>
      <c r="BU220" s="81">
        <v>12</v>
      </c>
      <c r="BV220" s="81" t="s">
        <v>436</v>
      </c>
      <c r="BW220" s="81" t="s">
        <v>1749</v>
      </c>
      <c r="BX220" s="81">
        <v>1251</v>
      </c>
      <c r="BZ220" s="81" t="s">
        <v>772</v>
      </c>
      <c r="CA220" s="81" t="s">
        <v>773</v>
      </c>
      <c r="CB220" s="81">
        <v>4</v>
      </c>
      <c r="CC220" s="81" t="s">
        <v>529</v>
      </c>
      <c r="CD220" s="81" t="s">
        <v>1169</v>
      </c>
      <c r="CE220" s="81">
        <v>1440</v>
      </c>
      <c r="CG220" s="81" t="s">
        <v>745</v>
      </c>
      <c r="CH220" s="81" t="s">
        <v>746</v>
      </c>
      <c r="CI220" s="81">
        <v>24</v>
      </c>
      <c r="CJ220" s="81" t="s">
        <v>529</v>
      </c>
      <c r="CK220" s="81" t="s">
        <v>1886</v>
      </c>
      <c r="CL220" s="81">
        <v>1089</v>
      </c>
      <c r="CN220" s="81" t="s">
        <v>2230</v>
      </c>
      <c r="CO220" s="81" t="s">
        <v>866</v>
      </c>
      <c r="CP220" s="81">
        <v>12</v>
      </c>
      <c r="CQ220" s="81" t="s">
        <v>529</v>
      </c>
      <c r="CR220" s="81" t="s">
        <v>1139</v>
      </c>
      <c r="CS220" s="81">
        <v>1027</v>
      </c>
      <c r="CU220" s="136" t="s">
        <v>727</v>
      </c>
      <c r="CV220" s="136" t="s">
        <v>728</v>
      </c>
      <c r="CW220" s="137">
        <v>4</v>
      </c>
      <c r="CX220" s="136" t="s">
        <v>437</v>
      </c>
      <c r="CY220" s="136" t="s">
        <v>1812</v>
      </c>
      <c r="CZ220" s="138">
        <v>1257</v>
      </c>
      <c r="DB220" s="136" t="s">
        <v>962</v>
      </c>
      <c r="DC220" s="136" t="s">
        <v>2206</v>
      </c>
      <c r="DD220" s="137">
        <v>12</v>
      </c>
      <c r="DE220" s="136" t="s">
        <v>529</v>
      </c>
      <c r="DF220" s="136" t="s">
        <v>1100</v>
      </c>
      <c r="DG220" s="144">
        <v>1027</v>
      </c>
      <c r="DI220" s="136" t="s">
        <v>806</v>
      </c>
      <c r="DJ220" s="136" t="s">
        <v>807</v>
      </c>
      <c r="DK220" s="137">
        <v>24</v>
      </c>
      <c r="DL220" s="136" t="s">
        <v>2152</v>
      </c>
      <c r="DM220" s="136" t="s">
        <v>2364</v>
      </c>
      <c r="DN220" s="144">
        <v>1593</v>
      </c>
    </row>
    <row r="221" spans="1:118" x14ac:dyDescent="0.25">
      <c r="A221" s="81" t="s">
        <v>1043</v>
      </c>
      <c r="B221" s="81" t="s">
        <v>1936</v>
      </c>
      <c r="C221" s="81">
        <v>12</v>
      </c>
      <c r="D221" s="81" t="s">
        <v>436</v>
      </c>
      <c r="E221" s="81" t="s">
        <v>1719</v>
      </c>
      <c r="F221" s="81">
        <v>1482</v>
      </c>
      <c r="H221" s="81" t="s">
        <v>816</v>
      </c>
      <c r="I221" s="81" t="s">
        <v>817</v>
      </c>
      <c r="J221" s="81">
        <v>4</v>
      </c>
      <c r="K221" s="81" t="s">
        <v>436</v>
      </c>
      <c r="L221" s="81" t="s">
        <v>1904</v>
      </c>
      <c r="M221" s="81">
        <v>1429</v>
      </c>
      <c r="O221" s="81" t="s">
        <v>948</v>
      </c>
      <c r="P221" s="81" t="s">
        <v>985</v>
      </c>
      <c r="Q221" s="81">
        <v>2</v>
      </c>
      <c r="R221" s="81" t="s">
        <v>529</v>
      </c>
      <c r="S221" s="81" t="s">
        <v>1817</v>
      </c>
      <c r="T221" s="81">
        <v>1509</v>
      </c>
      <c r="V221" s="81" t="s">
        <v>869</v>
      </c>
      <c r="W221" s="81" t="s">
        <v>870</v>
      </c>
      <c r="X221" s="81">
        <v>12</v>
      </c>
      <c r="Y221" s="81" t="s">
        <v>437</v>
      </c>
      <c r="Z221" s="81" t="s">
        <v>1231</v>
      </c>
      <c r="AA221" s="81">
        <v>1078</v>
      </c>
      <c r="AC221" s="81" t="s">
        <v>747</v>
      </c>
      <c r="AD221" s="81" t="s">
        <v>748</v>
      </c>
      <c r="AE221" s="81">
        <v>12</v>
      </c>
      <c r="AF221" s="81" t="s">
        <v>437</v>
      </c>
      <c r="AG221" s="81" t="s">
        <v>1234</v>
      </c>
      <c r="AH221" s="81">
        <v>1043</v>
      </c>
      <c r="AJ221" s="81" t="s">
        <v>747</v>
      </c>
      <c r="AK221" s="81" t="s">
        <v>748</v>
      </c>
      <c r="AL221" s="81">
        <v>12</v>
      </c>
      <c r="AM221" s="81" t="s">
        <v>437</v>
      </c>
      <c r="AN221" s="81" t="s">
        <v>1181</v>
      </c>
      <c r="AO221" s="81">
        <v>1044</v>
      </c>
      <c r="AQ221" s="81" t="s">
        <v>887</v>
      </c>
      <c r="AR221" s="81" t="s">
        <v>888</v>
      </c>
      <c r="AS221" s="81">
        <v>4</v>
      </c>
      <c r="AT221" s="81" t="s">
        <v>437</v>
      </c>
      <c r="AU221" s="81" t="s">
        <v>1729</v>
      </c>
      <c r="AV221" s="81">
        <v>1191</v>
      </c>
      <c r="AX221" s="81" t="s">
        <v>737</v>
      </c>
      <c r="AY221" s="81" t="s">
        <v>738</v>
      </c>
      <c r="AZ221" s="81">
        <v>1</v>
      </c>
      <c r="BA221" s="81" t="s">
        <v>529</v>
      </c>
      <c r="BB221" s="81" t="s">
        <v>1132</v>
      </c>
      <c r="BC221" s="81">
        <v>1081</v>
      </c>
      <c r="BE221" s="81" t="s">
        <v>745</v>
      </c>
      <c r="BF221" s="81" t="s">
        <v>746</v>
      </c>
      <c r="BG221" s="81">
        <v>12</v>
      </c>
      <c r="BH221" s="81" t="s">
        <v>529</v>
      </c>
      <c r="BI221" s="81" t="s">
        <v>1128</v>
      </c>
      <c r="BJ221" s="81">
        <v>1031</v>
      </c>
      <c r="BL221" s="81" t="s">
        <v>747</v>
      </c>
      <c r="BM221" s="81" t="s">
        <v>748</v>
      </c>
      <c r="BN221" s="81">
        <v>12</v>
      </c>
      <c r="BO221" s="81" t="s">
        <v>529</v>
      </c>
      <c r="BP221" s="81" t="s">
        <v>1214</v>
      </c>
      <c r="BQ221" s="81">
        <v>1209</v>
      </c>
      <c r="BS221" s="81" t="s">
        <v>804</v>
      </c>
      <c r="BT221" s="81" t="s">
        <v>805</v>
      </c>
      <c r="BU221" s="81">
        <v>12</v>
      </c>
      <c r="BV221" s="81" t="s">
        <v>436</v>
      </c>
      <c r="BW221" s="81" t="s">
        <v>1749</v>
      </c>
      <c r="BX221" s="81">
        <v>1251</v>
      </c>
      <c r="BZ221" s="81" t="s">
        <v>849</v>
      </c>
      <c r="CA221" s="81" t="s">
        <v>850</v>
      </c>
      <c r="CB221" s="81">
        <v>6</v>
      </c>
      <c r="CC221" s="81" t="s">
        <v>529</v>
      </c>
      <c r="CD221" s="81" t="s">
        <v>1169</v>
      </c>
      <c r="CE221" s="81">
        <v>1440</v>
      </c>
      <c r="CG221" s="81" t="s">
        <v>778</v>
      </c>
      <c r="CH221" s="81" t="s">
        <v>779</v>
      </c>
      <c r="CI221" s="81">
        <v>6</v>
      </c>
      <c r="CJ221" s="81" t="s">
        <v>436</v>
      </c>
      <c r="CK221" s="81" t="s">
        <v>1209</v>
      </c>
      <c r="CL221" s="81">
        <v>1213</v>
      </c>
      <c r="CN221" s="81" t="s">
        <v>847</v>
      </c>
      <c r="CO221" s="81" t="s">
        <v>848</v>
      </c>
      <c r="CP221" s="81">
        <v>6</v>
      </c>
      <c r="CQ221" s="81" t="s">
        <v>529</v>
      </c>
      <c r="CR221" s="81" t="s">
        <v>1139</v>
      </c>
      <c r="CS221" s="81">
        <v>1027</v>
      </c>
      <c r="CU221" s="136" t="s">
        <v>727</v>
      </c>
      <c r="CV221" s="136" t="s">
        <v>728</v>
      </c>
      <c r="CW221" s="137">
        <v>6</v>
      </c>
      <c r="CX221" s="136" t="s">
        <v>529</v>
      </c>
      <c r="CY221" s="136" t="s">
        <v>1104</v>
      </c>
      <c r="CZ221" s="138">
        <v>1037</v>
      </c>
      <c r="DB221" s="136" t="s">
        <v>1067</v>
      </c>
      <c r="DC221" s="136" t="s">
        <v>1068</v>
      </c>
      <c r="DD221" s="137">
        <v>4</v>
      </c>
      <c r="DE221" s="136" t="s">
        <v>436</v>
      </c>
      <c r="DF221" s="136" t="s">
        <v>2409</v>
      </c>
      <c r="DG221" s="144">
        <v>1013</v>
      </c>
      <c r="DI221" s="136" t="s">
        <v>751</v>
      </c>
      <c r="DJ221" s="136" t="s">
        <v>752</v>
      </c>
      <c r="DK221" s="137">
        <v>36</v>
      </c>
      <c r="DL221" s="136" t="s">
        <v>529</v>
      </c>
      <c r="DM221" s="136" t="s">
        <v>1219</v>
      </c>
      <c r="DN221" s="144">
        <v>1027</v>
      </c>
    </row>
    <row r="222" spans="1:118" x14ac:dyDescent="0.25">
      <c r="A222" s="81" t="s">
        <v>924</v>
      </c>
      <c r="B222" s="81" t="s">
        <v>925</v>
      </c>
      <c r="C222" s="81">
        <v>12</v>
      </c>
      <c r="D222" s="81" t="s">
        <v>436</v>
      </c>
      <c r="E222" s="81" t="s">
        <v>1719</v>
      </c>
      <c r="F222" s="81">
        <v>1482</v>
      </c>
      <c r="H222" s="81" t="s">
        <v>745</v>
      </c>
      <c r="I222" s="81" t="s">
        <v>746</v>
      </c>
      <c r="J222" s="81">
        <v>12</v>
      </c>
      <c r="K222" s="81" t="s">
        <v>436</v>
      </c>
      <c r="L222" s="81" t="s">
        <v>1904</v>
      </c>
      <c r="M222" s="81">
        <v>1429</v>
      </c>
      <c r="O222" s="81" t="s">
        <v>2227</v>
      </c>
      <c r="P222" s="81" t="s">
        <v>882</v>
      </c>
      <c r="Q222" s="81">
        <v>12</v>
      </c>
      <c r="R222" s="81" t="s">
        <v>436</v>
      </c>
      <c r="S222" s="81" t="s">
        <v>1717</v>
      </c>
      <c r="T222" s="81">
        <v>1494</v>
      </c>
      <c r="V222" s="81" t="s">
        <v>1060</v>
      </c>
      <c r="W222" s="81" t="s">
        <v>787</v>
      </c>
      <c r="X222" s="81">
        <v>12</v>
      </c>
      <c r="Y222" s="81" t="s">
        <v>437</v>
      </c>
      <c r="Z222" s="81" t="s">
        <v>1231</v>
      </c>
      <c r="AA222" s="81">
        <v>1078</v>
      </c>
      <c r="AC222" s="81" t="s">
        <v>895</v>
      </c>
      <c r="AD222" s="81" t="s">
        <v>896</v>
      </c>
      <c r="AE222" s="81">
        <v>12</v>
      </c>
      <c r="AF222" s="81" t="s">
        <v>436</v>
      </c>
      <c r="AG222" s="81" t="s">
        <v>1735</v>
      </c>
      <c r="AH222" s="81">
        <v>1435</v>
      </c>
      <c r="AJ222" s="81" t="s">
        <v>749</v>
      </c>
      <c r="AK222" s="81" t="s">
        <v>750</v>
      </c>
      <c r="AL222" s="81">
        <v>24</v>
      </c>
      <c r="AM222" s="81" t="s">
        <v>437</v>
      </c>
      <c r="AN222" s="81" t="s">
        <v>1181</v>
      </c>
      <c r="AO222" s="81">
        <v>1044</v>
      </c>
      <c r="AQ222" s="81" t="s">
        <v>902</v>
      </c>
      <c r="AR222" s="81" t="s">
        <v>903</v>
      </c>
      <c r="AS222" s="81">
        <v>4</v>
      </c>
      <c r="AT222" s="81" t="s">
        <v>437</v>
      </c>
      <c r="AU222" s="81" t="s">
        <v>1729</v>
      </c>
      <c r="AV222" s="81">
        <v>1191</v>
      </c>
      <c r="AX222" s="81" t="s">
        <v>737</v>
      </c>
      <c r="AY222" s="81" t="s">
        <v>738</v>
      </c>
      <c r="AZ222" s="81">
        <v>96</v>
      </c>
      <c r="BA222" s="81" t="s">
        <v>1173</v>
      </c>
      <c r="BB222" s="81" t="s">
        <v>1174</v>
      </c>
      <c r="BC222" s="81">
        <v>0</v>
      </c>
      <c r="BE222" s="81" t="s">
        <v>910</v>
      </c>
      <c r="BF222" s="81" t="s">
        <v>911</v>
      </c>
      <c r="BG222" s="81">
        <v>2</v>
      </c>
      <c r="BH222" s="81" t="s">
        <v>529</v>
      </c>
      <c r="BI222" s="81" t="s">
        <v>1128</v>
      </c>
      <c r="BJ222" s="81">
        <v>1031</v>
      </c>
      <c r="BL222" s="81" t="s">
        <v>806</v>
      </c>
      <c r="BM222" s="81" t="s">
        <v>807</v>
      </c>
      <c r="BN222" s="81">
        <v>12</v>
      </c>
      <c r="BO222" s="81" t="s">
        <v>529</v>
      </c>
      <c r="BP222" s="81" t="s">
        <v>1203</v>
      </c>
      <c r="BQ222" s="81">
        <v>1440</v>
      </c>
      <c r="BS222" s="81" t="s">
        <v>747</v>
      </c>
      <c r="BT222" s="81" t="s">
        <v>748</v>
      </c>
      <c r="BU222" s="81">
        <v>12</v>
      </c>
      <c r="BV222" s="81" t="s">
        <v>436</v>
      </c>
      <c r="BW222" s="81" t="s">
        <v>1749</v>
      </c>
      <c r="BX222" s="81">
        <v>1251</v>
      </c>
      <c r="BZ222" s="81" t="s">
        <v>729</v>
      </c>
      <c r="CA222" s="81" t="s">
        <v>730</v>
      </c>
      <c r="CB222" s="81">
        <v>6</v>
      </c>
      <c r="CC222" s="81" t="s">
        <v>529</v>
      </c>
      <c r="CD222" s="81" t="s">
        <v>1169</v>
      </c>
      <c r="CE222" s="81">
        <v>1440</v>
      </c>
      <c r="CG222" s="81" t="s">
        <v>814</v>
      </c>
      <c r="CH222" s="81" t="s">
        <v>815</v>
      </c>
      <c r="CI222" s="81">
        <v>12</v>
      </c>
      <c r="CJ222" s="81" t="s">
        <v>437</v>
      </c>
      <c r="CK222" s="81" t="s">
        <v>1231</v>
      </c>
      <c r="CL222" s="81">
        <v>1078</v>
      </c>
      <c r="CN222" s="81" t="s">
        <v>745</v>
      </c>
      <c r="CO222" s="81" t="s">
        <v>746</v>
      </c>
      <c r="CP222" s="81">
        <v>48</v>
      </c>
      <c r="CQ222" s="81" t="s">
        <v>529</v>
      </c>
      <c r="CR222" s="81" t="s">
        <v>1139</v>
      </c>
      <c r="CS222" s="81">
        <v>1027</v>
      </c>
      <c r="CU222" s="136" t="s">
        <v>729</v>
      </c>
      <c r="CV222" s="136" t="s">
        <v>730</v>
      </c>
      <c r="CW222" s="137">
        <v>4</v>
      </c>
      <c r="CX222" s="136" t="s">
        <v>437</v>
      </c>
      <c r="CY222" s="136" t="s">
        <v>1812</v>
      </c>
      <c r="CZ222" s="138">
        <v>1257</v>
      </c>
      <c r="DB222" s="136" t="s">
        <v>988</v>
      </c>
      <c r="DC222" s="136" t="s">
        <v>750</v>
      </c>
      <c r="DD222" s="137">
        <v>24</v>
      </c>
      <c r="DE222" s="136" t="s">
        <v>436</v>
      </c>
      <c r="DF222" s="136" t="s">
        <v>1764</v>
      </c>
      <c r="DG222" s="144">
        <v>1435</v>
      </c>
      <c r="DI222" s="136" t="s">
        <v>751</v>
      </c>
      <c r="DJ222" s="136" t="s">
        <v>752</v>
      </c>
      <c r="DK222" s="137">
        <v>60</v>
      </c>
      <c r="DL222" s="136" t="s">
        <v>529</v>
      </c>
      <c r="DM222" s="136" t="s">
        <v>1871</v>
      </c>
      <c r="DN222" s="144">
        <v>1001</v>
      </c>
    </row>
    <row r="223" spans="1:118" x14ac:dyDescent="0.25">
      <c r="A223" s="81" t="s">
        <v>804</v>
      </c>
      <c r="B223" s="81" t="s">
        <v>805</v>
      </c>
      <c r="C223" s="81">
        <v>12</v>
      </c>
      <c r="D223" s="81" t="s">
        <v>436</v>
      </c>
      <c r="E223" s="81" t="s">
        <v>1719</v>
      </c>
      <c r="F223" s="81">
        <v>1482</v>
      </c>
      <c r="H223" s="81" t="s">
        <v>860</v>
      </c>
      <c r="I223" s="81" t="s">
        <v>861</v>
      </c>
      <c r="J223" s="81">
        <v>4</v>
      </c>
      <c r="K223" s="81" t="s">
        <v>436</v>
      </c>
      <c r="L223" s="81" t="s">
        <v>1904</v>
      </c>
      <c r="M223" s="81">
        <v>1429</v>
      </c>
      <c r="O223" s="81" t="s">
        <v>2263</v>
      </c>
      <c r="P223" s="81" t="s">
        <v>877</v>
      </c>
      <c r="Q223" s="81">
        <v>12</v>
      </c>
      <c r="R223" s="81" t="s">
        <v>436</v>
      </c>
      <c r="S223" s="81" t="s">
        <v>1717</v>
      </c>
      <c r="T223" s="81">
        <v>1494</v>
      </c>
      <c r="V223" s="81" t="s">
        <v>818</v>
      </c>
      <c r="W223" s="81" t="s">
        <v>819</v>
      </c>
      <c r="X223" s="81">
        <v>4</v>
      </c>
      <c r="Y223" s="81" t="s">
        <v>437</v>
      </c>
      <c r="Z223" s="81" t="s">
        <v>1231</v>
      </c>
      <c r="AA223" s="81">
        <v>1078</v>
      </c>
      <c r="AC223" s="81" t="s">
        <v>747</v>
      </c>
      <c r="AD223" s="81" t="s">
        <v>748</v>
      </c>
      <c r="AE223" s="81">
        <v>12</v>
      </c>
      <c r="AF223" s="81" t="s">
        <v>436</v>
      </c>
      <c r="AG223" s="81" t="s">
        <v>1223</v>
      </c>
      <c r="AH223" s="81">
        <v>1045</v>
      </c>
      <c r="AJ223" s="81" t="s">
        <v>1041</v>
      </c>
      <c r="AK223" s="81" t="s">
        <v>1042</v>
      </c>
      <c r="AL223" s="81">
        <v>12</v>
      </c>
      <c r="AM223" s="81" t="s">
        <v>436</v>
      </c>
      <c r="AN223" s="81" t="s">
        <v>1230</v>
      </c>
      <c r="AO223" s="81">
        <v>1195</v>
      </c>
      <c r="AQ223" s="81" t="s">
        <v>768</v>
      </c>
      <c r="AR223" s="81" t="s">
        <v>769</v>
      </c>
      <c r="AS223" s="81">
        <v>4</v>
      </c>
      <c r="AT223" s="81" t="s">
        <v>437</v>
      </c>
      <c r="AU223" s="81" t="s">
        <v>1729</v>
      </c>
      <c r="AV223" s="81">
        <v>1191</v>
      </c>
      <c r="AX223" s="81" t="s">
        <v>737</v>
      </c>
      <c r="AY223" s="81" t="s">
        <v>738</v>
      </c>
      <c r="AZ223" s="81">
        <v>6</v>
      </c>
      <c r="BA223" s="81" t="s">
        <v>436</v>
      </c>
      <c r="BB223" s="81" t="s">
        <v>1153</v>
      </c>
      <c r="BC223" s="81">
        <v>1402</v>
      </c>
      <c r="BE223" s="81" t="s">
        <v>802</v>
      </c>
      <c r="BF223" s="81" t="s">
        <v>803</v>
      </c>
      <c r="BG223" s="81">
        <v>2</v>
      </c>
      <c r="BH223" s="81" t="s">
        <v>529</v>
      </c>
      <c r="BI223" s="81" t="s">
        <v>1128</v>
      </c>
      <c r="BJ223" s="81">
        <v>1031</v>
      </c>
      <c r="BL223" s="81" t="s">
        <v>999</v>
      </c>
      <c r="BM223" s="81" t="s">
        <v>1000</v>
      </c>
      <c r="BN223" s="81">
        <v>12</v>
      </c>
      <c r="BO223" s="81" t="s">
        <v>529</v>
      </c>
      <c r="BP223" s="81" t="s">
        <v>1203</v>
      </c>
      <c r="BQ223" s="81">
        <v>1440</v>
      </c>
      <c r="BS223" s="81" t="s">
        <v>806</v>
      </c>
      <c r="BT223" s="81" t="s">
        <v>807</v>
      </c>
      <c r="BU223" s="81">
        <v>12</v>
      </c>
      <c r="BV223" s="81" t="s">
        <v>436</v>
      </c>
      <c r="BW223" s="81" t="s">
        <v>2184</v>
      </c>
      <c r="BX223" s="81">
        <v>1584</v>
      </c>
      <c r="BZ223" s="81" t="s">
        <v>768</v>
      </c>
      <c r="CA223" s="81" t="s">
        <v>769</v>
      </c>
      <c r="CB223" s="81">
        <v>4</v>
      </c>
      <c r="CC223" s="81" t="s">
        <v>529</v>
      </c>
      <c r="CD223" s="81" t="s">
        <v>1128</v>
      </c>
      <c r="CE223" s="81">
        <v>1031</v>
      </c>
      <c r="CG223" s="81" t="s">
        <v>751</v>
      </c>
      <c r="CH223" s="81" t="s">
        <v>752</v>
      </c>
      <c r="CI223" s="81">
        <v>12</v>
      </c>
      <c r="CJ223" s="81" t="s">
        <v>437</v>
      </c>
      <c r="CK223" s="81" t="s">
        <v>1231</v>
      </c>
      <c r="CL223" s="81">
        <v>1078</v>
      </c>
      <c r="CN223" s="81" t="s">
        <v>2262</v>
      </c>
      <c r="CO223" s="81" t="s">
        <v>870</v>
      </c>
      <c r="CP223" s="81">
        <v>12</v>
      </c>
      <c r="CQ223" s="81" t="s">
        <v>529</v>
      </c>
      <c r="CR223" s="81" t="s">
        <v>1100</v>
      </c>
      <c r="CS223" s="81">
        <v>1027</v>
      </c>
      <c r="CU223" s="136" t="s">
        <v>729</v>
      </c>
      <c r="CV223" s="136" t="s">
        <v>730</v>
      </c>
      <c r="CW223" s="137">
        <v>4</v>
      </c>
      <c r="CX223" s="136" t="s">
        <v>529</v>
      </c>
      <c r="CY223" s="136" t="s">
        <v>1713</v>
      </c>
      <c r="CZ223" s="138">
        <v>1145</v>
      </c>
      <c r="DB223" s="136" t="s">
        <v>988</v>
      </c>
      <c r="DC223" s="136" t="s">
        <v>750</v>
      </c>
      <c r="DD223" s="137">
        <v>24</v>
      </c>
      <c r="DE223" s="136" t="s">
        <v>529</v>
      </c>
      <c r="DF223" s="136" t="s">
        <v>1139</v>
      </c>
      <c r="DG223" s="144">
        <v>1027</v>
      </c>
      <c r="DI223" s="136" t="s">
        <v>751</v>
      </c>
      <c r="DJ223" s="136" t="s">
        <v>752</v>
      </c>
      <c r="DK223" s="137">
        <v>12</v>
      </c>
      <c r="DL223" s="136" t="s">
        <v>529</v>
      </c>
      <c r="DM223" s="136" t="s">
        <v>1100</v>
      </c>
      <c r="DN223" s="144">
        <v>1027</v>
      </c>
    </row>
    <row r="224" spans="1:118" x14ac:dyDescent="0.25">
      <c r="A224" s="81" t="s">
        <v>869</v>
      </c>
      <c r="B224" s="81" t="s">
        <v>870</v>
      </c>
      <c r="C224" s="81">
        <v>12</v>
      </c>
      <c r="D224" s="81" t="s">
        <v>436</v>
      </c>
      <c r="E224" s="81" t="s">
        <v>1719</v>
      </c>
      <c r="F224" s="81">
        <v>1482</v>
      </c>
      <c r="H224" s="81" t="s">
        <v>862</v>
      </c>
      <c r="I224" s="81" t="s">
        <v>863</v>
      </c>
      <c r="J224" s="81">
        <v>4</v>
      </c>
      <c r="K224" s="81" t="s">
        <v>436</v>
      </c>
      <c r="L224" s="81" t="s">
        <v>1904</v>
      </c>
      <c r="M224" s="81">
        <v>1429</v>
      </c>
      <c r="O224" s="81" t="s">
        <v>871</v>
      </c>
      <c r="P224" s="81" t="s">
        <v>872</v>
      </c>
      <c r="Q224" s="81">
        <v>12</v>
      </c>
      <c r="R224" s="81" t="s">
        <v>436</v>
      </c>
      <c r="S224" s="81" t="s">
        <v>1717</v>
      </c>
      <c r="T224" s="81">
        <v>1494</v>
      </c>
      <c r="V224" s="81" t="s">
        <v>743</v>
      </c>
      <c r="W224" s="81" t="s">
        <v>744</v>
      </c>
      <c r="X224" s="81">
        <v>12</v>
      </c>
      <c r="Y224" s="81" t="s">
        <v>437</v>
      </c>
      <c r="Z224" s="81" t="s">
        <v>1243</v>
      </c>
      <c r="AA224" s="81">
        <v>1082</v>
      </c>
      <c r="AC224" s="81" t="s">
        <v>747</v>
      </c>
      <c r="AD224" s="81" t="s">
        <v>748</v>
      </c>
      <c r="AE224" s="81">
        <v>12</v>
      </c>
      <c r="AF224" s="81" t="s">
        <v>436</v>
      </c>
      <c r="AG224" s="81" t="s">
        <v>1709</v>
      </c>
      <c r="AH224" s="81">
        <v>1297</v>
      </c>
      <c r="AJ224" s="81" t="s">
        <v>940</v>
      </c>
      <c r="AK224" s="81" t="s">
        <v>941</v>
      </c>
      <c r="AL224" s="81">
        <v>12</v>
      </c>
      <c r="AM224" s="81" t="s">
        <v>436</v>
      </c>
      <c r="AN224" s="81" t="s">
        <v>1230</v>
      </c>
      <c r="AO224" s="81">
        <v>1195</v>
      </c>
      <c r="AQ224" s="81" t="s">
        <v>906</v>
      </c>
      <c r="AR224" s="81" t="s">
        <v>907</v>
      </c>
      <c r="AS224" s="81">
        <v>4</v>
      </c>
      <c r="AT224" s="81" t="s">
        <v>437</v>
      </c>
      <c r="AU224" s="81" t="s">
        <v>1729</v>
      </c>
      <c r="AV224" s="81">
        <v>1191</v>
      </c>
      <c r="AX224" s="81" t="s">
        <v>914</v>
      </c>
      <c r="AY224" s="81" t="s">
        <v>915</v>
      </c>
      <c r="AZ224" s="81">
        <v>2</v>
      </c>
      <c r="BA224" s="81" t="s">
        <v>436</v>
      </c>
      <c r="BB224" s="81" t="s">
        <v>1927</v>
      </c>
      <c r="BC224" s="81">
        <v>1228</v>
      </c>
      <c r="BE224" s="81" t="s">
        <v>765</v>
      </c>
      <c r="BF224" s="81" t="s">
        <v>766</v>
      </c>
      <c r="BG224" s="81">
        <v>6</v>
      </c>
      <c r="BH224" s="81" t="s">
        <v>436</v>
      </c>
      <c r="BI224" s="81" t="s">
        <v>1159</v>
      </c>
      <c r="BJ224" s="81">
        <v>1513</v>
      </c>
      <c r="BL224" s="81" t="s">
        <v>960</v>
      </c>
      <c r="BM224" s="81" t="s">
        <v>961</v>
      </c>
      <c r="BN224" s="81">
        <v>12</v>
      </c>
      <c r="BO224" s="81" t="s">
        <v>436</v>
      </c>
      <c r="BP224" s="81" t="s">
        <v>2124</v>
      </c>
      <c r="BQ224" s="81">
        <v>1570</v>
      </c>
      <c r="BS224" s="81" t="s">
        <v>960</v>
      </c>
      <c r="BT224" s="81" t="s">
        <v>961</v>
      </c>
      <c r="BU224" s="81">
        <v>12</v>
      </c>
      <c r="BV224" s="81" t="s">
        <v>436</v>
      </c>
      <c r="BW224" s="81" t="s">
        <v>2184</v>
      </c>
      <c r="BX224" s="81">
        <v>1584</v>
      </c>
      <c r="BZ224" s="81" t="s">
        <v>873</v>
      </c>
      <c r="CA224" s="81" t="s">
        <v>874</v>
      </c>
      <c r="CB224" s="81">
        <v>8</v>
      </c>
      <c r="CC224" s="81" t="s">
        <v>529</v>
      </c>
      <c r="CD224" s="81" t="s">
        <v>1128</v>
      </c>
      <c r="CE224" s="81">
        <v>1031</v>
      </c>
      <c r="CG224" s="81" t="s">
        <v>780</v>
      </c>
      <c r="CH224" s="81" t="s">
        <v>781</v>
      </c>
      <c r="CI224" s="81">
        <v>12</v>
      </c>
      <c r="CJ224" s="81" t="s">
        <v>437</v>
      </c>
      <c r="CK224" s="81" t="s">
        <v>1231</v>
      </c>
      <c r="CL224" s="81">
        <v>1078</v>
      </c>
      <c r="CN224" s="81" t="s">
        <v>1779</v>
      </c>
      <c r="CO224" s="81" t="s">
        <v>853</v>
      </c>
      <c r="CP224" s="81">
        <v>12</v>
      </c>
      <c r="CQ224" s="81" t="s">
        <v>529</v>
      </c>
      <c r="CR224" s="81" t="s">
        <v>1100</v>
      </c>
      <c r="CS224" s="81">
        <v>1027</v>
      </c>
      <c r="CU224" s="136" t="s">
        <v>828</v>
      </c>
      <c r="CV224" s="136" t="s">
        <v>829</v>
      </c>
      <c r="CW224" s="137">
        <v>2</v>
      </c>
      <c r="CX224" s="136" t="s">
        <v>529</v>
      </c>
      <c r="CY224" s="136" t="s">
        <v>714</v>
      </c>
      <c r="CZ224" s="138">
        <v>1537</v>
      </c>
      <c r="DB224" s="136" t="s">
        <v>988</v>
      </c>
      <c r="DC224" s="136" t="s">
        <v>750</v>
      </c>
      <c r="DD224" s="137">
        <v>24</v>
      </c>
      <c r="DE224" s="136" t="s">
        <v>437</v>
      </c>
      <c r="DF224" s="136" t="s">
        <v>1733</v>
      </c>
      <c r="DG224" s="144">
        <v>1004</v>
      </c>
      <c r="DI224" s="136" t="s">
        <v>751</v>
      </c>
      <c r="DJ224" s="136" t="s">
        <v>752</v>
      </c>
      <c r="DK224" s="137">
        <v>24</v>
      </c>
      <c r="DL224" s="136" t="s">
        <v>436</v>
      </c>
      <c r="DM224" s="136" t="s">
        <v>1249</v>
      </c>
      <c r="DN224" s="144">
        <v>1121</v>
      </c>
    </row>
    <row r="225" spans="1:118" x14ac:dyDescent="0.25">
      <c r="A225" s="81" t="s">
        <v>973</v>
      </c>
      <c r="B225" s="81" t="s">
        <v>974</v>
      </c>
      <c r="C225" s="81">
        <v>12</v>
      </c>
      <c r="D225" s="81" t="s">
        <v>436</v>
      </c>
      <c r="E225" s="81" t="s">
        <v>1719</v>
      </c>
      <c r="F225" s="81">
        <v>1482</v>
      </c>
      <c r="H225" s="81" t="s">
        <v>743</v>
      </c>
      <c r="I225" s="81" t="s">
        <v>744</v>
      </c>
      <c r="J225" s="81">
        <v>12</v>
      </c>
      <c r="K225" s="81" t="s">
        <v>436</v>
      </c>
      <c r="L225" s="81" t="s">
        <v>1735</v>
      </c>
      <c r="M225" s="81">
        <v>1435</v>
      </c>
      <c r="O225" s="81" t="s">
        <v>878</v>
      </c>
      <c r="P225" s="81" t="s">
        <v>879</v>
      </c>
      <c r="Q225" s="81">
        <v>12</v>
      </c>
      <c r="R225" s="81" t="s">
        <v>436</v>
      </c>
      <c r="S225" s="81" t="s">
        <v>1717</v>
      </c>
      <c r="T225" s="81">
        <v>1494</v>
      </c>
      <c r="V225" s="81" t="s">
        <v>1043</v>
      </c>
      <c r="W225" s="81" t="s">
        <v>1044</v>
      </c>
      <c r="X225" s="81">
        <v>12</v>
      </c>
      <c r="Y225" s="81" t="s">
        <v>437</v>
      </c>
      <c r="Z225" s="81" t="s">
        <v>1243</v>
      </c>
      <c r="AA225" s="81">
        <v>1082</v>
      </c>
      <c r="AC225" s="81" t="s">
        <v>895</v>
      </c>
      <c r="AD225" s="81" t="s">
        <v>896</v>
      </c>
      <c r="AE225" s="81">
        <v>12</v>
      </c>
      <c r="AF225" s="81" t="s">
        <v>436</v>
      </c>
      <c r="AG225" s="81" t="s">
        <v>1223</v>
      </c>
      <c r="AH225" s="81">
        <v>1045</v>
      </c>
      <c r="AJ225" s="81" t="s">
        <v>818</v>
      </c>
      <c r="AK225" s="81" t="s">
        <v>819</v>
      </c>
      <c r="AL225" s="81">
        <v>4</v>
      </c>
      <c r="AM225" s="81" t="s">
        <v>436</v>
      </c>
      <c r="AN225" s="81" t="s">
        <v>1230</v>
      </c>
      <c r="AO225" s="81">
        <v>1195</v>
      </c>
      <c r="AQ225" s="81" t="s">
        <v>770</v>
      </c>
      <c r="AR225" s="81" t="s">
        <v>771</v>
      </c>
      <c r="AS225" s="81">
        <v>4</v>
      </c>
      <c r="AT225" s="81" t="s">
        <v>437</v>
      </c>
      <c r="AU225" s="81" t="s">
        <v>1729</v>
      </c>
      <c r="AV225" s="81">
        <v>1191</v>
      </c>
      <c r="AX225" s="81" t="s">
        <v>727</v>
      </c>
      <c r="AY225" s="81" t="s">
        <v>728</v>
      </c>
      <c r="AZ225" s="81">
        <v>2</v>
      </c>
      <c r="BA225" s="81" t="s">
        <v>436</v>
      </c>
      <c r="BB225" s="81" t="s">
        <v>2072</v>
      </c>
      <c r="BC225" s="81">
        <v>1562</v>
      </c>
      <c r="BE225" s="81" t="s">
        <v>810</v>
      </c>
      <c r="BF225" s="81" t="s">
        <v>811</v>
      </c>
      <c r="BG225" s="81">
        <v>6</v>
      </c>
      <c r="BH225" s="81" t="s">
        <v>436</v>
      </c>
      <c r="BI225" s="81" t="s">
        <v>1159</v>
      </c>
      <c r="BJ225" s="81">
        <v>1513</v>
      </c>
      <c r="BL225" s="81" t="s">
        <v>979</v>
      </c>
      <c r="BM225" s="81" t="s">
        <v>980</v>
      </c>
      <c r="BN225" s="81">
        <v>12</v>
      </c>
      <c r="BO225" s="81" t="s">
        <v>436</v>
      </c>
      <c r="BP225" s="81" t="s">
        <v>2124</v>
      </c>
      <c r="BQ225" s="81">
        <v>1570</v>
      </c>
      <c r="BS225" s="81" t="s">
        <v>804</v>
      </c>
      <c r="BT225" s="81" t="s">
        <v>805</v>
      </c>
      <c r="BU225" s="81">
        <v>12</v>
      </c>
      <c r="BV225" s="81" t="s">
        <v>436</v>
      </c>
      <c r="BW225" s="81" t="s">
        <v>2184</v>
      </c>
      <c r="BX225" s="81">
        <v>1584</v>
      </c>
      <c r="BZ225" s="81" t="s">
        <v>816</v>
      </c>
      <c r="CA225" s="81" t="s">
        <v>817</v>
      </c>
      <c r="CB225" s="81">
        <v>6</v>
      </c>
      <c r="CC225" s="81" t="s">
        <v>529</v>
      </c>
      <c r="CD225" s="81" t="s">
        <v>1128</v>
      </c>
      <c r="CE225" s="81">
        <v>1031</v>
      </c>
      <c r="CG225" s="81" t="s">
        <v>782</v>
      </c>
      <c r="CH225" s="81" t="s">
        <v>783</v>
      </c>
      <c r="CI225" s="81">
        <v>12</v>
      </c>
      <c r="CJ225" s="81" t="s">
        <v>437</v>
      </c>
      <c r="CK225" s="81" t="s">
        <v>1231</v>
      </c>
      <c r="CL225" s="81">
        <v>1078</v>
      </c>
      <c r="CN225" s="81" t="s">
        <v>2054</v>
      </c>
      <c r="CO225" s="81" t="s">
        <v>892</v>
      </c>
      <c r="CP225" s="81">
        <v>12</v>
      </c>
      <c r="CQ225" s="81" t="s">
        <v>529</v>
      </c>
      <c r="CR225" s="81" t="s">
        <v>1100</v>
      </c>
      <c r="CS225" s="81">
        <v>1027</v>
      </c>
      <c r="CU225" s="136" t="s">
        <v>832</v>
      </c>
      <c r="CV225" s="136" t="s">
        <v>833</v>
      </c>
      <c r="CW225" s="137">
        <v>6</v>
      </c>
      <c r="CX225" s="136" t="s">
        <v>529</v>
      </c>
      <c r="CY225" s="136" t="s">
        <v>1104</v>
      </c>
      <c r="CZ225" s="138">
        <v>1037</v>
      </c>
      <c r="DB225" s="136" t="s">
        <v>988</v>
      </c>
      <c r="DC225" s="136" t="s">
        <v>750</v>
      </c>
      <c r="DD225" s="137">
        <v>24</v>
      </c>
      <c r="DE225" s="136" t="s">
        <v>529</v>
      </c>
      <c r="DF225" s="136" t="s">
        <v>1100</v>
      </c>
      <c r="DG225" s="144">
        <v>1027</v>
      </c>
      <c r="DI225" s="136" t="s">
        <v>751</v>
      </c>
      <c r="DJ225" s="136" t="s">
        <v>752</v>
      </c>
      <c r="DK225" s="137">
        <v>24</v>
      </c>
      <c r="DL225" s="136" t="s">
        <v>436</v>
      </c>
      <c r="DM225" s="136" t="s">
        <v>1749</v>
      </c>
      <c r="DN225" s="144">
        <v>1251</v>
      </c>
    </row>
    <row r="226" spans="1:118" x14ac:dyDescent="0.25">
      <c r="A226" s="81" t="s">
        <v>814</v>
      </c>
      <c r="B226" s="81" t="s">
        <v>815</v>
      </c>
      <c r="C226" s="81">
        <v>24</v>
      </c>
      <c r="D226" s="81" t="s">
        <v>436</v>
      </c>
      <c r="E226" s="81" t="s">
        <v>1719</v>
      </c>
      <c r="F226" s="81">
        <v>1482</v>
      </c>
      <c r="H226" s="81" t="s">
        <v>1043</v>
      </c>
      <c r="I226" s="81" t="s">
        <v>1044</v>
      </c>
      <c r="J226" s="81">
        <v>12</v>
      </c>
      <c r="K226" s="81" t="s">
        <v>436</v>
      </c>
      <c r="L226" s="81" t="s">
        <v>1735</v>
      </c>
      <c r="M226" s="81">
        <v>1435</v>
      </c>
      <c r="O226" s="81" t="s">
        <v>804</v>
      </c>
      <c r="P226" s="81" t="s">
        <v>805</v>
      </c>
      <c r="Q226" s="81">
        <v>12</v>
      </c>
      <c r="R226" s="81" t="s">
        <v>436</v>
      </c>
      <c r="S226" s="81" t="s">
        <v>1717</v>
      </c>
      <c r="T226" s="81">
        <v>1494</v>
      </c>
      <c r="V226" s="81" t="s">
        <v>999</v>
      </c>
      <c r="W226" s="81" t="s">
        <v>1000</v>
      </c>
      <c r="X226" s="81">
        <v>12</v>
      </c>
      <c r="Y226" s="81" t="s">
        <v>437</v>
      </c>
      <c r="Z226" s="81" t="s">
        <v>1243</v>
      </c>
      <c r="AA226" s="81">
        <v>1082</v>
      </c>
      <c r="AC226" s="81" t="s">
        <v>908</v>
      </c>
      <c r="AD226" s="81" t="s">
        <v>909</v>
      </c>
      <c r="AE226" s="81">
        <v>12</v>
      </c>
      <c r="AF226" s="81" t="s">
        <v>436</v>
      </c>
      <c r="AG226" s="81" t="s">
        <v>1706</v>
      </c>
      <c r="AH226" s="81">
        <v>1133</v>
      </c>
      <c r="AJ226" s="81" t="s">
        <v>969</v>
      </c>
      <c r="AK226" s="81" t="s">
        <v>970</v>
      </c>
      <c r="AL226" s="81">
        <v>48</v>
      </c>
      <c r="AM226" s="81" t="s">
        <v>436</v>
      </c>
      <c r="AN226" s="81" t="s">
        <v>1230</v>
      </c>
      <c r="AO226" s="81">
        <v>1195</v>
      </c>
      <c r="AQ226" s="81" t="s">
        <v>812</v>
      </c>
      <c r="AR226" s="81" t="s">
        <v>813</v>
      </c>
      <c r="AS226" s="81">
        <v>4</v>
      </c>
      <c r="AT226" s="81" t="s">
        <v>437</v>
      </c>
      <c r="AU226" s="81" t="s">
        <v>1729</v>
      </c>
      <c r="AV226" s="81">
        <v>1191</v>
      </c>
      <c r="AX226" s="81" t="s">
        <v>727</v>
      </c>
      <c r="AY226" s="81" t="s">
        <v>728</v>
      </c>
      <c r="AZ226" s="81">
        <v>4</v>
      </c>
      <c r="BA226" s="81" t="s">
        <v>437</v>
      </c>
      <c r="BB226" s="81" t="s">
        <v>2103</v>
      </c>
      <c r="BC226" s="81">
        <v>1506</v>
      </c>
      <c r="BE226" s="81" t="s">
        <v>867</v>
      </c>
      <c r="BF226" s="81" t="s">
        <v>868</v>
      </c>
      <c r="BG226" s="81">
        <v>4</v>
      </c>
      <c r="BH226" s="81" t="s">
        <v>436</v>
      </c>
      <c r="BI226" s="81" t="s">
        <v>1159</v>
      </c>
      <c r="BJ226" s="81">
        <v>1513</v>
      </c>
      <c r="BL226" s="81" t="s">
        <v>780</v>
      </c>
      <c r="BM226" s="81" t="s">
        <v>781</v>
      </c>
      <c r="BN226" s="81">
        <v>12</v>
      </c>
      <c r="BO226" s="81" t="s">
        <v>436</v>
      </c>
      <c r="BP226" s="81" t="s">
        <v>2124</v>
      </c>
      <c r="BQ226" s="81">
        <v>1570</v>
      </c>
      <c r="BS226" s="81" t="s">
        <v>782</v>
      </c>
      <c r="BT226" s="81" t="s">
        <v>783</v>
      </c>
      <c r="BU226" s="81">
        <v>12</v>
      </c>
      <c r="BV226" s="81" t="s">
        <v>436</v>
      </c>
      <c r="BW226" s="81" t="s">
        <v>2184</v>
      </c>
      <c r="BX226" s="81">
        <v>1584</v>
      </c>
      <c r="BZ226" s="81" t="s">
        <v>733</v>
      </c>
      <c r="CA226" s="81" t="s">
        <v>734</v>
      </c>
      <c r="CB226" s="81">
        <v>4</v>
      </c>
      <c r="CC226" s="81" t="s">
        <v>529</v>
      </c>
      <c r="CD226" s="81" t="s">
        <v>1128</v>
      </c>
      <c r="CE226" s="81">
        <v>1031</v>
      </c>
      <c r="CG226" s="81" t="s">
        <v>977</v>
      </c>
      <c r="CH226" s="81" t="s">
        <v>978</v>
      </c>
      <c r="CI226" s="81">
        <v>12</v>
      </c>
      <c r="CJ226" s="81" t="s">
        <v>437</v>
      </c>
      <c r="CK226" s="81" t="s">
        <v>1236</v>
      </c>
      <c r="CL226" s="81">
        <v>1506</v>
      </c>
      <c r="CN226" s="81" t="s">
        <v>745</v>
      </c>
      <c r="CO226" s="81" t="s">
        <v>746</v>
      </c>
      <c r="CP226" s="81">
        <v>60</v>
      </c>
      <c r="CQ226" s="81" t="s">
        <v>529</v>
      </c>
      <c r="CR226" s="81" t="s">
        <v>1100</v>
      </c>
      <c r="CS226" s="81">
        <v>1027</v>
      </c>
      <c r="CU226" s="136" t="s">
        <v>830</v>
      </c>
      <c r="CV226" s="136" t="s">
        <v>831</v>
      </c>
      <c r="CW226" s="137">
        <v>20</v>
      </c>
      <c r="CX226" s="136" t="s">
        <v>529</v>
      </c>
      <c r="CY226" s="136" t="s">
        <v>1104</v>
      </c>
      <c r="CZ226" s="138">
        <v>1037</v>
      </c>
      <c r="DB226" s="136" t="s">
        <v>988</v>
      </c>
      <c r="DC226" s="136" t="s">
        <v>750</v>
      </c>
      <c r="DD226" s="137">
        <v>36</v>
      </c>
      <c r="DE226" s="136" t="s">
        <v>436</v>
      </c>
      <c r="DF226" s="136" t="s">
        <v>1834</v>
      </c>
      <c r="DG226" s="144">
        <v>1163</v>
      </c>
      <c r="DI226" s="136" t="s">
        <v>751</v>
      </c>
      <c r="DJ226" s="136" t="s">
        <v>752</v>
      </c>
      <c r="DK226" s="137">
        <v>60</v>
      </c>
      <c r="DL226" s="136" t="s">
        <v>529</v>
      </c>
      <c r="DM226" s="136" t="s">
        <v>1199</v>
      </c>
      <c r="DN226" s="144">
        <v>1001</v>
      </c>
    </row>
    <row r="227" spans="1:118" x14ac:dyDescent="0.25">
      <c r="A227" s="81" t="s">
        <v>751</v>
      </c>
      <c r="B227" s="81" t="s">
        <v>752</v>
      </c>
      <c r="C227" s="81">
        <v>48</v>
      </c>
      <c r="D227" s="81" t="s">
        <v>436</v>
      </c>
      <c r="E227" s="81" t="s">
        <v>1719</v>
      </c>
      <c r="F227" s="81">
        <v>1482</v>
      </c>
      <c r="H227" s="81" t="s">
        <v>780</v>
      </c>
      <c r="I227" s="81" t="s">
        <v>781</v>
      </c>
      <c r="J227" s="81">
        <v>12</v>
      </c>
      <c r="K227" s="81" t="s">
        <v>436</v>
      </c>
      <c r="L227" s="81" t="s">
        <v>1735</v>
      </c>
      <c r="M227" s="81">
        <v>1435</v>
      </c>
      <c r="O227" s="81" t="s">
        <v>751</v>
      </c>
      <c r="P227" s="81" t="s">
        <v>752</v>
      </c>
      <c r="Q227" s="81">
        <v>24</v>
      </c>
      <c r="R227" s="81" t="s">
        <v>436</v>
      </c>
      <c r="S227" s="81" t="s">
        <v>1717</v>
      </c>
      <c r="T227" s="81">
        <v>1494</v>
      </c>
      <c r="V227" s="81" t="s">
        <v>749</v>
      </c>
      <c r="W227" s="81" t="s">
        <v>750</v>
      </c>
      <c r="X227" s="81">
        <v>24</v>
      </c>
      <c r="Y227" s="81" t="s">
        <v>437</v>
      </c>
      <c r="Z227" s="81" t="s">
        <v>1243</v>
      </c>
      <c r="AA227" s="81">
        <v>1082</v>
      </c>
      <c r="AC227" s="81" t="s">
        <v>895</v>
      </c>
      <c r="AD227" s="81" t="s">
        <v>896</v>
      </c>
      <c r="AE227" s="81">
        <v>12</v>
      </c>
      <c r="AF227" s="81" t="s">
        <v>436</v>
      </c>
      <c r="AG227" s="81" t="s">
        <v>1742</v>
      </c>
      <c r="AH227" s="81">
        <v>1287</v>
      </c>
      <c r="AJ227" s="81" t="s">
        <v>782</v>
      </c>
      <c r="AK227" s="81" t="s">
        <v>783</v>
      </c>
      <c r="AL227" s="81">
        <v>12</v>
      </c>
      <c r="AM227" s="81" t="s">
        <v>436</v>
      </c>
      <c r="AN227" s="81" t="s">
        <v>1230</v>
      </c>
      <c r="AO227" s="81">
        <v>1195</v>
      </c>
      <c r="AQ227" s="81" t="s">
        <v>816</v>
      </c>
      <c r="AR227" s="81" t="s">
        <v>817</v>
      </c>
      <c r="AS227" s="81">
        <v>6</v>
      </c>
      <c r="AT227" s="81" t="s">
        <v>437</v>
      </c>
      <c r="AU227" s="81" t="s">
        <v>1729</v>
      </c>
      <c r="AV227" s="81">
        <v>1191</v>
      </c>
      <c r="AX227" s="81" t="s">
        <v>727</v>
      </c>
      <c r="AY227" s="81" t="s">
        <v>728</v>
      </c>
      <c r="AZ227" s="81">
        <v>30</v>
      </c>
      <c r="BA227" s="81" t="s">
        <v>529</v>
      </c>
      <c r="BB227" s="81" t="s">
        <v>1175</v>
      </c>
      <c r="BC227" s="81">
        <v>1027</v>
      </c>
      <c r="BE227" s="81" t="s">
        <v>2269</v>
      </c>
      <c r="BF227" s="81" t="s">
        <v>767</v>
      </c>
      <c r="BG227" s="81">
        <v>4</v>
      </c>
      <c r="BH227" s="81" t="s">
        <v>436</v>
      </c>
      <c r="BI227" s="81" t="s">
        <v>1159</v>
      </c>
      <c r="BJ227" s="81">
        <v>1513</v>
      </c>
      <c r="BL227" s="81" t="s">
        <v>999</v>
      </c>
      <c r="BM227" s="81" t="s">
        <v>1000</v>
      </c>
      <c r="BN227" s="81">
        <v>12</v>
      </c>
      <c r="BO227" s="81" t="s">
        <v>436</v>
      </c>
      <c r="BP227" s="81" t="s">
        <v>2124</v>
      </c>
      <c r="BQ227" s="81">
        <v>1570</v>
      </c>
      <c r="BS227" s="81" t="s">
        <v>747</v>
      </c>
      <c r="BT227" s="81" t="s">
        <v>748</v>
      </c>
      <c r="BU227" s="81">
        <v>12</v>
      </c>
      <c r="BV227" s="81" t="s">
        <v>436</v>
      </c>
      <c r="BW227" s="81" t="s">
        <v>2184</v>
      </c>
      <c r="BX227" s="81">
        <v>1584</v>
      </c>
      <c r="BZ227" s="81" t="s">
        <v>727</v>
      </c>
      <c r="CA227" s="81" t="s">
        <v>728</v>
      </c>
      <c r="CB227" s="81">
        <v>4</v>
      </c>
      <c r="CC227" s="81" t="s">
        <v>529</v>
      </c>
      <c r="CD227" s="81" t="s">
        <v>1128</v>
      </c>
      <c r="CE227" s="81">
        <v>1031</v>
      </c>
      <c r="CG227" s="81" t="s">
        <v>979</v>
      </c>
      <c r="CH227" s="81" t="s">
        <v>980</v>
      </c>
      <c r="CI227" s="81">
        <v>12</v>
      </c>
      <c r="CJ227" s="81" t="s">
        <v>437</v>
      </c>
      <c r="CK227" s="81" t="s">
        <v>1236</v>
      </c>
      <c r="CL227" s="81">
        <v>1506</v>
      </c>
      <c r="CN227" s="81" t="s">
        <v>908</v>
      </c>
      <c r="CO227" s="81" t="s">
        <v>909</v>
      </c>
      <c r="CP227" s="81">
        <v>12</v>
      </c>
      <c r="CQ227" s="81" t="s">
        <v>529</v>
      </c>
      <c r="CR227" s="81" t="s">
        <v>1100</v>
      </c>
      <c r="CS227" s="81">
        <v>1027</v>
      </c>
      <c r="CU227" s="136" t="s">
        <v>849</v>
      </c>
      <c r="CV227" s="136" t="s">
        <v>850</v>
      </c>
      <c r="CW227" s="137">
        <v>20</v>
      </c>
      <c r="CX227" s="136" t="s">
        <v>529</v>
      </c>
      <c r="CY227" s="136" t="s">
        <v>1104</v>
      </c>
      <c r="CZ227" s="138">
        <v>1037</v>
      </c>
      <c r="DB227" s="136" t="s">
        <v>889</v>
      </c>
      <c r="DC227" s="136" t="s">
        <v>890</v>
      </c>
      <c r="DD227" s="137">
        <v>4</v>
      </c>
      <c r="DE227" s="136" t="s">
        <v>529</v>
      </c>
      <c r="DF227" s="136" t="s">
        <v>2314</v>
      </c>
      <c r="DG227" s="144">
        <v>1031</v>
      </c>
      <c r="DI227" s="136" t="s">
        <v>751</v>
      </c>
      <c r="DJ227" s="136" t="s">
        <v>752</v>
      </c>
      <c r="DK227" s="137">
        <v>12</v>
      </c>
      <c r="DL227" s="136" t="s">
        <v>1173</v>
      </c>
      <c r="DM227" s="136" t="s">
        <v>2414</v>
      </c>
      <c r="DN227" s="144">
        <v>0</v>
      </c>
    </row>
    <row r="228" spans="1:118" x14ac:dyDescent="0.25">
      <c r="A228" s="81" t="s">
        <v>852</v>
      </c>
      <c r="B228" s="81" t="s">
        <v>853</v>
      </c>
      <c r="C228" s="81">
        <v>12</v>
      </c>
      <c r="D228" s="81" t="s">
        <v>436</v>
      </c>
      <c r="E228" s="81" t="s">
        <v>1719</v>
      </c>
      <c r="F228" s="81">
        <v>1482</v>
      </c>
      <c r="H228" s="81" t="s">
        <v>804</v>
      </c>
      <c r="I228" s="81" t="s">
        <v>805</v>
      </c>
      <c r="J228" s="81">
        <v>12</v>
      </c>
      <c r="K228" s="81" t="s">
        <v>436</v>
      </c>
      <c r="L228" s="81" t="s">
        <v>1735</v>
      </c>
      <c r="M228" s="81">
        <v>1435</v>
      </c>
      <c r="O228" s="81" t="s">
        <v>946</v>
      </c>
      <c r="P228" s="81" t="s">
        <v>947</v>
      </c>
      <c r="Q228" s="81">
        <v>24</v>
      </c>
      <c r="R228" s="81" t="s">
        <v>436</v>
      </c>
      <c r="S228" s="81" t="s">
        <v>1717</v>
      </c>
      <c r="T228" s="81">
        <v>1494</v>
      </c>
      <c r="V228" s="81" t="s">
        <v>940</v>
      </c>
      <c r="W228" s="81" t="s">
        <v>941</v>
      </c>
      <c r="X228" s="81">
        <v>12</v>
      </c>
      <c r="Y228" s="81" t="s">
        <v>437</v>
      </c>
      <c r="Z228" s="81" t="s">
        <v>1243</v>
      </c>
      <c r="AA228" s="81">
        <v>1082</v>
      </c>
      <c r="AC228" s="81" t="s">
        <v>895</v>
      </c>
      <c r="AD228" s="81" t="s">
        <v>896</v>
      </c>
      <c r="AE228" s="81">
        <v>12</v>
      </c>
      <c r="AF228" s="81" t="s">
        <v>436</v>
      </c>
      <c r="AG228" s="81" t="s">
        <v>1222</v>
      </c>
      <c r="AH228" s="81">
        <v>1223</v>
      </c>
      <c r="AJ228" s="81" t="s">
        <v>908</v>
      </c>
      <c r="AK228" s="81" t="s">
        <v>909</v>
      </c>
      <c r="AL228" s="81">
        <v>12</v>
      </c>
      <c r="AM228" s="81" t="s">
        <v>436</v>
      </c>
      <c r="AN228" s="81" t="s">
        <v>1230</v>
      </c>
      <c r="AO228" s="81">
        <v>1195</v>
      </c>
      <c r="AQ228" s="81" t="s">
        <v>864</v>
      </c>
      <c r="AR228" s="81" t="s">
        <v>865</v>
      </c>
      <c r="AS228" s="81">
        <v>6</v>
      </c>
      <c r="AT228" s="81" t="s">
        <v>437</v>
      </c>
      <c r="AU228" s="81" t="s">
        <v>1729</v>
      </c>
      <c r="AV228" s="81">
        <v>1191</v>
      </c>
      <c r="AX228" s="81" t="s">
        <v>727</v>
      </c>
      <c r="AY228" s="81" t="s">
        <v>728</v>
      </c>
      <c r="AZ228" s="81">
        <v>2</v>
      </c>
      <c r="BA228" s="81" t="s">
        <v>436</v>
      </c>
      <c r="BB228" s="81" t="s">
        <v>1714</v>
      </c>
      <c r="BC228" s="81">
        <v>1009</v>
      </c>
      <c r="BE228" s="81" t="s">
        <v>906</v>
      </c>
      <c r="BF228" s="81" t="s">
        <v>907</v>
      </c>
      <c r="BG228" s="81">
        <v>4</v>
      </c>
      <c r="BH228" s="81" t="s">
        <v>436</v>
      </c>
      <c r="BI228" s="81" t="s">
        <v>1159</v>
      </c>
      <c r="BJ228" s="81">
        <v>1513</v>
      </c>
      <c r="BL228" s="81" t="s">
        <v>969</v>
      </c>
      <c r="BM228" s="81" t="s">
        <v>970</v>
      </c>
      <c r="BN228" s="81">
        <v>12</v>
      </c>
      <c r="BO228" s="81" t="s">
        <v>436</v>
      </c>
      <c r="BP228" s="81" t="s">
        <v>1212</v>
      </c>
      <c r="BQ228" s="81">
        <v>1013</v>
      </c>
      <c r="BS228" s="81" t="s">
        <v>1077</v>
      </c>
      <c r="BT228" s="81" t="s">
        <v>1078</v>
      </c>
      <c r="BU228" s="81">
        <v>1</v>
      </c>
      <c r="BV228" s="81" t="s">
        <v>436</v>
      </c>
      <c r="BW228" s="81" t="s">
        <v>1877</v>
      </c>
      <c r="BX228" s="81">
        <v>1228</v>
      </c>
      <c r="BZ228" s="81" t="s">
        <v>729</v>
      </c>
      <c r="CA228" s="81" t="s">
        <v>730</v>
      </c>
      <c r="CB228" s="81">
        <v>16</v>
      </c>
      <c r="CC228" s="81" t="s">
        <v>529</v>
      </c>
      <c r="CD228" s="81" t="s">
        <v>1128</v>
      </c>
      <c r="CE228" s="81">
        <v>1031</v>
      </c>
      <c r="CG228" s="81" t="s">
        <v>747</v>
      </c>
      <c r="CH228" s="81" t="s">
        <v>748</v>
      </c>
      <c r="CI228" s="81">
        <v>12</v>
      </c>
      <c r="CJ228" s="81" t="s">
        <v>436</v>
      </c>
      <c r="CK228" s="81" t="s">
        <v>1735</v>
      </c>
      <c r="CL228" s="81">
        <v>1435</v>
      </c>
      <c r="CN228" s="81" t="s">
        <v>2263</v>
      </c>
      <c r="CO228" s="81" t="s">
        <v>877</v>
      </c>
      <c r="CP228" s="81">
        <v>10</v>
      </c>
      <c r="CQ228" s="81" t="s">
        <v>529</v>
      </c>
      <c r="CR228" s="81" t="s">
        <v>1756</v>
      </c>
      <c r="CS228" s="81">
        <v>1037</v>
      </c>
      <c r="CU228" s="136" t="s">
        <v>1779</v>
      </c>
      <c r="CV228" s="136" t="s">
        <v>853</v>
      </c>
      <c r="CW228" s="137">
        <v>36</v>
      </c>
      <c r="CX228" s="136" t="s">
        <v>436</v>
      </c>
      <c r="CY228" s="136" t="s">
        <v>566</v>
      </c>
      <c r="CZ228" s="138">
        <v>1535</v>
      </c>
      <c r="DB228" s="136" t="s">
        <v>889</v>
      </c>
      <c r="DC228" s="136" t="s">
        <v>890</v>
      </c>
      <c r="DD228" s="137">
        <v>2</v>
      </c>
      <c r="DE228" s="136" t="s">
        <v>437</v>
      </c>
      <c r="DF228" s="136" t="s">
        <v>1187</v>
      </c>
      <c r="DG228" s="144">
        <v>1003</v>
      </c>
      <c r="DI228" s="136" t="s">
        <v>751</v>
      </c>
      <c r="DJ228" s="136" t="s">
        <v>752</v>
      </c>
      <c r="DK228" s="137">
        <v>12</v>
      </c>
      <c r="DL228" s="136" t="s">
        <v>436</v>
      </c>
      <c r="DM228" s="136" t="s">
        <v>1884</v>
      </c>
      <c r="DN228" s="144">
        <v>1179</v>
      </c>
    </row>
    <row r="229" spans="1:118" x14ac:dyDescent="0.25">
      <c r="A229" s="81" t="s">
        <v>946</v>
      </c>
      <c r="B229" s="81" t="s">
        <v>947</v>
      </c>
      <c r="C229" s="81">
        <v>12</v>
      </c>
      <c r="D229" s="81" t="s">
        <v>436</v>
      </c>
      <c r="E229" s="81" t="s">
        <v>1719</v>
      </c>
      <c r="F229" s="81">
        <v>1482</v>
      </c>
      <c r="H229" s="81" t="s">
        <v>924</v>
      </c>
      <c r="I229" s="81" t="s">
        <v>925</v>
      </c>
      <c r="J229" s="81">
        <v>12</v>
      </c>
      <c r="K229" s="81" t="s">
        <v>436</v>
      </c>
      <c r="L229" s="81" t="s">
        <v>1735</v>
      </c>
      <c r="M229" s="81">
        <v>1435</v>
      </c>
      <c r="O229" s="81" t="s">
        <v>852</v>
      </c>
      <c r="P229" s="81" t="s">
        <v>853</v>
      </c>
      <c r="Q229" s="81">
        <v>24</v>
      </c>
      <c r="R229" s="81" t="s">
        <v>436</v>
      </c>
      <c r="S229" s="81" t="s">
        <v>1717</v>
      </c>
      <c r="T229" s="81">
        <v>1494</v>
      </c>
      <c r="V229" s="81" t="s">
        <v>1041</v>
      </c>
      <c r="W229" s="81" t="s">
        <v>1042</v>
      </c>
      <c r="X229" s="81">
        <v>12</v>
      </c>
      <c r="Y229" s="81" t="s">
        <v>437</v>
      </c>
      <c r="Z229" s="81" t="s">
        <v>1243</v>
      </c>
      <c r="AA229" s="81">
        <v>1082</v>
      </c>
      <c r="AC229" s="81" t="s">
        <v>895</v>
      </c>
      <c r="AD229" s="81" t="s">
        <v>896</v>
      </c>
      <c r="AE229" s="81">
        <v>12</v>
      </c>
      <c r="AF229" s="81" t="s">
        <v>436</v>
      </c>
      <c r="AG229" s="81" t="s">
        <v>1718</v>
      </c>
      <c r="AH229" s="81">
        <v>1313</v>
      </c>
      <c r="AJ229" s="81" t="s">
        <v>988</v>
      </c>
      <c r="AK229" s="81" t="s">
        <v>989</v>
      </c>
      <c r="AL229" s="81">
        <v>24</v>
      </c>
      <c r="AM229" s="81" t="s">
        <v>436</v>
      </c>
      <c r="AN229" s="81" t="s">
        <v>1230</v>
      </c>
      <c r="AO229" s="81">
        <v>1195</v>
      </c>
      <c r="AQ229" s="81" t="s">
        <v>729</v>
      </c>
      <c r="AR229" s="81" t="s">
        <v>730</v>
      </c>
      <c r="AS229" s="81">
        <v>4</v>
      </c>
      <c r="AT229" s="81" t="s">
        <v>437</v>
      </c>
      <c r="AU229" s="81" t="s">
        <v>1729</v>
      </c>
      <c r="AV229" s="81">
        <v>1191</v>
      </c>
      <c r="AX229" s="81" t="s">
        <v>727</v>
      </c>
      <c r="AY229" s="81" t="s">
        <v>728</v>
      </c>
      <c r="AZ229" s="81">
        <v>48</v>
      </c>
      <c r="BA229" s="81" t="s">
        <v>436</v>
      </c>
      <c r="BB229" s="81" t="s">
        <v>1195</v>
      </c>
      <c r="BC229" s="81">
        <v>1237</v>
      </c>
      <c r="BE229" s="81" t="s">
        <v>816</v>
      </c>
      <c r="BF229" s="81" t="s">
        <v>817</v>
      </c>
      <c r="BG229" s="81">
        <v>4</v>
      </c>
      <c r="BH229" s="81" t="s">
        <v>436</v>
      </c>
      <c r="BI229" s="81" t="s">
        <v>1159</v>
      </c>
      <c r="BJ229" s="81">
        <v>1513</v>
      </c>
      <c r="BL229" s="81" t="s">
        <v>1063</v>
      </c>
      <c r="BM229" s="81" t="s">
        <v>1064</v>
      </c>
      <c r="BN229" s="81">
        <v>2</v>
      </c>
      <c r="BO229" s="81" t="s">
        <v>436</v>
      </c>
      <c r="BP229" s="81" t="s">
        <v>1212</v>
      </c>
      <c r="BQ229" s="81">
        <v>1013</v>
      </c>
      <c r="BS229" s="81" t="s">
        <v>1930</v>
      </c>
      <c r="BT229" s="81" t="s">
        <v>1633</v>
      </c>
      <c r="BU229" s="81">
        <v>1</v>
      </c>
      <c r="BV229" s="81" t="s">
        <v>436</v>
      </c>
      <c r="BW229" s="81" t="s">
        <v>1235</v>
      </c>
      <c r="BX229" s="81">
        <v>1091</v>
      </c>
      <c r="BZ229" s="81" t="s">
        <v>743</v>
      </c>
      <c r="CA229" s="81" t="s">
        <v>744</v>
      </c>
      <c r="CB229" s="81">
        <v>24</v>
      </c>
      <c r="CC229" s="81" t="s">
        <v>529</v>
      </c>
      <c r="CD229" s="81" t="s">
        <v>1128</v>
      </c>
      <c r="CE229" s="81">
        <v>1031</v>
      </c>
      <c r="CG229" s="81" t="s">
        <v>977</v>
      </c>
      <c r="CH229" s="81" t="s">
        <v>978</v>
      </c>
      <c r="CI229" s="81">
        <v>12</v>
      </c>
      <c r="CJ229" s="81" t="s">
        <v>436</v>
      </c>
      <c r="CK229" s="81" t="s">
        <v>1724</v>
      </c>
      <c r="CL229" s="81">
        <v>1137</v>
      </c>
      <c r="CN229" s="81" t="s">
        <v>2264</v>
      </c>
      <c r="CO229" s="81" t="s">
        <v>896</v>
      </c>
      <c r="CP229" s="81">
        <v>24</v>
      </c>
      <c r="CQ229" s="81" t="s">
        <v>529</v>
      </c>
      <c r="CR229" s="81" t="s">
        <v>1756</v>
      </c>
      <c r="CS229" s="81">
        <v>1037</v>
      </c>
      <c r="CU229" s="136" t="s">
        <v>745</v>
      </c>
      <c r="CV229" s="136" t="s">
        <v>746</v>
      </c>
      <c r="CW229" s="137">
        <v>24</v>
      </c>
      <c r="CX229" s="136" t="s">
        <v>436</v>
      </c>
      <c r="CY229" s="136" t="s">
        <v>566</v>
      </c>
      <c r="CZ229" s="138">
        <v>1535</v>
      </c>
      <c r="DB229" s="136" t="s">
        <v>840</v>
      </c>
      <c r="DC229" s="136" t="s">
        <v>841</v>
      </c>
      <c r="DD229" s="137">
        <v>2</v>
      </c>
      <c r="DE229" s="136" t="s">
        <v>436</v>
      </c>
      <c r="DF229" s="136" t="s">
        <v>2198</v>
      </c>
      <c r="DG229" s="144">
        <v>1587</v>
      </c>
      <c r="DI229" s="136" t="s">
        <v>751</v>
      </c>
      <c r="DJ229" s="136" t="s">
        <v>752</v>
      </c>
      <c r="DK229" s="137">
        <v>12</v>
      </c>
      <c r="DL229" s="136" t="s">
        <v>529</v>
      </c>
      <c r="DM229" s="136" t="s">
        <v>1837</v>
      </c>
      <c r="DN229" s="144">
        <v>1510</v>
      </c>
    </row>
    <row r="230" spans="1:118" x14ac:dyDescent="0.25">
      <c r="A230" s="81" t="s">
        <v>804</v>
      </c>
      <c r="B230" s="81" t="s">
        <v>805</v>
      </c>
      <c r="C230" s="81">
        <v>24</v>
      </c>
      <c r="D230" s="81" t="s">
        <v>436</v>
      </c>
      <c r="E230" s="81" t="s">
        <v>1719</v>
      </c>
      <c r="F230" s="81">
        <v>1482</v>
      </c>
      <c r="H230" s="81" t="s">
        <v>908</v>
      </c>
      <c r="I230" s="81" t="s">
        <v>909</v>
      </c>
      <c r="J230" s="81">
        <v>12</v>
      </c>
      <c r="K230" s="81" t="s">
        <v>436</v>
      </c>
      <c r="L230" s="81" t="s">
        <v>1735</v>
      </c>
      <c r="M230" s="81">
        <v>1435</v>
      </c>
      <c r="O230" s="81" t="s">
        <v>895</v>
      </c>
      <c r="P230" s="81" t="s">
        <v>896</v>
      </c>
      <c r="Q230" s="81">
        <v>24</v>
      </c>
      <c r="R230" s="81" t="s">
        <v>436</v>
      </c>
      <c r="S230" s="81" t="s">
        <v>1717</v>
      </c>
      <c r="T230" s="81">
        <v>1494</v>
      </c>
      <c r="V230" s="81" t="s">
        <v>869</v>
      </c>
      <c r="W230" s="81" t="s">
        <v>870</v>
      </c>
      <c r="X230" s="81">
        <v>12</v>
      </c>
      <c r="Y230" s="81" t="s">
        <v>437</v>
      </c>
      <c r="Z230" s="81" t="s">
        <v>1243</v>
      </c>
      <c r="AA230" s="81">
        <v>1082</v>
      </c>
      <c r="AC230" s="81" t="s">
        <v>895</v>
      </c>
      <c r="AD230" s="81" t="s">
        <v>896</v>
      </c>
      <c r="AE230" s="81">
        <v>12</v>
      </c>
      <c r="AF230" s="81" t="s">
        <v>436</v>
      </c>
      <c r="AG230" s="81" t="s">
        <v>552</v>
      </c>
      <c r="AH230" s="81">
        <v>1116</v>
      </c>
      <c r="AJ230" s="81" t="s">
        <v>942</v>
      </c>
      <c r="AK230" s="81" t="s">
        <v>943</v>
      </c>
      <c r="AL230" s="81">
        <v>5</v>
      </c>
      <c r="AM230" s="81" t="s">
        <v>436</v>
      </c>
      <c r="AN230" s="81" t="s">
        <v>1226</v>
      </c>
      <c r="AO230" s="81">
        <v>1442</v>
      </c>
      <c r="AQ230" s="81" t="s">
        <v>847</v>
      </c>
      <c r="AR230" s="81" t="s">
        <v>848</v>
      </c>
      <c r="AS230" s="81">
        <v>10</v>
      </c>
      <c r="AT230" s="81" t="s">
        <v>529</v>
      </c>
      <c r="AU230" s="81" t="s">
        <v>1819</v>
      </c>
      <c r="AV230" s="81">
        <v>1505</v>
      </c>
      <c r="AX230" s="81" t="s">
        <v>727</v>
      </c>
      <c r="AY230" s="81" t="s">
        <v>728</v>
      </c>
      <c r="AZ230" s="81">
        <v>6</v>
      </c>
      <c r="BA230" s="81" t="s">
        <v>529</v>
      </c>
      <c r="BB230" s="81" t="s">
        <v>1168</v>
      </c>
      <c r="BC230" s="81">
        <v>1001</v>
      </c>
      <c r="BE230" s="81" t="s">
        <v>737</v>
      </c>
      <c r="BF230" s="81" t="s">
        <v>738</v>
      </c>
      <c r="BG230" s="81">
        <v>4</v>
      </c>
      <c r="BH230" s="81" t="s">
        <v>436</v>
      </c>
      <c r="BI230" s="81" t="s">
        <v>1159</v>
      </c>
      <c r="BJ230" s="81">
        <v>1513</v>
      </c>
      <c r="BL230" s="81" t="s">
        <v>1043</v>
      </c>
      <c r="BM230" s="81" t="s">
        <v>1044</v>
      </c>
      <c r="BN230" s="81">
        <v>12</v>
      </c>
      <c r="BO230" s="81" t="s">
        <v>529</v>
      </c>
      <c r="BP230" s="81" t="s">
        <v>1203</v>
      </c>
      <c r="BQ230" s="81">
        <v>1440</v>
      </c>
      <c r="BS230" s="81" t="s">
        <v>1897</v>
      </c>
      <c r="BT230" s="81" t="s">
        <v>1631</v>
      </c>
      <c r="BU230" s="81">
        <v>1</v>
      </c>
      <c r="BV230" s="81" t="s">
        <v>436</v>
      </c>
      <c r="BW230" s="81" t="s">
        <v>1235</v>
      </c>
      <c r="BX230" s="81">
        <v>1091</v>
      </c>
      <c r="BZ230" s="81" t="s">
        <v>852</v>
      </c>
      <c r="CA230" s="81" t="s">
        <v>853</v>
      </c>
      <c r="CB230" s="81">
        <v>12</v>
      </c>
      <c r="CC230" s="81" t="s">
        <v>529</v>
      </c>
      <c r="CD230" s="81" t="s">
        <v>1128</v>
      </c>
      <c r="CE230" s="81">
        <v>1031</v>
      </c>
      <c r="CG230" s="81" t="s">
        <v>1026</v>
      </c>
      <c r="CH230" s="81" t="s">
        <v>1027</v>
      </c>
      <c r="CI230" s="81">
        <v>12</v>
      </c>
      <c r="CJ230" s="81" t="s">
        <v>436</v>
      </c>
      <c r="CK230" s="81" t="s">
        <v>1724</v>
      </c>
      <c r="CL230" s="81">
        <v>1137</v>
      </c>
      <c r="CN230" s="81" t="s">
        <v>745</v>
      </c>
      <c r="CO230" s="81" t="s">
        <v>746</v>
      </c>
      <c r="CP230" s="81">
        <v>24</v>
      </c>
      <c r="CQ230" s="81" t="s">
        <v>529</v>
      </c>
      <c r="CR230" s="81" t="s">
        <v>1756</v>
      </c>
      <c r="CS230" s="81">
        <v>1037</v>
      </c>
      <c r="CU230" s="136" t="s">
        <v>745</v>
      </c>
      <c r="CV230" s="136" t="s">
        <v>746</v>
      </c>
      <c r="CW230" s="137">
        <v>12</v>
      </c>
      <c r="CX230" s="136" t="s">
        <v>436</v>
      </c>
      <c r="CY230" s="136" t="s">
        <v>1801</v>
      </c>
      <c r="CZ230" s="138">
        <v>1429</v>
      </c>
      <c r="DB230" s="136" t="s">
        <v>840</v>
      </c>
      <c r="DC230" s="136" t="s">
        <v>841</v>
      </c>
      <c r="DD230" s="137">
        <v>2</v>
      </c>
      <c r="DE230" s="136" t="s">
        <v>436</v>
      </c>
      <c r="DF230" s="136" t="s">
        <v>719</v>
      </c>
      <c r="DG230" s="144">
        <v>1540</v>
      </c>
      <c r="DI230" s="136" t="s">
        <v>751</v>
      </c>
      <c r="DJ230" s="136" t="s">
        <v>752</v>
      </c>
      <c r="DK230" s="137">
        <v>60</v>
      </c>
      <c r="DL230" s="136" t="s">
        <v>529</v>
      </c>
      <c r="DM230" s="136" t="s">
        <v>1219</v>
      </c>
      <c r="DN230" s="144">
        <v>1027</v>
      </c>
    </row>
    <row r="231" spans="1:118" x14ac:dyDescent="0.25">
      <c r="A231" s="81" t="s">
        <v>749</v>
      </c>
      <c r="B231" s="81" t="s">
        <v>1937</v>
      </c>
      <c r="C231" s="81">
        <v>96</v>
      </c>
      <c r="D231" s="81" t="s">
        <v>436</v>
      </c>
      <c r="E231" s="81" t="s">
        <v>1719</v>
      </c>
      <c r="F231" s="81">
        <v>1482</v>
      </c>
      <c r="H231" s="81" t="s">
        <v>852</v>
      </c>
      <c r="I231" s="81" t="s">
        <v>853</v>
      </c>
      <c r="J231" s="81">
        <v>12</v>
      </c>
      <c r="K231" s="81" t="s">
        <v>436</v>
      </c>
      <c r="L231" s="81" t="s">
        <v>1735</v>
      </c>
      <c r="M231" s="81">
        <v>1435</v>
      </c>
      <c r="O231" s="81" t="s">
        <v>860</v>
      </c>
      <c r="P231" s="81" t="s">
        <v>861</v>
      </c>
      <c r="Q231" s="81">
        <v>4</v>
      </c>
      <c r="R231" s="81" t="s">
        <v>436</v>
      </c>
      <c r="S231" s="81" t="s">
        <v>1717</v>
      </c>
      <c r="T231" s="81">
        <v>1494</v>
      </c>
      <c r="V231" s="81" t="s">
        <v>798</v>
      </c>
      <c r="W231" s="81" t="s">
        <v>799</v>
      </c>
      <c r="X231" s="81">
        <v>12</v>
      </c>
      <c r="Y231" s="81" t="s">
        <v>437</v>
      </c>
      <c r="Z231" s="81" t="s">
        <v>1243</v>
      </c>
      <c r="AA231" s="81">
        <v>1082</v>
      </c>
      <c r="AC231" s="81" t="s">
        <v>940</v>
      </c>
      <c r="AD231" s="81" t="s">
        <v>941</v>
      </c>
      <c r="AE231" s="81">
        <v>12</v>
      </c>
      <c r="AF231" s="81" t="s">
        <v>437</v>
      </c>
      <c r="AG231" s="81" t="s">
        <v>1234</v>
      </c>
      <c r="AH231" s="81">
        <v>1043</v>
      </c>
      <c r="AJ231" s="81" t="s">
        <v>1041</v>
      </c>
      <c r="AK231" s="81" t="s">
        <v>1042</v>
      </c>
      <c r="AL231" s="81">
        <v>12</v>
      </c>
      <c r="AM231" s="81" t="s">
        <v>437</v>
      </c>
      <c r="AN231" s="81" t="s">
        <v>1231</v>
      </c>
      <c r="AO231" s="81">
        <v>1078</v>
      </c>
      <c r="AQ231" s="81" t="s">
        <v>772</v>
      </c>
      <c r="AR231" s="81" t="s">
        <v>773</v>
      </c>
      <c r="AS231" s="81">
        <v>4</v>
      </c>
      <c r="AT231" s="81" t="s">
        <v>529</v>
      </c>
      <c r="AU231" s="81" t="s">
        <v>1819</v>
      </c>
      <c r="AV231" s="81">
        <v>1505</v>
      </c>
      <c r="AX231" s="81" t="s">
        <v>727</v>
      </c>
      <c r="AY231" s="81" t="s">
        <v>728</v>
      </c>
      <c r="AZ231" s="81">
        <v>12</v>
      </c>
      <c r="BA231" s="81" t="s">
        <v>529</v>
      </c>
      <c r="BB231" s="81" t="s">
        <v>1128</v>
      </c>
      <c r="BC231" s="81">
        <v>1031</v>
      </c>
      <c r="BE231" s="81" t="s">
        <v>733</v>
      </c>
      <c r="BF231" s="81" t="s">
        <v>734</v>
      </c>
      <c r="BG231" s="81">
        <v>4</v>
      </c>
      <c r="BH231" s="81" t="s">
        <v>436</v>
      </c>
      <c r="BI231" s="81" t="s">
        <v>1159</v>
      </c>
      <c r="BJ231" s="81">
        <v>1513</v>
      </c>
      <c r="BL231" s="81" t="s">
        <v>1043</v>
      </c>
      <c r="BM231" s="81" t="s">
        <v>1044</v>
      </c>
      <c r="BN231" s="81">
        <v>12</v>
      </c>
      <c r="BO231" s="81" t="s">
        <v>437</v>
      </c>
      <c r="BP231" s="81" t="s">
        <v>1809</v>
      </c>
      <c r="BQ231" s="81">
        <v>1064</v>
      </c>
      <c r="BS231" s="81" t="s">
        <v>969</v>
      </c>
      <c r="BT231" s="81" t="s">
        <v>970</v>
      </c>
      <c r="BU231" s="81">
        <v>12</v>
      </c>
      <c r="BV231" s="81" t="s">
        <v>436</v>
      </c>
      <c r="BW231" s="81" t="s">
        <v>1235</v>
      </c>
      <c r="BX231" s="81">
        <v>1091</v>
      </c>
      <c r="BZ231" s="81" t="s">
        <v>891</v>
      </c>
      <c r="CA231" s="81" t="s">
        <v>892</v>
      </c>
      <c r="CB231" s="81">
        <v>12</v>
      </c>
      <c r="CC231" s="81" t="s">
        <v>529</v>
      </c>
      <c r="CD231" s="81" t="s">
        <v>1128</v>
      </c>
      <c r="CE231" s="81">
        <v>1031</v>
      </c>
      <c r="CG231" s="81" t="s">
        <v>778</v>
      </c>
      <c r="CH231" s="81" t="s">
        <v>779</v>
      </c>
      <c r="CI231" s="81">
        <v>12</v>
      </c>
      <c r="CJ231" s="81" t="s">
        <v>436</v>
      </c>
      <c r="CK231" s="81" t="s">
        <v>1724</v>
      </c>
      <c r="CL231" s="81">
        <v>1137</v>
      </c>
      <c r="CN231" s="81" t="s">
        <v>2227</v>
      </c>
      <c r="CO231" s="81" t="s">
        <v>882</v>
      </c>
      <c r="CP231" s="81">
        <v>12</v>
      </c>
      <c r="CQ231" s="81" t="s">
        <v>437</v>
      </c>
      <c r="CR231" s="81" t="s">
        <v>1183</v>
      </c>
      <c r="CS231" s="81">
        <v>1094</v>
      </c>
      <c r="CU231" s="136" t="s">
        <v>747</v>
      </c>
      <c r="CV231" s="136" t="s">
        <v>748</v>
      </c>
      <c r="CW231" s="137">
        <v>12</v>
      </c>
      <c r="CX231" s="136" t="s">
        <v>436</v>
      </c>
      <c r="CY231" s="136" t="s">
        <v>1801</v>
      </c>
      <c r="CZ231" s="138">
        <v>1429</v>
      </c>
      <c r="DB231" s="136" t="s">
        <v>796</v>
      </c>
      <c r="DC231" s="136" t="s">
        <v>797</v>
      </c>
      <c r="DD231" s="137">
        <v>2</v>
      </c>
      <c r="DE231" s="136" t="s">
        <v>436</v>
      </c>
      <c r="DF231" s="136" t="s">
        <v>2369</v>
      </c>
      <c r="DG231" s="144">
        <v>1598</v>
      </c>
      <c r="DI231" s="136" t="s">
        <v>751</v>
      </c>
      <c r="DJ231" s="136" t="s">
        <v>752</v>
      </c>
      <c r="DK231" s="137">
        <v>12</v>
      </c>
      <c r="DL231" s="136" t="s">
        <v>437</v>
      </c>
      <c r="DM231" s="136" t="s">
        <v>2408</v>
      </c>
      <c r="DN231" s="144">
        <v>1108</v>
      </c>
    </row>
    <row r="232" spans="1:118" x14ac:dyDescent="0.25">
      <c r="A232" s="81" t="s">
        <v>981</v>
      </c>
      <c r="B232" s="81" t="s">
        <v>982</v>
      </c>
      <c r="C232" s="81">
        <v>4</v>
      </c>
      <c r="D232" s="81" t="s">
        <v>436</v>
      </c>
      <c r="E232" s="81" t="s">
        <v>1233</v>
      </c>
      <c r="F232" s="81">
        <v>1481</v>
      </c>
      <c r="H232" s="81" t="s">
        <v>895</v>
      </c>
      <c r="I232" s="81" t="s">
        <v>896</v>
      </c>
      <c r="J232" s="81">
        <v>12</v>
      </c>
      <c r="K232" s="81" t="s">
        <v>436</v>
      </c>
      <c r="L232" s="81" t="s">
        <v>1735</v>
      </c>
      <c r="M232" s="81">
        <v>1435</v>
      </c>
      <c r="O232" s="81" t="s">
        <v>862</v>
      </c>
      <c r="P232" s="81" t="s">
        <v>863</v>
      </c>
      <c r="Q232" s="81">
        <v>4</v>
      </c>
      <c r="R232" s="81" t="s">
        <v>436</v>
      </c>
      <c r="S232" s="81" t="s">
        <v>1717</v>
      </c>
      <c r="T232" s="81">
        <v>1494</v>
      </c>
      <c r="V232" s="81" t="s">
        <v>852</v>
      </c>
      <c r="W232" s="81" t="s">
        <v>853</v>
      </c>
      <c r="X232" s="81">
        <v>24</v>
      </c>
      <c r="Y232" s="81" t="s">
        <v>437</v>
      </c>
      <c r="Z232" s="81" t="s">
        <v>1243</v>
      </c>
      <c r="AA232" s="81">
        <v>1082</v>
      </c>
      <c r="AC232" s="81" t="s">
        <v>747</v>
      </c>
      <c r="AD232" s="81" t="s">
        <v>748</v>
      </c>
      <c r="AE232" s="81">
        <v>12</v>
      </c>
      <c r="AF232" s="81" t="s">
        <v>436</v>
      </c>
      <c r="AG232" s="81" t="s">
        <v>1215</v>
      </c>
      <c r="AH232" s="81">
        <v>1102</v>
      </c>
      <c r="AJ232" s="81" t="s">
        <v>2227</v>
      </c>
      <c r="AK232" s="81" t="s">
        <v>882</v>
      </c>
      <c r="AL232" s="81">
        <v>12</v>
      </c>
      <c r="AM232" s="81" t="s">
        <v>437</v>
      </c>
      <c r="AN232" s="81" t="s">
        <v>1231</v>
      </c>
      <c r="AO232" s="81">
        <v>1078</v>
      </c>
      <c r="AQ232" s="81" t="s">
        <v>816</v>
      </c>
      <c r="AR232" s="81" t="s">
        <v>817</v>
      </c>
      <c r="AS232" s="81">
        <v>2</v>
      </c>
      <c r="AT232" s="81" t="s">
        <v>529</v>
      </c>
      <c r="AU232" s="81" t="s">
        <v>1819</v>
      </c>
      <c r="AV232" s="81">
        <v>1505</v>
      </c>
      <c r="AX232" s="81" t="s">
        <v>727</v>
      </c>
      <c r="AY232" s="81" t="s">
        <v>728</v>
      </c>
      <c r="AZ232" s="81">
        <v>15</v>
      </c>
      <c r="BA232" s="81" t="s">
        <v>436</v>
      </c>
      <c r="BB232" s="81" t="s">
        <v>1834</v>
      </c>
      <c r="BC232" s="81">
        <v>1163</v>
      </c>
      <c r="BE232" s="81" t="s">
        <v>729</v>
      </c>
      <c r="BF232" s="81" t="s">
        <v>730</v>
      </c>
      <c r="BG232" s="81">
        <v>4</v>
      </c>
      <c r="BH232" s="81" t="s">
        <v>436</v>
      </c>
      <c r="BI232" s="81" t="s">
        <v>1159</v>
      </c>
      <c r="BJ232" s="81">
        <v>1513</v>
      </c>
      <c r="BL232" s="81" t="s">
        <v>741</v>
      </c>
      <c r="BM232" s="81" t="s">
        <v>742</v>
      </c>
      <c r="BN232" s="81">
        <v>12</v>
      </c>
      <c r="BO232" s="81" t="s">
        <v>529</v>
      </c>
      <c r="BP232" s="81" t="s">
        <v>1214</v>
      </c>
      <c r="BQ232" s="81">
        <v>1209</v>
      </c>
      <c r="BS232" s="81" t="s">
        <v>741</v>
      </c>
      <c r="BT232" s="81" t="s">
        <v>742</v>
      </c>
      <c r="BU232" s="81">
        <v>6</v>
      </c>
      <c r="BV232" s="81" t="s">
        <v>436</v>
      </c>
      <c r="BW232" s="81" t="s">
        <v>2184</v>
      </c>
      <c r="BX232" s="81">
        <v>1584</v>
      </c>
      <c r="BZ232" s="81" t="s">
        <v>924</v>
      </c>
      <c r="CA232" s="81" t="s">
        <v>925</v>
      </c>
      <c r="CB232" s="81">
        <v>12</v>
      </c>
      <c r="CC232" s="81" t="s">
        <v>529</v>
      </c>
      <c r="CD232" s="81" t="s">
        <v>1128</v>
      </c>
      <c r="CE232" s="81">
        <v>1031</v>
      </c>
      <c r="CG232" s="81" t="s">
        <v>994</v>
      </c>
      <c r="CH232" s="81" t="s">
        <v>995</v>
      </c>
      <c r="CI232" s="81">
        <v>12</v>
      </c>
      <c r="CJ232" s="81" t="s">
        <v>436</v>
      </c>
      <c r="CK232" s="81" t="s">
        <v>1724</v>
      </c>
      <c r="CL232" s="81">
        <v>1137</v>
      </c>
      <c r="CN232" s="81" t="s">
        <v>2230</v>
      </c>
      <c r="CO232" s="81" t="s">
        <v>866</v>
      </c>
      <c r="CP232" s="81">
        <v>6</v>
      </c>
      <c r="CQ232" s="81" t="s">
        <v>437</v>
      </c>
      <c r="CR232" s="81" t="s">
        <v>1183</v>
      </c>
      <c r="CS232" s="81">
        <v>1094</v>
      </c>
      <c r="CU232" s="136" t="s">
        <v>965</v>
      </c>
      <c r="CV232" s="136" t="s">
        <v>966</v>
      </c>
      <c r="CW232" s="137">
        <v>12</v>
      </c>
      <c r="CX232" s="136" t="s">
        <v>436</v>
      </c>
      <c r="CY232" s="136" t="s">
        <v>2407</v>
      </c>
      <c r="CZ232" s="138">
        <v>1117</v>
      </c>
      <c r="DB232" s="136" t="s">
        <v>796</v>
      </c>
      <c r="DC232" s="136" t="s">
        <v>797</v>
      </c>
      <c r="DD232" s="137">
        <v>2</v>
      </c>
      <c r="DE232" s="136" t="s">
        <v>529</v>
      </c>
      <c r="DF232" s="136" t="s">
        <v>2190</v>
      </c>
      <c r="DG232" s="144">
        <v>1021</v>
      </c>
      <c r="DI232" s="136" t="s">
        <v>751</v>
      </c>
      <c r="DJ232" s="136" t="s">
        <v>752</v>
      </c>
      <c r="DK232" s="137">
        <v>120</v>
      </c>
      <c r="DL232" s="136" t="s">
        <v>529</v>
      </c>
      <c r="DM232" s="136" t="s">
        <v>1100</v>
      </c>
      <c r="DN232" s="144">
        <v>1027</v>
      </c>
    </row>
    <row r="233" spans="1:118" x14ac:dyDescent="0.25">
      <c r="A233" s="81" t="s">
        <v>804</v>
      </c>
      <c r="B233" s="81" t="s">
        <v>805</v>
      </c>
      <c r="C233" s="81">
        <v>12</v>
      </c>
      <c r="D233" s="81" t="s">
        <v>436</v>
      </c>
      <c r="E233" s="81" t="s">
        <v>1233</v>
      </c>
      <c r="F233" s="81">
        <v>1481</v>
      </c>
      <c r="H233" s="81" t="s">
        <v>747</v>
      </c>
      <c r="I233" s="81" t="s">
        <v>748</v>
      </c>
      <c r="J233" s="81">
        <v>12</v>
      </c>
      <c r="K233" s="81" t="s">
        <v>436</v>
      </c>
      <c r="L233" s="81" t="s">
        <v>1735</v>
      </c>
      <c r="M233" s="81">
        <v>1435</v>
      </c>
      <c r="O233" s="81" t="s">
        <v>887</v>
      </c>
      <c r="P233" s="81" t="s">
        <v>888</v>
      </c>
      <c r="Q233" s="81">
        <v>4</v>
      </c>
      <c r="R233" s="81" t="s">
        <v>436</v>
      </c>
      <c r="S233" s="81" t="s">
        <v>1717</v>
      </c>
      <c r="T233" s="81">
        <v>1494</v>
      </c>
      <c r="V233" s="81" t="s">
        <v>818</v>
      </c>
      <c r="W233" s="81" t="s">
        <v>819</v>
      </c>
      <c r="X233" s="81">
        <v>4</v>
      </c>
      <c r="Y233" s="81" t="s">
        <v>437</v>
      </c>
      <c r="Z233" s="81" t="s">
        <v>1243</v>
      </c>
      <c r="AA233" s="81">
        <v>1082</v>
      </c>
      <c r="AC233" s="81" t="s">
        <v>747</v>
      </c>
      <c r="AD233" s="81" t="s">
        <v>748</v>
      </c>
      <c r="AE233" s="81">
        <v>12</v>
      </c>
      <c r="AF233" s="81" t="s">
        <v>436</v>
      </c>
      <c r="AG233" s="81" t="s">
        <v>1718</v>
      </c>
      <c r="AH233" s="81">
        <v>1313</v>
      </c>
      <c r="AJ233" s="81" t="s">
        <v>946</v>
      </c>
      <c r="AK233" s="81" t="s">
        <v>947</v>
      </c>
      <c r="AL233" s="81">
        <v>12</v>
      </c>
      <c r="AM233" s="81" t="s">
        <v>437</v>
      </c>
      <c r="AN233" s="81" t="s">
        <v>1231</v>
      </c>
      <c r="AO233" s="81">
        <v>1078</v>
      </c>
      <c r="AQ233" s="81" t="s">
        <v>924</v>
      </c>
      <c r="AR233" s="81" t="s">
        <v>925</v>
      </c>
      <c r="AS233" s="81">
        <v>12</v>
      </c>
      <c r="AT233" s="81" t="s">
        <v>529</v>
      </c>
      <c r="AU233" s="81" t="s">
        <v>1819</v>
      </c>
      <c r="AV233" s="81">
        <v>1505</v>
      </c>
      <c r="AX233" s="81" t="s">
        <v>727</v>
      </c>
      <c r="AY233" s="81" t="s">
        <v>728</v>
      </c>
      <c r="AZ233" s="81">
        <v>4</v>
      </c>
      <c r="BA233" s="81" t="s">
        <v>1768</v>
      </c>
      <c r="BB233" s="81" t="s">
        <v>1769</v>
      </c>
      <c r="BC233" s="81">
        <v>1416</v>
      </c>
      <c r="BE233" s="81" t="s">
        <v>765</v>
      </c>
      <c r="BF233" s="81" t="s">
        <v>766</v>
      </c>
      <c r="BG233" s="81">
        <v>4</v>
      </c>
      <c r="BH233" s="81" t="s">
        <v>2046</v>
      </c>
      <c r="BI233" s="81" t="s">
        <v>2155</v>
      </c>
      <c r="BJ233" s="81">
        <v>1556</v>
      </c>
      <c r="BL233" s="81" t="s">
        <v>788</v>
      </c>
      <c r="BM233" s="81" t="s">
        <v>789</v>
      </c>
      <c r="BN233" s="81">
        <v>12</v>
      </c>
      <c r="BO233" s="81" t="s">
        <v>436</v>
      </c>
      <c r="BP233" s="81" t="s">
        <v>1212</v>
      </c>
      <c r="BQ233" s="81">
        <v>1013</v>
      </c>
      <c r="BS233" s="81" t="s">
        <v>967</v>
      </c>
      <c r="BT233" s="81" t="s">
        <v>968</v>
      </c>
      <c r="BU233" s="81">
        <v>2</v>
      </c>
      <c r="BV233" s="81" t="s">
        <v>529</v>
      </c>
      <c r="BW233" s="81" t="s">
        <v>1817</v>
      </c>
      <c r="BX233" s="81">
        <v>1509</v>
      </c>
      <c r="BZ233" s="81" t="s">
        <v>899</v>
      </c>
      <c r="CA233" s="81" t="s">
        <v>900</v>
      </c>
      <c r="CB233" s="81">
        <v>2</v>
      </c>
      <c r="CC233" s="81" t="s">
        <v>529</v>
      </c>
      <c r="CD233" s="81" t="s">
        <v>1128</v>
      </c>
      <c r="CE233" s="81">
        <v>1031</v>
      </c>
      <c r="CG233" s="81" t="s">
        <v>960</v>
      </c>
      <c r="CH233" s="81" t="s">
        <v>961</v>
      </c>
      <c r="CI233" s="81">
        <v>12</v>
      </c>
      <c r="CJ233" s="81" t="s">
        <v>436</v>
      </c>
      <c r="CK233" s="81" t="s">
        <v>1724</v>
      </c>
      <c r="CL233" s="81">
        <v>1137</v>
      </c>
      <c r="CN233" s="81" t="s">
        <v>2263</v>
      </c>
      <c r="CO233" s="81" t="s">
        <v>877</v>
      </c>
      <c r="CP233" s="81">
        <v>12</v>
      </c>
      <c r="CQ233" s="81" t="s">
        <v>437</v>
      </c>
      <c r="CR233" s="81" t="s">
        <v>1183</v>
      </c>
      <c r="CS233" s="81">
        <v>1094</v>
      </c>
      <c r="CU233" s="136" t="s">
        <v>1779</v>
      </c>
      <c r="CV233" s="136" t="s">
        <v>853</v>
      </c>
      <c r="CW233" s="137">
        <v>12</v>
      </c>
      <c r="CX233" s="136" t="s">
        <v>436</v>
      </c>
      <c r="CY233" s="136" t="s">
        <v>2407</v>
      </c>
      <c r="CZ233" s="138">
        <v>1117</v>
      </c>
      <c r="DB233" s="136" t="s">
        <v>796</v>
      </c>
      <c r="DC233" s="136" t="s">
        <v>797</v>
      </c>
      <c r="DD233" s="137">
        <v>2</v>
      </c>
      <c r="DE233" s="136" t="s">
        <v>436</v>
      </c>
      <c r="DF233" s="136" t="s">
        <v>2198</v>
      </c>
      <c r="DG233" s="144">
        <v>1587</v>
      </c>
      <c r="DI233" s="136" t="s">
        <v>751</v>
      </c>
      <c r="DJ233" s="136" t="s">
        <v>752</v>
      </c>
      <c r="DK233" s="137">
        <v>12</v>
      </c>
      <c r="DL233" s="136" t="s">
        <v>2152</v>
      </c>
      <c r="DM233" s="136" t="s">
        <v>2364</v>
      </c>
      <c r="DN233" s="144">
        <v>1593</v>
      </c>
    </row>
    <row r="234" spans="1:118" x14ac:dyDescent="0.25">
      <c r="A234" s="81" t="s">
        <v>1895</v>
      </c>
      <c r="B234" s="81" t="s">
        <v>1407</v>
      </c>
      <c r="C234" s="81">
        <v>2</v>
      </c>
      <c r="D234" s="81" t="s">
        <v>436</v>
      </c>
      <c r="E234" s="81" t="s">
        <v>1233</v>
      </c>
      <c r="F234" s="81">
        <v>1481</v>
      </c>
      <c r="H234" s="81" t="s">
        <v>962</v>
      </c>
      <c r="I234" s="81" t="s">
        <v>2206</v>
      </c>
      <c r="J234" s="81">
        <v>12</v>
      </c>
      <c r="K234" s="81" t="s">
        <v>436</v>
      </c>
      <c r="L234" s="81" t="s">
        <v>1735</v>
      </c>
      <c r="M234" s="81">
        <v>1435</v>
      </c>
      <c r="O234" s="81" t="s">
        <v>770</v>
      </c>
      <c r="P234" s="81" t="s">
        <v>771</v>
      </c>
      <c r="Q234" s="81">
        <v>4</v>
      </c>
      <c r="R234" s="81" t="s">
        <v>436</v>
      </c>
      <c r="S234" s="81" t="s">
        <v>1717</v>
      </c>
      <c r="T234" s="81">
        <v>1494</v>
      </c>
      <c r="V234" s="81" t="s">
        <v>963</v>
      </c>
      <c r="W234" s="81" t="s">
        <v>964</v>
      </c>
      <c r="X234" s="81">
        <v>12</v>
      </c>
      <c r="Y234" s="81" t="s">
        <v>437</v>
      </c>
      <c r="Z234" s="81" t="s">
        <v>1243</v>
      </c>
      <c r="AA234" s="81">
        <v>1082</v>
      </c>
      <c r="AC234" s="81" t="s">
        <v>747</v>
      </c>
      <c r="AD234" s="81" t="s">
        <v>748</v>
      </c>
      <c r="AE234" s="81">
        <v>12</v>
      </c>
      <c r="AF234" s="81" t="s">
        <v>437</v>
      </c>
      <c r="AG234" s="81" t="s">
        <v>1707</v>
      </c>
      <c r="AH234" s="81">
        <v>1110</v>
      </c>
      <c r="AJ234" s="81" t="s">
        <v>962</v>
      </c>
      <c r="AK234" s="81" t="s">
        <v>2206</v>
      </c>
      <c r="AL234" s="81">
        <v>12</v>
      </c>
      <c r="AM234" s="81" t="s">
        <v>436</v>
      </c>
      <c r="AN234" s="81" t="s">
        <v>1097</v>
      </c>
      <c r="AO234" s="81">
        <v>1392</v>
      </c>
      <c r="AQ234" s="81" t="s">
        <v>836</v>
      </c>
      <c r="AR234" s="81" t="s">
        <v>837</v>
      </c>
      <c r="AS234" s="81">
        <v>2</v>
      </c>
      <c r="AT234" s="81" t="s">
        <v>529</v>
      </c>
      <c r="AU234" s="81" t="s">
        <v>1819</v>
      </c>
      <c r="AV234" s="81">
        <v>1505</v>
      </c>
      <c r="AX234" s="81" t="s">
        <v>727</v>
      </c>
      <c r="AY234" s="81" t="s">
        <v>728</v>
      </c>
      <c r="AZ234" s="81">
        <v>8</v>
      </c>
      <c r="BA234" s="81" t="s">
        <v>529</v>
      </c>
      <c r="BB234" s="81" t="s">
        <v>1941</v>
      </c>
      <c r="BC234" s="81">
        <v>1380</v>
      </c>
      <c r="BE234" s="81" t="s">
        <v>733</v>
      </c>
      <c r="BF234" s="81" t="s">
        <v>734</v>
      </c>
      <c r="BG234" s="81">
        <v>8</v>
      </c>
      <c r="BH234" s="81" t="s">
        <v>2046</v>
      </c>
      <c r="BI234" s="81" t="s">
        <v>2155</v>
      </c>
      <c r="BJ234" s="81">
        <v>1556</v>
      </c>
      <c r="BL234" s="81" t="s">
        <v>798</v>
      </c>
      <c r="BM234" s="81" t="s">
        <v>799</v>
      </c>
      <c r="BN234" s="81">
        <v>12</v>
      </c>
      <c r="BO234" s="81" t="s">
        <v>436</v>
      </c>
      <c r="BP234" s="81" t="s">
        <v>2124</v>
      </c>
      <c r="BQ234" s="81">
        <v>1570</v>
      </c>
      <c r="BS234" s="81" t="s">
        <v>798</v>
      </c>
      <c r="BT234" s="81" t="s">
        <v>799</v>
      </c>
      <c r="BU234" s="81">
        <v>12</v>
      </c>
      <c r="BV234" s="81" t="s">
        <v>436</v>
      </c>
      <c r="BW234" s="81" t="s">
        <v>1749</v>
      </c>
      <c r="BX234" s="81">
        <v>1251</v>
      </c>
      <c r="BZ234" s="81" t="s">
        <v>889</v>
      </c>
      <c r="CA234" s="81" t="s">
        <v>890</v>
      </c>
      <c r="CB234" s="81">
        <v>2</v>
      </c>
      <c r="CC234" s="81" t="s">
        <v>529</v>
      </c>
      <c r="CD234" s="81" t="s">
        <v>1128</v>
      </c>
      <c r="CE234" s="81">
        <v>1031</v>
      </c>
      <c r="CG234" s="81" t="s">
        <v>973</v>
      </c>
      <c r="CH234" s="81" t="s">
        <v>974</v>
      </c>
      <c r="CI234" s="81">
        <v>12</v>
      </c>
      <c r="CJ234" s="81" t="s">
        <v>436</v>
      </c>
      <c r="CK234" s="81" t="s">
        <v>2053</v>
      </c>
      <c r="CL234" s="81">
        <v>1553</v>
      </c>
      <c r="CN234" s="81" t="s">
        <v>847</v>
      </c>
      <c r="CO234" s="81" t="s">
        <v>848</v>
      </c>
      <c r="CP234" s="81">
        <v>12</v>
      </c>
      <c r="CQ234" s="81" t="s">
        <v>437</v>
      </c>
      <c r="CR234" s="81" t="s">
        <v>1183</v>
      </c>
      <c r="CS234" s="81">
        <v>1094</v>
      </c>
      <c r="CU234" s="136" t="s">
        <v>2054</v>
      </c>
      <c r="CV234" s="136" t="s">
        <v>892</v>
      </c>
      <c r="CW234" s="137">
        <v>12</v>
      </c>
      <c r="CX234" s="136" t="s">
        <v>436</v>
      </c>
      <c r="CY234" s="136" t="s">
        <v>2407</v>
      </c>
      <c r="CZ234" s="138">
        <v>1117</v>
      </c>
      <c r="DB234" s="136" t="s">
        <v>796</v>
      </c>
      <c r="DC234" s="136" t="s">
        <v>797</v>
      </c>
      <c r="DD234" s="137">
        <v>2</v>
      </c>
      <c r="DE234" s="136" t="s">
        <v>529</v>
      </c>
      <c r="DF234" s="136" t="s">
        <v>1131</v>
      </c>
      <c r="DG234" s="144">
        <v>1509</v>
      </c>
      <c r="DI234" s="136" t="s">
        <v>761</v>
      </c>
      <c r="DJ234" s="136" t="s">
        <v>762</v>
      </c>
      <c r="DK234" s="137">
        <v>20</v>
      </c>
      <c r="DL234" s="136" t="s">
        <v>1173</v>
      </c>
      <c r="DM234" s="136" t="s">
        <v>2316</v>
      </c>
      <c r="DN234" s="144">
        <v>0</v>
      </c>
    </row>
    <row r="235" spans="1:118" x14ac:dyDescent="0.25">
      <c r="A235" s="81" t="s">
        <v>862</v>
      </c>
      <c r="B235" s="81" t="s">
        <v>863</v>
      </c>
      <c r="C235" s="81">
        <v>4</v>
      </c>
      <c r="D235" s="81" t="s">
        <v>436</v>
      </c>
      <c r="E235" s="81" t="s">
        <v>1233</v>
      </c>
      <c r="F235" s="81">
        <v>1481</v>
      </c>
      <c r="H235" s="81" t="s">
        <v>965</v>
      </c>
      <c r="I235" s="81" t="s">
        <v>966</v>
      </c>
      <c r="J235" s="81">
        <v>12</v>
      </c>
      <c r="K235" s="81" t="s">
        <v>436</v>
      </c>
      <c r="L235" s="81" t="s">
        <v>1735</v>
      </c>
      <c r="M235" s="81">
        <v>1435</v>
      </c>
      <c r="O235" s="81" t="s">
        <v>768</v>
      </c>
      <c r="P235" s="81" t="s">
        <v>769</v>
      </c>
      <c r="Q235" s="81">
        <v>4</v>
      </c>
      <c r="R235" s="81" t="s">
        <v>436</v>
      </c>
      <c r="S235" s="81" t="s">
        <v>1717</v>
      </c>
      <c r="T235" s="81">
        <v>1494</v>
      </c>
      <c r="V235" s="81" t="s">
        <v>1676</v>
      </c>
      <c r="W235" s="81" t="s">
        <v>1378</v>
      </c>
      <c r="X235" s="81">
        <v>12</v>
      </c>
      <c r="Y235" s="81" t="s">
        <v>437</v>
      </c>
      <c r="Z235" s="81" t="s">
        <v>1243</v>
      </c>
      <c r="AA235" s="81">
        <v>1082</v>
      </c>
      <c r="AC235" s="81" t="s">
        <v>852</v>
      </c>
      <c r="AD235" s="81" t="s">
        <v>853</v>
      </c>
      <c r="AE235" s="81">
        <v>12</v>
      </c>
      <c r="AF235" s="81" t="s">
        <v>436</v>
      </c>
      <c r="AG235" s="81" t="s">
        <v>1719</v>
      </c>
      <c r="AH235" s="81">
        <v>1482</v>
      </c>
      <c r="AJ235" s="81" t="s">
        <v>871</v>
      </c>
      <c r="AK235" s="81" t="s">
        <v>872</v>
      </c>
      <c r="AL235" s="81">
        <v>6</v>
      </c>
      <c r="AM235" s="81" t="s">
        <v>436</v>
      </c>
      <c r="AN235" s="81" t="s">
        <v>1201</v>
      </c>
      <c r="AO235" s="81">
        <v>1311</v>
      </c>
      <c r="AQ235" s="81" t="s">
        <v>812</v>
      </c>
      <c r="AR235" s="81" t="s">
        <v>813</v>
      </c>
      <c r="AS235" s="81">
        <v>4</v>
      </c>
      <c r="AT235" s="81" t="s">
        <v>529</v>
      </c>
      <c r="AU235" s="81" t="s">
        <v>1139</v>
      </c>
      <c r="AV235" s="81">
        <v>1027</v>
      </c>
      <c r="AX235" s="81" t="s">
        <v>727</v>
      </c>
      <c r="AY235" s="81" t="s">
        <v>728</v>
      </c>
      <c r="AZ235" s="81">
        <v>50</v>
      </c>
      <c r="BA235" s="81" t="s">
        <v>529</v>
      </c>
      <c r="BB235" s="81" t="s">
        <v>1175</v>
      </c>
      <c r="BC235" s="81">
        <v>1027</v>
      </c>
      <c r="BE235" s="81" t="s">
        <v>729</v>
      </c>
      <c r="BF235" s="81" t="s">
        <v>730</v>
      </c>
      <c r="BG235" s="81">
        <v>12</v>
      </c>
      <c r="BH235" s="81" t="s">
        <v>2046</v>
      </c>
      <c r="BI235" s="81" t="s">
        <v>2155</v>
      </c>
      <c r="BJ235" s="81">
        <v>1556</v>
      </c>
      <c r="BL235" s="81" t="s">
        <v>962</v>
      </c>
      <c r="BM235" s="81" t="s">
        <v>2206</v>
      </c>
      <c r="BN235" s="81">
        <v>4</v>
      </c>
      <c r="BO235" s="81" t="s">
        <v>529</v>
      </c>
      <c r="BP235" s="81" t="s">
        <v>1219</v>
      </c>
      <c r="BQ235" s="81">
        <v>1027</v>
      </c>
      <c r="BS235" s="81" t="s">
        <v>798</v>
      </c>
      <c r="BT235" s="81" t="s">
        <v>799</v>
      </c>
      <c r="BU235" s="81">
        <v>12</v>
      </c>
      <c r="BV235" s="81" t="s">
        <v>437</v>
      </c>
      <c r="BW235" s="81" t="s">
        <v>1243</v>
      </c>
      <c r="BX235" s="81">
        <v>1082</v>
      </c>
      <c r="BZ235" s="81" t="s">
        <v>2321</v>
      </c>
      <c r="CA235" s="81" t="s">
        <v>901</v>
      </c>
      <c r="CB235" s="81">
        <v>2</v>
      </c>
      <c r="CC235" s="81" t="s">
        <v>529</v>
      </c>
      <c r="CD235" s="81" t="s">
        <v>1128</v>
      </c>
      <c r="CE235" s="81">
        <v>1031</v>
      </c>
      <c r="CG235" s="81" t="s">
        <v>782</v>
      </c>
      <c r="CH235" s="81" t="s">
        <v>783</v>
      </c>
      <c r="CI235" s="81">
        <v>12</v>
      </c>
      <c r="CJ235" s="81" t="s">
        <v>436</v>
      </c>
      <c r="CK235" s="81" t="s">
        <v>2053</v>
      </c>
      <c r="CL235" s="81">
        <v>1553</v>
      </c>
      <c r="CN235" s="81" t="s">
        <v>847</v>
      </c>
      <c r="CO235" s="81" t="s">
        <v>848</v>
      </c>
      <c r="CP235" s="81">
        <v>6</v>
      </c>
      <c r="CQ235" s="81" t="s">
        <v>436</v>
      </c>
      <c r="CR235" s="81" t="s">
        <v>1188</v>
      </c>
      <c r="CS235" s="81">
        <v>1481</v>
      </c>
      <c r="CU235" s="136" t="s">
        <v>2264</v>
      </c>
      <c r="CV235" s="136" t="s">
        <v>896</v>
      </c>
      <c r="CW235" s="137">
        <v>12</v>
      </c>
      <c r="CX235" s="136" t="s">
        <v>436</v>
      </c>
      <c r="CY235" s="136" t="s">
        <v>2407</v>
      </c>
      <c r="CZ235" s="138">
        <v>1117</v>
      </c>
      <c r="DB235" s="136" t="s">
        <v>842</v>
      </c>
      <c r="DC235" s="136" t="s">
        <v>843</v>
      </c>
      <c r="DD235" s="137">
        <v>2</v>
      </c>
      <c r="DE235" s="136" t="s">
        <v>436</v>
      </c>
      <c r="DF235" s="136" t="s">
        <v>2369</v>
      </c>
      <c r="DG235" s="144">
        <v>1598</v>
      </c>
      <c r="DI235" s="136" t="s">
        <v>761</v>
      </c>
      <c r="DJ235" s="136" t="s">
        <v>762</v>
      </c>
      <c r="DK235" s="137">
        <v>20</v>
      </c>
      <c r="DL235" s="136" t="s">
        <v>1173</v>
      </c>
      <c r="DM235" s="136" t="s">
        <v>2316</v>
      </c>
      <c r="DN235" s="144">
        <v>0</v>
      </c>
    </row>
    <row r="236" spans="1:118" x14ac:dyDescent="0.25">
      <c r="A236" s="81" t="s">
        <v>768</v>
      </c>
      <c r="B236" s="81" t="s">
        <v>769</v>
      </c>
      <c r="C236" s="81">
        <v>4</v>
      </c>
      <c r="D236" s="81" t="s">
        <v>436</v>
      </c>
      <c r="E236" s="81" t="s">
        <v>1233</v>
      </c>
      <c r="F236" s="81">
        <v>1481</v>
      </c>
      <c r="H236" s="81" t="s">
        <v>745</v>
      </c>
      <c r="I236" s="81" t="s">
        <v>746</v>
      </c>
      <c r="J236" s="81">
        <v>12</v>
      </c>
      <c r="K236" s="81" t="s">
        <v>436</v>
      </c>
      <c r="L236" s="81" t="s">
        <v>1735</v>
      </c>
      <c r="M236" s="81">
        <v>1435</v>
      </c>
      <c r="O236" s="81" t="s">
        <v>906</v>
      </c>
      <c r="P236" s="81" t="s">
        <v>907</v>
      </c>
      <c r="Q236" s="81">
        <v>4</v>
      </c>
      <c r="R236" s="81" t="s">
        <v>436</v>
      </c>
      <c r="S236" s="81" t="s">
        <v>1717</v>
      </c>
      <c r="T236" s="81">
        <v>1494</v>
      </c>
      <c r="V236" s="81" t="s">
        <v>759</v>
      </c>
      <c r="W236" s="81" t="s">
        <v>760</v>
      </c>
      <c r="X236" s="81">
        <v>2</v>
      </c>
      <c r="Y236" s="81" t="s">
        <v>436</v>
      </c>
      <c r="Z236" s="81" t="s">
        <v>1235</v>
      </c>
      <c r="AA236" s="81">
        <v>1091</v>
      </c>
      <c r="AC236" s="81" t="s">
        <v>814</v>
      </c>
      <c r="AD236" s="81" t="s">
        <v>815</v>
      </c>
      <c r="AE236" s="81">
        <v>12</v>
      </c>
      <c r="AF236" s="81" t="s">
        <v>436</v>
      </c>
      <c r="AG236" s="81" t="s">
        <v>1719</v>
      </c>
      <c r="AH236" s="81">
        <v>1482</v>
      </c>
      <c r="AJ236" s="81" t="s">
        <v>804</v>
      </c>
      <c r="AK236" s="81" t="s">
        <v>805</v>
      </c>
      <c r="AL236" s="81">
        <v>12</v>
      </c>
      <c r="AM236" s="81" t="s">
        <v>436</v>
      </c>
      <c r="AN236" s="81" t="s">
        <v>1201</v>
      </c>
      <c r="AO236" s="81">
        <v>1311</v>
      </c>
      <c r="AQ236" s="81" t="s">
        <v>772</v>
      </c>
      <c r="AR236" s="81" t="s">
        <v>773</v>
      </c>
      <c r="AS236" s="81">
        <v>10</v>
      </c>
      <c r="AT236" s="81" t="s">
        <v>529</v>
      </c>
      <c r="AU236" s="81" t="s">
        <v>1139</v>
      </c>
      <c r="AV236" s="81">
        <v>1027</v>
      </c>
      <c r="AX236" s="81" t="s">
        <v>727</v>
      </c>
      <c r="AY236" s="81" t="s">
        <v>728</v>
      </c>
      <c r="AZ236" s="81">
        <v>8</v>
      </c>
      <c r="BA236" s="81" t="s">
        <v>529</v>
      </c>
      <c r="BB236" s="81" t="s">
        <v>1139</v>
      </c>
      <c r="BC236" s="81">
        <v>1027</v>
      </c>
      <c r="BE236" s="81" t="s">
        <v>2323</v>
      </c>
      <c r="BF236" s="81" t="s">
        <v>851</v>
      </c>
      <c r="BG236" s="81">
        <v>4</v>
      </c>
      <c r="BH236" s="81" t="s">
        <v>2046</v>
      </c>
      <c r="BI236" s="81" t="s">
        <v>2155</v>
      </c>
      <c r="BJ236" s="81">
        <v>1556</v>
      </c>
      <c r="BL236" s="81" t="s">
        <v>814</v>
      </c>
      <c r="BM236" s="81" t="s">
        <v>815</v>
      </c>
      <c r="BN236" s="81">
        <v>24</v>
      </c>
      <c r="BO236" s="81" t="s">
        <v>529</v>
      </c>
      <c r="BP236" s="81" t="s">
        <v>1219</v>
      </c>
      <c r="BQ236" s="81">
        <v>1027</v>
      </c>
      <c r="BS236" s="81" t="s">
        <v>994</v>
      </c>
      <c r="BT236" s="81" t="s">
        <v>995</v>
      </c>
      <c r="BU236" s="81">
        <v>12</v>
      </c>
      <c r="BV236" s="81" t="s">
        <v>436</v>
      </c>
      <c r="BW236" s="81" t="s">
        <v>1749</v>
      </c>
      <c r="BX236" s="81">
        <v>1251</v>
      </c>
      <c r="BZ236" s="81" t="s">
        <v>932</v>
      </c>
      <c r="CA236" s="81" t="s">
        <v>933</v>
      </c>
      <c r="CB236" s="81">
        <v>6</v>
      </c>
      <c r="CC236" s="81" t="s">
        <v>529</v>
      </c>
      <c r="CD236" s="81" t="s">
        <v>1756</v>
      </c>
      <c r="CE236" s="81">
        <v>1037</v>
      </c>
      <c r="CG236" s="81" t="s">
        <v>747</v>
      </c>
      <c r="CH236" s="81" t="s">
        <v>748</v>
      </c>
      <c r="CI236" s="81">
        <v>12</v>
      </c>
      <c r="CJ236" s="81" t="s">
        <v>436</v>
      </c>
      <c r="CK236" s="81" t="s">
        <v>2053</v>
      </c>
      <c r="CL236" s="81">
        <v>1553</v>
      </c>
      <c r="CN236" s="81" t="s">
        <v>745</v>
      </c>
      <c r="CO236" s="81" t="s">
        <v>746</v>
      </c>
      <c r="CP236" s="81">
        <v>12</v>
      </c>
      <c r="CQ236" s="81" t="s">
        <v>436</v>
      </c>
      <c r="CR236" s="81" t="s">
        <v>1188</v>
      </c>
      <c r="CS236" s="81">
        <v>1481</v>
      </c>
      <c r="CU236" s="136" t="s">
        <v>745</v>
      </c>
      <c r="CV236" s="136" t="s">
        <v>746</v>
      </c>
      <c r="CW236" s="137">
        <v>12</v>
      </c>
      <c r="CX236" s="136" t="s">
        <v>436</v>
      </c>
      <c r="CY236" s="136" t="s">
        <v>2407</v>
      </c>
      <c r="CZ236" s="138">
        <v>1117</v>
      </c>
      <c r="DB236" s="136" t="s">
        <v>842</v>
      </c>
      <c r="DC236" s="136" t="s">
        <v>843</v>
      </c>
      <c r="DD236" s="137">
        <v>2</v>
      </c>
      <c r="DE236" s="136" t="s">
        <v>437</v>
      </c>
      <c r="DF236" s="136" t="s">
        <v>1187</v>
      </c>
      <c r="DG236" s="144">
        <v>1003</v>
      </c>
      <c r="DI236" s="136" t="s">
        <v>761</v>
      </c>
      <c r="DJ236" s="136" t="s">
        <v>762</v>
      </c>
      <c r="DK236" s="137">
        <v>20</v>
      </c>
      <c r="DL236" s="136" t="s">
        <v>1173</v>
      </c>
      <c r="DM236" s="136" t="s">
        <v>1174</v>
      </c>
      <c r="DN236" s="144">
        <v>0</v>
      </c>
    </row>
    <row r="237" spans="1:118" x14ac:dyDescent="0.25">
      <c r="A237" s="81" t="s">
        <v>741</v>
      </c>
      <c r="B237" s="81" t="s">
        <v>742</v>
      </c>
      <c r="C237" s="81">
        <v>6</v>
      </c>
      <c r="D237" s="81" t="s">
        <v>436</v>
      </c>
      <c r="E237" s="81" t="s">
        <v>1233</v>
      </c>
      <c r="F237" s="81">
        <v>1481</v>
      </c>
      <c r="H237" s="81" t="s">
        <v>816</v>
      </c>
      <c r="I237" s="81" t="s">
        <v>817</v>
      </c>
      <c r="J237" s="81">
        <v>4</v>
      </c>
      <c r="K237" s="81" t="s">
        <v>436</v>
      </c>
      <c r="L237" s="81" t="s">
        <v>1735</v>
      </c>
      <c r="M237" s="81">
        <v>1435</v>
      </c>
      <c r="O237" s="81" t="s">
        <v>804</v>
      </c>
      <c r="P237" s="81" t="s">
        <v>805</v>
      </c>
      <c r="Q237" s="81">
        <v>12</v>
      </c>
      <c r="R237" s="81" t="s">
        <v>437</v>
      </c>
      <c r="S237" s="81" t="s">
        <v>1181</v>
      </c>
      <c r="T237" s="81">
        <v>1044</v>
      </c>
      <c r="V237" s="81" t="s">
        <v>780</v>
      </c>
      <c r="W237" s="81" t="s">
        <v>781</v>
      </c>
      <c r="X237" s="81">
        <v>12</v>
      </c>
      <c r="Y237" s="81" t="s">
        <v>436</v>
      </c>
      <c r="Z237" s="81" t="s">
        <v>1235</v>
      </c>
      <c r="AA237" s="81">
        <v>1091</v>
      </c>
      <c r="AC237" s="81" t="s">
        <v>988</v>
      </c>
      <c r="AD237" s="81" t="s">
        <v>989</v>
      </c>
      <c r="AE237" s="81">
        <v>24</v>
      </c>
      <c r="AF237" s="81" t="s">
        <v>436</v>
      </c>
      <c r="AG237" s="81" t="s">
        <v>2318</v>
      </c>
      <c r="AH237" s="81">
        <v>1117</v>
      </c>
      <c r="AJ237" s="81" t="s">
        <v>994</v>
      </c>
      <c r="AK237" s="81" t="s">
        <v>995</v>
      </c>
      <c r="AL237" s="81">
        <v>12</v>
      </c>
      <c r="AM237" s="81" t="s">
        <v>437</v>
      </c>
      <c r="AN237" s="81" t="s">
        <v>1210</v>
      </c>
      <c r="AO237" s="81">
        <v>1351</v>
      </c>
      <c r="AQ237" s="81" t="s">
        <v>820</v>
      </c>
      <c r="AR237" s="81" t="s">
        <v>821</v>
      </c>
      <c r="AS237" s="81">
        <v>4</v>
      </c>
      <c r="AT237" s="81" t="s">
        <v>529</v>
      </c>
      <c r="AU237" s="81" t="s">
        <v>1139</v>
      </c>
      <c r="AV237" s="81">
        <v>1027</v>
      </c>
      <c r="AX237" s="81" t="s">
        <v>727</v>
      </c>
      <c r="AY237" s="81" t="s">
        <v>728</v>
      </c>
      <c r="AZ237" s="81">
        <v>12</v>
      </c>
      <c r="BA237" s="81" t="s">
        <v>437</v>
      </c>
      <c r="BB237" s="81" t="s">
        <v>1181</v>
      </c>
      <c r="BC237" s="81">
        <v>1044</v>
      </c>
      <c r="BE237" s="81" t="s">
        <v>854</v>
      </c>
      <c r="BF237" s="81" t="s">
        <v>855</v>
      </c>
      <c r="BG237" s="81">
        <v>4</v>
      </c>
      <c r="BH237" s="81" t="s">
        <v>2046</v>
      </c>
      <c r="BI237" s="81" t="s">
        <v>2155</v>
      </c>
      <c r="BJ237" s="81">
        <v>1556</v>
      </c>
      <c r="BL237" s="81" t="s">
        <v>804</v>
      </c>
      <c r="BM237" s="81" t="s">
        <v>805</v>
      </c>
      <c r="BN237" s="81">
        <v>12</v>
      </c>
      <c r="BO237" s="81" t="s">
        <v>529</v>
      </c>
      <c r="BP237" s="81" t="s">
        <v>1219</v>
      </c>
      <c r="BQ237" s="81">
        <v>1027</v>
      </c>
      <c r="BS237" s="81" t="s">
        <v>994</v>
      </c>
      <c r="BT237" s="81" t="s">
        <v>995</v>
      </c>
      <c r="BU237" s="81">
        <v>12</v>
      </c>
      <c r="BV237" s="81" t="s">
        <v>437</v>
      </c>
      <c r="BW237" s="81" t="s">
        <v>1243</v>
      </c>
      <c r="BX237" s="81">
        <v>1082</v>
      </c>
      <c r="BZ237" s="81" t="s">
        <v>816</v>
      </c>
      <c r="CA237" s="81" t="s">
        <v>817</v>
      </c>
      <c r="CB237" s="81">
        <v>12</v>
      </c>
      <c r="CC237" s="81" t="s">
        <v>529</v>
      </c>
      <c r="CD237" s="81" t="s">
        <v>1756</v>
      </c>
      <c r="CE237" s="81">
        <v>1037</v>
      </c>
      <c r="CG237" s="81" t="s">
        <v>778</v>
      </c>
      <c r="CH237" s="81" t="s">
        <v>779</v>
      </c>
      <c r="CI237" s="81">
        <v>6</v>
      </c>
      <c r="CJ237" s="81" t="s">
        <v>529</v>
      </c>
      <c r="CK237" s="81" t="s">
        <v>1102</v>
      </c>
      <c r="CL237" s="81">
        <v>1081</v>
      </c>
      <c r="CN237" s="81" t="s">
        <v>747</v>
      </c>
      <c r="CO237" s="81" t="s">
        <v>748</v>
      </c>
      <c r="CP237" s="81">
        <v>12</v>
      </c>
      <c r="CQ237" s="81" t="s">
        <v>436</v>
      </c>
      <c r="CR237" s="81" t="s">
        <v>1188</v>
      </c>
      <c r="CS237" s="81">
        <v>1481</v>
      </c>
      <c r="CU237" s="136" t="s">
        <v>1779</v>
      </c>
      <c r="CV237" s="136" t="s">
        <v>853</v>
      </c>
      <c r="CW237" s="137">
        <v>36</v>
      </c>
      <c r="CX237" s="136" t="s">
        <v>436</v>
      </c>
      <c r="CY237" s="136" t="s">
        <v>2406</v>
      </c>
      <c r="CZ237" s="138">
        <v>1529</v>
      </c>
      <c r="DB237" s="136" t="s">
        <v>842</v>
      </c>
      <c r="DC237" s="136" t="s">
        <v>843</v>
      </c>
      <c r="DD237" s="137">
        <v>2</v>
      </c>
      <c r="DE237" s="136" t="s">
        <v>529</v>
      </c>
      <c r="DF237" s="136" t="s">
        <v>1132</v>
      </c>
      <c r="DG237" s="144">
        <v>1081</v>
      </c>
      <c r="DI237" s="136" t="s">
        <v>761</v>
      </c>
      <c r="DJ237" s="136" t="s">
        <v>762</v>
      </c>
      <c r="DK237" s="137">
        <v>20</v>
      </c>
      <c r="DL237" s="136" t="s">
        <v>1173</v>
      </c>
      <c r="DM237" s="136" t="s">
        <v>1174</v>
      </c>
      <c r="DN237" s="144">
        <v>0</v>
      </c>
    </row>
    <row r="238" spans="1:118" x14ac:dyDescent="0.25">
      <c r="A238" s="81" t="s">
        <v>745</v>
      </c>
      <c r="B238" s="81" t="s">
        <v>746</v>
      </c>
      <c r="C238" s="81">
        <v>12</v>
      </c>
      <c r="D238" s="81" t="s">
        <v>436</v>
      </c>
      <c r="E238" s="81" t="s">
        <v>1233</v>
      </c>
      <c r="F238" s="81">
        <v>1481</v>
      </c>
      <c r="H238" s="81" t="s">
        <v>954</v>
      </c>
      <c r="I238" s="81" t="s">
        <v>955</v>
      </c>
      <c r="J238" s="81">
        <v>4</v>
      </c>
      <c r="K238" s="81" t="s">
        <v>436</v>
      </c>
      <c r="L238" s="81" t="s">
        <v>1735</v>
      </c>
      <c r="M238" s="81">
        <v>1435</v>
      </c>
      <c r="O238" s="81" t="s">
        <v>1056</v>
      </c>
      <c r="P238" s="81" t="s">
        <v>1057</v>
      </c>
      <c r="Q238" s="81">
        <v>12</v>
      </c>
      <c r="R238" s="81" t="s">
        <v>437</v>
      </c>
      <c r="S238" s="81" t="s">
        <v>1181</v>
      </c>
      <c r="T238" s="81">
        <v>1044</v>
      </c>
      <c r="V238" s="81" t="s">
        <v>782</v>
      </c>
      <c r="W238" s="81" t="s">
        <v>783</v>
      </c>
      <c r="X238" s="81">
        <v>12</v>
      </c>
      <c r="Y238" s="81" t="s">
        <v>436</v>
      </c>
      <c r="Z238" s="81" t="s">
        <v>1235</v>
      </c>
      <c r="AA238" s="81">
        <v>1091</v>
      </c>
      <c r="AC238" s="81" t="s">
        <v>988</v>
      </c>
      <c r="AD238" s="81" t="s">
        <v>989</v>
      </c>
      <c r="AE238" s="81">
        <v>24</v>
      </c>
      <c r="AF238" s="81" t="s">
        <v>437</v>
      </c>
      <c r="AG238" s="81" t="s">
        <v>1707</v>
      </c>
      <c r="AH238" s="81">
        <v>1110</v>
      </c>
      <c r="AJ238" s="81" t="s">
        <v>1043</v>
      </c>
      <c r="AK238" s="81" t="s">
        <v>1044</v>
      </c>
      <c r="AL238" s="81">
        <v>12</v>
      </c>
      <c r="AM238" s="81" t="s">
        <v>437</v>
      </c>
      <c r="AN238" s="81" t="s">
        <v>1210</v>
      </c>
      <c r="AO238" s="81">
        <v>1351</v>
      </c>
      <c r="AQ238" s="81" t="s">
        <v>816</v>
      </c>
      <c r="AR238" s="81" t="s">
        <v>817</v>
      </c>
      <c r="AS238" s="81">
        <v>12</v>
      </c>
      <c r="AT238" s="81" t="s">
        <v>529</v>
      </c>
      <c r="AU238" s="81" t="s">
        <v>1139</v>
      </c>
      <c r="AV238" s="81">
        <v>1027</v>
      </c>
      <c r="AX238" s="81" t="s">
        <v>727</v>
      </c>
      <c r="AY238" s="81" t="s">
        <v>728</v>
      </c>
      <c r="AZ238" s="81">
        <v>4</v>
      </c>
      <c r="BA238" s="81" t="s">
        <v>437</v>
      </c>
      <c r="BB238" s="81" t="s">
        <v>1094</v>
      </c>
      <c r="BC238" s="81">
        <v>1097</v>
      </c>
      <c r="BE238" s="81" t="s">
        <v>802</v>
      </c>
      <c r="BF238" s="81" t="s">
        <v>803</v>
      </c>
      <c r="BG238" s="81">
        <v>4</v>
      </c>
      <c r="BH238" s="81" t="s">
        <v>2046</v>
      </c>
      <c r="BI238" s="81" t="s">
        <v>2155</v>
      </c>
      <c r="BJ238" s="81">
        <v>1556</v>
      </c>
      <c r="BL238" s="81" t="s">
        <v>747</v>
      </c>
      <c r="BM238" s="81" t="s">
        <v>748</v>
      </c>
      <c r="BN238" s="81">
        <v>12</v>
      </c>
      <c r="BO238" s="81" t="s">
        <v>529</v>
      </c>
      <c r="BP238" s="81" t="s">
        <v>1219</v>
      </c>
      <c r="BQ238" s="81">
        <v>1027</v>
      </c>
      <c r="BS238" s="81" t="s">
        <v>741</v>
      </c>
      <c r="BT238" s="81" t="s">
        <v>742</v>
      </c>
      <c r="BU238" s="81">
        <v>12</v>
      </c>
      <c r="BV238" s="81" t="s">
        <v>529</v>
      </c>
      <c r="BW238" s="81" t="s">
        <v>1199</v>
      </c>
      <c r="BX238" s="81">
        <v>1001</v>
      </c>
      <c r="BZ238" s="81" t="s">
        <v>830</v>
      </c>
      <c r="CA238" s="81" t="s">
        <v>831</v>
      </c>
      <c r="CB238" s="81">
        <v>20</v>
      </c>
      <c r="CC238" s="81" t="s">
        <v>529</v>
      </c>
      <c r="CD238" s="81" t="s">
        <v>1756</v>
      </c>
      <c r="CE238" s="81">
        <v>1037</v>
      </c>
      <c r="CG238" s="81" t="s">
        <v>745</v>
      </c>
      <c r="CH238" s="81" t="s">
        <v>746</v>
      </c>
      <c r="CI238" s="81">
        <v>12</v>
      </c>
      <c r="CJ238" s="81" t="s">
        <v>529</v>
      </c>
      <c r="CK238" s="81" t="s">
        <v>1102</v>
      </c>
      <c r="CL238" s="81">
        <v>1081</v>
      </c>
      <c r="CN238" s="81" t="s">
        <v>1779</v>
      </c>
      <c r="CO238" s="81" t="s">
        <v>853</v>
      </c>
      <c r="CP238" s="81">
        <v>12</v>
      </c>
      <c r="CQ238" s="81" t="s">
        <v>436</v>
      </c>
      <c r="CR238" s="81" t="s">
        <v>2223</v>
      </c>
      <c r="CS238" s="81">
        <v>1590</v>
      </c>
      <c r="CU238" s="136" t="s">
        <v>2265</v>
      </c>
      <c r="CV238" s="136" t="s">
        <v>941</v>
      </c>
      <c r="CW238" s="137">
        <v>12</v>
      </c>
      <c r="CX238" s="136" t="s">
        <v>529</v>
      </c>
      <c r="CY238" s="136" t="s">
        <v>1100</v>
      </c>
      <c r="CZ238" s="138">
        <v>1027</v>
      </c>
      <c r="DB238" s="136" t="s">
        <v>842</v>
      </c>
      <c r="DC238" s="136" t="s">
        <v>843</v>
      </c>
      <c r="DD238" s="137">
        <v>2</v>
      </c>
      <c r="DE238" s="136" t="s">
        <v>529</v>
      </c>
      <c r="DF238" s="136" t="s">
        <v>1131</v>
      </c>
      <c r="DG238" s="144">
        <v>1509</v>
      </c>
      <c r="DI238" s="136" t="s">
        <v>761</v>
      </c>
      <c r="DJ238" s="136" t="s">
        <v>762</v>
      </c>
      <c r="DK238" s="137">
        <v>2</v>
      </c>
      <c r="DL238" s="136" t="s">
        <v>529</v>
      </c>
      <c r="DM238" s="136" t="s">
        <v>1135</v>
      </c>
      <c r="DN238" s="144">
        <v>1412</v>
      </c>
    </row>
    <row r="239" spans="1:118" x14ac:dyDescent="0.25">
      <c r="A239" s="81" t="s">
        <v>747</v>
      </c>
      <c r="B239" s="81" t="s">
        <v>748</v>
      </c>
      <c r="C239" s="81">
        <v>12</v>
      </c>
      <c r="D239" s="81" t="s">
        <v>436</v>
      </c>
      <c r="E239" s="81" t="s">
        <v>1233</v>
      </c>
      <c r="F239" s="81">
        <v>1481</v>
      </c>
      <c r="H239" s="81" t="s">
        <v>860</v>
      </c>
      <c r="I239" s="81" t="s">
        <v>861</v>
      </c>
      <c r="J239" s="81">
        <v>4</v>
      </c>
      <c r="K239" s="81" t="s">
        <v>436</v>
      </c>
      <c r="L239" s="81" t="s">
        <v>1735</v>
      </c>
      <c r="M239" s="81">
        <v>1435</v>
      </c>
      <c r="O239" s="81" t="s">
        <v>780</v>
      </c>
      <c r="P239" s="81" t="s">
        <v>781</v>
      </c>
      <c r="Q239" s="81">
        <v>24</v>
      </c>
      <c r="R239" s="81" t="s">
        <v>437</v>
      </c>
      <c r="S239" s="81" t="s">
        <v>1181</v>
      </c>
      <c r="T239" s="81">
        <v>1044</v>
      </c>
      <c r="V239" s="81" t="s">
        <v>1056</v>
      </c>
      <c r="W239" s="81" t="s">
        <v>1057</v>
      </c>
      <c r="X239" s="81">
        <v>12</v>
      </c>
      <c r="Y239" s="81" t="s">
        <v>436</v>
      </c>
      <c r="Z239" s="81" t="s">
        <v>1235</v>
      </c>
      <c r="AA239" s="81">
        <v>1091</v>
      </c>
      <c r="AC239" s="81" t="s">
        <v>852</v>
      </c>
      <c r="AD239" s="81" t="s">
        <v>853</v>
      </c>
      <c r="AE239" s="81">
        <v>12</v>
      </c>
      <c r="AF239" s="81" t="s">
        <v>529</v>
      </c>
      <c r="AG239" s="81" t="s">
        <v>1720</v>
      </c>
      <c r="AH239" s="81">
        <v>1101</v>
      </c>
      <c r="AJ239" s="81" t="s">
        <v>852</v>
      </c>
      <c r="AK239" s="81" t="s">
        <v>853</v>
      </c>
      <c r="AL239" s="81">
        <v>12</v>
      </c>
      <c r="AM239" s="81" t="s">
        <v>437</v>
      </c>
      <c r="AN239" s="81" t="s">
        <v>1210</v>
      </c>
      <c r="AO239" s="81">
        <v>1351</v>
      </c>
      <c r="AQ239" s="81" t="s">
        <v>2230</v>
      </c>
      <c r="AR239" s="81" t="s">
        <v>866</v>
      </c>
      <c r="AS239" s="81">
        <v>6</v>
      </c>
      <c r="AT239" s="81" t="s">
        <v>436</v>
      </c>
      <c r="AU239" s="81" t="s">
        <v>1122</v>
      </c>
      <c r="AV239" s="81">
        <v>1213</v>
      </c>
      <c r="AX239" s="81" t="s">
        <v>727</v>
      </c>
      <c r="AY239" s="81" t="s">
        <v>728</v>
      </c>
      <c r="AZ239" s="81">
        <v>4</v>
      </c>
      <c r="BA239" s="81" t="s">
        <v>529</v>
      </c>
      <c r="BB239" s="81" t="s">
        <v>1712</v>
      </c>
      <c r="BC239" s="81">
        <v>1458</v>
      </c>
      <c r="BE239" s="81" t="s">
        <v>765</v>
      </c>
      <c r="BF239" s="81" t="s">
        <v>766</v>
      </c>
      <c r="BG239" s="81">
        <v>10</v>
      </c>
      <c r="BH239" s="81" t="s">
        <v>529</v>
      </c>
      <c r="BI239" s="81" t="s">
        <v>1157</v>
      </c>
      <c r="BJ239" s="81">
        <v>1399</v>
      </c>
      <c r="BL239" s="81" t="s">
        <v>973</v>
      </c>
      <c r="BM239" s="81" t="s">
        <v>974</v>
      </c>
      <c r="BN239" s="81">
        <v>24</v>
      </c>
      <c r="BO239" s="81" t="s">
        <v>529</v>
      </c>
      <c r="BP239" s="81" t="s">
        <v>1100</v>
      </c>
      <c r="BQ239" s="81">
        <v>1027</v>
      </c>
      <c r="BS239" s="81" t="s">
        <v>1791</v>
      </c>
      <c r="BT239" s="81" t="s">
        <v>996</v>
      </c>
      <c r="BU239" s="81">
        <v>4</v>
      </c>
      <c r="BV239" s="81" t="s">
        <v>436</v>
      </c>
      <c r="BW239" s="81" t="s">
        <v>2184</v>
      </c>
      <c r="BX239" s="81">
        <v>1584</v>
      </c>
      <c r="BZ239" s="81" t="s">
        <v>849</v>
      </c>
      <c r="CA239" s="81" t="s">
        <v>850</v>
      </c>
      <c r="CB239" s="81">
        <v>20</v>
      </c>
      <c r="CC239" s="81" t="s">
        <v>529</v>
      </c>
      <c r="CD239" s="81" t="s">
        <v>1756</v>
      </c>
      <c r="CE239" s="81">
        <v>1037</v>
      </c>
      <c r="CG239" s="81" t="s">
        <v>969</v>
      </c>
      <c r="CH239" s="81" t="s">
        <v>970</v>
      </c>
      <c r="CI239" s="81">
        <v>12</v>
      </c>
      <c r="CJ239" s="81" t="s">
        <v>529</v>
      </c>
      <c r="CK239" s="81" t="s">
        <v>1770</v>
      </c>
      <c r="CL239" s="81">
        <v>1037</v>
      </c>
      <c r="CN239" s="81" t="s">
        <v>2054</v>
      </c>
      <c r="CO239" s="81" t="s">
        <v>892</v>
      </c>
      <c r="CP239" s="81">
        <v>12</v>
      </c>
      <c r="CQ239" s="81" t="s">
        <v>436</v>
      </c>
      <c r="CR239" s="81" t="s">
        <v>2223</v>
      </c>
      <c r="CS239" s="81">
        <v>1590</v>
      </c>
      <c r="CU239" s="136" t="s">
        <v>2262</v>
      </c>
      <c r="CV239" s="136" t="s">
        <v>870</v>
      </c>
      <c r="CW239" s="137">
        <v>12</v>
      </c>
      <c r="CX239" s="136" t="s">
        <v>529</v>
      </c>
      <c r="CY239" s="136" t="s">
        <v>1100</v>
      </c>
      <c r="CZ239" s="138">
        <v>1027</v>
      </c>
      <c r="DB239" s="136" t="s">
        <v>950</v>
      </c>
      <c r="DC239" s="136" t="s">
        <v>951</v>
      </c>
      <c r="DD239" s="137">
        <v>4</v>
      </c>
      <c r="DE239" s="136" t="s">
        <v>436</v>
      </c>
      <c r="DF239" s="136" t="s">
        <v>2198</v>
      </c>
      <c r="DG239" s="144">
        <v>1587</v>
      </c>
      <c r="DI239" s="136" t="s">
        <v>1026</v>
      </c>
      <c r="DJ239" s="136" t="s">
        <v>1027</v>
      </c>
      <c r="DK239" s="137">
        <v>11</v>
      </c>
      <c r="DL239" s="136" t="s">
        <v>1173</v>
      </c>
      <c r="DM239" s="136" t="s">
        <v>2316</v>
      </c>
      <c r="DN239" s="144">
        <v>0</v>
      </c>
    </row>
    <row r="240" spans="1:118" x14ac:dyDescent="0.25">
      <c r="A240" s="81" t="s">
        <v>1895</v>
      </c>
      <c r="B240" s="81" t="s">
        <v>1407</v>
      </c>
      <c r="C240" s="81">
        <v>2</v>
      </c>
      <c r="D240" s="81" t="s">
        <v>436</v>
      </c>
      <c r="E240" s="81" t="s">
        <v>1233</v>
      </c>
      <c r="F240" s="81">
        <v>1481</v>
      </c>
      <c r="H240" s="81" t="s">
        <v>902</v>
      </c>
      <c r="I240" s="81" t="s">
        <v>903</v>
      </c>
      <c r="J240" s="81">
        <v>4</v>
      </c>
      <c r="K240" s="81" t="s">
        <v>436</v>
      </c>
      <c r="L240" s="81" t="s">
        <v>1735</v>
      </c>
      <c r="M240" s="81">
        <v>1435</v>
      </c>
      <c r="O240" s="81" t="s">
        <v>818</v>
      </c>
      <c r="P240" s="81" t="s">
        <v>819</v>
      </c>
      <c r="Q240" s="81">
        <v>12</v>
      </c>
      <c r="R240" s="81" t="s">
        <v>437</v>
      </c>
      <c r="S240" s="81" t="s">
        <v>1181</v>
      </c>
      <c r="T240" s="81">
        <v>1044</v>
      </c>
      <c r="V240" s="81" t="s">
        <v>741</v>
      </c>
      <c r="W240" s="81" t="s">
        <v>742</v>
      </c>
      <c r="X240" s="81">
        <v>12</v>
      </c>
      <c r="Y240" s="81" t="s">
        <v>436</v>
      </c>
      <c r="Z240" s="81" t="s">
        <v>1235</v>
      </c>
      <c r="AA240" s="81">
        <v>1091</v>
      </c>
      <c r="AC240" s="81" t="s">
        <v>852</v>
      </c>
      <c r="AD240" s="81" t="s">
        <v>853</v>
      </c>
      <c r="AE240" s="81">
        <v>12</v>
      </c>
      <c r="AF240" s="81" t="s">
        <v>437</v>
      </c>
      <c r="AG240" s="81" t="s">
        <v>1721</v>
      </c>
      <c r="AH240" s="81">
        <v>1476</v>
      </c>
      <c r="AJ240" s="81" t="s">
        <v>946</v>
      </c>
      <c r="AK240" s="81" t="s">
        <v>947</v>
      </c>
      <c r="AL240" s="81">
        <v>12</v>
      </c>
      <c r="AM240" s="81" t="s">
        <v>437</v>
      </c>
      <c r="AN240" s="81" t="s">
        <v>1210</v>
      </c>
      <c r="AO240" s="81">
        <v>1351</v>
      </c>
      <c r="AQ240" s="81" t="s">
        <v>2263</v>
      </c>
      <c r="AR240" s="81" t="s">
        <v>877</v>
      </c>
      <c r="AS240" s="81">
        <v>6</v>
      </c>
      <c r="AT240" s="81" t="s">
        <v>436</v>
      </c>
      <c r="AU240" s="81" t="s">
        <v>1122</v>
      </c>
      <c r="AV240" s="81">
        <v>1213</v>
      </c>
      <c r="AX240" s="81" t="s">
        <v>727</v>
      </c>
      <c r="AY240" s="81" t="s">
        <v>728</v>
      </c>
      <c r="AZ240" s="81">
        <v>4</v>
      </c>
      <c r="BA240" s="81" t="s">
        <v>529</v>
      </c>
      <c r="BB240" s="81" t="s">
        <v>1825</v>
      </c>
      <c r="BC240" s="81">
        <v>1018</v>
      </c>
      <c r="BE240" s="81" t="s">
        <v>810</v>
      </c>
      <c r="BF240" s="81" t="s">
        <v>811</v>
      </c>
      <c r="BG240" s="81">
        <v>8</v>
      </c>
      <c r="BH240" s="81" t="s">
        <v>529</v>
      </c>
      <c r="BI240" s="81" t="s">
        <v>1157</v>
      </c>
      <c r="BJ240" s="81">
        <v>1399</v>
      </c>
      <c r="BL240" s="81" t="s">
        <v>814</v>
      </c>
      <c r="BM240" s="81" t="s">
        <v>815</v>
      </c>
      <c r="BN240" s="81">
        <v>96</v>
      </c>
      <c r="BO240" s="81" t="s">
        <v>529</v>
      </c>
      <c r="BP240" s="81" t="s">
        <v>1100</v>
      </c>
      <c r="BQ240" s="81">
        <v>1027</v>
      </c>
      <c r="BS240" s="81" t="s">
        <v>1006</v>
      </c>
      <c r="BT240" s="81" t="s">
        <v>1007</v>
      </c>
      <c r="BU240" s="81">
        <v>6</v>
      </c>
      <c r="BV240" s="81" t="s">
        <v>436</v>
      </c>
      <c r="BW240" s="81" t="s">
        <v>1235</v>
      </c>
      <c r="BX240" s="81">
        <v>1091</v>
      </c>
      <c r="BZ240" s="81" t="s">
        <v>737</v>
      </c>
      <c r="CA240" s="81" t="s">
        <v>738</v>
      </c>
      <c r="CB240" s="81">
        <v>2</v>
      </c>
      <c r="CC240" s="81" t="s">
        <v>529</v>
      </c>
      <c r="CD240" s="81" t="s">
        <v>1756</v>
      </c>
      <c r="CE240" s="81">
        <v>1037</v>
      </c>
      <c r="CG240" s="81" t="s">
        <v>973</v>
      </c>
      <c r="CH240" s="81" t="s">
        <v>974</v>
      </c>
      <c r="CI240" s="81">
        <v>24</v>
      </c>
      <c r="CJ240" s="81" t="s">
        <v>436</v>
      </c>
      <c r="CK240" s="81" t="s">
        <v>1835</v>
      </c>
      <c r="CL240" s="81">
        <v>1163</v>
      </c>
      <c r="CN240" s="81" t="s">
        <v>975</v>
      </c>
      <c r="CO240" s="81" t="s">
        <v>976</v>
      </c>
      <c r="CP240" s="81">
        <v>2</v>
      </c>
      <c r="CQ240" s="81" t="s">
        <v>436</v>
      </c>
      <c r="CR240" s="81" t="s">
        <v>2223</v>
      </c>
      <c r="CS240" s="81">
        <v>1590</v>
      </c>
      <c r="CU240" s="136" t="s">
        <v>2387</v>
      </c>
      <c r="CV240" s="136" t="s">
        <v>877</v>
      </c>
      <c r="CW240" s="137">
        <v>6</v>
      </c>
      <c r="CX240" s="136" t="s">
        <v>529</v>
      </c>
      <c r="CY240" s="136" t="s">
        <v>1100</v>
      </c>
      <c r="CZ240" s="138">
        <v>1027</v>
      </c>
      <c r="DB240" s="136" t="s">
        <v>950</v>
      </c>
      <c r="DC240" s="136" t="s">
        <v>951</v>
      </c>
      <c r="DD240" s="137">
        <v>2</v>
      </c>
      <c r="DE240" s="136" t="s">
        <v>529</v>
      </c>
      <c r="DF240" s="136" t="s">
        <v>1192</v>
      </c>
      <c r="DG240" s="144">
        <v>1100</v>
      </c>
      <c r="DI240" s="136" t="s">
        <v>1026</v>
      </c>
      <c r="DJ240" s="136" t="s">
        <v>1027</v>
      </c>
      <c r="DK240" s="137">
        <v>12</v>
      </c>
      <c r="DL240" s="136" t="s">
        <v>436</v>
      </c>
      <c r="DM240" s="136" t="s">
        <v>1148</v>
      </c>
      <c r="DN240" s="144">
        <v>1091</v>
      </c>
    </row>
    <row r="241" spans="1:118" x14ac:dyDescent="0.25">
      <c r="A241" s="81" t="s">
        <v>1050</v>
      </c>
      <c r="B241" s="81" t="s">
        <v>1051</v>
      </c>
      <c r="C241" s="81">
        <v>4</v>
      </c>
      <c r="D241" s="81" t="s">
        <v>437</v>
      </c>
      <c r="E241" s="81" t="s">
        <v>1905</v>
      </c>
      <c r="F241" s="81">
        <v>1479</v>
      </c>
      <c r="H241" s="81" t="s">
        <v>770</v>
      </c>
      <c r="I241" s="81" t="s">
        <v>771</v>
      </c>
      <c r="J241" s="81">
        <v>4</v>
      </c>
      <c r="K241" s="81" t="s">
        <v>436</v>
      </c>
      <c r="L241" s="81" t="s">
        <v>1735</v>
      </c>
      <c r="M241" s="81">
        <v>1435</v>
      </c>
      <c r="O241" s="81" t="s">
        <v>873</v>
      </c>
      <c r="P241" s="81" t="s">
        <v>874</v>
      </c>
      <c r="Q241" s="81">
        <v>12</v>
      </c>
      <c r="R241" s="81" t="s">
        <v>437</v>
      </c>
      <c r="S241" s="81" t="s">
        <v>1181</v>
      </c>
      <c r="T241" s="81">
        <v>1044</v>
      </c>
      <c r="V241" s="81" t="s">
        <v>747</v>
      </c>
      <c r="W241" s="81" t="s">
        <v>748</v>
      </c>
      <c r="X241" s="81">
        <v>12</v>
      </c>
      <c r="Y241" s="81" t="s">
        <v>436</v>
      </c>
      <c r="Z241" s="81" t="s">
        <v>1235</v>
      </c>
      <c r="AA241" s="81">
        <v>1091</v>
      </c>
      <c r="AC241" s="81" t="s">
        <v>908</v>
      </c>
      <c r="AD241" s="81" t="s">
        <v>909</v>
      </c>
      <c r="AE241" s="81">
        <v>12</v>
      </c>
      <c r="AF241" s="81" t="s">
        <v>437</v>
      </c>
      <c r="AG241" s="81" t="s">
        <v>1721</v>
      </c>
      <c r="AH241" s="81">
        <v>1476</v>
      </c>
      <c r="AJ241" s="81" t="s">
        <v>814</v>
      </c>
      <c r="AK241" s="81" t="s">
        <v>815</v>
      </c>
      <c r="AL241" s="81">
        <v>24</v>
      </c>
      <c r="AM241" s="81" t="s">
        <v>529</v>
      </c>
      <c r="AN241" s="81" t="s">
        <v>1206</v>
      </c>
      <c r="AO241" s="81">
        <v>1037</v>
      </c>
      <c r="AQ241" s="81" t="s">
        <v>878</v>
      </c>
      <c r="AR241" s="81" t="s">
        <v>879</v>
      </c>
      <c r="AS241" s="81">
        <v>6</v>
      </c>
      <c r="AT241" s="81" t="s">
        <v>436</v>
      </c>
      <c r="AU241" s="81" t="s">
        <v>1122</v>
      </c>
      <c r="AV241" s="81">
        <v>1213</v>
      </c>
      <c r="AX241" s="81" t="s">
        <v>727</v>
      </c>
      <c r="AY241" s="81" t="s">
        <v>728</v>
      </c>
      <c r="AZ241" s="81">
        <v>2</v>
      </c>
      <c r="BA241" s="81" t="s">
        <v>529</v>
      </c>
      <c r="BB241" s="81" t="s">
        <v>1132</v>
      </c>
      <c r="BC241" s="81">
        <v>1081</v>
      </c>
      <c r="BE241" s="81" t="s">
        <v>772</v>
      </c>
      <c r="BF241" s="81" t="s">
        <v>773</v>
      </c>
      <c r="BG241" s="81">
        <v>3</v>
      </c>
      <c r="BH241" s="81" t="s">
        <v>529</v>
      </c>
      <c r="BI241" s="81" t="s">
        <v>1157</v>
      </c>
      <c r="BJ241" s="81">
        <v>1399</v>
      </c>
      <c r="BL241" s="81" t="s">
        <v>751</v>
      </c>
      <c r="BM241" s="81" t="s">
        <v>752</v>
      </c>
      <c r="BN241" s="81">
        <v>24</v>
      </c>
      <c r="BO241" s="81" t="s">
        <v>529</v>
      </c>
      <c r="BP241" s="81" t="s">
        <v>1100</v>
      </c>
      <c r="BQ241" s="81">
        <v>1027</v>
      </c>
      <c r="BS241" s="81" t="s">
        <v>774</v>
      </c>
      <c r="BT241" s="81" t="s">
        <v>775</v>
      </c>
      <c r="BU241" s="81">
        <v>4</v>
      </c>
      <c r="BV241" s="81" t="s">
        <v>436</v>
      </c>
      <c r="BW241" s="81" t="s">
        <v>2184</v>
      </c>
      <c r="BX241" s="81">
        <v>1584</v>
      </c>
      <c r="BZ241" s="81" t="s">
        <v>727</v>
      </c>
      <c r="CA241" s="81" t="s">
        <v>728</v>
      </c>
      <c r="CB241" s="81">
        <v>4</v>
      </c>
      <c r="CC241" s="81" t="s">
        <v>529</v>
      </c>
      <c r="CD241" s="81" t="s">
        <v>1756</v>
      </c>
      <c r="CE241" s="81">
        <v>1037</v>
      </c>
      <c r="CG241" s="81" t="s">
        <v>814</v>
      </c>
      <c r="CH241" s="81" t="s">
        <v>815</v>
      </c>
      <c r="CI241" s="81">
        <v>36</v>
      </c>
      <c r="CJ241" s="81" t="s">
        <v>436</v>
      </c>
      <c r="CK241" s="81" t="s">
        <v>1835</v>
      </c>
      <c r="CL241" s="81">
        <v>1163</v>
      </c>
      <c r="CN241" s="81" t="s">
        <v>735</v>
      </c>
      <c r="CO241" s="81" t="s">
        <v>736</v>
      </c>
      <c r="CP241" s="81">
        <v>2</v>
      </c>
      <c r="CQ241" s="81" t="s">
        <v>436</v>
      </c>
      <c r="CR241" s="81" t="s">
        <v>2223</v>
      </c>
      <c r="CS241" s="81">
        <v>1590</v>
      </c>
      <c r="CU241" s="136" t="s">
        <v>2270</v>
      </c>
      <c r="CV241" s="136" t="s">
        <v>848</v>
      </c>
      <c r="CW241" s="137">
        <v>6</v>
      </c>
      <c r="CX241" s="136" t="s">
        <v>529</v>
      </c>
      <c r="CY241" s="136" t="s">
        <v>1100</v>
      </c>
      <c r="CZ241" s="138">
        <v>1027</v>
      </c>
      <c r="DB241" s="136" t="s">
        <v>950</v>
      </c>
      <c r="DC241" s="136" t="s">
        <v>951</v>
      </c>
      <c r="DD241" s="137">
        <v>2</v>
      </c>
      <c r="DE241" s="136" t="s">
        <v>529</v>
      </c>
      <c r="DF241" s="136" t="s">
        <v>1131</v>
      </c>
      <c r="DG241" s="144">
        <v>1509</v>
      </c>
      <c r="DI241" s="136" t="s">
        <v>1026</v>
      </c>
      <c r="DJ241" s="136" t="s">
        <v>1027</v>
      </c>
      <c r="DK241" s="137">
        <v>12</v>
      </c>
      <c r="DL241" s="136" t="s">
        <v>436</v>
      </c>
      <c r="DM241" s="136" t="s">
        <v>2422</v>
      </c>
      <c r="DN241" s="144">
        <v>1600</v>
      </c>
    </row>
    <row r="242" spans="1:118" x14ac:dyDescent="0.25">
      <c r="A242" s="81" t="s">
        <v>727</v>
      </c>
      <c r="B242" s="81" t="s">
        <v>728</v>
      </c>
      <c r="C242" s="81">
        <v>4</v>
      </c>
      <c r="D242" s="81" t="s">
        <v>437</v>
      </c>
      <c r="E242" s="81" t="s">
        <v>1905</v>
      </c>
      <c r="F242" s="81">
        <v>1479</v>
      </c>
      <c r="H242" s="81" t="s">
        <v>729</v>
      </c>
      <c r="I242" s="81" t="s">
        <v>730</v>
      </c>
      <c r="J242" s="81">
        <v>2</v>
      </c>
      <c r="K242" s="81" t="s">
        <v>436</v>
      </c>
      <c r="L242" s="81" t="s">
        <v>1735</v>
      </c>
      <c r="M242" s="81">
        <v>1435</v>
      </c>
      <c r="O242" s="81" t="s">
        <v>864</v>
      </c>
      <c r="P242" s="81" t="s">
        <v>865</v>
      </c>
      <c r="Q242" s="81">
        <v>36</v>
      </c>
      <c r="R242" s="81" t="s">
        <v>437</v>
      </c>
      <c r="S242" s="81" t="s">
        <v>1181</v>
      </c>
      <c r="T242" s="81">
        <v>1044</v>
      </c>
      <c r="V242" s="81" t="s">
        <v>988</v>
      </c>
      <c r="W242" s="81" t="s">
        <v>989</v>
      </c>
      <c r="X242" s="81">
        <v>24</v>
      </c>
      <c r="Y242" s="81" t="s">
        <v>436</v>
      </c>
      <c r="Z242" s="81" t="s">
        <v>1235</v>
      </c>
      <c r="AA242" s="81">
        <v>1091</v>
      </c>
      <c r="AC242" s="81" t="s">
        <v>852</v>
      </c>
      <c r="AD242" s="81" t="s">
        <v>853</v>
      </c>
      <c r="AE242" s="81">
        <v>12</v>
      </c>
      <c r="AF242" s="81" t="s">
        <v>437</v>
      </c>
      <c r="AG242" s="81" t="s">
        <v>1730</v>
      </c>
      <c r="AH242" s="81">
        <v>1180</v>
      </c>
      <c r="AJ242" s="81" t="s">
        <v>759</v>
      </c>
      <c r="AK242" s="81" t="s">
        <v>760</v>
      </c>
      <c r="AL242" s="81">
        <v>4</v>
      </c>
      <c r="AM242" s="81" t="s">
        <v>529</v>
      </c>
      <c r="AN242" s="81" t="s">
        <v>1206</v>
      </c>
      <c r="AO242" s="81">
        <v>1037</v>
      </c>
      <c r="AQ242" s="81" t="s">
        <v>893</v>
      </c>
      <c r="AR242" s="81" t="s">
        <v>894</v>
      </c>
      <c r="AS242" s="81">
        <v>12</v>
      </c>
      <c r="AT242" s="81" t="s">
        <v>436</v>
      </c>
      <c r="AU242" s="81" t="s">
        <v>1122</v>
      </c>
      <c r="AV242" s="81">
        <v>1213</v>
      </c>
      <c r="AX242" s="81" t="s">
        <v>727</v>
      </c>
      <c r="AY242" s="81" t="s">
        <v>728</v>
      </c>
      <c r="AZ242" s="81">
        <v>12</v>
      </c>
      <c r="BA242" s="81" t="s">
        <v>529</v>
      </c>
      <c r="BB242" s="81" t="s">
        <v>2101</v>
      </c>
      <c r="BC242" s="81">
        <v>1021</v>
      </c>
      <c r="BE242" s="81" t="s">
        <v>948</v>
      </c>
      <c r="BF242" s="81" t="s">
        <v>949</v>
      </c>
      <c r="BG242" s="81">
        <v>4</v>
      </c>
      <c r="BH242" s="81" t="s">
        <v>529</v>
      </c>
      <c r="BI242" s="81" t="s">
        <v>1157</v>
      </c>
      <c r="BJ242" s="81">
        <v>1399</v>
      </c>
      <c r="BL242" s="81" t="s">
        <v>1026</v>
      </c>
      <c r="BM242" s="81" t="s">
        <v>1027</v>
      </c>
      <c r="BN242" s="81">
        <v>12</v>
      </c>
      <c r="BO242" s="81" t="s">
        <v>529</v>
      </c>
      <c r="BP242" s="81" t="s">
        <v>1100</v>
      </c>
      <c r="BQ242" s="81">
        <v>1027</v>
      </c>
      <c r="BS242" s="81" t="s">
        <v>1087</v>
      </c>
      <c r="BT242" s="81" t="s">
        <v>1088</v>
      </c>
      <c r="BU242" s="81">
        <v>1</v>
      </c>
      <c r="BV242" s="81" t="s">
        <v>436</v>
      </c>
      <c r="BW242" s="81" t="s">
        <v>2173</v>
      </c>
      <c r="BX242" s="81">
        <v>1240</v>
      </c>
      <c r="BZ242" s="81" t="s">
        <v>869</v>
      </c>
      <c r="CA242" s="81" t="s">
        <v>870</v>
      </c>
      <c r="CB242" s="81">
        <v>12</v>
      </c>
      <c r="CC242" s="81" t="s">
        <v>529</v>
      </c>
      <c r="CD242" s="81" t="s">
        <v>1756</v>
      </c>
      <c r="CE242" s="81">
        <v>1037</v>
      </c>
      <c r="CG242" s="81" t="s">
        <v>806</v>
      </c>
      <c r="CH242" s="81" t="s">
        <v>807</v>
      </c>
      <c r="CI242" s="81">
        <v>12</v>
      </c>
      <c r="CJ242" s="81" t="s">
        <v>436</v>
      </c>
      <c r="CK242" s="81" t="s">
        <v>1835</v>
      </c>
      <c r="CL242" s="81">
        <v>1163</v>
      </c>
      <c r="CN242" s="81" t="s">
        <v>990</v>
      </c>
      <c r="CO242" s="81" t="s">
        <v>991</v>
      </c>
      <c r="CP242" s="81">
        <v>4</v>
      </c>
      <c r="CQ242" s="81" t="s">
        <v>436</v>
      </c>
      <c r="CR242" s="81" t="s">
        <v>2223</v>
      </c>
      <c r="CS242" s="81">
        <v>1590</v>
      </c>
      <c r="CU242" s="136" t="s">
        <v>878</v>
      </c>
      <c r="CV242" s="136" t="s">
        <v>879</v>
      </c>
      <c r="CW242" s="137">
        <v>6</v>
      </c>
      <c r="CX242" s="136" t="s">
        <v>529</v>
      </c>
      <c r="CY242" s="136" t="s">
        <v>1100</v>
      </c>
      <c r="CZ242" s="138">
        <v>1027</v>
      </c>
      <c r="DB242" s="136" t="s">
        <v>950</v>
      </c>
      <c r="DC242" s="136" t="s">
        <v>951</v>
      </c>
      <c r="DD242" s="137">
        <v>4</v>
      </c>
      <c r="DE242" s="136" t="s">
        <v>436</v>
      </c>
      <c r="DF242" s="136" t="s">
        <v>1715</v>
      </c>
      <c r="DG242" s="144">
        <v>1137</v>
      </c>
      <c r="DI242" s="136" t="s">
        <v>1026</v>
      </c>
      <c r="DJ242" s="136" t="s">
        <v>1027</v>
      </c>
      <c r="DK242" s="137">
        <v>12</v>
      </c>
      <c r="DL242" s="136" t="s">
        <v>2152</v>
      </c>
      <c r="DM242" s="136" t="s">
        <v>2364</v>
      </c>
      <c r="DN242" s="144">
        <v>1593</v>
      </c>
    </row>
    <row r="243" spans="1:118" x14ac:dyDescent="0.25">
      <c r="A243" s="81" t="s">
        <v>765</v>
      </c>
      <c r="B243" s="81" t="s">
        <v>766</v>
      </c>
      <c r="C243" s="81">
        <v>6</v>
      </c>
      <c r="D243" s="81" t="s">
        <v>436</v>
      </c>
      <c r="E243" s="81" t="s">
        <v>1739</v>
      </c>
      <c r="F243" s="81">
        <v>1475</v>
      </c>
      <c r="H243" s="81" t="s">
        <v>737</v>
      </c>
      <c r="I243" s="81" t="s">
        <v>738</v>
      </c>
      <c r="J243" s="81">
        <v>2</v>
      </c>
      <c r="K243" s="81" t="s">
        <v>436</v>
      </c>
      <c r="L243" s="81" t="s">
        <v>1735</v>
      </c>
      <c r="M243" s="81">
        <v>1435</v>
      </c>
      <c r="O243" s="81" t="s">
        <v>780</v>
      </c>
      <c r="P243" s="81" t="s">
        <v>781</v>
      </c>
      <c r="Q243" s="81">
        <v>12</v>
      </c>
      <c r="R243" s="81" t="s">
        <v>436</v>
      </c>
      <c r="S243" s="81" t="s">
        <v>2318</v>
      </c>
      <c r="T243" s="81">
        <v>1117</v>
      </c>
      <c r="V243" s="81" t="s">
        <v>794</v>
      </c>
      <c r="W243" s="81" t="s">
        <v>795</v>
      </c>
      <c r="X243" s="81">
        <v>2</v>
      </c>
      <c r="Y243" s="81" t="s">
        <v>436</v>
      </c>
      <c r="Z243" s="81" t="s">
        <v>1235</v>
      </c>
      <c r="AA243" s="81">
        <v>1091</v>
      </c>
      <c r="AC243" s="81" t="s">
        <v>852</v>
      </c>
      <c r="AD243" s="81" t="s">
        <v>853</v>
      </c>
      <c r="AE243" s="81">
        <v>12</v>
      </c>
      <c r="AF243" s="81" t="s">
        <v>529</v>
      </c>
      <c r="AG243" s="81" t="s">
        <v>1240</v>
      </c>
      <c r="AH243" s="81">
        <v>1378</v>
      </c>
      <c r="AJ243" s="81" t="s">
        <v>902</v>
      </c>
      <c r="AK243" s="81" t="s">
        <v>903</v>
      </c>
      <c r="AL243" s="81">
        <v>6</v>
      </c>
      <c r="AM243" s="81" t="s">
        <v>529</v>
      </c>
      <c r="AN243" s="81" t="s">
        <v>1206</v>
      </c>
      <c r="AO243" s="81">
        <v>1037</v>
      </c>
      <c r="AQ243" s="81" t="s">
        <v>904</v>
      </c>
      <c r="AR243" s="81" t="s">
        <v>905</v>
      </c>
      <c r="AS243" s="81">
        <v>2</v>
      </c>
      <c r="AT243" s="81" t="s">
        <v>436</v>
      </c>
      <c r="AU243" s="81" t="s">
        <v>1122</v>
      </c>
      <c r="AV243" s="81">
        <v>1213</v>
      </c>
      <c r="AX243" s="81" t="s">
        <v>727</v>
      </c>
      <c r="AY243" s="81" t="s">
        <v>728</v>
      </c>
      <c r="AZ243" s="81">
        <v>4</v>
      </c>
      <c r="BA243" s="81" t="s">
        <v>436</v>
      </c>
      <c r="BB243" s="81" t="s">
        <v>1758</v>
      </c>
      <c r="BC243" s="81">
        <v>1492</v>
      </c>
      <c r="BE243" s="81" t="s">
        <v>830</v>
      </c>
      <c r="BF243" s="81" t="s">
        <v>831</v>
      </c>
      <c r="BG243" s="81">
        <v>10</v>
      </c>
      <c r="BH243" s="81" t="s">
        <v>529</v>
      </c>
      <c r="BI243" s="81" t="s">
        <v>1157</v>
      </c>
      <c r="BJ243" s="81">
        <v>1399</v>
      </c>
      <c r="BL243" s="81" t="s">
        <v>979</v>
      </c>
      <c r="BM243" s="81" t="s">
        <v>980</v>
      </c>
      <c r="BN243" s="81">
        <v>12</v>
      </c>
      <c r="BO243" s="81" t="s">
        <v>529</v>
      </c>
      <c r="BP243" s="81" t="s">
        <v>1100</v>
      </c>
      <c r="BQ243" s="81">
        <v>1027</v>
      </c>
      <c r="BS243" s="81" t="s">
        <v>1075</v>
      </c>
      <c r="BT243" s="81" t="s">
        <v>1076</v>
      </c>
      <c r="BU243" s="81">
        <v>1</v>
      </c>
      <c r="BV243" s="81" t="s">
        <v>436</v>
      </c>
      <c r="BW243" s="81" t="s">
        <v>2173</v>
      </c>
      <c r="BX243" s="81">
        <v>1240</v>
      </c>
      <c r="BZ243" s="81" t="s">
        <v>887</v>
      </c>
      <c r="CA243" s="81" t="s">
        <v>888</v>
      </c>
      <c r="CB243" s="81">
        <v>6</v>
      </c>
      <c r="CC243" s="81" t="s">
        <v>529</v>
      </c>
      <c r="CD243" s="81" t="s">
        <v>1756</v>
      </c>
      <c r="CE243" s="81">
        <v>1037</v>
      </c>
      <c r="CG243" s="81" t="s">
        <v>1043</v>
      </c>
      <c r="CH243" s="81" t="s">
        <v>1044</v>
      </c>
      <c r="CI243" s="81">
        <v>12</v>
      </c>
      <c r="CJ243" s="81" t="s">
        <v>436</v>
      </c>
      <c r="CK243" s="81" t="s">
        <v>1835</v>
      </c>
      <c r="CL243" s="81">
        <v>1163</v>
      </c>
      <c r="CN243" s="81" t="s">
        <v>997</v>
      </c>
      <c r="CO243" s="81" t="s">
        <v>998</v>
      </c>
      <c r="CP243" s="81">
        <v>4</v>
      </c>
      <c r="CQ243" s="81" t="s">
        <v>436</v>
      </c>
      <c r="CR243" s="81" t="s">
        <v>2223</v>
      </c>
      <c r="CS243" s="81">
        <v>1590</v>
      </c>
      <c r="CU243" s="136" t="s">
        <v>2226</v>
      </c>
      <c r="CV243" s="136" t="s">
        <v>947</v>
      </c>
      <c r="CW243" s="137">
        <v>12</v>
      </c>
      <c r="CX243" s="136" t="s">
        <v>529</v>
      </c>
      <c r="CY243" s="136" t="s">
        <v>1100</v>
      </c>
      <c r="CZ243" s="138">
        <v>1027</v>
      </c>
      <c r="DB243" s="136" t="s">
        <v>950</v>
      </c>
      <c r="DC243" s="136" t="s">
        <v>951</v>
      </c>
      <c r="DD243" s="137">
        <v>4</v>
      </c>
      <c r="DE243" s="136" t="s">
        <v>436</v>
      </c>
      <c r="DF243" s="136" t="s">
        <v>1159</v>
      </c>
      <c r="DG243" s="144">
        <v>1513</v>
      </c>
      <c r="DI243" s="136" t="s">
        <v>1026</v>
      </c>
      <c r="DJ243" s="136" t="s">
        <v>1027</v>
      </c>
      <c r="DK243" s="137">
        <v>12</v>
      </c>
      <c r="DL243" s="136" t="s">
        <v>529</v>
      </c>
      <c r="DM243" s="136" t="s">
        <v>1100</v>
      </c>
      <c r="DN243" s="144">
        <v>1027</v>
      </c>
    </row>
    <row r="244" spans="1:118" x14ac:dyDescent="0.25">
      <c r="A244" s="81" t="s">
        <v>954</v>
      </c>
      <c r="B244" s="81" t="s">
        <v>955</v>
      </c>
      <c r="C244" s="81">
        <v>4</v>
      </c>
      <c r="D244" s="81" t="s">
        <v>436</v>
      </c>
      <c r="E244" s="81" t="s">
        <v>1739</v>
      </c>
      <c r="F244" s="81">
        <v>1475</v>
      </c>
      <c r="H244" s="81" t="s">
        <v>832</v>
      </c>
      <c r="I244" s="81" t="s">
        <v>833</v>
      </c>
      <c r="J244" s="81">
        <v>4</v>
      </c>
      <c r="K244" s="81" t="s">
        <v>436</v>
      </c>
      <c r="L244" s="81" t="s">
        <v>1735</v>
      </c>
      <c r="M244" s="81">
        <v>1435</v>
      </c>
      <c r="O244" s="81" t="s">
        <v>999</v>
      </c>
      <c r="P244" s="81" t="s">
        <v>1000</v>
      </c>
      <c r="Q244" s="81">
        <v>12</v>
      </c>
      <c r="R244" s="81" t="s">
        <v>436</v>
      </c>
      <c r="S244" s="81" t="s">
        <v>2318</v>
      </c>
      <c r="T244" s="81">
        <v>1117</v>
      </c>
      <c r="V244" s="81" t="s">
        <v>860</v>
      </c>
      <c r="W244" s="81" t="s">
        <v>861</v>
      </c>
      <c r="X244" s="81">
        <v>2</v>
      </c>
      <c r="Y244" s="81" t="s">
        <v>436</v>
      </c>
      <c r="Z244" s="81" t="s">
        <v>1235</v>
      </c>
      <c r="AA244" s="81">
        <v>1091</v>
      </c>
      <c r="AC244" s="81" t="s">
        <v>814</v>
      </c>
      <c r="AD244" s="81" t="s">
        <v>815</v>
      </c>
      <c r="AE244" s="81">
        <v>12</v>
      </c>
      <c r="AF244" s="81" t="s">
        <v>529</v>
      </c>
      <c r="AG244" s="81" t="s">
        <v>1720</v>
      </c>
      <c r="AH244" s="81">
        <v>1101</v>
      </c>
      <c r="AJ244" s="81" t="s">
        <v>832</v>
      </c>
      <c r="AK244" s="81" t="s">
        <v>833</v>
      </c>
      <c r="AL244" s="81">
        <v>6</v>
      </c>
      <c r="AM244" s="81" t="s">
        <v>529</v>
      </c>
      <c r="AN244" s="81" t="s">
        <v>1206</v>
      </c>
      <c r="AO244" s="81">
        <v>1037</v>
      </c>
      <c r="AQ244" s="81" t="s">
        <v>2321</v>
      </c>
      <c r="AR244" s="81" t="s">
        <v>901</v>
      </c>
      <c r="AS244" s="81">
        <v>2</v>
      </c>
      <c r="AT244" s="81" t="s">
        <v>436</v>
      </c>
      <c r="AU244" s="81" t="s">
        <v>1122</v>
      </c>
      <c r="AV244" s="81">
        <v>1213</v>
      </c>
      <c r="AX244" s="81" t="s">
        <v>727</v>
      </c>
      <c r="AY244" s="81" t="s">
        <v>728</v>
      </c>
      <c r="AZ244" s="81">
        <v>15</v>
      </c>
      <c r="BA244" s="81" t="s">
        <v>436</v>
      </c>
      <c r="BB244" s="81" t="s">
        <v>551</v>
      </c>
      <c r="BC244" s="81">
        <v>1518</v>
      </c>
      <c r="BE244" s="81" t="s">
        <v>727</v>
      </c>
      <c r="BF244" s="81" t="s">
        <v>728</v>
      </c>
      <c r="BG244" s="81">
        <v>4</v>
      </c>
      <c r="BH244" s="81" t="s">
        <v>529</v>
      </c>
      <c r="BI244" s="81" t="s">
        <v>1157</v>
      </c>
      <c r="BJ244" s="81">
        <v>1399</v>
      </c>
      <c r="BL244" s="81" t="s">
        <v>804</v>
      </c>
      <c r="BM244" s="81" t="s">
        <v>805</v>
      </c>
      <c r="BN244" s="81">
        <v>24</v>
      </c>
      <c r="BO244" s="81" t="s">
        <v>529</v>
      </c>
      <c r="BP244" s="81" t="s">
        <v>1100</v>
      </c>
      <c r="BQ244" s="81">
        <v>1027</v>
      </c>
      <c r="BS244" s="81" t="s">
        <v>778</v>
      </c>
      <c r="BT244" s="81" t="s">
        <v>779</v>
      </c>
      <c r="BU244" s="81">
        <v>6</v>
      </c>
      <c r="BV244" s="81" t="s">
        <v>436</v>
      </c>
      <c r="BW244" s="81" t="s">
        <v>2173</v>
      </c>
      <c r="BX244" s="81">
        <v>1240</v>
      </c>
      <c r="BZ244" s="81" t="s">
        <v>897</v>
      </c>
      <c r="CA244" s="81" t="s">
        <v>898</v>
      </c>
      <c r="CB244" s="81">
        <v>6</v>
      </c>
      <c r="CC244" s="81" t="s">
        <v>529</v>
      </c>
      <c r="CD244" s="81" t="s">
        <v>1756</v>
      </c>
      <c r="CE244" s="81">
        <v>1037</v>
      </c>
      <c r="CG244" s="81" t="s">
        <v>1015</v>
      </c>
      <c r="CH244" s="81" t="s">
        <v>1016</v>
      </c>
      <c r="CI244" s="81">
        <v>6</v>
      </c>
      <c r="CJ244" s="81" t="s">
        <v>436</v>
      </c>
      <c r="CK244" s="81" t="s">
        <v>1835</v>
      </c>
      <c r="CL244" s="81">
        <v>1163</v>
      </c>
      <c r="CN244" s="81" t="s">
        <v>916</v>
      </c>
      <c r="CO244" s="81" t="s">
        <v>917</v>
      </c>
      <c r="CP244" s="81">
        <v>3</v>
      </c>
      <c r="CQ244" s="81" t="s">
        <v>436</v>
      </c>
      <c r="CR244" s="81" t="s">
        <v>2223</v>
      </c>
      <c r="CS244" s="81">
        <v>1590</v>
      </c>
      <c r="CU244" s="136" t="s">
        <v>2054</v>
      </c>
      <c r="CV244" s="136" t="s">
        <v>892</v>
      </c>
      <c r="CW244" s="137">
        <v>24</v>
      </c>
      <c r="CX244" s="136" t="s">
        <v>529</v>
      </c>
      <c r="CY244" s="136" t="s">
        <v>1100</v>
      </c>
      <c r="CZ244" s="138">
        <v>1027</v>
      </c>
      <c r="DB244" s="136" t="s">
        <v>1673</v>
      </c>
      <c r="DC244" s="136" t="s">
        <v>1548</v>
      </c>
      <c r="DD244" s="137">
        <v>1</v>
      </c>
      <c r="DE244" s="136" t="s">
        <v>529</v>
      </c>
      <c r="DF244" s="136" t="s">
        <v>2314</v>
      </c>
      <c r="DG244" s="144">
        <v>1031</v>
      </c>
      <c r="DI244" s="136" t="s">
        <v>965</v>
      </c>
      <c r="DJ244" s="136" t="s">
        <v>966</v>
      </c>
      <c r="DK244" s="137">
        <v>36</v>
      </c>
      <c r="DL244" s="136" t="s">
        <v>529</v>
      </c>
      <c r="DM244" s="136" t="s">
        <v>1871</v>
      </c>
      <c r="DN244" s="144">
        <v>1001</v>
      </c>
    </row>
    <row r="245" spans="1:118" x14ac:dyDescent="0.25">
      <c r="A245" s="81" t="s">
        <v>887</v>
      </c>
      <c r="B245" s="81" t="s">
        <v>888</v>
      </c>
      <c r="C245" s="81">
        <v>4</v>
      </c>
      <c r="D245" s="81" t="s">
        <v>436</v>
      </c>
      <c r="E245" s="81" t="s">
        <v>1739</v>
      </c>
      <c r="F245" s="81">
        <v>1475</v>
      </c>
      <c r="H245" s="81" t="s">
        <v>1056</v>
      </c>
      <c r="I245" s="81" t="s">
        <v>1057</v>
      </c>
      <c r="J245" s="81">
        <v>12</v>
      </c>
      <c r="K245" s="81" t="s">
        <v>436</v>
      </c>
      <c r="L245" s="81" t="s">
        <v>550</v>
      </c>
      <c r="M245" s="81">
        <v>1515</v>
      </c>
      <c r="O245" s="81" t="s">
        <v>798</v>
      </c>
      <c r="P245" s="81" t="s">
        <v>799</v>
      </c>
      <c r="Q245" s="81">
        <v>12</v>
      </c>
      <c r="R245" s="81" t="s">
        <v>436</v>
      </c>
      <c r="S245" s="81" t="s">
        <v>2318</v>
      </c>
      <c r="T245" s="81">
        <v>1117</v>
      </c>
      <c r="V245" s="81" t="s">
        <v>895</v>
      </c>
      <c r="W245" s="81" t="s">
        <v>896</v>
      </c>
      <c r="X245" s="81">
        <v>24</v>
      </c>
      <c r="Y245" s="81" t="s">
        <v>436</v>
      </c>
      <c r="Z245" s="81" t="s">
        <v>1235</v>
      </c>
      <c r="AA245" s="81">
        <v>1091</v>
      </c>
      <c r="AC245" s="81" t="s">
        <v>946</v>
      </c>
      <c r="AD245" s="81" t="s">
        <v>947</v>
      </c>
      <c r="AE245" s="81">
        <v>12</v>
      </c>
      <c r="AF245" s="81" t="s">
        <v>437</v>
      </c>
      <c r="AG245" s="81" t="s">
        <v>1744</v>
      </c>
      <c r="AH245" s="81">
        <v>1004</v>
      </c>
      <c r="AJ245" s="81" t="s">
        <v>992</v>
      </c>
      <c r="AK245" s="81" t="s">
        <v>993</v>
      </c>
      <c r="AL245" s="81">
        <v>12</v>
      </c>
      <c r="AM245" s="81" t="s">
        <v>529</v>
      </c>
      <c r="AN245" s="81" t="s">
        <v>1206</v>
      </c>
      <c r="AO245" s="81">
        <v>1037</v>
      </c>
      <c r="AQ245" s="81" t="s">
        <v>930</v>
      </c>
      <c r="AR245" s="81" t="s">
        <v>931</v>
      </c>
      <c r="AS245" s="81">
        <v>6</v>
      </c>
      <c r="AT245" s="81" t="s">
        <v>436</v>
      </c>
      <c r="AU245" s="81" t="s">
        <v>1123</v>
      </c>
      <c r="AV245" s="81">
        <v>1392</v>
      </c>
      <c r="AX245" s="81" t="s">
        <v>727</v>
      </c>
      <c r="AY245" s="81" t="s">
        <v>728</v>
      </c>
      <c r="AZ245" s="81">
        <v>14</v>
      </c>
      <c r="BA245" s="81" t="s">
        <v>529</v>
      </c>
      <c r="BB245" s="81" t="s">
        <v>1168</v>
      </c>
      <c r="BC245" s="81">
        <v>1001</v>
      </c>
      <c r="BE245" s="81" t="s">
        <v>729</v>
      </c>
      <c r="BF245" s="81" t="s">
        <v>730</v>
      </c>
      <c r="BG245" s="81">
        <v>3</v>
      </c>
      <c r="BH245" s="81" t="s">
        <v>529</v>
      </c>
      <c r="BI245" s="81" t="s">
        <v>1157</v>
      </c>
      <c r="BJ245" s="81">
        <v>1399</v>
      </c>
      <c r="BL245" s="81" t="s">
        <v>782</v>
      </c>
      <c r="BM245" s="81" t="s">
        <v>783</v>
      </c>
      <c r="BN245" s="81">
        <v>12</v>
      </c>
      <c r="BO245" s="81" t="s">
        <v>529</v>
      </c>
      <c r="BP245" s="81" t="s">
        <v>1100</v>
      </c>
      <c r="BQ245" s="81">
        <v>1027</v>
      </c>
      <c r="BS245" s="81" t="s">
        <v>808</v>
      </c>
      <c r="BT245" s="81" t="s">
        <v>809</v>
      </c>
      <c r="BU245" s="81">
        <v>24</v>
      </c>
      <c r="BV245" s="81" t="s">
        <v>529</v>
      </c>
      <c r="BW245" s="81" t="s">
        <v>2101</v>
      </c>
      <c r="BX245" s="81">
        <v>1021</v>
      </c>
      <c r="BZ245" s="81" t="s">
        <v>873</v>
      </c>
      <c r="CA245" s="81" t="s">
        <v>874</v>
      </c>
      <c r="CB245" s="81">
        <v>6</v>
      </c>
      <c r="CC245" s="81" t="s">
        <v>529</v>
      </c>
      <c r="CD245" s="81" t="s">
        <v>1756</v>
      </c>
      <c r="CE245" s="81">
        <v>1037</v>
      </c>
      <c r="CG245" s="81" t="s">
        <v>747</v>
      </c>
      <c r="CH245" s="81" t="s">
        <v>748</v>
      </c>
      <c r="CI245" s="81">
        <v>36</v>
      </c>
      <c r="CJ245" s="81" t="s">
        <v>436</v>
      </c>
      <c r="CK245" s="81" t="s">
        <v>1835</v>
      </c>
      <c r="CL245" s="81">
        <v>1163</v>
      </c>
      <c r="CN245" s="81" t="s">
        <v>956</v>
      </c>
      <c r="CO245" s="81" t="s">
        <v>957</v>
      </c>
      <c r="CP245" s="81">
        <v>1</v>
      </c>
      <c r="CQ245" s="81" t="s">
        <v>436</v>
      </c>
      <c r="CR245" s="81" t="s">
        <v>2223</v>
      </c>
      <c r="CS245" s="81">
        <v>1590</v>
      </c>
      <c r="CU245" s="136" t="s">
        <v>2228</v>
      </c>
      <c r="CV245" s="136" t="s">
        <v>925</v>
      </c>
      <c r="CW245" s="137">
        <v>48</v>
      </c>
      <c r="CX245" s="136" t="s">
        <v>529</v>
      </c>
      <c r="CY245" s="136" t="s">
        <v>1100</v>
      </c>
      <c r="CZ245" s="138">
        <v>1027</v>
      </c>
      <c r="DB245" s="136" t="s">
        <v>1673</v>
      </c>
      <c r="DC245" s="136" t="s">
        <v>1548</v>
      </c>
      <c r="DD245" s="137">
        <v>2</v>
      </c>
      <c r="DE245" s="136" t="s">
        <v>436</v>
      </c>
      <c r="DF245" s="136" t="s">
        <v>2156</v>
      </c>
      <c r="DG245" s="144">
        <v>1377</v>
      </c>
      <c r="DI245" s="136" t="s">
        <v>965</v>
      </c>
      <c r="DJ245" s="136" t="s">
        <v>966</v>
      </c>
      <c r="DK245" s="137">
        <v>12</v>
      </c>
      <c r="DL245" s="136" t="s">
        <v>529</v>
      </c>
      <c r="DM245" s="136" t="s">
        <v>2309</v>
      </c>
      <c r="DN245" s="144">
        <v>1001</v>
      </c>
    </row>
    <row r="246" spans="1:118" x14ac:dyDescent="0.25">
      <c r="A246" s="81" t="s">
        <v>873</v>
      </c>
      <c r="B246" s="81" t="s">
        <v>874</v>
      </c>
      <c r="C246" s="81">
        <v>4</v>
      </c>
      <c r="D246" s="81" t="s">
        <v>436</v>
      </c>
      <c r="E246" s="81" t="s">
        <v>1739</v>
      </c>
      <c r="F246" s="81">
        <v>1475</v>
      </c>
      <c r="H246" s="81" t="s">
        <v>780</v>
      </c>
      <c r="I246" s="81" t="s">
        <v>781</v>
      </c>
      <c r="J246" s="81">
        <v>12</v>
      </c>
      <c r="K246" s="81" t="s">
        <v>436</v>
      </c>
      <c r="L246" s="81" t="s">
        <v>550</v>
      </c>
      <c r="M246" s="81">
        <v>1515</v>
      </c>
      <c r="O246" s="81" t="s">
        <v>765</v>
      </c>
      <c r="P246" s="81" t="s">
        <v>766</v>
      </c>
      <c r="Q246" s="81">
        <v>6</v>
      </c>
      <c r="R246" s="81" t="s">
        <v>436</v>
      </c>
      <c r="S246" s="81" t="s">
        <v>2318</v>
      </c>
      <c r="T246" s="81">
        <v>1117</v>
      </c>
      <c r="V246" s="81" t="s">
        <v>973</v>
      </c>
      <c r="W246" s="81" t="s">
        <v>974</v>
      </c>
      <c r="X246" s="81">
        <v>24</v>
      </c>
      <c r="Y246" s="81" t="s">
        <v>436</v>
      </c>
      <c r="Z246" s="81" t="s">
        <v>1235</v>
      </c>
      <c r="AA246" s="81">
        <v>1091</v>
      </c>
      <c r="AC246" s="81" t="s">
        <v>852</v>
      </c>
      <c r="AD246" s="81" t="s">
        <v>853</v>
      </c>
      <c r="AE246" s="81">
        <v>12</v>
      </c>
      <c r="AF246" s="81" t="s">
        <v>529</v>
      </c>
      <c r="AG246" s="81" t="s">
        <v>1102</v>
      </c>
      <c r="AH246" s="81">
        <v>1081</v>
      </c>
      <c r="AJ246" s="81" t="s">
        <v>895</v>
      </c>
      <c r="AK246" s="81" t="s">
        <v>896</v>
      </c>
      <c r="AL246" s="81">
        <v>24</v>
      </c>
      <c r="AM246" s="81" t="s">
        <v>529</v>
      </c>
      <c r="AN246" s="81" t="s">
        <v>1206</v>
      </c>
      <c r="AO246" s="81">
        <v>1037</v>
      </c>
      <c r="AQ246" s="81" t="s">
        <v>847</v>
      </c>
      <c r="AR246" s="81" t="s">
        <v>848</v>
      </c>
      <c r="AS246" s="81">
        <v>12</v>
      </c>
      <c r="AT246" s="81" t="s">
        <v>436</v>
      </c>
      <c r="AU246" s="81" t="s">
        <v>1123</v>
      </c>
      <c r="AV246" s="81">
        <v>1392</v>
      </c>
      <c r="AX246" s="81" t="s">
        <v>727</v>
      </c>
      <c r="AY246" s="81" t="s">
        <v>728</v>
      </c>
      <c r="AZ246" s="81">
        <v>4</v>
      </c>
      <c r="BA246" s="81" t="s">
        <v>529</v>
      </c>
      <c r="BB246" s="81" t="s">
        <v>1185</v>
      </c>
      <c r="BC246" s="81">
        <v>1101</v>
      </c>
      <c r="BE246" s="81" t="s">
        <v>893</v>
      </c>
      <c r="BF246" s="81" t="s">
        <v>894</v>
      </c>
      <c r="BG246" s="81">
        <v>12</v>
      </c>
      <c r="BH246" s="81" t="s">
        <v>529</v>
      </c>
      <c r="BI246" s="81" t="s">
        <v>1157</v>
      </c>
      <c r="BJ246" s="81">
        <v>1399</v>
      </c>
      <c r="BL246" s="81" t="s">
        <v>747</v>
      </c>
      <c r="BM246" s="81" t="s">
        <v>748</v>
      </c>
      <c r="BN246" s="81">
        <v>60</v>
      </c>
      <c r="BO246" s="81" t="s">
        <v>529</v>
      </c>
      <c r="BP246" s="81" t="s">
        <v>1100</v>
      </c>
      <c r="BQ246" s="81">
        <v>1027</v>
      </c>
      <c r="BS246" s="81" t="s">
        <v>778</v>
      </c>
      <c r="BT246" s="81" t="s">
        <v>779</v>
      </c>
      <c r="BU246" s="81">
        <v>24</v>
      </c>
      <c r="BV246" s="81" t="s">
        <v>529</v>
      </c>
      <c r="BW246" s="81" t="s">
        <v>2101</v>
      </c>
      <c r="BX246" s="81">
        <v>1021</v>
      </c>
      <c r="BZ246" s="81" t="s">
        <v>770</v>
      </c>
      <c r="CA246" s="81" t="s">
        <v>771</v>
      </c>
      <c r="CB246" s="81">
        <v>6</v>
      </c>
      <c r="CC246" s="81" t="s">
        <v>529</v>
      </c>
      <c r="CD246" s="81" t="s">
        <v>1756</v>
      </c>
      <c r="CE246" s="81">
        <v>1037</v>
      </c>
      <c r="CG246" s="81" t="s">
        <v>999</v>
      </c>
      <c r="CH246" s="81" t="s">
        <v>1000</v>
      </c>
      <c r="CI246" s="81">
        <v>24</v>
      </c>
      <c r="CJ246" s="81" t="s">
        <v>436</v>
      </c>
      <c r="CK246" s="81" t="s">
        <v>1835</v>
      </c>
      <c r="CL246" s="81">
        <v>1163</v>
      </c>
      <c r="CN246" s="81" t="s">
        <v>1054</v>
      </c>
      <c r="CO246" s="81" t="s">
        <v>1055</v>
      </c>
      <c r="CP246" s="81">
        <v>3</v>
      </c>
      <c r="CQ246" s="81" t="s">
        <v>436</v>
      </c>
      <c r="CR246" s="81" t="s">
        <v>2223</v>
      </c>
      <c r="CS246" s="81">
        <v>1590</v>
      </c>
      <c r="CU246" s="136" t="s">
        <v>2264</v>
      </c>
      <c r="CV246" s="136" t="s">
        <v>896</v>
      </c>
      <c r="CW246" s="137">
        <v>24</v>
      </c>
      <c r="CX246" s="136" t="s">
        <v>529</v>
      </c>
      <c r="CY246" s="136" t="s">
        <v>1100</v>
      </c>
      <c r="CZ246" s="138">
        <v>1027</v>
      </c>
      <c r="DB246" s="136" t="s">
        <v>1673</v>
      </c>
      <c r="DC246" s="136" t="s">
        <v>1548</v>
      </c>
      <c r="DD246" s="137">
        <v>2</v>
      </c>
      <c r="DE246" s="136" t="s">
        <v>436</v>
      </c>
      <c r="DF246" s="136" t="s">
        <v>2198</v>
      </c>
      <c r="DG246" s="144">
        <v>1587</v>
      </c>
      <c r="DI246" s="136" t="s">
        <v>965</v>
      </c>
      <c r="DJ246" s="136" t="s">
        <v>966</v>
      </c>
      <c r="DK246" s="137">
        <v>12</v>
      </c>
      <c r="DL246" s="136" t="s">
        <v>436</v>
      </c>
      <c r="DM246" s="136" t="s">
        <v>1148</v>
      </c>
      <c r="DN246" s="144">
        <v>1091</v>
      </c>
    </row>
    <row r="247" spans="1:118" x14ac:dyDescent="0.25">
      <c r="A247" s="81" t="s">
        <v>772</v>
      </c>
      <c r="B247" s="81" t="s">
        <v>773</v>
      </c>
      <c r="C247" s="81">
        <v>4</v>
      </c>
      <c r="D247" s="81" t="s">
        <v>436</v>
      </c>
      <c r="E247" s="81" t="s">
        <v>1739</v>
      </c>
      <c r="F247" s="81">
        <v>1475</v>
      </c>
      <c r="H247" s="81" t="s">
        <v>997</v>
      </c>
      <c r="I247" s="81" t="s">
        <v>998</v>
      </c>
      <c r="J247" s="81">
        <v>5</v>
      </c>
      <c r="K247" s="81" t="s">
        <v>436</v>
      </c>
      <c r="L247" s="81" t="s">
        <v>550</v>
      </c>
      <c r="M247" s="81">
        <v>1515</v>
      </c>
      <c r="O247" s="81" t="s">
        <v>770</v>
      </c>
      <c r="P247" s="81" t="s">
        <v>771</v>
      </c>
      <c r="Q247" s="81">
        <v>4</v>
      </c>
      <c r="R247" s="81" t="s">
        <v>436</v>
      </c>
      <c r="S247" s="81" t="s">
        <v>2318</v>
      </c>
      <c r="T247" s="81">
        <v>1117</v>
      </c>
      <c r="V247" s="81" t="s">
        <v>1050</v>
      </c>
      <c r="W247" s="81" t="s">
        <v>1051</v>
      </c>
      <c r="X247" s="81">
        <v>3</v>
      </c>
      <c r="Y247" s="81" t="s">
        <v>436</v>
      </c>
      <c r="Z247" s="81" t="s">
        <v>1235</v>
      </c>
      <c r="AA247" s="81">
        <v>1091</v>
      </c>
      <c r="AC247" s="81" t="s">
        <v>940</v>
      </c>
      <c r="AD247" s="81" t="s">
        <v>941</v>
      </c>
      <c r="AE247" s="81">
        <v>12</v>
      </c>
      <c r="AF247" s="81" t="s">
        <v>436</v>
      </c>
      <c r="AG247" s="81" t="s">
        <v>550</v>
      </c>
      <c r="AH247" s="81">
        <v>1515</v>
      </c>
      <c r="AJ247" s="81" t="s">
        <v>908</v>
      </c>
      <c r="AK247" s="81" t="s">
        <v>909</v>
      </c>
      <c r="AL247" s="81">
        <v>24</v>
      </c>
      <c r="AM247" s="81" t="s">
        <v>529</v>
      </c>
      <c r="AN247" s="81" t="s">
        <v>1206</v>
      </c>
      <c r="AO247" s="81">
        <v>1037</v>
      </c>
      <c r="AQ247" s="81" t="s">
        <v>954</v>
      </c>
      <c r="AR247" s="81" t="s">
        <v>955</v>
      </c>
      <c r="AS247" s="81">
        <v>4</v>
      </c>
      <c r="AT247" s="81" t="s">
        <v>436</v>
      </c>
      <c r="AU247" s="81" t="s">
        <v>1123</v>
      </c>
      <c r="AV247" s="81">
        <v>1392</v>
      </c>
      <c r="AX247" s="81" t="s">
        <v>727</v>
      </c>
      <c r="AY247" s="81" t="s">
        <v>728</v>
      </c>
      <c r="AZ247" s="81">
        <v>6</v>
      </c>
      <c r="BA247" s="81" t="s">
        <v>437</v>
      </c>
      <c r="BB247" s="81" t="s">
        <v>1171</v>
      </c>
      <c r="BC247" s="81">
        <v>1351</v>
      </c>
      <c r="BE247" s="81" t="s">
        <v>852</v>
      </c>
      <c r="BF247" s="81" t="s">
        <v>853</v>
      </c>
      <c r="BG247" s="81">
        <v>12</v>
      </c>
      <c r="BH247" s="81" t="s">
        <v>529</v>
      </c>
      <c r="BI247" s="81" t="s">
        <v>1157</v>
      </c>
      <c r="BJ247" s="81">
        <v>1399</v>
      </c>
      <c r="BL247" s="81" t="s">
        <v>814</v>
      </c>
      <c r="BM247" s="81" t="s">
        <v>815</v>
      </c>
      <c r="BN247" s="81">
        <v>36</v>
      </c>
      <c r="BO247" s="81" t="s">
        <v>529</v>
      </c>
      <c r="BP247" s="81" t="s">
        <v>1213</v>
      </c>
      <c r="BQ247" s="81">
        <v>1472</v>
      </c>
      <c r="BS247" s="81" t="s">
        <v>852</v>
      </c>
      <c r="BT247" s="81" t="s">
        <v>853</v>
      </c>
      <c r="BU247" s="81">
        <v>12</v>
      </c>
      <c r="BV247" s="81" t="s">
        <v>529</v>
      </c>
      <c r="BW247" s="81" t="s">
        <v>1860</v>
      </c>
      <c r="BX247" s="81">
        <v>1115</v>
      </c>
      <c r="BZ247" s="81" t="s">
        <v>830</v>
      </c>
      <c r="CA247" s="81" t="s">
        <v>831</v>
      </c>
      <c r="CB247" s="81">
        <v>12</v>
      </c>
      <c r="CC247" s="81" t="s">
        <v>529</v>
      </c>
      <c r="CD247" s="81" t="s">
        <v>1756</v>
      </c>
      <c r="CE247" s="81">
        <v>1037</v>
      </c>
      <c r="CG247" s="81" t="s">
        <v>2320</v>
      </c>
      <c r="CH247" s="81" t="s">
        <v>1059</v>
      </c>
      <c r="CI247" s="81">
        <v>12</v>
      </c>
      <c r="CJ247" s="81" t="s">
        <v>436</v>
      </c>
      <c r="CK247" s="81" t="s">
        <v>1835</v>
      </c>
      <c r="CL247" s="81">
        <v>1163</v>
      </c>
      <c r="CN247" s="81" t="s">
        <v>1056</v>
      </c>
      <c r="CO247" s="81" t="s">
        <v>754</v>
      </c>
      <c r="CP247" s="81">
        <v>12</v>
      </c>
      <c r="CQ247" s="81" t="s">
        <v>529</v>
      </c>
      <c r="CR247" s="81" t="s">
        <v>1100</v>
      </c>
      <c r="CS247" s="81">
        <v>1027</v>
      </c>
      <c r="CU247" s="136" t="s">
        <v>986</v>
      </c>
      <c r="CV247" s="136" t="s">
        <v>987</v>
      </c>
      <c r="CW247" s="137">
        <v>12</v>
      </c>
      <c r="CX247" s="136" t="s">
        <v>529</v>
      </c>
      <c r="CY247" s="136" t="s">
        <v>1100</v>
      </c>
      <c r="CZ247" s="138">
        <v>1027</v>
      </c>
      <c r="DB247" s="136" t="s">
        <v>1673</v>
      </c>
      <c r="DC247" s="136" t="s">
        <v>1548</v>
      </c>
      <c r="DD247" s="137">
        <v>4</v>
      </c>
      <c r="DE247" s="136" t="s">
        <v>436</v>
      </c>
      <c r="DF247" s="136" t="s">
        <v>1159</v>
      </c>
      <c r="DG247" s="144">
        <v>1513</v>
      </c>
      <c r="DI247" s="136" t="s">
        <v>2392</v>
      </c>
      <c r="DJ247" s="136" t="s">
        <v>913</v>
      </c>
      <c r="DK247" s="137">
        <v>2</v>
      </c>
      <c r="DL247" s="136" t="s">
        <v>436</v>
      </c>
      <c r="DM247" s="136" t="s">
        <v>2407</v>
      </c>
      <c r="DN247" s="144">
        <v>1117</v>
      </c>
    </row>
    <row r="248" spans="1:118" x14ac:dyDescent="0.25">
      <c r="A248" s="81" t="s">
        <v>816</v>
      </c>
      <c r="B248" s="81" t="s">
        <v>817</v>
      </c>
      <c r="C248" s="81">
        <v>4</v>
      </c>
      <c r="D248" s="81" t="s">
        <v>436</v>
      </c>
      <c r="E248" s="81" t="s">
        <v>1739</v>
      </c>
      <c r="F248" s="81">
        <v>1475</v>
      </c>
      <c r="H248" s="81" t="s">
        <v>1795</v>
      </c>
      <c r="I248" s="81" t="s">
        <v>1797</v>
      </c>
      <c r="J248" s="81">
        <v>1</v>
      </c>
      <c r="K248" s="81" t="s">
        <v>436</v>
      </c>
      <c r="L248" s="81" t="s">
        <v>550</v>
      </c>
      <c r="M248" s="81">
        <v>1515</v>
      </c>
      <c r="O248" s="81" t="s">
        <v>932</v>
      </c>
      <c r="P248" s="81" t="s">
        <v>933</v>
      </c>
      <c r="Q248" s="81">
        <v>4</v>
      </c>
      <c r="R248" s="81" t="s">
        <v>436</v>
      </c>
      <c r="S248" s="81" t="s">
        <v>2318</v>
      </c>
      <c r="T248" s="81">
        <v>1117</v>
      </c>
      <c r="V248" s="81" t="s">
        <v>852</v>
      </c>
      <c r="W248" s="81" t="s">
        <v>853</v>
      </c>
      <c r="X248" s="81">
        <v>36</v>
      </c>
      <c r="Y248" s="81" t="s">
        <v>436</v>
      </c>
      <c r="Z248" s="81" t="s">
        <v>1235</v>
      </c>
      <c r="AA248" s="81">
        <v>1091</v>
      </c>
      <c r="AC248" s="81" t="s">
        <v>962</v>
      </c>
      <c r="AD248" s="81" t="s">
        <v>2206</v>
      </c>
      <c r="AE248" s="81">
        <v>12</v>
      </c>
      <c r="AF248" s="81" t="s">
        <v>437</v>
      </c>
      <c r="AG248" s="81" t="s">
        <v>1707</v>
      </c>
      <c r="AH248" s="81">
        <v>1110</v>
      </c>
      <c r="AJ248" s="81" t="s">
        <v>999</v>
      </c>
      <c r="AK248" s="81" t="s">
        <v>1000</v>
      </c>
      <c r="AL248" s="81">
        <v>24</v>
      </c>
      <c r="AM248" s="81" t="s">
        <v>529</v>
      </c>
      <c r="AN248" s="81" t="s">
        <v>1206</v>
      </c>
      <c r="AO248" s="81">
        <v>1037</v>
      </c>
      <c r="AQ248" s="81" t="s">
        <v>770</v>
      </c>
      <c r="AR248" s="81" t="s">
        <v>771</v>
      </c>
      <c r="AS248" s="81">
        <v>4</v>
      </c>
      <c r="AT248" s="81" t="s">
        <v>436</v>
      </c>
      <c r="AU248" s="81" t="s">
        <v>1123</v>
      </c>
      <c r="AV248" s="81">
        <v>1392</v>
      </c>
      <c r="AX248" s="81" t="s">
        <v>727</v>
      </c>
      <c r="AY248" s="81" t="s">
        <v>728</v>
      </c>
      <c r="AZ248" s="81">
        <v>2</v>
      </c>
      <c r="BA248" s="81" t="s">
        <v>529</v>
      </c>
      <c r="BB248" s="81" t="s">
        <v>713</v>
      </c>
      <c r="BC248" s="81">
        <v>1536</v>
      </c>
      <c r="BE248" s="81" t="s">
        <v>745</v>
      </c>
      <c r="BF248" s="81" t="s">
        <v>746</v>
      </c>
      <c r="BG248" s="81">
        <v>12</v>
      </c>
      <c r="BH248" s="81" t="s">
        <v>529</v>
      </c>
      <c r="BI248" s="81" t="s">
        <v>1157</v>
      </c>
      <c r="BJ248" s="81">
        <v>1399</v>
      </c>
      <c r="BL248" s="81" t="s">
        <v>808</v>
      </c>
      <c r="BM248" s="81" t="s">
        <v>809</v>
      </c>
      <c r="BN248" s="81">
        <v>6</v>
      </c>
      <c r="BO248" s="81" t="s">
        <v>529</v>
      </c>
      <c r="BP248" s="81" t="s">
        <v>1100</v>
      </c>
      <c r="BQ248" s="81">
        <v>1027</v>
      </c>
      <c r="BS248" s="81" t="s">
        <v>891</v>
      </c>
      <c r="BT248" s="81" t="s">
        <v>892</v>
      </c>
      <c r="BU248" s="81">
        <v>24</v>
      </c>
      <c r="BV248" s="81" t="s">
        <v>529</v>
      </c>
      <c r="BW248" s="81" t="s">
        <v>1860</v>
      </c>
      <c r="BX248" s="81">
        <v>1115</v>
      </c>
      <c r="BZ248" s="81" t="s">
        <v>849</v>
      </c>
      <c r="CA248" s="81" t="s">
        <v>850</v>
      </c>
      <c r="CB248" s="81">
        <v>8</v>
      </c>
      <c r="CC248" s="81" t="s">
        <v>529</v>
      </c>
      <c r="CD248" s="81" t="s">
        <v>1756</v>
      </c>
      <c r="CE248" s="81">
        <v>1037</v>
      </c>
      <c r="CG248" s="81" t="s">
        <v>1060</v>
      </c>
      <c r="CH248" s="81" t="s">
        <v>787</v>
      </c>
      <c r="CI248" s="81">
        <v>12</v>
      </c>
      <c r="CJ248" s="81" t="s">
        <v>436</v>
      </c>
      <c r="CK248" s="81" t="s">
        <v>1835</v>
      </c>
      <c r="CL248" s="81">
        <v>1163</v>
      </c>
      <c r="CN248" s="81" t="s">
        <v>954</v>
      </c>
      <c r="CO248" s="81" t="s">
        <v>955</v>
      </c>
      <c r="CP248" s="81">
        <v>2</v>
      </c>
      <c r="CQ248" s="81" t="s">
        <v>436</v>
      </c>
      <c r="CR248" s="81" t="s">
        <v>1188</v>
      </c>
      <c r="CS248" s="81">
        <v>1481</v>
      </c>
      <c r="CU248" s="136" t="s">
        <v>745</v>
      </c>
      <c r="CV248" s="136" t="s">
        <v>746</v>
      </c>
      <c r="CW248" s="137">
        <v>24</v>
      </c>
      <c r="CX248" s="136" t="s">
        <v>529</v>
      </c>
      <c r="CY248" s="136" t="s">
        <v>1100</v>
      </c>
      <c r="CZ248" s="138">
        <v>1027</v>
      </c>
      <c r="DB248" s="136" t="s">
        <v>794</v>
      </c>
      <c r="DC248" s="136" t="s">
        <v>795</v>
      </c>
      <c r="DD248" s="137">
        <v>2</v>
      </c>
      <c r="DE248" s="136" t="s">
        <v>436</v>
      </c>
      <c r="DF248" s="136" t="s">
        <v>2369</v>
      </c>
      <c r="DG248" s="144">
        <v>1598</v>
      </c>
      <c r="DI248" s="136" t="s">
        <v>2392</v>
      </c>
      <c r="DJ248" s="136" t="s">
        <v>913</v>
      </c>
      <c r="DK248" s="137">
        <v>1</v>
      </c>
      <c r="DL248" s="136" t="s">
        <v>436</v>
      </c>
      <c r="DM248" s="136" t="s">
        <v>1753</v>
      </c>
      <c r="DN248" s="144">
        <v>1113</v>
      </c>
    </row>
    <row r="249" spans="1:118" x14ac:dyDescent="0.25">
      <c r="A249" s="81" t="s">
        <v>832</v>
      </c>
      <c r="B249" s="81" t="s">
        <v>833</v>
      </c>
      <c r="C249" s="81">
        <v>4</v>
      </c>
      <c r="D249" s="81" t="s">
        <v>436</v>
      </c>
      <c r="E249" s="81" t="s">
        <v>1739</v>
      </c>
      <c r="F249" s="81">
        <v>1475</v>
      </c>
      <c r="H249" s="81" t="s">
        <v>1089</v>
      </c>
      <c r="I249" s="81" t="s">
        <v>1090</v>
      </c>
      <c r="J249" s="81">
        <v>2</v>
      </c>
      <c r="K249" s="81" t="s">
        <v>436</v>
      </c>
      <c r="L249" s="81" t="s">
        <v>550</v>
      </c>
      <c r="M249" s="81">
        <v>1515</v>
      </c>
      <c r="O249" s="81" t="s">
        <v>906</v>
      </c>
      <c r="P249" s="81" t="s">
        <v>907</v>
      </c>
      <c r="Q249" s="81">
        <v>4</v>
      </c>
      <c r="R249" s="81" t="s">
        <v>436</v>
      </c>
      <c r="S249" s="81" t="s">
        <v>2318</v>
      </c>
      <c r="T249" s="81">
        <v>1117</v>
      </c>
      <c r="V249" s="81" t="s">
        <v>902</v>
      </c>
      <c r="W249" s="81" t="s">
        <v>903</v>
      </c>
      <c r="X249" s="81">
        <v>4</v>
      </c>
      <c r="Y249" s="81" t="s">
        <v>436</v>
      </c>
      <c r="Z249" s="81" t="s">
        <v>1235</v>
      </c>
      <c r="AA249" s="81">
        <v>1091</v>
      </c>
      <c r="AC249" s="81" t="s">
        <v>973</v>
      </c>
      <c r="AD249" s="81" t="s">
        <v>974</v>
      </c>
      <c r="AE249" s="81">
        <v>12</v>
      </c>
      <c r="AF249" s="81" t="s">
        <v>436</v>
      </c>
      <c r="AG249" s="81" t="s">
        <v>1735</v>
      </c>
      <c r="AH249" s="81">
        <v>1435</v>
      </c>
      <c r="AJ249" s="81" t="s">
        <v>988</v>
      </c>
      <c r="AK249" s="81" t="s">
        <v>989</v>
      </c>
      <c r="AL249" s="81">
        <v>24</v>
      </c>
      <c r="AM249" s="81" t="s">
        <v>529</v>
      </c>
      <c r="AN249" s="81" t="s">
        <v>1206</v>
      </c>
      <c r="AO249" s="81">
        <v>1037</v>
      </c>
      <c r="AQ249" s="81" t="s">
        <v>772</v>
      </c>
      <c r="AR249" s="81" t="s">
        <v>773</v>
      </c>
      <c r="AS249" s="81">
        <v>12</v>
      </c>
      <c r="AT249" s="81" t="s">
        <v>436</v>
      </c>
      <c r="AU249" s="81" t="s">
        <v>1123</v>
      </c>
      <c r="AV249" s="81">
        <v>1392</v>
      </c>
      <c r="AX249" s="81" t="s">
        <v>727</v>
      </c>
      <c r="AY249" s="81" t="s">
        <v>728</v>
      </c>
      <c r="AZ249" s="81">
        <v>2</v>
      </c>
      <c r="BA249" s="81" t="s">
        <v>436</v>
      </c>
      <c r="BB249" s="81" t="s">
        <v>1764</v>
      </c>
      <c r="BC249" s="81">
        <v>1435</v>
      </c>
      <c r="BE249" s="81" t="s">
        <v>867</v>
      </c>
      <c r="BF249" s="81" t="s">
        <v>868</v>
      </c>
      <c r="BG249" s="81">
        <v>12</v>
      </c>
      <c r="BH249" s="81" t="s">
        <v>436</v>
      </c>
      <c r="BI249" s="81" t="s">
        <v>1124</v>
      </c>
      <c r="BJ249" s="81">
        <v>1013</v>
      </c>
      <c r="BL249" s="81" t="s">
        <v>778</v>
      </c>
      <c r="BM249" s="81" t="s">
        <v>779</v>
      </c>
      <c r="BN249" s="81">
        <v>6</v>
      </c>
      <c r="BO249" s="81" t="s">
        <v>529</v>
      </c>
      <c r="BP249" s="81" t="s">
        <v>1100</v>
      </c>
      <c r="BQ249" s="81">
        <v>1027</v>
      </c>
      <c r="BS249" s="81" t="s">
        <v>745</v>
      </c>
      <c r="BT249" s="81" t="s">
        <v>746</v>
      </c>
      <c r="BU249" s="81">
        <v>48</v>
      </c>
      <c r="BV249" s="81" t="s">
        <v>529</v>
      </c>
      <c r="BW249" s="81" t="s">
        <v>1860</v>
      </c>
      <c r="BX249" s="81">
        <v>1115</v>
      </c>
      <c r="BZ249" s="81" t="s">
        <v>832</v>
      </c>
      <c r="CA249" s="81" t="s">
        <v>833</v>
      </c>
      <c r="CB249" s="81">
        <v>10</v>
      </c>
      <c r="CC249" s="81" t="s">
        <v>529</v>
      </c>
      <c r="CD249" s="81" t="s">
        <v>1756</v>
      </c>
      <c r="CE249" s="81">
        <v>1037</v>
      </c>
      <c r="CG249" s="81" t="s">
        <v>780</v>
      </c>
      <c r="CH249" s="81" t="s">
        <v>781</v>
      </c>
      <c r="CI249" s="81">
        <v>12</v>
      </c>
      <c r="CJ249" s="81" t="s">
        <v>437</v>
      </c>
      <c r="CK249" s="81" t="s">
        <v>1171</v>
      </c>
      <c r="CL249" s="81">
        <v>1351</v>
      </c>
      <c r="CN249" s="81" t="s">
        <v>1778</v>
      </c>
      <c r="CO249" s="81" t="s">
        <v>758</v>
      </c>
      <c r="CP249" s="81">
        <v>12</v>
      </c>
      <c r="CQ249" s="81" t="s">
        <v>436</v>
      </c>
      <c r="CR249" s="81" t="s">
        <v>2223</v>
      </c>
      <c r="CS249" s="81">
        <v>1590</v>
      </c>
      <c r="CU249" s="136" t="s">
        <v>1931</v>
      </c>
      <c r="CV249" s="136" t="s">
        <v>909</v>
      </c>
      <c r="CW249" s="137">
        <v>36</v>
      </c>
      <c r="CX249" s="136" t="s">
        <v>529</v>
      </c>
      <c r="CY249" s="136" t="s">
        <v>1100</v>
      </c>
      <c r="CZ249" s="138">
        <v>1027</v>
      </c>
      <c r="DB249" s="136" t="s">
        <v>794</v>
      </c>
      <c r="DC249" s="136" t="s">
        <v>795</v>
      </c>
      <c r="DD249" s="137">
        <v>2</v>
      </c>
      <c r="DE249" s="136" t="s">
        <v>436</v>
      </c>
      <c r="DF249" s="136" t="s">
        <v>2198</v>
      </c>
      <c r="DG249" s="144">
        <v>1587</v>
      </c>
      <c r="DI249" s="136" t="s">
        <v>1787</v>
      </c>
      <c r="DJ249" s="136" t="s">
        <v>1028</v>
      </c>
      <c r="DK249" s="137">
        <v>20</v>
      </c>
      <c r="DL249" s="136" t="s">
        <v>436</v>
      </c>
      <c r="DM249" s="136" t="s">
        <v>1684</v>
      </c>
      <c r="DN249" s="144">
        <v>1113</v>
      </c>
    </row>
    <row r="250" spans="1:118" x14ac:dyDescent="0.25">
      <c r="A250" s="81" t="s">
        <v>1778</v>
      </c>
      <c r="B250" s="81" t="s">
        <v>758</v>
      </c>
      <c r="C250" s="81">
        <v>12</v>
      </c>
      <c r="D250" s="81" t="s">
        <v>529</v>
      </c>
      <c r="E250" s="81" t="s">
        <v>1213</v>
      </c>
      <c r="F250" s="81">
        <v>1472</v>
      </c>
      <c r="H250" s="81" t="s">
        <v>800</v>
      </c>
      <c r="I250" s="81" t="s">
        <v>801</v>
      </c>
      <c r="J250" s="81">
        <v>2</v>
      </c>
      <c r="K250" s="81" t="s">
        <v>436</v>
      </c>
      <c r="L250" s="81" t="s">
        <v>550</v>
      </c>
      <c r="M250" s="81">
        <v>1515</v>
      </c>
      <c r="O250" s="81" t="s">
        <v>845</v>
      </c>
      <c r="P250" s="81" t="s">
        <v>846</v>
      </c>
      <c r="Q250" s="81">
        <v>4</v>
      </c>
      <c r="R250" s="81" t="s">
        <v>436</v>
      </c>
      <c r="S250" s="81" t="s">
        <v>2318</v>
      </c>
      <c r="T250" s="81">
        <v>1117</v>
      </c>
      <c r="V250" s="81" t="s">
        <v>946</v>
      </c>
      <c r="W250" s="81" t="s">
        <v>947</v>
      </c>
      <c r="X250" s="81">
        <v>12</v>
      </c>
      <c r="Y250" s="81" t="s">
        <v>436</v>
      </c>
      <c r="Z250" s="81" t="s">
        <v>1814</v>
      </c>
      <c r="AA250" s="81">
        <v>1095</v>
      </c>
      <c r="AC250" s="81" t="s">
        <v>852</v>
      </c>
      <c r="AD250" s="81" t="s">
        <v>853</v>
      </c>
      <c r="AE250" s="81">
        <v>12</v>
      </c>
      <c r="AF250" s="81" t="s">
        <v>437</v>
      </c>
      <c r="AG250" s="81" t="s">
        <v>1101</v>
      </c>
      <c r="AH250" s="81">
        <v>1003</v>
      </c>
      <c r="AJ250" s="81" t="s">
        <v>969</v>
      </c>
      <c r="AK250" s="81" t="s">
        <v>970</v>
      </c>
      <c r="AL250" s="81">
        <v>12</v>
      </c>
      <c r="AM250" s="81" t="s">
        <v>436</v>
      </c>
      <c r="AN250" s="81" t="s">
        <v>1232</v>
      </c>
      <c r="AO250" s="81">
        <v>1047</v>
      </c>
      <c r="AQ250" s="81" t="s">
        <v>948</v>
      </c>
      <c r="AR250" s="81" t="s">
        <v>949</v>
      </c>
      <c r="AS250" s="81">
        <v>4</v>
      </c>
      <c r="AT250" s="81" t="s">
        <v>436</v>
      </c>
      <c r="AU250" s="81" t="s">
        <v>1123</v>
      </c>
      <c r="AV250" s="81">
        <v>1392</v>
      </c>
      <c r="AX250" s="81" t="s">
        <v>727</v>
      </c>
      <c r="AY250" s="81" t="s">
        <v>728</v>
      </c>
      <c r="AZ250" s="81">
        <v>20</v>
      </c>
      <c r="BA250" s="81" t="s">
        <v>529</v>
      </c>
      <c r="BB250" s="81" t="s">
        <v>1168</v>
      </c>
      <c r="BC250" s="81">
        <v>1001</v>
      </c>
      <c r="BE250" s="81" t="s">
        <v>816</v>
      </c>
      <c r="BF250" s="81" t="s">
        <v>817</v>
      </c>
      <c r="BG250" s="81">
        <v>4</v>
      </c>
      <c r="BH250" s="81" t="s">
        <v>436</v>
      </c>
      <c r="BI250" s="81" t="s">
        <v>1124</v>
      </c>
      <c r="BJ250" s="81">
        <v>1013</v>
      </c>
      <c r="BL250" s="81" t="s">
        <v>741</v>
      </c>
      <c r="BM250" s="81" t="s">
        <v>742</v>
      </c>
      <c r="BN250" s="81">
        <v>6</v>
      </c>
      <c r="BO250" s="81" t="s">
        <v>529</v>
      </c>
      <c r="BP250" s="81" t="s">
        <v>1100</v>
      </c>
      <c r="BQ250" s="81">
        <v>1027</v>
      </c>
      <c r="BS250" s="81" t="s">
        <v>908</v>
      </c>
      <c r="BT250" s="81" t="s">
        <v>909</v>
      </c>
      <c r="BU250" s="81">
        <v>24</v>
      </c>
      <c r="BV250" s="81" t="s">
        <v>529</v>
      </c>
      <c r="BW250" s="81" t="s">
        <v>1860</v>
      </c>
      <c r="BX250" s="81">
        <v>1115</v>
      </c>
      <c r="BZ250" s="81" t="s">
        <v>852</v>
      </c>
      <c r="CA250" s="81" t="s">
        <v>853</v>
      </c>
      <c r="CB250" s="81">
        <v>36</v>
      </c>
      <c r="CC250" s="81" t="s">
        <v>529</v>
      </c>
      <c r="CD250" s="81" t="s">
        <v>1756</v>
      </c>
      <c r="CE250" s="81">
        <v>1037</v>
      </c>
      <c r="CG250" s="81" t="s">
        <v>782</v>
      </c>
      <c r="CH250" s="81" t="s">
        <v>783</v>
      </c>
      <c r="CI250" s="81">
        <v>12</v>
      </c>
      <c r="CJ250" s="81" t="s">
        <v>437</v>
      </c>
      <c r="CK250" s="81" t="s">
        <v>1171</v>
      </c>
      <c r="CL250" s="81">
        <v>1351</v>
      </c>
      <c r="CN250" s="81" t="s">
        <v>1041</v>
      </c>
      <c r="CO250" s="81" t="s">
        <v>756</v>
      </c>
      <c r="CP250" s="81">
        <v>12</v>
      </c>
      <c r="CQ250" s="81" t="s">
        <v>529</v>
      </c>
      <c r="CR250" s="81" t="s">
        <v>1100</v>
      </c>
      <c r="CS250" s="81">
        <v>1027</v>
      </c>
      <c r="CU250" s="136" t="s">
        <v>988</v>
      </c>
      <c r="CV250" s="136" t="s">
        <v>750</v>
      </c>
      <c r="CW250" s="137">
        <v>24</v>
      </c>
      <c r="CX250" s="136" t="s">
        <v>529</v>
      </c>
      <c r="CY250" s="136" t="s">
        <v>1100</v>
      </c>
      <c r="CZ250" s="138">
        <v>1027</v>
      </c>
      <c r="DB250" s="136" t="s">
        <v>794</v>
      </c>
      <c r="DC250" s="136" t="s">
        <v>795</v>
      </c>
      <c r="DD250" s="137">
        <v>2</v>
      </c>
      <c r="DE250" s="136" t="s">
        <v>529</v>
      </c>
      <c r="DF250" s="136" t="s">
        <v>1131</v>
      </c>
      <c r="DG250" s="144">
        <v>1509</v>
      </c>
      <c r="DI250" s="136" t="s">
        <v>2383</v>
      </c>
      <c r="DJ250" s="136" t="s">
        <v>882</v>
      </c>
      <c r="DK250" s="137">
        <v>6</v>
      </c>
      <c r="DL250" s="136" t="s">
        <v>436</v>
      </c>
      <c r="DM250" s="136" t="s">
        <v>2106</v>
      </c>
      <c r="DN250" s="144">
        <v>1391</v>
      </c>
    </row>
    <row r="251" spans="1:118" x14ac:dyDescent="0.25">
      <c r="A251" s="81" t="s">
        <v>737</v>
      </c>
      <c r="B251" s="81" t="s">
        <v>738</v>
      </c>
      <c r="C251" s="81">
        <v>10</v>
      </c>
      <c r="D251" s="81" t="s">
        <v>529</v>
      </c>
      <c r="E251" s="81" t="s">
        <v>1213</v>
      </c>
      <c r="F251" s="81">
        <v>1472</v>
      </c>
      <c r="H251" s="81" t="s">
        <v>1075</v>
      </c>
      <c r="I251" s="81" t="s">
        <v>1076</v>
      </c>
      <c r="J251" s="81">
        <v>5</v>
      </c>
      <c r="K251" s="81" t="s">
        <v>436</v>
      </c>
      <c r="L251" s="81" t="s">
        <v>550</v>
      </c>
      <c r="M251" s="81">
        <v>1515</v>
      </c>
      <c r="O251" s="81" t="s">
        <v>867</v>
      </c>
      <c r="P251" s="81" t="s">
        <v>868</v>
      </c>
      <c r="Q251" s="81">
        <v>10</v>
      </c>
      <c r="R251" s="81" t="s">
        <v>436</v>
      </c>
      <c r="S251" s="81" t="s">
        <v>2318</v>
      </c>
      <c r="T251" s="81">
        <v>1117</v>
      </c>
      <c r="V251" s="81" t="s">
        <v>852</v>
      </c>
      <c r="W251" s="81" t="s">
        <v>853</v>
      </c>
      <c r="X251" s="81">
        <v>12</v>
      </c>
      <c r="Y251" s="81" t="s">
        <v>436</v>
      </c>
      <c r="Z251" s="81" t="s">
        <v>1814</v>
      </c>
      <c r="AA251" s="81">
        <v>1095</v>
      </c>
      <c r="AC251" s="81" t="s">
        <v>852</v>
      </c>
      <c r="AD251" s="81" t="s">
        <v>853</v>
      </c>
      <c r="AE251" s="81">
        <v>12</v>
      </c>
      <c r="AF251" s="81" t="s">
        <v>436</v>
      </c>
      <c r="AG251" s="81" t="s">
        <v>1724</v>
      </c>
      <c r="AH251" s="81">
        <v>1137</v>
      </c>
      <c r="AJ251" s="81" t="s">
        <v>741</v>
      </c>
      <c r="AK251" s="81" t="s">
        <v>742</v>
      </c>
      <c r="AL251" s="81">
        <v>6</v>
      </c>
      <c r="AM251" s="81" t="s">
        <v>436</v>
      </c>
      <c r="AN251" s="81" t="s">
        <v>1233</v>
      </c>
      <c r="AO251" s="81">
        <v>1481</v>
      </c>
      <c r="AQ251" s="81" t="s">
        <v>820</v>
      </c>
      <c r="AR251" s="81" t="s">
        <v>821</v>
      </c>
      <c r="AS251" s="81">
        <v>4</v>
      </c>
      <c r="AT251" s="81" t="s">
        <v>436</v>
      </c>
      <c r="AU251" s="81" t="s">
        <v>1123</v>
      </c>
      <c r="AV251" s="81">
        <v>1392</v>
      </c>
      <c r="AX251" s="81" t="s">
        <v>727</v>
      </c>
      <c r="AY251" s="81" t="s">
        <v>728</v>
      </c>
      <c r="AZ251" s="81">
        <v>6</v>
      </c>
      <c r="BA251" s="81" t="s">
        <v>529</v>
      </c>
      <c r="BB251" s="81" t="s">
        <v>1128</v>
      </c>
      <c r="BC251" s="81">
        <v>1031</v>
      </c>
      <c r="BE251" s="81" t="s">
        <v>737</v>
      </c>
      <c r="BF251" s="81" t="s">
        <v>738</v>
      </c>
      <c r="BG251" s="81">
        <v>8</v>
      </c>
      <c r="BH251" s="81" t="s">
        <v>436</v>
      </c>
      <c r="BI251" s="81" t="s">
        <v>1124</v>
      </c>
      <c r="BJ251" s="81">
        <v>1013</v>
      </c>
      <c r="BL251" s="81" t="s">
        <v>981</v>
      </c>
      <c r="BM251" s="81" t="s">
        <v>982</v>
      </c>
      <c r="BN251" s="81">
        <v>3</v>
      </c>
      <c r="BO251" s="81" t="s">
        <v>529</v>
      </c>
      <c r="BP251" s="81" t="s">
        <v>1219</v>
      </c>
      <c r="BQ251" s="81">
        <v>1027</v>
      </c>
      <c r="BS251" s="81" t="s">
        <v>2230</v>
      </c>
      <c r="BT251" s="81" t="s">
        <v>866</v>
      </c>
      <c r="BU251" s="81">
        <v>6</v>
      </c>
      <c r="BV251" s="81" t="s">
        <v>529</v>
      </c>
      <c r="BW251" s="81" t="s">
        <v>1154</v>
      </c>
      <c r="BX251" s="81">
        <v>1439</v>
      </c>
      <c r="BZ251" s="81" t="s">
        <v>891</v>
      </c>
      <c r="CA251" s="81" t="s">
        <v>892</v>
      </c>
      <c r="CB251" s="81">
        <v>24</v>
      </c>
      <c r="CC251" s="81" t="s">
        <v>529</v>
      </c>
      <c r="CD251" s="81" t="s">
        <v>1756</v>
      </c>
      <c r="CE251" s="81">
        <v>1037</v>
      </c>
      <c r="CG251" s="81" t="s">
        <v>751</v>
      </c>
      <c r="CH251" s="81" t="s">
        <v>752</v>
      </c>
      <c r="CI251" s="81">
        <v>48</v>
      </c>
      <c r="CJ251" s="81" t="s">
        <v>437</v>
      </c>
      <c r="CK251" s="81" t="s">
        <v>2216</v>
      </c>
      <c r="CL251" s="81">
        <v>1588</v>
      </c>
      <c r="CN251" s="81" t="s">
        <v>776</v>
      </c>
      <c r="CO251" s="81" t="s">
        <v>777</v>
      </c>
      <c r="CP251" s="81">
        <v>2</v>
      </c>
      <c r="CQ251" s="81" t="s">
        <v>436</v>
      </c>
      <c r="CR251" s="81" t="s">
        <v>1188</v>
      </c>
      <c r="CS251" s="81">
        <v>1481</v>
      </c>
      <c r="CU251" s="136" t="s">
        <v>2262</v>
      </c>
      <c r="CV251" s="136" t="s">
        <v>870</v>
      </c>
      <c r="CW251" s="137">
        <v>12</v>
      </c>
      <c r="CX251" s="136" t="s">
        <v>529</v>
      </c>
      <c r="CY251" s="136" t="s">
        <v>1139</v>
      </c>
      <c r="CZ251" s="138">
        <v>1027</v>
      </c>
      <c r="DB251" s="136" t="s">
        <v>834</v>
      </c>
      <c r="DC251" s="136" t="s">
        <v>835</v>
      </c>
      <c r="DD251" s="137">
        <v>2</v>
      </c>
      <c r="DE251" s="136" t="s">
        <v>436</v>
      </c>
      <c r="DF251" s="136" t="s">
        <v>2369</v>
      </c>
      <c r="DG251" s="144">
        <v>1598</v>
      </c>
      <c r="DI251" s="136" t="s">
        <v>2383</v>
      </c>
      <c r="DJ251" s="136" t="s">
        <v>882</v>
      </c>
      <c r="DK251" s="137">
        <v>6</v>
      </c>
      <c r="DL251" s="136" t="s">
        <v>529</v>
      </c>
      <c r="DM251" s="136" t="s">
        <v>1100</v>
      </c>
      <c r="DN251" s="144">
        <v>1027</v>
      </c>
    </row>
    <row r="252" spans="1:118" x14ac:dyDescent="0.25">
      <c r="A252" s="81" t="s">
        <v>733</v>
      </c>
      <c r="B252" s="81" t="s">
        <v>734</v>
      </c>
      <c r="C252" s="81">
        <v>10</v>
      </c>
      <c r="D252" s="81" t="s">
        <v>529</v>
      </c>
      <c r="E252" s="81" t="s">
        <v>1213</v>
      </c>
      <c r="F252" s="81">
        <v>1472</v>
      </c>
      <c r="H252" s="81" t="s">
        <v>952</v>
      </c>
      <c r="I252" s="81" t="s">
        <v>953</v>
      </c>
      <c r="J252" s="81">
        <v>2</v>
      </c>
      <c r="K252" s="81" t="s">
        <v>436</v>
      </c>
      <c r="L252" s="81" t="s">
        <v>550</v>
      </c>
      <c r="M252" s="81">
        <v>1515</v>
      </c>
      <c r="O252" s="81" t="s">
        <v>992</v>
      </c>
      <c r="P252" s="81" t="s">
        <v>993</v>
      </c>
      <c r="Q252" s="81">
        <v>12</v>
      </c>
      <c r="R252" s="81" t="s">
        <v>436</v>
      </c>
      <c r="S252" s="81" t="s">
        <v>552</v>
      </c>
      <c r="T252" s="81">
        <v>1116</v>
      </c>
      <c r="V252" s="81" t="s">
        <v>895</v>
      </c>
      <c r="W252" s="81" t="s">
        <v>896</v>
      </c>
      <c r="X252" s="81">
        <v>12</v>
      </c>
      <c r="Y252" s="81" t="s">
        <v>436</v>
      </c>
      <c r="Z252" s="81" t="s">
        <v>1814</v>
      </c>
      <c r="AA252" s="81">
        <v>1095</v>
      </c>
      <c r="AC252" s="81" t="s">
        <v>908</v>
      </c>
      <c r="AD252" s="81" t="s">
        <v>909</v>
      </c>
      <c r="AE252" s="81">
        <v>12</v>
      </c>
      <c r="AF252" s="81" t="s">
        <v>437</v>
      </c>
      <c r="AG252" s="81" t="s">
        <v>1101</v>
      </c>
      <c r="AH252" s="81">
        <v>1003</v>
      </c>
      <c r="AJ252" s="81" t="s">
        <v>908</v>
      </c>
      <c r="AK252" s="81" t="s">
        <v>909</v>
      </c>
      <c r="AL252" s="81">
        <v>12</v>
      </c>
      <c r="AM252" s="81" t="s">
        <v>436</v>
      </c>
      <c r="AN252" s="81" t="s">
        <v>1233</v>
      </c>
      <c r="AO252" s="81">
        <v>1481</v>
      </c>
      <c r="AQ252" s="81" t="s">
        <v>816</v>
      </c>
      <c r="AR252" s="81" t="s">
        <v>817</v>
      </c>
      <c r="AS252" s="81">
        <v>8</v>
      </c>
      <c r="AT252" s="81" t="s">
        <v>436</v>
      </c>
      <c r="AU252" s="81" t="s">
        <v>1123</v>
      </c>
      <c r="AV252" s="81">
        <v>1392</v>
      </c>
      <c r="AX252" s="81" t="s">
        <v>727</v>
      </c>
      <c r="AY252" s="81" t="s">
        <v>728</v>
      </c>
      <c r="AZ252" s="81">
        <v>4</v>
      </c>
      <c r="BA252" s="81" t="s">
        <v>436</v>
      </c>
      <c r="BB252" s="81" t="s">
        <v>1188</v>
      </c>
      <c r="BC252" s="81">
        <v>1481</v>
      </c>
      <c r="BE252" s="81" t="s">
        <v>790</v>
      </c>
      <c r="BF252" s="81" t="s">
        <v>791</v>
      </c>
      <c r="BG252" s="81">
        <v>2</v>
      </c>
      <c r="BH252" s="81" t="s">
        <v>436</v>
      </c>
      <c r="BI252" s="81" t="s">
        <v>1124</v>
      </c>
      <c r="BJ252" s="81">
        <v>1013</v>
      </c>
      <c r="BL252" s="81" t="s">
        <v>981</v>
      </c>
      <c r="BM252" s="81" t="s">
        <v>982</v>
      </c>
      <c r="BN252" s="81">
        <v>3</v>
      </c>
      <c r="BO252" s="81" t="s">
        <v>529</v>
      </c>
      <c r="BP252" s="81" t="s">
        <v>1100</v>
      </c>
      <c r="BQ252" s="81">
        <v>1027</v>
      </c>
      <c r="BS252" s="81" t="s">
        <v>847</v>
      </c>
      <c r="BT252" s="81" t="s">
        <v>848</v>
      </c>
      <c r="BU252" s="81">
        <v>6</v>
      </c>
      <c r="BV252" s="81" t="s">
        <v>529</v>
      </c>
      <c r="BW252" s="81" t="s">
        <v>1154</v>
      </c>
      <c r="BX252" s="81">
        <v>1439</v>
      </c>
      <c r="BZ252" s="81" t="s">
        <v>924</v>
      </c>
      <c r="CA252" s="81" t="s">
        <v>925</v>
      </c>
      <c r="CB252" s="81">
        <v>12</v>
      </c>
      <c r="CC252" s="81" t="s">
        <v>529</v>
      </c>
      <c r="CD252" s="81" t="s">
        <v>1756</v>
      </c>
      <c r="CE252" s="81">
        <v>1037</v>
      </c>
      <c r="CG252" s="81" t="s">
        <v>1010</v>
      </c>
      <c r="CH252" s="81" t="s">
        <v>1011</v>
      </c>
      <c r="CI252" s="81">
        <v>1</v>
      </c>
      <c r="CJ252" s="81" t="s">
        <v>436</v>
      </c>
      <c r="CK252" s="81" t="s">
        <v>1235</v>
      </c>
      <c r="CL252" s="81">
        <v>1091</v>
      </c>
      <c r="CN252" s="81" t="s">
        <v>1043</v>
      </c>
      <c r="CO252" s="81" t="s">
        <v>825</v>
      </c>
      <c r="CP252" s="81">
        <v>12</v>
      </c>
      <c r="CQ252" s="81" t="s">
        <v>437</v>
      </c>
      <c r="CR252" s="81" t="s">
        <v>1183</v>
      </c>
      <c r="CS252" s="81">
        <v>1094</v>
      </c>
      <c r="CU252" s="136" t="s">
        <v>2380</v>
      </c>
      <c r="CV252" s="136" t="s">
        <v>866</v>
      </c>
      <c r="CW252" s="137">
        <v>12</v>
      </c>
      <c r="CX252" s="136" t="s">
        <v>529</v>
      </c>
      <c r="CY252" s="136" t="s">
        <v>1139</v>
      </c>
      <c r="CZ252" s="138">
        <v>1027</v>
      </c>
      <c r="DB252" s="136" t="s">
        <v>834</v>
      </c>
      <c r="DC252" s="136" t="s">
        <v>835</v>
      </c>
      <c r="DD252" s="137">
        <v>1</v>
      </c>
      <c r="DE252" s="136" t="s">
        <v>529</v>
      </c>
      <c r="DF252" s="136" t="s">
        <v>1132</v>
      </c>
      <c r="DG252" s="144">
        <v>1081</v>
      </c>
      <c r="DI252" s="136" t="s">
        <v>2383</v>
      </c>
      <c r="DJ252" s="136" t="s">
        <v>882</v>
      </c>
      <c r="DK252" s="137">
        <v>12</v>
      </c>
      <c r="DL252" s="136" t="s">
        <v>529</v>
      </c>
      <c r="DM252" s="136" t="s">
        <v>2314</v>
      </c>
      <c r="DN252" s="144">
        <v>1031</v>
      </c>
    </row>
    <row r="253" spans="1:118" x14ac:dyDescent="0.25">
      <c r="A253" s="81" t="s">
        <v>832</v>
      </c>
      <c r="B253" s="81" t="s">
        <v>833</v>
      </c>
      <c r="C253" s="81">
        <v>8</v>
      </c>
      <c r="D253" s="81" t="s">
        <v>529</v>
      </c>
      <c r="E253" s="81" t="s">
        <v>1213</v>
      </c>
      <c r="F253" s="81">
        <v>1472</v>
      </c>
      <c r="H253" s="81" t="s">
        <v>928</v>
      </c>
      <c r="I253" s="81" t="s">
        <v>929</v>
      </c>
      <c r="J253" s="81">
        <v>5</v>
      </c>
      <c r="K253" s="81" t="s">
        <v>436</v>
      </c>
      <c r="L253" s="81" t="s">
        <v>550</v>
      </c>
      <c r="M253" s="81">
        <v>1515</v>
      </c>
      <c r="O253" s="81" t="s">
        <v>780</v>
      </c>
      <c r="P253" s="81" t="s">
        <v>781</v>
      </c>
      <c r="Q253" s="81">
        <v>12</v>
      </c>
      <c r="R253" s="81" t="s">
        <v>436</v>
      </c>
      <c r="S253" s="81" t="s">
        <v>552</v>
      </c>
      <c r="T253" s="81">
        <v>1116</v>
      </c>
      <c r="V253" s="81" t="s">
        <v>973</v>
      </c>
      <c r="W253" s="81" t="s">
        <v>974</v>
      </c>
      <c r="X253" s="81">
        <v>12</v>
      </c>
      <c r="Y253" s="81" t="s">
        <v>436</v>
      </c>
      <c r="Z253" s="81" t="s">
        <v>1814</v>
      </c>
      <c r="AA253" s="81">
        <v>1095</v>
      </c>
      <c r="AC253" s="81" t="s">
        <v>804</v>
      </c>
      <c r="AD253" s="81" t="s">
        <v>805</v>
      </c>
      <c r="AE253" s="81">
        <v>12</v>
      </c>
      <c r="AF253" s="81" t="s">
        <v>436</v>
      </c>
      <c r="AG253" s="81" t="s">
        <v>1745</v>
      </c>
      <c r="AH253" s="81">
        <v>1076</v>
      </c>
      <c r="AJ253" s="81" t="s">
        <v>962</v>
      </c>
      <c r="AK253" s="81" t="s">
        <v>2206</v>
      </c>
      <c r="AL253" s="81">
        <v>12</v>
      </c>
      <c r="AM253" s="81" t="s">
        <v>437</v>
      </c>
      <c r="AN253" s="81" t="s">
        <v>1234</v>
      </c>
      <c r="AO253" s="81">
        <v>1043</v>
      </c>
      <c r="AQ253" s="81" t="s">
        <v>864</v>
      </c>
      <c r="AR253" s="81" t="s">
        <v>865</v>
      </c>
      <c r="AS253" s="81">
        <v>4</v>
      </c>
      <c r="AT253" s="81" t="s">
        <v>436</v>
      </c>
      <c r="AU253" s="81" t="s">
        <v>1123</v>
      </c>
      <c r="AV253" s="81">
        <v>1392</v>
      </c>
      <c r="AX253" s="81" t="s">
        <v>727</v>
      </c>
      <c r="AY253" s="81" t="s">
        <v>728</v>
      </c>
      <c r="AZ253" s="81">
        <v>8</v>
      </c>
      <c r="BA253" s="81" t="s">
        <v>436</v>
      </c>
      <c r="BB253" s="81" t="s">
        <v>1124</v>
      </c>
      <c r="BC253" s="81">
        <v>1013</v>
      </c>
      <c r="BE253" s="81" t="s">
        <v>796</v>
      </c>
      <c r="BF253" s="81" t="s">
        <v>797</v>
      </c>
      <c r="BG253" s="81">
        <v>2</v>
      </c>
      <c r="BH253" s="81" t="s">
        <v>436</v>
      </c>
      <c r="BI253" s="81" t="s">
        <v>1124</v>
      </c>
      <c r="BJ253" s="81">
        <v>1013</v>
      </c>
      <c r="BL253" s="81" t="s">
        <v>788</v>
      </c>
      <c r="BM253" s="81" t="s">
        <v>789</v>
      </c>
      <c r="BN253" s="81">
        <v>12</v>
      </c>
      <c r="BO253" s="81" t="s">
        <v>529</v>
      </c>
      <c r="BP253" s="81" t="s">
        <v>1100</v>
      </c>
      <c r="BQ253" s="81">
        <v>1027</v>
      </c>
      <c r="BS253" s="81" t="s">
        <v>852</v>
      </c>
      <c r="BT253" s="81" t="s">
        <v>853</v>
      </c>
      <c r="BU253" s="81">
        <v>12</v>
      </c>
      <c r="BV253" s="81" t="s">
        <v>529</v>
      </c>
      <c r="BW253" s="81" t="s">
        <v>1154</v>
      </c>
      <c r="BX253" s="81">
        <v>1439</v>
      </c>
      <c r="BZ253" s="81" t="s">
        <v>895</v>
      </c>
      <c r="CA253" s="81" t="s">
        <v>896</v>
      </c>
      <c r="CB253" s="81">
        <v>24</v>
      </c>
      <c r="CC253" s="81" t="s">
        <v>529</v>
      </c>
      <c r="CD253" s="81" t="s">
        <v>1756</v>
      </c>
      <c r="CE253" s="81">
        <v>1037</v>
      </c>
      <c r="CG253" s="81" t="s">
        <v>1018</v>
      </c>
      <c r="CH253" s="81" t="s">
        <v>1019</v>
      </c>
      <c r="CI253" s="81">
        <v>1</v>
      </c>
      <c r="CJ253" s="81" t="s">
        <v>436</v>
      </c>
      <c r="CK253" s="81" t="s">
        <v>1235</v>
      </c>
      <c r="CL253" s="81">
        <v>1091</v>
      </c>
      <c r="CN253" s="81" t="s">
        <v>818</v>
      </c>
      <c r="CO253" s="81" t="s">
        <v>819</v>
      </c>
      <c r="CP253" s="81">
        <v>15</v>
      </c>
      <c r="CQ253" s="81" t="s">
        <v>1173</v>
      </c>
      <c r="CR253" s="81" t="s">
        <v>1174</v>
      </c>
      <c r="CS253" s="81">
        <v>0</v>
      </c>
      <c r="CU253" s="136" t="s">
        <v>2387</v>
      </c>
      <c r="CV253" s="136" t="s">
        <v>877</v>
      </c>
      <c r="CW253" s="137">
        <v>6</v>
      </c>
      <c r="CX253" s="136" t="s">
        <v>529</v>
      </c>
      <c r="CY253" s="136" t="s">
        <v>1139</v>
      </c>
      <c r="CZ253" s="138">
        <v>1027</v>
      </c>
      <c r="DB253" s="136" t="s">
        <v>834</v>
      </c>
      <c r="DC253" s="136" t="s">
        <v>835</v>
      </c>
      <c r="DD253" s="137">
        <v>2</v>
      </c>
      <c r="DE253" s="136" t="s">
        <v>529</v>
      </c>
      <c r="DF253" s="136" t="s">
        <v>1158</v>
      </c>
      <c r="DG253" s="144">
        <v>1378</v>
      </c>
      <c r="DI253" s="136" t="s">
        <v>2383</v>
      </c>
      <c r="DJ253" s="136" t="s">
        <v>882</v>
      </c>
      <c r="DK253" s="137">
        <v>6</v>
      </c>
      <c r="DL253" s="136" t="s">
        <v>529</v>
      </c>
      <c r="DM253" s="136" t="s">
        <v>1873</v>
      </c>
      <c r="DN253" s="144">
        <v>1126</v>
      </c>
    </row>
    <row r="254" spans="1:118" x14ac:dyDescent="0.25">
      <c r="A254" s="81" t="s">
        <v>743</v>
      </c>
      <c r="B254" s="81" t="s">
        <v>744</v>
      </c>
      <c r="C254" s="81">
        <v>12</v>
      </c>
      <c r="D254" s="81" t="s">
        <v>529</v>
      </c>
      <c r="E254" s="81" t="s">
        <v>1213</v>
      </c>
      <c r="F254" s="81">
        <v>1472</v>
      </c>
      <c r="H254" s="81" t="s">
        <v>770</v>
      </c>
      <c r="I254" s="81" t="s">
        <v>1899</v>
      </c>
      <c r="J254" s="81">
        <v>6</v>
      </c>
      <c r="K254" s="81" t="s">
        <v>436</v>
      </c>
      <c r="L254" s="81" t="s">
        <v>550</v>
      </c>
      <c r="M254" s="81">
        <v>1515</v>
      </c>
      <c r="O254" s="81" t="s">
        <v>804</v>
      </c>
      <c r="P254" s="81" t="s">
        <v>805</v>
      </c>
      <c r="Q254" s="81">
        <v>12</v>
      </c>
      <c r="R254" s="81" t="s">
        <v>436</v>
      </c>
      <c r="S254" s="81" t="s">
        <v>552</v>
      </c>
      <c r="T254" s="81">
        <v>1116</v>
      </c>
      <c r="V254" s="81" t="s">
        <v>948</v>
      </c>
      <c r="W254" s="81" t="s">
        <v>985</v>
      </c>
      <c r="X254" s="81">
        <v>6</v>
      </c>
      <c r="Y254" s="81" t="s">
        <v>436</v>
      </c>
      <c r="Z254" s="81" t="s">
        <v>1814</v>
      </c>
      <c r="AA254" s="81">
        <v>1095</v>
      </c>
      <c r="AC254" s="81" t="s">
        <v>895</v>
      </c>
      <c r="AD254" s="81" t="s">
        <v>896</v>
      </c>
      <c r="AE254" s="81">
        <v>12</v>
      </c>
      <c r="AF254" s="81" t="s">
        <v>437</v>
      </c>
      <c r="AG254" s="81" t="s">
        <v>1730</v>
      </c>
      <c r="AH254" s="81">
        <v>1180</v>
      </c>
      <c r="AJ254" s="81" t="s">
        <v>973</v>
      </c>
      <c r="AK254" s="81" t="s">
        <v>974</v>
      </c>
      <c r="AL254" s="81">
        <v>12</v>
      </c>
      <c r="AM254" s="81" t="s">
        <v>436</v>
      </c>
      <c r="AN254" s="81" t="s">
        <v>559</v>
      </c>
      <c r="AO254" s="81">
        <v>1529</v>
      </c>
      <c r="AQ254" s="81" t="s">
        <v>830</v>
      </c>
      <c r="AR254" s="81" t="s">
        <v>831</v>
      </c>
      <c r="AS254" s="81">
        <v>4</v>
      </c>
      <c r="AT254" s="81" t="s">
        <v>436</v>
      </c>
      <c r="AU254" s="81" t="s">
        <v>1123</v>
      </c>
      <c r="AV254" s="81">
        <v>1392</v>
      </c>
      <c r="AX254" s="81" t="s">
        <v>727</v>
      </c>
      <c r="AY254" s="81" t="s">
        <v>728</v>
      </c>
      <c r="AZ254" s="81">
        <v>21</v>
      </c>
      <c r="BA254" s="81" t="s">
        <v>529</v>
      </c>
      <c r="BB254" s="81" t="s">
        <v>1175</v>
      </c>
      <c r="BC254" s="81">
        <v>1027</v>
      </c>
      <c r="BE254" s="81" t="s">
        <v>765</v>
      </c>
      <c r="BF254" s="81" t="s">
        <v>766</v>
      </c>
      <c r="BG254" s="81">
        <v>6</v>
      </c>
      <c r="BH254" s="81" t="s">
        <v>436</v>
      </c>
      <c r="BI254" s="81" t="s">
        <v>2327</v>
      </c>
      <c r="BJ254" s="81">
        <v>1515</v>
      </c>
      <c r="BL254" s="81" t="s">
        <v>2320</v>
      </c>
      <c r="BM254" s="81" t="s">
        <v>1059</v>
      </c>
      <c r="BN254" s="81">
        <v>12</v>
      </c>
      <c r="BO254" s="81" t="s">
        <v>529</v>
      </c>
      <c r="BP254" s="81" t="s">
        <v>1100</v>
      </c>
      <c r="BQ254" s="81">
        <v>1027</v>
      </c>
      <c r="BS254" s="81" t="s">
        <v>891</v>
      </c>
      <c r="BT254" s="81" t="s">
        <v>892</v>
      </c>
      <c r="BU254" s="81">
        <v>12</v>
      </c>
      <c r="BV254" s="81" t="s">
        <v>529</v>
      </c>
      <c r="BW254" s="81" t="s">
        <v>2176</v>
      </c>
      <c r="BX254" s="81">
        <v>1555</v>
      </c>
      <c r="BZ254" s="81" t="s">
        <v>749</v>
      </c>
      <c r="CA254" s="81" t="s">
        <v>750</v>
      </c>
      <c r="CB254" s="81">
        <v>24</v>
      </c>
      <c r="CC254" s="81" t="s">
        <v>529</v>
      </c>
      <c r="CD254" s="81" t="s">
        <v>1756</v>
      </c>
      <c r="CE254" s="81">
        <v>1037</v>
      </c>
      <c r="CG254" s="81" t="s">
        <v>992</v>
      </c>
      <c r="CH254" s="81" t="s">
        <v>993</v>
      </c>
      <c r="CI254" s="81">
        <v>12</v>
      </c>
      <c r="CJ254" s="81" t="s">
        <v>436</v>
      </c>
      <c r="CK254" s="81" t="s">
        <v>1235</v>
      </c>
      <c r="CL254" s="81">
        <v>1091</v>
      </c>
      <c r="CN254" s="81" t="s">
        <v>810</v>
      </c>
      <c r="CO254" s="81" t="s">
        <v>811</v>
      </c>
      <c r="CP254" s="81">
        <v>6</v>
      </c>
      <c r="CQ254" s="81" t="s">
        <v>529</v>
      </c>
      <c r="CR254" s="81" t="s">
        <v>1756</v>
      </c>
      <c r="CS254" s="81">
        <v>1037</v>
      </c>
      <c r="CU254" s="136" t="s">
        <v>2270</v>
      </c>
      <c r="CV254" s="136" t="s">
        <v>848</v>
      </c>
      <c r="CW254" s="137">
        <v>6</v>
      </c>
      <c r="CX254" s="136" t="s">
        <v>529</v>
      </c>
      <c r="CY254" s="136" t="s">
        <v>1139</v>
      </c>
      <c r="CZ254" s="138">
        <v>1027</v>
      </c>
      <c r="DB254" s="136" t="s">
        <v>834</v>
      </c>
      <c r="DC254" s="136" t="s">
        <v>835</v>
      </c>
      <c r="DD254" s="137">
        <v>2</v>
      </c>
      <c r="DE254" s="136" t="s">
        <v>529</v>
      </c>
      <c r="DF254" s="136" t="s">
        <v>1131</v>
      </c>
      <c r="DG254" s="144">
        <v>1509</v>
      </c>
      <c r="DI254" s="136" t="s">
        <v>2383</v>
      </c>
      <c r="DJ254" s="136" t="s">
        <v>882</v>
      </c>
      <c r="DK254" s="137">
        <v>6</v>
      </c>
      <c r="DL254" s="136" t="s">
        <v>529</v>
      </c>
      <c r="DM254" s="136" t="s">
        <v>1139</v>
      </c>
      <c r="DN254" s="144">
        <v>1027</v>
      </c>
    </row>
    <row r="255" spans="1:118" x14ac:dyDescent="0.25">
      <c r="A255" s="81" t="s">
        <v>852</v>
      </c>
      <c r="B255" s="81" t="s">
        <v>853</v>
      </c>
      <c r="C255" s="81">
        <v>60</v>
      </c>
      <c r="D255" s="81" t="s">
        <v>529</v>
      </c>
      <c r="E255" s="81" t="s">
        <v>1213</v>
      </c>
      <c r="F255" s="81">
        <v>1472</v>
      </c>
      <c r="H255" s="81" t="s">
        <v>729</v>
      </c>
      <c r="I255" s="81" t="s">
        <v>730</v>
      </c>
      <c r="J255" s="81">
        <v>4</v>
      </c>
      <c r="K255" s="81" t="s">
        <v>436</v>
      </c>
      <c r="L255" s="81" t="s">
        <v>550</v>
      </c>
      <c r="M255" s="81">
        <v>1515</v>
      </c>
      <c r="O255" s="81" t="s">
        <v>862</v>
      </c>
      <c r="P255" s="81" t="s">
        <v>863</v>
      </c>
      <c r="Q255" s="81">
        <v>8</v>
      </c>
      <c r="R255" s="81" t="s">
        <v>436</v>
      </c>
      <c r="S255" s="81" t="s">
        <v>552</v>
      </c>
      <c r="T255" s="81">
        <v>1116</v>
      </c>
      <c r="V255" s="81" t="s">
        <v>778</v>
      </c>
      <c r="W255" s="81" t="s">
        <v>779</v>
      </c>
      <c r="X255" s="81">
        <v>6</v>
      </c>
      <c r="Y255" s="81" t="s">
        <v>437</v>
      </c>
      <c r="Z255" s="81" t="s">
        <v>1820</v>
      </c>
      <c r="AA255" s="81">
        <v>1097</v>
      </c>
      <c r="AC255" s="81" t="s">
        <v>973</v>
      </c>
      <c r="AD255" s="81" t="s">
        <v>974</v>
      </c>
      <c r="AE255" s="81">
        <v>12</v>
      </c>
      <c r="AF255" s="81" t="s">
        <v>436</v>
      </c>
      <c r="AG255" s="81" t="s">
        <v>1734</v>
      </c>
      <c r="AH255" s="81">
        <v>1118</v>
      </c>
      <c r="AJ255" s="81" t="s">
        <v>852</v>
      </c>
      <c r="AK255" s="81" t="s">
        <v>853</v>
      </c>
      <c r="AL255" s="81">
        <v>12</v>
      </c>
      <c r="AM255" s="81" t="s">
        <v>436</v>
      </c>
      <c r="AN255" s="81" t="s">
        <v>559</v>
      </c>
      <c r="AO255" s="81">
        <v>1529</v>
      </c>
      <c r="AQ255" s="81" t="s">
        <v>893</v>
      </c>
      <c r="AR255" s="81" t="s">
        <v>894</v>
      </c>
      <c r="AS255" s="81">
        <v>12</v>
      </c>
      <c r="AT255" s="81" t="s">
        <v>436</v>
      </c>
      <c r="AU255" s="81" t="s">
        <v>1123</v>
      </c>
      <c r="AV255" s="81">
        <v>1392</v>
      </c>
      <c r="AX255" s="81" t="s">
        <v>727</v>
      </c>
      <c r="AY255" s="81" t="s">
        <v>728</v>
      </c>
      <c r="AZ255" s="81">
        <v>4</v>
      </c>
      <c r="BA255" s="81" t="s">
        <v>529</v>
      </c>
      <c r="BB255" s="81" t="s">
        <v>1139</v>
      </c>
      <c r="BC255" s="81">
        <v>1027</v>
      </c>
      <c r="BE255" s="81" t="s">
        <v>772</v>
      </c>
      <c r="BF255" s="81" t="s">
        <v>773</v>
      </c>
      <c r="BG255" s="81">
        <v>6</v>
      </c>
      <c r="BH255" s="81" t="s">
        <v>436</v>
      </c>
      <c r="BI255" s="81" t="s">
        <v>2327</v>
      </c>
      <c r="BJ255" s="81">
        <v>1515</v>
      </c>
      <c r="BL255" s="81" t="s">
        <v>1674</v>
      </c>
      <c r="BM255" s="81" t="s">
        <v>1459</v>
      </c>
      <c r="BN255" s="81">
        <v>3</v>
      </c>
      <c r="BO255" s="81" t="s">
        <v>529</v>
      </c>
      <c r="BP255" s="81" t="s">
        <v>1213</v>
      </c>
      <c r="BQ255" s="81">
        <v>1472</v>
      </c>
      <c r="BS255" s="81" t="s">
        <v>2230</v>
      </c>
      <c r="BT255" s="81" t="s">
        <v>866</v>
      </c>
      <c r="BU255" s="81">
        <v>12</v>
      </c>
      <c r="BV255" s="81" t="s">
        <v>529</v>
      </c>
      <c r="BW255" s="81" t="s">
        <v>1169</v>
      </c>
      <c r="BX255" s="81">
        <v>1440</v>
      </c>
      <c r="BZ255" s="81" t="s">
        <v>757</v>
      </c>
      <c r="CA255" s="81" t="s">
        <v>758</v>
      </c>
      <c r="CB255" s="81">
        <v>12</v>
      </c>
      <c r="CC255" s="81" t="s">
        <v>529</v>
      </c>
      <c r="CD255" s="81" t="s">
        <v>1141</v>
      </c>
      <c r="CE255" s="81">
        <v>1212</v>
      </c>
      <c r="CG255" s="81" t="s">
        <v>747</v>
      </c>
      <c r="CH255" s="81" t="s">
        <v>748</v>
      </c>
      <c r="CI255" s="81">
        <v>12</v>
      </c>
      <c r="CJ255" s="81" t="s">
        <v>436</v>
      </c>
      <c r="CK255" s="81" t="s">
        <v>1235</v>
      </c>
      <c r="CL255" s="81">
        <v>1091</v>
      </c>
      <c r="CN255" s="81" t="s">
        <v>942</v>
      </c>
      <c r="CO255" s="81" t="s">
        <v>943</v>
      </c>
      <c r="CP255" s="81">
        <v>12</v>
      </c>
      <c r="CQ255" s="81" t="s">
        <v>437</v>
      </c>
      <c r="CR255" s="81" t="s">
        <v>1183</v>
      </c>
      <c r="CS255" s="81">
        <v>1094</v>
      </c>
      <c r="CU255" s="136" t="s">
        <v>878</v>
      </c>
      <c r="CV255" s="136" t="s">
        <v>879</v>
      </c>
      <c r="CW255" s="137">
        <v>6</v>
      </c>
      <c r="CX255" s="136" t="s">
        <v>529</v>
      </c>
      <c r="CY255" s="136" t="s">
        <v>1139</v>
      </c>
      <c r="CZ255" s="138">
        <v>1027</v>
      </c>
      <c r="DB255" s="136" t="s">
        <v>2390</v>
      </c>
      <c r="DC255" s="136" t="s">
        <v>793</v>
      </c>
      <c r="DD255" s="137">
        <v>2</v>
      </c>
      <c r="DE255" s="136" t="s">
        <v>436</v>
      </c>
      <c r="DF255" s="136" t="s">
        <v>2369</v>
      </c>
      <c r="DG255" s="144">
        <v>1598</v>
      </c>
      <c r="DI255" s="136" t="s">
        <v>2383</v>
      </c>
      <c r="DJ255" s="136" t="s">
        <v>882</v>
      </c>
      <c r="DK255" s="137">
        <v>6</v>
      </c>
      <c r="DL255" s="136" t="s">
        <v>436</v>
      </c>
      <c r="DM255" s="136" t="s">
        <v>1696</v>
      </c>
      <c r="DN255" s="144">
        <v>1390</v>
      </c>
    </row>
    <row r="256" spans="1:118" x14ac:dyDescent="0.25">
      <c r="A256" s="81" t="s">
        <v>1929</v>
      </c>
      <c r="B256" s="81" t="s">
        <v>993</v>
      </c>
      <c r="C256" s="81">
        <v>12</v>
      </c>
      <c r="D256" s="81" t="s">
        <v>529</v>
      </c>
      <c r="E256" s="81" t="s">
        <v>1213</v>
      </c>
      <c r="F256" s="81">
        <v>1472</v>
      </c>
      <c r="H256" s="81" t="s">
        <v>765</v>
      </c>
      <c r="I256" s="81" t="s">
        <v>766</v>
      </c>
      <c r="J256" s="81">
        <v>6</v>
      </c>
      <c r="K256" s="81" t="s">
        <v>436</v>
      </c>
      <c r="L256" s="81" t="s">
        <v>1097</v>
      </c>
      <c r="M256" s="81">
        <v>1392</v>
      </c>
      <c r="O256" s="81" t="s">
        <v>770</v>
      </c>
      <c r="P256" s="81" t="s">
        <v>771</v>
      </c>
      <c r="Q256" s="81">
        <v>8</v>
      </c>
      <c r="R256" s="81" t="s">
        <v>436</v>
      </c>
      <c r="S256" s="81" t="s">
        <v>552</v>
      </c>
      <c r="T256" s="81">
        <v>1116</v>
      </c>
      <c r="V256" s="81" t="s">
        <v>979</v>
      </c>
      <c r="W256" s="81" t="s">
        <v>980</v>
      </c>
      <c r="X256" s="81">
        <v>12</v>
      </c>
      <c r="Y256" s="81" t="s">
        <v>437</v>
      </c>
      <c r="Z256" s="81" t="s">
        <v>1820</v>
      </c>
      <c r="AA256" s="81">
        <v>1097</v>
      </c>
      <c r="AC256" s="81" t="s">
        <v>977</v>
      </c>
      <c r="AD256" s="81" t="s">
        <v>978</v>
      </c>
      <c r="AE256" s="81">
        <v>12</v>
      </c>
      <c r="AF256" s="81" t="s">
        <v>436</v>
      </c>
      <c r="AG256" s="81" t="s">
        <v>1724</v>
      </c>
      <c r="AH256" s="81">
        <v>1137</v>
      </c>
      <c r="AJ256" s="81" t="s">
        <v>804</v>
      </c>
      <c r="AK256" s="81" t="s">
        <v>805</v>
      </c>
      <c r="AL256" s="81">
        <v>12</v>
      </c>
      <c r="AM256" s="81" t="s">
        <v>436</v>
      </c>
      <c r="AN256" s="81" t="s">
        <v>559</v>
      </c>
      <c r="AO256" s="81">
        <v>1529</v>
      </c>
      <c r="AQ256" s="81" t="s">
        <v>889</v>
      </c>
      <c r="AR256" s="81" t="s">
        <v>890</v>
      </c>
      <c r="AS256" s="81">
        <v>1</v>
      </c>
      <c r="AT256" s="81" t="s">
        <v>436</v>
      </c>
      <c r="AU256" s="81" t="s">
        <v>1123</v>
      </c>
      <c r="AV256" s="81">
        <v>1392</v>
      </c>
      <c r="AX256" s="81" t="s">
        <v>727</v>
      </c>
      <c r="AY256" s="81" t="s">
        <v>728</v>
      </c>
      <c r="AZ256" s="81">
        <v>2</v>
      </c>
      <c r="BA256" s="81" t="s">
        <v>529</v>
      </c>
      <c r="BB256" s="81" t="s">
        <v>1157</v>
      </c>
      <c r="BC256" s="81">
        <v>1399</v>
      </c>
      <c r="BE256" s="81" t="s">
        <v>948</v>
      </c>
      <c r="BF256" s="81" t="s">
        <v>949</v>
      </c>
      <c r="BG256" s="81">
        <v>6</v>
      </c>
      <c r="BH256" s="81" t="s">
        <v>436</v>
      </c>
      <c r="BI256" s="81" t="s">
        <v>2327</v>
      </c>
      <c r="BJ256" s="81">
        <v>1515</v>
      </c>
      <c r="BL256" s="81" t="s">
        <v>979</v>
      </c>
      <c r="BM256" s="81" t="s">
        <v>980</v>
      </c>
      <c r="BN256" s="81">
        <v>12</v>
      </c>
      <c r="BO256" s="81" t="s">
        <v>437</v>
      </c>
      <c r="BP256" s="81" t="s">
        <v>1234</v>
      </c>
      <c r="BQ256" s="81">
        <v>1043</v>
      </c>
      <c r="BS256" s="81" t="s">
        <v>889</v>
      </c>
      <c r="BT256" s="81" t="s">
        <v>890</v>
      </c>
      <c r="BU256" s="81">
        <v>1</v>
      </c>
      <c r="BV256" s="81" t="s">
        <v>529</v>
      </c>
      <c r="BW256" s="81" t="s">
        <v>1860</v>
      </c>
      <c r="BX256" s="81">
        <v>1115</v>
      </c>
      <c r="BZ256" s="81" t="s">
        <v>845</v>
      </c>
      <c r="CA256" s="81" t="s">
        <v>846</v>
      </c>
      <c r="CB256" s="81">
        <v>4</v>
      </c>
      <c r="CC256" s="81" t="s">
        <v>529</v>
      </c>
      <c r="CD256" s="81" t="s">
        <v>1141</v>
      </c>
      <c r="CE256" s="81">
        <v>1212</v>
      </c>
      <c r="CG256" s="81" t="s">
        <v>2209</v>
      </c>
      <c r="CH256" s="81" t="s">
        <v>1581</v>
      </c>
      <c r="CI256" s="81">
        <v>2</v>
      </c>
      <c r="CJ256" s="81" t="s">
        <v>436</v>
      </c>
      <c r="CK256" s="81" t="s">
        <v>1235</v>
      </c>
      <c r="CL256" s="81">
        <v>1091</v>
      </c>
      <c r="CN256" s="81" t="s">
        <v>860</v>
      </c>
      <c r="CO256" s="81" t="s">
        <v>861</v>
      </c>
      <c r="CP256" s="81">
        <v>4</v>
      </c>
      <c r="CQ256" s="81" t="s">
        <v>436</v>
      </c>
      <c r="CR256" s="81" t="s">
        <v>1188</v>
      </c>
      <c r="CS256" s="81">
        <v>1481</v>
      </c>
      <c r="CU256" s="136" t="s">
        <v>1779</v>
      </c>
      <c r="CV256" s="136" t="s">
        <v>853</v>
      </c>
      <c r="CW256" s="137">
        <v>24</v>
      </c>
      <c r="CX256" s="136" t="s">
        <v>529</v>
      </c>
      <c r="CY256" s="136" t="s">
        <v>1139</v>
      </c>
      <c r="CZ256" s="138">
        <v>1027</v>
      </c>
      <c r="DB256" s="136" t="s">
        <v>2390</v>
      </c>
      <c r="DC256" s="136" t="s">
        <v>793</v>
      </c>
      <c r="DD256" s="137">
        <v>2</v>
      </c>
      <c r="DE256" s="136" t="s">
        <v>436</v>
      </c>
      <c r="DF256" s="136" t="s">
        <v>2198</v>
      </c>
      <c r="DG256" s="144">
        <v>1587</v>
      </c>
      <c r="DI256" s="136" t="s">
        <v>2383</v>
      </c>
      <c r="DJ256" s="136" t="s">
        <v>882</v>
      </c>
      <c r="DK256" s="137">
        <v>24</v>
      </c>
      <c r="DL256" s="136" t="s">
        <v>2152</v>
      </c>
      <c r="DM256" s="136" t="s">
        <v>2364</v>
      </c>
      <c r="DN256" s="144">
        <v>1593</v>
      </c>
    </row>
    <row r="257" spans="1:118" x14ac:dyDescent="0.25">
      <c r="A257" s="81" t="s">
        <v>745</v>
      </c>
      <c r="B257" s="81" t="s">
        <v>746</v>
      </c>
      <c r="C257" s="81">
        <v>12</v>
      </c>
      <c r="D257" s="81" t="s">
        <v>529</v>
      </c>
      <c r="E257" s="81" t="s">
        <v>1213</v>
      </c>
      <c r="F257" s="81">
        <v>1472</v>
      </c>
      <c r="H257" s="81" t="s">
        <v>733</v>
      </c>
      <c r="I257" s="81" t="s">
        <v>734</v>
      </c>
      <c r="J257" s="81">
        <v>4</v>
      </c>
      <c r="K257" s="81" t="s">
        <v>436</v>
      </c>
      <c r="L257" s="81" t="s">
        <v>1097</v>
      </c>
      <c r="M257" s="81">
        <v>1392</v>
      </c>
      <c r="O257" s="81" t="s">
        <v>737</v>
      </c>
      <c r="P257" s="81" t="s">
        <v>738</v>
      </c>
      <c r="Q257" s="81">
        <v>4</v>
      </c>
      <c r="R257" s="81" t="s">
        <v>436</v>
      </c>
      <c r="S257" s="81" t="s">
        <v>552</v>
      </c>
      <c r="T257" s="81">
        <v>1116</v>
      </c>
      <c r="V257" s="81" t="s">
        <v>852</v>
      </c>
      <c r="W257" s="81" t="s">
        <v>853</v>
      </c>
      <c r="X257" s="81">
        <v>12</v>
      </c>
      <c r="Y257" s="81" t="s">
        <v>437</v>
      </c>
      <c r="Z257" s="81" t="s">
        <v>1820</v>
      </c>
      <c r="AA257" s="81">
        <v>1097</v>
      </c>
      <c r="AC257" s="81" t="s">
        <v>973</v>
      </c>
      <c r="AD257" s="81" t="s">
        <v>974</v>
      </c>
      <c r="AE257" s="81">
        <v>12</v>
      </c>
      <c r="AF257" s="81" t="s">
        <v>436</v>
      </c>
      <c r="AG257" s="81" t="s">
        <v>1695</v>
      </c>
      <c r="AH257" s="81">
        <v>1390</v>
      </c>
      <c r="AJ257" s="81" t="s">
        <v>1008</v>
      </c>
      <c r="AK257" s="81" t="s">
        <v>1009</v>
      </c>
      <c r="AL257" s="81">
        <v>4</v>
      </c>
      <c r="AM257" s="81" t="s">
        <v>436</v>
      </c>
      <c r="AN257" s="81" t="s">
        <v>1235</v>
      </c>
      <c r="AO257" s="81">
        <v>1091</v>
      </c>
      <c r="AQ257" s="81" t="s">
        <v>757</v>
      </c>
      <c r="AR257" s="81" t="s">
        <v>758</v>
      </c>
      <c r="AS257" s="81">
        <v>12</v>
      </c>
      <c r="AT257" s="81" t="s">
        <v>529</v>
      </c>
      <c r="AU257" s="81" t="s">
        <v>1125</v>
      </c>
      <c r="AV257" s="81">
        <v>1084</v>
      </c>
      <c r="AX257" s="81" t="s">
        <v>727</v>
      </c>
      <c r="AY257" s="81" t="s">
        <v>728</v>
      </c>
      <c r="AZ257" s="81">
        <v>72</v>
      </c>
      <c r="BA257" s="81" t="s">
        <v>1173</v>
      </c>
      <c r="BB257" s="81" t="s">
        <v>1174</v>
      </c>
      <c r="BC257" s="81">
        <v>0</v>
      </c>
      <c r="BE257" s="81" t="s">
        <v>816</v>
      </c>
      <c r="BF257" s="81" t="s">
        <v>817</v>
      </c>
      <c r="BG257" s="81">
        <v>10</v>
      </c>
      <c r="BH257" s="81" t="s">
        <v>436</v>
      </c>
      <c r="BI257" s="81" t="s">
        <v>2327</v>
      </c>
      <c r="BJ257" s="81">
        <v>1515</v>
      </c>
      <c r="BL257" s="81" t="s">
        <v>747</v>
      </c>
      <c r="BM257" s="81" t="s">
        <v>748</v>
      </c>
      <c r="BN257" s="81">
        <v>12</v>
      </c>
      <c r="BO257" s="81" t="s">
        <v>529</v>
      </c>
      <c r="BP257" s="81" t="s">
        <v>1167</v>
      </c>
      <c r="BQ257" s="81">
        <v>1031</v>
      </c>
      <c r="BS257" s="81" t="s">
        <v>910</v>
      </c>
      <c r="BT257" s="81" t="s">
        <v>911</v>
      </c>
      <c r="BU257" s="81">
        <v>1</v>
      </c>
      <c r="BV257" s="81" t="s">
        <v>529</v>
      </c>
      <c r="BW257" s="81" t="s">
        <v>1860</v>
      </c>
      <c r="BX257" s="81">
        <v>1115</v>
      </c>
      <c r="BZ257" s="81" t="s">
        <v>873</v>
      </c>
      <c r="CA257" s="81" t="s">
        <v>874</v>
      </c>
      <c r="CB257" s="81">
        <v>4</v>
      </c>
      <c r="CC257" s="81" t="s">
        <v>529</v>
      </c>
      <c r="CD257" s="81" t="s">
        <v>1141</v>
      </c>
      <c r="CE257" s="81">
        <v>1212</v>
      </c>
      <c r="CG257" s="81" t="s">
        <v>2210</v>
      </c>
      <c r="CH257" s="81" t="s">
        <v>1386</v>
      </c>
      <c r="CI257" s="81">
        <v>7</v>
      </c>
      <c r="CJ257" s="81" t="s">
        <v>436</v>
      </c>
      <c r="CK257" s="81" t="s">
        <v>1235</v>
      </c>
      <c r="CL257" s="81">
        <v>1091</v>
      </c>
      <c r="CN257" s="81" t="s">
        <v>862</v>
      </c>
      <c r="CO257" s="81" t="s">
        <v>863</v>
      </c>
      <c r="CP257" s="81">
        <v>4</v>
      </c>
      <c r="CQ257" s="81" t="s">
        <v>436</v>
      </c>
      <c r="CR257" s="81" t="s">
        <v>1188</v>
      </c>
      <c r="CS257" s="81">
        <v>1481</v>
      </c>
      <c r="CU257" s="136" t="s">
        <v>2226</v>
      </c>
      <c r="CV257" s="136" t="s">
        <v>947</v>
      </c>
      <c r="CW257" s="137">
        <v>12</v>
      </c>
      <c r="CX257" s="136" t="s">
        <v>529</v>
      </c>
      <c r="CY257" s="136" t="s">
        <v>1139</v>
      </c>
      <c r="CZ257" s="138">
        <v>1027</v>
      </c>
      <c r="DB257" s="136" t="s">
        <v>2390</v>
      </c>
      <c r="DC257" s="136" t="s">
        <v>793</v>
      </c>
      <c r="DD257" s="137">
        <v>2</v>
      </c>
      <c r="DE257" s="136" t="s">
        <v>529</v>
      </c>
      <c r="DF257" s="136" t="s">
        <v>1131</v>
      </c>
      <c r="DG257" s="144">
        <v>1509</v>
      </c>
      <c r="DI257" s="136" t="s">
        <v>2383</v>
      </c>
      <c r="DJ257" s="136" t="s">
        <v>882</v>
      </c>
      <c r="DK257" s="137">
        <v>24</v>
      </c>
      <c r="DL257" s="136" t="s">
        <v>437</v>
      </c>
      <c r="DM257" s="136" t="s">
        <v>1707</v>
      </c>
      <c r="DN257" s="144">
        <v>1110</v>
      </c>
    </row>
    <row r="258" spans="1:118" x14ac:dyDescent="0.25">
      <c r="A258" s="81" t="s">
        <v>908</v>
      </c>
      <c r="B258" s="81" t="s">
        <v>909</v>
      </c>
      <c r="C258" s="81">
        <v>24</v>
      </c>
      <c r="D258" s="81" t="s">
        <v>529</v>
      </c>
      <c r="E258" s="81" t="s">
        <v>1213</v>
      </c>
      <c r="F258" s="81">
        <v>1472</v>
      </c>
      <c r="H258" s="81" t="s">
        <v>729</v>
      </c>
      <c r="I258" s="81" t="s">
        <v>730</v>
      </c>
      <c r="J258" s="81">
        <v>6</v>
      </c>
      <c r="K258" s="81" t="s">
        <v>436</v>
      </c>
      <c r="L258" s="81" t="s">
        <v>1097</v>
      </c>
      <c r="M258" s="81">
        <v>1392</v>
      </c>
      <c r="O258" s="81" t="s">
        <v>979</v>
      </c>
      <c r="P258" s="81" t="s">
        <v>980</v>
      </c>
      <c r="Q258" s="81">
        <v>12</v>
      </c>
      <c r="R258" s="81" t="s">
        <v>436</v>
      </c>
      <c r="S258" s="81" t="s">
        <v>1096</v>
      </c>
      <c r="T258" s="81">
        <v>1253</v>
      </c>
      <c r="V258" s="81" t="s">
        <v>747</v>
      </c>
      <c r="W258" s="81" t="s">
        <v>748</v>
      </c>
      <c r="X258" s="81">
        <v>12</v>
      </c>
      <c r="Y258" s="81" t="s">
        <v>437</v>
      </c>
      <c r="Z258" s="81" t="s">
        <v>1820</v>
      </c>
      <c r="AA258" s="81">
        <v>1097</v>
      </c>
      <c r="AC258" s="81" t="s">
        <v>973</v>
      </c>
      <c r="AD258" s="81" t="s">
        <v>974</v>
      </c>
      <c r="AE258" s="81">
        <v>12</v>
      </c>
      <c r="AF258" s="81" t="s">
        <v>437</v>
      </c>
      <c r="AG258" s="81" t="s">
        <v>1707</v>
      </c>
      <c r="AH258" s="81">
        <v>1110</v>
      </c>
      <c r="AJ258" s="81" t="s">
        <v>971</v>
      </c>
      <c r="AK258" s="81" t="s">
        <v>972</v>
      </c>
      <c r="AL258" s="81">
        <v>2</v>
      </c>
      <c r="AM258" s="81" t="s">
        <v>436</v>
      </c>
      <c r="AN258" s="81" t="s">
        <v>1235</v>
      </c>
      <c r="AO258" s="81">
        <v>1091</v>
      </c>
      <c r="AQ258" s="81" t="s">
        <v>765</v>
      </c>
      <c r="AR258" s="81" t="s">
        <v>766</v>
      </c>
      <c r="AS258" s="81">
        <v>6</v>
      </c>
      <c r="AT258" s="81" t="s">
        <v>529</v>
      </c>
      <c r="AU258" s="81" t="s">
        <v>1125</v>
      </c>
      <c r="AV258" s="81">
        <v>1084</v>
      </c>
      <c r="AX258" s="81" t="s">
        <v>733</v>
      </c>
      <c r="AY258" s="81" t="s">
        <v>734</v>
      </c>
      <c r="AZ258" s="81">
        <v>2</v>
      </c>
      <c r="BA258" s="81" t="s">
        <v>436</v>
      </c>
      <c r="BB258" s="81" t="s">
        <v>2072</v>
      </c>
      <c r="BC258" s="81">
        <v>1562</v>
      </c>
      <c r="BE258" s="81" t="s">
        <v>864</v>
      </c>
      <c r="BF258" s="81" t="s">
        <v>865</v>
      </c>
      <c r="BG258" s="81">
        <v>10</v>
      </c>
      <c r="BH258" s="81" t="s">
        <v>436</v>
      </c>
      <c r="BI258" s="81" t="s">
        <v>2327</v>
      </c>
      <c r="BJ258" s="81">
        <v>1515</v>
      </c>
      <c r="BL258" s="81" t="s">
        <v>2144</v>
      </c>
      <c r="BM258" s="81" t="s">
        <v>1501</v>
      </c>
      <c r="BN258" s="81">
        <v>1</v>
      </c>
      <c r="BO258" s="81" t="s">
        <v>436</v>
      </c>
      <c r="BP258" s="81" t="s">
        <v>2172</v>
      </c>
      <c r="BQ258" s="81">
        <v>1072</v>
      </c>
      <c r="BS258" s="81" t="s">
        <v>2321</v>
      </c>
      <c r="BT258" s="81" t="s">
        <v>901</v>
      </c>
      <c r="BU258" s="81">
        <v>1</v>
      </c>
      <c r="BV258" s="81" t="s">
        <v>529</v>
      </c>
      <c r="BW258" s="81" t="s">
        <v>1860</v>
      </c>
      <c r="BX258" s="81">
        <v>1115</v>
      </c>
      <c r="BZ258" s="81" t="s">
        <v>770</v>
      </c>
      <c r="CA258" s="81" t="s">
        <v>771</v>
      </c>
      <c r="CB258" s="81">
        <v>6</v>
      </c>
      <c r="CC258" s="81" t="s">
        <v>529</v>
      </c>
      <c r="CD258" s="81" t="s">
        <v>1141</v>
      </c>
      <c r="CE258" s="81">
        <v>1212</v>
      </c>
      <c r="CG258" s="81" t="s">
        <v>1794</v>
      </c>
      <c r="CH258" s="81" t="s">
        <v>1452</v>
      </c>
      <c r="CI258" s="81">
        <v>4</v>
      </c>
      <c r="CJ258" s="81" t="s">
        <v>436</v>
      </c>
      <c r="CK258" s="81" t="s">
        <v>1197</v>
      </c>
      <c r="CL258" s="81">
        <v>1531</v>
      </c>
      <c r="CN258" s="81" t="s">
        <v>897</v>
      </c>
      <c r="CO258" s="81" t="s">
        <v>898</v>
      </c>
      <c r="CP258" s="81">
        <v>4</v>
      </c>
      <c r="CQ258" s="81" t="s">
        <v>437</v>
      </c>
      <c r="CR258" s="81" t="s">
        <v>1183</v>
      </c>
      <c r="CS258" s="81">
        <v>1094</v>
      </c>
      <c r="CU258" s="136" t="s">
        <v>2228</v>
      </c>
      <c r="CV258" s="136" t="s">
        <v>925</v>
      </c>
      <c r="CW258" s="137">
        <v>48</v>
      </c>
      <c r="CX258" s="136" t="s">
        <v>529</v>
      </c>
      <c r="CY258" s="136" t="s">
        <v>1139</v>
      </c>
      <c r="CZ258" s="138">
        <v>1027</v>
      </c>
      <c r="DB258" s="136" t="s">
        <v>790</v>
      </c>
      <c r="DC258" s="136" t="s">
        <v>791</v>
      </c>
      <c r="DD258" s="137">
        <v>2</v>
      </c>
      <c r="DE258" s="136" t="s">
        <v>529</v>
      </c>
      <c r="DF258" s="136" t="s">
        <v>2419</v>
      </c>
      <c r="DG258" s="144">
        <v>1530</v>
      </c>
      <c r="DI258" s="136" t="s">
        <v>2383</v>
      </c>
      <c r="DJ258" s="136" t="s">
        <v>882</v>
      </c>
      <c r="DK258" s="137">
        <v>12</v>
      </c>
      <c r="DL258" s="136" t="s">
        <v>529</v>
      </c>
      <c r="DM258" s="136" t="s">
        <v>1100</v>
      </c>
      <c r="DN258" s="144">
        <v>1027</v>
      </c>
    </row>
    <row r="259" spans="1:118" x14ac:dyDescent="0.25">
      <c r="A259" s="81" t="s">
        <v>840</v>
      </c>
      <c r="B259" s="81" t="s">
        <v>841</v>
      </c>
      <c r="C259" s="81">
        <v>2</v>
      </c>
      <c r="D259" s="81" t="s">
        <v>529</v>
      </c>
      <c r="E259" s="81" t="s">
        <v>1213</v>
      </c>
      <c r="F259" s="81">
        <v>1472</v>
      </c>
      <c r="H259" s="81" t="s">
        <v>737</v>
      </c>
      <c r="I259" s="81" t="s">
        <v>738</v>
      </c>
      <c r="J259" s="81">
        <v>4</v>
      </c>
      <c r="K259" s="81" t="s">
        <v>436</v>
      </c>
      <c r="L259" s="81" t="s">
        <v>1097</v>
      </c>
      <c r="M259" s="81">
        <v>1392</v>
      </c>
      <c r="O259" s="81" t="s">
        <v>802</v>
      </c>
      <c r="P259" s="81" t="s">
        <v>803</v>
      </c>
      <c r="Q259" s="81">
        <v>2</v>
      </c>
      <c r="R259" s="81" t="s">
        <v>436</v>
      </c>
      <c r="S259" s="81" t="s">
        <v>1096</v>
      </c>
      <c r="T259" s="81">
        <v>1253</v>
      </c>
      <c r="V259" s="81" t="s">
        <v>804</v>
      </c>
      <c r="W259" s="81" t="s">
        <v>805</v>
      </c>
      <c r="X259" s="81">
        <v>12</v>
      </c>
      <c r="Y259" s="81" t="s">
        <v>529</v>
      </c>
      <c r="Z259" s="81" t="s">
        <v>1245</v>
      </c>
      <c r="AA259" s="81">
        <v>1100</v>
      </c>
      <c r="AC259" s="81" t="s">
        <v>973</v>
      </c>
      <c r="AD259" s="81" t="s">
        <v>974</v>
      </c>
      <c r="AE259" s="81">
        <v>12</v>
      </c>
      <c r="AF259" s="81" t="s">
        <v>436</v>
      </c>
      <c r="AG259" s="81" t="s">
        <v>1215</v>
      </c>
      <c r="AH259" s="81">
        <v>1102</v>
      </c>
      <c r="AJ259" s="81" t="s">
        <v>1069</v>
      </c>
      <c r="AK259" s="81" t="s">
        <v>1070</v>
      </c>
      <c r="AL259" s="81">
        <v>4</v>
      </c>
      <c r="AM259" s="81" t="s">
        <v>436</v>
      </c>
      <c r="AN259" s="81" t="s">
        <v>1235</v>
      </c>
      <c r="AO259" s="81">
        <v>1091</v>
      </c>
      <c r="AQ259" s="81" t="s">
        <v>810</v>
      </c>
      <c r="AR259" s="81" t="s">
        <v>811</v>
      </c>
      <c r="AS259" s="81">
        <v>6</v>
      </c>
      <c r="AT259" s="81" t="s">
        <v>529</v>
      </c>
      <c r="AU259" s="81" t="s">
        <v>1125</v>
      </c>
      <c r="AV259" s="81">
        <v>1084</v>
      </c>
      <c r="AX259" s="81" t="s">
        <v>733</v>
      </c>
      <c r="AY259" s="81" t="s">
        <v>734</v>
      </c>
      <c r="AZ259" s="81">
        <v>20</v>
      </c>
      <c r="BA259" s="81" t="s">
        <v>529</v>
      </c>
      <c r="BB259" s="81" t="s">
        <v>1175</v>
      </c>
      <c r="BC259" s="81">
        <v>1027</v>
      </c>
      <c r="BE259" s="81" t="s">
        <v>733</v>
      </c>
      <c r="BF259" s="81" t="s">
        <v>734</v>
      </c>
      <c r="BG259" s="81">
        <v>6</v>
      </c>
      <c r="BH259" s="81" t="s">
        <v>436</v>
      </c>
      <c r="BI259" s="81" t="s">
        <v>2327</v>
      </c>
      <c r="BJ259" s="81">
        <v>1515</v>
      </c>
      <c r="BL259" s="81" t="s">
        <v>806</v>
      </c>
      <c r="BM259" s="81" t="s">
        <v>807</v>
      </c>
      <c r="BN259" s="81">
        <v>12</v>
      </c>
      <c r="BO259" s="81" t="s">
        <v>436</v>
      </c>
      <c r="BP259" s="81" t="s">
        <v>2172</v>
      </c>
      <c r="BQ259" s="81">
        <v>1072</v>
      </c>
      <c r="BS259" s="81" t="s">
        <v>899</v>
      </c>
      <c r="BT259" s="81" t="s">
        <v>900</v>
      </c>
      <c r="BU259" s="81">
        <v>1</v>
      </c>
      <c r="BV259" s="81" t="s">
        <v>529</v>
      </c>
      <c r="BW259" s="81" t="s">
        <v>1860</v>
      </c>
      <c r="BX259" s="81">
        <v>1115</v>
      </c>
      <c r="BZ259" s="81" t="s">
        <v>772</v>
      </c>
      <c r="CA259" s="81" t="s">
        <v>773</v>
      </c>
      <c r="CB259" s="81">
        <v>4</v>
      </c>
      <c r="CC259" s="81" t="s">
        <v>529</v>
      </c>
      <c r="CD259" s="81" t="s">
        <v>1141</v>
      </c>
      <c r="CE259" s="81">
        <v>1212</v>
      </c>
      <c r="CG259" s="81" t="s">
        <v>1846</v>
      </c>
      <c r="CH259" s="81" t="s">
        <v>1570</v>
      </c>
      <c r="CI259" s="81">
        <v>1</v>
      </c>
      <c r="CJ259" s="81" t="s">
        <v>436</v>
      </c>
      <c r="CK259" s="81" t="s">
        <v>1197</v>
      </c>
      <c r="CL259" s="81">
        <v>1531</v>
      </c>
      <c r="CN259" s="81" t="s">
        <v>776</v>
      </c>
      <c r="CO259" s="81" t="s">
        <v>777</v>
      </c>
      <c r="CP259" s="81">
        <v>4</v>
      </c>
      <c r="CQ259" s="81" t="s">
        <v>529</v>
      </c>
      <c r="CR259" s="81" t="s">
        <v>1100</v>
      </c>
      <c r="CS259" s="81">
        <v>1027</v>
      </c>
      <c r="CU259" s="136" t="s">
        <v>747</v>
      </c>
      <c r="CV259" s="136" t="s">
        <v>748</v>
      </c>
      <c r="CW259" s="137">
        <v>48</v>
      </c>
      <c r="CX259" s="136" t="s">
        <v>529</v>
      </c>
      <c r="CY259" s="136" t="s">
        <v>1139</v>
      </c>
      <c r="CZ259" s="138">
        <v>1027</v>
      </c>
      <c r="DB259" s="136" t="s">
        <v>790</v>
      </c>
      <c r="DC259" s="136" t="s">
        <v>791</v>
      </c>
      <c r="DD259" s="137">
        <v>2</v>
      </c>
      <c r="DE259" s="136" t="s">
        <v>436</v>
      </c>
      <c r="DF259" s="136" t="s">
        <v>2369</v>
      </c>
      <c r="DG259" s="144">
        <v>1598</v>
      </c>
      <c r="DI259" s="136" t="s">
        <v>2383</v>
      </c>
      <c r="DJ259" s="136" t="s">
        <v>882</v>
      </c>
      <c r="DK259" s="137">
        <v>6</v>
      </c>
      <c r="DL259" s="136" t="s">
        <v>529</v>
      </c>
      <c r="DM259" s="136" t="s">
        <v>1694</v>
      </c>
      <c r="DN259" s="144">
        <v>1504</v>
      </c>
    </row>
    <row r="260" spans="1:118" x14ac:dyDescent="0.25">
      <c r="A260" s="81" t="s">
        <v>988</v>
      </c>
      <c r="B260" s="81" t="s">
        <v>1937</v>
      </c>
      <c r="C260" s="81">
        <v>12</v>
      </c>
      <c r="D260" s="81" t="s">
        <v>529</v>
      </c>
      <c r="E260" s="81" t="s">
        <v>1213</v>
      </c>
      <c r="F260" s="81">
        <v>1472</v>
      </c>
      <c r="H260" s="81" t="s">
        <v>804</v>
      </c>
      <c r="I260" s="81" t="s">
        <v>805</v>
      </c>
      <c r="J260" s="81">
        <v>12</v>
      </c>
      <c r="K260" s="81" t="s">
        <v>436</v>
      </c>
      <c r="L260" s="81" t="s">
        <v>1217</v>
      </c>
      <c r="M260" s="81">
        <v>1160</v>
      </c>
      <c r="O260" s="81" t="s">
        <v>942</v>
      </c>
      <c r="P260" s="81" t="s">
        <v>943</v>
      </c>
      <c r="Q260" s="81">
        <v>12</v>
      </c>
      <c r="R260" s="81" t="s">
        <v>436</v>
      </c>
      <c r="S260" s="81" t="s">
        <v>1096</v>
      </c>
      <c r="T260" s="81">
        <v>1253</v>
      </c>
      <c r="V260" s="81" t="s">
        <v>776</v>
      </c>
      <c r="W260" s="81" t="s">
        <v>777</v>
      </c>
      <c r="X260" s="81">
        <v>1</v>
      </c>
      <c r="Y260" s="81" t="s">
        <v>529</v>
      </c>
      <c r="Z260" s="81" t="s">
        <v>1245</v>
      </c>
      <c r="AA260" s="81">
        <v>1100</v>
      </c>
      <c r="AC260" s="81" t="s">
        <v>895</v>
      </c>
      <c r="AD260" s="81" t="s">
        <v>896</v>
      </c>
      <c r="AE260" s="81">
        <v>12</v>
      </c>
      <c r="AF260" s="81" t="s">
        <v>529</v>
      </c>
      <c r="AG260" s="81" t="s">
        <v>1240</v>
      </c>
      <c r="AH260" s="81">
        <v>1378</v>
      </c>
      <c r="AJ260" s="81" t="s">
        <v>990</v>
      </c>
      <c r="AK260" s="81" t="s">
        <v>991</v>
      </c>
      <c r="AL260" s="81">
        <v>4</v>
      </c>
      <c r="AM260" s="81" t="s">
        <v>436</v>
      </c>
      <c r="AN260" s="81" t="s">
        <v>1235</v>
      </c>
      <c r="AO260" s="81">
        <v>1091</v>
      </c>
      <c r="AQ260" s="81" t="s">
        <v>737</v>
      </c>
      <c r="AR260" s="81" t="s">
        <v>738</v>
      </c>
      <c r="AS260" s="81">
        <v>4</v>
      </c>
      <c r="AT260" s="81" t="s">
        <v>529</v>
      </c>
      <c r="AU260" s="81" t="s">
        <v>1125</v>
      </c>
      <c r="AV260" s="81">
        <v>1084</v>
      </c>
      <c r="AX260" s="81" t="s">
        <v>733</v>
      </c>
      <c r="AY260" s="81" t="s">
        <v>734</v>
      </c>
      <c r="AZ260" s="81">
        <v>120</v>
      </c>
      <c r="BA260" s="81" t="s">
        <v>436</v>
      </c>
      <c r="BB260" s="81" t="s">
        <v>1195</v>
      </c>
      <c r="BC260" s="81">
        <v>1237</v>
      </c>
      <c r="BE260" s="81" t="s">
        <v>729</v>
      </c>
      <c r="BF260" s="81" t="s">
        <v>730</v>
      </c>
      <c r="BG260" s="81">
        <v>6</v>
      </c>
      <c r="BH260" s="81" t="s">
        <v>436</v>
      </c>
      <c r="BI260" s="81" t="s">
        <v>2327</v>
      </c>
      <c r="BJ260" s="81">
        <v>1515</v>
      </c>
      <c r="BL260" s="81" t="s">
        <v>747</v>
      </c>
      <c r="BM260" s="81" t="s">
        <v>748</v>
      </c>
      <c r="BN260" s="81">
        <v>12</v>
      </c>
      <c r="BO260" s="81" t="s">
        <v>436</v>
      </c>
      <c r="BP260" s="81" t="s">
        <v>2172</v>
      </c>
      <c r="BQ260" s="81">
        <v>1072</v>
      </c>
      <c r="BS260" s="81" t="s">
        <v>796</v>
      </c>
      <c r="BT260" s="81" t="s">
        <v>797</v>
      </c>
      <c r="BU260" s="81">
        <v>1</v>
      </c>
      <c r="BV260" s="81" t="s">
        <v>529</v>
      </c>
      <c r="BW260" s="81" t="s">
        <v>1860</v>
      </c>
      <c r="BX260" s="81">
        <v>1115</v>
      </c>
      <c r="BZ260" s="81" t="s">
        <v>948</v>
      </c>
      <c r="CA260" s="81" t="s">
        <v>949</v>
      </c>
      <c r="CB260" s="81">
        <v>4</v>
      </c>
      <c r="CC260" s="81" t="s">
        <v>529</v>
      </c>
      <c r="CD260" s="81" t="s">
        <v>1141</v>
      </c>
      <c r="CE260" s="81">
        <v>1212</v>
      </c>
      <c r="CG260" s="81" t="s">
        <v>1071</v>
      </c>
      <c r="CH260" s="81" t="s">
        <v>1072</v>
      </c>
      <c r="CI260" s="81">
        <v>1</v>
      </c>
      <c r="CJ260" s="81" t="s">
        <v>436</v>
      </c>
      <c r="CK260" s="81" t="s">
        <v>1816</v>
      </c>
      <c r="CL260" s="81">
        <v>1168</v>
      </c>
      <c r="CN260" s="81" t="s">
        <v>727</v>
      </c>
      <c r="CO260" s="81" t="s">
        <v>728</v>
      </c>
      <c r="CP260" s="81">
        <v>2</v>
      </c>
      <c r="CQ260" s="81" t="s">
        <v>436</v>
      </c>
      <c r="CR260" s="81" t="s">
        <v>1188</v>
      </c>
      <c r="CS260" s="81">
        <v>1481</v>
      </c>
      <c r="CU260" s="136" t="s">
        <v>2264</v>
      </c>
      <c r="CV260" s="136" t="s">
        <v>896</v>
      </c>
      <c r="CW260" s="137">
        <v>12</v>
      </c>
      <c r="CX260" s="136" t="s">
        <v>436</v>
      </c>
      <c r="CY260" s="136" t="s">
        <v>1114</v>
      </c>
      <c r="CZ260" s="138">
        <v>1011</v>
      </c>
      <c r="DB260" s="136" t="s">
        <v>790</v>
      </c>
      <c r="DC260" s="136" t="s">
        <v>791</v>
      </c>
      <c r="DD260" s="137">
        <v>2</v>
      </c>
      <c r="DE260" s="136" t="s">
        <v>437</v>
      </c>
      <c r="DF260" s="136" t="s">
        <v>1186</v>
      </c>
      <c r="DG260" s="144">
        <v>1043</v>
      </c>
      <c r="DI260" s="136" t="s">
        <v>2380</v>
      </c>
      <c r="DJ260" s="136" t="s">
        <v>866</v>
      </c>
      <c r="DK260" s="137">
        <v>50</v>
      </c>
      <c r="DL260" s="136" t="s">
        <v>1173</v>
      </c>
      <c r="DM260" s="136" t="s">
        <v>2316</v>
      </c>
      <c r="DN260" s="144">
        <v>0</v>
      </c>
    </row>
    <row r="261" spans="1:118" x14ac:dyDescent="0.25">
      <c r="A261" s="81" t="s">
        <v>814</v>
      </c>
      <c r="B261" s="81" t="s">
        <v>815</v>
      </c>
      <c r="C261" s="81">
        <v>48</v>
      </c>
      <c r="D261" s="81" t="s">
        <v>529</v>
      </c>
      <c r="E261" s="81" t="s">
        <v>1213</v>
      </c>
      <c r="F261" s="81">
        <v>1472</v>
      </c>
      <c r="H261" s="81" t="s">
        <v>869</v>
      </c>
      <c r="I261" s="81" t="s">
        <v>870</v>
      </c>
      <c r="J261" s="81">
        <v>12</v>
      </c>
      <c r="K261" s="81" t="s">
        <v>436</v>
      </c>
      <c r="L261" s="81" t="s">
        <v>1217</v>
      </c>
      <c r="M261" s="81">
        <v>1160</v>
      </c>
      <c r="O261" s="81" t="s">
        <v>765</v>
      </c>
      <c r="P261" s="81" t="s">
        <v>766</v>
      </c>
      <c r="Q261" s="81">
        <v>6</v>
      </c>
      <c r="R261" s="81" t="s">
        <v>436</v>
      </c>
      <c r="S261" s="81" t="s">
        <v>1096</v>
      </c>
      <c r="T261" s="81">
        <v>1253</v>
      </c>
      <c r="V261" s="81" t="s">
        <v>908</v>
      </c>
      <c r="W261" s="81" t="s">
        <v>909</v>
      </c>
      <c r="X261" s="81">
        <v>12</v>
      </c>
      <c r="Y261" s="81" t="s">
        <v>529</v>
      </c>
      <c r="Z261" s="81" t="s">
        <v>1245</v>
      </c>
      <c r="AA261" s="81">
        <v>1100</v>
      </c>
      <c r="AC261" s="81" t="s">
        <v>747</v>
      </c>
      <c r="AD261" s="81" t="s">
        <v>748</v>
      </c>
      <c r="AE261" s="81">
        <v>12</v>
      </c>
      <c r="AF261" s="81" t="s">
        <v>529</v>
      </c>
      <c r="AG261" s="81" t="s">
        <v>1720</v>
      </c>
      <c r="AH261" s="81">
        <v>1101</v>
      </c>
      <c r="AJ261" s="81" t="s">
        <v>997</v>
      </c>
      <c r="AK261" s="81" t="s">
        <v>998</v>
      </c>
      <c r="AL261" s="81">
        <v>2</v>
      </c>
      <c r="AM261" s="81" t="s">
        <v>436</v>
      </c>
      <c r="AN261" s="81" t="s">
        <v>1235</v>
      </c>
      <c r="AO261" s="81">
        <v>1091</v>
      </c>
      <c r="AQ261" s="81" t="s">
        <v>729</v>
      </c>
      <c r="AR261" s="81" t="s">
        <v>730</v>
      </c>
      <c r="AS261" s="81">
        <v>4</v>
      </c>
      <c r="AT261" s="81" t="s">
        <v>529</v>
      </c>
      <c r="AU261" s="81" t="s">
        <v>1125</v>
      </c>
      <c r="AV261" s="81">
        <v>1084</v>
      </c>
      <c r="AX261" s="81" t="s">
        <v>733</v>
      </c>
      <c r="AY261" s="81" t="s">
        <v>734</v>
      </c>
      <c r="AZ261" s="81">
        <v>4</v>
      </c>
      <c r="BA261" s="81" t="s">
        <v>436</v>
      </c>
      <c r="BB261" s="81" t="s">
        <v>1715</v>
      </c>
      <c r="BC261" s="81">
        <v>1137</v>
      </c>
      <c r="BE261" s="81" t="s">
        <v>1075</v>
      </c>
      <c r="BF261" s="81" t="s">
        <v>1076</v>
      </c>
      <c r="BG261" s="81">
        <v>5</v>
      </c>
      <c r="BH261" s="81" t="s">
        <v>436</v>
      </c>
      <c r="BI261" s="81" t="s">
        <v>2327</v>
      </c>
      <c r="BJ261" s="81">
        <v>1515</v>
      </c>
      <c r="BL261" s="81" t="s">
        <v>963</v>
      </c>
      <c r="BM261" s="81" t="s">
        <v>964</v>
      </c>
      <c r="BN261" s="81">
        <v>12</v>
      </c>
      <c r="BO261" s="81" t="s">
        <v>529</v>
      </c>
      <c r="BP261" s="81" t="s">
        <v>1199</v>
      </c>
      <c r="BQ261" s="81">
        <v>1001</v>
      </c>
      <c r="BS261" s="81" t="s">
        <v>834</v>
      </c>
      <c r="BT261" s="81" t="s">
        <v>835</v>
      </c>
      <c r="BU261" s="81">
        <v>1</v>
      </c>
      <c r="BV261" s="81" t="s">
        <v>529</v>
      </c>
      <c r="BW261" s="81" t="s">
        <v>1860</v>
      </c>
      <c r="BX261" s="81">
        <v>1115</v>
      </c>
      <c r="BZ261" s="81" t="s">
        <v>816</v>
      </c>
      <c r="CA261" s="81" t="s">
        <v>817</v>
      </c>
      <c r="CB261" s="81">
        <v>8</v>
      </c>
      <c r="CC261" s="81" t="s">
        <v>529</v>
      </c>
      <c r="CD261" s="81" t="s">
        <v>1141</v>
      </c>
      <c r="CE261" s="81">
        <v>1212</v>
      </c>
      <c r="CG261" s="81" t="s">
        <v>808</v>
      </c>
      <c r="CH261" s="81" t="s">
        <v>809</v>
      </c>
      <c r="CI261" s="81">
        <v>12</v>
      </c>
      <c r="CJ261" s="81" t="s">
        <v>436</v>
      </c>
      <c r="CK261" s="81" t="s">
        <v>1816</v>
      </c>
      <c r="CL261" s="81">
        <v>1168</v>
      </c>
      <c r="CN261" s="81" t="s">
        <v>768</v>
      </c>
      <c r="CO261" s="81" t="s">
        <v>769</v>
      </c>
      <c r="CP261" s="81">
        <v>4</v>
      </c>
      <c r="CQ261" s="81" t="s">
        <v>436</v>
      </c>
      <c r="CR261" s="81" t="s">
        <v>1188</v>
      </c>
      <c r="CS261" s="81">
        <v>1481</v>
      </c>
      <c r="CU261" s="136" t="s">
        <v>2380</v>
      </c>
      <c r="CV261" s="136" t="s">
        <v>866</v>
      </c>
      <c r="CW261" s="137">
        <v>12</v>
      </c>
      <c r="CX261" s="136" t="s">
        <v>529</v>
      </c>
      <c r="CY261" s="136" t="s">
        <v>1158</v>
      </c>
      <c r="CZ261" s="138">
        <v>1378</v>
      </c>
      <c r="DB261" s="136" t="s">
        <v>790</v>
      </c>
      <c r="DC261" s="136" t="s">
        <v>791</v>
      </c>
      <c r="DD261" s="137">
        <v>2</v>
      </c>
      <c r="DE261" s="136" t="s">
        <v>436</v>
      </c>
      <c r="DF261" s="136" t="s">
        <v>2198</v>
      </c>
      <c r="DG261" s="144">
        <v>1587</v>
      </c>
      <c r="DI261" s="136" t="s">
        <v>2380</v>
      </c>
      <c r="DJ261" s="136" t="s">
        <v>866</v>
      </c>
      <c r="DK261" s="137">
        <v>12</v>
      </c>
      <c r="DL261" s="136" t="s">
        <v>437</v>
      </c>
      <c r="DM261" s="136" t="s">
        <v>1180</v>
      </c>
      <c r="DN261" s="144">
        <v>1194</v>
      </c>
    </row>
    <row r="262" spans="1:118" x14ac:dyDescent="0.25">
      <c r="A262" s="81" t="s">
        <v>979</v>
      </c>
      <c r="B262" s="81" t="s">
        <v>980</v>
      </c>
      <c r="C262" s="81">
        <v>12</v>
      </c>
      <c r="D262" s="81" t="s">
        <v>529</v>
      </c>
      <c r="E262" s="81" t="s">
        <v>1213</v>
      </c>
      <c r="F262" s="81">
        <v>1472</v>
      </c>
      <c r="H262" s="81" t="s">
        <v>2320</v>
      </c>
      <c r="I262" s="81" t="s">
        <v>1059</v>
      </c>
      <c r="J262" s="81">
        <v>12</v>
      </c>
      <c r="K262" s="81" t="s">
        <v>436</v>
      </c>
      <c r="L262" s="81" t="s">
        <v>1217</v>
      </c>
      <c r="M262" s="81">
        <v>1160</v>
      </c>
      <c r="O262" s="81" t="s">
        <v>770</v>
      </c>
      <c r="P262" s="81" t="s">
        <v>771</v>
      </c>
      <c r="Q262" s="81">
        <v>4</v>
      </c>
      <c r="R262" s="81" t="s">
        <v>436</v>
      </c>
      <c r="S262" s="81" t="s">
        <v>1096</v>
      </c>
      <c r="T262" s="81">
        <v>1253</v>
      </c>
      <c r="V262" s="81" t="s">
        <v>973</v>
      </c>
      <c r="W262" s="81" t="s">
        <v>974</v>
      </c>
      <c r="X262" s="81">
        <v>12</v>
      </c>
      <c r="Y262" s="81" t="s">
        <v>529</v>
      </c>
      <c r="Z262" s="81" t="s">
        <v>1245</v>
      </c>
      <c r="AA262" s="81">
        <v>1100</v>
      </c>
      <c r="AC262" s="81" t="s">
        <v>747</v>
      </c>
      <c r="AD262" s="81" t="s">
        <v>748</v>
      </c>
      <c r="AE262" s="81">
        <v>12</v>
      </c>
      <c r="AF262" s="81" t="s">
        <v>437</v>
      </c>
      <c r="AG262" s="81" t="s">
        <v>1730</v>
      </c>
      <c r="AH262" s="81">
        <v>1180</v>
      </c>
      <c r="AJ262" s="81" t="s">
        <v>1071</v>
      </c>
      <c r="AK262" s="81" t="s">
        <v>1072</v>
      </c>
      <c r="AL262" s="81">
        <v>4</v>
      </c>
      <c r="AM262" s="81" t="s">
        <v>436</v>
      </c>
      <c r="AN262" s="81" t="s">
        <v>1235</v>
      </c>
      <c r="AO262" s="81">
        <v>1091</v>
      </c>
      <c r="AQ262" s="81" t="s">
        <v>871</v>
      </c>
      <c r="AR262" s="81" t="s">
        <v>872</v>
      </c>
      <c r="AS262" s="81">
        <v>6</v>
      </c>
      <c r="AT262" s="81" t="s">
        <v>529</v>
      </c>
      <c r="AU262" s="81" t="s">
        <v>1092</v>
      </c>
      <c r="AV262" s="81">
        <v>1209</v>
      </c>
      <c r="AX262" s="81" t="s">
        <v>733</v>
      </c>
      <c r="AY262" s="81" t="s">
        <v>734</v>
      </c>
      <c r="AZ262" s="81">
        <v>4</v>
      </c>
      <c r="BA262" s="81" t="s">
        <v>436</v>
      </c>
      <c r="BB262" s="81" t="s">
        <v>1762</v>
      </c>
      <c r="BC262" s="81">
        <v>1475</v>
      </c>
      <c r="BE262" s="81" t="s">
        <v>739</v>
      </c>
      <c r="BF262" s="81" t="s">
        <v>740</v>
      </c>
      <c r="BG262" s="81">
        <v>2</v>
      </c>
      <c r="BH262" s="81" t="s">
        <v>436</v>
      </c>
      <c r="BI262" s="81" t="s">
        <v>2327</v>
      </c>
      <c r="BJ262" s="81">
        <v>1515</v>
      </c>
      <c r="BL262" s="81" t="s">
        <v>1676</v>
      </c>
      <c r="BM262" s="81" t="s">
        <v>1378</v>
      </c>
      <c r="BN262" s="81">
        <v>12</v>
      </c>
      <c r="BO262" s="81" t="s">
        <v>529</v>
      </c>
      <c r="BP262" s="81" t="s">
        <v>1199</v>
      </c>
      <c r="BQ262" s="81">
        <v>1001</v>
      </c>
      <c r="BS262" s="81" t="s">
        <v>930</v>
      </c>
      <c r="BT262" s="81" t="s">
        <v>931</v>
      </c>
      <c r="BU262" s="81">
        <v>5</v>
      </c>
      <c r="BV262" s="81" t="s">
        <v>529</v>
      </c>
      <c r="BW262" s="81" t="s">
        <v>1860</v>
      </c>
      <c r="BX262" s="81">
        <v>1115</v>
      </c>
      <c r="BZ262" s="81" t="s">
        <v>864</v>
      </c>
      <c r="CA262" s="81" t="s">
        <v>865</v>
      </c>
      <c r="CB262" s="81">
        <v>4</v>
      </c>
      <c r="CC262" s="81" t="s">
        <v>529</v>
      </c>
      <c r="CD262" s="81" t="s">
        <v>1141</v>
      </c>
      <c r="CE262" s="81">
        <v>1212</v>
      </c>
      <c r="CG262" s="81" t="s">
        <v>1067</v>
      </c>
      <c r="CH262" s="81" t="s">
        <v>1068</v>
      </c>
      <c r="CI262" s="81">
        <v>1</v>
      </c>
      <c r="CJ262" s="81" t="s">
        <v>436</v>
      </c>
      <c r="CK262" s="81" t="s">
        <v>1816</v>
      </c>
      <c r="CL262" s="81">
        <v>1168</v>
      </c>
      <c r="CN262" s="81" t="s">
        <v>772</v>
      </c>
      <c r="CO262" s="81" t="s">
        <v>773</v>
      </c>
      <c r="CP262" s="81">
        <v>4</v>
      </c>
      <c r="CQ262" s="81" t="s">
        <v>436</v>
      </c>
      <c r="CR262" s="81" t="s">
        <v>1188</v>
      </c>
      <c r="CS262" s="81">
        <v>1481</v>
      </c>
      <c r="CU262" s="136" t="s">
        <v>2387</v>
      </c>
      <c r="CV262" s="136" t="s">
        <v>877</v>
      </c>
      <c r="CW262" s="137">
        <v>12</v>
      </c>
      <c r="CX262" s="136" t="s">
        <v>529</v>
      </c>
      <c r="CY262" s="136" t="s">
        <v>1158</v>
      </c>
      <c r="CZ262" s="138">
        <v>1378</v>
      </c>
      <c r="DB262" s="136" t="s">
        <v>790</v>
      </c>
      <c r="DC262" s="136" t="s">
        <v>791</v>
      </c>
      <c r="DD262" s="137">
        <v>2</v>
      </c>
      <c r="DE262" s="136" t="s">
        <v>529</v>
      </c>
      <c r="DF262" s="136" t="s">
        <v>1824</v>
      </c>
      <c r="DG262" s="144">
        <v>1372</v>
      </c>
      <c r="DI262" s="136" t="s">
        <v>2380</v>
      </c>
      <c r="DJ262" s="136" t="s">
        <v>866</v>
      </c>
      <c r="DK262" s="137">
        <v>6</v>
      </c>
      <c r="DL262" s="136" t="s">
        <v>436</v>
      </c>
      <c r="DM262" s="136" t="s">
        <v>1690</v>
      </c>
      <c r="DN262" s="144">
        <v>1297</v>
      </c>
    </row>
    <row r="263" spans="1:118" x14ac:dyDescent="0.25">
      <c r="A263" s="81" t="s">
        <v>946</v>
      </c>
      <c r="B263" s="81" t="s">
        <v>947</v>
      </c>
      <c r="C263" s="81">
        <v>12</v>
      </c>
      <c r="D263" s="81" t="s">
        <v>529</v>
      </c>
      <c r="E263" s="81" t="s">
        <v>1213</v>
      </c>
      <c r="F263" s="81">
        <v>1472</v>
      </c>
      <c r="H263" s="81" t="s">
        <v>765</v>
      </c>
      <c r="I263" s="81" t="s">
        <v>766</v>
      </c>
      <c r="J263" s="81">
        <v>4</v>
      </c>
      <c r="K263" s="81" t="s">
        <v>436</v>
      </c>
      <c r="L263" s="81" t="s">
        <v>1217</v>
      </c>
      <c r="M263" s="81">
        <v>1160</v>
      </c>
      <c r="O263" s="81" t="s">
        <v>887</v>
      </c>
      <c r="P263" s="81" t="s">
        <v>888</v>
      </c>
      <c r="Q263" s="81">
        <v>6</v>
      </c>
      <c r="R263" s="81" t="s">
        <v>436</v>
      </c>
      <c r="S263" s="81" t="s">
        <v>1096</v>
      </c>
      <c r="T263" s="81">
        <v>1253</v>
      </c>
      <c r="V263" s="81" t="s">
        <v>948</v>
      </c>
      <c r="W263" s="81" t="s">
        <v>985</v>
      </c>
      <c r="X263" s="81">
        <v>4</v>
      </c>
      <c r="Y263" s="81" t="s">
        <v>529</v>
      </c>
      <c r="Z263" s="81" t="s">
        <v>1245</v>
      </c>
      <c r="AA263" s="81">
        <v>1100</v>
      </c>
      <c r="AC263" s="81" t="s">
        <v>1041</v>
      </c>
      <c r="AD263" s="81" t="s">
        <v>1042</v>
      </c>
      <c r="AE263" s="81">
        <v>12</v>
      </c>
      <c r="AF263" s="81" t="s">
        <v>437</v>
      </c>
      <c r="AG263" s="81" t="s">
        <v>1236</v>
      </c>
      <c r="AH263" s="81">
        <v>1506</v>
      </c>
      <c r="AJ263" s="81" t="s">
        <v>1031</v>
      </c>
      <c r="AK263" s="81" t="s">
        <v>1032</v>
      </c>
      <c r="AL263" s="81">
        <v>6</v>
      </c>
      <c r="AM263" s="81" t="s">
        <v>436</v>
      </c>
      <c r="AN263" s="81" t="s">
        <v>1235</v>
      </c>
      <c r="AO263" s="81">
        <v>1091</v>
      </c>
      <c r="AQ263" s="81" t="s">
        <v>847</v>
      </c>
      <c r="AR263" s="81" t="s">
        <v>848</v>
      </c>
      <c r="AS263" s="81">
        <v>6</v>
      </c>
      <c r="AT263" s="81" t="s">
        <v>529</v>
      </c>
      <c r="AU263" s="81" t="s">
        <v>1092</v>
      </c>
      <c r="AV263" s="81">
        <v>1209</v>
      </c>
      <c r="AX263" s="81" t="s">
        <v>733</v>
      </c>
      <c r="AY263" s="81" t="s">
        <v>734</v>
      </c>
      <c r="AZ263" s="81">
        <v>20</v>
      </c>
      <c r="BA263" s="81" t="s">
        <v>436</v>
      </c>
      <c r="BB263" s="81" t="s">
        <v>559</v>
      </c>
      <c r="BC263" s="81">
        <v>1529</v>
      </c>
      <c r="BE263" s="81" t="s">
        <v>826</v>
      </c>
      <c r="BF263" s="81" t="s">
        <v>827</v>
      </c>
      <c r="BG263" s="81">
        <v>30</v>
      </c>
      <c r="BH263" s="81" t="s">
        <v>436</v>
      </c>
      <c r="BI263" s="81" t="s">
        <v>2327</v>
      </c>
      <c r="BJ263" s="81">
        <v>1515</v>
      </c>
      <c r="BL263" s="81" t="s">
        <v>751</v>
      </c>
      <c r="BM263" s="81" t="s">
        <v>752</v>
      </c>
      <c r="BN263" s="81">
        <v>120</v>
      </c>
      <c r="BO263" s="81" t="s">
        <v>529</v>
      </c>
      <c r="BP263" s="81" t="s">
        <v>1199</v>
      </c>
      <c r="BQ263" s="81">
        <v>1001</v>
      </c>
      <c r="BS263" s="81" t="s">
        <v>864</v>
      </c>
      <c r="BT263" s="81" t="s">
        <v>865</v>
      </c>
      <c r="BU263" s="81">
        <v>4</v>
      </c>
      <c r="BV263" s="81" t="s">
        <v>529</v>
      </c>
      <c r="BW263" s="81" t="s">
        <v>1860</v>
      </c>
      <c r="BX263" s="81">
        <v>1115</v>
      </c>
      <c r="BZ263" s="81" t="s">
        <v>899</v>
      </c>
      <c r="CA263" s="81" t="s">
        <v>900</v>
      </c>
      <c r="CB263" s="81">
        <v>2</v>
      </c>
      <c r="CC263" s="81" t="s">
        <v>529</v>
      </c>
      <c r="CD263" s="81" t="s">
        <v>1141</v>
      </c>
      <c r="CE263" s="81">
        <v>1212</v>
      </c>
      <c r="CG263" s="81" t="s">
        <v>973</v>
      </c>
      <c r="CH263" s="81" t="s">
        <v>974</v>
      </c>
      <c r="CI263" s="81">
        <v>12</v>
      </c>
      <c r="CJ263" s="81" t="s">
        <v>436</v>
      </c>
      <c r="CK263" s="81" t="s">
        <v>1885</v>
      </c>
      <c r="CL263" s="81">
        <v>1295</v>
      </c>
      <c r="CN263" s="81" t="s">
        <v>733</v>
      </c>
      <c r="CO263" s="81" t="s">
        <v>734</v>
      </c>
      <c r="CP263" s="81">
        <v>4</v>
      </c>
      <c r="CQ263" s="81" t="s">
        <v>437</v>
      </c>
      <c r="CR263" s="81" t="s">
        <v>1183</v>
      </c>
      <c r="CS263" s="81">
        <v>1094</v>
      </c>
      <c r="CU263" s="136" t="s">
        <v>2231</v>
      </c>
      <c r="CV263" s="136" t="s">
        <v>2274</v>
      </c>
      <c r="CW263" s="137">
        <v>2</v>
      </c>
      <c r="CX263" s="136" t="s">
        <v>529</v>
      </c>
      <c r="CY263" s="136" t="s">
        <v>1158</v>
      </c>
      <c r="CZ263" s="138">
        <v>1378</v>
      </c>
      <c r="DB263" s="136" t="s">
        <v>790</v>
      </c>
      <c r="DC263" s="136" t="s">
        <v>791</v>
      </c>
      <c r="DD263" s="137">
        <v>1</v>
      </c>
      <c r="DE263" s="136" t="s">
        <v>529</v>
      </c>
      <c r="DF263" s="136" t="s">
        <v>1131</v>
      </c>
      <c r="DG263" s="144">
        <v>1509</v>
      </c>
      <c r="DI263" s="136" t="s">
        <v>2380</v>
      </c>
      <c r="DJ263" s="136" t="s">
        <v>866</v>
      </c>
      <c r="DK263" s="137">
        <v>6</v>
      </c>
      <c r="DL263" s="136" t="s">
        <v>437</v>
      </c>
      <c r="DM263" s="136" t="s">
        <v>1823</v>
      </c>
      <c r="DN263" s="144">
        <v>1259</v>
      </c>
    </row>
    <row r="264" spans="1:118" x14ac:dyDescent="0.25">
      <c r="A264" s="81" t="s">
        <v>780</v>
      </c>
      <c r="B264" s="81" t="s">
        <v>781</v>
      </c>
      <c r="C264" s="81">
        <v>36</v>
      </c>
      <c r="D264" s="81" t="s">
        <v>529</v>
      </c>
      <c r="E264" s="81" t="s">
        <v>1213</v>
      </c>
      <c r="F264" s="81">
        <v>1472</v>
      </c>
      <c r="H264" s="81" t="s">
        <v>816</v>
      </c>
      <c r="I264" s="81" t="s">
        <v>817</v>
      </c>
      <c r="J264" s="81">
        <v>4</v>
      </c>
      <c r="K264" s="81" t="s">
        <v>436</v>
      </c>
      <c r="L264" s="81" t="s">
        <v>1217</v>
      </c>
      <c r="M264" s="81">
        <v>1160</v>
      </c>
      <c r="O264" s="81" t="s">
        <v>751</v>
      </c>
      <c r="P264" s="81" t="s">
        <v>752</v>
      </c>
      <c r="Q264" s="81">
        <v>12</v>
      </c>
      <c r="R264" s="81" t="s">
        <v>436</v>
      </c>
      <c r="S264" s="81" t="s">
        <v>1835</v>
      </c>
      <c r="T264" s="81">
        <v>1163</v>
      </c>
      <c r="V264" s="81" t="s">
        <v>747</v>
      </c>
      <c r="W264" s="81" t="s">
        <v>748</v>
      </c>
      <c r="X264" s="81">
        <v>12</v>
      </c>
      <c r="Y264" s="81" t="s">
        <v>529</v>
      </c>
      <c r="Z264" s="81" t="s">
        <v>1720</v>
      </c>
      <c r="AA264" s="81">
        <v>1101</v>
      </c>
      <c r="AC264" s="81" t="s">
        <v>895</v>
      </c>
      <c r="AD264" s="81" t="s">
        <v>896</v>
      </c>
      <c r="AE264" s="81">
        <v>12</v>
      </c>
      <c r="AF264" s="81" t="s">
        <v>529</v>
      </c>
      <c r="AG264" s="81" t="s">
        <v>1102</v>
      </c>
      <c r="AH264" s="81">
        <v>1081</v>
      </c>
      <c r="AJ264" s="81" t="s">
        <v>1073</v>
      </c>
      <c r="AK264" s="81" t="s">
        <v>1074</v>
      </c>
      <c r="AL264" s="81">
        <v>2</v>
      </c>
      <c r="AM264" s="81" t="s">
        <v>436</v>
      </c>
      <c r="AN264" s="81" t="s">
        <v>1235</v>
      </c>
      <c r="AO264" s="81">
        <v>1091</v>
      </c>
      <c r="AQ264" s="81" t="s">
        <v>878</v>
      </c>
      <c r="AR264" s="81" t="s">
        <v>879</v>
      </c>
      <c r="AS264" s="81">
        <v>6</v>
      </c>
      <c r="AT264" s="81" t="s">
        <v>529</v>
      </c>
      <c r="AU264" s="81" t="s">
        <v>1092</v>
      </c>
      <c r="AV264" s="81">
        <v>1209</v>
      </c>
      <c r="AX264" s="81" t="s">
        <v>733</v>
      </c>
      <c r="AY264" s="81" t="s">
        <v>734</v>
      </c>
      <c r="AZ264" s="81">
        <v>4</v>
      </c>
      <c r="BA264" s="81" t="s">
        <v>436</v>
      </c>
      <c r="BB264" s="81" t="s">
        <v>1137</v>
      </c>
      <c r="BC264" s="81">
        <v>1160</v>
      </c>
      <c r="BE264" s="81" t="s">
        <v>753</v>
      </c>
      <c r="BF264" s="81" t="s">
        <v>754</v>
      </c>
      <c r="BG264" s="81">
        <v>12</v>
      </c>
      <c r="BH264" s="81" t="s">
        <v>529</v>
      </c>
      <c r="BI264" s="81" t="s">
        <v>1681</v>
      </c>
      <c r="BJ264" s="81">
        <v>1327</v>
      </c>
      <c r="BL264" s="81" t="s">
        <v>965</v>
      </c>
      <c r="BM264" s="81" t="s">
        <v>966</v>
      </c>
      <c r="BN264" s="81">
        <v>12</v>
      </c>
      <c r="BO264" s="81" t="s">
        <v>529</v>
      </c>
      <c r="BP264" s="81" t="s">
        <v>1199</v>
      </c>
      <c r="BQ264" s="81">
        <v>1001</v>
      </c>
      <c r="BS264" s="81" t="s">
        <v>802</v>
      </c>
      <c r="BT264" s="81" t="s">
        <v>803</v>
      </c>
      <c r="BU264" s="81">
        <v>2</v>
      </c>
      <c r="BV264" s="81" t="s">
        <v>436</v>
      </c>
      <c r="BW264" s="81" t="s">
        <v>1110</v>
      </c>
      <c r="BX264" s="81">
        <v>1253</v>
      </c>
      <c r="BZ264" s="81" t="s">
        <v>889</v>
      </c>
      <c r="CA264" s="81" t="s">
        <v>890</v>
      </c>
      <c r="CB264" s="81">
        <v>2</v>
      </c>
      <c r="CC264" s="81" t="s">
        <v>529</v>
      </c>
      <c r="CD264" s="81" t="s">
        <v>1141</v>
      </c>
      <c r="CE264" s="81">
        <v>1212</v>
      </c>
      <c r="CG264" s="81" t="s">
        <v>979</v>
      </c>
      <c r="CH264" s="81" t="s">
        <v>980</v>
      </c>
      <c r="CI264" s="81">
        <v>12</v>
      </c>
      <c r="CJ264" s="81" t="s">
        <v>437</v>
      </c>
      <c r="CK264" s="81" t="s">
        <v>1181</v>
      </c>
      <c r="CL264" s="81">
        <v>1044</v>
      </c>
      <c r="CN264" s="81" t="s">
        <v>816</v>
      </c>
      <c r="CO264" s="81" t="s">
        <v>817</v>
      </c>
      <c r="CP264" s="81">
        <v>10</v>
      </c>
      <c r="CQ264" s="81" t="s">
        <v>436</v>
      </c>
      <c r="CR264" s="81" t="s">
        <v>2223</v>
      </c>
      <c r="CS264" s="81">
        <v>1590</v>
      </c>
      <c r="CU264" s="136" t="s">
        <v>2270</v>
      </c>
      <c r="CV264" s="136" t="s">
        <v>848</v>
      </c>
      <c r="CW264" s="137">
        <v>6</v>
      </c>
      <c r="CX264" s="136" t="s">
        <v>529</v>
      </c>
      <c r="CY264" s="136" t="s">
        <v>1132</v>
      </c>
      <c r="CZ264" s="138">
        <v>1081</v>
      </c>
      <c r="DB264" s="136" t="s">
        <v>802</v>
      </c>
      <c r="DC264" s="136" t="s">
        <v>803</v>
      </c>
      <c r="DD264" s="137">
        <v>2</v>
      </c>
      <c r="DE264" s="136" t="s">
        <v>436</v>
      </c>
      <c r="DF264" s="136" t="s">
        <v>2156</v>
      </c>
      <c r="DG264" s="144">
        <v>1377</v>
      </c>
      <c r="DI264" s="136" t="s">
        <v>2380</v>
      </c>
      <c r="DJ264" s="136" t="s">
        <v>866</v>
      </c>
      <c r="DK264" s="137">
        <v>12</v>
      </c>
      <c r="DL264" s="136" t="s">
        <v>436</v>
      </c>
      <c r="DM264" s="136" t="s">
        <v>2109</v>
      </c>
      <c r="DN264" s="144">
        <v>1025</v>
      </c>
    </row>
    <row r="265" spans="1:118" x14ac:dyDescent="0.25">
      <c r="A265" s="81" t="s">
        <v>904</v>
      </c>
      <c r="B265" s="81" t="s">
        <v>905</v>
      </c>
      <c r="C265" s="81">
        <v>2</v>
      </c>
      <c r="D265" s="81" t="s">
        <v>529</v>
      </c>
      <c r="E265" s="81" t="s">
        <v>1213</v>
      </c>
      <c r="F265" s="81">
        <v>1472</v>
      </c>
      <c r="H265" s="81" t="s">
        <v>864</v>
      </c>
      <c r="I265" s="81" t="s">
        <v>865</v>
      </c>
      <c r="J265" s="81">
        <v>4</v>
      </c>
      <c r="K265" s="81" t="s">
        <v>436</v>
      </c>
      <c r="L265" s="81" t="s">
        <v>1217</v>
      </c>
      <c r="M265" s="81">
        <v>1160</v>
      </c>
      <c r="O265" s="81" t="s">
        <v>981</v>
      </c>
      <c r="P265" s="81" t="s">
        <v>982</v>
      </c>
      <c r="Q265" s="81">
        <v>2</v>
      </c>
      <c r="R265" s="81" t="s">
        <v>436</v>
      </c>
      <c r="S265" s="81" t="s">
        <v>1835</v>
      </c>
      <c r="T265" s="81">
        <v>1163</v>
      </c>
      <c r="V265" s="81" t="s">
        <v>1060</v>
      </c>
      <c r="W265" s="81" t="s">
        <v>787</v>
      </c>
      <c r="X265" s="81">
        <v>24</v>
      </c>
      <c r="Y265" s="81" t="s">
        <v>529</v>
      </c>
      <c r="Z265" s="81" t="s">
        <v>1720</v>
      </c>
      <c r="AA265" s="81">
        <v>1101</v>
      </c>
      <c r="AC265" s="81" t="s">
        <v>806</v>
      </c>
      <c r="AD265" s="81" t="s">
        <v>807</v>
      </c>
      <c r="AE265" s="81">
        <v>12</v>
      </c>
      <c r="AF265" s="81" t="s">
        <v>437</v>
      </c>
      <c r="AG265" s="81" t="s">
        <v>1701</v>
      </c>
      <c r="AH265" s="81">
        <v>1191</v>
      </c>
      <c r="AJ265" s="81" t="s">
        <v>1075</v>
      </c>
      <c r="AK265" s="81" t="s">
        <v>1076</v>
      </c>
      <c r="AL265" s="81">
        <v>2</v>
      </c>
      <c r="AM265" s="81" t="s">
        <v>436</v>
      </c>
      <c r="AN265" s="81" t="s">
        <v>1235</v>
      </c>
      <c r="AO265" s="81">
        <v>1091</v>
      </c>
      <c r="AQ265" s="81" t="s">
        <v>765</v>
      </c>
      <c r="AR265" s="81" t="s">
        <v>766</v>
      </c>
      <c r="AS265" s="81">
        <v>6</v>
      </c>
      <c r="AT265" s="81" t="s">
        <v>529</v>
      </c>
      <c r="AU265" s="81" t="s">
        <v>1092</v>
      </c>
      <c r="AV265" s="81">
        <v>1209</v>
      </c>
      <c r="AX265" s="81" t="s">
        <v>733</v>
      </c>
      <c r="AY265" s="81" t="s">
        <v>734</v>
      </c>
      <c r="AZ265" s="81">
        <v>6</v>
      </c>
      <c r="BA265" s="81" t="s">
        <v>436</v>
      </c>
      <c r="BB265" s="81" t="s">
        <v>1110</v>
      </c>
      <c r="BC265" s="81">
        <v>1253</v>
      </c>
      <c r="BE265" s="81" t="s">
        <v>860</v>
      </c>
      <c r="BF265" s="81" t="s">
        <v>861</v>
      </c>
      <c r="BG265" s="81">
        <v>12</v>
      </c>
      <c r="BH265" s="81" t="s">
        <v>529</v>
      </c>
      <c r="BI265" s="81" t="s">
        <v>1681</v>
      </c>
      <c r="BJ265" s="81">
        <v>1327</v>
      </c>
      <c r="BL265" s="81" t="s">
        <v>979</v>
      </c>
      <c r="BM265" s="81" t="s">
        <v>980</v>
      </c>
      <c r="BN265" s="81">
        <v>12</v>
      </c>
      <c r="BO265" s="81" t="s">
        <v>529</v>
      </c>
      <c r="BP265" s="81" t="s">
        <v>1199</v>
      </c>
      <c r="BQ265" s="81">
        <v>1001</v>
      </c>
      <c r="BS265" s="81" t="s">
        <v>856</v>
      </c>
      <c r="BT265" s="81" t="s">
        <v>857</v>
      </c>
      <c r="BU265" s="81">
        <v>2</v>
      </c>
      <c r="BV265" s="81" t="s">
        <v>436</v>
      </c>
      <c r="BW265" s="81" t="s">
        <v>1110</v>
      </c>
      <c r="BX265" s="81">
        <v>1253</v>
      </c>
      <c r="BZ265" s="81" t="s">
        <v>2321</v>
      </c>
      <c r="CA265" s="81" t="s">
        <v>901</v>
      </c>
      <c r="CB265" s="81">
        <v>2</v>
      </c>
      <c r="CC265" s="81" t="s">
        <v>529</v>
      </c>
      <c r="CD265" s="81" t="s">
        <v>1141</v>
      </c>
      <c r="CE265" s="81">
        <v>1212</v>
      </c>
      <c r="CG265" s="81" t="s">
        <v>2230</v>
      </c>
      <c r="CH265" s="81" t="s">
        <v>866</v>
      </c>
      <c r="CI265" s="81">
        <v>12</v>
      </c>
      <c r="CJ265" s="81" t="s">
        <v>529</v>
      </c>
      <c r="CK265" s="81" t="s">
        <v>1100</v>
      </c>
      <c r="CL265" s="81">
        <v>1027</v>
      </c>
      <c r="CN265" s="81" t="s">
        <v>729</v>
      </c>
      <c r="CO265" s="81" t="s">
        <v>730</v>
      </c>
      <c r="CP265" s="81">
        <v>2</v>
      </c>
      <c r="CQ265" s="81" t="s">
        <v>436</v>
      </c>
      <c r="CR265" s="81" t="s">
        <v>1188</v>
      </c>
      <c r="CS265" s="81">
        <v>1481</v>
      </c>
      <c r="CU265" s="136" t="s">
        <v>745</v>
      </c>
      <c r="CV265" s="136" t="s">
        <v>746</v>
      </c>
      <c r="CW265" s="137">
        <v>12</v>
      </c>
      <c r="CX265" s="136" t="s">
        <v>529</v>
      </c>
      <c r="CY265" s="136" t="s">
        <v>2309</v>
      </c>
      <c r="CZ265" s="138">
        <v>1001</v>
      </c>
      <c r="DB265" s="136" t="s">
        <v>802</v>
      </c>
      <c r="DC265" s="136" t="s">
        <v>803</v>
      </c>
      <c r="DD265" s="137">
        <v>2</v>
      </c>
      <c r="DE265" s="136" t="s">
        <v>436</v>
      </c>
      <c r="DF265" s="136" t="s">
        <v>2407</v>
      </c>
      <c r="DG265" s="144">
        <v>1117</v>
      </c>
      <c r="DI265" s="136" t="s">
        <v>2380</v>
      </c>
      <c r="DJ265" s="136" t="s">
        <v>866</v>
      </c>
      <c r="DK265" s="137">
        <v>6</v>
      </c>
      <c r="DL265" s="136" t="s">
        <v>437</v>
      </c>
      <c r="DM265" s="136" t="s">
        <v>1729</v>
      </c>
      <c r="DN265" s="144">
        <v>1191</v>
      </c>
    </row>
    <row r="266" spans="1:118" x14ac:dyDescent="0.25">
      <c r="A266" s="81" t="s">
        <v>2320</v>
      </c>
      <c r="B266" s="81" t="s">
        <v>1934</v>
      </c>
      <c r="C266" s="81">
        <v>12</v>
      </c>
      <c r="D266" s="81" t="s">
        <v>529</v>
      </c>
      <c r="E266" s="81" t="s">
        <v>1213</v>
      </c>
      <c r="F266" s="81">
        <v>1472</v>
      </c>
      <c r="H266" s="81" t="s">
        <v>873</v>
      </c>
      <c r="I266" s="81" t="s">
        <v>874</v>
      </c>
      <c r="J266" s="81">
        <v>4</v>
      </c>
      <c r="K266" s="81" t="s">
        <v>436</v>
      </c>
      <c r="L266" s="81" t="s">
        <v>1217</v>
      </c>
      <c r="M266" s="81">
        <v>1160</v>
      </c>
      <c r="O266" s="81" t="s">
        <v>940</v>
      </c>
      <c r="P266" s="81" t="s">
        <v>941</v>
      </c>
      <c r="Q266" s="81">
        <v>24</v>
      </c>
      <c r="R266" s="81" t="s">
        <v>436</v>
      </c>
      <c r="S266" s="81" t="s">
        <v>1835</v>
      </c>
      <c r="T266" s="81">
        <v>1163</v>
      </c>
      <c r="V266" s="81" t="s">
        <v>2320</v>
      </c>
      <c r="W266" s="81" t="s">
        <v>1059</v>
      </c>
      <c r="X266" s="81">
        <v>24</v>
      </c>
      <c r="Y266" s="81" t="s">
        <v>529</v>
      </c>
      <c r="Z266" s="81" t="s">
        <v>1720</v>
      </c>
      <c r="AA266" s="81">
        <v>1101</v>
      </c>
      <c r="AC266" s="81" t="s">
        <v>852</v>
      </c>
      <c r="AD266" s="81" t="s">
        <v>853</v>
      </c>
      <c r="AE266" s="81">
        <v>12</v>
      </c>
      <c r="AF266" s="81" t="s">
        <v>529</v>
      </c>
      <c r="AG266" s="81" t="s">
        <v>1746</v>
      </c>
      <c r="AH266" s="81">
        <v>1002</v>
      </c>
      <c r="AJ266" s="81" t="s">
        <v>1077</v>
      </c>
      <c r="AK266" s="81" t="s">
        <v>1078</v>
      </c>
      <c r="AL266" s="81">
        <v>6</v>
      </c>
      <c r="AM266" s="81" t="s">
        <v>436</v>
      </c>
      <c r="AN266" s="81" t="s">
        <v>1235</v>
      </c>
      <c r="AO266" s="81">
        <v>1091</v>
      </c>
      <c r="AQ266" s="81" t="s">
        <v>733</v>
      </c>
      <c r="AR266" s="81" t="s">
        <v>734</v>
      </c>
      <c r="AS266" s="81">
        <v>12</v>
      </c>
      <c r="AT266" s="81" t="s">
        <v>529</v>
      </c>
      <c r="AU266" s="81" t="s">
        <v>1092</v>
      </c>
      <c r="AV266" s="81">
        <v>1209</v>
      </c>
      <c r="AX266" s="81" t="s">
        <v>733</v>
      </c>
      <c r="AY266" s="81" t="s">
        <v>734</v>
      </c>
      <c r="AZ266" s="81">
        <v>4</v>
      </c>
      <c r="BA266" s="81" t="s">
        <v>436</v>
      </c>
      <c r="BB266" s="81" t="s">
        <v>1165</v>
      </c>
      <c r="BC266" s="81">
        <v>1531</v>
      </c>
      <c r="BE266" s="81" t="s">
        <v>948</v>
      </c>
      <c r="BF266" s="81" t="s">
        <v>949</v>
      </c>
      <c r="BG266" s="81">
        <v>2</v>
      </c>
      <c r="BH266" s="81" t="s">
        <v>529</v>
      </c>
      <c r="BI266" s="81" t="s">
        <v>1681</v>
      </c>
      <c r="BJ266" s="81">
        <v>1327</v>
      </c>
      <c r="BL266" s="81" t="s">
        <v>804</v>
      </c>
      <c r="BM266" s="81" t="s">
        <v>805</v>
      </c>
      <c r="BN266" s="81">
        <v>24</v>
      </c>
      <c r="BO266" s="81" t="s">
        <v>529</v>
      </c>
      <c r="BP266" s="81" t="s">
        <v>1199</v>
      </c>
      <c r="BQ266" s="81">
        <v>1001</v>
      </c>
      <c r="BS266" s="81" t="s">
        <v>904</v>
      </c>
      <c r="BT266" s="81" t="s">
        <v>905</v>
      </c>
      <c r="BU266" s="81">
        <v>2</v>
      </c>
      <c r="BV266" s="81" t="s">
        <v>529</v>
      </c>
      <c r="BW266" s="81" t="s">
        <v>1154</v>
      </c>
      <c r="BX266" s="81">
        <v>1439</v>
      </c>
      <c r="BZ266" s="81" t="s">
        <v>885</v>
      </c>
      <c r="CA266" s="81" t="s">
        <v>886</v>
      </c>
      <c r="CB266" s="81">
        <v>2</v>
      </c>
      <c r="CC266" s="81" t="s">
        <v>529</v>
      </c>
      <c r="CD266" s="81" t="s">
        <v>1141</v>
      </c>
      <c r="CE266" s="81">
        <v>1212</v>
      </c>
      <c r="CG266" s="81" t="s">
        <v>2263</v>
      </c>
      <c r="CH266" s="81" t="s">
        <v>877</v>
      </c>
      <c r="CI266" s="81">
        <v>6</v>
      </c>
      <c r="CJ266" s="81" t="s">
        <v>529</v>
      </c>
      <c r="CK266" s="81" t="s">
        <v>1100</v>
      </c>
      <c r="CL266" s="81">
        <v>1027</v>
      </c>
      <c r="CN266" s="81" t="s">
        <v>849</v>
      </c>
      <c r="CO266" s="81" t="s">
        <v>850</v>
      </c>
      <c r="CP266" s="81">
        <v>20</v>
      </c>
      <c r="CQ266" s="81" t="s">
        <v>529</v>
      </c>
      <c r="CR266" s="81" t="s">
        <v>1756</v>
      </c>
      <c r="CS266" s="81">
        <v>1037</v>
      </c>
      <c r="CU266" s="136" t="s">
        <v>1779</v>
      </c>
      <c r="CV266" s="136" t="s">
        <v>853</v>
      </c>
      <c r="CW266" s="137">
        <v>12</v>
      </c>
      <c r="CX266" s="136" t="s">
        <v>529</v>
      </c>
      <c r="CY266" s="136" t="s">
        <v>1104</v>
      </c>
      <c r="CZ266" s="138">
        <v>1037</v>
      </c>
      <c r="DB266" s="136" t="s">
        <v>802</v>
      </c>
      <c r="DC266" s="136" t="s">
        <v>803</v>
      </c>
      <c r="DD266" s="137">
        <v>2</v>
      </c>
      <c r="DE266" s="136" t="s">
        <v>436</v>
      </c>
      <c r="DF266" s="136" t="s">
        <v>1159</v>
      </c>
      <c r="DG266" s="144">
        <v>1513</v>
      </c>
      <c r="DI266" s="136" t="s">
        <v>2380</v>
      </c>
      <c r="DJ266" s="136" t="s">
        <v>866</v>
      </c>
      <c r="DK266" s="137">
        <v>12</v>
      </c>
      <c r="DL266" s="136" t="s">
        <v>529</v>
      </c>
      <c r="DM266" s="136" t="s">
        <v>1830</v>
      </c>
      <c r="DN266" s="144">
        <v>1028</v>
      </c>
    </row>
    <row r="267" spans="1:118" x14ac:dyDescent="0.25">
      <c r="A267" s="81" t="s">
        <v>899</v>
      </c>
      <c r="B267" s="81" t="s">
        <v>900</v>
      </c>
      <c r="C267" s="81">
        <v>4</v>
      </c>
      <c r="D267" s="81" t="s">
        <v>529</v>
      </c>
      <c r="E267" s="81" t="s">
        <v>1213</v>
      </c>
      <c r="F267" s="81">
        <v>1472</v>
      </c>
      <c r="H267" s="81" t="s">
        <v>867</v>
      </c>
      <c r="I267" s="81" t="s">
        <v>868</v>
      </c>
      <c r="J267" s="81">
        <v>4</v>
      </c>
      <c r="K267" s="81" t="s">
        <v>436</v>
      </c>
      <c r="L267" s="81" t="s">
        <v>1217</v>
      </c>
      <c r="M267" s="81">
        <v>1160</v>
      </c>
      <c r="O267" s="81" t="s">
        <v>743</v>
      </c>
      <c r="P267" s="81" t="s">
        <v>744</v>
      </c>
      <c r="Q267" s="81">
        <v>72</v>
      </c>
      <c r="R267" s="81" t="s">
        <v>436</v>
      </c>
      <c r="S267" s="81" t="s">
        <v>1835</v>
      </c>
      <c r="T267" s="81">
        <v>1163</v>
      </c>
      <c r="V267" s="81" t="s">
        <v>2227</v>
      </c>
      <c r="W267" s="81" t="s">
        <v>882</v>
      </c>
      <c r="X267" s="81">
        <v>6</v>
      </c>
      <c r="Y267" s="81" t="s">
        <v>436</v>
      </c>
      <c r="Z267" s="81" t="s">
        <v>1215</v>
      </c>
      <c r="AA267" s="81">
        <v>1102</v>
      </c>
      <c r="AC267" s="81" t="s">
        <v>962</v>
      </c>
      <c r="AD267" s="81" t="s">
        <v>2206</v>
      </c>
      <c r="AE267" s="81">
        <v>12</v>
      </c>
      <c r="AF267" s="81" t="s">
        <v>529</v>
      </c>
      <c r="AG267" s="81" t="s">
        <v>1720</v>
      </c>
      <c r="AH267" s="81">
        <v>1101</v>
      </c>
      <c r="AJ267" s="81" t="s">
        <v>1065</v>
      </c>
      <c r="AK267" s="81" t="s">
        <v>1066</v>
      </c>
      <c r="AL267" s="81">
        <v>4</v>
      </c>
      <c r="AM267" s="81" t="s">
        <v>436</v>
      </c>
      <c r="AN267" s="81" t="s">
        <v>1235</v>
      </c>
      <c r="AO267" s="81">
        <v>1091</v>
      </c>
      <c r="AQ267" s="81" t="s">
        <v>729</v>
      </c>
      <c r="AR267" s="81" t="s">
        <v>730</v>
      </c>
      <c r="AS267" s="81">
        <v>4</v>
      </c>
      <c r="AT267" s="81" t="s">
        <v>529</v>
      </c>
      <c r="AU267" s="81" t="s">
        <v>1092</v>
      </c>
      <c r="AV267" s="81">
        <v>1209</v>
      </c>
      <c r="AX267" s="81" t="s">
        <v>733</v>
      </c>
      <c r="AY267" s="81" t="s">
        <v>734</v>
      </c>
      <c r="AZ267" s="81">
        <v>50</v>
      </c>
      <c r="BA267" s="81" t="s">
        <v>529</v>
      </c>
      <c r="BB267" s="81" t="s">
        <v>1175</v>
      </c>
      <c r="BC267" s="81">
        <v>1027</v>
      </c>
      <c r="BE267" s="81" t="s">
        <v>864</v>
      </c>
      <c r="BF267" s="81" t="s">
        <v>865</v>
      </c>
      <c r="BG267" s="81">
        <v>4</v>
      </c>
      <c r="BH267" s="81" t="s">
        <v>529</v>
      </c>
      <c r="BI267" s="81" t="s">
        <v>1681</v>
      </c>
      <c r="BJ267" s="81">
        <v>1327</v>
      </c>
      <c r="BL267" s="81" t="s">
        <v>780</v>
      </c>
      <c r="BM267" s="81" t="s">
        <v>781</v>
      </c>
      <c r="BN267" s="81">
        <v>60</v>
      </c>
      <c r="BO267" s="81" t="s">
        <v>529</v>
      </c>
      <c r="BP267" s="81" t="s">
        <v>1199</v>
      </c>
      <c r="BQ267" s="81">
        <v>1001</v>
      </c>
      <c r="BS267" s="81" t="s">
        <v>864</v>
      </c>
      <c r="BT267" s="81" t="s">
        <v>865</v>
      </c>
      <c r="BU267" s="81">
        <v>4</v>
      </c>
      <c r="BV267" s="81" t="s">
        <v>529</v>
      </c>
      <c r="BW267" s="81" t="s">
        <v>1112</v>
      </c>
      <c r="BX267" s="81">
        <v>1039</v>
      </c>
      <c r="BZ267" s="81" t="s">
        <v>826</v>
      </c>
      <c r="CA267" s="81" t="s">
        <v>827</v>
      </c>
      <c r="CB267" s="81">
        <v>12</v>
      </c>
      <c r="CC267" s="81" t="s">
        <v>436</v>
      </c>
      <c r="CD267" s="81" t="s">
        <v>1152</v>
      </c>
      <c r="CE267" s="81">
        <v>1013</v>
      </c>
      <c r="CG267" s="81" t="s">
        <v>871</v>
      </c>
      <c r="CH267" s="81" t="s">
        <v>872</v>
      </c>
      <c r="CI267" s="81">
        <v>12</v>
      </c>
      <c r="CJ267" s="81" t="s">
        <v>529</v>
      </c>
      <c r="CK267" s="81" t="s">
        <v>1100</v>
      </c>
      <c r="CL267" s="81">
        <v>1027</v>
      </c>
      <c r="CN267" s="81" t="s">
        <v>727</v>
      </c>
      <c r="CO267" s="81" t="s">
        <v>728</v>
      </c>
      <c r="CP267" s="81">
        <v>4</v>
      </c>
      <c r="CQ267" s="81" t="s">
        <v>437</v>
      </c>
      <c r="CR267" s="81" t="s">
        <v>1183</v>
      </c>
      <c r="CS267" s="81">
        <v>1094</v>
      </c>
      <c r="CU267" s="136" t="s">
        <v>1931</v>
      </c>
      <c r="CV267" s="136" t="s">
        <v>909</v>
      </c>
      <c r="CW267" s="137">
        <v>12</v>
      </c>
      <c r="CX267" s="136" t="s">
        <v>529</v>
      </c>
      <c r="CY267" s="136" t="s">
        <v>1104</v>
      </c>
      <c r="CZ267" s="138">
        <v>1037</v>
      </c>
      <c r="DB267" s="136" t="s">
        <v>2319</v>
      </c>
      <c r="DC267" s="136" t="s">
        <v>844</v>
      </c>
      <c r="DD267" s="137">
        <v>4</v>
      </c>
      <c r="DE267" s="136" t="s">
        <v>529</v>
      </c>
      <c r="DF267" s="136" t="s">
        <v>563</v>
      </c>
      <c r="DG267" s="144">
        <v>1532</v>
      </c>
      <c r="DI267" s="136" t="s">
        <v>2380</v>
      </c>
      <c r="DJ267" s="136" t="s">
        <v>866</v>
      </c>
      <c r="DK267" s="137">
        <v>6</v>
      </c>
      <c r="DL267" s="136" t="s">
        <v>529</v>
      </c>
      <c r="DM267" s="136" t="s">
        <v>2309</v>
      </c>
      <c r="DN267" s="144">
        <v>1001</v>
      </c>
    </row>
    <row r="268" spans="1:118" x14ac:dyDescent="0.25">
      <c r="A268" s="81" t="s">
        <v>727</v>
      </c>
      <c r="B268" s="81" t="s">
        <v>728</v>
      </c>
      <c r="C268" s="81">
        <v>6</v>
      </c>
      <c r="D268" s="81" t="s">
        <v>529</v>
      </c>
      <c r="E268" s="81" t="s">
        <v>1246</v>
      </c>
      <c r="F268" s="81">
        <v>1456</v>
      </c>
      <c r="H268" s="81" t="s">
        <v>733</v>
      </c>
      <c r="I268" s="81" t="s">
        <v>734</v>
      </c>
      <c r="J268" s="81">
        <v>4</v>
      </c>
      <c r="K268" s="81" t="s">
        <v>436</v>
      </c>
      <c r="L268" s="81" t="s">
        <v>1217</v>
      </c>
      <c r="M268" s="81">
        <v>1160</v>
      </c>
      <c r="O268" s="81" t="s">
        <v>988</v>
      </c>
      <c r="P268" s="81" t="s">
        <v>989</v>
      </c>
      <c r="Q268" s="81">
        <v>72</v>
      </c>
      <c r="R268" s="81" t="s">
        <v>436</v>
      </c>
      <c r="S268" s="81" t="s">
        <v>1835</v>
      </c>
      <c r="T268" s="81">
        <v>1163</v>
      </c>
      <c r="V268" s="81" t="s">
        <v>2230</v>
      </c>
      <c r="W268" s="81" t="s">
        <v>866</v>
      </c>
      <c r="X268" s="81">
        <v>6</v>
      </c>
      <c r="Y268" s="81" t="s">
        <v>436</v>
      </c>
      <c r="Z268" s="81" t="s">
        <v>1215</v>
      </c>
      <c r="AA268" s="81">
        <v>1102</v>
      </c>
      <c r="AC268" s="81" t="s">
        <v>962</v>
      </c>
      <c r="AD268" s="81" t="s">
        <v>2206</v>
      </c>
      <c r="AE268" s="81">
        <v>12</v>
      </c>
      <c r="AF268" s="81" t="s">
        <v>437</v>
      </c>
      <c r="AG268" s="81" t="s">
        <v>1730</v>
      </c>
      <c r="AH268" s="81">
        <v>1180</v>
      </c>
      <c r="AJ268" s="81" t="s">
        <v>1013</v>
      </c>
      <c r="AK268" s="81" t="s">
        <v>1014</v>
      </c>
      <c r="AL268" s="81">
        <v>6</v>
      </c>
      <c r="AM268" s="81" t="s">
        <v>436</v>
      </c>
      <c r="AN268" s="81" t="s">
        <v>1235</v>
      </c>
      <c r="AO268" s="81">
        <v>1091</v>
      </c>
      <c r="AQ268" s="81" t="s">
        <v>735</v>
      </c>
      <c r="AR268" s="81" t="s">
        <v>736</v>
      </c>
      <c r="AS268" s="81">
        <v>2</v>
      </c>
      <c r="AT268" s="81" t="s">
        <v>436</v>
      </c>
      <c r="AU268" s="81" t="s">
        <v>1152</v>
      </c>
      <c r="AV268" s="81">
        <v>1013</v>
      </c>
      <c r="AX268" s="81" t="s">
        <v>733</v>
      </c>
      <c r="AY268" s="81" t="s">
        <v>734</v>
      </c>
      <c r="AZ268" s="81">
        <v>4</v>
      </c>
      <c r="BA268" s="81" t="s">
        <v>437</v>
      </c>
      <c r="BB268" s="81" t="s">
        <v>1190</v>
      </c>
      <c r="BC268" s="81">
        <v>1082</v>
      </c>
      <c r="BE268" s="81" t="s">
        <v>942</v>
      </c>
      <c r="BF268" s="81" t="s">
        <v>943</v>
      </c>
      <c r="BG268" s="81">
        <v>12</v>
      </c>
      <c r="BH268" s="81" t="s">
        <v>529</v>
      </c>
      <c r="BI268" s="81" t="s">
        <v>1681</v>
      </c>
      <c r="BJ268" s="81">
        <v>1327</v>
      </c>
      <c r="BL268" s="81" t="s">
        <v>747</v>
      </c>
      <c r="BM268" s="81" t="s">
        <v>748</v>
      </c>
      <c r="BN268" s="81">
        <v>12</v>
      </c>
      <c r="BO268" s="81" t="s">
        <v>529</v>
      </c>
      <c r="BP268" s="81" t="s">
        <v>1199</v>
      </c>
      <c r="BQ268" s="81">
        <v>1001</v>
      </c>
      <c r="BS268" s="81" t="s">
        <v>816</v>
      </c>
      <c r="BT268" s="81" t="s">
        <v>817</v>
      </c>
      <c r="BU268" s="81">
        <v>16</v>
      </c>
      <c r="BV268" s="81" t="s">
        <v>529</v>
      </c>
      <c r="BW268" s="81" t="s">
        <v>1860</v>
      </c>
      <c r="BX268" s="81">
        <v>1115</v>
      </c>
      <c r="BZ268" s="81" t="s">
        <v>860</v>
      </c>
      <c r="CA268" s="81" t="s">
        <v>861</v>
      </c>
      <c r="CB268" s="81">
        <v>4</v>
      </c>
      <c r="CC268" s="81" t="s">
        <v>436</v>
      </c>
      <c r="CD268" s="81" t="s">
        <v>1122</v>
      </c>
      <c r="CE268" s="81">
        <v>1213</v>
      </c>
      <c r="CG268" s="81" t="s">
        <v>847</v>
      </c>
      <c r="CH268" s="81" t="s">
        <v>848</v>
      </c>
      <c r="CI268" s="81">
        <v>6</v>
      </c>
      <c r="CJ268" s="81" t="s">
        <v>529</v>
      </c>
      <c r="CK268" s="81" t="s">
        <v>1100</v>
      </c>
      <c r="CL268" s="81">
        <v>1027</v>
      </c>
      <c r="CN268" s="81" t="s">
        <v>948</v>
      </c>
      <c r="CO268" s="81" t="s">
        <v>949</v>
      </c>
      <c r="CP268" s="81">
        <v>8</v>
      </c>
      <c r="CQ268" s="81" t="s">
        <v>529</v>
      </c>
      <c r="CR268" s="81" t="s">
        <v>1100</v>
      </c>
      <c r="CS268" s="81">
        <v>1027</v>
      </c>
      <c r="CU268" s="136" t="s">
        <v>891</v>
      </c>
      <c r="CV268" s="136" t="s">
        <v>892</v>
      </c>
      <c r="CW268" s="137">
        <v>300</v>
      </c>
      <c r="CX268" s="136" t="s">
        <v>437</v>
      </c>
      <c r="CY268" s="136" t="s">
        <v>1094</v>
      </c>
      <c r="CZ268" s="138">
        <v>1097</v>
      </c>
      <c r="DB268" s="136" t="s">
        <v>2319</v>
      </c>
      <c r="DC268" s="136" t="s">
        <v>844</v>
      </c>
      <c r="DD268" s="137">
        <v>3</v>
      </c>
      <c r="DE268" s="136" t="s">
        <v>436</v>
      </c>
      <c r="DF268" s="136" t="s">
        <v>2156</v>
      </c>
      <c r="DG268" s="144">
        <v>1377</v>
      </c>
      <c r="DI268" s="136" t="s">
        <v>2380</v>
      </c>
      <c r="DJ268" s="136" t="s">
        <v>866</v>
      </c>
      <c r="DK268" s="137">
        <v>50</v>
      </c>
      <c r="DL268" s="136" t="s">
        <v>1173</v>
      </c>
      <c r="DM268" s="136" t="s">
        <v>1174</v>
      </c>
      <c r="DN268" s="144">
        <v>0</v>
      </c>
    </row>
    <row r="269" spans="1:118" x14ac:dyDescent="0.25">
      <c r="A269" s="81" t="s">
        <v>729</v>
      </c>
      <c r="B269" s="81" t="s">
        <v>730</v>
      </c>
      <c r="C269" s="81">
        <v>12</v>
      </c>
      <c r="D269" s="81" t="s">
        <v>529</v>
      </c>
      <c r="E269" s="81" t="s">
        <v>1246</v>
      </c>
      <c r="F269" s="81">
        <v>1456</v>
      </c>
      <c r="H269" s="81" t="s">
        <v>770</v>
      </c>
      <c r="I269" s="81" t="s">
        <v>771</v>
      </c>
      <c r="J269" s="81">
        <v>4</v>
      </c>
      <c r="K269" s="81" t="s">
        <v>436</v>
      </c>
      <c r="L269" s="81" t="s">
        <v>1217</v>
      </c>
      <c r="M269" s="81">
        <v>1160</v>
      </c>
      <c r="O269" s="81" t="s">
        <v>1056</v>
      </c>
      <c r="P269" s="81" t="s">
        <v>1057</v>
      </c>
      <c r="Q269" s="81">
        <v>48</v>
      </c>
      <c r="R269" s="81" t="s">
        <v>436</v>
      </c>
      <c r="S269" s="81" t="s">
        <v>1835</v>
      </c>
      <c r="T269" s="81">
        <v>1163</v>
      </c>
      <c r="V269" s="81" t="s">
        <v>871</v>
      </c>
      <c r="W269" s="81" t="s">
        <v>872</v>
      </c>
      <c r="X269" s="81">
        <v>6</v>
      </c>
      <c r="Y269" s="81" t="s">
        <v>436</v>
      </c>
      <c r="Z269" s="81" t="s">
        <v>1215</v>
      </c>
      <c r="AA269" s="81">
        <v>1102</v>
      </c>
      <c r="AC269" s="81" t="s">
        <v>940</v>
      </c>
      <c r="AD269" s="81" t="s">
        <v>941</v>
      </c>
      <c r="AE269" s="81">
        <v>12</v>
      </c>
      <c r="AF269" s="81" t="s">
        <v>437</v>
      </c>
      <c r="AG269" s="81" t="s">
        <v>1181</v>
      </c>
      <c r="AH269" s="81">
        <v>1044</v>
      </c>
      <c r="AJ269" s="81" t="s">
        <v>1079</v>
      </c>
      <c r="AK269" s="81" t="s">
        <v>1080</v>
      </c>
      <c r="AL269" s="81">
        <v>2</v>
      </c>
      <c r="AM269" s="81" t="s">
        <v>436</v>
      </c>
      <c r="AN269" s="81" t="s">
        <v>1235</v>
      </c>
      <c r="AO269" s="81">
        <v>1091</v>
      </c>
      <c r="AQ269" s="81" t="s">
        <v>847</v>
      </c>
      <c r="AR269" s="81" t="s">
        <v>848</v>
      </c>
      <c r="AS269" s="81">
        <v>6</v>
      </c>
      <c r="AT269" s="81" t="s">
        <v>436</v>
      </c>
      <c r="AU269" s="81" t="s">
        <v>1723</v>
      </c>
      <c r="AV269" s="81">
        <v>1528</v>
      </c>
      <c r="AX269" s="81" t="s">
        <v>733</v>
      </c>
      <c r="AY269" s="81" t="s">
        <v>734</v>
      </c>
      <c r="AZ269" s="81">
        <v>4</v>
      </c>
      <c r="BA269" s="81" t="s">
        <v>436</v>
      </c>
      <c r="BB269" s="81" t="s">
        <v>2059</v>
      </c>
      <c r="BC269" s="81">
        <v>1551</v>
      </c>
      <c r="BE269" s="81" t="s">
        <v>743</v>
      </c>
      <c r="BF269" s="81" t="s">
        <v>744</v>
      </c>
      <c r="BG269" s="81">
        <v>12</v>
      </c>
      <c r="BH269" s="81" t="s">
        <v>529</v>
      </c>
      <c r="BI269" s="81" t="s">
        <v>1681</v>
      </c>
      <c r="BJ269" s="81">
        <v>1327</v>
      </c>
      <c r="BL269" s="81" t="s">
        <v>1067</v>
      </c>
      <c r="BM269" s="81" t="s">
        <v>1068</v>
      </c>
      <c r="BN269" s="81">
        <v>3</v>
      </c>
      <c r="BO269" s="81" t="s">
        <v>436</v>
      </c>
      <c r="BP269" s="81" t="s">
        <v>2172</v>
      </c>
      <c r="BQ269" s="81">
        <v>1072</v>
      </c>
      <c r="BS269" s="81" t="s">
        <v>816</v>
      </c>
      <c r="BT269" s="81" t="s">
        <v>817</v>
      </c>
      <c r="BU269" s="81">
        <v>6</v>
      </c>
      <c r="BV269" s="81" t="s">
        <v>529</v>
      </c>
      <c r="BW269" s="81" t="s">
        <v>1133</v>
      </c>
      <c r="BX269" s="81">
        <v>1023</v>
      </c>
      <c r="BZ269" s="81" t="s">
        <v>768</v>
      </c>
      <c r="CA269" s="81" t="s">
        <v>769</v>
      </c>
      <c r="CB269" s="81">
        <v>4</v>
      </c>
      <c r="CC269" s="81" t="s">
        <v>436</v>
      </c>
      <c r="CD269" s="81" t="s">
        <v>1122</v>
      </c>
      <c r="CE269" s="81">
        <v>1213</v>
      </c>
      <c r="CG269" s="81" t="s">
        <v>878</v>
      </c>
      <c r="CH269" s="81" t="s">
        <v>879</v>
      </c>
      <c r="CI269" s="81">
        <v>6</v>
      </c>
      <c r="CJ269" s="81" t="s">
        <v>529</v>
      </c>
      <c r="CK269" s="81" t="s">
        <v>1100</v>
      </c>
      <c r="CL269" s="81">
        <v>1027</v>
      </c>
      <c r="CN269" s="81" t="s">
        <v>873</v>
      </c>
      <c r="CO269" s="81" t="s">
        <v>874</v>
      </c>
      <c r="CP269" s="81">
        <v>12</v>
      </c>
      <c r="CQ269" s="81" t="s">
        <v>529</v>
      </c>
      <c r="CR269" s="81" t="s">
        <v>1100</v>
      </c>
      <c r="CS269" s="81">
        <v>1027</v>
      </c>
      <c r="CU269" s="136" t="s">
        <v>2383</v>
      </c>
      <c r="CV269" s="136" t="s">
        <v>882</v>
      </c>
      <c r="CW269" s="137">
        <v>18</v>
      </c>
      <c r="CX269" s="136" t="s">
        <v>436</v>
      </c>
      <c r="CY269" s="136" t="s">
        <v>2365</v>
      </c>
      <c r="CZ269" s="138">
        <v>1594</v>
      </c>
      <c r="DB269" s="136" t="s">
        <v>2319</v>
      </c>
      <c r="DC269" s="136" t="s">
        <v>844</v>
      </c>
      <c r="DD269" s="137">
        <v>2</v>
      </c>
      <c r="DE269" s="136" t="s">
        <v>529</v>
      </c>
      <c r="DF269" s="136" t="s">
        <v>1157</v>
      </c>
      <c r="DG269" s="144">
        <v>1399</v>
      </c>
      <c r="DI269" s="136" t="s">
        <v>2380</v>
      </c>
      <c r="DJ269" s="136" t="s">
        <v>866</v>
      </c>
      <c r="DK269" s="137">
        <v>12</v>
      </c>
      <c r="DL269" s="136" t="s">
        <v>436</v>
      </c>
      <c r="DM269" s="136" t="s">
        <v>1189</v>
      </c>
      <c r="DN269" s="144">
        <v>1262</v>
      </c>
    </row>
    <row r="270" spans="1:118" x14ac:dyDescent="0.25">
      <c r="A270" s="81" t="s">
        <v>830</v>
      </c>
      <c r="B270" s="81" t="s">
        <v>831</v>
      </c>
      <c r="C270" s="81">
        <v>4</v>
      </c>
      <c r="D270" s="81" t="s">
        <v>436</v>
      </c>
      <c r="E270" s="81" t="s">
        <v>1951</v>
      </c>
      <c r="F270" s="81">
        <v>1455</v>
      </c>
      <c r="H270" s="81" t="s">
        <v>932</v>
      </c>
      <c r="I270" s="81" t="s">
        <v>933</v>
      </c>
      <c r="J270" s="81">
        <v>4</v>
      </c>
      <c r="K270" s="81" t="s">
        <v>436</v>
      </c>
      <c r="L270" s="81" t="s">
        <v>1217</v>
      </c>
      <c r="M270" s="81">
        <v>1160</v>
      </c>
      <c r="O270" s="81" t="s">
        <v>869</v>
      </c>
      <c r="P270" s="81" t="s">
        <v>870</v>
      </c>
      <c r="Q270" s="81">
        <v>36</v>
      </c>
      <c r="R270" s="81" t="s">
        <v>436</v>
      </c>
      <c r="S270" s="81" t="s">
        <v>1835</v>
      </c>
      <c r="T270" s="81">
        <v>1163</v>
      </c>
      <c r="V270" s="81" t="s">
        <v>778</v>
      </c>
      <c r="W270" s="81" t="s">
        <v>779</v>
      </c>
      <c r="X270" s="81">
        <v>6</v>
      </c>
      <c r="Y270" s="81" t="s">
        <v>436</v>
      </c>
      <c r="Z270" s="81" t="s">
        <v>1215</v>
      </c>
      <c r="AA270" s="81">
        <v>1102</v>
      </c>
      <c r="AC270" s="81" t="s">
        <v>749</v>
      </c>
      <c r="AD270" s="81" t="s">
        <v>750</v>
      </c>
      <c r="AE270" s="81">
        <v>24</v>
      </c>
      <c r="AF270" s="81" t="s">
        <v>437</v>
      </c>
      <c r="AG270" s="81" t="s">
        <v>1101</v>
      </c>
      <c r="AH270" s="81">
        <v>1003</v>
      </c>
      <c r="AJ270" s="81" t="s">
        <v>956</v>
      </c>
      <c r="AK270" s="81" t="s">
        <v>957</v>
      </c>
      <c r="AL270" s="81">
        <v>2</v>
      </c>
      <c r="AM270" s="81" t="s">
        <v>436</v>
      </c>
      <c r="AN270" s="81" t="s">
        <v>1235</v>
      </c>
      <c r="AO270" s="81">
        <v>1091</v>
      </c>
      <c r="AQ270" s="81" t="s">
        <v>849</v>
      </c>
      <c r="AR270" s="81" t="s">
        <v>850</v>
      </c>
      <c r="AS270" s="81">
        <v>4</v>
      </c>
      <c r="AT270" s="81" t="s">
        <v>436</v>
      </c>
      <c r="AU270" s="81" t="s">
        <v>1723</v>
      </c>
      <c r="AV270" s="81">
        <v>1528</v>
      </c>
      <c r="AX270" s="81" t="s">
        <v>733</v>
      </c>
      <c r="AY270" s="81" t="s">
        <v>734</v>
      </c>
      <c r="AZ270" s="81">
        <v>4</v>
      </c>
      <c r="BA270" s="81" t="s">
        <v>529</v>
      </c>
      <c r="BB270" s="81" t="s">
        <v>1139</v>
      </c>
      <c r="BC270" s="81">
        <v>1027</v>
      </c>
      <c r="BE270" s="81" t="s">
        <v>893</v>
      </c>
      <c r="BF270" s="81" t="s">
        <v>894</v>
      </c>
      <c r="BG270" s="81">
        <v>12</v>
      </c>
      <c r="BH270" s="81" t="s">
        <v>529</v>
      </c>
      <c r="BI270" s="81" t="s">
        <v>1681</v>
      </c>
      <c r="BJ270" s="81">
        <v>1327</v>
      </c>
      <c r="BL270" s="81" t="s">
        <v>914</v>
      </c>
      <c r="BM270" s="81" t="s">
        <v>915</v>
      </c>
      <c r="BN270" s="81">
        <v>4</v>
      </c>
      <c r="BO270" s="81" t="s">
        <v>436</v>
      </c>
      <c r="BP270" s="81" t="s">
        <v>2172</v>
      </c>
      <c r="BQ270" s="81">
        <v>1072</v>
      </c>
      <c r="BS270" s="81" t="s">
        <v>873</v>
      </c>
      <c r="BT270" s="81" t="s">
        <v>874</v>
      </c>
      <c r="BU270" s="81">
        <v>4</v>
      </c>
      <c r="BV270" s="81" t="s">
        <v>529</v>
      </c>
      <c r="BW270" s="81" t="s">
        <v>1112</v>
      </c>
      <c r="BX270" s="81">
        <v>1039</v>
      </c>
      <c r="BZ270" s="81" t="s">
        <v>772</v>
      </c>
      <c r="CA270" s="81" t="s">
        <v>773</v>
      </c>
      <c r="CB270" s="81">
        <v>4</v>
      </c>
      <c r="CC270" s="81" t="s">
        <v>436</v>
      </c>
      <c r="CD270" s="81" t="s">
        <v>1122</v>
      </c>
      <c r="CE270" s="81">
        <v>1213</v>
      </c>
      <c r="CG270" s="81" t="s">
        <v>954</v>
      </c>
      <c r="CH270" s="81" t="s">
        <v>955</v>
      </c>
      <c r="CI270" s="81">
        <v>10</v>
      </c>
      <c r="CJ270" s="81" t="s">
        <v>529</v>
      </c>
      <c r="CK270" s="81" t="s">
        <v>1100</v>
      </c>
      <c r="CL270" s="81">
        <v>1027</v>
      </c>
      <c r="CN270" s="81" t="s">
        <v>816</v>
      </c>
      <c r="CO270" s="81" t="s">
        <v>817</v>
      </c>
      <c r="CP270" s="81">
        <v>24</v>
      </c>
      <c r="CQ270" s="81" t="s">
        <v>529</v>
      </c>
      <c r="CR270" s="81" t="s">
        <v>1100</v>
      </c>
      <c r="CS270" s="81">
        <v>1027</v>
      </c>
      <c r="CU270" s="136" t="s">
        <v>871</v>
      </c>
      <c r="CV270" s="136" t="s">
        <v>872</v>
      </c>
      <c r="CW270" s="137">
        <v>12</v>
      </c>
      <c r="CX270" s="136" t="s">
        <v>436</v>
      </c>
      <c r="CY270" s="136" t="s">
        <v>2365</v>
      </c>
      <c r="CZ270" s="138">
        <v>1594</v>
      </c>
      <c r="DB270" s="136" t="s">
        <v>2319</v>
      </c>
      <c r="DC270" s="136" t="s">
        <v>844</v>
      </c>
      <c r="DD270" s="137">
        <v>12</v>
      </c>
      <c r="DE270" s="136" t="s">
        <v>529</v>
      </c>
      <c r="DF270" s="136" t="s">
        <v>2314</v>
      </c>
      <c r="DG270" s="144">
        <v>1031</v>
      </c>
      <c r="DI270" s="136" t="s">
        <v>2380</v>
      </c>
      <c r="DJ270" s="136" t="s">
        <v>866</v>
      </c>
      <c r="DK270" s="137">
        <v>6</v>
      </c>
      <c r="DL270" s="136" t="s">
        <v>436</v>
      </c>
      <c r="DM270" s="136" t="s">
        <v>1179</v>
      </c>
      <c r="DN270" s="144">
        <v>1195</v>
      </c>
    </row>
    <row r="271" spans="1:118" x14ac:dyDescent="0.25">
      <c r="A271" s="81" t="s">
        <v>969</v>
      </c>
      <c r="B271" s="81" t="s">
        <v>970</v>
      </c>
      <c r="C271" s="81">
        <v>12</v>
      </c>
      <c r="D271" s="81" t="s">
        <v>436</v>
      </c>
      <c r="E271" s="81" t="s">
        <v>1951</v>
      </c>
      <c r="F271" s="81">
        <v>1455</v>
      </c>
      <c r="H271" s="81" t="s">
        <v>906</v>
      </c>
      <c r="I271" s="81" t="s">
        <v>907</v>
      </c>
      <c r="J271" s="81">
        <v>4</v>
      </c>
      <c r="K271" s="81" t="s">
        <v>436</v>
      </c>
      <c r="L271" s="81" t="s">
        <v>1217</v>
      </c>
      <c r="M271" s="81">
        <v>1160</v>
      </c>
      <c r="O271" s="81" t="s">
        <v>999</v>
      </c>
      <c r="P271" s="81" t="s">
        <v>1000</v>
      </c>
      <c r="Q271" s="81">
        <v>48</v>
      </c>
      <c r="R271" s="81" t="s">
        <v>436</v>
      </c>
      <c r="S271" s="81" t="s">
        <v>1835</v>
      </c>
      <c r="T271" s="81">
        <v>1163</v>
      </c>
      <c r="V271" s="81" t="s">
        <v>2227</v>
      </c>
      <c r="W271" s="81" t="s">
        <v>882</v>
      </c>
      <c r="X271" s="81">
        <v>6</v>
      </c>
      <c r="Y271" s="81" t="s">
        <v>436</v>
      </c>
      <c r="Z271" s="81" t="s">
        <v>562</v>
      </c>
      <c r="AA271" s="81">
        <v>1103</v>
      </c>
      <c r="AC271" s="81" t="s">
        <v>962</v>
      </c>
      <c r="AD271" s="81" t="s">
        <v>2206</v>
      </c>
      <c r="AE271" s="81">
        <v>12</v>
      </c>
      <c r="AF271" s="81" t="s">
        <v>529</v>
      </c>
      <c r="AG271" s="81" t="s">
        <v>1211</v>
      </c>
      <c r="AH271" s="81">
        <v>1063</v>
      </c>
      <c r="AJ271" s="81" t="s">
        <v>1081</v>
      </c>
      <c r="AK271" s="81" t="s">
        <v>1082</v>
      </c>
      <c r="AL271" s="81">
        <v>2</v>
      </c>
      <c r="AM271" s="81" t="s">
        <v>436</v>
      </c>
      <c r="AN271" s="81" t="s">
        <v>1235</v>
      </c>
      <c r="AO271" s="81">
        <v>1091</v>
      </c>
      <c r="AQ271" s="81" t="s">
        <v>867</v>
      </c>
      <c r="AR271" s="81" t="s">
        <v>868</v>
      </c>
      <c r="AS271" s="81">
        <v>12</v>
      </c>
      <c r="AT271" s="81" t="s">
        <v>529</v>
      </c>
      <c r="AU271" s="81" t="s">
        <v>1112</v>
      </c>
      <c r="AV271" s="81">
        <v>1039</v>
      </c>
      <c r="AX271" s="81" t="s">
        <v>733</v>
      </c>
      <c r="AY271" s="81" t="s">
        <v>734</v>
      </c>
      <c r="AZ271" s="81">
        <v>4</v>
      </c>
      <c r="BA271" s="81" t="s">
        <v>529</v>
      </c>
      <c r="BB271" s="81" t="s">
        <v>1172</v>
      </c>
      <c r="BC271" s="81">
        <v>1472</v>
      </c>
      <c r="BE271" s="81" t="s">
        <v>745</v>
      </c>
      <c r="BF271" s="81" t="s">
        <v>746</v>
      </c>
      <c r="BG271" s="81">
        <v>24</v>
      </c>
      <c r="BH271" s="81" t="s">
        <v>529</v>
      </c>
      <c r="BI271" s="81" t="s">
        <v>1681</v>
      </c>
      <c r="BJ271" s="81">
        <v>1327</v>
      </c>
      <c r="BL271" s="81" t="s">
        <v>1071</v>
      </c>
      <c r="BM271" s="81" t="s">
        <v>1072</v>
      </c>
      <c r="BN271" s="81">
        <v>3</v>
      </c>
      <c r="BO271" s="81" t="s">
        <v>436</v>
      </c>
      <c r="BP271" s="81" t="s">
        <v>2172</v>
      </c>
      <c r="BQ271" s="81">
        <v>1072</v>
      </c>
      <c r="BS271" s="81" t="s">
        <v>770</v>
      </c>
      <c r="BT271" s="81" t="s">
        <v>771</v>
      </c>
      <c r="BU271" s="81">
        <v>12</v>
      </c>
      <c r="BV271" s="81" t="s">
        <v>529</v>
      </c>
      <c r="BW271" s="81" t="s">
        <v>1860</v>
      </c>
      <c r="BX271" s="81">
        <v>1115</v>
      </c>
      <c r="BZ271" s="81" t="s">
        <v>816</v>
      </c>
      <c r="CA271" s="81" t="s">
        <v>817</v>
      </c>
      <c r="CB271" s="81">
        <v>4</v>
      </c>
      <c r="CC271" s="81" t="s">
        <v>436</v>
      </c>
      <c r="CD271" s="81" t="s">
        <v>1122</v>
      </c>
      <c r="CE271" s="81">
        <v>1213</v>
      </c>
      <c r="CG271" s="81" t="s">
        <v>932</v>
      </c>
      <c r="CH271" s="81" t="s">
        <v>933</v>
      </c>
      <c r="CI271" s="81">
        <v>6</v>
      </c>
      <c r="CJ271" s="81" t="s">
        <v>529</v>
      </c>
      <c r="CK271" s="81" t="s">
        <v>1100</v>
      </c>
      <c r="CL271" s="81">
        <v>1027</v>
      </c>
      <c r="CN271" s="81" t="s">
        <v>772</v>
      </c>
      <c r="CO271" s="81" t="s">
        <v>773</v>
      </c>
      <c r="CP271" s="81">
        <v>12</v>
      </c>
      <c r="CQ271" s="81" t="s">
        <v>529</v>
      </c>
      <c r="CR271" s="81" t="s">
        <v>1139</v>
      </c>
      <c r="CS271" s="81">
        <v>1027</v>
      </c>
      <c r="CU271" s="136" t="s">
        <v>745</v>
      </c>
      <c r="CV271" s="136" t="s">
        <v>746</v>
      </c>
      <c r="CW271" s="137">
        <v>12</v>
      </c>
      <c r="CX271" s="136" t="s">
        <v>436</v>
      </c>
      <c r="CY271" s="136" t="s">
        <v>2365</v>
      </c>
      <c r="CZ271" s="138">
        <v>1594</v>
      </c>
      <c r="DB271" s="136" t="s">
        <v>2319</v>
      </c>
      <c r="DC271" s="136" t="s">
        <v>844</v>
      </c>
      <c r="DD271" s="137">
        <v>2</v>
      </c>
      <c r="DE271" s="136" t="s">
        <v>436</v>
      </c>
      <c r="DF271" s="136" t="s">
        <v>2417</v>
      </c>
      <c r="DG271" s="144">
        <v>1169</v>
      </c>
      <c r="DI271" s="136" t="s">
        <v>2380</v>
      </c>
      <c r="DJ271" s="136" t="s">
        <v>866</v>
      </c>
      <c r="DK271" s="137">
        <v>12</v>
      </c>
      <c r="DL271" s="136" t="s">
        <v>436</v>
      </c>
      <c r="DM271" s="136" t="s">
        <v>1148</v>
      </c>
      <c r="DN271" s="144">
        <v>1091</v>
      </c>
    </row>
    <row r="272" spans="1:118" x14ac:dyDescent="0.25">
      <c r="A272" s="81" t="s">
        <v>743</v>
      </c>
      <c r="B272" s="81" t="s">
        <v>744</v>
      </c>
      <c r="C272" s="81">
        <v>12</v>
      </c>
      <c r="D272" s="81" t="s">
        <v>436</v>
      </c>
      <c r="E272" s="81" t="s">
        <v>1951</v>
      </c>
      <c r="F272" s="81">
        <v>1455</v>
      </c>
      <c r="H272" s="81" t="s">
        <v>832</v>
      </c>
      <c r="I272" s="81" t="s">
        <v>833</v>
      </c>
      <c r="J272" s="81">
        <v>4</v>
      </c>
      <c r="K272" s="81" t="s">
        <v>436</v>
      </c>
      <c r="L272" s="81" t="s">
        <v>1217</v>
      </c>
      <c r="M272" s="81">
        <v>1160</v>
      </c>
      <c r="O272" s="81" t="s">
        <v>757</v>
      </c>
      <c r="P272" s="81" t="s">
        <v>758</v>
      </c>
      <c r="Q272" s="81">
        <v>48</v>
      </c>
      <c r="R272" s="81" t="s">
        <v>436</v>
      </c>
      <c r="S272" s="81" t="s">
        <v>1835</v>
      </c>
      <c r="T272" s="81">
        <v>1163</v>
      </c>
      <c r="V272" s="81" t="s">
        <v>2230</v>
      </c>
      <c r="W272" s="81" t="s">
        <v>866</v>
      </c>
      <c r="X272" s="81">
        <v>6</v>
      </c>
      <c r="Y272" s="81" t="s">
        <v>436</v>
      </c>
      <c r="Z272" s="81" t="s">
        <v>562</v>
      </c>
      <c r="AA272" s="81">
        <v>1103</v>
      </c>
      <c r="AC272" s="81" t="s">
        <v>940</v>
      </c>
      <c r="AD272" s="81" t="s">
        <v>941</v>
      </c>
      <c r="AE272" s="81">
        <v>12</v>
      </c>
      <c r="AF272" s="81" t="s">
        <v>436</v>
      </c>
      <c r="AG272" s="81" t="s">
        <v>1747</v>
      </c>
      <c r="AH272" s="81">
        <v>1446</v>
      </c>
      <c r="AJ272" s="81" t="s">
        <v>1083</v>
      </c>
      <c r="AK272" s="81" t="s">
        <v>1084</v>
      </c>
      <c r="AL272" s="81">
        <v>4</v>
      </c>
      <c r="AM272" s="81" t="s">
        <v>436</v>
      </c>
      <c r="AN272" s="81" t="s">
        <v>1235</v>
      </c>
      <c r="AO272" s="81">
        <v>1091</v>
      </c>
      <c r="AQ272" s="81" t="s">
        <v>932</v>
      </c>
      <c r="AR272" s="81" t="s">
        <v>933</v>
      </c>
      <c r="AS272" s="81">
        <v>4</v>
      </c>
      <c r="AT272" s="81" t="s">
        <v>529</v>
      </c>
      <c r="AU272" s="81" t="s">
        <v>1112</v>
      </c>
      <c r="AV272" s="81">
        <v>1039</v>
      </c>
      <c r="AX272" s="81" t="s">
        <v>733</v>
      </c>
      <c r="AY272" s="81" t="s">
        <v>734</v>
      </c>
      <c r="AZ272" s="81">
        <v>24</v>
      </c>
      <c r="BA272" s="81" t="s">
        <v>529</v>
      </c>
      <c r="BB272" s="81" t="s">
        <v>1712</v>
      </c>
      <c r="BC272" s="81">
        <v>1458</v>
      </c>
      <c r="BE272" s="81" t="s">
        <v>938</v>
      </c>
      <c r="BF272" s="81" t="s">
        <v>939</v>
      </c>
      <c r="BG272" s="81">
        <v>2</v>
      </c>
      <c r="BH272" s="81" t="s">
        <v>529</v>
      </c>
      <c r="BI272" s="81" t="s">
        <v>1681</v>
      </c>
      <c r="BJ272" s="81">
        <v>1327</v>
      </c>
      <c r="BL272" s="81" t="s">
        <v>981</v>
      </c>
      <c r="BM272" s="81" t="s">
        <v>982</v>
      </c>
      <c r="BN272" s="81">
        <v>3</v>
      </c>
      <c r="BO272" s="81" t="s">
        <v>436</v>
      </c>
      <c r="BP272" s="81" t="s">
        <v>2172</v>
      </c>
      <c r="BQ272" s="81">
        <v>1072</v>
      </c>
      <c r="BS272" s="81" t="s">
        <v>899</v>
      </c>
      <c r="BT272" s="81" t="s">
        <v>900</v>
      </c>
      <c r="BU272" s="81">
        <v>4</v>
      </c>
      <c r="BV272" s="81" t="s">
        <v>436</v>
      </c>
      <c r="BW272" s="81" t="s">
        <v>1110</v>
      </c>
      <c r="BX272" s="81">
        <v>1253</v>
      </c>
      <c r="BZ272" s="81" t="s">
        <v>729</v>
      </c>
      <c r="CA272" s="81" t="s">
        <v>730</v>
      </c>
      <c r="CB272" s="81">
        <v>4</v>
      </c>
      <c r="CC272" s="81" t="s">
        <v>436</v>
      </c>
      <c r="CD272" s="81" t="s">
        <v>1122</v>
      </c>
      <c r="CE272" s="81">
        <v>1213</v>
      </c>
      <c r="CG272" s="81" t="s">
        <v>873</v>
      </c>
      <c r="CH272" s="81" t="s">
        <v>874</v>
      </c>
      <c r="CI272" s="81">
        <v>24</v>
      </c>
      <c r="CJ272" s="81" t="s">
        <v>529</v>
      </c>
      <c r="CK272" s="81" t="s">
        <v>1100</v>
      </c>
      <c r="CL272" s="81">
        <v>1027</v>
      </c>
      <c r="CN272" s="81" t="s">
        <v>864</v>
      </c>
      <c r="CO272" s="81" t="s">
        <v>865</v>
      </c>
      <c r="CP272" s="81">
        <v>36</v>
      </c>
      <c r="CQ272" s="81" t="s">
        <v>529</v>
      </c>
      <c r="CR272" s="81" t="s">
        <v>1100</v>
      </c>
      <c r="CS272" s="81">
        <v>1027</v>
      </c>
      <c r="CU272" s="136" t="s">
        <v>747</v>
      </c>
      <c r="CV272" s="136" t="s">
        <v>748</v>
      </c>
      <c r="CW272" s="137">
        <v>12</v>
      </c>
      <c r="CX272" s="136" t="s">
        <v>436</v>
      </c>
      <c r="CY272" s="136" t="s">
        <v>2365</v>
      </c>
      <c r="CZ272" s="138">
        <v>1594</v>
      </c>
      <c r="DB272" s="136" t="s">
        <v>2319</v>
      </c>
      <c r="DC272" s="136" t="s">
        <v>844</v>
      </c>
      <c r="DD272" s="137">
        <v>2</v>
      </c>
      <c r="DE272" s="136" t="s">
        <v>436</v>
      </c>
      <c r="DF272" s="136" t="s">
        <v>551</v>
      </c>
      <c r="DG272" s="144">
        <v>1518</v>
      </c>
      <c r="DI272" s="136" t="s">
        <v>2380</v>
      </c>
      <c r="DJ272" s="136" t="s">
        <v>866</v>
      </c>
      <c r="DK272" s="137">
        <v>12</v>
      </c>
      <c r="DL272" s="136" t="s">
        <v>529</v>
      </c>
      <c r="DM272" s="136" t="s">
        <v>1169</v>
      </c>
      <c r="DN272" s="144">
        <v>1440</v>
      </c>
    </row>
    <row r="273" spans="1:118" x14ac:dyDescent="0.25">
      <c r="A273" s="81" t="s">
        <v>1043</v>
      </c>
      <c r="B273" s="81" t="s">
        <v>1936</v>
      </c>
      <c r="C273" s="81">
        <v>12</v>
      </c>
      <c r="D273" s="81" t="s">
        <v>436</v>
      </c>
      <c r="E273" s="81" t="s">
        <v>1951</v>
      </c>
      <c r="F273" s="81">
        <v>1455</v>
      </c>
      <c r="H273" s="81" t="s">
        <v>729</v>
      </c>
      <c r="I273" s="81" t="s">
        <v>730</v>
      </c>
      <c r="J273" s="81">
        <v>4</v>
      </c>
      <c r="K273" s="81" t="s">
        <v>436</v>
      </c>
      <c r="L273" s="81" t="s">
        <v>1217</v>
      </c>
      <c r="M273" s="81">
        <v>1160</v>
      </c>
      <c r="O273" s="81" t="s">
        <v>908</v>
      </c>
      <c r="P273" s="81" t="s">
        <v>909</v>
      </c>
      <c r="Q273" s="81">
        <v>48</v>
      </c>
      <c r="R273" s="81" t="s">
        <v>436</v>
      </c>
      <c r="S273" s="81" t="s">
        <v>1835</v>
      </c>
      <c r="T273" s="81">
        <v>1163</v>
      </c>
      <c r="V273" s="81" t="s">
        <v>761</v>
      </c>
      <c r="W273" s="81" t="s">
        <v>762</v>
      </c>
      <c r="X273" s="81">
        <v>4</v>
      </c>
      <c r="Y273" s="81" t="s">
        <v>436</v>
      </c>
      <c r="Z273" s="81" t="s">
        <v>562</v>
      </c>
      <c r="AA273" s="81">
        <v>1103</v>
      </c>
      <c r="AC273" s="81" t="s">
        <v>747</v>
      </c>
      <c r="AD273" s="81" t="s">
        <v>748</v>
      </c>
      <c r="AE273" s="81">
        <v>12</v>
      </c>
      <c r="AF273" s="81" t="s">
        <v>529</v>
      </c>
      <c r="AG273" s="81" t="s">
        <v>1247</v>
      </c>
      <c r="AH273" s="81">
        <v>1054</v>
      </c>
      <c r="AJ273" s="81" t="s">
        <v>852</v>
      </c>
      <c r="AK273" s="81" t="s">
        <v>853</v>
      </c>
      <c r="AL273" s="81">
        <v>12</v>
      </c>
      <c r="AM273" s="81" t="s">
        <v>436</v>
      </c>
      <c r="AN273" s="81" t="s">
        <v>1235</v>
      </c>
      <c r="AO273" s="81">
        <v>1091</v>
      </c>
      <c r="AQ273" s="81" t="s">
        <v>770</v>
      </c>
      <c r="AR273" s="81" t="s">
        <v>771</v>
      </c>
      <c r="AS273" s="81">
        <v>4</v>
      </c>
      <c r="AT273" s="81" t="s">
        <v>529</v>
      </c>
      <c r="AU273" s="81" t="s">
        <v>1112</v>
      </c>
      <c r="AV273" s="81">
        <v>1039</v>
      </c>
      <c r="AX273" s="81" t="s">
        <v>733</v>
      </c>
      <c r="AY273" s="81" t="s">
        <v>734</v>
      </c>
      <c r="AZ273" s="81">
        <v>24</v>
      </c>
      <c r="BA273" s="81" t="s">
        <v>436</v>
      </c>
      <c r="BB273" s="81" t="s">
        <v>717</v>
      </c>
      <c r="BC273" s="81">
        <v>1538</v>
      </c>
      <c r="BE273" s="81" t="s">
        <v>2323</v>
      </c>
      <c r="BF273" s="81" t="s">
        <v>851</v>
      </c>
      <c r="BG273" s="81">
        <v>2</v>
      </c>
      <c r="BH273" s="81" t="s">
        <v>529</v>
      </c>
      <c r="BI273" s="81" t="s">
        <v>1681</v>
      </c>
      <c r="BJ273" s="81">
        <v>1327</v>
      </c>
      <c r="BL273" s="81" t="s">
        <v>1083</v>
      </c>
      <c r="BM273" s="81" t="s">
        <v>1084</v>
      </c>
      <c r="BN273" s="81">
        <v>2</v>
      </c>
      <c r="BO273" s="81" t="s">
        <v>436</v>
      </c>
      <c r="BP273" s="81" t="s">
        <v>2172</v>
      </c>
      <c r="BQ273" s="81">
        <v>1072</v>
      </c>
      <c r="BS273" s="81" t="s">
        <v>836</v>
      </c>
      <c r="BT273" s="81" t="s">
        <v>837</v>
      </c>
      <c r="BU273" s="81">
        <v>4</v>
      </c>
      <c r="BV273" s="81" t="s">
        <v>436</v>
      </c>
      <c r="BW273" s="81" t="s">
        <v>1110</v>
      </c>
      <c r="BX273" s="81">
        <v>1253</v>
      </c>
      <c r="BZ273" s="81" t="s">
        <v>772</v>
      </c>
      <c r="CA273" s="81" t="s">
        <v>773</v>
      </c>
      <c r="CB273" s="81">
        <v>8</v>
      </c>
      <c r="CC273" s="81" t="s">
        <v>529</v>
      </c>
      <c r="CD273" s="81" t="s">
        <v>1133</v>
      </c>
      <c r="CE273" s="81">
        <v>1023</v>
      </c>
      <c r="CG273" s="81" t="s">
        <v>906</v>
      </c>
      <c r="CH273" s="81" t="s">
        <v>907</v>
      </c>
      <c r="CI273" s="81">
        <v>12</v>
      </c>
      <c r="CJ273" s="81" t="s">
        <v>529</v>
      </c>
      <c r="CK273" s="81" t="s">
        <v>1100</v>
      </c>
      <c r="CL273" s="81">
        <v>1027</v>
      </c>
      <c r="CN273" s="81" t="s">
        <v>830</v>
      </c>
      <c r="CO273" s="81" t="s">
        <v>831</v>
      </c>
      <c r="CP273" s="81">
        <v>20</v>
      </c>
      <c r="CQ273" s="81" t="s">
        <v>529</v>
      </c>
      <c r="CR273" s="81" t="s">
        <v>1100</v>
      </c>
      <c r="CS273" s="81">
        <v>1027</v>
      </c>
      <c r="CU273" s="136" t="s">
        <v>2385</v>
      </c>
      <c r="CV273" s="136" t="s">
        <v>1663</v>
      </c>
      <c r="CW273" s="137">
        <v>4</v>
      </c>
      <c r="CX273" s="136" t="s">
        <v>436</v>
      </c>
      <c r="CY273" s="136" t="s">
        <v>1801</v>
      </c>
      <c r="CZ273" s="138">
        <v>1429</v>
      </c>
      <c r="DB273" s="136" t="s">
        <v>2319</v>
      </c>
      <c r="DC273" s="136" t="s">
        <v>844</v>
      </c>
      <c r="DD273" s="137">
        <v>2</v>
      </c>
      <c r="DE273" s="136" t="s">
        <v>437</v>
      </c>
      <c r="DF273" s="136" t="s">
        <v>1181</v>
      </c>
      <c r="DG273" s="144">
        <v>1044</v>
      </c>
      <c r="DI273" s="136" t="s">
        <v>2380</v>
      </c>
      <c r="DJ273" s="136" t="s">
        <v>866</v>
      </c>
      <c r="DK273" s="137">
        <v>6</v>
      </c>
      <c r="DL273" s="136" t="s">
        <v>436</v>
      </c>
      <c r="DM273" s="136" t="s">
        <v>2424</v>
      </c>
      <c r="DN273" s="144">
        <v>1602</v>
      </c>
    </row>
    <row r="274" spans="1:118" x14ac:dyDescent="0.25">
      <c r="A274" s="81" t="s">
        <v>749</v>
      </c>
      <c r="B274" s="81" t="s">
        <v>1937</v>
      </c>
      <c r="C274" s="81">
        <v>24</v>
      </c>
      <c r="D274" s="81" t="s">
        <v>436</v>
      </c>
      <c r="E274" s="81" t="s">
        <v>1951</v>
      </c>
      <c r="F274" s="81">
        <v>1455</v>
      </c>
      <c r="H274" s="81" t="s">
        <v>2227</v>
      </c>
      <c r="I274" s="81" t="s">
        <v>882</v>
      </c>
      <c r="J274" s="81">
        <v>6</v>
      </c>
      <c r="K274" s="81" t="s">
        <v>529</v>
      </c>
      <c r="L274" s="81" t="s">
        <v>1802</v>
      </c>
      <c r="M274" s="81">
        <v>1458</v>
      </c>
      <c r="O274" s="81" t="s">
        <v>814</v>
      </c>
      <c r="P274" s="81" t="s">
        <v>815</v>
      </c>
      <c r="Q274" s="81">
        <v>48</v>
      </c>
      <c r="R274" s="81" t="s">
        <v>436</v>
      </c>
      <c r="S274" s="81" t="s">
        <v>1835</v>
      </c>
      <c r="T274" s="81">
        <v>1163</v>
      </c>
      <c r="V274" s="81" t="s">
        <v>852</v>
      </c>
      <c r="W274" s="81" t="s">
        <v>853</v>
      </c>
      <c r="X274" s="81">
        <v>12</v>
      </c>
      <c r="Y274" s="81" t="s">
        <v>436</v>
      </c>
      <c r="Z274" s="81" t="s">
        <v>562</v>
      </c>
      <c r="AA274" s="81">
        <v>1103</v>
      </c>
      <c r="AC274" s="81" t="s">
        <v>973</v>
      </c>
      <c r="AD274" s="81" t="s">
        <v>974</v>
      </c>
      <c r="AE274" s="81">
        <v>12</v>
      </c>
      <c r="AF274" s="81" t="s">
        <v>437</v>
      </c>
      <c r="AG274" s="81" t="s">
        <v>1721</v>
      </c>
      <c r="AH274" s="81">
        <v>1476</v>
      </c>
      <c r="AJ274" s="81" t="s">
        <v>895</v>
      </c>
      <c r="AK274" s="81" t="s">
        <v>896</v>
      </c>
      <c r="AL274" s="81">
        <v>12</v>
      </c>
      <c r="AM274" s="81" t="s">
        <v>436</v>
      </c>
      <c r="AN274" s="81" t="s">
        <v>1235</v>
      </c>
      <c r="AO274" s="81">
        <v>1091</v>
      </c>
      <c r="AQ274" s="81" t="s">
        <v>816</v>
      </c>
      <c r="AR274" s="81" t="s">
        <v>817</v>
      </c>
      <c r="AS274" s="81">
        <v>12</v>
      </c>
      <c r="AT274" s="81" t="s">
        <v>529</v>
      </c>
      <c r="AU274" s="81" t="s">
        <v>1112</v>
      </c>
      <c r="AV274" s="81">
        <v>1039</v>
      </c>
      <c r="AX274" s="81" t="s">
        <v>733</v>
      </c>
      <c r="AY274" s="81" t="s">
        <v>734</v>
      </c>
      <c r="AZ274" s="81">
        <v>6</v>
      </c>
      <c r="BA274" s="81" t="s">
        <v>529</v>
      </c>
      <c r="BB274" s="81" t="s">
        <v>1104</v>
      </c>
      <c r="BC274" s="81">
        <v>1037</v>
      </c>
      <c r="BE274" s="81" t="s">
        <v>2319</v>
      </c>
      <c r="BF274" s="81" t="s">
        <v>844</v>
      </c>
      <c r="BG274" s="81">
        <v>4</v>
      </c>
      <c r="BH274" s="81" t="s">
        <v>529</v>
      </c>
      <c r="BI274" s="81" t="s">
        <v>1681</v>
      </c>
      <c r="BJ274" s="81">
        <v>1327</v>
      </c>
      <c r="BL274" s="81" t="s">
        <v>818</v>
      </c>
      <c r="BM274" s="81" t="s">
        <v>819</v>
      </c>
      <c r="BN274" s="81">
        <v>4</v>
      </c>
      <c r="BO274" s="81" t="s">
        <v>529</v>
      </c>
      <c r="BP274" s="81" t="s">
        <v>1167</v>
      </c>
      <c r="BQ274" s="81">
        <v>1031</v>
      </c>
      <c r="BS274" s="81" t="s">
        <v>932</v>
      </c>
      <c r="BT274" s="81" t="s">
        <v>933</v>
      </c>
      <c r="BU274" s="81">
        <v>4</v>
      </c>
      <c r="BV274" s="81" t="s">
        <v>529</v>
      </c>
      <c r="BW274" s="81" t="s">
        <v>1112</v>
      </c>
      <c r="BX274" s="81">
        <v>1039</v>
      </c>
      <c r="BZ274" s="81" t="s">
        <v>816</v>
      </c>
      <c r="CA274" s="81" t="s">
        <v>817</v>
      </c>
      <c r="CB274" s="81">
        <v>4</v>
      </c>
      <c r="CC274" s="81" t="s">
        <v>529</v>
      </c>
      <c r="CD274" s="81" t="s">
        <v>1133</v>
      </c>
      <c r="CE274" s="81">
        <v>1023</v>
      </c>
      <c r="CG274" s="81" t="s">
        <v>770</v>
      </c>
      <c r="CH274" s="81" t="s">
        <v>771</v>
      </c>
      <c r="CI274" s="81">
        <v>12</v>
      </c>
      <c r="CJ274" s="81" t="s">
        <v>529</v>
      </c>
      <c r="CK274" s="81" t="s">
        <v>1100</v>
      </c>
      <c r="CL274" s="81">
        <v>1027</v>
      </c>
      <c r="CN274" s="81" t="s">
        <v>772</v>
      </c>
      <c r="CO274" s="81" t="s">
        <v>773</v>
      </c>
      <c r="CP274" s="81">
        <v>24</v>
      </c>
      <c r="CQ274" s="81" t="s">
        <v>529</v>
      </c>
      <c r="CR274" s="81" t="s">
        <v>1100</v>
      </c>
      <c r="CS274" s="81">
        <v>1027</v>
      </c>
      <c r="CU274" s="136" t="s">
        <v>2385</v>
      </c>
      <c r="CV274" s="136" t="s">
        <v>1663</v>
      </c>
      <c r="CW274" s="137">
        <v>4</v>
      </c>
      <c r="CX274" s="136" t="s">
        <v>436</v>
      </c>
      <c r="CY274" s="136" t="s">
        <v>566</v>
      </c>
      <c r="CZ274" s="138">
        <v>1535</v>
      </c>
      <c r="DB274" s="136" t="s">
        <v>2319</v>
      </c>
      <c r="DC274" s="136" t="s">
        <v>844</v>
      </c>
      <c r="DD274" s="137">
        <v>3</v>
      </c>
      <c r="DE274" s="136" t="s">
        <v>436</v>
      </c>
      <c r="DF274" s="136" t="s">
        <v>2173</v>
      </c>
      <c r="DG274" s="144">
        <v>1240</v>
      </c>
      <c r="DI274" s="136" t="s">
        <v>2380</v>
      </c>
      <c r="DJ274" s="136" t="s">
        <v>866</v>
      </c>
      <c r="DK274" s="137">
        <v>6</v>
      </c>
      <c r="DL274" s="136" t="s">
        <v>529</v>
      </c>
      <c r="DM274" s="136" t="s">
        <v>1139</v>
      </c>
      <c r="DN274" s="144">
        <v>1027</v>
      </c>
    </row>
    <row r="275" spans="1:118" x14ac:dyDescent="0.25">
      <c r="A275" s="81" t="s">
        <v>1056</v>
      </c>
      <c r="B275" s="81" t="s">
        <v>754</v>
      </c>
      <c r="C275" s="81">
        <v>1</v>
      </c>
      <c r="D275" s="81" t="s">
        <v>436</v>
      </c>
      <c r="E275" s="81" t="s">
        <v>1688</v>
      </c>
      <c r="F275" s="81">
        <v>1453</v>
      </c>
      <c r="H275" s="81" t="s">
        <v>2230</v>
      </c>
      <c r="I275" s="81" t="s">
        <v>866</v>
      </c>
      <c r="J275" s="81">
        <v>6</v>
      </c>
      <c r="K275" s="81" t="s">
        <v>529</v>
      </c>
      <c r="L275" s="81" t="s">
        <v>1802</v>
      </c>
      <c r="M275" s="81">
        <v>1458</v>
      </c>
      <c r="O275" s="81" t="s">
        <v>1041</v>
      </c>
      <c r="P275" s="81" t="s">
        <v>1042</v>
      </c>
      <c r="Q275" s="81">
        <v>48</v>
      </c>
      <c r="R275" s="81" t="s">
        <v>436</v>
      </c>
      <c r="S275" s="81" t="s">
        <v>1835</v>
      </c>
      <c r="T275" s="81">
        <v>1163</v>
      </c>
      <c r="V275" s="81" t="s">
        <v>804</v>
      </c>
      <c r="W275" s="81" t="s">
        <v>805</v>
      </c>
      <c r="X275" s="81">
        <v>12</v>
      </c>
      <c r="Y275" s="81" t="s">
        <v>436</v>
      </c>
      <c r="Z275" s="81" t="s">
        <v>562</v>
      </c>
      <c r="AA275" s="81">
        <v>1103</v>
      </c>
      <c r="AC275" s="81" t="s">
        <v>973</v>
      </c>
      <c r="AD275" s="81" t="s">
        <v>974</v>
      </c>
      <c r="AE275" s="81">
        <v>12</v>
      </c>
      <c r="AF275" s="81" t="s">
        <v>529</v>
      </c>
      <c r="AG275" s="81" t="s">
        <v>1227</v>
      </c>
      <c r="AH275" s="81">
        <v>1109</v>
      </c>
      <c r="AJ275" s="81" t="s">
        <v>1085</v>
      </c>
      <c r="AK275" s="81" t="s">
        <v>1086</v>
      </c>
      <c r="AL275" s="81">
        <v>6</v>
      </c>
      <c r="AM275" s="81" t="s">
        <v>436</v>
      </c>
      <c r="AN275" s="81" t="s">
        <v>1235</v>
      </c>
      <c r="AO275" s="81">
        <v>1091</v>
      </c>
      <c r="AQ275" s="81" t="s">
        <v>946</v>
      </c>
      <c r="AR275" s="81" t="s">
        <v>947</v>
      </c>
      <c r="AS275" s="81">
        <v>12</v>
      </c>
      <c r="AT275" s="81" t="s">
        <v>529</v>
      </c>
      <c r="AU275" s="81" t="s">
        <v>1112</v>
      </c>
      <c r="AV275" s="81">
        <v>1039</v>
      </c>
      <c r="AX275" s="81" t="s">
        <v>733</v>
      </c>
      <c r="AY275" s="81" t="s">
        <v>734</v>
      </c>
      <c r="AZ275" s="81">
        <v>12</v>
      </c>
      <c r="BA275" s="81" t="s">
        <v>436</v>
      </c>
      <c r="BB275" s="81" t="s">
        <v>1696</v>
      </c>
      <c r="BC275" s="81">
        <v>1390</v>
      </c>
      <c r="BE275" s="81" t="s">
        <v>854</v>
      </c>
      <c r="BF275" s="81" t="s">
        <v>855</v>
      </c>
      <c r="BG275" s="81">
        <v>2</v>
      </c>
      <c r="BH275" s="81" t="s">
        <v>529</v>
      </c>
      <c r="BI275" s="81" t="s">
        <v>1681</v>
      </c>
      <c r="BJ275" s="81">
        <v>1327</v>
      </c>
      <c r="BL275" s="81" t="s">
        <v>963</v>
      </c>
      <c r="BM275" s="81" t="s">
        <v>964</v>
      </c>
      <c r="BN275" s="81">
        <v>12</v>
      </c>
      <c r="BO275" s="81" t="s">
        <v>529</v>
      </c>
      <c r="BP275" s="81" t="s">
        <v>713</v>
      </c>
      <c r="BQ275" s="81">
        <v>1536</v>
      </c>
      <c r="BS275" s="81" t="s">
        <v>830</v>
      </c>
      <c r="BT275" s="81" t="s">
        <v>831</v>
      </c>
      <c r="BU275" s="81">
        <v>4</v>
      </c>
      <c r="BV275" s="81" t="s">
        <v>529</v>
      </c>
      <c r="BW275" s="81" t="s">
        <v>1154</v>
      </c>
      <c r="BX275" s="81">
        <v>1439</v>
      </c>
      <c r="BZ275" s="81" t="s">
        <v>864</v>
      </c>
      <c r="CA275" s="81" t="s">
        <v>865</v>
      </c>
      <c r="CB275" s="81">
        <v>6</v>
      </c>
      <c r="CC275" s="81" t="s">
        <v>529</v>
      </c>
      <c r="CD275" s="81" t="s">
        <v>1133</v>
      </c>
      <c r="CE275" s="81">
        <v>1023</v>
      </c>
      <c r="CG275" s="81" t="s">
        <v>772</v>
      </c>
      <c r="CH275" s="81" t="s">
        <v>773</v>
      </c>
      <c r="CI275" s="81">
        <v>36</v>
      </c>
      <c r="CJ275" s="81" t="s">
        <v>529</v>
      </c>
      <c r="CK275" s="81" t="s">
        <v>1100</v>
      </c>
      <c r="CL275" s="81">
        <v>1027</v>
      </c>
      <c r="CN275" s="81" t="s">
        <v>954</v>
      </c>
      <c r="CO275" s="81" t="s">
        <v>955</v>
      </c>
      <c r="CP275" s="81">
        <v>36</v>
      </c>
      <c r="CQ275" s="81" t="s">
        <v>529</v>
      </c>
      <c r="CR275" s="81" t="s">
        <v>1100</v>
      </c>
      <c r="CS275" s="81">
        <v>1027</v>
      </c>
      <c r="CU275" s="136" t="s">
        <v>2261</v>
      </c>
      <c r="CV275" s="136" t="s">
        <v>744</v>
      </c>
      <c r="CW275" s="137">
        <v>12</v>
      </c>
      <c r="CX275" s="136" t="s">
        <v>529</v>
      </c>
      <c r="CY275" s="136" t="s">
        <v>1100</v>
      </c>
      <c r="CZ275" s="138">
        <v>1027</v>
      </c>
      <c r="DB275" s="136" t="s">
        <v>836</v>
      </c>
      <c r="DC275" s="136" t="s">
        <v>837</v>
      </c>
      <c r="DD275" s="137">
        <v>4</v>
      </c>
      <c r="DE275" s="136" t="s">
        <v>529</v>
      </c>
      <c r="DF275" s="136" t="s">
        <v>1157</v>
      </c>
      <c r="DG275" s="144">
        <v>1399</v>
      </c>
      <c r="DI275" s="136" t="s">
        <v>2380</v>
      </c>
      <c r="DJ275" s="136" t="s">
        <v>866</v>
      </c>
      <c r="DK275" s="137">
        <v>6</v>
      </c>
      <c r="DL275" s="136" t="s">
        <v>436</v>
      </c>
      <c r="DM275" s="136" t="s">
        <v>1696</v>
      </c>
      <c r="DN275" s="144">
        <v>1390</v>
      </c>
    </row>
    <row r="276" spans="1:118" x14ac:dyDescent="0.25">
      <c r="A276" s="81" t="s">
        <v>1041</v>
      </c>
      <c r="B276" s="81" t="s">
        <v>1935</v>
      </c>
      <c r="C276" s="81">
        <v>1</v>
      </c>
      <c r="D276" s="81" t="s">
        <v>436</v>
      </c>
      <c r="E276" s="81" t="s">
        <v>1688</v>
      </c>
      <c r="F276" s="81">
        <v>1453</v>
      </c>
      <c r="H276" s="81" t="s">
        <v>2263</v>
      </c>
      <c r="I276" s="81" t="s">
        <v>877</v>
      </c>
      <c r="J276" s="81">
        <v>6</v>
      </c>
      <c r="K276" s="81" t="s">
        <v>529</v>
      </c>
      <c r="L276" s="81" t="s">
        <v>1802</v>
      </c>
      <c r="M276" s="81">
        <v>1458</v>
      </c>
      <c r="O276" s="81" t="s">
        <v>1060</v>
      </c>
      <c r="P276" s="81" t="s">
        <v>787</v>
      </c>
      <c r="Q276" s="81">
        <v>48</v>
      </c>
      <c r="R276" s="81" t="s">
        <v>436</v>
      </c>
      <c r="S276" s="81" t="s">
        <v>1835</v>
      </c>
      <c r="T276" s="81">
        <v>1163</v>
      </c>
      <c r="V276" s="81" t="s">
        <v>940</v>
      </c>
      <c r="W276" s="81" t="s">
        <v>941</v>
      </c>
      <c r="X276" s="81">
        <v>12</v>
      </c>
      <c r="Y276" s="81" t="s">
        <v>436</v>
      </c>
      <c r="Z276" s="81" t="s">
        <v>562</v>
      </c>
      <c r="AA276" s="81">
        <v>1103</v>
      </c>
      <c r="AC276" s="81" t="s">
        <v>940</v>
      </c>
      <c r="AD276" s="81" t="s">
        <v>941</v>
      </c>
      <c r="AE276" s="81">
        <v>12</v>
      </c>
      <c r="AF276" s="81" t="s">
        <v>529</v>
      </c>
      <c r="AG276" s="81" t="s">
        <v>1247</v>
      </c>
      <c r="AH276" s="81">
        <v>1054</v>
      </c>
      <c r="AJ276" s="81" t="s">
        <v>988</v>
      </c>
      <c r="AK276" s="81" t="s">
        <v>989</v>
      </c>
      <c r="AL276" s="81">
        <v>24</v>
      </c>
      <c r="AM276" s="81" t="s">
        <v>436</v>
      </c>
      <c r="AN276" s="81" t="s">
        <v>1235</v>
      </c>
      <c r="AO276" s="81">
        <v>1091</v>
      </c>
      <c r="AQ276" s="81" t="s">
        <v>1026</v>
      </c>
      <c r="AR276" s="81" t="s">
        <v>1027</v>
      </c>
      <c r="AS276" s="81">
        <v>12</v>
      </c>
      <c r="AT276" s="81" t="s">
        <v>529</v>
      </c>
      <c r="AU276" s="81" t="s">
        <v>1694</v>
      </c>
      <c r="AV276" s="81">
        <v>1504</v>
      </c>
      <c r="AX276" s="81" t="s">
        <v>733</v>
      </c>
      <c r="AY276" s="81" t="s">
        <v>734</v>
      </c>
      <c r="AZ276" s="81">
        <v>4</v>
      </c>
      <c r="BA276" s="81" t="s">
        <v>436</v>
      </c>
      <c r="BB276" s="81" t="s">
        <v>1123</v>
      </c>
      <c r="BC276" s="81">
        <v>1392</v>
      </c>
      <c r="BE276" s="81" t="s">
        <v>858</v>
      </c>
      <c r="BF276" s="81" t="s">
        <v>859</v>
      </c>
      <c r="BG276" s="81">
        <v>2</v>
      </c>
      <c r="BH276" s="81" t="s">
        <v>529</v>
      </c>
      <c r="BI276" s="81" t="s">
        <v>1681</v>
      </c>
      <c r="BJ276" s="81">
        <v>1327</v>
      </c>
      <c r="BL276" s="81" t="s">
        <v>1676</v>
      </c>
      <c r="BM276" s="81" t="s">
        <v>1378</v>
      </c>
      <c r="BN276" s="81">
        <v>12</v>
      </c>
      <c r="BO276" s="81" t="s">
        <v>529</v>
      </c>
      <c r="BP276" s="81" t="s">
        <v>713</v>
      </c>
      <c r="BQ276" s="81">
        <v>1536</v>
      </c>
      <c r="BS276" s="81" t="s">
        <v>954</v>
      </c>
      <c r="BT276" s="81" t="s">
        <v>955</v>
      </c>
      <c r="BU276" s="81">
        <v>6</v>
      </c>
      <c r="BV276" s="81" t="s">
        <v>529</v>
      </c>
      <c r="BW276" s="81" t="s">
        <v>1133</v>
      </c>
      <c r="BX276" s="81">
        <v>1023</v>
      </c>
      <c r="BZ276" s="81" t="s">
        <v>860</v>
      </c>
      <c r="CA276" s="81" t="s">
        <v>861</v>
      </c>
      <c r="CB276" s="81">
        <v>6</v>
      </c>
      <c r="CC276" s="81" t="s">
        <v>436</v>
      </c>
      <c r="CD276" s="81" t="s">
        <v>2201</v>
      </c>
      <c r="CE276" s="81">
        <v>1168</v>
      </c>
      <c r="CG276" s="81" t="s">
        <v>948</v>
      </c>
      <c r="CH276" s="81" t="s">
        <v>949</v>
      </c>
      <c r="CI276" s="81">
        <v>6</v>
      </c>
      <c r="CJ276" s="81" t="s">
        <v>529</v>
      </c>
      <c r="CK276" s="81" t="s">
        <v>1100</v>
      </c>
      <c r="CL276" s="81">
        <v>1027</v>
      </c>
      <c r="CN276" s="81" t="s">
        <v>729</v>
      </c>
      <c r="CO276" s="81" t="s">
        <v>730</v>
      </c>
      <c r="CP276" s="81">
        <v>61</v>
      </c>
      <c r="CQ276" s="81" t="s">
        <v>529</v>
      </c>
      <c r="CR276" s="81" t="s">
        <v>1100</v>
      </c>
      <c r="CS276" s="81">
        <v>1027</v>
      </c>
      <c r="CU276" s="136" t="s">
        <v>1056</v>
      </c>
      <c r="CV276" s="136" t="s">
        <v>754</v>
      </c>
      <c r="CW276" s="137">
        <v>12</v>
      </c>
      <c r="CX276" s="136" t="s">
        <v>529</v>
      </c>
      <c r="CY276" s="136" t="s">
        <v>1100</v>
      </c>
      <c r="CZ276" s="138">
        <v>1027</v>
      </c>
      <c r="DB276" s="136" t="s">
        <v>836</v>
      </c>
      <c r="DC276" s="136" t="s">
        <v>837</v>
      </c>
      <c r="DD276" s="137">
        <v>2</v>
      </c>
      <c r="DE276" s="136" t="s">
        <v>436</v>
      </c>
      <c r="DF276" s="136" t="s">
        <v>1144</v>
      </c>
      <c r="DG276" s="144">
        <v>1442</v>
      </c>
      <c r="DI276" s="136" t="s">
        <v>2380</v>
      </c>
      <c r="DJ276" s="136" t="s">
        <v>866</v>
      </c>
      <c r="DK276" s="137">
        <v>12</v>
      </c>
      <c r="DL276" s="136" t="s">
        <v>529</v>
      </c>
      <c r="DM276" s="136" t="s">
        <v>1185</v>
      </c>
      <c r="DN276" s="144">
        <v>1101</v>
      </c>
    </row>
    <row r="277" spans="1:118" x14ac:dyDescent="0.25">
      <c r="A277" s="81" t="s">
        <v>757</v>
      </c>
      <c r="B277" s="81" t="s">
        <v>758</v>
      </c>
      <c r="C277" s="81">
        <v>1</v>
      </c>
      <c r="D277" s="81" t="s">
        <v>436</v>
      </c>
      <c r="E277" s="81" t="s">
        <v>1688</v>
      </c>
      <c r="F277" s="81">
        <v>1453</v>
      </c>
      <c r="H277" s="81" t="s">
        <v>847</v>
      </c>
      <c r="I277" s="81" t="s">
        <v>848</v>
      </c>
      <c r="J277" s="81">
        <v>6</v>
      </c>
      <c r="K277" s="81" t="s">
        <v>529</v>
      </c>
      <c r="L277" s="81" t="s">
        <v>1802</v>
      </c>
      <c r="M277" s="81">
        <v>1458</v>
      </c>
      <c r="O277" s="81" t="s">
        <v>946</v>
      </c>
      <c r="P277" s="81" t="s">
        <v>947</v>
      </c>
      <c r="Q277" s="81">
        <v>12</v>
      </c>
      <c r="R277" s="81" t="s">
        <v>529</v>
      </c>
      <c r="S277" s="81" t="s">
        <v>1244</v>
      </c>
      <c r="T277" s="81">
        <v>1027</v>
      </c>
      <c r="V277" s="81" t="s">
        <v>743</v>
      </c>
      <c r="W277" s="81" t="s">
        <v>744</v>
      </c>
      <c r="X277" s="81">
        <v>12</v>
      </c>
      <c r="Y277" s="81" t="s">
        <v>436</v>
      </c>
      <c r="Z277" s="81" t="s">
        <v>1800</v>
      </c>
      <c r="AA277" s="81">
        <v>1104</v>
      </c>
      <c r="AC277" s="81" t="s">
        <v>747</v>
      </c>
      <c r="AD277" s="81" t="s">
        <v>748</v>
      </c>
      <c r="AE277" s="81">
        <v>12</v>
      </c>
      <c r="AF277" s="81" t="s">
        <v>529</v>
      </c>
      <c r="AG277" s="81" t="s">
        <v>1725</v>
      </c>
      <c r="AH277" s="81">
        <v>1219</v>
      </c>
      <c r="AJ277" s="81" t="s">
        <v>1067</v>
      </c>
      <c r="AK277" s="81" t="s">
        <v>1068</v>
      </c>
      <c r="AL277" s="81">
        <v>4</v>
      </c>
      <c r="AM277" s="81" t="s">
        <v>436</v>
      </c>
      <c r="AN277" s="81" t="s">
        <v>1235</v>
      </c>
      <c r="AO277" s="81">
        <v>1091</v>
      </c>
      <c r="AQ277" s="81" t="s">
        <v>810</v>
      </c>
      <c r="AR277" s="81" t="s">
        <v>811</v>
      </c>
      <c r="AS277" s="81">
        <v>4</v>
      </c>
      <c r="AT277" s="81" t="s">
        <v>529</v>
      </c>
      <c r="AU277" s="81" t="s">
        <v>1694</v>
      </c>
      <c r="AV277" s="81">
        <v>1504</v>
      </c>
      <c r="AX277" s="81" t="s">
        <v>733</v>
      </c>
      <c r="AY277" s="81" t="s">
        <v>734</v>
      </c>
      <c r="AZ277" s="81">
        <v>20</v>
      </c>
      <c r="BA277" s="81" t="s">
        <v>529</v>
      </c>
      <c r="BB277" s="81" t="s">
        <v>2101</v>
      </c>
      <c r="BC277" s="81">
        <v>1021</v>
      </c>
      <c r="BE277" s="81" t="s">
        <v>836</v>
      </c>
      <c r="BF277" s="81" t="s">
        <v>837</v>
      </c>
      <c r="BG277" s="81">
        <v>4</v>
      </c>
      <c r="BH277" s="81" t="s">
        <v>529</v>
      </c>
      <c r="BI277" s="81" t="s">
        <v>1681</v>
      </c>
      <c r="BJ277" s="81">
        <v>1327</v>
      </c>
      <c r="BL277" s="81" t="s">
        <v>804</v>
      </c>
      <c r="BM277" s="81" t="s">
        <v>805</v>
      </c>
      <c r="BN277" s="81">
        <v>12</v>
      </c>
      <c r="BO277" s="81" t="s">
        <v>529</v>
      </c>
      <c r="BP277" s="81" t="s">
        <v>713</v>
      </c>
      <c r="BQ277" s="81">
        <v>1536</v>
      </c>
      <c r="BS277" s="81" t="s">
        <v>830</v>
      </c>
      <c r="BT277" s="81" t="s">
        <v>831</v>
      </c>
      <c r="BU277" s="81">
        <v>5</v>
      </c>
      <c r="BV277" s="81" t="s">
        <v>436</v>
      </c>
      <c r="BW277" s="81" t="s">
        <v>1866</v>
      </c>
      <c r="BX277" s="81">
        <v>1508</v>
      </c>
      <c r="BZ277" s="81" t="s">
        <v>768</v>
      </c>
      <c r="CA277" s="81" t="s">
        <v>769</v>
      </c>
      <c r="CB277" s="81">
        <v>6</v>
      </c>
      <c r="CC277" s="81" t="s">
        <v>436</v>
      </c>
      <c r="CD277" s="81" t="s">
        <v>2201</v>
      </c>
      <c r="CE277" s="81">
        <v>1168</v>
      </c>
      <c r="CG277" s="81" t="s">
        <v>776</v>
      </c>
      <c r="CH277" s="81" t="s">
        <v>777</v>
      </c>
      <c r="CI277" s="81">
        <v>12</v>
      </c>
      <c r="CJ277" s="81" t="s">
        <v>529</v>
      </c>
      <c r="CK277" s="81" t="s">
        <v>1100</v>
      </c>
      <c r="CL277" s="81">
        <v>1027</v>
      </c>
      <c r="CN277" s="81" t="s">
        <v>1779</v>
      </c>
      <c r="CO277" s="81" t="s">
        <v>853</v>
      </c>
      <c r="CP277" s="81">
        <v>12</v>
      </c>
      <c r="CQ277" s="81" t="s">
        <v>436</v>
      </c>
      <c r="CR277" s="81" t="s">
        <v>2310</v>
      </c>
      <c r="CS277" s="81">
        <v>1160</v>
      </c>
      <c r="CU277" s="136" t="s">
        <v>2385</v>
      </c>
      <c r="CV277" s="136" t="s">
        <v>1663</v>
      </c>
      <c r="CW277" s="137">
        <v>6</v>
      </c>
      <c r="CX277" s="136" t="s">
        <v>436</v>
      </c>
      <c r="CY277" s="136" t="s">
        <v>2407</v>
      </c>
      <c r="CZ277" s="138">
        <v>1117</v>
      </c>
      <c r="DB277" s="136" t="s">
        <v>836</v>
      </c>
      <c r="DC277" s="136" t="s">
        <v>837</v>
      </c>
      <c r="DD277" s="137">
        <v>2</v>
      </c>
      <c r="DE277" s="136" t="s">
        <v>436</v>
      </c>
      <c r="DF277" s="136" t="s">
        <v>2221</v>
      </c>
      <c r="DG277" s="144">
        <v>1392</v>
      </c>
      <c r="DI277" s="136" t="s">
        <v>2380</v>
      </c>
      <c r="DJ277" s="136" t="s">
        <v>866</v>
      </c>
      <c r="DK277" s="137">
        <v>18</v>
      </c>
      <c r="DL277" s="136" t="s">
        <v>2152</v>
      </c>
      <c r="DM277" s="136" t="s">
        <v>2364</v>
      </c>
      <c r="DN277" s="144">
        <v>1593</v>
      </c>
    </row>
    <row r="278" spans="1:118" x14ac:dyDescent="0.25">
      <c r="A278" s="81" t="s">
        <v>806</v>
      </c>
      <c r="B278" s="81" t="s">
        <v>807</v>
      </c>
      <c r="C278" s="81">
        <v>3</v>
      </c>
      <c r="D278" s="81" t="s">
        <v>436</v>
      </c>
      <c r="E278" s="81" t="s">
        <v>1688</v>
      </c>
      <c r="F278" s="81">
        <v>1453</v>
      </c>
      <c r="H278" s="81" t="s">
        <v>878</v>
      </c>
      <c r="I278" s="81" t="s">
        <v>879</v>
      </c>
      <c r="J278" s="81">
        <v>6</v>
      </c>
      <c r="K278" s="81" t="s">
        <v>529</v>
      </c>
      <c r="L278" s="81" t="s">
        <v>1802</v>
      </c>
      <c r="M278" s="81">
        <v>1458</v>
      </c>
      <c r="O278" s="81" t="s">
        <v>1060</v>
      </c>
      <c r="P278" s="81" t="s">
        <v>787</v>
      </c>
      <c r="Q278" s="81">
        <v>12</v>
      </c>
      <c r="R278" s="81" t="s">
        <v>529</v>
      </c>
      <c r="S278" s="81" t="s">
        <v>1882</v>
      </c>
      <c r="T278" s="81">
        <v>1125</v>
      </c>
      <c r="V278" s="81" t="s">
        <v>895</v>
      </c>
      <c r="W278" s="81" t="s">
        <v>896</v>
      </c>
      <c r="X278" s="81">
        <v>12</v>
      </c>
      <c r="Y278" s="81" t="s">
        <v>436</v>
      </c>
      <c r="Z278" s="81" t="s">
        <v>1800</v>
      </c>
      <c r="AA278" s="81">
        <v>1104</v>
      </c>
      <c r="AC278" s="81" t="s">
        <v>895</v>
      </c>
      <c r="AD278" s="81" t="s">
        <v>896</v>
      </c>
      <c r="AE278" s="81">
        <v>12</v>
      </c>
      <c r="AF278" s="81" t="s">
        <v>437</v>
      </c>
      <c r="AG278" s="81" t="s">
        <v>1701</v>
      </c>
      <c r="AH278" s="81">
        <v>1191</v>
      </c>
      <c r="AJ278" s="81" t="s">
        <v>1008</v>
      </c>
      <c r="AK278" s="81" t="s">
        <v>1009</v>
      </c>
      <c r="AL278" s="81">
        <v>5</v>
      </c>
      <c r="AM278" s="81" t="s">
        <v>437</v>
      </c>
      <c r="AN278" s="81" t="s">
        <v>1101</v>
      </c>
      <c r="AO278" s="81">
        <v>1003</v>
      </c>
      <c r="AQ278" s="81" t="s">
        <v>737</v>
      </c>
      <c r="AR278" s="81" t="s">
        <v>738</v>
      </c>
      <c r="AS278" s="81">
        <v>2</v>
      </c>
      <c r="AT278" s="81" t="s">
        <v>529</v>
      </c>
      <c r="AU278" s="81" t="s">
        <v>1694</v>
      </c>
      <c r="AV278" s="81">
        <v>1504</v>
      </c>
      <c r="AX278" s="81" t="s">
        <v>733</v>
      </c>
      <c r="AY278" s="81" t="s">
        <v>734</v>
      </c>
      <c r="AZ278" s="81">
        <v>12</v>
      </c>
      <c r="BA278" s="81" t="s">
        <v>529</v>
      </c>
      <c r="BB278" s="81" t="s">
        <v>1150</v>
      </c>
      <c r="BC278" s="81">
        <v>1185</v>
      </c>
      <c r="BE278" s="81" t="s">
        <v>802</v>
      </c>
      <c r="BF278" s="81" t="s">
        <v>803</v>
      </c>
      <c r="BG278" s="81">
        <v>2</v>
      </c>
      <c r="BH278" s="81" t="s">
        <v>529</v>
      </c>
      <c r="BI278" s="81" t="s">
        <v>1681</v>
      </c>
      <c r="BJ278" s="81">
        <v>1327</v>
      </c>
      <c r="BL278" s="81" t="s">
        <v>782</v>
      </c>
      <c r="BM278" s="81" t="s">
        <v>783</v>
      </c>
      <c r="BN278" s="81">
        <v>12</v>
      </c>
      <c r="BO278" s="81" t="s">
        <v>529</v>
      </c>
      <c r="BP278" s="81" t="s">
        <v>713</v>
      </c>
      <c r="BQ278" s="81">
        <v>1536</v>
      </c>
      <c r="BS278" s="81" t="s">
        <v>849</v>
      </c>
      <c r="BT278" s="81" t="s">
        <v>850</v>
      </c>
      <c r="BU278" s="81">
        <v>5</v>
      </c>
      <c r="BV278" s="81" t="s">
        <v>436</v>
      </c>
      <c r="BW278" s="81" t="s">
        <v>1866</v>
      </c>
      <c r="BX278" s="81">
        <v>1508</v>
      </c>
      <c r="BZ278" s="81" t="s">
        <v>770</v>
      </c>
      <c r="CA278" s="81" t="s">
        <v>771</v>
      </c>
      <c r="CB278" s="81">
        <v>6</v>
      </c>
      <c r="CC278" s="81" t="s">
        <v>436</v>
      </c>
      <c r="CD278" s="81" t="s">
        <v>2201</v>
      </c>
      <c r="CE278" s="81">
        <v>1168</v>
      </c>
      <c r="CG278" s="81" t="s">
        <v>816</v>
      </c>
      <c r="CH278" s="81" t="s">
        <v>817</v>
      </c>
      <c r="CI278" s="81">
        <v>36</v>
      </c>
      <c r="CJ278" s="81" t="s">
        <v>529</v>
      </c>
      <c r="CK278" s="81" t="s">
        <v>1100</v>
      </c>
      <c r="CL278" s="81">
        <v>1027</v>
      </c>
      <c r="CN278" s="81" t="s">
        <v>745</v>
      </c>
      <c r="CO278" s="81" t="s">
        <v>746</v>
      </c>
      <c r="CP278" s="81">
        <v>24</v>
      </c>
      <c r="CQ278" s="81" t="s">
        <v>529</v>
      </c>
      <c r="CR278" s="81" t="s">
        <v>1766</v>
      </c>
      <c r="CS278" s="81">
        <v>1002</v>
      </c>
      <c r="CU278" s="136" t="s">
        <v>1778</v>
      </c>
      <c r="CV278" s="136" t="s">
        <v>758</v>
      </c>
      <c r="CW278" s="137">
        <v>12</v>
      </c>
      <c r="CX278" s="136" t="s">
        <v>529</v>
      </c>
      <c r="CY278" s="136" t="s">
        <v>1139</v>
      </c>
      <c r="CZ278" s="138">
        <v>1027</v>
      </c>
      <c r="DB278" s="136" t="s">
        <v>836</v>
      </c>
      <c r="DC278" s="136" t="s">
        <v>837</v>
      </c>
      <c r="DD278" s="137">
        <v>4</v>
      </c>
      <c r="DE278" s="136" t="s">
        <v>529</v>
      </c>
      <c r="DF278" s="136" t="s">
        <v>2314</v>
      </c>
      <c r="DG278" s="144">
        <v>1031</v>
      </c>
      <c r="DI278" s="136" t="s">
        <v>2380</v>
      </c>
      <c r="DJ278" s="136" t="s">
        <v>866</v>
      </c>
      <c r="DK278" s="137">
        <v>6</v>
      </c>
      <c r="DL278" s="136" t="s">
        <v>529</v>
      </c>
      <c r="DM278" s="136" t="s">
        <v>1694</v>
      </c>
      <c r="DN278" s="144">
        <v>1504</v>
      </c>
    </row>
    <row r="279" spans="1:118" x14ac:dyDescent="0.25">
      <c r="A279" s="81" t="s">
        <v>2230</v>
      </c>
      <c r="B279" s="81" t="s">
        <v>866</v>
      </c>
      <c r="C279" s="81">
        <v>5</v>
      </c>
      <c r="D279" s="81" t="s">
        <v>436</v>
      </c>
      <c r="E279" s="81" t="s">
        <v>1688</v>
      </c>
      <c r="F279" s="81">
        <v>1453</v>
      </c>
      <c r="H279" s="81" t="s">
        <v>743</v>
      </c>
      <c r="I279" s="81" t="s">
        <v>744</v>
      </c>
      <c r="J279" s="81">
        <v>12</v>
      </c>
      <c r="K279" s="81" t="s">
        <v>529</v>
      </c>
      <c r="L279" s="81" t="s">
        <v>1802</v>
      </c>
      <c r="M279" s="81">
        <v>1458</v>
      </c>
      <c r="O279" s="81" t="s">
        <v>2320</v>
      </c>
      <c r="P279" s="81" t="s">
        <v>1059</v>
      </c>
      <c r="Q279" s="81">
        <v>12</v>
      </c>
      <c r="R279" s="81" t="s">
        <v>529</v>
      </c>
      <c r="S279" s="81" t="s">
        <v>1882</v>
      </c>
      <c r="T279" s="81">
        <v>1125</v>
      </c>
      <c r="V279" s="81" t="s">
        <v>852</v>
      </c>
      <c r="W279" s="81" t="s">
        <v>853</v>
      </c>
      <c r="X279" s="81">
        <v>12</v>
      </c>
      <c r="Y279" s="81" t="s">
        <v>436</v>
      </c>
      <c r="Z279" s="81" t="s">
        <v>1800</v>
      </c>
      <c r="AA279" s="81">
        <v>1104</v>
      </c>
      <c r="AC279" s="81" t="s">
        <v>747</v>
      </c>
      <c r="AD279" s="81" t="s">
        <v>748</v>
      </c>
      <c r="AE279" s="81">
        <v>12</v>
      </c>
      <c r="AF279" s="81" t="s">
        <v>437</v>
      </c>
      <c r="AG279" s="81" t="s">
        <v>1701</v>
      </c>
      <c r="AH279" s="81">
        <v>1191</v>
      </c>
      <c r="AJ279" s="81" t="s">
        <v>759</v>
      </c>
      <c r="AK279" s="81" t="s">
        <v>760</v>
      </c>
      <c r="AL279" s="81">
        <v>2</v>
      </c>
      <c r="AM279" s="81" t="s">
        <v>437</v>
      </c>
      <c r="AN279" s="81" t="s">
        <v>1101</v>
      </c>
      <c r="AO279" s="81">
        <v>1003</v>
      </c>
      <c r="AQ279" s="81" t="s">
        <v>729</v>
      </c>
      <c r="AR279" s="81" t="s">
        <v>730</v>
      </c>
      <c r="AS279" s="81">
        <v>2</v>
      </c>
      <c r="AT279" s="81" t="s">
        <v>529</v>
      </c>
      <c r="AU279" s="81" t="s">
        <v>1694</v>
      </c>
      <c r="AV279" s="81">
        <v>1504</v>
      </c>
      <c r="AX279" s="81" t="s">
        <v>733</v>
      </c>
      <c r="AY279" s="81" t="s">
        <v>734</v>
      </c>
      <c r="AZ279" s="81">
        <v>4</v>
      </c>
      <c r="BA279" s="81" t="s">
        <v>436</v>
      </c>
      <c r="BB279" s="81" t="s">
        <v>1108</v>
      </c>
      <c r="BC279" s="81">
        <v>1240</v>
      </c>
      <c r="BE279" s="81" t="s">
        <v>755</v>
      </c>
      <c r="BF279" s="81" t="s">
        <v>756</v>
      </c>
      <c r="BG279" s="81">
        <v>12</v>
      </c>
      <c r="BH279" s="81" t="s">
        <v>529</v>
      </c>
      <c r="BI279" s="81" t="s">
        <v>1127</v>
      </c>
      <c r="BJ279" s="81">
        <v>1123</v>
      </c>
      <c r="BL279" s="81" t="s">
        <v>741</v>
      </c>
      <c r="BM279" s="81" t="s">
        <v>742</v>
      </c>
      <c r="BN279" s="81">
        <v>8</v>
      </c>
      <c r="BO279" s="81" t="s">
        <v>436</v>
      </c>
      <c r="BP279" s="81" t="s">
        <v>1953</v>
      </c>
      <c r="BQ279" s="81">
        <v>1513</v>
      </c>
      <c r="BS279" s="81" t="s">
        <v>768</v>
      </c>
      <c r="BT279" s="81" t="s">
        <v>769</v>
      </c>
      <c r="BU279" s="81">
        <v>6</v>
      </c>
      <c r="BV279" s="81" t="s">
        <v>529</v>
      </c>
      <c r="BW279" s="81" t="s">
        <v>1169</v>
      </c>
      <c r="BX279" s="81">
        <v>1440</v>
      </c>
      <c r="BZ279" s="81" t="s">
        <v>772</v>
      </c>
      <c r="CA279" s="81" t="s">
        <v>773</v>
      </c>
      <c r="CB279" s="81">
        <v>4</v>
      </c>
      <c r="CC279" s="81" t="s">
        <v>436</v>
      </c>
      <c r="CD279" s="81" t="s">
        <v>2201</v>
      </c>
      <c r="CE279" s="81">
        <v>1168</v>
      </c>
      <c r="CG279" s="81" t="s">
        <v>864</v>
      </c>
      <c r="CH279" s="81" t="s">
        <v>865</v>
      </c>
      <c r="CI279" s="81">
        <v>12</v>
      </c>
      <c r="CJ279" s="81" t="s">
        <v>529</v>
      </c>
      <c r="CK279" s="81" t="s">
        <v>1100</v>
      </c>
      <c r="CL279" s="81">
        <v>1027</v>
      </c>
      <c r="CN279" s="81" t="s">
        <v>908</v>
      </c>
      <c r="CO279" s="81" t="s">
        <v>909</v>
      </c>
      <c r="CP279" s="81">
        <v>12</v>
      </c>
      <c r="CQ279" s="81" t="s">
        <v>529</v>
      </c>
      <c r="CR279" s="81" t="s">
        <v>1766</v>
      </c>
      <c r="CS279" s="81">
        <v>1002</v>
      </c>
      <c r="CU279" s="136" t="s">
        <v>1778</v>
      </c>
      <c r="CV279" s="136" t="s">
        <v>758</v>
      </c>
      <c r="CW279" s="137">
        <v>12</v>
      </c>
      <c r="CX279" s="136" t="s">
        <v>529</v>
      </c>
      <c r="CY279" s="136" t="s">
        <v>1104</v>
      </c>
      <c r="CZ279" s="138">
        <v>1037</v>
      </c>
      <c r="DB279" s="136" t="s">
        <v>836</v>
      </c>
      <c r="DC279" s="136" t="s">
        <v>837</v>
      </c>
      <c r="DD279" s="137">
        <v>2</v>
      </c>
      <c r="DE279" s="136" t="s">
        <v>436</v>
      </c>
      <c r="DF279" s="136" t="s">
        <v>2417</v>
      </c>
      <c r="DG279" s="144">
        <v>1169</v>
      </c>
      <c r="DI279" s="136" t="s">
        <v>2387</v>
      </c>
      <c r="DJ279" s="136" t="s">
        <v>877</v>
      </c>
      <c r="DK279" s="137">
        <v>6</v>
      </c>
      <c r="DL279" s="136" t="s">
        <v>436</v>
      </c>
      <c r="DM279" s="136" t="s">
        <v>2109</v>
      </c>
      <c r="DN279" s="144">
        <v>1025</v>
      </c>
    </row>
    <row r="280" spans="1:118" x14ac:dyDescent="0.25">
      <c r="A280" s="81" t="s">
        <v>765</v>
      </c>
      <c r="B280" s="81" t="s">
        <v>766</v>
      </c>
      <c r="C280" s="81">
        <v>1</v>
      </c>
      <c r="D280" s="81" t="s">
        <v>436</v>
      </c>
      <c r="E280" s="81" t="s">
        <v>1688</v>
      </c>
      <c r="F280" s="81">
        <v>1453</v>
      </c>
      <c r="H280" s="81" t="s">
        <v>2319</v>
      </c>
      <c r="I280" s="81" t="s">
        <v>844</v>
      </c>
      <c r="J280" s="81">
        <v>1</v>
      </c>
      <c r="K280" s="81" t="s">
        <v>529</v>
      </c>
      <c r="L280" s="81" t="s">
        <v>1802</v>
      </c>
      <c r="M280" s="81">
        <v>1458</v>
      </c>
      <c r="O280" s="81" t="s">
        <v>948</v>
      </c>
      <c r="P280" s="81" t="s">
        <v>985</v>
      </c>
      <c r="Q280" s="81">
        <v>4</v>
      </c>
      <c r="R280" s="81" t="s">
        <v>529</v>
      </c>
      <c r="S280" s="81" t="s">
        <v>1882</v>
      </c>
      <c r="T280" s="81">
        <v>1125</v>
      </c>
      <c r="V280" s="81" t="s">
        <v>759</v>
      </c>
      <c r="W280" s="81" t="s">
        <v>760</v>
      </c>
      <c r="X280" s="81">
        <v>2</v>
      </c>
      <c r="Y280" s="81" t="s">
        <v>436</v>
      </c>
      <c r="Z280" s="81" t="s">
        <v>1800</v>
      </c>
      <c r="AA280" s="81">
        <v>1104</v>
      </c>
      <c r="AC280" s="81" t="s">
        <v>908</v>
      </c>
      <c r="AD280" s="81" t="s">
        <v>909</v>
      </c>
      <c r="AE280" s="81">
        <v>12</v>
      </c>
      <c r="AF280" s="81" t="s">
        <v>529</v>
      </c>
      <c r="AG280" s="81" t="s">
        <v>1127</v>
      </c>
      <c r="AH280" s="81">
        <v>1123</v>
      </c>
      <c r="AJ280" s="81" t="s">
        <v>1083</v>
      </c>
      <c r="AK280" s="81" t="s">
        <v>1084</v>
      </c>
      <c r="AL280" s="81">
        <v>1</v>
      </c>
      <c r="AM280" s="81" t="s">
        <v>437</v>
      </c>
      <c r="AN280" s="81" t="s">
        <v>1101</v>
      </c>
      <c r="AO280" s="81">
        <v>1003</v>
      </c>
      <c r="AQ280" s="81" t="s">
        <v>2230</v>
      </c>
      <c r="AR280" s="81" t="s">
        <v>866</v>
      </c>
      <c r="AS280" s="81">
        <v>6</v>
      </c>
      <c r="AT280" s="81" t="s">
        <v>436</v>
      </c>
      <c r="AU280" s="81" t="s">
        <v>1803</v>
      </c>
      <c r="AV280" s="81">
        <v>1103</v>
      </c>
      <c r="AX280" s="81" t="s">
        <v>733</v>
      </c>
      <c r="AY280" s="81" t="s">
        <v>734</v>
      </c>
      <c r="AZ280" s="81">
        <v>4</v>
      </c>
      <c r="BA280" s="81" t="s">
        <v>436</v>
      </c>
      <c r="BB280" s="81" t="s">
        <v>551</v>
      </c>
      <c r="BC280" s="81">
        <v>1518</v>
      </c>
      <c r="BE280" s="81" t="s">
        <v>757</v>
      </c>
      <c r="BF280" s="81" t="s">
        <v>758</v>
      </c>
      <c r="BG280" s="81">
        <v>12</v>
      </c>
      <c r="BH280" s="81" t="s">
        <v>529</v>
      </c>
      <c r="BI280" s="81" t="s">
        <v>1127</v>
      </c>
      <c r="BJ280" s="81">
        <v>1123</v>
      </c>
      <c r="BL280" s="81" t="s">
        <v>751</v>
      </c>
      <c r="BM280" s="81" t="s">
        <v>752</v>
      </c>
      <c r="BN280" s="81">
        <v>12</v>
      </c>
      <c r="BO280" s="81" t="s">
        <v>436</v>
      </c>
      <c r="BP280" s="81" t="s">
        <v>2163</v>
      </c>
      <c r="BQ280" s="81">
        <v>1578</v>
      </c>
      <c r="BS280" s="81" t="s">
        <v>770</v>
      </c>
      <c r="BT280" s="81" t="s">
        <v>771</v>
      </c>
      <c r="BU280" s="81">
        <v>6</v>
      </c>
      <c r="BV280" s="81" t="s">
        <v>529</v>
      </c>
      <c r="BW280" s="81" t="s">
        <v>1133</v>
      </c>
      <c r="BX280" s="81">
        <v>1023</v>
      </c>
      <c r="BZ280" s="81" t="s">
        <v>816</v>
      </c>
      <c r="CA280" s="81" t="s">
        <v>817</v>
      </c>
      <c r="CB280" s="81">
        <v>6</v>
      </c>
      <c r="CC280" s="81" t="s">
        <v>436</v>
      </c>
      <c r="CD280" s="81" t="s">
        <v>2201</v>
      </c>
      <c r="CE280" s="81">
        <v>1168</v>
      </c>
      <c r="CG280" s="81" t="s">
        <v>830</v>
      </c>
      <c r="CH280" s="81" t="s">
        <v>831</v>
      </c>
      <c r="CI280" s="81">
        <v>60</v>
      </c>
      <c r="CJ280" s="81" t="s">
        <v>529</v>
      </c>
      <c r="CK280" s="81" t="s">
        <v>1100</v>
      </c>
      <c r="CL280" s="81">
        <v>1027</v>
      </c>
      <c r="CN280" s="81" t="s">
        <v>2230</v>
      </c>
      <c r="CO280" s="81" t="s">
        <v>866</v>
      </c>
      <c r="CP280" s="81">
        <v>12</v>
      </c>
      <c r="CQ280" s="81" t="s">
        <v>529</v>
      </c>
      <c r="CR280" s="81" t="s">
        <v>1128</v>
      </c>
      <c r="CS280" s="81">
        <v>1031</v>
      </c>
      <c r="CU280" s="136" t="s">
        <v>1778</v>
      </c>
      <c r="CV280" s="136" t="s">
        <v>758</v>
      </c>
      <c r="CW280" s="137">
        <v>12</v>
      </c>
      <c r="CX280" s="136" t="s">
        <v>436</v>
      </c>
      <c r="CY280" s="136" t="s">
        <v>566</v>
      </c>
      <c r="CZ280" s="138">
        <v>1535</v>
      </c>
      <c r="DB280" s="136" t="s">
        <v>836</v>
      </c>
      <c r="DC280" s="136" t="s">
        <v>837</v>
      </c>
      <c r="DD280" s="137">
        <v>4</v>
      </c>
      <c r="DE280" s="136" t="s">
        <v>436</v>
      </c>
      <c r="DF280" s="136" t="s">
        <v>1145</v>
      </c>
      <c r="DG280" s="144">
        <v>1274</v>
      </c>
      <c r="DI280" s="136" t="s">
        <v>2387</v>
      </c>
      <c r="DJ280" s="136" t="s">
        <v>877</v>
      </c>
      <c r="DK280" s="137">
        <v>6</v>
      </c>
      <c r="DL280" s="136" t="s">
        <v>529</v>
      </c>
      <c r="DM280" s="136" t="s">
        <v>1139</v>
      </c>
      <c r="DN280" s="144">
        <v>1027</v>
      </c>
    </row>
    <row r="281" spans="1:118" x14ac:dyDescent="0.25">
      <c r="A281" s="81" t="s">
        <v>1029</v>
      </c>
      <c r="B281" s="81" t="s">
        <v>1030</v>
      </c>
      <c r="C281" s="81">
        <v>2</v>
      </c>
      <c r="D281" s="81" t="s">
        <v>436</v>
      </c>
      <c r="E281" s="81" t="s">
        <v>1688</v>
      </c>
      <c r="F281" s="81">
        <v>1453</v>
      </c>
      <c r="H281" s="81" t="s">
        <v>747</v>
      </c>
      <c r="I281" s="81" t="s">
        <v>748</v>
      </c>
      <c r="J281" s="81">
        <v>12</v>
      </c>
      <c r="K281" s="81" t="s">
        <v>529</v>
      </c>
      <c r="L281" s="81" t="s">
        <v>1802</v>
      </c>
      <c r="M281" s="81">
        <v>1458</v>
      </c>
      <c r="O281" s="81" t="s">
        <v>946</v>
      </c>
      <c r="P281" s="81" t="s">
        <v>947</v>
      </c>
      <c r="Q281" s="81">
        <v>12</v>
      </c>
      <c r="R281" s="81" t="s">
        <v>529</v>
      </c>
      <c r="S281" s="81" t="s">
        <v>1219</v>
      </c>
      <c r="T281" s="81">
        <v>1027</v>
      </c>
      <c r="V281" s="81" t="s">
        <v>969</v>
      </c>
      <c r="W281" s="81" t="s">
        <v>970</v>
      </c>
      <c r="X281" s="81">
        <v>12</v>
      </c>
      <c r="Y281" s="81" t="s">
        <v>436</v>
      </c>
      <c r="Z281" s="81" t="s">
        <v>1800</v>
      </c>
      <c r="AA281" s="81">
        <v>1104</v>
      </c>
      <c r="AC281" s="81" t="s">
        <v>852</v>
      </c>
      <c r="AD281" s="81" t="s">
        <v>853</v>
      </c>
      <c r="AE281" s="81">
        <v>12</v>
      </c>
      <c r="AF281" s="81" t="s">
        <v>437</v>
      </c>
      <c r="AG281" s="81" t="s">
        <v>1231</v>
      </c>
      <c r="AH281" s="81">
        <v>1078</v>
      </c>
      <c r="AJ281" s="81" t="s">
        <v>960</v>
      </c>
      <c r="AK281" s="81" t="s">
        <v>961</v>
      </c>
      <c r="AL281" s="81">
        <v>12</v>
      </c>
      <c r="AM281" s="81" t="s">
        <v>437</v>
      </c>
      <c r="AN281" s="81" t="s">
        <v>1101</v>
      </c>
      <c r="AO281" s="81">
        <v>1003</v>
      </c>
      <c r="AQ281" s="81" t="s">
        <v>765</v>
      </c>
      <c r="AR281" s="81" t="s">
        <v>766</v>
      </c>
      <c r="AS281" s="81">
        <v>6</v>
      </c>
      <c r="AT281" s="81" t="s">
        <v>436</v>
      </c>
      <c r="AU281" s="81" t="s">
        <v>1803</v>
      </c>
      <c r="AV281" s="81">
        <v>1103</v>
      </c>
      <c r="AX281" s="81" t="s">
        <v>733</v>
      </c>
      <c r="AY281" s="81" t="s">
        <v>734</v>
      </c>
      <c r="AZ281" s="81">
        <v>4</v>
      </c>
      <c r="BA281" s="81" t="s">
        <v>529</v>
      </c>
      <c r="BB281" s="81" t="s">
        <v>1168</v>
      </c>
      <c r="BC281" s="81">
        <v>1001</v>
      </c>
      <c r="BE281" s="81" t="s">
        <v>940</v>
      </c>
      <c r="BF281" s="81" t="s">
        <v>941</v>
      </c>
      <c r="BG281" s="81">
        <v>12</v>
      </c>
      <c r="BH281" s="81" t="s">
        <v>529</v>
      </c>
      <c r="BI281" s="81" t="s">
        <v>1127</v>
      </c>
      <c r="BJ281" s="81">
        <v>1123</v>
      </c>
      <c r="BL281" s="81" t="s">
        <v>804</v>
      </c>
      <c r="BM281" s="81" t="s">
        <v>805</v>
      </c>
      <c r="BN281" s="81">
        <v>12</v>
      </c>
      <c r="BO281" s="81" t="s">
        <v>436</v>
      </c>
      <c r="BP281" s="81" t="s">
        <v>2163</v>
      </c>
      <c r="BQ281" s="81">
        <v>1578</v>
      </c>
      <c r="BS281" s="81" t="s">
        <v>765</v>
      </c>
      <c r="BT281" s="81" t="s">
        <v>766</v>
      </c>
      <c r="BU281" s="81">
        <v>6</v>
      </c>
      <c r="BV281" s="81" t="s">
        <v>529</v>
      </c>
      <c r="BW281" s="81" t="s">
        <v>1169</v>
      </c>
      <c r="BX281" s="81">
        <v>1440</v>
      </c>
      <c r="BZ281" s="81" t="s">
        <v>737</v>
      </c>
      <c r="CA281" s="81" t="s">
        <v>738</v>
      </c>
      <c r="CB281" s="81">
        <v>4</v>
      </c>
      <c r="CC281" s="81" t="s">
        <v>436</v>
      </c>
      <c r="CD281" s="81" t="s">
        <v>2201</v>
      </c>
      <c r="CE281" s="81">
        <v>1168</v>
      </c>
      <c r="CG281" s="81" t="s">
        <v>849</v>
      </c>
      <c r="CH281" s="81" t="s">
        <v>850</v>
      </c>
      <c r="CI281" s="81">
        <v>10</v>
      </c>
      <c r="CJ281" s="81" t="s">
        <v>529</v>
      </c>
      <c r="CK281" s="81" t="s">
        <v>1100</v>
      </c>
      <c r="CL281" s="81">
        <v>1027</v>
      </c>
      <c r="CN281" s="81" t="s">
        <v>878</v>
      </c>
      <c r="CO281" s="81" t="s">
        <v>879</v>
      </c>
      <c r="CP281" s="81">
        <v>6</v>
      </c>
      <c r="CQ281" s="81" t="s">
        <v>529</v>
      </c>
      <c r="CR281" s="81" t="s">
        <v>1128</v>
      </c>
      <c r="CS281" s="81">
        <v>1031</v>
      </c>
      <c r="CU281" s="136" t="s">
        <v>1041</v>
      </c>
      <c r="CV281" s="136" t="s">
        <v>756</v>
      </c>
      <c r="CW281" s="137">
        <v>12</v>
      </c>
      <c r="CX281" s="136" t="s">
        <v>529</v>
      </c>
      <c r="CY281" s="136" t="s">
        <v>1100</v>
      </c>
      <c r="CZ281" s="138">
        <v>1027</v>
      </c>
      <c r="DB281" s="136" t="s">
        <v>836</v>
      </c>
      <c r="DC281" s="136" t="s">
        <v>837</v>
      </c>
      <c r="DD281" s="137">
        <v>2</v>
      </c>
      <c r="DE281" s="136" t="s">
        <v>529</v>
      </c>
      <c r="DF281" s="136" t="s">
        <v>1873</v>
      </c>
      <c r="DG281" s="144">
        <v>1126</v>
      </c>
      <c r="DI281" s="136" t="s">
        <v>2387</v>
      </c>
      <c r="DJ281" s="136" t="s">
        <v>877</v>
      </c>
      <c r="DK281" s="137">
        <v>6</v>
      </c>
      <c r="DL281" s="136" t="s">
        <v>436</v>
      </c>
      <c r="DM281" s="136" t="s">
        <v>1179</v>
      </c>
      <c r="DN281" s="144">
        <v>1195</v>
      </c>
    </row>
    <row r="282" spans="1:118" x14ac:dyDescent="0.25">
      <c r="A282" s="81" t="s">
        <v>932</v>
      </c>
      <c r="B282" s="81" t="s">
        <v>933</v>
      </c>
      <c r="C282" s="81">
        <v>2</v>
      </c>
      <c r="D282" s="81" t="s">
        <v>436</v>
      </c>
      <c r="E282" s="81" t="s">
        <v>1688</v>
      </c>
      <c r="F282" s="81">
        <v>1453</v>
      </c>
      <c r="H282" s="81" t="s">
        <v>749</v>
      </c>
      <c r="I282" s="81" t="s">
        <v>750</v>
      </c>
      <c r="J282" s="81">
        <v>24</v>
      </c>
      <c r="K282" s="81" t="s">
        <v>529</v>
      </c>
      <c r="L282" s="81" t="s">
        <v>1802</v>
      </c>
      <c r="M282" s="81">
        <v>1458</v>
      </c>
      <c r="O282" s="81" t="s">
        <v>852</v>
      </c>
      <c r="P282" s="81" t="s">
        <v>853</v>
      </c>
      <c r="Q282" s="81">
        <v>12</v>
      </c>
      <c r="R282" s="81" t="s">
        <v>529</v>
      </c>
      <c r="S282" s="81" t="s">
        <v>1219</v>
      </c>
      <c r="T282" s="81">
        <v>1027</v>
      </c>
      <c r="V282" s="81" t="s">
        <v>864</v>
      </c>
      <c r="W282" s="81" t="s">
        <v>865</v>
      </c>
      <c r="X282" s="81">
        <v>4</v>
      </c>
      <c r="Y282" s="81" t="s">
        <v>436</v>
      </c>
      <c r="Z282" s="81" t="s">
        <v>1800</v>
      </c>
      <c r="AA282" s="81">
        <v>1104</v>
      </c>
      <c r="AC282" s="81" t="s">
        <v>1041</v>
      </c>
      <c r="AD282" s="81" t="s">
        <v>1042</v>
      </c>
      <c r="AE282" s="81">
        <v>12</v>
      </c>
      <c r="AF282" s="81" t="s">
        <v>436</v>
      </c>
      <c r="AG282" s="81" t="s">
        <v>1223</v>
      </c>
      <c r="AH282" s="81">
        <v>1045</v>
      </c>
      <c r="AJ282" s="81" t="s">
        <v>979</v>
      </c>
      <c r="AK282" s="81" t="s">
        <v>980</v>
      </c>
      <c r="AL282" s="81">
        <v>12</v>
      </c>
      <c r="AM282" s="81" t="s">
        <v>437</v>
      </c>
      <c r="AN282" s="81" t="s">
        <v>1101</v>
      </c>
      <c r="AO282" s="81">
        <v>1003</v>
      </c>
      <c r="AQ282" s="81" t="s">
        <v>729</v>
      </c>
      <c r="AR282" s="81" t="s">
        <v>730</v>
      </c>
      <c r="AS282" s="81">
        <v>4</v>
      </c>
      <c r="AT282" s="81" t="s">
        <v>436</v>
      </c>
      <c r="AU282" s="81" t="s">
        <v>1803</v>
      </c>
      <c r="AV282" s="81">
        <v>1103</v>
      </c>
      <c r="AX282" s="81" t="s">
        <v>733</v>
      </c>
      <c r="AY282" s="81" t="s">
        <v>734</v>
      </c>
      <c r="AZ282" s="81">
        <v>6</v>
      </c>
      <c r="BA282" s="81" t="s">
        <v>529</v>
      </c>
      <c r="BB282" s="81" t="s">
        <v>1128</v>
      </c>
      <c r="BC282" s="81">
        <v>1031</v>
      </c>
      <c r="BE282" s="81" t="s">
        <v>869</v>
      </c>
      <c r="BF282" s="81" t="s">
        <v>870</v>
      </c>
      <c r="BG282" s="81">
        <v>12</v>
      </c>
      <c r="BH282" s="81" t="s">
        <v>529</v>
      </c>
      <c r="BI282" s="81" t="s">
        <v>1127</v>
      </c>
      <c r="BJ282" s="81">
        <v>1123</v>
      </c>
      <c r="BL282" s="81" t="s">
        <v>782</v>
      </c>
      <c r="BM282" s="81" t="s">
        <v>783</v>
      </c>
      <c r="BN282" s="81">
        <v>12</v>
      </c>
      <c r="BO282" s="81" t="s">
        <v>436</v>
      </c>
      <c r="BP282" s="81" t="s">
        <v>2163</v>
      </c>
      <c r="BQ282" s="81">
        <v>1578</v>
      </c>
      <c r="BS282" s="81" t="s">
        <v>737</v>
      </c>
      <c r="BT282" s="81" t="s">
        <v>738</v>
      </c>
      <c r="BU282" s="81">
        <v>2</v>
      </c>
      <c r="BV282" s="81" t="s">
        <v>436</v>
      </c>
      <c r="BW282" s="81" t="s">
        <v>1188</v>
      </c>
      <c r="BX282" s="81">
        <v>1481</v>
      </c>
      <c r="BZ282" s="81" t="s">
        <v>990</v>
      </c>
      <c r="CA282" s="81" t="s">
        <v>991</v>
      </c>
      <c r="CB282" s="81">
        <v>1</v>
      </c>
      <c r="CC282" s="81" t="s">
        <v>529</v>
      </c>
      <c r="CD282" s="81" t="s">
        <v>1154</v>
      </c>
      <c r="CE282" s="81">
        <v>1439</v>
      </c>
      <c r="CG282" s="81" t="s">
        <v>737</v>
      </c>
      <c r="CH282" s="81" t="s">
        <v>738</v>
      </c>
      <c r="CI282" s="81">
        <v>8</v>
      </c>
      <c r="CJ282" s="81" t="s">
        <v>529</v>
      </c>
      <c r="CK282" s="81" t="s">
        <v>1100</v>
      </c>
      <c r="CL282" s="81">
        <v>1027</v>
      </c>
      <c r="CN282" s="81" t="s">
        <v>2054</v>
      </c>
      <c r="CO282" s="81" t="s">
        <v>892</v>
      </c>
      <c r="CP282" s="81">
        <v>12</v>
      </c>
      <c r="CQ282" s="81" t="s">
        <v>529</v>
      </c>
      <c r="CR282" s="81" t="s">
        <v>1128</v>
      </c>
      <c r="CS282" s="81">
        <v>1031</v>
      </c>
      <c r="CU282" s="136" t="s">
        <v>2323</v>
      </c>
      <c r="CV282" s="136" t="s">
        <v>851</v>
      </c>
      <c r="CW282" s="137">
        <v>2</v>
      </c>
      <c r="CX282" s="136" t="s">
        <v>529</v>
      </c>
      <c r="CY282" s="136" t="s">
        <v>1100</v>
      </c>
      <c r="CZ282" s="138">
        <v>1027</v>
      </c>
      <c r="DB282" s="136" t="s">
        <v>836</v>
      </c>
      <c r="DC282" s="136" t="s">
        <v>837</v>
      </c>
      <c r="DD282" s="137">
        <v>4</v>
      </c>
      <c r="DE282" s="136" t="s">
        <v>436</v>
      </c>
      <c r="DF282" s="136" t="s">
        <v>719</v>
      </c>
      <c r="DG282" s="144">
        <v>1540</v>
      </c>
      <c r="DI282" s="136" t="s">
        <v>2387</v>
      </c>
      <c r="DJ282" s="136" t="s">
        <v>877</v>
      </c>
      <c r="DK282" s="137">
        <v>6</v>
      </c>
      <c r="DL282" s="136" t="s">
        <v>529</v>
      </c>
      <c r="DM282" s="136" t="s">
        <v>1873</v>
      </c>
      <c r="DN282" s="144">
        <v>1126</v>
      </c>
    </row>
    <row r="283" spans="1:118" x14ac:dyDescent="0.25">
      <c r="A283" s="81" t="s">
        <v>897</v>
      </c>
      <c r="B283" s="81" t="s">
        <v>898</v>
      </c>
      <c r="C283" s="81">
        <v>2</v>
      </c>
      <c r="D283" s="81" t="s">
        <v>436</v>
      </c>
      <c r="E283" s="81" t="s">
        <v>1688</v>
      </c>
      <c r="F283" s="81">
        <v>1453</v>
      </c>
      <c r="H283" s="81" t="s">
        <v>798</v>
      </c>
      <c r="I283" s="81" t="s">
        <v>799</v>
      </c>
      <c r="J283" s="81">
        <v>12</v>
      </c>
      <c r="K283" s="81" t="s">
        <v>529</v>
      </c>
      <c r="L283" s="81" t="s">
        <v>1802</v>
      </c>
      <c r="M283" s="81">
        <v>1458</v>
      </c>
      <c r="O283" s="81" t="s">
        <v>814</v>
      </c>
      <c r="P283" s="81" t="s">
        <v>815</v>
      </c>
      <c r="Q283" s="81">
        <v>12</v>
      </c>
      <c r="R283" s="81" t="s">
        <v>529</v>
      </c>
      <c r="S283" s="81" t="s">
        <v>1219</v>
      </c>
      <c r="T283" s="81">
        <v>1027</v>
      </c>
      <c r="V283" s="81" t="s">
        <v>741</v>
      </c>
      <c r="W283" s="81" t="s">
        <v>742</v>
      </c>
      <c r="X283" s="81">
        <v>24</v>
      </c>
      <c r="Y283" s="81" t="s">
        <v>436</v>
      </c>
      <c r="Z283" s="81" t="s">
        <v>1800</v>
      </c>
      <c r="AA283" s="81">
        <v>1104</v>
      </c>
      <c r="AC283" s="81" t="s">
        <v>1041</v>
      </c>
      <c r="AD283" s="81" t="s">
        <v>1042</v>
      </c>
      <c r="AE283" s="81">
        <v>12</v>
      </c>
      <c r="AF283" s="81" t="s">
        <v>436</v>
      </c>
      <c r="AG283" s="81" t="s">
        <v>1215</v>
      </c>
      <c r="AH283" s="81">
        <v>1102</v>
      </c>
      <c r="AJ283" s="81" t="s">
        <v>798</v>
      </c>
      <c r="AK283" s="81" t="s">
        <v>799</v>
      </c>
      <c r="AL283" s="81">
        <v>12</v>
      </c>
      <c r="AM283" s="81" t="s">
        <v>437</v>
      </c>
      <c r="AN283" s="81" t="s">
        <v>1236</v>
      </c>
      <c r="AO283" s="81">
        <v>1506</v>
      </c>
      <c r="AQ283" s="81" t="s">
        <v>743</v>
      </c>
      <c r="AR283" s="81" t="s">
        <v>744</v>
      </c>
      <c r="AS283" s="81">
        <v>12</v>
      </c>
      <c r="AT283" s="81" t="s">
        <v>436</v>
      </c>
      <c r="AU283" s="81" t="s">
        <v>1803</v>
      </c>
      <c r="AV283" s="81">
        <v>1103</v>
      </c>
      <c r="AX283" s="81" t="s">
        <v>733</v>
      </c>
      <c r="AY283" s="81" t="s">
        <v>734</v>
      </c>
      <c r="AZ283" s="81">
        <v>4</v>
      </c>
      <c r="BA283" s="81" t="s">
        <v>436</v>
      </c>
      <c r="BB283" s="81" t="s">
        <v>2109</v>
      </c>
      <c r="BC283" s="81">
        <v>1025</v>
      </c>
      <c r="BE283" s="81" t="s">
        <v>761</v>
      </c>
      <c r="BF283" s="81" t="s">
        <v>762</v>
      </c>
      <c r="BG283" s="81">
        <v>2</v>
      </c>
      <c r="BH283" s="81" t="s">
        <v>529</v>
      </c>
      <c r="BI283" s="81" t="s">
        <v>1127</v>
      </c>
      <c r="BJ283" s="81">
        <v>1123</v>
      </c>
      <c r="BL283" s="81" t="s">
        <v>747</v>
      </c>
      <c r="BM283" s="81" t="s">
        <v>748</v>
      </c>
      <c r="BN283" s="81">
        <v>12</v>
      </c>
      <c r="BO283" s="81" t="s">
        <v>436</v>
      </c>
      <c r="BP283" s="81" t="s">
        <v>2163</v>
      </c>
      <c r="BQ283" s="81">
        <v>1578</v>
      </c>
      <c r="BS283" s="81" t="s">
        <v>737</v>
      </c>
      <c r="BT283" s="81" t="s">
        <v>738</v>
      </c>
      <c r="BU283" s="81">
        <v>2</v>
      </c>
      <c r="BV283" s="81" t="s">
        <v>529</v>
      </c>
      <c r="BW283" s="81" t="s">
        <v>1112</v>
      </c>
      <c r="BX283" s="81">
        <v>1039</v>
      </c>
      <c r="BZ283" s="81" t="s">
        <v>765</v>
      </c>
      <c r="CA283" s="81" t="s">
        <v>766</v>
      </c>
      <c r="CB283" s="81">
        <v>4</v>
      </c>
      <c r="CC283" s="81" t="s">
        <v>529</v>
      </c>
      <c r="CD283" s="81" t="s">
        <v>1154</v>
      </c>
      <c r="CE283" s="81">
        <v>1439</v>
      </c>
      <c r="CG283" s="81" t="s">
        <v>832</v>
      </c>
      <c r="CH283" s="81" t="s">
        <v>833</v>
      </c>
      <c r="CI283" s="81">
        <v>4</v>
      </c>
      <c r="CJ283" s="81" t="s">
        <v>529</v>
      </c>
      <c r="CK283" s="81" t="s">
        <v>1100</v>
      </c>
      <c r="CL283" s="81">
        <v>1027</v>
      </c>
      <c r="CN283" s="81" t="s">
        <v>2228</v>
      </c>
      <c r="CO283" s="81" t="s">
        <v>925</v>
      </c>
      <c r="CP283" s="81">
        <v>12</v>
      </c>
      <c r="CQ283" s="81" t="s">
        <v>529</v>
      </c>
      <c r="CR283" s="81" t="s">
        <v>1128</v>
      </c>
      <c r="CS283" s="81">
        <v>1031</v>
      </c>
      <c r="CU283" s="136" t="s">
        <v>1041</v>
      </c>
      <c r="CV283" s="136" t="s">
        <v>756</v>
      </c>
      <c r="CW283" s="137">
        <v>12</v>
      </c>
      <c r="CX283" s="136" t="s">
        <v>529</v>
      </c>
      <c r="CY283" s="136" t="s">
        <v>2309</v>
      </c>
      <c r="CZ283" s="138">
        <v>1001</v>
      </c>
      <c r="DB283" s="136" t="s">
        <v>836</v>
      </c>
      <c r="DC283" s="136" t="s">
        <v>837</v>
      </c>
      <c r="DD283" s="137">
        <v>2</v>
      </c>
      <c r="DE283" s="136" t="s">
        <v>529</v>
      </c>
      <c r="DF283" s="136" t="s">
        <v>1100</v>
      </c>
      <c r="DG283" s="144">
        <v>1027</v>
      </c>
      <c r="DI283" s="136" t="s">
        <v>2387</v>
      </c>
      <c r="DJ283" s="136" t="s">
        <v>877</v>
      </c>
      <c r="DK283" s="137">
        <v>12</v>
      </c>
      <c r="DL283" s="136" t="s">
        <v>437</v>
      </c>
      <c r="DM283" s="136" t="s">
        <v>1184</v>
      </c>
      <c r="DN283" s="144">
        <v>1078</v>
      </c>
    </row>
    <row r="284" spans="1:118" x14ac:dyDescent="0.25">
      <c r="A284" s="81" t="s">
        <v>832</v>
      </c>
      <c r="B284" s="81" t="s">
        <v>833</v>
      </c>
      <c r="C284" s="81">
        <v>2</v>
      </c>
      <c r="D284" s="81" t="s">
        <v>436</v>
      </c>
      <c r="E284" s="81" t="s">
        <v>1688</v>
      </c>
      <c r="F284" s="81">
        <v>1453</v>
      </c>
      <c r="H284" s="81" t="s">
        <v>1026</v>
      </c>
      <c r="I284" s="81" t="s">
        <v>1027</v>
      </c>
      <c r="J284" s="81">
        <v>12</v>
      </c>
      <c r="K284" s="81" t="s">
        <v>529</v>
      </c>
      <c r="L284" s="81" t="s">
        <v>1802</v>
      </c>
      <c r="M284" s="81">
        <v>1458</v>
      </c>
      <c r="O284" s="81" t="s">
        <v>747</v>
      </c>
      <c r="P284" s="81" t="s">
        <v>748</v>
      </c>
      <c r="Q284" s="81">
        <v>12</v>
      </c>
      <c r="R284" s="81" t="s">
        <v>529</v>
      </c>
      <c r="S284" s="81" t="s">
        <v>1219</v>
      </c>
      <c r="T284" s="81">
        <v>1027</v>
      </c>
      <c r="V284" s="81" t="s">
        <v>940</v>
      </c>
      <c r="W284" s="81" t="s">
        <v>941</v>
      </c>
      <c r="X284" s="81">
        <v>12</v>
      </c>
      <c r="Y284" s="81" t="s">
        <v>437</v>
      </c>
      <c r="Z284" s="81" t="s">
        <v>1829</v>
      </c>
      <c r="AA284" s="81">
        <v>1111</v>
      </c>
      <c r="AC284" s="81" t="s">
        <v>1041</v>
      </c>
      <c r="AD284" s="81" t="s">
        <v>1042</v>
      </c>
      <c r="AE284" s="81">
        <v>12</v>
      </c>
      <c r="AF284" s="81" t="s">
        <v>436</v>
      </c>
      <c r="AG284" s="81" t="s">
        <v>2318</v>
      </c>
      <c r="AH284" s="81">
        <v>1117</v>
      </c>
      <c r="AJ284" s="81" t="s">
        <v>1043</v>
      </c>
      <c r="AK284" s="81" t="s">
        <v>1044</v>
      </c>
      <c r="AL284" s="81">
        <v>12</v>
      </c>
      <c r="AM284" s="81" t="s">
        <v>437</v>
      </c>
      <c r="AN284" s="81" t="s">
        <v>1236</v>
      </c>
      <c r="AO284" s="81">
        <v>1506</v>
      </c>
      <c r="AQ284" s="81" t="s">
        <v>893</v>
      </c>
      <c r="AR284" s="81" t="s">
        <v>894</v>
      </c>
      <c r="AS284" s="81">
        <v>12</v>
      </c>
      <c r="AT284" s="81" t="s">
        <v>436</v>
      </c>
      <c r="AU284" s="81" t="s">
        <v>1803</v>
      </c>
      <c r="AV284" s="81">
        <v>1103</v>
      </c>
      <c r="AX284" s="81" t="s">
        <v>733</v>
      </c>
      <c r="AY284" s="81" t="s">
        <v>734</v>
      </c>
      <c r="AZ284" s="81">
        <v>4</v>
      </c>
      <c r="BA284" s="81" t="s">
        <v>436</v>
      </c>
      <c r="BB284" s="81" t="s">
        <v>2069</v>
      </c>
      <c r="BC284" s="81">
        <v>1559</v>
      </c>
      <c r="BE284" s="81" t="s">
        <v>954</v>
      </c>
      <c r="BF284" s="81" t="s">
        <v>955</v>
      </c>
      <c r="BG284" s="81">
        <v>4</v>
      </c>
      <c r="BH284" s="81" t="s">
        <v>529</v>
      </c>
      <c r="BI284" s="81" t="s">
        <v>1127</v>
      </c>
      <c r="BJ284" s="81">
        <v>1123</v>
      </c>
      <c r="BL284" s="81" t="s">
        <v>960</v>
      </c>
      <c r="BM284" s="81" t="s">
        <v>961</v>
      </c>
      <c r="BN284" s="81">
        <v>12</v>
      </c>
      <c r="BO284" s="81" t="s">
        <v>436</v>
      </c>
      <c r="BP284" s="81" t="s">
        <v>2173</v>
      </c>
      <c r="BQ284" s="81">
        <v>1240</v>
      </c>
      <c r="BS284" s="81" t="s">
        <v>737</v>
      </c>
      <c r="BT284" s="81" t="s">
        <v>738</v>
      </c>
      <c r="BU284" s="81">
        <v>2</v>
      </c>
      <c r="BV284" s="81" t="s">
        <v>436</v>
      </c>
      <c r="BW284" s="81" t="s">
        <v>1866</v>
      </c>
      <c r="BX284" s="81">
        <v>1508</v>
      </c>
      <c r="BZ284" s="81" t="s">
        <v>743</v>
      </c>
      <c r="CA284" s="81" t="s">
        <v>744</v>
      </c>
      <c r="CB284" s="81">
        <v>12</v>
      </c>
      <c r="CC284" s="81" t="s">
        <v>529</v>
      </c>
      <c r="CD284" s="81" t="s">
        <v>1154</v>
      </c>
      <c r="CE284" s="81">
        <v>1439</v>
      </c>
      <c r="CG284" s="81" t="s">
        <v>729</v>
      </c>
      <c r="CH284" s="81" t="s">
        <v>730</v>
      </c>
      <c r="CI284" s="81">
        <v>92</v>
      </c>
      <c r="CJ284" s="81" t="s">
        <v>529</v>
      </c>
      <c r="CK284" s="81" t="s">
        <v>1100</v>
      </c>
      <c r="CL284" s="81">
        <v>1027</v>
      </c>
      <c r="CN284" s="81" t="s">
        <v>745</v>
      </c>
      <c r="CO284" s="81" t="s">
        <v>746</v>
      </c>
      <c r="CP284" s="81">
        <v>24</v>
      </c>
      <c r="CQ284" s="81" t="s">
        <v>529</v>
      </c>
      <c r="CR284" s="81" t="s">
        <v>1128</v>
      </c>
      <c r="CS284" s="81">
        <v>1031</v>
      </c>
      <c r="CU284" s="136" t="s">
        <v>1781</v>
      </c>
      <c r="CV284" s="136" t="s">
        <v>786</v>
      </c>
      <c r="CW284" s="137">
        <v>12</v>
      </c>
      <c r="CX284" s="136" t="s">
        <v>529</v>
      </c>
      <c r="CY284" s="136" t="s">
        <v>1100</v>
      </c>
      <c r="CZ284" s="138">
        <v>1027</v>
      </c>
      <c r="DB284" s="136" t="s">
        <v>836</v>
      </c>
      <c r="DC284" s="136" t="s">
        <v>837</v>
      </c>
      <c r="DD284" s="137">
        <v>2</v>
      </c>
      <c r="DE284" s="136" t="s">
        <v>436</v>
      </c>
      <c r="DF284" s="136" t="s">
        <v>2409</v>
      </c>
      <c r="DG284" s="144">
        <v>1013</v>
      </c>
      <c r="DI284" s="136" t="s">
        <v>2387</v>
      </c>
      <c r="DJ284" s="136" t="s">
        <v>877</v>
      </c>
      <c r="DK284" s="137">
        <v>12</v>
      </c>
      <c r="DL284" s="136" t="s">
        <v>436</v>
      </c>
      <c r="DM284" s="136" t="s">
        <v>1111</v>
      </c>
      <c r="DN284" s="144">
        <v>1211</v>
      </c>
    </row>
    <row r="285" spans="1:118" x14ac:dyDescent="0.25">
      <c r="A285" s="81" t="s">
        <v>808</v>
      </c>
      <c r="B285" s="81" t="s">
        <v>809</v>
      </c>
      <c r="C285" s="81">
        <v>2</v>
      </c>
      <c r="D285" s="81" t="s">
        <v>436</v>
      </c>
      <c r="E285" s="81" t="s">
        <v>1688</v>
      </c>
      <c r="F285" s="81">
        <v>1453</v>
      </c>
      <c r="H285" s="81" t="s">
        <v>965</v>
      </c>
      <c r="I285" s="81" t="s">
        <v>966</v>
      </c>
      <c r="J285" s="81">
        <v>12</v>
      </c>
      <c r="K285" s="81" t="s">
        <v>529</v>
      </c>
      <c r="L285" s="81" t="s">
        <v>1802</v>
      </c>
      <c r="M285" s="81">
        <v>1458</v>
      </c>
      <c r="O285" s="81" t="s">
        <v>770</v>
      </c>
      <c r="P285" s="81" t="s">
        <v>771</v>
      </c>
      <c r="Q285" s="81">
        <v>4</v>
      </c>
      <c r="R285" s="81" t="s">
        <v>529</v>
      </c>
      <c r="S285" s="81" t="s">
        <v>1219</v>
      </c>
      <c r="T285" s="81">
        <v>1027</v>
      </c>
      <c r="V285" s="81" t="s">
        <v>1041</v>
      </c>
      <c r="W285" s="81" t="s">
        <v>1042</v>
      </c>
      <c r="X285" s="81">
        <v>12</v>
      </c>
      <c r="Y285" s="81" t="s">
        <v>437</v>
      </c>
      <c r="Z285" s="81" t="s">
        <v>1829</v>
      </c>
      <c r="AA285" s="81">
        <v>1111</v>
      </c>
      <c r="AC285" s="81" t="s">
        <v>1041</v>
      </c>
      <c r="AD285" s="81" t="s">
        <v>1042</v>
      </c>
      <c r="AE285" s="81">
        <v>12</v>
      </c>
      <c r="AF285" s="81" t="s">
        <v>437</v>
      </c>
      <c r="AG285" s="81" t="s">
        <v>1707</v>
      </c>
      <c r="AH285" s="81">
        <v>1110</v>
      </c>
      <c r="AJ285" s="81" t="s">
        <v>852</v>
      </c>
      <c r="AK285" s="81" t="s">
        <v>853</v>
      </c>
      <c r="AL285" s="81">
        <v>12</v>
      </c>
      <c r="AM285" s="81" t="s">
        <v>437</v>
      </c>
      <c r="AN285" s="81" t="s">
        <v>1236</v>
      </c>
      <c r="AO285" s="81">
        <v>1506</v>
      </c>
      <c r="AQ285" s="81" t="s">
        <v>852</v>
      </c>
      <c r="AR285" s="81" t="s">
        <v>853</v>
      </c>
      <c r="AS285" s="81">
        <v>12</v>
      </c>
      <c r="AT285" s="81" t="s">
        <v>436</v>
      </c>
      <c r="AU285" s="81" t="s">
        <v>1803</v>
      </c>
      <c r="AV285" s="81">
        <v>1103</v>
      </c>
      <c r="AX285" s="81" t="s">
        <v>733</v>
      </c>
      <c r="AY285" s="81" t="s">
        <v>734</v>
      </c>
      <c r="AZ285" s="81">
        <v>6</v>
      </c>
      <c r="BA285" s="81" t="s">
        <v>436</v>
      </c>
      <c r="BB285" s="81" t="s">
        <v>1148</v>
      </c>
      <c r="BC285" s="81">
        <v>1091</v>
      </c>
      <c r="BE285" s="81" t="s">
        <v>816</v>
      </c>
      <c r="BF285" s="81" t="s">
        <v>817</v>
      </c>
      <c r="BG285" s="81">
        <v>4</v>
      </c>
      <c r="BH285" s="81" t="s">
        <v>529</v>
      </c>
      <c r="BI285" s="81" t="s">
        <v>1127</v>
      </c>
      <c r="BJ285" s="81">
        <v>1123</v>
      </c>
      <c r="BL285" s="81" t="s">
        <v>979</v>
      </c>
      <c r="BM285" s="81" t="s">
        <v>980</v>
      </c>
      <c r="BN285" s="81">
        <v>12</v>
      </c>
      <c r="BO285" s="81" t="s">
        <v>436</v>
      </c>
      <c r="BP285" s="81" t="s">
        <v>2173</v>
      </c>
      <c r="BQ285" s="81">
        <v>1240</v>
      </c>
      <c r="BS285" s="81" t="s">
        <v>729</v>
      </c>
      <c r="BT285" s="81" t="s">
        <v>730</v>
      </c>
      <c r="BU285" s="81">
        <v>6</v>
      </c>
      <c r="BV285" s="81" t="s">
        <v>529</v>
      </c>
      <c r="BW285" s="81" t="s">
        <v>1169</v>
      </c>
      <c r="BX285" s="81">
        <v>1440</v>
      </c>
      <c r="BZ285" s="81" t="s">
        <v>739</v>
      </c>
      <c r="CA285" s="81" t="s">
        <v>740</v>
      </c>
      <c r="CB285" s="81">
        <v>1</v>
      </c>
      <c r="CC285" s="81" t="s">
        <v>529</v>
      </c>
      <c r="CD285" s="81" t="s">
        <v>1154</v>
      </c>
      <c r="CE285" s="81">
        <v>1439</v>
      </c>
      <c r="CG285" s="81" t="s">
        <v>852</v>
      </c>
      <c r="CH285" s="81" t="s">
        <v>853</v>
      </c>
      <c r="CI285" s="81">
        <v>72</v>
      </c>
      <c r="CJ285" s="81" t="s">
        <v>529</v>
      </c>
      <c r="CK285" s="81" t="s">
        <v>1100</v>
      </c>
      <c r="CL285" s="81">
        <v>1027</v>
      </c>
      <c r="CN285" s="81" t="s">
        <v>745</v>
      </c>
      <c r="CO285" s="81" t="s">
        <v>746</v>
      </c>
      <c r="CP285" s="81">
        <v>12</v>
      </c>
      <c r="CQ285" s="81" t="s">
        <v>437</v>
      </c>
      <c r="CR285" s="81" t="s">
        <v>1187</v>
      </c>
      <c r="CS285" s="81">
        <v>1003</v>
      </c>
      <c r="CU285" s="136" t="s">
        <v>802</v>
      </c>
      <c r="CV285" s="136" t="s">
        <v>803</v>
      </c>
      <c r="CW285" s="137">
        <v>2</v>
      </c>
      <c r="CX285" s="136" t="s">
        <v>436</v>
      </c>
      <c r="CY285" s="136" t="s">
        <v>2407</v>
      </c>
      <c r="CZ285" s="138">
        <v>1117</v>
      </c>
      <c r="DB285" s="136" t="s">
        <v>885</v>
      </c>
      <c r="DC285" s="136" t="s">
        <v>886</v>
      </c>
      <c r="DD285" s="137">
        <v>2</v>
      </c>
      <c r="DE285" s="136" t="s">
        <v>529</v>
      </c>
      <c r="DF285" s="136" t="s">
        <v>2314</v>
      </c>
      <c r="DG285" s="144">
        <v>1031</v>
      </c>
      <c r="DI285" s="136" t="s">
        <v>2387</v>
      </c>
      <c r="DJ285" s="136" t="s">
        <v>877</v>
      </c>
      <c r="DK285" s="137">
        <v>24</v>
      </c>
      <c r="DL285" s="136" t="s">
        <v>2152</v>
      </c>
      <c r="DM285" s="136" t="s">
        <v>2364</v>
      </c>
      <c r="DN285" s="144">
        <v>1593</v>
      </c>
    </row>
    <row r="286" spans="1:118" x14ac:dyDescent="0.25">
      <c r="A286" s="81" t="s">
        <v>942</v>
      </c>
      <c r="B286" s="81" t="s">
        <v>943</v>
      </c>
      <c r="C286" s="81">
        <v>3</v>
      </c>
      <c r="D286" s="81" t="s">
        <v>436</v>
      </c>
      <c r="E286" s="81" t="s">
        <v>1688</v>
      </c>
      <c r="F286" s="81">
        <v>1453</v>
      </c>
      <c r="H286" s="81" t="s">
        <v>745</v>
      </c>
      <c r="I286" s="81" t="s">
        <v>746</v>
      </c>
      <c r="J286" s="81">
        <v>12</v>
      </c>
      <c r="K286" s="81" t="s">
        <v>529</v>
      </c>
      <c r="L286" s="81" t="s">
        <v>1802</v>
      </c>
      <c r="M286" s="81">
        <v>1458</v>
      </c>
      <c r="O286" s="81" t="s">
        <v>873</v>
      </c>
      <c r="P286" s="81" t="s">
        <v>874</v>
      </c>
      <c r="Q286" s="81">
        <v>10</v>
      </c>
      <c r="R286" s="81" t="s">
        <v>529</v>
      </c>
      <c r="S286" s="81" t="s">
        <v>1219</v>
      </c>
      <c r="T286" s="81">
        <v>1027</v>
      </c>
      <c r="V286" s="81" t="s">
        <v>962</v>
      </c>
      <c r="W286" s="81" t="s">
        <v>2206</v>
      </c>
      <c r="X286" s="81">
        <v>12</v>
      </c>
      <c r="Y286" s="81" t="s">
        <v>436</v>
      </c>
      <c r="Z286" s="81" t="s">
        <v>1095</v>
      </c>
      <c r="AA286" s="81">
        <v>1118</v>
      </c>
      <c r="AC286" s="81" t="s">
        <v>798</v>
      </c>
      <c r="AD286" s="81" t="s">
        <v>799</v>
      </c>
      <c r="AE286" s="81">
        <v>12</v>
      </c>
      <c r="AF286" s="81" t="s">
        <v>436</v>
      </c>
      <c r="AG286" s="81" t="s">
        <v>1235</v>
      </c>
      <c r="AH286" s="81">
        <v>1091</v>
      </c>
      <c r="AJ286" s="81" t="s">
        <v>895</v>
      </c>
      <c r="AK286" s="81" t="s">
        <v>896</v>
      </c>
      <c r="AL286" s="81">
        <v>12</v>
      </c>
      <c r="AM286" s="81" t="s">
        <v>437</v>
      </c>
      <c r="AN286" s="81" t="s">
        <v>1236</v>
      </c>
      <c r="AO286" s="81">
        <v>1506</v>
      </c>
      <c r="AQ286" s="81" t="s">
        <v>745</v>
      </c>
      <c r="AR286" s="81" t="s">
        <v>746</v>
      </c>
      <c r="AS286" s="81">
        <v>12</v>
      </c>
      <c r="AT286" s="81" t="s">
        <v>436</v>
      </c>
      <c r="AU286" s="81" t="s">
        <v>1803</v>
      </c>
      <c r="AV286" s="81">
        <v>1103</v>
      </c>
      <c r="AX286" s="81" t="s">
        <v>733</v>
      </c>
      <c r="AY286" s="81" t="s">
        <v>734</v>
      </c>
      <c r="AZ286" s="81">
        <v>3</v>
      </c>
      <c r="BA286" s="81" t="s">
        <v>529</v>
      </c>
      <c r="BB286" s="81" t="s">
        <v>713</v>
      </c>
      <c r="BC286" s="81">
        <v>1536</v>
      </c>
      <c r="BE286" s="81" t="s">
        <v>733</v>
      </c>
      <c r="BF286" s="81" t="s">
        <v>734</v>
      </c>
      <c r="BG286" s="81">
        <v>4</v>
      </c>
      <c r="BH286" s="81" t="s">
        <v>529</v>
      </c>
      <c r="BI286" s="81" t="s">
        <v>1127</v>
      </c>
      <c r="BJ286" s="81">
        <v>1123</v>
      </c>
      <c r="BL286" s="81" t="s">
        <v>780</v>
      </c>
      <c r="BM286" s="81" t="s">
        <v>781</v>
      </c>
      <c r="BN286" s="81">
        <v>12</v>
      </c>
      <c r="BO286" s="81" t="s">
        <v>436</v>
      </c>
      <c r="BP286" s="81" t="s">
        <v>2173</v>
      </c>
      <c r="BQ286" s="81">
        <v>1240</v>
      </c>
      <c r="BS286" s="81" t="s">
        <v>830</v>
      </c>
      <c r="BT286" s="81" t="s">
        <v>831</v>
      </c>
      <c r="BU286" s="81">
        <v>20</v>
      </c>
      <c r="BV286" s="81" t="s">
        <v>529</v>
      </c>
      <c r="BW286" s="81" t="s">
        <v>1756</v>
      </c>
      <c r="BX286" s="81">
        <v>1037</v>
      </c>
      <c r="BZ286" s="81" t="s">
        <v>904</v>
      </c>
      <c r="CA286" s="81" t="s">
        <v>905</v>
      </c>
      <c r="CB286" s="81">
        <v>2</v>
      </c>
      <c r="CC286" s="81" t="s">
        <v>529</v>
      </c>
      <c r="CD286" s="81" t="s">
        <v>1154</v>
      </c>
      <c r="CE286" s="81">
        <v>1439</v>
      </c>
      <c r="CG286" s="81" t="s">
        <v>924</v>
      </c>
      <c r="CH286" s="81" t="s">
        <v>925</v>
      </c>
      <c r="CI286" s="81">
        <v>12</v>
      </c>
      <c r="CJ286" s="81" t="s">
        <v>529</v>
      </c>
      <c r="CK286" s="81" t="s">
        <v>1100</v>
      </c>
      <c r="CL286" s="81">
        <v>1027</v>
      </c>
      <c r="CN286" s="81" t="s">
        <v>962</v>
      </c>
      <c r="CO286" s="81" t="s">
        <v>2206</v>
      </c>
      <c r="CP286" s="81">
        <v>12</v>
      </c>
      <c r="CQ286" s="81" t="s">
        <v>436</v>
      </c>
      <c r="CR286" s="81" t="s">
        <v>1690</v>
      </c>
      <c r="CS286" s="81">
        <v>1297</v>
      </c>
      <c r="CU286" s="136" t="s">
        <v>854</v>
      </c>
      <c r="CV286" s="136" t="s">
        <v>855</v>
      </c>
      <c r="CW286" s="137">
        <v>2</v>
      </c>
      <c r="CX286" s="136" t="s">
        <v>529</v>
      </c>
      <c r="CY286" s="136" t="s">
        <v>1132</v>
      </c>
      <c r="CZ286" s="138">
        <v>1081</v>
      </c>
      <c r="DB286" s="136" t="s">
        <v>2384</v>
      </c>
      <c r="DC286" s="136" t="s">
        <v>901</v>
      </c>
      <c r="DD286" s="137">
        <v>2</v>
      </c>
      <c r="DE286" s="136" t="s">
        <v>436</v>
      </c>
      <c r="DF286" s="136" t="s">
        <v>2220</v>
      </c>
      <c r="DG286" s="144">
        <v>1570</v>
      </c>
      <c r="DI286" s="136" t="s">
        <v>2387</v>
      </c>
      <c r="DJ286" s="136" t="s">
        <v>877</v>
      </c>
      <c r="DK286" s="137">
        <v>6</v>
      </c>
      <c r="DL286" s="136" t="s">
        <v>529</v>
      </c>
      <c r="DM286" s="136" t="s">
        <v>1694</v>
      </c>
      <c r="DN286" s="144">
        <v>1504</v>
      </c>
    </row>
    <row r="287" spans="1:118" x14ac:dyDescent="0.25">
      <c r="A287" s="81" t="s">
        <v>979</v>
      </c>
      <c r="B287" s="81" t="s">
        <v>980</v>
      </c>
      <c r="C287" s="81">
        <v>2</v>
      </c>
      <c r="D287" s="81" t="s">
        <v>436</v>
      </c>
      <c r="E287" s="81" t="s">
        <v>1688</v>
      </c>
      <c r="F287" s="81">
        <v>1453</v>
      </c>
      <c r="H287" s="81" t="s">
        <v>942</v>
      </c>
      <c r="I287" s="81" t="s">
        <v>943</v>
      </c>
      <c r="J287" s="81">
        <v>12</v>
      </c>
      <c r="K287" s="81" t="s">
        <v>529</v>
      </c>
      <c r="L287" s="81" t="s">
        <v>1802</v>
      </c>
      <c r="M287" s="81">
        <v>1458</v>
      </c>
      <c r="O287" s="81" t="s">
        <v>2227</v>
      </c>
      <c r="P287" s="81" t="s">
        <v>882</v>
      </c>
      <c r="Q287" s="81">
        <v>6</v>
      </c>
      <c r="R287" s="81" t="s">
        <v>529</v>
      </c>
      <c r="S287" s="81" t="s">
        <v>1100</v>
      </c>
      <c r="T287" s="81">
        <v>1027</v>
      </c>
      <c r="V287" s="81" t="s">
        <v>973</v>
      </c>
      <c r="W287" s="81" t="s">
        <v>974</v>
      </c>
      <c r="X287" s="81">
        <v>12</v>
      </c>
      <c r="Y287" s="81" t="s">
        <v>436</v>
      </c>
      <c r="Z287" s="81" t="s">
        <v>1095</v>
      </c>
      <c r="AA287" s="81">
        <v>1118</v>
      </c>
      <c r="AC287" s="81" t="s">
        <v>814</v>
      </c>
      <c r="AD287" s="81" t="s">
        <v>815</v>
      </c>
      <c r="AE287" s="81">
        <v>12</v>
      </c>
      <c r="AF287" s="81" t="s">
        <v>437</v>
      </c>
      <c r="AG287" s="81" t="s">
        <v>1744</v>
      </c>
      <c r="AH287" s="81">
        <v>1004</v>
      </c>
      <c r="AJ287" s="81" t="s">
        <v>973</v>
      </c>
      <c r="AK287" s="81" t="s">
        <v>974</v>
      </c>
      <c r="AL287" s="81">
        <v>12</v>
      </c>
      <c r="AM287" s="81" t="s">
        <v>436</v>
      </c>
      <c r="AN287" s="81" t="s">
        <v>717</v>
      </c>
      <c r="AO287" s="81">
        <v>1538</v>
      </c>
      <c r="AQ287" s="81" t="s">
        <v>940</v>
      </c>
      <c r="AR287" s="81" t="s">
        <v>941</v>
      </c>
      <c r="AS287" s="81">
        <v>12</v>
      </c>
      <c r="AT287" s="81" t="s">
        <v>2046</v>
      </c>
      <c r="AU287" s="81" t="s">
        <v>2045</v>
      </c>
      <c r="AV287" s="81">
        <v>1546</v>
      </c>
      <c r="AX287" s="81" t="s">
        <v>733</v>
      </c>
      <c r="AY287" s="81" t="s">
        <v>734</v>
      </c>
      <c r="AZ287" s="81">
        <v>4</v>
      </c>
      <c r="BA287" s="81" t="s">
        <v>436</v>
      </c>
      <c r="BB287" s="81" t="s">
        <v>1764</v>
      </c>
      <c r="BC287" s="81">
        <v>1435</v>
      </c>
      <c r="BE287" s="81" t="s">
        <v>729</v>
      </c>
      <c r="BF287" s="81" t="s">
        <v>730</v>
      </c>
      <c r="BG287" s="81">
        <v>4</v>
      </c>
      <c r="BH287" s="81" t="s">
        <v>529</v>
      </c>
      <c r="BI287" s="81" t="s">
        <v>1127</v>
      </c>
      <c r="BJ287" s="81">
        <v>1123</v>
      </c>
      <c r="BL287" s="81" t="s">
        <v>782</v>
      </c>
      <c r="BM287" s="81" t="s">
        <v>783</v>
      </c>
      <c r="BN287" s="81">
        <v>12</v>
      </c>
      <c r="BO287" s="81" t="s">
        <v>436</v>
      </c>
      <c r="BP287" s="81" t="s">
        <v>2173</v>
      </c>
      <c r="BQ287" s="81">
        <v>1240</v>
      </c>
      <c r="BS287" s="81" t="s">
        <v>849</v>
      </c>
      <c r="BT287" s="81" t="s">
        <v>850</v>
      </c>
      <c r="BU287" s="81">
        <v>20</v>
      </c>
      <c r="BV287" s="81" t="s">
        <v>529</v>
      </c>
      <c r="BW287" s="81" t="s">
        <v>1756</v>
      </c>
      <c r="BX287" s="81">
        <v>1037</v>
      </c>
      <c r="BZ287" s="81" t="s">
        <v>860</v>
      </c>
      <c r="CA287" s="81" t="s">
        <v>861</v>
      </c>
      <c r="CB287" s="81">
        <v>4</v>
      </c>
      <c r="CC287" s="81" t="s">
        <v>529</v>
      </c>
      <c r="CD287" s="81" t="s">
        <v>1712</v>
      </c>
      <c r="CE287" s="81">
        <v>1458</v>
      </c>
      <c r="CG287" s="81" t="s">
        <v>745</v>
      </c>
      <c r="CH287" s="81" t="s">
        <v>746</v>
      </c>
      <c r="CI287" s="81">
        <v>84</v>
      </c>
      <c r="CJ287" s="81" t="s">
        <v>529</v>
      </c>
      <c r="CK287" s="81" t="s">
        <v>1100</v>
      </c>
      <c r="CL287" s="81">
        <v>1027</v>
      </c>
      <c r="CN287" s="81" t="s">
        <v>1779</v>
      </c>
      <c r="CO287" s="81" t="s">
        <v>853</v>
      </c>
      <c r="CP287" s="81">
        <v>12</v>
      </c>
      <c r="CQ287" s="81" t="s">
        <v>436</v>
      </c>
      <c r="CR287" s="81" t="s">
        <v>1690</v>
      </c>
      <c r="CS287" s="81">
        <v>1297</v>
      </c>
      <c r="CU287" s="136" t="s">
        <v>836</v>
      </c>
      <c r="CV287" s="136" t="s">
        <v>837</v>
      </c>
      <c r="CW287" s="137">
        <v>2</v>
      </c>
      <c r="CX287" s="136" t="s">
        <v>436</v>
      </c>
      <c r="CY287" s="136" t="s">
        <v>566</v>
      </c>
      <c r="CZ287" s="138">
        <v>1535</v>
      </c>
      <c r="DB287" s="136" t="s">
        <v>2384</v>
      </c>
      <c r="DC287" s="136" t="s">
        <v>901</v>
      </c>
      <c r="DD287" s="137">
        <v>2</v>
      </c>
      <c r="DE287" s="136" t="s">
        <v>529</v>
      </c>
      <c r="DF287" s="136" t="s">
        <v>2314</v>
      </c>
      <c r="DG287" s="144">
        <v>1031</v>
      </c>
      <c r="DI287" s="136" t="s">
        <v>871</v>
      </c>
      <c r="DJ287" s="136" t="s">
        <v>872</v>
      </c>
      <c r="DK287" s="137">
        <v>12</v>
      </c>
      <c r="DL287" s="136" t="s">
        <v>437</v>
      </c>
      <c r="DM287" s="136" t="s">
        <v>1180</v>
      </c>
      <c r="DN287" s="144">
        <v>1194</v>
      </c>
    </row>
    <row r="288" spans="1:118" x14ac:dyDescent="0.25">
      <c r="A288" s="81" t="s">
        <v>852</v>
      </c>
      <c r="B288" s="81" t="s">
        <v>853</v>
      </c>
      <c r="C288" s="81">
        <v>3</v>
      </c>
      <c r="D288" s="81" t="s">
        <v>436</v>
      </c>
      <c r="E288" s="81" t="s">
        <v>1688</v>
      </c>
      <c r="F288" s="81">
        <v>1453</v>
      </c>
      <c r="H288" s="81" t="s">
        <v>788</v>
      </c>
      <c r="I288" s="81" t="s">
        <v>789</v>
      </c>
      <c r="J288" s="81">
        <v>12</v>
      </c>
      <c r="K288" s="81" t="s">
        <v>529</v>
      </c>
      <c r="L288" s="81" t="s">
        <v>1802</v>
      </c>
      <c r="M288" s="81">
        <v>1458</v>
      </c>
      <c r="O288" s="81" t="s">
        <v>2230</v>
      </c>
      <c r="P288" s="81" t="s">
        <v>866</v>
      </c>
      <c r="Q288" s="81">
        <v>12</v>
      </c>
      <c r="R288" s="81" t="s">
        <v>529</v>
      </c>
      <c r="S288" s="81" t="s">
        <v>1100</v>
      </c>
      <c r="T288" s="81">
        <v>1027</v>
      </c>
      <c r="V288" s="81" t="s">
        <v>1041</v>
      </c>
      <c r="W288" s="81" t="s">
        <v>1042</v>
      </c>
      <c r="X288" s="81">
        <v>12</v>
      </c>
      <c r="Y288" s="81" t="s">
        <v>436</v>
      </c>
      <c r="Z288" s="81" t="s">
        <v>1095</v>
      </c>
      <c r="AA288" s="81">
        <v>1118</v>
      </c>
      <c r="AC288" s="81" t="s">
        <v>1041</v>
      </c>
      <c r="AD288" s="81" t="s">
        <v>1042</v>
      </c>
      <c r="AE288" s="81">
        <v>12</v>
      </c>
      <c r="AF288" s="81" t="s">
        <v>437</v>
      </c>
      <c r="AG288" s="81" t="s">
        <v>1210</v>
      </c>
      <c r="AH288" s="81">
        <v>1351</v>
      </c>
      <c r="AJ288" s="81" t="s">
        <v>808</v>
      </c>
      <c r="AK288" s="81" t="s">
        <v>809</v>
      </c>
      <c r="AL288" s="81">
        <v>12</v>
      </c>
      <c r="AM288" s="81" t="s">
        <v>436</v>
      </c>
      <c r="AN288" s="81" t="s">
        <v>717</v>
      </c>
      <c r="AO288" s="81">
        <v>1538</v>
      </c>
      <c r="AQ288" s="81" t="s">
        <v>765</v>
      </c>
      <c r="AR288" s="81" t="s">
        <v>766</v>
      </c>
      <c r="AS288" s="81">
        <v>2</v>
      </c>
      <c r="AT288" s="81" t="s">
        <v>2046</v>
      </c>
      <c r="AU288" s="81" t="s">
        <v>2045</v>
      </c>
      <c r="AV288" s="81">
        <v>1546</v>
      </c>
      <c r="AX288" s="81" t="s">
        <v>733</v>
      </c>
      <c r="AY288" s="81" t="s">
        <v>734</v>
      </c>
      <c r="AZ288" s="81">
        <v>4</v>
      </c>
      <c r="BA288" s="81" t="s">
        <v>436</v>
      </c>
      <c r="BB288" s="81" t="s">
        <v>2068</v>
      </c>
      <c r="BC288" s="81">
        <v>1558</v>
      </c>
      <c r="BE288" s="81" t="s">
        <v>743</v>
      </c>
      <c r="BF288" s="81" t="s">
        <v>744</v>
      </c>
      <c r="BG288" s="81">
        <v>12</v>
      </c>
      <c r="BH288" s="81" t="s">
        <v>529</v>
      </c>
      <c r="BI288" s="81" t="s">
        <v>1127</v>
      </c>
      <c r="BJ288" s="81">
        <v>1123</v>
      </c>
      <c r="BL288" s="81" t="s">
        <v>747</v>
      </c>
      <c r="BM288" s="81" t="s">
        <v>748</v>
      </c>
      <c r="BN288" s="81">
        <v>12</v>
      </c>
      <c r="BO288" s="81" t="s">
        <v>436</v>
      </c>
      <c r="BP288" s="81" t="s">
        <v>2173</v>
      </c>
      <c r="BQ288" s="81">
        <v>1240</v>
      </c>
      <c r="BS288" s="81" t="s">
        <v>852</v>
      </c>
      <c r="BT288" s="81" t="s">
        <v>853</v>
      </c>
      <c r="BU288" s="81">
        <v>12</v>
      </c>
      <c r="BV288" s="81" t="s">
        <v>529</v>
      </c>
      <c r="BW288" s="81" t="s">
        <v>1149</v>
      </c>
      <c r="BX288" s="81">
        <v>1172</v>
      </c>
      <c r="BZ288" s="81" t="s">
        <v>954</v>
      </c>
      <c r="CA288" s="81" t="s">
        <v>955</v>
      </c>
      <c r="CB288" s="81">
        <v>4</v>
      </c>
      <c r="CC288" s="81" t="s">
        <v>529</v>
      </c>
      <c r="CD288" s="81" t="s">
        <v>1712</v>
      </c>
      <c r="CE288" s="81">
        <v>1458</v>
      </c>
      <c r="CG288" s="81" t="s">
        <v>836</v>
      </c>
      <c r="CH288" s="81" t="s">
        <v>837</v>
      </c>
      <c r="CI288" s="81">
        <v>2</v>
      </c>
      <c r="CJ288" s="81" t="s">
        <v>529</v>
      </c>
      <c r="CK288" s="81" t="s">
        <v>1100</v>
      </c>
      <c r="CL288" s="81">
        <v>1027</v>
      </c>
      <c r="CN288" s="81" t="s">
        <v>2265</v>
      </c>
      <c r="CO288" s="81" t="s">
        <v>941</v>
      </c>
      <c r="CP288" s="81">
        <v>12</v>
      </c>
      <c r="CQ288" s="81" t="s">
        <v>437</v>
      </c>
      <c r="CR288" s="81" t="s">
        <v>2311</v>
      </c>
      <c r="CS288" s="81">
        <v>1139</v>
      </c>
      <c r="CU288" s="136" t="s">
        <v>816</v>
      </c>
      <c r="CV288" s="136" t="s">
        <v>817</v>
      </c>
      <c r="CW288" s="137">
        <v>4</v>
      </c>
      <c r="CX288" s="136" t="s">
        <v>436</v>
      </c>
      <c r="CY288" s="136" t="s">
        <v>2365</v>
      </c>
      <c r="CZ288" s="138">
        <v>1594</v>
      </c>
      <c r="DB288" s="136" t="s">
        <v>858</v>
      </c>
      <c r="DC288" s="136" t="s">
        <v>859</v>
      </c>
      <c r="DD288" s="137">
        <v>1</v>
      </c>
      <c r="DE288" s="136" t="s">
        <v>436</v>
      </c>
      <c r="DF288" s="136" t="s">
        <v>2156</v>
      </c>
      <c r="DG288" s="144">
        <v>1377</v>
      </c>
      <c r="DI288" s="136" t="s">
        <v>871</v>
      </c>
      <c r="DJ288" s="136" t="s">
        <v>872</v>
      </c>
      <c r="DK288" s="137">
        <v>3</v>
      </c>
      <c r="DL288" s="136" t="s">
        <v>2046</v>
      </c>
      <c r="DM288" s="136" t="s">
        <v>2425</v>
      </c>
      <c r="DN288" s="144">
        <v>1603</v>
      </c>
    </row>
    <row r="289" spans="1:118" x14ac:dyDescent="0.25">
      <c r="A289" s="81" t="s">
        <v>745</v>
      </c>
      <c r="B289" s="81" t="s">
        <v>746</v>
      </c>
      <c r="C289" s="81">
        <v>3</v>
      </c>
      <c r="D289" s="81" t="s">
        <v>436</v>
      </c>
      <c r="E289" s="81" t="s">
        <v>1688</v>
      </c>
      <c r="F289" s="81">
        <v>1453</v>
      </c>
      <c r="H289" s="81" t="s">
        <v>818</v>
      </c>
      <c r="I289" s="81" t="s">
        <v>819</v>
      </c>
      <c r="J289" s="81">
        <v>4</v>
      </c>
      <c r="K289" s="81" t="s">
        <v>529</v>
      </c>
      <c r="L289" s="81" t="s">
        <v>1802</v>
      </c>
      <c r="M289" s="81">
        <v>1458</v>
      </c>
      <c r="O289" s="81" t="s">
        <v>814</v>
      </c>
      <c r="P289" s="81" t="s">
        <v>815</v>
      </c>
      <c r="Q289" s="81">
        <v>12</v>
      </c>
      <c r="R289" s="81" t="s">
        <v>529</v>
      </c>
      <c r="S289" s="81" t="s">
        <v>1100</v>
      </c>
      <c r="T289" s="81">
        <v>1027</v>
      </c>
      <c r="V289" s="81" t="s">
        <v>869</v>
      </c>
      <c r="W289" s="81" t="s">
        <v>870</v>
      </c>
      <c r="X289" s="81">
        <v>12</v>
      </c>
      <c r="Y289" s="81" t="s">
        <v>436</v>
      </c>
      <c r="Z289" s="81" t="s">
        <v>1095</v>
      </c>
      <c r="AA289" s="81">
        <v>1118</v>
      </c>
      <c r="AC289" s="81" t="s">
        <v>1060</v>
      </c>
      <c r="AD289" s="81" t="s">
        <v>787</v>
      </c>
      <c r="AE289" s="81">
        <v>12</v>
      </c>
      <c r="AF289" s="81" t="s">
        <v>437</v>
      </c>
      <c r="AG289" s="81" t="s">
        <v>1234</v>
      </c>
      <c r="AH289" s="81">
        <v>1043</v>
      </c>
      <c r="AJ289" s="81" t="s">
        <v>747</v>
      </c>
      <c r="AK289" s="81" t="s">
        <v>748</v>
      </c>
      <c r="AL289" s="81">
        <v>12</v>
      </c>
      <c r="AM289" s="81" t="s">
        <v>436</v>
      </c>
      <c r="AN289" s="81" t="s">
        <v>717</v>
      </c>
      <c r="AO289" s="81">
        <v>1538</v>
      </c>
      <c r="AQ289" s="81" t="s">
        <v>772</v>
      </c>
      <c r="AR289" s="81" t="s">
        <v>773</v>
      </c>
      <c r="AS289" s="81">
        <v>1</v>
      </c>
      <c r="AT289" s="81" t="s">
        <v>2046</v>
      </c>
      <c r="AU289" s="81" t="s">
        <v>2045</v>
      </c>
      <c r="AV289" s="81">
        <v>1546</v>
      </c>
      <c r="AX289" s="81" t="s">
        <v>733</v>
      </c>
      <c r="AY289" s="81" t="s">
        <v>734</v>
      </c>
      <c r="AZ289" s="81">
        <v>8</v>
      </c>
      <c r="BA289" s="81" t="s">
        <v>529</v>
      </c>
      <c r="BB289" s="81" t="s">
        <v>1172</v>
      </c>
      <c r="BC289" s="81">
        <v>1472</v>
      </c>
      <c r="BE289" s="81" t="s">
        <v>893</v>
      </c>
      <c r="BF289" s="81" t="s">
        <v>894</v>
      </c>
      <c r="BG289" s="81">
        <v>12</v>
      </c>
      <c r="BH289" s="81" t="s">
        <v>529</v>
      </c>
      <c r="BI289" s="81" t="s">
        <v>1127</v>
      </c>
      <c r="BJ289" s="81">
        <v>1123</v>
      </c>
      <c r="BL289" s="81" t="s">
        <v>1067</v>
      </c>
      <c r="BM289" s="81" t="s">
        <v>1068</v>
      </c>
      <c r="BN289" s="81">
        <v>3</v>
      </c>
      <c r="BO289" s="81" t="s">
        <v>529</v>
      </c>
      <c r="BP289" s="81" t="s">
        <v>1133</v>
      </c>
      <c r="BQ289" s="81">
        <v>1023</v>
      </c>
      <c r="BS289" s="81" t="s">
        <v>908</v>
      </c>
      <c r="BT289" s="81" t="s">
        <v>909</v>
      </c>
      <c r="BU289" s="81">
        <v>12</v>
      </c>
      <c r="BV289" s="81" t="s">
        <v>529</v>
      </c>
      <c r="BW289" s="81" t="s">
        <v>1149</v>
      </c>
      <c r="BX289" s="81">
        <v>1172</v>
      </c>
      <c r="BZ289" s="81" t="s">
        <v>772</v>
      </c>
      <c r="CA289" s="81" t="s">
        <v>773</v>
      </c>
      <c r="CB289" s="81">
        <v>4</v>
      </c>
      <c r="CC289" s="81" t="s">
        <v>529</v>
      </c>
      <c r="CD289" s="81" t="s">
        <v>1712</v>
      </c>
      <c r="CE289" s="81">
        <v>1458</v>
      </c>
      <c r="CG289" s="81" t="s">
        <v>2227</v>
      </c>
      <c r="CH289" s="81" t="s">
        <v>882</v>
      </c>
      <c r="CI289" s="81">
        <v>6</v>
      </c>
      <c r="CJ289" s="81" t="s">
        <v>529</v>
      </c>
      <c r="CK289" s="81" t="s">
        <v>1139</v>
      </c>
      <c r="CL289" s="81">
        <v>1027</v>
      </c>
      <c r="CN289" s="81" t="s">
        <v>889</v>
      </c>
      <c r="CO289" s="81" t="s">
        <v>890</v>
      </c>
      <c r="CP289" s="81">
        <v>2</v>
      </c>
      <c r="CQ289" s="81" t="s">
        <v>529</v>
      </c>
      <c r="CR289" s="81" t="s">
        <v>1128</v>
      </c>
      <c r="CS289" s="81">
        <v>1031</v>
      </c>
      <c r="CU289" s="136" t="s">
        <v>2386</v>
      </c>
      <c r="CV289" s="136" t="s">
        <v>817</v>
      </c>
      <c r="CW289" s="137">
        <v>4</v>
      </c>
      <c r="CX289" s="136" t="s">
        <v>436</v>
      </c>
      <c r="CY289" s="136" t="s">
        <v>566</v>
      </c>
      <c r="CZ289" s="138">
        <v>1535</v>
      </c>
      <c r="DB289" s="136" t="s">
        <v>858</v>
      </c>
      <c r="DC289" s="136" t="s">
        <v>859</v>
      </c>
      <c r="DD289" s="137">
        <v>4</v>
      </c>
      <c r="DE289" s="136" t="s">
        <v>529</v>
      </c>
      <c r="DF289" s="136" t="s">
        <v>1157</v>
      </c>
      <c r="DG289" s="144">
        <v>1399</v>
      </c>
      <c r="DI289" s="136" t="s">
        <v>871</v>
      </c>
      <c r="DJ289" s="136" t="s">
        <v>872</v>
      </c>
      <c r="DK289" s="137">
        <v>3</v>
      </c>
      <c r="DL289" s="136" t="s">
        <v>2046</v>
      </c>
      <c r="DM289" s="136" t="s">
        <v>2425</v>
      </c>
      <c r="DN289" s="144">
        <v>1603</v>
      </c>
    </row>
    <row r="290" spans="1:118" x14ac:dyDescent="0.25">
      <c r="A290" s="81" t="s">
        <v>1060</v>
      </c>
      <c r="B290" s="81" t="s">
        <v>787</v>
      </c>
      <c r="C290" s="81">
        <v>3</v>
      </c>
      <c r="D290" s="81" t="s">
        <v>436</v>
      </c>
      <c r="E290" s="81" t="s">
        <v>1688</v>
      </c>
      <c r="F290" s="81">
        <v>1453</v>
      </c>
      <c r="H290" s="81" t="s">
        <v>816</v>
      </c>
      <c r="I290" s="81" t="s">
        <v>817</v>
      </c>
      <c r="J290" s="81">
        <v>4</v>
      </c>
      <c r="K290" s="81" t="s">
        <v>529</v>
      </c>
      <c r="L290" s="81" t="s">
        <v>1802</v>
      </c>
      <c r="M290" s="81">
        <v>1458</v>
      </c>
      <c r="O290" s="81" t="s">
        <v>747</v>
      </c>
      <c r="P290" s="81" t="s">
        <v>748</v>
      </c>
      <c r="Q290" s="81">
        <v>12</v>
      </c>
      <c r="R290" s="81" t="s">
        <v>529</v>
      </c>
      <c r="S290" s="81" t="s">
        <v>1100</v>
      </c>
      <c r="T290" s="81">
        <v>1027</v>
      </c>
      <c r="V290" s="81" t="s">
        <v>780</v>
      </c>
      <c r="W290" s="81" t="s">
        <v>781</v>
      </c>
      <c r="X290" s="81">
        <v>24</v>
      </c>
      <c r="Y290" s="81" t="s">
        <v>436</v>
      </c>
      <c r="Z290" s="81" t="s">
        <v>1095</v>
      </c>
      <c r="AA290" s="81">
        <v>1118</v>
      </c>
      <c r="AC290" s="81" t="s">
        <v>988</v>
      </c>
      <c r="AD290" s="81" t="s">
        <v>989</v>
      </c>
      <c r="AE290" s="81">
        <v>24</v>
      </c>
      <c r="AF290" s="81" t="s">
        <v>529</v>
      </c>
      <c r="AG290" s="81" t="s">
        <v>1726</v>
      </c>
      <c r="AH290" s="81">
        <v>1373</v>
      </c>
      <c r="AJ290" s="81" t="s">
        <v>794</v>
      </c>
      <c r="AK290" s="81" t="s">
        <v>795</v>
      </c>
      <c r="AL290" s="81">
        <v>6</v>
      </c>
      <c r="AM290" s="81" t="s">
        <v>436</v>
      </c>
      <c r="AN290" s="81" t="s">
        <v>717</v>
      </c>
      <c r="AO290" s="81">
        <v>1538</v>
      </c>
      <c r="AQ290" s="81" t="s">
        <v>737</v>
      </c>
      <c r="AR290" s="81" t="s">
        <v>738</v>
      </c>
      <c r="AS290" s="81">
        <v>1</v>
      </c>
      <c r="AT290" s="81" t="s">
        <v>2046</v>
      </c>
      <c r="AU290" s="81" t="s">
        <v>2045</v>
      </c>
      <c r="AV290" s="81">
        <v>1546</v>
      </c>
      <c r="AX290" s="81" t="s">
        <v>733</v>
      </c>
      <c r="AY290" s="81" t="s">
        <v>734</v>
      </c>
      <c r="AZ290" s="81">
        <v>6</v>
      </c>
      <c r="BA290" s="81" t="s">
        <v>436</v>
      </c>
      <c r="BB290" s="81" t="s">
        <v>1698</v>
      </c>
      <c r="BC290" s="81">
        <v>1251</v>
      </c>
      <c r="BE290" s="81" t="s">
        <v>745</v>
      </c>
      <c r="BF290" s="81" t="s">
        <v>746</v>
      </c>
      <c r="BG290" s="81">
        <v>12</v>
      </c>
      <c r="BH290" s="81" t="s">
        <v>529</v>
      </c>
      <c r="BI290" s="81" t="s">
        <v>1127</v>
      </c>
      <c r="BJ290" s="81">
        <v>1123</v>
      </c>
      <c r="BL290" s="81" t="s">
        <v>1071</v>
      </c>
      <c r="BM290" s="81" t="s">
        <v>1072</v>
      </c>
      <c r="BN290" s="81">
        <v>3</v>
      </c>
      <c r="BO290" s="81" t="s">
        <v>529</v>
      </c>
      <c r="BP290" s="81" t="s">
        <v>1133</v>
      </c>
      <c r="BQ290" s="81">
        <v>1023</v>
      </c>
      <c r="BS290" s="81" t="s">
        <v>749</v>
      </c>
      <c r="BT290" s="81" t="s">
        <v>750</v>
      </c>
      <c r="BU290" s="81">
        <v>24</v>
      </c>
      <c r="BV290" s="81" t="s">
        <v>529</v>
      </c>
      <c r="BW290" s="81" t="s">
        <v>1149</v>
      </c>
      <c r="BX290" s="81">
        <v>1172</v>
      </c>
      <c r="BZ290" s="81" t="s">
        <v>729</v>
      </c>
      <c r="CA290" s="81" t="s">
        <v>730</v>
      </c>
      <c r="CB290" s="81">
        <v>2</v>
      </c>
      <c r="CC290" s="81" t="s">
        <v>529</v>
      </c>
      <c r="CD290" s="81" t="s">
        <v>1712</v>
      </c>
      <c r="CE290" s="81">
        <v>1458</v>
      </c>
      <c r="CG290" s="81" t="s">
        <v>2230</v>
      </c>
      <c r="CH290" s="81" t="s">
        <v>866</v>
      </c>
      <c r="CI290" s="81">
        <v>6</v>
      </c>
      <c r="CJ290" s="81" t="s">
        <v>529</v>
      </c>
      <c r="CK290" s="81" t="s">
        <v>1139</v>
      </c>
      <c r="CL290" s="81">
        <v>1027</v>
      </c>
      <c r="CN290" s="81" t="s">
        <v>2323</v>
      </c>
      <c r="CO290" s="81" t="s">
        <v>851</v>
      </c>
      <c r="CP290" s="81">
        <v>2</v>
      </c>
      <c r="CQ290" s="81" t="s">
        <v>437</v>
      </c>
      <c r="CR290" s="81" t="s">
        <v>2311</v>
      </c>
      <c r="CS290" s="81">
        <v>1139</v>
      </c>
      <c r="CU290" s="136" t="s">
        <v>893</v>
      </c>
      <c r="CV290" s="136" t="s">
        <v>894</v>
      </c>
      <c r="CW290" s="137">
        <v>12</v>
      </c>
      <c r="CX290" s="136" t="s">
        <v>529</v>
      </c>
      <c r="CY290" s="136" t="s">
        <v>2309</v>
      </c>
      <c r="CZ290" s="138">
        <v>1001</v>
      </c>
      <c r="DB290" s="136" t="s">
        <v>858</v>
      </c>
      <c r="DC290" s="136" t="s">
        <v>859</v>
      </c>
      <c r="DD290" s="137">
        <v>2</v>
      </c>
      <c r="DE290" s="136" t="s">
        <v>436</v>
      </c>
      <c r="DF290" s="136" t="s">
        <v>1145</v>
      </c>
      <c r="DG290" s="144">
        <v>1274</v>
      </c>
      <c r="DI290" s="136" t="s">
        <v>871</v>
      </c>
      <c r="DJ290" s="136" t="s">
        <v>872</v>
      </c>
      <c r="DK290" s="137">
        <v>6</v>
      </c>
      <c r="DL290" s="136" t="s">
        <v>529</v>
      </c>
      <c r="DM290" s="136" t="s">
        <v>1178</v>
      </c>
      <c r="DN290" s="144">
        <v>1431</v>
      </c>
    </row>
    <row r="291" spans="1:118" x14ac:dyDescent="0.25">
      <c r="A291" s="81" t="s">
        <v>988</v>
      </c>
      <c r="B291" s="81" t="s">
        <v>1937</v>
      </c>
      <c r="C291" s="81">
        <v>2</v>
      </c>
      <c r="D291" s="81" t="s">
        <v>436</v>
      </c>
      <c r="E291" s="81" t="s">
        <v>1688</v>
      </c>
      <c r="F291" s="81">
        <v>1453</v>
      </c>
      <c r="H291" s="81" t="s">
        <v>864</v>
      </c>
      <c r="I291" s="81" t="s">
        <v>865</v>
      </c>
      <c r="J291" s="81">
        <v>4</v>
      </c>
      <c r="K291" s="81" t="s">
        <v>529</v>
      </c>
      <c r="L291" s="81" t="s">
        <v>1802</v>
      </c>
      <c r="M291" s="81">
        <v>1458</v>
      </c>
      <c r="O291" s="81" t="s">
        <v>973</v>
      </c>
      <c r="P291" s="81" t="s">
        <v>974</v>
      </c>
      <c r="Q291" s="81">
        <v>12</v>
      </c>
      <c r="R291" s="81" t="s">
        <v>529</v>
      </c>
      <c r="S291" s="81" t="s">
        <v>1100</v>
      </c>
      <c r="T291" s="81">
        <v>1027</v>
      </c>
      <c r="V291" s="81" t="s">
        <v>999</v>
      </c>
      <c r="W291" s="81" t="s">
        <v>1000</v>
      </c>
      <c r="X291" s="81">
        <v>24</v>
      </c>
      <c r="Y291" s="81" t="s">
        <v>436</v>
      </c>
      <c r="Z291" s="81" t="s">
        <v>1095</v>
      </c>
      <c r="AA291" s="81">
        <v>1118</v>
      </c>
      <c r="AC291" s="81" t="s">
        <v>973</v>
      </c>
      <c r="AD291" s="81" t="s">
        <v>974</v>
      </c>
      <c r="AE291" s="81">
        <v>12</v>
      </c>
      <c r="AF291" s="81" t="s">
        <v>529</v>
      </c>
      <c r="AG291" s="81" t="s">
        <v>1127</v>
      </c>
      <c r="AH291" s="81">
        <v>1123</v>
      </c>
      <c r="AJ291" s="81" t="s">
        <v>852</v>
      </c>
      <c r="AK291" s="81" t="s">
        <v>853</v>
      </c>
      <c r="AL291" s="81">
        <v>12</v>
      </c>
      <c r="AM291" s="81" t="s">
        <v>437</v>
      </c>
      <c r="AN291" s="81" t="s">
        <v>1237</v>
      </c>
      <c r="AO291" s="81">
        <v>1539</v>
      </c>
      <c r="AQ291" s="81" t="s">
        <v>729</v>
      </c>
      <c r="AR291" s="81" t="s">
        <v>730</v>
      </c>
      <c r="AS291" s="81">
        <v>1</v>
      </c>
      <c r="AT291" s="81" t="s">
        <v>2046</v>
      </c>
      <c r="AU291" s="81" t="s">
        <v>2045</v>
      </c>
      <c r="AV291" s="81">
        <v>1546</v>
      </c>
      <c r="AX291" s="81" t="s">
        <v>733</v>
      </c>
      <c r="AY291" s="81" t="s">
        <v>734</v>
      </c>
      <c r="AZ291" s="81">
        <v>10</v>
      </c>
      <c r="BA291" s="81" t="s">
        <v>436</v>
      </c>
      <c r="BB291" s="81" t="s">
        <v>559</v>
      </c>
      <c r="BC291" s="81">
        <v>1529</v>
      </c>
      <c r="BE291" s="81" t="s">
        <v>2323</v>
      </c>
      <c r="BF291" s="81" t="s">
        <v>851</v>
      </c>
      <c r="BG291" s="81">
        <v>2</v>
      </c>
      <c r="BH291" s="81" t="s">
        <v>529</v>
      </c>
      <c r="BI291" s="81" t="s">
        <v>1127</v>
      </c>
      <c r="BJ291" s="81">
        <v>1123</v>
      </c>
      <c r="BL291" s="81" t="s">
        <v>1060</v>
      </c>
      <c r="BM291" s="81" t="s">
        <v>787</v>
      </c>
      <c r="BN291" s="81">
        <v>12</v>
      </c>
      <c r="BO291" s="81" t="s">
        <v>436</v>
      </c>
      <c r="BP291" s="81" t="s">
        <v>2163</v>
      </c>
      <c r="BQ291" s="81">
        <v>1578</v>
      </c>
      <c r="BS291" s="81" t="s">
        <v>920</v>
      </c>
      <c r="BT291" s="81" t="s">
        <v>921</v>
      </c>
      <c r="BU291" s="81">
        <v>2</v>
      </c>
      <c r="BV291" s="81" t="s">
        <v>529</v>
      </c>
      <c r="BW291" s="81" t="s">
        <v>1149</v>
      </c>
      <c r="BX291" s="81">
        <v>1172</v>
      </c>
      <c r="BZ291" s="81" t="s">
        <v>899</v>
      </c>
      <c r="CA291" s="81" t="s">
        <v>900</v>
      </c>
      <c r="CB291" s="81">
        <v>2</v>
      </c>
      <c r="CC291" s="81" t="s">
        <v>529</v>
      </c>
      <c r="CD291" s="81" t="s">
        <v>1712</v>
      </c>
      <c r="CE291" s="81">
        <v>1458</v>
      </c>
      <c r="CG291" s="81" t="s">
        <v>871</v>
      </c>
      <c r="CH291" s="81" t="s">
        <v>872</v>
      </c>
      <c r="CI291" s="81">
        <v>6</v>
      </c>
      <c r="CJ291" s="81" t="s">
        <v>529</v>
      </c>
      <c r="CK291" s="81" t="s">
        <v>1139</v>
      </c>
      <c r="CL291" s="81">
        <v>1027</v>
      </c>
      <c r="CN291" s="81" t="s">
        <v>820</v>
      </c>
      <c r="CO291" s="81" t="s">
        <v>821</v>
      </c>
      <c r="CP291" s="81">
        <v>4</v>
      </c>
      <c r="CQ291" s="81" t="s">
        <v>436</v>
      </c>
      <c r="CR291" s="81" t="s">
        <v>2310</v>
      </c>
      <c r="CS291" s="81">
        <v>1160</v>
      </c>
      <c r="CU291" s="136" t="s">
        <v>2260</v>
      </c>
      <c r="CV291" s="136" t="s">
        <v>2304</v>
      </c>
      <c r="CW291" s="137">
        <v>2</v>
      </c>
      <c r="CX291" s="136" t="s">
        <v>529</v>
      </c>
      <c r="CY291" s="136" t="s">
        <v>1158</v>
      </c>
      <c r="CZ291" s="138">
        <v>1378</v>
      </c>
      <c r="DB291" s="136" t="s">
        <v>858</v>
      </c>
      <c r="DC291" s="136" t="s">
        <v>859</v>
      </c>
      <c r="DD291" s="137">
        <v>2</v>
      </c>
      <c r="DE291" s="136" t="s">
        <v>436</v>
      </c>
      <c r="DF291" s="136" t="s">
        <v>551</v>
      </c>
      <c r="DG291" s="144">
        <v>1518</v>
      </c>
      <c r="DI291" s="136" t="s">
        <v>871</v>
      </c>
      <c r="DJ291" s="136" t="s">
        <v>872</v>
      </c>
      <c r="DK291" s="137">
        <v>24</v>
      </c>
      <c r="DL291" s="136" t="s">
        <v>436</v>
      </c>
      <c r="DM291" s="136" t="s">
        <v>2427</v>
      </c>
      <c r="DN291" s="144">
        <v>1604</v>
      </c>
    </row>
    <row r="292" spans="1:118" x14ac:dyDescent="0.25">
      <c r="A292" s="81" t="s">
        <v>973</v>
      </c>
      <c r="B292" s="81" t="s">
        <v>974</v>
      </c>
      <c r="C292" s="81">
        <v>12</v>
      </c>
      <c r="D292" s="81" t="s">
        <v>436</v>
      </c>
      <c r="E292" s="81" t="s">
        <v>1747</v>
      </c>
      <c r="F292" s="81">
        <v>1446</v>
      </c>
      <c r="H292" s="81" t="s">
        <v>860</v>
      </c>
      <c r="I292" s="81" t="s">
        <v>861</v>
      </c>
      <c r="J292" s="81">
        <v>4</v>
      </c>
      <c r="K292" s="81" t="s">
        <v>529</v>
      </c>
      <c r="L292" s="81" t="s">
        <v>1802</v>
      </c>
      <c r="M292" s="81">
        <v>1458</v>
      </c>
      <c r="O292" s="81" t="s">
        <v>1041</v>
      </c>
      <c r="P292" s="81" t="s">
        <v>1042</v>
      </c>
      <c r="Q292" s="81">
        <v>12</v>
      </c>
      <c r="R292" s="81" t="s">
        <v>529</v>
      </c>
      <c r="S292" s="81" t="s">
        <v>1100</v>
      </c>
      <c r="T292" s="81">
        <v>1027</v>
      </c>
      <c r="V292" s="81" t="s">
        <v>960</v>
      </c>
      <c r="W292" s="81" t="s">
        <v>961</v>
      </c>
      <c r="X292" s="81">
        <v>24</v>
      </c>
      <c r="Y292" s="81" t="s">
        <v>436</v>
      </c>
      <c r="Z292" s="81" t="s">
        <v>1095</v>
      </c>
      <c r="AA292" s="81">
        <v>1118</v>
      </c>
      <c r="AC292" s="81" t="s">
        <v>1674</v>
      </c>
      <c r="AD292" s="81" t="s">
        <v>1459</v>
      </c>
      <c r="AE292" s="81">
        <v>2</v>
      </c>
      <c r="AF292" s="81" t="s">
        <v>436</v>
      </c>
      <c r="AG292" s="81" t="s">
        <v>566</v>
      </c>
      <c r="AH292" s="81">
        <v>1535</v>
      </c>
      <c r="AJ292" s="81" t="s">
        <v>908</v>
      </c>
      <c r="AK292" s="81" t="s">
        <v>909</v>
      </c>
      <c r="AL292" s="81">
        <v>12</v>
      </c>
      <c r="AM292" s="81" t="s">
        <v>437</v>
      </c>
      <c r="AN292" s="81" t="s">
        <v>1237</v>
      </c>
      <c r="AO292" s="81">
        <v>1539</v>
      </c>
      <c r="AQ292" s="81" t="s">
        <v>743</v>
      </c>
      <c r="AR292" s="81" t="s">
        <v>744</v>
      </c>
      <c r="AS292" s="81">
        <v>12</v>
      </c>
      <c r="AT292" s="81" t="s">
        <v>2046</v>
      </c>
      <c r="AU292" s="81" t="s">
        <v>2045</v>
      </c>
      <c r="AV292" s="81">
        <v>1546</v>
      </c>
      <c r="AX292" s="81" t="s">
        <v>733</v>
      </c>
      <c r="AY292" s="81" t="s">
        <v>734</v>
      </c>
      <c r="AZ292" s="81">
        <v>12</v>
      </c>
      <c r="BA292" s="81" t="s">
        <v>436</v>
      </c>
      <c r="BB292" s="81" t="s">
        <v>1696</v>
      </c>
      <c r="BC292" s="81">
        <v>1390</v>
      </c>
      <c r="BE292" s="81" t="s">
        <v>2319</v>
      </c>
      <c r="BF292" s="81" t="s">
        <v>844</v>
      </c>
      <c r="BG292" s="81">
        <v>2</v>
      </c>
      <c r="BH292" s="81" t="s">
        <v>529</v>
      </c>
      <c r="BI292" s="81" t="s">
        <v>1127</v>
      </c>
      <c r="BJ292" s="81">
        <v>1123</v>
      </c>
      <c r="BL292" s="81" t="s">
        <v>960</v>
      </c>
      <c r="BM292" s="81" t="s">
        <v>961</v>
      </c>
      <c r="BN292" s="81">
        <v>12</v>
      </c>
      <c r="BO292" s="81" t="s">
        <v>529</v>
      </c>
      <c r="BP292" s="81" t="s">
        <v>1240</v>
      </c>
      <c r="BQ292" s="81">
        <v>1378</v>
      </c>
      <c r="BS292" s="81" t="s">
        <v>1075</v>
      </c>
      <c r="BT292" s="81" t="s">
        <v>1076</v>
      </c>
      <c r="BU292" s="81">
        <v>2</v>
      </c>
      <c r="BV292" s="81" t="s">
        <v>529</v>
      </c>
      <c r="BW292" s="81" t="s">
        <v>1149</v>
      </c>
      <c r="BX292" s="81">
        <v>1172</v>
      </c>
      <c r="BZ292" s="81" t="s">
        <v>889</v>
      </c>
      <c r="CA292" s="81" t="s">
        <v>890</v>
      </c>
      <c r="CB292" s="81">
        <v>2</v>
      </c>
      <c r="CC292" s="81" t="s">
        <v>529</v>
      </c>
      <c r="CD292" s="81" t="s">
        <v>1712</v>
      </c>
      <c r="CE292" s="81">
        <v>1458</v>
      </c>
      <c r="CG292" s="81" t="s">
        <v>878</v>
      </c>
      <c r="CH292" s="81" t="s">
        <v>879</v>
      </c>
      <c r="CI292" s="81">
        <v>12</v>
      </c>
      <c r="CJ292" s="81" t="s">
        <v>529</v>
      </c>
      <c r="CK292" s="81" t="s">
        <v>1139</v>
      </c>
      <c r="CL292" s="81">
        <v>1027</v>
      </c>
      <c r="CN292" s="81" t="s">
        <v>2321</v>
      </c>
      <c r="CO292" s="81" t="s">
        <v>901</v>
      </c>
      <c r="CP292" s="81">
        <v>2</v>
      </c>
      <c r="CQ292" s="81" t="s">
        <v>437</v>
      </c>
      <c r="CR292" s="81" t="s">
        <v>1187</v>
      </c>
      <c r="CS292" s="81">
        <v>1003</v>
      </c>
      <c r="CU292" s="136" t="s">
        <v>2319</v>
      </c>
      <c r="CV292" s="136" t="s">
        <v>844</v>
      </c>
      <c r="CW292" s="137">
        <v>2</v>
      </c>
      <c r="CX292" s="136" t="s">
        <v>436</v>
      </c>
      <c r="CY292" s="136" t="s">
        <v>2407</v>
      </c>
      <c r="CZ292" s="138">
        <v>1117</v>
      </c>
      <c r="DB292" s="136" t="s">
        <v>858</v>
      </c>
      <c r="DC292" s="136" t="s">
        <v>859</v>
      </c>
      <c r="DD292" s="137">
        <v>2</v>
      </c>
      <c r="DE292" s="136" t="s">
        <v>436</v>
      </c>
      <c r="DF292" s="136" t="s">
        <v>1715</v>
      </c>
      <c r="DG292" s="144">
        <v>1137</v>
      </c>
      <c r="DI292" s="136" t="s">
        <v>871</v>
      </c>
      <c r="DJ292" s="136" t="s">
        <v>872</v>
      </c>
      <c r="DK292" s="137">
        <v>6</v>
      </c>
      <c r="DL292" s="136" t="s">
        <v>529</v>
      </c>
      <c r="DM292" s="136" t="s">
        <v>1112</v>
      </c>
      <c r="DN292" s="144">
        <v>1039</v>
      </c>
    </row>
    <row r="293" spans="1:118" x14ac:dyDescent="0.25">
      <c r="A293" s="81" t="s">
        <v>751</v>
      </c>
      <c r="B293" s="81" t="s">
        <v>752</v>
      </c>
      <c r="C293" s="81">
        <v>12</v>
      </c>
      <c r="D293" s="81" t="s">
        <v>436</v>
      </c>
      <c r="E293" s="81" t="s">
        <v>1747</v>
      </c>
      <c r="F293" s="81">
        <v>1446</v>
      </c>
      <c r="H293" s="81" t="s">
        <v>862</v>
      </c>
      <c r="I293" s="81" t="s">
        <v>863</v>
      </c>
      <c r="J293" s="81">
        <v>4</v>
      </c>
      <c r="K293" s="81" t="s">
        <v>529</v>
      </c>
      <c r="L293" s="81" t="s">
        <v>1802</v>
      </c>
      <c r="M293" s="81">
        <v>1458</v>
      </c>
      <c r="O293" s="81" t="s">
        <v>869</v>
      </c>
      <c r="P293" s="81" t="s">
        <v>870</v>
      </c>
      <c r="Q293" s="81">
        <v>12</v>
      </c>
      <c r="R293" s="81" t="s">
        <v>529</v>
      </c>
      <c r="S293" s="81" t="s">
        <v>1100</v>
      </c>
      <c r="T293" s="81">
        <v>1027</v>
      </c>
      <c r="V293" s="81" t="s">
        <v>979</v>
      </c>
      <c r="W293" s="81" t="s">
        <v>980</v>
      </c>
      <c r="X293" s="81">
        <v>24</v>
      </c>
      <c r="Y293" s="81" t="s">
        <v>436</v>
      </c>
      <c r="Z293" s="81" t="s">
        <v>1095</v>
      </c>
      <c r="AA293" s="81">
        <v>1118</v>
      </c>
      <c r="AC293" s="81" t="s">
        <v>1041</v>
      </c>
      <c r="AD293" s="81" t="s">
        <v>1042</v>
      </c>
      <c r="AE293" s="81">
        <v>12</v>
      </c>
      <c r="AF293" s="81" t="s">
        <v>437</v>
      </c>
      <c r="AG293" s="81" t="s">
        <v>1181</v>
      </c>
      <c r="AH293" s="81">
        <v>1044</v>
      </c>
      <c r="AJ293" s="81" t="s">
        <v>1087</v>
      </c>
      <c r="AK293" s="81" t="s">
        <v>1088</v>
      </c>
      <c r="AL293" s="81">
        <v>1</v>
      </c>
      <c r="AM293" s="81" t="s">
        <v>529</v>
      </c>
      <c r="AN293" s="81" t="s">
        <v>1167</v>
      </c>
      <c r="AO293" s="81">
        <v>1031</v>
      </c>
      <c r="AQ293" s="81" t="s">
        <v>745</v>
      </c>
      <c r="AR293" s="81" t="s">
        <v>746</v>
      </c>
      <c r="AS293" s="81">
        <v>12</v>
      </c>
      <c r="AT293" s="81" t="s">
        <v>2046</v>
      </c>
      <c r="AU293" s="81" t="s">
        <v>2045</v>
      </c>
      <c r="AV293" s="81">
        <v>1546</v>
      </c>
      <c r="AX293" s="81" t="s">
        <v>733</v>
      </c>
      <c r="AY293" s="81" t="s">
        <v>734</v>
      </c>
      <c r="AZ293" s="81">
        <v>4</v>
      </c>
      <c r="BA293" s="81" t="s">
        <v>529</v>
      </c>
      <c r="BB293" s="81" t="s">
        <v>1127</v>
      </c>
      <c r="BC293" s="81">
        <v>1123</v>
      </c>
      <c r="BE293" s="81" t="s">
        <v>854</v>
      </c>
      <c r="BF293" s="81" t="s">
        <v>855</v>
      </c>
      <c r="BG293" s="81">
        <v>2</v>
      </c>
      <c r="BH293" s="81" t="s">
        <v>529</v>
      </c>
      <c r="BI293" s="81" t="s">
        <v>1127</v>
      </c>
      <c r="BJ293" s="81">
        <v>1123</v>
      </c>
      <c r="BL293" s="81" t="s">
        <v>979</v>
      </c>
      <c r="BM293" s="81" t="s">
        <v>980</v>
      </c>
      <c r="BN293" s="81">
        <v>12</v>
      </c>
      <c r="BO293" s="81" t="s">
        <v>529</v>
      </c>
      <c r="BP293" s="81" t="s">
        <v>1240</v>
      </c>
      <c r="BQ293" s="81">
        <v>1378</v>
      </c>
      <c r="BS293" s="81" t="s">
        <v>997</v>
      </c>
      <c r="BT293" s="81" t="s">
        <v>998</v>
      </c>
      <c r="BU293" s="81">
        <v>3</v>
      </c>
      <c r="BV293" s="81" t="s">
        <v>529</v>
      </c>
      <c r="BW293" s="81" t="s">
        <v>1128</v>
      </c>
      <c r="BX293" s="81">
        <v>1031</v>
      </c>
      <c r="BZ293" s="81" t="s">
        <v>910</v>
      </c>
      <c r="CA293" s="81" t="s">
        <v>911</v>
      </c>
      <c r="CB293" s="81">
        <v>2</v>
      </c>
      <c r="CC293" s="81" t="s">
        <v>529</v>
      </c>
      <c r="CD293" s="81" t="s">
        <v>1712</v>
      </c>
      <c r="CE293" s="81">
        <v>1458</v>
      </c>
      <c r="CG293" s="81" t="s">
        <v>765</v>
      </c>
      <c r="CH293" s="81" t="s">
        <v>766</v>
      </c>
      <c r="CI293" s="81">
        <v>6</v>
      </c>
      <c r="CJ293" s="81" t="s">
        <v>529</v>
      </c>
      <c r="CK293" s="81" t="s">
        <v>1139</v>
      </c>
      <c r="CL293" s="81">
        <v>1027</v>
      </c>
      <c r="CN293" s="81" t="s">
        <v>856</v>
      </c>
      <c r="CO293" s="81" t="s">
        <v>857</v>
      </c>
      <c r="CP293" s="81">
        <v>2</v>
      </c>
      <c r="CQ293" s="81" t="s">
        <v>437</v>
      </c>
      <c r="CR293" s="81" t="s">
        <v>2311</v>
      </c>
      <c r="CS293" s="81">
        <v>1139</v>
      </c>
      <c r="CU293" s="136" t="s">
        <v>2388</v>
      </c>
      <c r="CV293" s="136" t="s">
        <v>865</v>
      </c>
      <c r="CW293" s="137">
        <v>6</v>
      </c>
      <c r="CX293" s="136" t="s">
        <v>529</v>
      </c>
      <c r="CY293" s="136" t="s">
        <v>1139</v>
      </c>
      <c r="CZ293" s="138">
        <v>1027</v>
      </c>
      <c r="DB293" s="136" t="s">
        <v>858</v>
      </c>
      <c r="DC293" s="136" t="s">
        <v>859</v>
      </c>
      <c r="DD293" s="137">
        <v>2</v>
      </c>
      <c r="DE293" s="136" t="s">
        <v>529</v>
      </c>
      <c r="DF293" s="136" t="s">
        <v>1172</v>
      </c>
      <c r="DG293" s="144">
        <v>1472</v>
      </c>
      <c r="DI293" s="136" t="s">
        <v>871</v>
      </c>
      <c r="DJ293" s="136" t="s">
        <v>872</v>
      </c>
      <c r="DK293" s="137">
        <v>12</v>
      </c>
      <c r="DL293" s="136" t="s">
        <v>436</v>
      </c>
      <c r="DM293" s="136" t="s">
        <v>1138</v>
      </c>
      <c r="DN293" s="144">
        <v>1060</v>
      </c>
    </row>
    <row r="294" spans="1:118" x14ac:dyDescent="0.25">
      <c r="A294" s="81" t="s">
        <v>849</v>
      </c>
      <c r="B294" s="81" t="s">
        <v>850</v>
      </c>
      <c r="C294" s="81">
        <v>8</v>
      </c>
      <c r="D294" s="81" t="s">
        <v>436</v>
      </c>
      <c r="E294" s="81" t="s">
        <v>1747</v>
      </c>
      <c r="F294" s="81">
        <v>1446</v>
      </c>
      <c r="H294" s="81" t="s">
        <v>733</v>
      </c>
      <c r="I294" s="81" t="s">
        <v>734</v>
      </c>
      <c r="J294" s="81">
        <v>4</v>
      </c>
      <c r="K294" s="81" t="s">
        <v>529</v>
      </c>
      <c r="L294" s="81" t="s">
        <v>1802</v>
      </c>
      <c r="M294" s="81">
        <v>1458</v>
      </c>
      <c r="O294" s="81" t="s">
        <v>1026</v>
      </c>
      <c r="P294" s="81" t="s">
        <v>1027</v>
      </c>
      <c r="Q294" s="81">
        <v>12</v>
      </c>
      <c r="R294" s="81" t="s">
        <v>529</v>
      </c>
      <c r="S294" s="81" t="s">
        <v>1100</v>
      </c>
      <c r="T294" s="81">
        <v>1027</v>
      </c>
      <c r="V294" s="81" t="s">
        <v>806</v>
      </c>
      <c r="W294" s="81" t="s">
        <v>807</v>
      </c>
      <c r="X294" s="81">
        <v>24</v>
      </c>
      <c r="Y294" s="81" t="s">
        <v>436</v>
      </c>
      <c r="Z294" s="81" t="s">
        <v>1095</v>
      </c>
      <c r="AA294" s="81">
        <v>1118</v>
      </c>
      <c r="AC294" s="81" t="s">
        <v>1041</v>
      </c>
      <c r="AD294" s="81" t="s">
        <v>1042</v>
      </c>
      <c r="AE294" s="81">
        <v>12</v>
      </c>
      <c r="AF294" s="81" t="s">
        <v>436</v>
      </c>
      <c r="AG294" s="81" t="s">
        <v>1230</v>
      </c>
      <c r="AH294" s="81">
        <v>1195</v>
      </c>
      <c r="AJ294" s="81" t="s">
        <v>973</v>
      </c>
      <c r="AK294" s="81" t="s">
        <v>974</v>
      </c>
      <c r="AL294" s="81">
        <v>12</v>
      </c>
      <c r="AM294" s="81" t="s">
        <v>529</v>
      </c>
      <c r="AN294" s="81" t="s">
        <v>1167</v>
      </c>
      <c r="AO294" s="81">
        <v>1031</v>
      </c>
      <c r="AQ294" s="81" t="s">
        <v>2323</v>
      </c>
      <c r="AR294" s="81" t="s">
        <v>851</v>
      </c>
      <c r="AS294" s="81">
        <v>1</v>
      </c>
      <c r="AT294" s="81" t="s">
        <v>2046</v>
      </c>
      <c r="AU294" s="81" t="s">
        <v>2045</v>
      </c>
      <c r="AV294" s="81">
        <v>1546</v>
      </c>
      <c r="AX294" s="81" t="s">
        <v>733</v>
      </c>
      <c r="AY294" s="81" t="s">
        <v>734</v>
      </c>
      <c r="AZ294" s="81">
        <v>24</v>
      </c>
      <c r="BA294" s="81" t="s">
        <v>436</v>
      </c>
      <c r="BB294" s="81" t="s">
        <v>1124</v>
      </c>
      <c r="BC294" s="81">
        <v>1013</v>
      </c>
      <c r="BE294" s="81" t="s">
        <v>856</v>
      </c>
      <c r="BF294" s="81" t="s">
        <v>857</v>
      </c>
      <c r="BG294" s="81">
        <v>2</v>
      </c>
      <c r="BH294" s="81" t="s">
        <v>529</v>
      </c>
      <c r="BI294" s="81" t="s">
        <v>1127</v>
      </c>
      <c r="BJ294" s="81">
        <v>1123</v>
      </c>
      <c r="BL294" s="81" t="s">
        <v>780</v>
      </c>
      <c r="BM294" s="81" t="s">
        <v>781</v>
      </c>
      <c r="BN294" s="81">
        <v>12</v>
      </c>
      <c r="BO294" s="81" t="s">
        <v>529</v>
      </c>
      <c r="BP294" s="81" t="s">
        <v>1240</v>
      </c>
      <c r="BQ294" s="81">
        <v>1378</v>
      </c>
      <c r="BS294" s="81" t="s">
        <v>926</v>
      </c>
      <c r="BT294" s="81" t="s">
        <v>927</v>
      </c>
      <c r="BU294" s="81">
        <v>3</v>
      </c>
      <c r="BV294" s="81" t="s">
        <v>529</v>
      </c>
      <c r="BW294" s="81" t="s">
        <v>1128</v>
      </c>
      <c r="BX294" s="81">
        <v>1031</v>
      </c>
      <c r="BZ294" s="81" t="s">
        <v>847</v>
      </c>
      <c r="CA294" s="81" t="s">
        <v>848</v>
      </c>
      <c r="CB294" s="81">
        <v>12</v>
      </c>
      <c r="CC294" s="81" t="s">
        <v>529</v>
      </c>
      <c r="CD294" s="81" t="s">
        <v>1726</v>
      </c>
      <c r="CE294" s="81">
        <v>1373</v>
      </c>
      <c r="CG294" s="81" t="s">
        <v>873</v>
      </c>
      <c r="CH294" s="81" t="s">
        <v>874</v>
      </c>
      <c r="CI294" s="81">
        <v>12</v>
      </c>
      <c r="CJ294" s="81" t="s">
        <v>529</v>
      </c>
      <c r="CK294" s="81" t="s">
        <v>1139</v>
      </c>
      <c r="CL294" s="81">
        <v>1027</v>
      </c>
      <c r="CN294" s="81" t="s">
        <v>836</v>
      </c>
      <c r="CO294" s="81" t="s">
        <v>837</v>
      </c>
      <c r="CP294" s="81">
        <v>2</v>
      </c>
      <c r="CQ294" s="81" t="s">
        <v>437</v>
      </c>
      <c r="CR294" s="81" t="s">
        <v>2311</v>
      </c>
      <c r="CS294" s="81">
        <v>1139</v>
      </c>
      <c r="CU294" s="136" t="s">
        <v>2319</v>
      </c>
      <c r="CV294" s="136" t="s">
        <v>844</v>
      </c>
      <c r="CW294" s="137">
        <v>2</v>
      </c>
      <c r="CX294" s="136" t="s">
        <v>436</v>
      </c>
      <c r="CY294" s="136" t="s">
        <v>566</v>
      </c>
      <c r="CZ294" s="138">
        <v>1535</v>
      </c>
      <c r="DB294" s="136" t="s">
        <v>856</v>
      </c>
      <c r="DC294" s="136" t="s">
        <v>857</v>
      </c>
      <c r="DD294" s="137">
        <v>2</v>
      </c>
      <c r="DE294" s="136" t="s">
        <v>436</v>
      </c>
      <c r="DF294" s="136" t="s">
        <v>2310</v>
      </c>
      <c r="DG294" s="144">
        <v>1160</v>
      </c>
      <c r="DI294" s="136" t="s">
        <v>871</v>
      </c>
      <c r="DJ294" s="136" t="s">
        <v>872</v>
      </c>
      <c r="DK294" s="137">
        <v>12</v>
      </c>
      <c r="DL294" s="136" t="s">
        <v>436</v>
      </c>
      <c r="DM294" s="136" t="s">
        <v>1111</v>
      </c>
      <c r="DN294" s="144">
        <v>1211</v>
      </c>
    </row>
    <row r="295" spans="1:118" x14ac:dyDescent="0.25">
      <c r="A295" s="81" t="s">
        <v>733</v>
      </c>
      <c r="B295" s="81" t="s">
        <v>734</v>
      </c>
      <c r="C295" s="81">
        <v>6</v>
      </c>
      <c r="D295" s="81" t="s">
        <v>436</v>
      </c>
      <c r="E295" s="81" t="s">
        <v>1747</v>
      </c>
      <c r="F295" s="81">
        <v>1446</v>
      </c>
      <c r="H295" s="81" t="s">
        <v>768</v>
      </c>
      <c r="I295" s="81" t="s">
        <v>769</v>
      </c>
      <c r="J295" s="81">
        <v>4</v>
      </c>
      <c r="K295" s="81" t="s">
        <v>529</v>
      </c>
      <c r="L295" s="81" t="s">
        <v>1802</v>
      </c>
      <c r="M295" s="81">
        <v>1458</v>
      </c>
      <c r="O295" s="81" t="s">
        <v>2320</v>
      </c>
      <c r="P295" s="81" t="s">
        <v>1059</v>
      </c>
      <c r="Q295" s="81">
        <v>12</v>
      </c>
      <c r="R295" s="81" t="s">
        <v>529</v>
      </c>
      <c r="S295" s="81" t="s">
        <v>1100</v>
      </c>
      <c r="T295" s="81">
        <v>1027</v>
      </c>
      <c r="V295" s="81" t="s">
        <v>908</v>
      </c>
      <c r="W295" s="81" t="s">
        <v>909</v>
      </c>
      <c r="X295" s="81">
        <v>24</v>
      </c>
      <c r="Y295" s="81" t="s">
        <v>436</v>
      </c>
      <c r="Z295" s="81" t="s">
        <v>1095</v>
      </c>
      <c r="AA295" s="81">
        <v>1118</v>
      </c>
      <c r="AC295" s="81" t="s">
        <v>1041</v>
      </c>
      <c r="AD295" s="81" t="s">
        <v>1042</v>
      </c>
      <c r="AE295" s="81">
        <v>12</v>
      </c>
      <c r="AF295" s="81" t="s">
        <v>436</v>
      </c>
      <c r="AG295" s="81" t="s">
        <v>1724</v>
      </c>
      <c r="AH295" s="81">
        <v>1137</v>
      </c>
      <c r="AJ295" s="81" t="s">
        <v>774</v>
      </c>
      <c r="AK295" s="81" t="s">
        <v>775</v>
      </c>
      <c r="AL295" s="81">
        <v>4</v>
      </c>
      <c r="AM295" s="81" t="s">
        <v>529</v>
      </c>
      <c r="AN295" s="81" t="s">
        <v>1167</v>
      </c>
      <c r="AO295" s="81">
        <v>1031</v>
      </c>
      <c r="AQ295" s="81" t="s">
        <v>854</v>
      </c>
      <c r="AR295" s="81" t="s">
        <v>855</v>
      </c>
      <c r="AS295" s="81">
        <v>1</v>
      </c>
      <c r="AT295" s="81" t="s">
        <v>2046</v>
      </c>
      <c r="AU295" s="81" t="s">
        <v>2045</v>
      </c>
      <c r="AV295" s="81">
        <v>1546</v>
      </c>
      <c r="AX295" s="81" t="s">
        <v>733</v>
      </c>
      <c r="AY295" s="81" t="s">
        <v>734</v>
      </c>
      <c r="AZ295" s="81">
        <v>20</v>
      </c>
      <c r="BA295" s="81" t="s">
        <v>529</v>
      </c>
      <c r="BB295" s="81" t="s">
        <v>1175</v>
      </c>
      <c r="BC295" s="81">
        <v>1027</v>
      </c>
      <c r="BE295" s="81" t="s">
        <v>836</v>
      </c>
      <c r="BF295" s="81" t="s">
        <v>837</v>
      </c>
      <c r="BG295" s="81">
        <v>2</v>
      </c>
      <c r="BH295" s="81" t="s">
        <v>529</v>
      </c>
      <c r="BI295" s="81" t="s">
        <v>1127</v>
      </c>
      <c r="BJ295" s="81">
        <v>1123</v>
      </c>
      <c r="BL295" s="81" t="s">
        <v>782</v>
      </c>
      <c r="BM295" s="81" t="s">
        <v>783</v>
      </c>
      <c r="BN295" s="81">
        <v>12</v>
      </c>
      <c r="BO295" s="81" t="s">
        <v>529</v>
      </c>
      <c r="BP295" s="81" t="s">
        <v>1240</v>
      </c>
      <c r="BQ295" s="81">
        <v>1378</v>
      </c>
      <c r="BS295" s="81" t="s">
        <v>916</v>
      </c>
      <c r="BT295" s="81" t="s">
        <v>917</v>
      </c>
      <c r="BU295" s="81">
        <v>3</v>
      </c>
      <c r="BV295" s="81" t="s">
        <v>529</v>
      </c>
      <c r="BW295" s="81" t="s">
        <v>1128</v>
      </c>
      <c r="BX295" s="81">
        <v>1031</v>
      </c>
      <c r="BZ295" s="81" t="s">
        <v>765</v>
      </c>
      <c r="CA295" s="81" t="s">
        <v>766</v>
      </c>
      <c r="CB295" s="81">
        <v>4</v>
      </c>
      <c r="CC295" s="81" t="s">
        <v>529</v>
      </c>
      <c r="CD295" s="81" t="s">
        <v>1726</v>
      </c>
      <c r="CE295" s="81">
        <v>1373</v>
      </c>
      <c r="CG295" s="81" t="s">
        <v>772</v>
      </c>
      <c r="CH295" s="81" t="s">
        <v>773</v>
      </c>
      <c r="CI295" s="81">
        <v>24</v>
      </c>
      <c r="CJ295" s="81" t="s">
        <v>529</v>
      </c>
      <c r="CK295" s="81" t="s">
        <v>1139</v>
      </c>
      <c r="CL295" s="81">
        <v>1027</v>
      </c>
      <c r="CN295" s="81" t="s">
        <v>854</v>
      </c>
      <c r="CO295" s="81" t="s">
        <v>855</v>
      </c>
      <c r="CP295" s="81">
        <v>2</v>
      </c>
      <c r="CQ295" s="81" t="s">
        <v>437</v>
      </c>
      <c r="CR295" s="81" t="s">
        <v>2311</v>
      </c>
      <c r="CS295" s="81">
        <v>1139</v>
      </c>
      <c r="CU295" s="136" t="s">
        <v>1041</v>
      </c>
      <c r="CV295" s="136" t="s">
        <v>756</v>
      </c>
      <c r="CW295" s="137">
        <v>24</v>
      </c>
      <c r="CX295" s="136" t="s">
        <v>529</v>
      </c>
      <c r="CY295" s="136" t="s">
        <v>1139</v>
      </c>
      <c r="CZ295" s="138">
        <v>1027</v>
      </c>
      <c r="DB295" s="136" t="s">
        <v>856</v>
      </c>
      <c r="DC295" s="136" t="s">
        <v>857</v>
      </c>
      <c r="DD295" s="137">
        <v>2</v>
      </c>
      <c r="DE295" s="136" t="s">
        <v>529</v>
      </c>
      <c r="DF295" s="136" t="s">
        <v>1867</v>
      </c>
      <c r="DG295" s="144">
        <v>1089</v>
      </c>
      <c r="DI295" s="136" t="s">
        <v>871</v>
      </c>
      <c r="DJ295" s="136" t="s">
        <v>872</v>
      </c>
      <c r="DK295" s="137">
        <v>24</v>
      </c>
      <c r="DL295" s="136" t="s">
        <v>2152</v>
      </c>
      <c r="DM295" s="136" t="s">
        <v>2364</v>
      </c>
      <c r="DN295" s="144">
        <v>1593</v>
      </c>
    </row>
    <row r="296" spans="1:118" x14ac:dyDescent="0.25">
      <c r="A296" s="81" t="s">
        <v>1043</v>
      </c>
      <c r="B296" s="81" t="s">
        <v>1936</v>
      </c>
      <c r="C296" s="81">
        <v>12</v>
      </c>
      <c r="D296" s="81" t="s">
        <v>436</v>
      </c>
      <c r="E296" s="81" t="s">
        <v>1747</v>
      </c>
      <c r="F296" s="81">
        <v>1446</v>
      </c>
      <c r="H296" s="81" t="s">
        <v>737</v>
      </c>
      <c r="I296" s="81" t="s">
        <v>738</v>
      </c>
      <c r="J296" s="81">
        <v>2</v>
      </c>
      <c r="K296" s="81" t="s">
        <v>529</v>
      </c>
      <c r="L296" s="81" t="s">
        <v>1802</v>
      </c>
      <c r="M296" s="81">
        <v>1458</v>
      </c>
      <c r="O296" s="81" t="s">
        <v>948</v>
      </c>
      <c r="P296" s="81" t="s">
        <v>985</v>
      </c>
      <c r="Q296" s="81">
        <v>4</v>
      </c>
      <c r="R296" s="81" t="s">
        <v>529</v>
      </c>
      <c r="S296" s="81" t="s">
        <v>1100</v>
      </c>
      <c r="T296" s="81">
        <v>1027</v>
      </c>
      <c r="V296" s="81" t="s">
        <v>770</v>
      </c>
      <c r="W296" s="81" t="s">
        <v>771</v>
      </c>
      <c r="X296" s="81">
        <v>4</v>
      </c>
      <c r="Y296" s="81" t="s">
        <v>436</v>
      </c>
      <c r="Z296" s="81" t="s">
        <v>1095</v>
      </c>
      <c r="AA296" s="81">
        <v>1118</v>
      </c>
      <c r="AC296" s="81" t="s">
        <v>1041</v>
      </c>
      <c r="AD296" s="81" t="s">
        <v>1042</v>
      </c>
      <c r="AE296" s="81">
        <v>12</v>
      </c>
      <c r="AF296" s="81" t="s">
        <v>437</v>
      </c>
      <c r="AG296" s="81" t="s">
        <v>1101</v>
      </c>
      <c r="AH296" s="81">
        <v>1003</v>
      </c>
      <c r="AJ296" s="81" t="s">
        <v>808</v>
      </c>
      <c r="AK296" s="81" t="s">
        <v>809</v>
      </c>
      <c r="AL296" s="81">
        <v>1</v>
      </c>
      <c r="AM296" s="81" t="s">
        <v>529</v>
      </c>
      <c r="AN296" s="81" t="s">
        <v>1167</v>
      </c>
      <c r="AO296" s="81">
        <v>1031</v>
      </c>
      <c r="AQ296" s="81" t="s">
        <v>757</v>
      </c>
      <c r="AR296" s="81" t="s">
        <v>758</v>
      </c>
      <c r="AS296" s="81">
        <v>12</v>
      </c>
      <c r="AT296" s="81" t="s">
        <v>436</v>
      </c>
      <c r="AU296" s="81" t="s">
        <v>552</v>
      </c>
      <c r="AV296" s="81">
        <v>1116</v>
      </c>
      <c r="AX296" s="81" t="s">
        <v>733</v>
      </c>
      <c r="AY296" s="81" t="s">
        <v>734</v>
      </c>
      <c r="AZ296" s="81">
        <v>4</v>
      </c>
      <c r="BA296" s="81" t="s">
        <v>529</v>
      </c>
      <c r="BB296" s="81" t="s">
        <v>1139</v>
      </c>
      <c r="BC296" s="81">
        <v>1027</v>
      </c>
      <c r="BE296" s="81" t="s">
        <v>770</v>
      </c>
      <c r="BF296" s="81" t="s">
        <v>771</v>
      </c>
      <c r="BG296" s="81">
        <v>4</v>
      </c>
      <c r="BH296" s="81" t="s">
        <v>436</v>
      </c>
      <c r="BI296" s="81" t="s">
        <v>1105</v>
      </c>
      <c r="BJ296" s="81">
        <v>1186</v>
      </c>
      <c r="BL296" s="81" t="s">
        <v>747</v>
      </c>
      <c r="BM296" s="81" t="s">
        <v>748</v>
      </c>
      <c r="BN296" s="81">
        <v>24</v>
      </c>
      <c r="BO296" s="81" t="s">
        <v>529</v>
      </c>
      <c r="BP296" s="81" t="s">
        <v>1240</v>
      </c>
      <c r="BQ296" s="81">
        <v>1378</v>
      </c>
      <c r="BS296" s="81" t="s">
        <v>826</v>
      </c>
      <c r="BT296" s="81" t="s">
        <v>827</v>
      </c>
      <c r="BU296" s="81">
        <v>10</v>
      </c>
      <c r="BV296" s="81" t="s">
        <v>529</v>
      </c>
      <c r="BW296" s="81" t="s">
        <v>1149</v>
      </c>
      <c r="BX296" s="81">
        <v>1172</v>
      </c>
      <c r="BZ296" s="81" t="s">
        <v>954</v>
      </c>
      <c r="CA296" s="81" t="s">
        <v>955</v>
      </c>
      <c r="CB296" s="81">
        <v>4</v>
      </c>
      <c r="CC296" s="81" t="s">
        <v>529</v>
      </c>
      <c r="CD296" s="81" t="s">
        <v>1726</v>
      </c>
      <c r="CE296" s="81">
        <v>1373</v>
      </c>
      <c r="CG296" s="81" t="s">
        <v>948</v>
      </c>
      <c r="CH296" s="81" t="s">
        <v>949</v>
      </c>
      <c r="CI296" s="81">
        <v>6</v>
      </c>
      <c r="CJ296" s="81" t="s">
        <v>529</v>
      </c>
      <c r="CK296" s="81" t="s">
        <v>1139</v>
      </c>
      <c r="CL296" s="81">
        <v>1027</v>
      </c>
      <c r="CN296" s="81" t="s">
        <v>1043</v>
      </c>
      <c r="CO296" s="81" t="s">
        <v>825</v>
      </c>
      <c r="CP296" s="81">
        <v>12</v>
      </c>
      <c r="CQ296" s="81" t="s">
        <v>436</v>
      </c>
      <c r="CR296" s="81" t="s">
        <v>2310</v>
      </c>
      <c r="CS296" s="81">
        <v>1160</v>
      </c>
      <c r="CU296" s="136" t="s">
        <v>733</v>
      </c>
      <c r="CV296" s="136" t="s">
        <v>734</v>
      </c>
      <c r="CW296" s="137">
        <v>3</v>
      </c>
      <c r="CX296" s="136" t="s">
        <v>529</v>
      </c>
      <c r="CY296" s="136" t="s">
        <v>1836</v>
      </c>
      <c r="CZ296" s="138">
        <v>1473</v>
      </c>
      <c r="DB296" s="136" t="s">
        <v>856</v>
      </c>
      <c r="DC296" s="136" t="s">
        <v>857</v>
      </c>
      <c r="DD296" s="137">
        <v>4</v>
      </c>
      <c r="DE296" s="136" t="s">
        <v>529</v>
      </c>
      <c r="DF296" s="136" t="s">
        <v>1157</v>
      </c>
      <c r="DG296" s="144">
        <v>1399</v>
      </c>
      <c r="DI296" s="136" t="s">
        <v>871</v>
      </c>
      <c r="DJ296" s="136" t="s">
        <v>872</v>
      </c>
      <c r="DK296" s="137">
        <v>24</v>
      </c>
      <c r="DL296" s="136" t="s">
        <v>437</v>
      </c>
      <c r="DM296" s="136" t="s">
        <v>1707</v>
      </c>
      <c r="DN296" s="144">
        <v>1110</v>
      </c>
    </row>
    <row r="297" spans="1:118" x14ac:dyDescent="0.25">
      <c r="A297" s="81" t="s">
        <v>804</v>
      </c>
      <c r="B297" s="81" t="s">
        <v>805</v>
      </c>
      <c r="C297" s="81">
        <v>12</v>
      </c>
      <c r="D297" s="81" t="s">
        <v>436</v>
      </c>
      <c r="E297" s="81" t="s">
        <v>1747</v>
      </c>
      <c r="F297" s="81">
        <v>1446</v>
      </c>
      <c r="H297" s="81" t="s">
        <v>729</v>
      </c>
      <c r="I297" s="81" t="s">
        <v>730</v>
      </c>
      <c r="J297" s="81">
        <v>4</v>
      </c>
      <c r="K297" s="81" t="s">
        <v>529</v>
      </c>
      <c r="L297" s="81" t="s">
        <v>1802</v>
      </c>
      <c r="M297" s="81">
        <v>1458</v>
      </c>
      <c r="O297" s="81" t="s">
        <v>873</v>
      </c>
      <c r="P297" s="81" t="s">
        <v>874</v>
      </c>
      <c r="Q297" s="81">
        <v>6</v>
      </c>
      <c r="R297" s="81" t="s">
        <v>529</v>
      </c>
      <c r="S297" s="81" t="s">
        <v>1100</v>
      </c>
      <c r="T297" s="81">
        <v>1027</v>
      </c>
      <c r="V297" s="81" t="s">
        <v>2269</v>
      </c>
      <c r="W297" s="81" t="s">
        <v>767</v>
      </c>
      <c r="X297" s="81">
        <v>4</v>
      </c>
      <c r="Y297" s="81" t="s">
        <v>436</v>
      </c>
      <c r="Z297" s="81" t="s">
        <v>1095</v>
      </c>
      <c r="AA297" s="81">
        <v>1118</v>
      </c>
      <c r="AC297" s="81" t="s">
        <v>1060</v>
      </c>
      <c r="AD297" s="81" t="s">
        <v>787</v>
      </c>
      <c r="AE297" s="81">
        <v>12</v>
      </c>
      <c r="AF297" s="81" t="s">
        <v>436</v>
      </c>
      <c r="AG297" s="81" t="s">
        <v>1734</v>
      </c>
      <c r="AH297" s="81">
        <v>1118</v>
      </c>
      <c r="AJ297" s="81" t="s">
        <v>798</v>
      </c>
      <c r="AK297" s="81" t="s">
        <v>799</v>
      </c>
      <c r="AL297" s="81">
        <v>12</v>
      </c>
      <c r="AM297" s="81" t="s">
        <v>529</v>
      </c>
      <c r="AN297" s="81" t="s">
        <v>1167</v>
      </c>
      <c r="AO297" s="81">
        <v>1031</v>
      </c>
      <c r="AQ297" s="81" t="s">
        <v>812</v>
      </c>
      <c r="AR297" s="81" t="s">
        <v>813</v>
      </c>
      <c r="AS297" s="81">
        <v>6</v>
      </c>
      <c r="AT297" s="81" t="s">
        <v>436</v>
      </c>
      <c r="AU297" s="81" t="s">
        <v>552</v>
      </c>
      <c r="AV297" s="81">
        <v>1116</v>
      </c>
      <c r="AX297" s="81" t="s">
        <v>733</v>
      </c>
      <c r="AY297" s="81" t="s">
        <v>734</v>
      </c>
      <c r="AZ297" s="81">
        <v>2</v>
      </c>
      <c r="BA297" s="81" t="s">
        <v>529</v>
      </c>
      <c r="BB297" s="81" t="s">
        <v>1157</v>
      </c>
      <c r="BC297" s="81">
        <v>1399</v>
      </c>
      <c r="BE297" s="81" t="s">
        <v>948</v>
      </c>
      <c r="BF297" s="81" t="s">
        <v>949</v>
      </c>
      <c r="BG297" s="81">
        <v>10</v>
      </c>
      <c r="BH297" s="81" t="s">
        <v>436</v>
      </c>
      <c r="BI297" s="81" t="s">
        <v>1105</v>
      </c>
      <c r="BJ297" s="81">
        <v>1186</v>
      </c>
      <c r="BL297" s="81" t="s">
        <v>741</v>
      </c>
      <c r="BM297" s="81" t="s">
        <v>742</v>
      </c>
      <c r="BN297" s="81">
        <v>6</v>
      </c>
      <c r="BO297" s="81" t="s">
        <v>437</v>
      </c>
      <c r="BP297" s="81" t="s">
        <v>1094</v>
      </c>
      <c r="BQ297" s="81">
        <v>1097</v>
      </c>
      <c r="BS297" s="81" t="s">
        <v>739</v>
      </c>
      <c r="BT297" s="81" t="s">
        <v>740</v>
      </c>
      <c r="BU297" s="81">
        <v>1</v>
      </c>
      <c r="BV297" s="81" t="s">
        <v>529</v>
      </c>
      <c r="BW297" s="81" t="s">
        <v>1149</v>
      </c>
      <c r="BX297" s="81">
        <v>1172</v>
      </c>
      <c r="BZ297" s="81" t="s">
        <v>772</v>
      </c>
      <c r="CA297" s="81" t="s">
        <v>773</v>
      </c>
      <c r="CB297" s="81">
        <v>4</v>
      </c>
      <c r="CC297" s="81" t="s">
        <v>529</v>
      </c>
      <c r="CD297" s="81" t="s">
        <v>1726</v>
      </c>
      <c r="CE297" s="81">
        <v>1373</v>
      </c>
      <c r="CG297" s="81" t="s">
        <v>816</v>
      </c>
      <c r="CH297" s="81" t="s">
        <v>817</v>
      </c>
      <c r="CI297" s="81">
        <v>36</v>
      </c>
      <c r="CJ297" s="81" t="s">
        <v>529</v>
      </c>
      <c r="CK297" s="81" t="s">
        <v>1139</v>
      </c>
      <c r="CL297" s="81">
        <v>1027</v>
      </c>
      <c r="CN297" s="81" t="s">
        <v>818</v>
      </c>
      <c r="CO297" s="81" t="s">
        <v>819</v>
      </c>
      <c r="CP297" s="81">
        <v>4</v>
      </c>
      <c r="CQ297" s="81" t="s">
        <v>436</v>
      </c>
      <c r="CR297" s="81" t="s">
        <v>2310</v>
      </c>
      <c r="CS297" s="81">
        <v>1160</v>
      </c>
      <c r="CU297" s="136" t="s">
        <v>862</v>
      </c>
      <c r="CV297" s="136" t="s">
        <v>863</v>
      </c>
      <c r="CW297" s="137">
        <v>4</v>
      </c>
      <c r="CX297" s="136" t="s">
        <v>436</v>
      </c>
      <c r="CY297" s="136" t="s">
        <v>1801</v>
      </c>
      <c r="CZ297" s="138">
        <v>1429</v>
      </c>
      <c r="DB297" s="136" t="s">
        <v>856</v>
      </c>
      <c r="DC297" s="136" t="s">
        <v>857</v>
      </c>
      <c r="DD297" s="137">
        <v>2</v>
      </c>
      <c r="DE297" s="136" t="s">
        <v>436</v>
      </c>
      <c r="DF297" s="136" t="s">
        <v>1144</v>
      </c>
      <c r="DG297" s="144">
        <v>1442</v>
      </c>
      <c r="DI297" s="136" t="s">
        <v>871</v>
      </c>
      <c r="DJ297" s="136" t="s">
        <v>872</v>
      </c>
      <c r="DK297" s="137">
        <v>6</v>
      </c>
      <c r="DL297" s="136" t="s">
        <v>529</v>
      </c>
      <c r="DM297" s="136" t="s">
        <v>1694</v>
      </c>
      <c r="DN297" s="144">
        <v>1504</v>
      </c>
    </row>
    <row r="298" spans="1:118" x14ac:dyDescent="0.25">
      <c r="A298" s="81" t="s">
        <v>782</v>
      </c>
      <c r="B298" s="81" t="s">
        <v>783</v>
      </c>
      <c r="C298" s="81">
        <v>12</v>
      </c>
      <c r="D298" s="81" t="s">
        <v>436</v>
      </c>
      <c r="E298" s="81" t="s">
        <v>1747</v>
      </c>
      <c r="F298" s="81">
        <v>1446</v>
      </c>
      <c r="H298" s="81" t="s">
        <v>759</v>
      </c>
      <c r="I298" s="81" t="s">
        <v>760</v>
      </c>
      <c r="J298" s="81">
        <v>2</v>
      </c>
      <c r="K298" s="81" t="s">
        <v>436</v>
      </c>
      <c r="L298" s="81" t="s">
        <v>1800</v>
      </c>
      <c r="M298" s="81">
        <v>1104</v>
      </c>
      <c r="O298" s="81" t="s">
        <v>804</v>
      </c>
      <c r="P298" s="81" t="s">
        <v>805</v>
      </c>
      <c r="Q298" s="81">
        <v>60</v>
      </c>
      <c r="R298" s="81" t="s">
        <v>529</v>
      </c>
      <c r="S298" s="81" t="s">
        <v>1100</v>
      </c>
      <c r="T298" s="81">
        <v>1027</v>
      </c>
      <c r="V298" s="81" t="s">
        <v>887</v>
      </c>
      <c r="W298" s="81" t="s">
        <v>888</v>
      </c>
      <c r="X298" s="81">
        <v>12</v>
      </c>
      <c r="Y298" s="81" t="s">
        <v>436</v>
      </c>
      <c r="Z298" s="81" t="s">
        <v>1095</v>
      </c>
      <c r="AA298" s="81">
        <v>1118</v>
      </c>
      <c r="AC298" s="81" t="s">
        <v>948</v>
      </c>
      <c r="AD298" s="81" t="s">
        <v>985</v>
      </c>
      <c r="AE298" s="81">
        <v>4</v>
      </c>
      <c r="AF298" s="81" t="s">
        <v>436</v>
      </c>
      <c r="AG298" s="81" t="s">
        <v>1198</v>
      </c>
      <c r="AH298" s="81">
        <v>1013</v>
      </c>
      <c r="AJ298" s="81" t="s">
        <v>804</v>
      </c>
      <c r="AK298" s="81" t="s">
        <v>805</v>
      </c>
      <c r="AL298" s="81">
        <v>12</v>
      </c>
      <c r="AM298" s="81" t="s">
        <v>529</v>
      </c>
      <c r="AN298" s="81" t="s">
        <v>1167</v>
      </c>
      <c r="AO298" s="81">
        <v>1031</v>
      </c>
      <c r="AQ298" s="81" t="s">
        <v>772</v>
      </c>
      <c r="AR298" s="81" t="s">
        <v>773</v>
      </c>
      <c r="AS298" s="81">
        <v>12</v>
      </c>
      <c r="AT298" s="81" t="s">
        <v>436</v>
      </c>
      <c r="AU298" s="81" t="s">
        <v>552</v>
      </c>
      <c r="AV298" s="81">
        <v>1116</v>
      </c>
      <c r="AX298" s="81" t="s">
        <v>733</v>
      </c>
      <c r="AY298" s="81" t="s">
        <v>734</v>
      </c>
      <c r="AZ298" s="81">
        <v>4</v>
      </c>
      <c r="BA298" s="81" t="s">
        <v>529</v>
      </c>
      <c r="BB298" s="81" t="s">
        <v>1169</v>
      </c>
      <c r="BC298" s="81">
        <v>1440</v>
      </c>
      <c r="BE298" s="81" t="s">
        <v>816</v>
      </c>
      <c r="BF298" s="81" t="s">
        <v>817</v>
      </c>
      <c r="BG298" s="81">
        <v>4</v>
      </c>
      <c r="BH298" s="81" t="s">
        <v>436</v>
      </c>
      <c r="BI298" s="81" t="s">
        <v>1105</v>
      </c>
      <c r="BJ298" s="81">
        <v>1186</v>
      </c>
      <c r="BL298" s="81" t="s">
        <v>741</v>
      </c>
      <c r="BM298" s="81" t="s">
        <v>742</v>
      </c>
      <c r="BN298" s="81">
        <v>10</v>
      </c>
      <c r="BO298" s="81" t="s">
        <v>529</v>
      </c>
      <c r="BP298" s="81" t="s">
        <v>1240</v>
      </c>
      <c r="BQ298" s="81">
        <v>1378</v>
      </c>
      <c r="BS298" s="81" t="s">
        <v>928</v>
      </c>
      <c r="BT298" s="81" t="s">
        <v>929</v>
      </c>
      <c r="BU298" s="81">
        <v>3</v>
      </c>
      <c r="BV298" s="81" t="s">
        <v>529</v>
      </c>
      <c r="BW298" s="81" t="s">
        <v>1128</v>
      </c>
      <c r="BX298" s="81">
        <v>1031</v>
      </c>
      <c r="BZ298" s="81" t="s">
        <v>864</v>
      </c>
      <c r="CA298" s="81" t="s">
        <v>865</v>
      </c>
      <c r="CB298" s="81">
        <v>2</v>
      </c>
      <c r="CC298" s="81" t="s">
        <v>529</v>
      </c>
      <c r="CD298" s="81" t="s">
        <v>1726</v>
      </c>
      <c r="CE298" s="81">
        <v>1373</v>
      </c>
      <c r="CG298" s="81" t="s">
        <v>830</v>
      </c>
      <c r="CH298" s="81" t="s">
        <v>831</v>
      </c>
      <c r="CI298" s="81">
        <v>20</v>
      </c>
      <c r="CJ298" s="81" t="s">
        <v>529</v>
      </c>
      <c r="CK298" s="81" t="s">
        <v>1139</v>
      </c>
      <c r="CL298" s="81">
        <v>1027</v>
      </c>
      <c r="CN298" s="81" t="s">
        <v>930</v>
      </c>
      <c r="CO298" s="81" t="s">
        <v>931</v>
      </c>
      <c r="CP298" s="81">
        <v>12</v>
      </c>
      <c r="CQ298" s="81" t="s">
        <v>529</v>
      </c>
      <c r="CR298" s="81" t="s">
        <v>1766</v>
      </c>
      <c r="CS298" s="81">
        <v>1002</v>
      </c>
      <c r="CU298" s="136" t="s">
        <v>2386</v>
      </c>
      <c r="CV298" s="136" t="s">
        <v>817</v>
      </c>
      <c r="CW298" s="137">
        <v>6</v>
      </c>
      <c r="CX298" s="136" t="s">
        <v>529</v>
      </c>
      <c r="CY298" s="136" t="s">
        <v>1104</v>
      </c>
      <c r="CZ298" s="138">
        <v>1037</v>
      </c>
      <c r="DB298" s="136" t="s">
        <v>856</v>
      </c>
      <c r="DC298" s="136" t="s">
        <v>857</v>
      </c>
      <c r="DD298" s="137">
        <v>2</v>
      </c>
      <c r="DE298" s="136" t="s">
        <v>436</v>
      </c>
      <c r="DF298" s="136" t="s">
        <v>2417</v>
      </c>
      <c r="DG298" s="144">
        <v>1169</v>
      </c>
      <c r="DI298" s="136" t="s">
        <v>2270</v>
      </c>
      <c r="DJ298" s="136" t="s">
        <v>848</v>
      </c>
      <c r="DK298" s="137">
        <v>24</v>
      </c>
      <c r="DL298" s="136" t="s">
        <v>437</v>
      </c>
      <c r="DM298" s="136" t="s">
        <v>1180</v>
      </c>
      <c r="DN298" s="144">
        <v>1194</v>
      </c>
    </row>
    <row r="299" spans="1:118" x14ac:dyDescent="0.25">
      <c r="A299" s="81" t="s">
        <v>745</v>
      </c>
      <c r="B299" s="81" t="s">
        <v>746</v>
      </c>
      <c r="C299" s="81">
        <v>12</v>
      </c>
      <c r="D299" s="81" t="s">
        <v>436</v>
      </c>
      <c r="E299" s="81" t="s">
        <v>1747</v>
      </c>
      <c r="F299" s="81">
        <v>1446</v>
      </c>
      <c r="H299" s="81" t="s">
        <v>889</v>
      </c>
      <c r="I299" s="81" t="s">
        <v>890</v>
      </c>
      <c r="J299" s="81">
        <v>2</v>
      </c>
      <c r="K299" s="81" t="s">
        <v>436</v>
      </c>
      <c r="L299" s="81" t="s">
        <v>1800</v>
      </c>
      <c r="M299" s="81">
        <v>1104</v>
      </c>
      <c r="O299" s="81" t="s">
        <v>852</v>
      </c>
      <c r="P299" s="81" t="s">
        <v>853</v>
      </c>
      <c r="Q299" s="81">
        <v>12</v>
      </c>
      <c r="R299" s="81" t="s">
        <v>436</v>
      </c>
      <c r="S299" s="81" t="s">
        <v>1883</v>
      </c>
      <c r="T299" s="81">
        <v>1009</v>
      </c>
      <c r="V299" s="81" t="s">
        <v>871</v>
      </c>
      <c r="W299" s="81" t="s">
        <v>872</v>
      </c>
      <c r="X299" s="81">
        <v>6</v>
      </c>
      <c r="Y299" s="81" t="s">
        <v>436</v>
      </c>
      <c r="Z299" s="81" t="s">
        <v>1249</v>
      </c>
      <c r="AA299" s="81">
        <v>1121</v>
      </c>
      <c r="AC299" s="81" t="s">
        <v>948</v>
      </c>
      <c r="AD299" s="81" t="s">
        <v>985</v>
      </c>
      <c r="AE299" s="81">
        <v>4</v>
      </c>
      <c r="AF299" s="81" t="s">
        <v>436</v>
      </c>
      <c r="AG299" s="81" t="s">
        <v>1097</v>
      </c>
      <c r="AH299" s="81">
        <v>1392</v>
      </c>
      <c r="AJ299" s="81" t="s">
        <v>908</v>
      </c>
      <c r="AK299" s="81" t="s">
        <v>909</v>
      </c>
      <c r="AL299" s="81">
        <v>12</v>
      </c>
      <c r="AM299" s="81" t="s">
        <v>529</v>
      </c>
      <c r="AN299" s="81" t="s">
        <v>1167</v>
      </c>
      <c r="AO299" s="81">
        <v>1031</v>
      </c>
      <c r="AQ299" s="81" t="s">
        <v>776</v>
      </c>
      <c r="AR299" s="81" t="s">
        <v>777</v>
      </c>
      <c r="AS299" s="81">
        <v>4</v>
      </c>
      <c r="AT299" s="81" t="s">
        <v>436</v>
      </c>
      <c r="AU299" s="81" t="s">
        <v>552</v>
      </c>
      <c r="AV299" s="81">
        <v>1116</v>
      </c>
      <c r="AX299" s="81" t="s">
        <v>733</v>
      </c>
      <c r="AY299" s="81" t="s">
        <v>734</v>
      </c>
      <c r="AZ299" s="81">
        <v>4</v>
      </c>
      <c r="BA299" s="81" t="s">
        <v>529</v>
      </c>
      <c r="BB299" s="81" t="s">
        <v>1924</v>
      </c>
      <c r="BC299" s="81">
        <v>1296</v>
      </c>
      <c r="BE299" s="81" t="s">
        <v>864</v>
      </c>
      <c r="BF299" s="81" t="s">
        <v>865</v>
      </c>
      <c r="BG299" s="81">
        <v>4</v>
      </c>
      <c r="BH299" s="81" t="s">
        <v>436</v>
      </c>
      <c r="BI299" s="81" t="s">
        <v>1105</v>
      </c>
      <c r="BJ299" s="81">
        <v>1186</v>
      </c>
      <c r="BL299" s="81" t="s">
        <v>751</v>
      </c>
      <c r="BM299" s="81" t="s">
        <v>752</v>
      </c>
      <c r="BN299" s="81">
        <v>12</v>
      </c>
      <c r="BO299" s="81" t="s">
        <v>436</v>
      </c>
      <c r="BP299" s="81" t="s">
        <v>1715</v>
      </c>
      <c r="BQ299" s="81">
        <v>1137</v>
      </c>
      <c r="BS299" s="81" t="s">
        <v>1008</v>
      </c>
      <c r="BT299" s="81" t="s">
        <v>1009</v>
      </c>
      <c r="BU299" s="81">
        <v>4</v>
      </c>
      <c r="BV299" s="81" t="s">
        <v>529</v>
      </c>
      <c r="BW299" s="81" t="s">
        <v>1128</v>
      </c>
      <c r="BX299" s="81">
        <v>1031</v>
      </c>
      <c r="BZ299" s="81" t="s">
        <v>737</v>
      </c>
      <c r="CA299" s="81" t="s">
        <v>738</v>
      </c>
      <c r="CB299" s="81">
        <v>4</v>
      </c>
      <c r="CC299" s="81" t="s">
        <v>529</v>
      </c>
      <c r="CD299" s="81" t="s">
        <v>1726</v>
      </c>
      <c r="CE299" s="81">
        <v>1373</v>
      </c>
      <c r="CG299" s="81" t="s">
        <v>729</v>
      </c>
      <c r="CH299" s="81" t="s">
        <v>730</v>
      </c>
      <c r="CI299" s="81">
        <v>20</v>
      </c>
      <c r="CJ299" s="81" t="s">
        <v>529</v>
      </c>
      <c r="CK299" s="81" t="s">
        <v>1139</v>
      </c>
      <c r="CL299" s="81">
        <v>1027</v>
      </c>
      <c r="CN299" s="81" t="s">
        <v>893</v>
      </c>
      <c r="CO299" s="81" t="s">
        <v>894</v>
      </c>
      <c r="CP299" s="81">
        <v>12</v>
      </c>
      <c r="CQ299" s="81" t="s">
        <v>437</v>
      </c>
      <c r="CR299" s="81" t="s">
        <v>1187</v>
      </c>
      <c r="CS299" s="81">
        <v>1003</v>
      </c>
      <c r="CU299" s="136" t="s">
        <v>2388</v>
      </c>
      <c r="CV299" s="136" t="s">
        <v>865</v>
      </c>
      <c r="CW299" s="137">
        <v>6</v>
      </c>
      <c r="CX299" s="136" t="s">
        <v>529</v>
      </c>
      <c r="CY299" s="136" t="s">
        <v>1104</v>
      </c>
      <c r="CZ299" s="138">
        <v>1037</v>
      </c>
      <c r="DB299" s="136" t="s">
        <v>856</v>
      </c>
      <c r="DC299" s="136" t="s">
        <v>857</v>
      </c>
      <c r="DD299" s="137">
        <v>2</v>
      </c>
      <c r="DE299" s="136" t="s">
        <v>436</v>
      </c>
      <c r="DF299" s="136" t="s">
        <v>1145</v>
      </c>
      <c r="DG299" s="144">
        <v>1274</v>
      </c>
      <c r="DI299" s="136" t="s">
        <v>2270</v>
      </c>
      <c r="DJ299" s="136" t="s">
        <v>848</v>
      </c>
      <c r="DK299" s="137">
        <v>6</v>
      </c>
      <c r="DL299" s="136" t="s">
        <v>436</v>
      </c>
      <c r="DM299" s="136" t="s">
        <v>1690</v>
      </c>
      <c r="DN299" s="144">
        <v>1297</v>
      </c>
    </row>
    <row r="300" spans="1:118" x14ac:dyDescent="0.25">
      <c r="A300" s="81" t="s">
        <v>1781</v>
      </c>
      <c r="B300" s="81" t="s">
        <v>1938</v>
      </c>
      <c r="C300" s="81">
        <v>12</v>
      </c>
      <c r="D300" s="81" t="s">
        <v>436</v>
      </c>
      <c r="E300" s="81" t="s">
        <v>1747</v>
      </c>
      <c r="F300" s="81">
        <v>1446</v>
      </c>
      <c r="H300" s="81" t="s">
        <v>1043</v>
      </c>
      <c r="I300" s="81" t="s">
        <v>1044</v>
      </c>
      <c r="J300" s="81">
        <v>12</v>
      </c>
      <c r="K300" s="81" t="s">
        <v>436</v>
      </c>
      <c r="L300" s="81" t="s">
        <v>1800</v>
      </c>
      <c r="M300" s="81">
        <v>1104</v>
      </c>
      <c r="O300" s="81" t="s">
        <v>745</v>
      </c>
      <c r="P300" s="81" t="s">
        <v>746</v>
      </c>
      <c r="Q300" s="81">
        <v>12</v>
      </c>
      <c r="R300" s="81" t="s">
        <v>436</v>
      </c>
      <c r="S300" s="81" t="s">
        <v>1883</v>
      </c>
      <c r="T300" s="81">
        <v>1009</v>
      </c>
      <c r="V300" s="81" t="s">
        <v>751</v>
      </c>
      <c r="W300" s="81" t="s">
        <v>752</v>
      </c>
      <c r="X300" s="81">
        <v>12</v>
      </c>
      <c r="Y300" s="81" t="s">
        <v>436</v>
      </c>
      <c r="Z300" s="81" t="s">
        <v>1249</v>
      </c>
      <c r="AA300" s="81">
        <v>1121</v>
      </c>
      <c r="AC300" s="81" t="s">
        <v>979</v>
      </c>
      <c r="AD300" s="81" t="s">
        <v>980</v>
      </c>
      <c r="AE300" s="81">
        <v>12</v>
      </c>
      <c r="AF300" s="81" t="s">
        <v>437</v>
      </c>
      <c r="AG300" s="81" t="s">
        <v>1721</v>
      </c>
      <c r="AH300" s="81">
        <v>1476</v>
      </c>
      <c r="AJ300" s="81" t="s">
        <v>895</v>
      </c>
      <c r="AK300" s="81" t="s">
        <v>896</v>
      </c>
      <c r="AL300" s="81">
        <v>12</v>
      </c>
      <c r="AM300" s="81" t="s">
        <v>436</v>
      </c>
      <c r="AN300" s="81" t="s">
        <v>1189</v>
      </c>
      <c r="AO300" s="81">
        <v>1262</v>
      </c>
      <c r="AQ300" s="81" t="s">
        <v>820</v>
      </c>
      <c r="AR300" s="81" t="s">
        <v>821</v>
      </c>
      <c r="AS300" s="81">
        <v>4</v>
      </c>
      <c r="AT300" s="81" t="s">
        <v>436</v>
      </c>
      <c r="AU300" s="81" t="s">
        <v>552</v>
      </c>
      <c r="AV300" s="81">
        <v>1116</v>
      </c>
      <c r="AX300" s="81" t="s">
        <v>733</v>
      </c>
      <c r="AY300" s="81" t="s">
        <v>734</v>
      </c>
      <c r="AZ300" s="81">
        <v>10</v>
      </c>
      <c r="BA300" s="81" t="s">
        <v>436</v>
      </c>
      <c r="BB300" s="81" t="s">
        <v>559</v>
      </c>
      <c r="BC300" s="81">
        <v>1529</v>
      </c>
      <c r="BE300" s="81" t="s">
        <v>737</v>
      </c>
      <c r="BF300" s="81" t="s">
        <v>738</v>
      </c>
      <c r="BG300" s="81">
        <v>4</v>
      </c>
      <c r="BH300" s="81" t="s">
        <v>436</v>
      </c>
      <c r="BI300" s="81" t="s">
        <v>1105</v>
      </c>
      <c r="BJ300" s="81">
        <v>1186</v>
      </c>
      <c r="BL300" s="81" t="s">
        <v>852</v>
      </c>
      <c r="BM300" s="81" t="s">
        <v>853</v>
      </c>
      <c r="BN300" s="81">
        <v>2</v>
      </c>
      <c r="BO300" s="81" t="s">
        <v>436</v>
      </c>
      <c r="BP300" s="81" t="s">
        <v>1715</v>
      </c>
      <c r="BQ300" s="81">
        <v>1137</v>
      </c>
      <c r="BS300" s="81" t="s">
        <v>1054</v>
      </c>
      <c r="BT300" s="81" t="s">
        <v>1055</v>
      </c>
      <c r="BU300" s="81">
        <v>6</v>
      </c>
      <c r="BV300" s="81" t="s">
        <v>529</v>
      </c>
      <c r="BW300" s="81" t="s">
        <v>1128</v>
      </c>
      <c r="BX300" s="81">
        <v>1031</v>
      </c>
      <c r="BZ300" s="81" t="s">
        <v>729</v>
      </c>
      <c r="CA300" s="81" t="s">
        <v>730</v>
      </c>
      <c r="CB300" s="81">
        <v>8</v>
      </c>
      <c r="CC300" s="81" t="s">
        <v>529</v>
      </c>
      <c r="CD300" s="81" t="s">
        <v>1726</v>
      </c>
      <c r="CE300" s="81">
        <v>1373</v>
      </c>
      <c r="CG300" s="81" t="s">
        <v>852</v>
      </c>
      <c r="CH300" s="81" t="s">
        <v>853</v>
      </c>
      <c r="CI300" s="81">
        <v>24</v>
      </c>
      <c r="CJ300" s="81" t="s">
        <v>529</v>
      </c>
      <c r="CK300" s="81" t="s">
        <v>1139</v>
      </c>
      <c r="CL300" s="81">
        <v>1027</v>
      </c>
      <c r="CN300" s="81" t="s">
        <v>954</v>
      </c>
      <c r="CO300" s="81" t="s">
        <v>955</v>
      </c>
      <c r="CP300" s="81">
        <v>4</v>
      </c>
      <c r="CQ300" s="81" t="s">
        <v>436</v>
      </c>
      <c r="CR300" s="81" t="s">
        <v>2310</v>
      </c>
      <c r="CS300" s="81">
        <v>1160</v>
      </c>
      <c r="CU300" s="136" t="s">
        <v>836</v>
      </c>
      <c r="CV300" s="136" t="s">
        <v>837</v>
      </c>
      <c r="CW300" s="137">
        <v>4</v>
      </c>
      <c r="CX300" s="136" t="s">
        <v>529</v>
      </c>
      <c r="CY300" s="136" t="s">
        <v>1100</v>
      </c>
      <c r="CZ300" s="138">
        <v>1027</v>
      </c>
      <c r="DB300" s="136" t="s">
        <v>856</v>
      </c>
      <c r="DC300" s="136" t="s">
        <v>857</v>
      </c>
      <c r="DD300" s="137">
        <v>2</v>
      </c>
      <c r="DE300" s="136" t="s">
        <v>529</v>
      </c>
      <c r="DF300" s="136" t="s">
        <v>2314</v>
      </c>
      <c r="DG300" s="144">
        <v>1031</v>
      </c>
      <c r="DI300" s="136" t="s">
        <v>2270</v>
      </c>
      <c r="DJ300" s="136" t="s">
        <v>848</v>
      </c>
      <c r="DK300" s="137">
        <v>10</v>
      </c>
      <c r="DL300" s="136" t="s">
        <v>529</v>
      </c>
      <c r="DM300" s="136" t="s">
        <v>1757</v>
      </c>
      <c r="DN300" s="144">
        <v>1014</v>
      </c>
    </row>
    <row r="301" spans="1:118" x14ac:dyDescent="0.25">
      <c r="A301" s="81" t="s">
        <v>962</v>
      </c>
      <c r="B301" s="81" t="s">
        <v>2206</v>
      </c>
      <c r="C301" s="81">
        <v>12</v>
      </c>
      <c r="D301" s="81" t="s">
        <v>436</v>
      </c>
      <c r="E301" s="81" t="s">
        <v>1747</v>
      </c>
      <c r="F301" s="81">
        <v>1446</v>
      </c>
      <c r="H301" s="81" t="s">
        <v>741</v>
      </c>
      <c r="I301" s="81" t="s">
        <v>742</v>
      </c>
      <c r="J301" s="81">
        <v>12</v>
      </c>
      <c r="K301" s="81" t="s">
        <v>436</v>
      </c>
      <c r="L301" s="81" t="s">
        <v>1800</v>
      </c>
      <c r="M301" s="81">
        <v>1104</v>
      </c>
      <c r="O301" s="81" t="s">
        <v>796</v>
      </c>
      <c r="P301" s="81" t="s">
        <v>797</v>
      </c>
      <c r="Q301" s="81">
        <v>2</v>
      </c>
      <c r="R301" s="81" t="s">
        <v>436</v>
      </c>
      <c r="S301" s="81" t="s">
        <v>1883</v>
      </c>
      <c r="T301" s="81">
        <v>1009</v>
      </c>
      <c r="V301" s="81" t="s">
        <v>780</v>
      </c>
      <c r="W301" s="81" t="s">
        <v>781</v>
      </c>
      <c r="X301" s="81">
        <v>12</v>
      </c>
      <c r="Y301" s="81" t="s">
        <v>436</v>
      </c>
      <c r="Z301" s="81" t="s">
        <v>1249</v>
      </c>
      <c r="AA301" s="81">
        <v>1121</v>
      </c>
      <c r="AC301" s="81" t="s">
        <v>979</v>
      </c>
      <c r="AD301" s="81" t="s">
        <v>980</v>
      </c>
      <c r="AE301" s="81">
        <v>12</v>
      </c>
      <c r="AF301" s="81" t="s">
        <v>529</v>
      </c>
      <c r="AG301" s="81" t="s">
        <v>560</v>
      </c>
      <c r="AH301" s="81">
        <v>1530</v>
      </c>
      <c r="AJ301" s="81" t="s">
        <v>782</v>
      </c>
      <c r="AK301" s="81" t="s">
        <v>783</v>
      </c>
      <c r="AL301" s="81">
        <v>24</v>
      </c>
      <c r="AM301" s="81" t="s">
        <v>436</v>
      </c>
      <c r="AN301" s="81" t="s">
        <v>1189</v>
      </c>
      <c r="AO301" s="81">
        <v>1262</v>
      </c>
      <c r="AQ301" s="81" t="s">
        <v>816</v>
      </c>
      <c r="AR301" s="81" t="s">
        <v>817</v>
      </c>
      <c r="AS301" s="81">
        <v>10</v>
      </c>
      <c r="AT301" s="81" t="s">
        <v>436</v>
      </c>
      <c r="AU301" s="81" t="s">
        <v>552</v>
      </c>
      <c r="AV301" s="81">
        <v>1116</v>
      </c>
      <c r="AX301" s="81" t="s">
        <v>733</v>
      </c>
      <c r="AY301" s="81" t="s">
        <v>734</v>
      </c>
      <c r="AZ301" s="81">
        <v>2</v>
      </c>
      <c r="BA301" s="81" t="s">
        <v>529</v>
      </c>
      <c r="BB301" s="81" t="s">
        <v>1132</v>
      </c>
      <c r="BC301" s="81">
        <v>1081</v>
      </c>
      <c r="BE301" s="81" t="s">
        <v>727</v>
      </c>
      <c r="BF301" s="81" t="s">
        <v>728</v>
      </c>
      <c r="BG301" s="81">
        <v>4</v>
      </c>
      <c r="BH301" s="81" t="s">
        <v>436</v>
      </c>
      <c r="BI301" s="81" t="s">
        <v>1105</v>
      </c>
      <c r="BJ301" s="81">
        <v>1186</v>
      </c>
      <c r="BL301" s="81" t="s">
        <v>895</v>
      </c>
      <c r="BM301" s="81" t="s">
        <v>896</v>
      </c>
      <c r="BN301" s="81">
        <v>2</v>
      </c>
      <c r="BO301" s="81" t="s">
        <v>436</v>
      </c>
      <c r="BP301" s="81" t="s">
        <v>1715</v>
      </c>
      <c r="BQ301" s="81">
        <v>1137</v>
      </c>
      <c r="BS301" s="81" t="s">
        <v>802</v>
      </c>
      <c r="BT301" s="81" t="s">
        <v>803</v>
      </c>
      <c r="BU301" s="81">
        <v>2</v>
      </c>
      <c r="BV301" s="81" t="s">
        <v>437</v>
      </c>
      <c r="BW301" s="81" t="s">
        <v>2178</v>
      </c>
      <c r="BX301" s="81">
        <v>1147</v>
      </c>
      <c r="BZ301" s="81" t="s">
        <v>818</v>
      </c>
      <c r="CA301" s="81" t="s">
        <v>819</v>
      </c>
      <c r="CB301" s="81">
        <v>2</v>
      </c>
      <c r="CC301" s="81" t="s">
        <v>436</v>
      </c>
      <c r="CD301" s="81" t="s">
        <v>1114</v>
      </c>
      <c r="CE301" s="81">
        <v>1011</v>
      </c>
      <c r="CG301" s="81" t="s">
        <v>891</v>
      </c>
      <c r="CH301" s="81" t="s">
        <v>892</v>
      </c>
      <c r="CI301" s="81">
        <v>12</v>
      </c>
      <c r="CJ301" s="81" t="s">
        <v>529</v>
      </c>
      <c r="CK301" s="81" t="s">
        <v>1139</v>
      </c>
      <c r="CL301" s="81">
        <v>1027</v>
      </c>
      <c r="CN301" s="81" t="s">
        <v>860</v>
      </c>
      <c r="CO301" s="81" t="s">
        <v>861</v>
      </c>
      <c r="CP301" s="81">
        <v>4</v>
      </c>
      <c r="CQ301" s="81" t="s">
        <v>529</v>
      </c>
      <c r="CR301" s="81" t="s">
        <v>1128</v>
      </c>
      <c r="CS301" s="81">
        <v>1031</v>
      </c>
      <c r="CU301" s="136" t="s">
        <v>849</v>
      </c>
      <c r="CV301" s="136" t="s">
        <v>850</v>
      </c>
      <c r="CW301" s="137">
        <v>4</v>
      </c>
      <c r="CX301" s="136" t="s">
        <v>529</v>
      </c>
      <c r="CY301" s="136" t="s">
        <v>1139</v>
      </c>
      <c r="CZ301" s="138">
        <v>1027</v>
      </c>
      <c r="DB301" s="136" t="s">
        <v>883</v>
      </c>
      <c r="DC301" s="136" t="s">
        <v>884</v>
      </c>
      <c r="DD301" s="137">
        <v>2</v>
      </c>
      <c r="DE301" s="136" t="s">
        <v>529</v>
      </c>
      <c r="DF301" s="136" t="s">
        <v>2314</v>
      </c>
      <c r="DG301" s="144">
        <v>1031</v>
      </c>
      <c r="DI301" s="136" t="s">
        <v>2270</v>
      </c>
      <c r="DJ301" s="136" t="s">
        <v>848</v>
      </c>
      <c r="DK301" s="137">
        <v>12</v>
      </c>
      <c r="DL301" s="136" t="s">
        <v>529</v>
      </c>
      <c r="DM301" s="136" t="s">
        <v>1169</v>
      </c>
      <c r="DN301" s="144">
        <v>1440</v>
      </c>
    </row>
    <row r="302" spans="1:118" x14ac:dyDescent="0.25">
      <c r="A302" s="81" t="s">
        <v>940</v>
      </c>
      <c r="B302" s="81" t="s">
        <v>941</v>
      </c>
      <c r="C302" s="81">
        <v>12</v>
      </c>
      <c r="D302" s="81" t="s">
        <v>436</v>
      </c>
      <c r="E302" s="81" t="s">
        <v>1747</v>
      </c>
      <c r="F302" s="81">
        <v>1446</v>
      </c>
      <c r="H302" s="81" t="s">
        <v>816</v>
      </c>
      <c r="I302" s="81" t="s">
        <v>817</v>
      </c>
      <c r="J302" s="81">
        <v>4</v>
      </c>
      <c r="K302" s="81" t="s">
        <v>436</v>
      </c>
      <c r="L302" s="81" t="s">
        <v>1800</v>
      </c>
      <c r="M302" s="81">
        <v>1104</v>
      </c>
      <c r="O302" s="81" t="s">
        <v>818</v>
      </c>
      <c r="P302" s="81" t="s">
        <v>819</v>
      </c>
      <c r="Q302" s="81">
        <v>4</v>
      </c>
      <c r="R302" s="81" t="s">
        <v>436</v>
      </c>
      <c r="S302" s="81" t="s">
        <v>1883</v>
      </c>
      <c r="T302" s="81">
        <v>1009</v>
      </c>
      <c r="V302" s="81" t="s">
        <v>804</v>
      </c>
      <c r="W302" s="81" t="s">
        <v>805</v>
      </c>
      <c r="X302" s="81">
        <v>12</v>
      </c>
      <c r="Y302" s="81" t="s">
        <v>436</v>
      </c>
      <c r="Z302" s="81" t="s">
        <v>1249</v>
      </c>
      <c r="AA302" s="81">
        <v>1121</v>
      </c>
      <c r="AC302" s="81" t="s">
        <v>798</v>
      </c>
      <c r="AD302" s="81" t="s">
        <v>799</v>
      </c>
      <c r="AE302" s="81">
        <v>12</v>
      </c>
      <c r="AF302" s="81" t="s">
        <v>436</v>
      </c>
      <c r="AG302" s="81" t="s">
        <v>1217</v>
      </c>
      <c r="AH302" s="81">
        <v>1160</v>
      </c>
      <c r="AJ302" s="81" t="s">
        <v>942</v>
      </c>
      <c r="AK302" s="81" t="s">
        <v>943</v>
      </c>
      <c r="AL302" s="81">
        <v>12</v>
      </c>
      <c r="AM302" s="81" t="s">
        <v>529</v>
      </c>
      <c r="AN302" s="81" t="s">
        <v>1238</v>
      </c>
      <c r="AO302" s="81">
        <v>1399</v>
      </c>
      <c r="AQ302" s="81" t="s">
        <v>737</v>
      </c>
      <c r="AR302" s="81" t="s">
        <v>738</v>
      </c>
      <c r="AS302" s="81">
        <v>4</v>
      </c>
      <c r="AT302" s="81" t="s">
        <v>436</v>
      </c>
      <c r="AU302" s="81" t="s">
        <v>552</v>
      </c>
      <c r="AV302" s="81">
        <v>1116</v>
      </c>
      <c r="AX302" s="81" t="s">
        <v>733</v>
      </c>
      <c r="AY302" s="81" t="s">
        <v>734</v>
      </c>
      <c r="AZ302" s="81">
        <v>240</v>
      </c>
      <c r="BA302" s="81" t="s">
        <v>1173</v>
      </c>
      <c r="BB302" s="81" t="s">
        <v>1174</v>
      </c>
      <c r="BC302" s="81">
        <v>0</v>
      </c>
      <c r="BE302" s="81" t="s">
        <v>729</v>
      </c>
      <c r="BF302" s="81" t="s">
        <v>730</v>
      </c>
      <c r="BG302" s="81">
        <v>4</v>
      </c>
      <c r="BH302" s="81" t="s">
        <v>436</v>
      </c>
      <c r="BI302" s="81" t="s">
        <v>1105</v>
      </c>
      <c r="BJ302" s="81">
        <v>1186</v>
      </c>
      <c r="BL302" s="81" t="s">
        <v>780</v>
      </c>
      <c r="BM302" s="81" t="s">
        <v>781</v>
      </c>
      <c r="BN302" s="81">
        <v>12</v>
      </c>
      <c r="BO302" s="81" t="s">
        <v>436</v>
      </c>
      <c r="BP302" s="81" t="s">
        <v>1715</v>
      </c>
      <c r="BQ302" s="81">
        <v>1137</v>
      </c>
      <c r="BS302" s="81" t="s">
        <v>816</v>
      </c>
      <c r="BT302" s="81" t="s">
        <v>817</v>
      </c>
      <c r="BU302" s="81">
        <v>4</v>
      </c>
      <c r="BV302" s="81" t="s">
        <v>529</v>
      </c>
      <c r="BW302" s="81" t="s">
        <v>1149</v>
      </c>
      <c r="BX302" s="81">
        <v>1172</v>
      </c>
      <c r="BZ302" s="81" t="s">
        <v>832</v>
      </c>
      <c r="CA302" s="81" t="s">
        <v>833</v>
      </c>
      <c r="CB302" s="81">
        <v>2</v>
      </c>
      <c r="CC302" s="81" t="s">
        <v>436</v>
      </c>
      <c r="CD302" s="81" t="s">
        <v>1114</v>
      </c>
      <c r="CE302" s="81">
        <v>1011</v>
      </c>
      <c r="CG302" s="81" t="s">
        <v>924</v>
      </c>
      <c r="CH302" s="81" t="s">
        <v>925</v>
      </c>
      <c r="CI302" s="81">
        <v>12</v>
      </c>
      <c r="CJ302" s="81" t="s">
        <v>529</v>
      </c>
      <c r="CK302" s="81" t="s">
        <v>1139</v>
      </c>
      <c r="CL302" s="81">
        <v>1027</v>
      </c>
      <c r="CN302" s="81" t="s">
        <v>820</v>
      </c>
      <c r="CO302" s="81" t="s">
        <v>821</v>
      </c>
      <c r="CP302" s="81">
        <v>8</v>
      </c>
      <c r="CQ302" s="81" t="s">
        <v>437</v>
      </c>
      <c r="CR302" s="81" t="s">
        <v>1187</v>
      </c>
      <c r="CS302" s="81">
        <v>1003</v>
      </c>
      <c r="CU302" s="136" t="s">
        <v>812</v>
      </c>
      <c r="CV302" s="136" t="s">
        <v>813</v>
      </c>
      <c r="CW302" s="137">
        <v>8</v>
      </c>
      <c r="CX302" s="136" t="s">
        <v>529</v>
      </c>
      <c r="CY302" s="136" t="s">
        <v>2309</v>
      </c>
      <c r="CZ302" s="138">
        <v>1001</v>
      </c>
      <c r="DB302" s="136" t="s">
        <v>910</v>
      </c>
      <c r="DC302" s="136" t="s">
        <v>911</v>
      </c>
      <c r="DD302" s="137">
        <v>2</v>
      </c>
      <c r="DE302" s="136" t="s">
        <v>529</v>
      </c>
      <c r="DF302" s="136" t="s">
        <v>1867</v>
      </c>
      <c r="DG302" s="144">
        <v>1089</v>
      </c>
      <c r="DI302" s="136" t="s">
        <v>2270</v>
      </c>
      <c r="DJ302" s="136" t="s">
        <v>848</v>
      </c>
      <c r="DK302" s="137">
        <v>6</v>
      </c>
      <c r="DL302" s="136" t="s">
        <v>437</v>
      </c>
      <c r="DM302" s="136" t="s">
        <v>1823</v>
      </c>
      <c r="DN302" s="144">
        <v>1259</v>
      </c>
    </row>
    <row r="303" spans="1:118" x14ac:dyDescent="0.25">
      <c r="A303" s="81" t="s">
        <v>770</v>
      </c>
      <c r="B303" s="81" t="s">
        <v>771</v>
      </c>
      <c r="C303" s="81">
        <v>6</v>
      </c>
      <c r="D303" s="81" t="s">
        <v>436</v>
      </c>
      <c r="E303" s="81" t="s">
        <v>1747</v>
      </c>
      <c r="F303" s="81">
        <v>1446</v>
      </c>
      <c r="H303" s="81" t="s">
        <v>864</v>
      </c>
      <c r="I303" s="81" t="s">
        <v>865</v>
      </c>
      <c r="J303" s="81">
        <v>4</v>
      </c>
      <c r="K303" s="81" t="s">
        <v>436</v>
      </c>
      <c r="L303" s="81" t="s">
        <v>1800</v>
      </c>
      <c r="M303" s="81">
        <v>1104</v>
      </c>
      <c r="O303" s="81" t="s">
        <v>864</v>
      </c>
      <c r="P303" s="81" t="s">
        <v>865</v>
      </c>
      <c r="Q303" s="81">
        <v>6</v>
      </c>
      <c r="R303" s="81" t="s">
        <v>436</v>
      </c>
      <c r="S303" s="81" t="s">
        <v>1883</v>
      </c>
      <c r="T303" s="81">
        <v>1009</v>
      </c>
      <c r="V303" s="81" t="s">
        <v>979</v>
      </c>
      <c r="W303" s="81" t="s">
        <v>980</v>
      </c>
      <c r="X303" s="81">
        <v>12</v>
      </c>
      <c r="Y303" s="81" t="s">
        <v>436</v>
      </c>
      <c r="Z303" s="81" t="s">
        <v>1249</v>
      </c>
      <c r="AA303" s="81">
        <v>1121</v>
      </c>
      <c r="AC303" s="81" t="s">
        <v>798</v>
      </c>
      <c r="AD303" s="81" t="s">
        <v>799</v>
      </c>
      <c r="AE303" s="81">
        <v>12</v>
      </c>
      <c r="AF303" s="81" t="s">
        <v>436</v>
      </c>
      <c r="AG303" s="81" t="s">
        <v>1685</v>
      </c>
      <c r="AH303" s="81">
        <v>1293</v>
      </c>
      <c r="AJ303" s="81" t="s">
        <v>798</v>
      </c>
      <c r="AK303" s="81" t="s">
        <v>799</v>
      </c>
      <c r="AL303" s="81">
        <v>12</v>
      </c>
      <c r="AM303" s="81" t="s">
        <v>529</v>
      </c>
      <c r="AN303" s="81" t="s">
        <v>1238</v>
      </c>
      <c r="AO303" s="81">
        <v>1399</v>
      </c>
      <c r="AQ303" s="81" t="s">
        <v>729</v>
      </c>
      <c r="AR303" s="81" t="s">
        <v>730</v>
      </c>
      <c r="AS303" s="81">
        <v>4</v>
      </c>
      <c r="AT303" s="81" t="s">
        <v>436</v>
      </c>
      <c r="AU303" s="81" t="s">
        <v>552</v>
      </c>
      <c r="AV303" s="81">
        <v>1116</v>
      </c>
      <c r="AX303" s="81" t="s">
        <v>749</v>
      </c>
      <c r="AY303" s="81" t="s">
        <v>750</v>
      </c>
      <c r="AZ303" s="81">
        <v>120</v>
      </c>
      <c r="BA303" s="81" t="s">
        <v>436</v>
      </c>
      <c r="BB303" s="81" t="s">
        <v>2071</v>
      </c>
      <c r="BC303" s="81">
        <v>1561</v>
      </c>
      <c r="BE303" s="81" t="s">
        <v>893</v>
      </c>
      <c r="BF303" s="81" t="s">
        <v>894</v>
      </c>
      <c r="BG303" s="81">
        <v>12</v>
      </c>
      <c r="BH303" s="81" t="s">
        <v>436</v>
      </c>
      <c r="BI303" s="81" t="s">
        <v>1105</v>
      </c>
      <c r="BJ303" s="81">
        <v>1186</v>
      </c>
      <c r="BL303" s="81" t="s">
        <v>782</v>
      </c>
      <c r="BM303" s="81" t="s">
        <v>783</v>
      </c>
      <c r="BN303" s="81">
        <v>12</v>
      </c>
      <c r="BO303" s="81" t="s">
        <v>436</v>
      </c>
      <c r="BP303" s="81" t="s">
        <v>1715</v>
      </c>
      <c r="BQ303" s="81">
        <v>1137</v>
      </c>
      <c r="BS303" s="81" t="s">
        <v>772</v>
      </c>
      <c r="BT303" s="81" t="s">
        <v>773</v>
      </c>
      <c r="BU303" s="81">
        <v>4</v>
      </c>
      <c r="BV303" s="81" t="s">
        <v>529</v>
      </c>
      <c r="BW303" s="81" t="s">
        <v>1149</v>
      </c>
      <c r="BX303" s="81">
        <v>1172</v>
      </c>
      <c r="BZ303" s="81" t="s">
        <v>729</v>
      </c>
      <c r="CA303" s="81" t="s">
        <v>730</v>
      </c>
      <c r="CB303" s="81">
        <v>4</v>
      </c>
      <c r="CC303" s="81" t="s">
        <v>436</v>
      </c>
      <c r="CD303" s="81" t="s">
        <v>1114</v>
      </c>
      <c r="CE303" s="81">
        <v>1011</v>
      </c>
      <c r="CG303" s="81" t="s">
        <v>745</v>
      </c>
      <c r="CH303" s="81" t="s">
        <v>746</v>
      </c>
      <c r="CI303" s="81">
        <v>60</v>
      </c>
      <c r="CJ303" s="81" t="s">
        <v>529</v>
      </c>
      <c r="CK303" s="81" t="s">
        <v>1139</v>
      </c>
      <c r="CL303" s="81">
        <v>1027</v>
      </c>
      <c r="CN303" s="81" t="s">
        <v>820</v>
      </c>
      <c r="CO303" s="81" t="s">
        <v>821</v>
      </c>
      <c r="CP303" s="81">
        <v>8</v>
      </c>
      <c r="CQ303" s="81" t="s">
        <v>529</v>
      </c>
      <c r="CR303" s="81" t="s">
        <v>1766</v>
      </c>
      <c r="CS303" s="81">
        <v>1002</v>
      </c>
      <c r="CU303" s="136" t="s">
        <v>873</v>
      </c>
      <c r="CV303" s="136" t="s">
        <v>874</v>
      </c>
      <c r="CW303" s="137">
        <v>6</v>
      </c>
      <c r="CX303" s="136" t="s">
        <v>529</v>
      </c>
      <c r="CY303" s="136" t="s">
        <v>1139</v>
      </c>
      <c r="CZ303" s="138">
        <v>1027</v>
      </c>
      <c r="DB303" s="136" t="s">
        <v>910</v>
      </c>
      <c r="DC303" s="136" t="s">
        <v>911</v>
      </c>
      <c r="DD303" s="137">
        <v>4</v>
      </c>
      <c r="DE303" s="136" t="s">
        <v>529</v>
      </c>
      <c r="DF303" s="136" t="s">
        <v>2314</v>
      </c>
      <c r="DG303" s="144">
        <v>1031</v>
      </c>
      <c r="DI303" s="136" t="s">
        <v>2270</v>
      </c>
      <c r="DJ303" s="136" t="s">
        <v>848</v>
      </c>
      <c r="DK303" s="137">
        <v>3</v>
      </c>
      <c r="DL303" s="136" t="s">
        <v>2046</v>
      </c>
      <c r="DM303" s="136" t="s">
        <v>2425</v>
      </c>
      <c r="DN303" s="144">
        <v>1603</v>
      </c>
    </row>
    <row r="304" spans="1:118" x14ac:dyDescent="0.25">
      <c r="A304" s="81" t="s">
        <v>864</v>
      </c>
      <c r="B304" s="81" t="s">
        <v>865</v>
      </c>
      <c r="C304" s="81">
        <v>6</v>
      </c>
      <c r="D304" s="81" t="s">
        <v>436</v>
      </c>
      <c r="E304" s="81" t="s">
        <v>1747</v>
      </c>
      <c r="F304" s="81">
        <v>1446</v>
      </c>
      <c r="H304" s="81" t="s">
        <v>852</v>
      </c>
      <c r="I304" s="81" t="s">
        <v>853</v>
      </c>
      <c r="J304" s="81">
        <v>12</v>
      </c>
      <c r="K304" s="81" t="s">
        <v>436</v>
      </c>
      <c r="L304" s="81" t="s">
        <v>1800</v>
      </c>
      <c r="M304" s="81">
        <v>1104</v>
      </c>
      <c r="O304" s="81" t="s">
        <v>770</v>
      </c>
      <c r="P304" s="81" t="s">
        <v>771</v>
      </c>
      <c r="Q304" s="81">
        <v>4</v>
      </c>
      <c r="R304" s="81" t="s">
        <v>436</v>
      </c>
      <c r="S304" s="81" t="s">
        <v>1883</v>
      </c>
      <c r="T304" s="81">
        <v>1009</v>
      </c>
      <c r="V304" s="81" t="s">
        <v>747</v>
      </c>
      <c r="W304" s="81" t="s">
        <v>748</v>
      </c>
      <c r="X304" s="81">
        <v>12</v>
      </c>
      <c r="Y304" s="81" t="s">
        <v>436</v>
      </c>
      <c r="Z304" s="81" t="s">
        <v>1249</v>
      </c>
      <c r="AA304" s="81">
        <v>1121</v>
      </c>
      <c r="AC304" s="81" t="s">
        <v>798</v>
      </c>
      <c r="AD304" s="81" t="s">
        <v>799</v>
      </c>
      <c r="AE304" s="81">
        <v>12</v>
      </c>
      <c r="AF304" s="81" t="s">
        <v>437</v>
      </c>
      <c r="AG304" s="81" t="s">
        <v>1707</v>
      </c>
      <c r="AH304" s="81">
        <v>1110</v>
      </c>
      <c r="AJ304" s="81" t="s">
        <v>979</v>
      </c>
      <c r="AK304" s="81" t="s">
        <v>980</v>
      </c>
      <c r="AL304" s="81">
        <v>12</v>
      </c>
      <c r="AM304" s="81" t="s">
        <v>529</v>
      </c>
      <c r="AN304" s="81" t="s">
        <v>1238</v>
      </c>
      <c r="AO304" s="81">
        <v>1399</v>
      </c>
      <c r="AQ304" s="81" t="s">
        <v>942</v>
      </c>
      <c r="AR304" s="81" t="s">
        <v>943</v>
      </c>
      <c r="AS304" s="81">
        <v>12</v>
      </c>
      <c r="AT304" s="81" t="s">
        <v>436</v>
      </c>
      <c r="AU304" s="81" t="s">
        <v>552</v>
      </c>
      <c r="AV304" s="81">
        <v>1116</v>
      </c>
      <c r="AX304" s="81" t="s">
        <v>749</v>
      </c>
      <c r="AY304" s="81" t="s">
        <v>750</v>
      </c>
      <c r="AZ304" s="81">
        <v>24</v>
      </c>
      <c r="BA304" s="81" t="s">
        <v>529</v>
      </c>
      <c r="BB304" s="81" t="s">
        <v>1756</v>
      </c>
      <c r="BC304" s="81">
        <v>1037</v>
      </c>
      <c r="BE304" s="81" t="s">
        <v>737</v>
      </c>
      <c r="BF304" s="81" t="s">
        <v>738</v>
      </c>
      <c r="BG304" s="81">
        <v>6</v>
      </c>
      <c r="BH304" s="81" t="s">
        <v>436</v>
      </c>
      <c r="BI304" s="81" t="s">
        <v>1142</v>
      </c>
      <c r="BJ304" s="81">
        <v>1168</v>
      </c>
      <c r="BL304" s="81" t="s">
        <v>751</v>
      </c>
      <c r="BM304" s="81" t="s">
        <v>752</v>
      </c>
      <c r="BN304" s="81">
        <v>12</v>
      </c>
      <c r="BO304" s="81" t="s">
        <v>529</v>
      </c>
      <c r="BP304" s="81" t="s">
        <v>1923</v>
      </c>
      <c r="BQ304" s="81">
        <v>1126</v>
      </c>
      <c r="BS304" s="81" t="s">
        <v>826</v>
      </c>
      <c r="BT304" s="81" t="s">
        <v>827</v>
      </c>
      <c r="BU304" s="81">
        <v>50</v>
      </c>
      <c r="BV304" s="81" t="s">
        <v>529</v>
      </c>
      <c r="BW304" s="81" t="s">
        <v>1128</v>
      </c>
      <c r="BX304" s="81">
        <v>1031</v>
      </c>
      <c r="BZ304" s="81" t="s">
        <v>755</v>
      </c>
      <c r="CA304" s="81" t="s">
        <v>756</v>
      </c>
      <c r="CB304" s="81">
        <v>12</v>
      </c>
      <c r="CC304" s="81" t="s">
        <v>436</v>
      </c>
      <c r="CD304" s="81" t="s">
        <v>1123</v>
      </c>
      <c r="CE304" s="81">
        <v>1392</v>
      </c>
      <c r="CG304" s="81" t="s">
        <v>908</v>
      </c>
      <c r="CH304" s="81" t="s">
        <v>909</v>
      </c>
      <c r="CI304" s="81">
        <v>24</v>
      </c>
      <c r="CJ304" s="81" t="s">
        <v>529</v>
      </c>
      <c r="CK304" s="81" t="s">
        <v>1139</v>
      </c>
      <c r="CL304" s="81">
        <v>1027</v>
      </c>
      <c r="CN304" s="81" t="s">
        <v>910</v>
      </c>
      <c r="CO304" s="81" t="s">
        <v>911</v>
      </c>
      <c r="CP304" s="81">
        <v>4</v>
      </c>
      <c r="CQ304" s="81" t="s">
        <v>529</v>
      </c>
      <c r="CR304" s="81" t="s">
        <v>1128</v>
      </c>
      <c r="CS304" s="81">
        <v>1031</v>
      </c>
      <c r="CU304" s="136" t="s">
        <v>768</v>
      </c>
      <c r="CV304" s="136" t="s">
        <v>769</v>
      </c>
      <c r="CW304" s="137">
        <v>4</v>
      </c>
      <c r="CX304" s="136" t="s">
        <v>529</v>
      </c>
      <c r="CY304" s="136" t="s">
        <v>1132</v>
      </c>
      <c r="CZ304" s="138">
        <v>1081</v>
      </c>
      <c r="DB304" s="136" t="s">
        <v>910</v>
      </c>
      <c r="DC304" s="136" t="s">
        <v>911</v>
      </c>
      <c r="DD304" s="137">
        <v>2</v>
      </c>
      <c r="DE304" s="136" t="s">
        <v>436</v>
      </c>
      <c r="DF304" s="136" t="s">
        <v>2220</v>
      </c>
      <c r="DG304" s="144">
        <v>1570</v>
      </c>
      <c r="DI304" s="136" t="s">
        <v>2270</v>
      </c>
      <c r="DJ304" s="136" t="s">
        <v>848</v>
      </c>
      <c r="DK304" s="137">
        <v>24</v>
      </c>
      <c r="DL304" s="136" t="s">
        <v>436</v>
      </c>
      <c r="DM304" s="136" t="s">
        <v>2109</v>
      </c>
      <c r="DN304" s="144">
        <v>1025</v>
      </c>
    </row>
    <row r="305" spans="1:118" x14ac:dyDescent="0.25">
      <c r="A305" s="81" t="s">
        <v>727</v>
      </c>
      <c r="B305" s="81" t="s">
        <v>728</v>
      </c>
      <c r="C305" s="81">
        <v>4</v>
      </c>
      <c r="D305" s="81" t="s">
        <v>436</v>
      </c>
      <c r="E305" s="81" t="s">
        <v>1747</v>
      </c>
      <c r="F305" s="81">
        <v>1446</v>
      </c>
      <c r="H305" s="81" t="s">
        <v>1060</v>
      </c>
      <c r="I305" s="81" t="s">
        <v>787</v>
      </c>
      <c r="J305" s="81">
        <v>12</v>
      </c>
      <c r="K305" s="81" t="s">
        <v>436</v>
      </c>
      <c r="L305" s="81" t="s">
        <v>1800</v>
      </c>
      <c r="M305" s="81">
        <v>1104</v>
      </c>
      <c r="O305" s="81" t="s">
        <v>948</v>
      </c>
      <c r="P305" s="81" t="s">
        <v>985</v>
      </c>
      <c r="Q305" s="81">
        <v>8</v>
      </c>
      <c r="R305" s="81" t="s">
        <v>436</v>
      </c>
      <c r="S305" s="81" t="s">
        <v>1883</v>
      </c>
      <c r="T305" s="81">
        <v>1009</v>
      </c>
      <c r="V305" s="81" t="s">
        <v>747</v>
      </c>
      <c r="W305" s="81" t="s">
        <v>748</v>
      </c>
      <c r="X305" s="81">
        <v>12</v>
      </c>
      <c r="Y305" s="81" t="s">
        <v>436</v>
      </c>
      <c r="Z305" s="81" t="s">
        <v>1249</v>
      </c>
      <c r="AA305" s="81">
        <v>1121</v>
      </c>
      <c r="AC305" s="81" t="s">
        <v>798</v>
      </c>
      <c r="AD305" s="81" t="s">
        <v>799</v>
      </c>
      <c r="AE305" s="81">
        <v>12</v>
      </c>
      <c r="AF305" s="81" t="s">
        <v>436</v>
      </c>
      <c r="AG305" s="81" t="s">
        <v>1749</v>
      </c>
      <c r="AH305" s="81">
        <v>1251</v>
      </c>
      <c r="AJ305" s="81" t="s">
        <v>895</v>
      </c>
      <c r="AK305" s="81" t="s">
        <v>896</v>
      </c>
      <c r="AL305" s="81">
        <v>12</v>
      </c>
      <c r="AM305" s="81" t="s">
        <v>529</v>
      </c>
      <c r="AN305" s="81" t="s">
        <v>1238</v>
      </c>
      <c r="AO305" s="81">
        <v>1399</v>
      </c>
      <c r="AQ305" s="81" t="s">
        <v>893</v>
      </c>
      <c r="AR305" s="81" t="s">
        <v>894</v>
      </c>
      <c r="AS305" s="81">
        <v>12</v>
      </c>
      <c r="AT305" s="81" t="s">
        <v>436</v>
      </c>
      <c r="AU305" s="81" t="s">
        <v>552</v>
      </c>
      <c r="AV305" s="81">
        <v>1116</v>
      </c>
      <c r="AX305" s="81" t="s">
        <v>749</v>
      </c>
      <c r="AY305" s="81" t="s">
        <v>750</v>
      </c>
      <c r="AZ305" s="81">
        <v>48</v>
      </c>
      <c r="BA305" s="81" t="s">
        <v>436</v>
      </c>
      <c r="BB305" s="81" t="s">
        <v>1834</v>
      </c>
      <c r="BC305" s="81">
        <v>1163</v>
      </c>
      <c r="BE305" s="81" t="s">
        <v>733</v>
      </c>
      <c r="BF305" s="81" t="s">
        <v>734</v>
      </c>
      <c r="BG305" s="81">
        <v>4</v>
      </c>
      <c r="BH305" s="81" t="s">
        <v>436</v>
      </c>
      <c r="BI305" s="81" t="s">
        <v>1142</v>
      </c>
      <c r="BJ305" s="81">
        <v>1168</v>
      </c>
      <c r="BL305" s="81" t="s">
        <v>979</v>
      </c>
      <c r="BM305" s="81" t="s">
        <v>980</v>
      </c>
      <c r="BN305" s="81">
        <v>12</v>
      </c>
      <c r="BO305" s="81" t="s">
        <v>529</v>
      </c>
      <c r="BP305" s="81" t="s">
        <v>1923</v>
      </c>
      <c r="BQ305" s="81">
        <v>1126</v>
      </c>
      <c r="BS305" s="81" t="s">
        <v>832</v>
      </c>
      <c r="BT305" s="81" t="s">
        <v>833</v>
      </c>
      <c r="BU305" s="81">
        <v>2</v>
      </c>
      <c r="BV305" s="81" t="s">
        <v>437</v>
      </c>
      <c r="BW305" s="81" t="s">
        <v>2178</v>
      </c>
      <c r="BX305" s="81">
        <v>1147</v>
      </c>
      <c r="BZ305" s="81" t="s">
        <v>930</v>
      </c>
      <c r="CA305" s="81" t="s">
        <v>931</v>
      </c>
      <c r="CB305" s="81">
        <v>4</v>
      </c>
      <c r="CC305" s="81" t="s">
        <v>436</v>
      </c>
      <c r="CD305" s="81" t="s">
        <v>1123</v>
      </c>
      <c r="CE305" s="81">
        <v>1392</v>
      </c>
      <c r="CG305" s="81" t="s">
        <v>830</v>
      </c>
      <c r="CH305" s="81" t="s">
        <v>831</v>
      </c>
      <c r="CI305" s="81">
        <v>10</v>
      </c>
      <c r="CJ305" s="81" t="s">
        <v>436</v>
      </c>
      <c r="CK305" s="81" t="s">
        <v>1866</v>
      </c>
      <c r="CL305" s="81">
        <v>1508</v>
      </c>
      <c r="CN305" s="81" t="s">
        <v>2321</v>
      </c>
      <c r="CO305" s="81" t="s">
        <v>901</v>
      </c>
      <c r="CP305" s="81">
        <v>4</v>
      </c>
      <c r="CQ305" s="81" t="s">
        <v>529</v>
      </c>
      <c r="CR305" s="81" t="s">
        <v>1128</v>
      </c>
      <c r="CS305" s="81">
        <v>1031</v>
      </c>
      <c r="CU305" s="136" t="s">
        <v>948</v>
      </c>
      <c r="CV305" s="136" t="s">
        <v>949</v>
      </c>
      <c r="CW305" s="137">
        <v>4</v>
      </c>
      <c r="CX305" s="136" t="s">
        <v>436</v>
      </c>
      <c r="CY305" s="136" t="s">
        <v>2365</v>
      </c>
      <c r="CZ305" s="138">
        <v>1594</v>
      </c>
      <c r="DB305" s="136" t="s">
        <v>910</v>
      </c>
      <c r="DC305" s="136" t="s">
        <v>911</v>
      </c>
      <c r="DD305" s="137">
        <v>2</v>
      </c>
      <c r="DE305" s="136" t="s">
        <v>529</v>
      </c>
      <c r="DF305" s="136" t="s">
        <v>1157</v>
      </c>
      <c r="DG305" s="144">
        <v>1399</v>
      </c>
      <c r="DI305" s="136" t="s">
        <v>2270</v>
      </c>
      <c r="DJ305" s="136" t="s">
        <v>848</v>
      </c>
      <c r="DK305" s="137">
        <v>6</v>
      </c>
      <c r="DL305" s="136" t="s">
        <v>437</v>
      </c>
      <c r="DM305" s="136" t="s">
        <v>1729</v>
      </c>
      <c r="DN305" s="144">
        <v>1191</v>
      </c>
    </row>
    <row r="306" spans="1:118" x14ac:dyDescent="0.25">
      <c r="A306" s="81" t="s">
        <v>852</v>
      </c>
      <c r="B306" s="81" t="s">
        <v>853</v>
      </c>
      <c r="C306" s="81">
        <v>24</v>
      </c>
      <c r="D306" s="81" t="s">
        <v>436</v>
      </c>
      <c r="E306" s="81" t="s">
        <v>1747</v>
      </c>
      <c r="F306" s="81">
        <v>1446</v>
      </c>
      <c r="H306" s="81" t="s">
        <v>2320</v>
      </c>
      <c r="I306" s="81" t="s">
        <v>1059</v>
      </c>
      <c r="J306" s="81">
        <v>12</v>
      </c>
      <c r="K306" s="81" t="s">
        <v>436</v>
      </c>
      <c r="L306" s="81" t="s">
        <v>1800</v>
      </c>
      <c r="M306" s="81">
        <v>1104</v>
      </c>
      <c r="O306" s="81" t="s">
        <v>729</v>
      </c>
      <c r="P306" s="81" t="s">
        <v>730</v>
      </c>
      <c r="Q306" s="81">
        <v>4</v>
      </c>
      <c r="R306" s="81" t="s">
        <v>436</v>
      </c>
      <c r="S306" s="81" t="s">
        <v>1883</v>
      </c>
      <c r="T306" s="81">
        <v>1009</v>
      </c>
      <c r="V306" s="81" t="s">
        <v>869</v>
      </c>
      <c r="W306" s="81" t="s">
        <v>870</v>
      </c>
      <c r="X306" s="81">
        <v>12</v>
      </c>
      <c r="Y306" s="81" t="s">
        <v>436</v>
      </c>
      <c r="Z306" s="81" t="s">
        <v>1249</v>
      </c>
      <c r="AA306" s="81">
        <v>1121</v>
      </c>
      <c r="AC306" s="81" t="s">
        <v>942</v>
      </c>
      <c r="AD306" s="81" t="s">
        <v>943</v>
      </c>
      <c r="AE306" s="81">
        <v>12</v>
      </c>
      <c r="AF306" s="81" t="s">
        <v>437</v>
      </c>
      <c r="AG306" s="81" t="s">
        <v>1236</v>
      </c>
      <c r="AH306" s="81">
        <v>1506</v>
      </c>
      <c r="AJ306" s="81" t="s">
        <v>804</v>
      </c>
      <c r="AK306" s="81" t="s">
        <v>805</v>
      </c>
      <c r="AL306" s="81">
        <v>12</v>
      </c>
      <c r="AM306" s="81" t="s">
        <v>529</v>
      </c>
      <c r="AN306" s="81" t="s">
        <v>1238</v>
      </c>
      <c r="AO306" s="81">
        <v>1399</v>
      </c>
      <c r="AQ306" s="81" t="s">
        <v>946</v>
      </c>
      <c r="AR306" s="81" t="s">
        <v>947</v>
      </c>
      <c r="AS306" s="81">
        <v>12</v>
      </c>
      <c r="AT306" s="81" t="s">
        <v>436</v>
      </c>
      <c r="AU306" s="81" t="s">
        <v>552</v>
      </c>
      <c r="AV306" s="81">
        <v>1116</v>
      </c>
      <c r="AX306" s="81" t="s">
        <v>749</v>
      </c>
      <c r="AY306" s="81" t="s">
        <v>750</v>
      </c>
      <c r="AZ306" s="81">
        <v>24</v>
      </c>
      <c r="BA306" s="81" t="s">
        <v>529</v>
      </c>
      <c r="BB306" s="81" t="s">
        <v>1127</v>
      </c>
      <c r="BC306" s="81">
        <v>1123</v>
      </c>
      <c r="BE306" s="81" t="s">
        <v>832</v>
      </c>
      <c r="BF306" s="81" t="s">
        <v>833</v>
      </c>
      <c r="BG306" s="81">
        <v>4</v>
      </c>
      <c r="BH306" s="81" t="s">
        <v>436</v>
      </c>
      <c r="BI306" s="81" t="s">
        <v>1142</v>
      </c>
      <c r="BJ306" s="81">
        <v>1168</v>
      </c>
      <c r="BL306" s="81" t="s">
        <v>804</v>
      </c>
      <c r="BM306" s="81" t="s">
        <v>805</v>
      </c>
      <c r="BN306" s="81">
        <v>12</v>
      </c>
      <c r="BO306" s="81" t="s">
        <v>529</v>
      </c>
      <c r="BP306" s="81" t="s">
        <v>1923</v>
      </c>
      <c r="BQ306" s="81">
        <v>1126</v>
      </c>
      <c r="BS306" s="81" t="s">
        <v>772</v>
      </c>
      <c r="BT306" s="81" t="s">
        <v>773</v>
      </c>
      <c r="BU306" s="81">
        <v>8</v>
      </c>
      <c r="BV306" s="81" t="s">
        <v>436</v>
      </c>
      <c r="BW306" s="81" t="s">
        <v>717</v>
      </c>
      <c r="BX306" s="81">
        <v>1538</v>
      </c>
      <c r="BZ306" s="81" t="s">
        <v>869</v>
      </c>
      <c r="CA306" s="81" t="s">
        <v>870</v>
      </c>
      <c r="CB306" s="81">
        <v>12</v>
      </c>
      <c r="CC306" s="81" t="s">
        <v>436</v>
      </c>
      <c r="CD306" s="81" t="s">
        <v>1123</v>
      </c>
      <c r="CE306" s="81">
        <v>1392</v>
      </c>
      <c r="CG306" s="81" t="s">
        <v>849</v>
      </c>
      <c r="CH306" s="81" t="s">
        <v>850</v>
      </c>
      <c r="CI306" s="81">
        <v>15</v>
      </c>
      <c r="CJ306" s="81" t="s">
        <v>436</v>
      </c>
      <c r="CK306" s="81" t="s">
        <v>1866</v>
      </c>
      <c r="CL306" s="81">
        <v>1508</v>
      </c>
      <c r="CN306" s="81" t="s">
        <v>867</v>
      </c>
      <c r="CO306" s="81" t="s">
        <v>868</v>
      </c>
      <c r="CP306" s="81">
        <v>4</v>
      </c>
      <c r="CQ306" s="81" t="s">
        <v>529</v>
      </c>
      <c r="CR306" s="81" t="s">
        <v>1128</v>
      </c>
      <c r="CS306" s="81">
        <v>1031</v>
      </c>
      <c r="CU306" s="136" t="s">
        <v>873</v>
      </c>
      <c r="CV306" s="136" t="s">
        <v>874</v>
      </c>
      <c r="CW306" s="137">
        <v>6</v>
      </c>
      <c r="CX306" s="136" t="s">
        <v>529</v>
      </c>
      <c r="CY306" s="136" t="s">
        <v>1100</v>
      </c>
      <c r="CZ306" s="138">
        <v>1027</v>
      </c>
      <c r="DB306" s="136" t="s">
        <v>944</v>
      </c>
      <c r="DC306" s="136" t="s">
        <v>945</v>
      </c>
      <c r="DD306" s="137">
        <v>2</v>
      </c>
      <c r="DE306" s="136" t="s">
        <v>436</v>
      </c>
      <c r="DF306" s="136" t="s">
        <v>719</v>
      </c>
      <c r="DG306" s="144">
        <v>1540</v>
      </c>
      <c r="DI306" s="136" t="s">
        <v>2270</v>
      </c>
      <c r="DJ306" s="136" t="s">
        <v>848</v>
      </c>
      <c r="DK306" s="137">
        <v>18</v>
      </c>
      <c r="DL306" s="136" t="s">
        <v>436</v>
      </c>
      <c r="DM306" s="136" t="s">
        <v>2053</v>
      </c>
      <c r="DN306" s="144">
        <v>1553</v>
      </c>
    </row>
    <row r="307" spans="1:118" x14ac:dyDescent="0.25">
      <c r="A307" s="81" t="s">
        <v>895</v>
      </c>
      <c r="B307" s="81" t="s">
        <v>896</v>
      </c>
      <c r="C307" s="81">
        <v>12</v>
      </c>
      <c r="D307" s="81" t="s">
        <v>436</v>
      </c>
      <c r="E307" s="81" t="s">
        <v>1747</v>
      </c>
      <c r="F307" s="81">
        <v>1446</v>
      </c>
      <c r="H307" s="81" t="s">
        <v>948</v>
      </c>
      <c r="I307" s="81" t="s">
        <v>985</v>
      </c>
      <c r="J307" s="81">
        <v>4</v>
      </c>
      <c r="K307" s="81" t="s">
        <v>436</v>
      </c>
      <c r="L307" s="81" t="s">
        <v>1800</v>
      </c>
      <c r="M307" s="81">
        <v>1104</v>
      </c>
      <c r="O307" s="81" t="s">
        <v>860</v>
      </c>
      <c r="P307" s="81" t="s">
        <v>861</v>
      </c>
      <c r="Q307" s="81">
        <v>4</v>
      </c>
      <c r="R307" s="81" t="s">
        <v>529</v>
      </c>
      <c r="S307" s="81" t="s">
        <v>1102</v>
      </c>
      <c r="T307" s="81">
        <v>1081</v>
      </c>
      <c r="V307" s="81" t="s">
        <v>798</v>
      </c>
      <c r="W307" s="81" t="s">
        <v>799</v>
      </c>
      <c r="X307" s="81">
        <v>12</v>
      </c>
      <c r="Y307" s="81" t="s">
        <v>436</v>
      </c>
      <c r="Z307" s="81" t="s">
        <v>1249</v>
      </c>
      <c r="AA307" s="81">
        <v>1121</v>
      </c>
      <c r="AC307" s="81" t="s">
        <v>852</v>
      </c>
      <c r="AD307" s="81" t="s">
        <v>853</v>
      </c>
      <c r="AE307" s="81">
        <v>12</v>
      </c>
      <c r="AF307" s="81" t="s">
        <v>529</v>
      </c>
      <c r="AG307" s="81" t="s">
        <v>1240</v>
      </c>
      <c r="AH307" s="81">
        <v>1378</v>
      </c>
      <c r="AJ307" s="81" t="s">
        <v>908</v>
      </c>
      <c r="AK307" s="81" t="s">
        <v>909</v>
      </c>
      <c r="AL307" s="81">
        <v>12</v>
      </c>
      <c r="AM307" s="81" t="s">
        <v>529</v>
      </c>
      <c r="AN307" s="81" t="s">
        <v>1238</v>
      </c>
      <c r="AO307" s="81">
        <v>1399</v>
      </c>
      <c r="AQ307" s="81" t="s">
        <v>1034</v>
      </c>
      <c r="AR307" s="81" t="s">
        <v>987</v>
      </c>
      <c r="AS307" s="81">
        <v>12</v>
      </c>
      <c r="AT307" s="81" t="s">
        <v>436</v>
      </c>
      <c r="AU307" s="81" t="s">
        <v>552</v>
      </c>
      <c r="AV307" s="81">
        <v>1116</v>
      </c>
      <c r="AX307" s="81" t="s">
        <v>749</v>
      </c>
      <c r="AY307" s="81" t="s">
        <v>750</v>
      </c>
      <c r="AZ307" s="81">
        <v>24</v>
      </c>
      <c r="BA307" s="81" t="s">
        <v>436</v>
      </c>
      <c r="BB307" s="81" t="s">
        <v>1872</v>
      </c>
      <c r="BC307" s="81">
        <v>1133</v>
      </c>
      <c r="BE307" s="81" t="s">
        <v>729</v>
      </c>
      <c r="BF307" s="81" t="s">
        <v>730</v>
      </c>
      <c r="BG307" s="81">
        <v>4</v>
      </c>
      <c r="BH307" s="81" t="s">
        <v>436</v>
      </c>
      <c r="BI307" s="81" t="s">
        <v>1142</v>
      </c>
      <c r="BJ307" s="81">
        <v>1168</v>
      </c>
      <c r="BL307" s="81" t="s">
        <v>782</v>
      </c>
      <c r="BM307" s="81" t="s">
        <v>783</v>
      </c>
      <c r="BN307" s="81">
        <v>12</v>
      </c>
      <c r="BO307" s="81" t="s">
        <v>529</v>
      </c>
      <c r="BP307" s="81" t="s">
        <v>1923</v>
      </c>
      <c r="BQ307" s="81">
        <v>1126</v>
      </c>
      <c r="BS307" s="81" t="s">
        <v>729</v>
      </c>
      <c r="BT307" s="81" t="s">
        <v>730</v>
      </c>
      <c r="BU307" s="81">
        <v>4</v>
      </c>
      <c r="BV307" s="81" t="s">
        <v>529</v>
      </c>
      <c r="BW307" s="81" t="s">
        <v>1149</v>
      </c>
      <c r="BX307" s="81">
        <v>1172</v>
      </c>
      <c r="BZ307" s="81" t="s">
        <v>867</v>
      </c>
      <c r="CA307" s="81" t="s">
        <v>868</v>
      </c>
      <c r="CB307" s="81">
        <v>4</v>
      </c>
      <c r="CC307" s="81" t="s">
        <v>436</v>
      </c>
      <c r="CD307" s="81" t="s">
        <v>1123</v>
      </c>
      <c r="CE307" s="81">
        <v>1392</v>
      </c>
      <c r="CG307" s="81" t="s">
        <v>765</v>
      </c>
      <c r="CH307" s="81" t="s">
        <v>766</v>
      </c>
      <c r="CI307" s="81">
        <v>6</v>
      </c>
      <c r="CJ307" s="81" t="s">
        <v>436</v>
      </c>
      <c r="CK307" s="81" t="s">
        <v>1156</v>
      </c>
      <c r="CL307" s="81">
        <v>1070</v>
      </c>
      <c r="CN307" s="81" t="s">
        <v>899</v>
      </c>
      <c r="CO307" s="81" t="s">
        <v>900</v>
      </c>
      <c r="CP307" s="81">
        <v>4</v>
      </c>
      <c r="CQ307" s="81" t="s">
        <v>529</v>
      </c>
      <c r="CR307" s="81" t="s">
        <v>1128</v>
      </c>
      <c r="CS307" s="81">
        <v>1031</v>
      </c>
      <c r="CU307" s="136" t="s">
        <v>772</v>
      </c>
      <c r="CV307" s="136" t="s">
        <v>773</v>
      </c>
      <c r="CW307" s="137">
        <v>4</v>
      </c>
      <c r="CX307" s="136" t="s">
        <v>436</v>
      </c>
      <c r="CY307" s="136" t="s">
        <v>1801</v>
      </c>
      <c r="CZ307" s="138">
        <v>1429</v>
      </c>
      <c r="DB307" s="136" t="s">
        <v>944</v>
      </c>
      <c r="DC307" s="136" t="s">
        <v>945</v>
      </c>
      <c r="DD307" s="137">
        <v>2</v>
      </c>
      <c r="DE307" s="136" t="s">
        <v>436</v>
      </c>
      <c r="DF307" s="136" t="s">
        <v>2409</v>
      </c>
      <c r="DG307" s="144">
        <v>1013</v>
      </c>
      <c r="DI307" s="136" t="s">
        <v>2270</v>
      </c>
      <c r="DJ307" s="136" t="s">
        <v>848</v>
      </c>
      <c r="DK307" s="137">
        <v>12</v>
      </c>
      <c r="DL307" s="136" t="s">
        <v>529</v>
      </c>
      <c r="DM307" s="136" t="s">
        <v>1726</v>
      </c>
      <c r="DN307" s="144">
        <v>1373</v>
      </c>
    </row>
    <row r="308" spans="1:118" x14ac:dyDescent="0.25">
      <c r="A308" s="81" t="s">
        <v>804</v>
      </c>
      <c r="B308" s="81" t="s">
        <v>805</v>
      </c>
      <c r="C308" s="81">
        <v>12</v>
      </c>
      <c r="D308" s="81" t="s">
        <v>436</v>
      </c>
      <c r="E308" s="81" t="s">
        <v>1747</v>
      </c>
      <c r="F308" s="81">
        <v>1446</v>
      </c>
      <c r="H308" s="81" t="s">
        <v>2227</v>
      </c>
      <c r="I308" s="81" t="s">
        <v>882</v>
      </c>
      <c r="J308" s="81">
        <v>4</v>
      </c>
      <c r="K308" s="81" t="s">
        <v>436</v>
      </c>
      <c r="L308" s="81" t="s">
        <v>1226</v>
      </c>
      <c r="M308" s="81">
        <v>1442</v>
      </c>
      <c r="O308" s="81" t="s">
        <v>1063</v>
      </c>
      <c r="P308" s="81" t="s">
        <v>1064</v>
      </c>
      <c r="Q308" s="81">
        <v>4</v>
      </c>
      <c r="R308" s="81" t="s">
        <v>529</v>
      </c>
      <c r="S308" s="81" t="s">
        <v>1102</v>
      </c>
      <c r="T308" s="81">
        <v>1081</v>
      </c>
      <c r="V308" s="81" t="s">
        <v>994</v>
      </c>
      <c r="W308" s="81" t="s">
        <v>995</v>
      </c>
      <c r="X308" s="81">
        <v>12</v>
      </c>
      <c r="Y308" s="81" t="s">
        <v>436</v>
      </c>
      <c r="Z308" s="81" t="s">
        <v>1249</v>
      </c>
      <c r="AA308" s="81">
        <v>1121</v>
      </c>
      <c r="AC308" s="81" t="s">
        <v>942</v>
      </c>
      <c r="AD308" s="81" t="s">
        <v>943</v>
      </c>
      <c r="AE308" s="81">
        <v>12</v>
      </c>
      <c r="AF308" s="81" t="s">
        <v>436</v>
      </c>
      <c r="AG308" s="81" t="s">
        <v>1692</v>
      </c>
      <c r="AH308" s="81">
        <v>1418</v>
      </c>
      <c r="AJ308" s="81" t="s">
        <v>1060</v>
      </c>
      <c r="AK308" s="81" t="s">
        <v>787</v>
      </c>
      <c r="AL308" s="81">
        <v>12</v>
      </c>
      <c r="AM308" s="81" t="s">
        <v>529</v>
      </c>
      <c r="AN308" s="81" t="s">
        <v>1238</v>
      </c>
      <c r="AO308" s="81">
        <v>1399</v>
      </c>
      <c r="AQ308" s="81" t="s">
        <v>745</v>
      </c>
      <c r="AR308" s="81" t="s">
        <v>746</v>
      </c>
      <c r="AS308" s="81">
        <v>12</v>
      </c>
      <c r="AT308" s="81" t="s">
        <v>436</v>
      </c>
      <c r="AU308" s="81" t="s">
        <v>552</v>
      </c>
      <c r="AV308" s="81">
        <v>1116</v>
      </c>
      <c r="AX308" s="81" t="s">
        <v>749</v>
      </c>
      <c r="AY308" s="81" t="s">
        <v>750</v>
      </c>
      <c r="AZ308" s="81">
        <v>24</v>
      </c>
      <c r="BA308" s="81" t="s">
        <v>529</v>
      </c>
      <c r="BB308" s="81" t="s">
        <v>1158</v>
      </c>
      <c r="BC308" s="81">
        <v>1378</v>
      </c>
      <c r="BE308" s="81" t="s">
        <v>737</v>
      </c>
      <c r="BF308" s="81" t="s">
        <v>738</v>
      </c>
      <c r="BG308" s="81">
        <v>1</v>
      </c>
      <c r="BH308" s="81" t="s">
        <v>2046</v>
      </c>
      <c r="BI308" s="81" t="s">
        <v>2155</v>
      </c>
      <c r="BJ308" s="81">
        <v>1556</v>
      </c>
      <c r="BL308" s="81" t="s">
        <v>962</v>
      </c>
      <c r="BM308" s="81" t="s">
        <v>2206</v>
      </c>
      <c r="BN308" s="81">
        <v>12</v>
      </c>
      <c r="BO308" s="81" t="s">
        <v>436</v>
      </c>
      <c r="BP308" s="81" t="s">
        <v>1097</v>
      </c>
      <c r="BQ308" s="81">
        <v>1392</v>
      </c>
      <c r="BS308" s="81" t="s">
        <v>737</v>
      </c>
      <c r="BT308" s="81" t="s">
        <v>738</v>
      </c>
      <c r="BU308" s="81">
        <v>4</v>
      </c>
      <c r="BV308" s="81" t="s">
        <v>436</v>
      </c>
      <c r="BW308" s="81" t="s">
        <v>553</v>
      </c>
      <c r="BX308" s="81">
        <v>1521</v>
      </c>
      <c r="BZ308" s="81" t="s">
        <v>862</v>
      </c>
      <c r="CA308" s="81" t="s">
        <v>863</v>
      </c>
      <c r="CB308" s="81">
        <v>4</v>
      </c>
      <c r="CC308" s="81" t="s">
        <v>436</v>
      </c>
      <c r="CD308" s="81" t="s">
        <v>1123</v>
      </c>
      <c r="CE308" s="81">
        <v>1392</v>
      </c>
      <c r="CG308" s="81" t="s">
        <v>812</v>
      </c>
      <c r="CH308" s="81" t="s">
        <v>813</v>
      </c>
      <c r="CI308" s="81">
        <v>4</v>
      </c>
      <c r="CJ308" s="81" t="s">
        <v>436</v>
      </c>
      <c r="CK308" s="81" t="s">
        <v>1156</v>
      </c>
      <c r="CL308" s="81">
        <v>1070</v>
      </c>
      <c r="CN308" s="81" t="s">
        <v>776</v>
      </c>
      <c r="CO308" s="81" t="s">
        <v>777</v>
      </c>
      <c r="CP308" s="81">
        <v>4</v>
      </c>
      <c r="CQ308" s="81" t="s">
        <v>529</v>
      </c>
      <c r="CR308" s="81" t="s">
        <v>1766</v>
      </c>
      <c r="CS308" s="81">
        <v>1002</v>
      </c>
      <c r="CU308" s="136" t="s">
        <v>733</v>
      </c>
      <c r="CV308" s="136" t="s">
        <v>734</v>
      </c>
      <c r="CW308" s="137">
        <v>4</v>
      </c>
      <c r="CX308" s="136" t="s">
        <v>436</v>
      </c>
      <c r="CY308" s="136" t="s">
        <v>1114</v>
      </c>
      <c r="CZ308" s="138">
        <v>1011</v>
      </c>
      <c r="DB308" s="136" t="s">
        <v>944</v>
      </c>
      <c r="DC308" s="136" t="s">
        <v>945</v>
      </c>
      <c r="DD308" s="137">
        <v>2</v>
      </c>
      <c r="DE308" s="136" t="s">
        <v>436</v>
      </c>
      <c r="DF308" s="136" t="s">
        <v>1159</v>
      </c>
      <c r="DG308" s="144">
        <v>1513</v>
      </c>
      <c r="DI308" s="136" t="s">
        <v>2270</v>
      </c>
      <c r="DJ308" s="136" t="s">
        <v>848</v>
      </c>
      <c r="DK308" s="137">
        <v>3</v>
      </c>
      <c r="DL308" s="136" t="s">
        <v>2046</v>
      </c>
      <c r="DM308" s="136" t="s">
        <v>2425</v>
      </c>
      <c r="DN308" s="144">
        <v>1603</v>
      </c>
    </row>
    <row r="309" spans="1:118" x14ac:dyDescent="0.25">
      <c r="A309" s="81" t="s">
        <v>745</v>
      </c>
      <c r="B309" s="81" t="s">
        <v>746</v>
      </c>
      <c r="C309" s="81">
        <v>24</v>
      </c>
      <c r="D309" s="81" t="s">
        <v>436</v>
      </c>
      <c r="E309" s="81" t="s">
        <v>1747</v>
      </c>
      <c r="F309" s="81">
        <v>1446</v>
      </c>
      <c r="H309" s="81" t="s">
        <v>2263</v>
      </c>
      <c r="I309" s="81" t="s">
        <v>877</v>
      </c>
      <c r="J309" s="81">
        <v>4</v>
      </c>
      <c r="K309" s="81" t="s">
        <v>436</v>
      </c>
      <c r="L309" s="81" t="s">
        <v>1226</v>
      </c>
      <c r="M309" s="81">
        <v>1442</v>
      </c>
      <c r="O309" s="81" t="s">
        <v>768</v>
      </c>
      <c r="P309" s="81" t="s">
        <v>769</v>
      </c>
      <c r="Q309" s="81">
        <v>4</v>
      </c>
      <c r="R309" s="81" t="s">
        <v>529</v>
      </c>
      <c r="S309" s="81" t="s">
        <v>1102</v>
      </c>
      <c r="T309" s="81">
        <v>1081</v>
      </c>
      <c r="V309" s="81" t="s">
        <v>908</v>
      </c>
      <c r="W309" s="81" t="s">
        <v>909</v>
      </c>
      <c r="X309" s="81">
        <v>24</v>
      </c>
      <c r="Y309" s="81" t="s">
        <v>436</v>
      </c>
      <c r="Z309" s="81" t="s">
        <v>1249</v>
      </c>
      <c r="AA309" s="81">
        <v>1121</v>
      </c>
      <c r="AC309" s="81" t="s">
        <v>942</v>
      </c>
      <c r="AD309" s="81" t="s">
        <v>943</v>
      </c>
      <c r="AE309" s="81">
        <v>12</v>
      </c>
      <c r="AF309" s="81" t="s">
        <v>436</v>
      </c>
      <c r="AG309" s="81" t="s">
        <v>1235</v>
      </c>
      <c r="AH309" s="81">
        <v>1091</v>
      </c>
      <c r="AJ309" s="81" t="s">
        <v>988</v>
      </c>
      <c r="AK309" s="81" t="s">
        <v>989</v>
      </c>
      <c r="AL309" s="81">
        <v>12</v>
      </c>
      <c r="AM309" s="81" t="s">
        <v>529</v>
      </c>
      <c r="AN309" s="81" t="s">
        <v>1238</v>
      </c>
      <c r="AO309" s="81">
        <v>1399</v>
      </c>
      <c r="AQ309" s="81" t="s">
        <v>826</v>
      </c>
      <c r="AR309" s="81" t="s">
        <v>827</v>
      </c>
      <c r="AS309" s="81">
        <v>24</v>
      </c>
      <c r="AT309" s="81" t="s">
        <v>436</v>
      </c>
      <c r="AU309" s="81" t="s">
        <v>552</v>
      </c>
      <c r="AV309" s="81">
        <v>1116</v>
      </c>
      <c r="AX309" s="81" t="s">
        <v>749</v>
      </c>
      <c r="AY309" s="81" t="s">
        <v>750</v>
      </c>
      <c r="AZ309" s="81">
        <v>24</v>
      </c>
      <c r="BA309" s="81" t="s">
        <v>436</v>
      </c>
      <c r="BB309" s="81" t="s">
        <v>1108</v>
      </c>
      <c r="BC309" s="81">
        <v>1240</v>
      </c>
      <c r="BE309" s="81" t="s">
        <v>733</v>
      </c>
      <c r="BF309" s="81" t="s">
        <v>734</v>
      </c>
      <c r="BG309" s="81">
        <v>4</v>
      </c>
      <c r="BH309" s="81" t="s">
        <v>2046</v>
      </c>
      <c r="BI309" s="81" t="s">
        <v>2155</v>
      </c>
      <c r="BJ309" s="81">
        <v>1556</v>
      </c>
      <c r="BL309" s="81" t="s">
        <v>963</v>
      </c>
      <c r="BM309" s="81" t="s">
        <v>964</v>
      </c>
      <c r="BN309" s="81">
        <v>12</v>
      </c>
      <c r="BO309" s="81" t="s">
        <v>436</v>
      </c>
      <c r="BP309" s="81" t="s">
        <v>1097</v>
      </c>
      <c r="BQ309" s="81">
        <v>1392</v>
      </c>
      <c r="BS309" s="81" t="s">
        <v>729</v>
      </c>
      <c r="BT309" s="81" t="s">
        <v>730</v>
      </c>
      <c r="BU309" s="81">
        <v>10</v>
      </c>
      <c r="BV309" s="81" t="s">
        <v>436</v>
      </c>
      <c r="BW309" s="81" t="s">
        <v>553</v>
      </c>
      <c r="BX309" s="81">
        <v>1521</v>
      </c>
      <c r="BZ309" s="81" t="s">
        <v>772</v>
      </c>
      <c r="CA309" s="81" t="s">
        <v>773</v>
      </c>
      <c r="CB309" s="81">
        <v>4</v>
      </c>
      <c r="CC309" s="81" t="s">
        <v>436</v>
      </c>
      <c r="CD309" s="81" t="s">
        <v>1123</v>
      </c>
      <c r="CE309" s="81">
        <v>1392</v>
      </c>
      <c r="CG309" s="81" t="s">
        <v>772</v>
      </c>
      <c r="CH309" s="81" t="s">
        <v>773</v>
      </c>
      <c r="CI309" s="81">
        <v>2</v>
      </c>
      <c r="CJ309" s="81" t="s">
        <v>436</v>
      </c>
      <c r="CK309" s="81" t="s">
        <v>1156</v>
      </c>
      <c r="CL309" s="81">
        <v>1070</v>
      </c>
      <c r="CN309" s="81" t="s">
        <v>875</v>
      </c>
      <c r="CO309" s="81" t="s">
        <v>876</v>
      </c>
      <c r="CP309" s="81">
        <v>4</v>
      </c>
      <c r="CQ309" s="81" t="s">
        <v>436</v>
      </c>
      <c r="CR309" s="81" t="s">
        <v>2310</v>
      </c>
      <c r="CS309" s="81">
        <v>1160</v>
      </c>
      <c r="CU309" s="136" t="s">
        <v>906</v>
      </c>
      <c r="CV309" s="136" t="s">
        <v>907</v>
      </c>
      <c r="CW309" s="137">
        <v>4</v>
      </c>
      <c r="CX309" s="136" t="s">
        <v>436</v>
      </c>
      <c r="CY309" s="136" t="s">
        <v>2407</v>
      </c>
      <c r="CZ309" s="138">
        <v>1117</v>
      </c>
      <c r="DB309" s="136" t="s">
        <v>2323</v>
      </c>
      <c r="DC309" s="136" t="s">
        <v>851</v>
      </c>
      <c r="DD309" s="137">
        <v>2</v>
      </c>
      <c r="DE309" s="136" t="s">
        <v>436</v>
      </c>
      <c r="DF309" s="136" t="s">
        <v>2310</v>
      </c>
      <c r="DG309" s="144">
        <v>1160</v>
      </c>
      <c r="DI309" s="136" t="s">
        <v>2270</v>
      </c>
      <c r="DJ309" s="136" t="s">
        <v>848</v>
      </c>
      <c r="DK309" s="137">
        <v>12</v>
      </c>
      <c r="DL309" s="136" t="s">
        <v>436</v>
      </c>
      <c r="DM309" s="136" t="s">
        <v>1189</v>
      </c>
      <c r="DN309" s="144">
        <v>1262</v>
      </c>
    </row>
    <row r="310" spans="1:118" x14ac:dyDescent="0.25">
      <c r="A310" s="81" t="s">
        <v>747</v>
      </c>
      <c r="B310" s="81" t="s">
        <v>748</v>
      </c>
      <c r="C310" s="81">
        <v>12</v>
      </c>
      <c r="D310" s="81" t="s">
        <v>436</v>
      </c>
      <c r="E310" s="81" t="s">
        <v>1747</v>
      </c>
      <c r="F310" s="81">
        <v>1446</v>
      </c>
      <c r="H310" s="81" t="s">
        <v>847</v>
      </c>
      <c r="I310" s="81" t="s">
        <v>848</v>
      </c>
      <c r="J310" s="81">
        <v>6</v>
      </c>
      <c r="K310" s="81" t="s">
        <v>436</v>
      </c>
      <c r="L310" s="81" t="s">
        <v>1226</v>
      </c>
      <c r="M310" s="81">
        <v>1442</v>
      </c>
      <c r="O310" s="81" t="s">
        <v>845</v>
      </c>
      <c r="P310" s="81" t="s">
        <v>846</v>
      </c>
      <c r="Q310" s="81">
        <v>4</v>
      </c>
      <c r="R310" s="81" t="s">
        <v>529</v>
      </c>
      <c r="S310" s="81" t="s">
        <v>1102</v>
      </c>
      <c r="T310" s="81">
        <v>1081</v>
      </c>
      <c r="V310" s="81" t="s">
        <v>940</v>
      </c>
      <c r="W310" s="81" t="s">
        <v>941</v>
      </c>
      <c r="X310" s="81">
        <v>24</v>
      </c>
      <c r="Y310" s="81" t="s">
        <v>436</v>
      </c>
      <c r="Z310" s="81" t="s">
        <v>1249</v>
      </c>
      <c r="AA310" s="81">
        <v>1121</v>
      </c>
      <c r="AC310" s="81" t="s">
        <v>798</v>
      </c>
      <c r="AD310" s="81" t="s">
        <v>799</v>
      </c>
      <c r="AE310" s="81">
        <v>12</v>
      </c>
      <c r="AF310" s="81" t="s">
        <v>529</v>
      </c>
      <c r="AG310" s="81" t="s">
        <v>1720</v>
      </c>
      <c r="AH310" s="81">
        <v>1101</v>
      </c>
      <c r="AJ310" s="81" t="s">
        <v>979</v>
      </c>
      <c r="AK310" s="81" t="s">
        <v>980</v>
      </c>
      <c r="AL310" s="81">
        <v>12</v>
      </c>
      <c r="AM310" s="81" t="s">
        <v>436</v>
      </c>
      <c r="AN310" s="81" t="s">
        <v>1156</v>
      </c>
      <c r="AO310" s="81">
        <v>1070</v>
      </c>
      <c r="AQ310" s="81" t="s">
        <v>727</v>
      </c>
      <c r="AR310" s="81" t="s">
        <v>728</v>
      </c>
      <c r="AS310" s="81">
        <v>4</v>
      </c>
      <c r="AT310" s="81" t="s">
        <v>436</v>
      </c>
      <c r="AU310" s="81" t="s">
        <v>1124</v>
      </c>
      <c r="AV310" s="81">
        <v>1013</v>
      </c>
      <c r="AX310" s="81" t="s">
        <v>749</v>
      </c>
      <c r="AY310" s="81" t="s">
        <v>750</v>
      </c>
      <c r="AZ310" s="81">
        <v>24</v>
      </c>
      <c r="BA310" s="81" t="s">
        <v>529</v>
      </c>
      <c r="BB310" s="81" t="s">
        <v>1756</v>
      </c>
      <c r="BC310" s="81">
        <v>1037</v>
      </c>
      <c r="BE310" s="81" t="s">
        <v>729</v>
      </c>
      <c r="BF310" s="81" t="s">
        <v>730</v>
      </c>
      <c r="BG310" s="81">
        <v>16</v>
      </c>
      <c r="BH310" s="81" t="s">
        <v>2046</v>
      </c>
      <c r="BI310" s="81" t="s">
        <v>2155</v>
      </c>
      <c r="BJ310" s="81">
        <v>1556</v>
      </c>
      <c r="BL310" s="81" t="s">
        <v>1676</v>
      </c>
      <c r="BM310" s="81" t="s">
        <v>1378</v>
      </c>
      <c r="BN310" s="81">
        <v>12</v>
      </c>
      <c r="BO310" s="81" t="s">
        <v>436</v>
      </c>
      <c r="BP310" s="81" t="s">
        <v>1097</v>
      </c>
      <c r="BQ310" s="81">
        <v>1392</v>
      </c>
      <c r="BS310" s="81" t="s">
        <v>847</v>
      </c>
      <c r="BT310" s="81" t="s">
        <v>848</v>
      </c>
      <c r="BU310" s="81">
        <v>6</v>
      </c>
      <c r="BV310" s="81" t="s">
        <v>529</v>
      </c>
      <c r="BW310" s="81" t="s">
        <v>1132</v>
      </c>
      <c r="BX310" s="81">
        <v>1081</v>
      </c>
      <c r="BZ310" s="81" t="s">
        <v>737</v>
      </c>
      <c r="CA310" s="81" t="s">
        <v>738</v>
      </c>
      <c r="CB310" s="81">
        <v>4</v>
      </c>
      <c r="CC310" s="81" t="s">
        <v>436</v>
      </c>
      <c r="CD310" s="81" t="s">
        <v>1123</v>
      </c>
      <c r="CE310" s="81">
        <v>1392</v>
      </c>
      <c r="CG310" s="81" t="s">
        <v>816</v>
      </c>
      <c r="CH310" s="81" t="s">
        <v>817</v>
      </c>
      <c r="CI310" s="81">
        <v>6</v>
      </c>
      <c r="CJ310" s="81" t="s">
        <v>436</v>
      </c>
      <c r="CK310" s="81" t="s">
        <v>1156</v>
      </c>
      <c r="CL310" s="81">
        <v>1070</v>
      </c>
      <c r="CN310" s="81" t="s">
        <v>770</v>
      </c>
      <c r="CO310" s="81" t="s">
        <v>771</v>
      </c>
      <c r="CP310" s="81">
        <v>4</v>
      </c>
      <c r="CQ310" s="81" t="s">
        <v>436</v>
      </c>
      <c r="CR310" s="81" t="s">
        <v>1690</v>
      </c>
      <c r="CS310" s="81">
        <v>1297</v>
      </c>
      <c r="CU310" s="136" t="s">
        <v>820</v>
      </c>
      <c r="CV310" s="136" t="s">
        <v>821</v>
      </c>
      <c r="CW310" s="137">
        <v>12</v>
      </c>
      <c r="CX310" s="136" t="s">
        <v>529</v>
      </c>
      <c r="CY310" s="136" t="s">
        <v>1100</v>
      </c>
      <c r="CZ310" s="138">
        <v>1027</v>
      </c>
      <c r="DB310" s="136" t="s">
        <v>2323</v>
      </c>
      <c r="DC310" s="136" t="s">
        <v>851</v>
      </c>
      <c r="DD310" s="137">
        <v>2</v>
      </c>
      <c r="DE310" s="136" t="s">
        <v>529</v>
      </c>
      <c r="DF310" s="136" t="s">
        <v>563</v>
      </c>
      <c r="DG310" s="144">
        <v>1532</v>
      </c>
      <c r="DI310" s="136" t="s">
        <v>2270</v>
      </c>
      <c r="DJ310" s="136" t="s">
        <v>848</v>
      </c>
      <c r="DK310" s="137">
        <v>12</v>
      </c>
      <c r="DL310" s="136" t="s">
        <v>436</v>
      </c>
      <c r="DM310" s="136" t="s">
        <v>1148</v>
      </c>
      <c r="DN310" s="144">
        <v>1091</v>
      </c>
    </row>
    <row r="311" spans="1:118" x14ac:dyDescent="0.25">
      <c r="A311" s="81" t="s">
        <v>908</v>
      </c>
      <c r="B311" s="81" t="s">
        <v>909</v>
      </c>
      <c r="C311" s="81">
        <v>12</v>
      </c>
      <c r="D311" s="81" t="s">
        <v>436</v>
      </c>
      <c r="E311" s="81" t="s">
        <v>1747</v>
      </c>
      <c r="F311" s="81">
        <v>1446</v>
      </c>
      <c r="H311" s="81" t="s">
        <v>889</v>
      </c>
      <c r="I311" s="81" t="s">
        <v>890</v>
      </c>
      <c r="J311" s="81">
        <v>2</v>
      </c>
      <c r="K311" s="81" t="s">
        <v>436</v>
      </c>
      <c r="L311" s="81" t="s">
        <v>1226</v>
      </c>
      <c r="M311" s="81">
        <v>1442</v>
      </c>
      <c r="O311" s="81" t="s">
        <v>741</v>
      </c>
      <c r="P311" s="81" t="s">
        <v>742</v>
      </c>
      <c r="Q311" s="81">
        <v>1</v>
      </c>
      <c r="R311" s="81" t="s">
        <v>436</v>
      </c>
      <c r="S311" s="81" t="s">
        <v>1233</v>
      </c>
      <c r="T311" s="81">
        <v>1481</v>
      </c>
      <c r="V311" s="81" t="s">
        <v>1041</v>
      </c>
      <c r="W311" s="81" t="s">
        <v>1042</v>
      </c>
      <c r="X311" s="81">
        <v>24</v>
      </c>
      <c r="Y311" s="81" t="s">
        <v>436</v>
      </c>
      <c r="Z311" s="81" t="s">
        <v>1249</v>
      </c>
      <c r="AA311" s="81">
        <v>1121</v>
      </c>
      <c r="AC311" s="81" t="s">
        <v>798</v>
      </c>
      <c r="AD311" s="81" t="s">
        <v>799</v>
      </c>
      <c r="AE311" s="81">
        <v>12</v>
      </c>
      <c r="AF311" s="81" t="s">
        <v>529</v>
      </c>
      <c r="AG311" s="81" t="s">
        <v>1227</v>
      </c>
      <c r="AH311" s="81">
        <v>1109</v>
      </c>
      <c r="AJ311" s="81" t="s">
        <v>908</v>
      </c>
      <c r="AK311" s="81" t="s">
        <v>909</v>
      </c>
      <c r="AL311" s="81">
        <v>12</v>
      </c>
      <c r="AM311" s="81" t="s">
        <v>436</v>
      </c>
      <c r="AN311" s="81" t="s">
        <v>1156</v>
      </c>
      <c r="AO311" s="81">
        <v>1070</v>
      </c>
      <c r="AQ311" s="81" t="s">
        <v>860</v>
      </c>
      <c r="AR311" s="81" t="s">
        <v>861</v>
      </c>
      <c r="AS311" s="81">
        <v>4</v>
      </c>
      <c r="AT311" s="81" t="s">
        <v>436</v>
      </c>
      <c r="AU311" s="81" t="s">
        <v>1143</v>
      </c>
      <c r="AV311" s="81">
        <v>1223</v>
      </c>
      <c r="AX311" s="81" t="s">
        <v>749</v>
      </c>
      <c r="AY311" s="81" t="s">
        <v>750</v>
      </c>
      <c r="AZ311" s="81">
        <v>48</v>
      </c>
      <c r="BA311" s="81" t="s">
        <v>436</v>
      </c>
      <c r="BB311" s="81" t="s">
        <v>1906</v>
      </c>
      <c r="BC311" s="81">
        <v>1025</v>
      </c>
      <c r="BE311" s="81" t="s">
        <v>765</v>
      </c>
      <c r="BF311" s="81" t="s">
        <v>766</v>
      </c>
      <c r="BG311" s="81">
        <v>4</v>
      </c>
      <c r="BH311" s="81" t="s">
        <v>436</v>
      </c>
      <c r="BI311" s="81" t="s">
        <v>2124</v>
      </c>
      <c r="BJ311" s="81">
        <v>1570</v>
      </c>
      <c r="BL311" s="81" t="s">
        <v>780</v>
      </c>
      <c r="BM311" s="81" t="s">
        <v>781</v>
      </c>
      <c r="BN311" s="81">
        <v>12</v>
      </c>
      <c r="BO311" s="81" t="s">
        <v>436</v>
      </c>
      <c r="BP311" s="81" t="s">
        <v>1097</v>
      </c>
      <c r="BQ311" s="81">
        <v>1392</v>
      </c>
      <c r="BS311" s="81" t="s">
        <v>852</v>
      </c>
      <c r="BT311" s="81" t="s">
        <v>853</v>
      </c>
      <c r="BU311" s="81">
        <v>12</v>
      </c>
      <c r="BV311" s="81" t="s">
        <v>529</v>
      </c>
      <c r="BW311" s="81" t="s">
        <v>1132</v>
      </c>
      <c r="BX311" s="81">
        <v>1081</v>
      </c>
      <c r="BZ311" s="81" t="s">
        <v>729</v>
      </c>
      <c r="CA311" s="81" t="s">
        <v>730</v>
      </c>
      <c r="CB311" s="81">
        <v>6</v>
      </c>
      <c r="CC311" s="81" t="s">
        <v>436</v>
      </c>
      <c r="CD311" s="81" t="s">
        <v>1123</v>
      </c>
      <c r="CE311" s="81">
        <v>1392</v>
      </c>
      <c r="CG311" s="81" t="s">
        <v>864</v>
      </c>
      <c r="CH311" s="81" t="s">
        <v>865</v>
      </c>
      <c r="CI311" s="81">
        <v>6</v>
      </c>
      <c r="CJ311" s="81" t="s">
        <v>436</v>
      </c>
      <c r="CK311" s="81" t="s">
        <v>1156</v>
      </c>
      <c r="CL311" s="81">
        <v>1070</v>
      </c>
      <c r="CN311" s="81" t="s">
        <v>772</v>
      </c>
      <c r="CO311" s="81" t="s">
        <v>773</v>
      </c>
      <c r="CP311" s="81">
        <v>4</v>
      </c>
      <c r="CQ311" s="81" t="s">
        <v>437</v>
      </c>
      <c r="CR311" s="81" t="s">
        <v>2311</v>
      </c>
      <c r="CS311" s="81">
        <v>1139</v>
      </c>
      <c r="CU311" s="136" t="s">
        <v>873</v>
      </c>
      <c r="CV311" s="136" t="s">
        <v>874</v>
      </c>
      <c r="CW311" s="137">
        <v>6</v>
      </c>
      <c r="CX311" s="136" t="s">
        <v>529</v>
      </c>
      <c r="CY311" s="136" t="s">
        <v>1104</v>
      </c>
      <c r="CZ311" s="138">
        <v>1037</v>
      </c>
      <c r="DB311" s="136" t="s">
        <v>2323</v>
      </c>
      <c r="DC311" s="136" t="s">
        <v>851</v>
      </c>
      <c r="DD311" s="137">
        <v>2</v>
      </c>
      <c r="DE311" s="136" t="s">
        <v>529</v>
      </c>
      <c r="DF311" s="136" t="s">
        <v>1133</v>
      </c>
      <c r="DG311" s="144">
        <v>1023</v>
      </c>
      <c r="DI311" s="136" t="s">
        <v>2270</v>
      </c>
      <c r="DJ311" s="136" t="s">
        <v>848</v>
      </c>
      <c r="DK311" s="137">
        <v>24</v>
      </c>
      <c r="DL311" s="136" t="s">
        <v>436</v>
      </c>
      <c r="DM311" s="136" t="s">
        <v>2427</v>
      </c>
      <c r="DN311" s="144">
        <v>1604</v>
      </c>
    </row>
    <row r="312" spans="1:118" x14ac:dyDescent="0.25">
      <c r="A312" s="81" t="s">
        <v>887</v>
      </c>
      <c r="B312" s="81" t="s">
        <v>888</v>
      </c>
      <c r="C312" s="81">
        <v>6</v>
      </c>
      <c r="D312" s="81" t="s">
        <v>529</v>
      </c>
      <c r="E312" s="81" t="s">
        <v>1203</v>
      </c>
      <c r="F312" s="81">
        <v>1440</v>
      </c>
      <c r="H312" s="81" t="s">
        <v>816</v>
      </c>
      <c r="I312" s="81" t="s">
        <v>817</v>
      </c>
      <c r="J312" s="81">
        <v>2</v>
      </c>
      <c r="K312" s="81" t="s">
        <v>436</v>
      </c>
      <c r="L312" s="81" t="s">
        <v>1226</v>
      </c>
      <c r="M312" s="81">
        <v>1442</v>
      </c>
      <c r="O312" s="81" t="s">
        <v>743</v>
      </c>
      <c r="P312" s="81" t="s">
        <v>744</v>
      </c>
      <c r="Q312" s="81">
        <v>12</v>
      </c>
      <c r="R312" s="81" t="s">
        <v>436</v>
      </c>
      <c r="S312" s="81" t="s">
        <v>1233</v>
      </c>
      <c r="T312" s="81">
        <v>1481</v>
      </c>
      <c r="V312" s="81" t="s">
        <v>1041</v>
      </c>
      <c r="W312" s="81" t="s">
        <v>1042</v>
      </c>
      <c r="X312" s="81">
        <v>24</v>
      </c>
      <c r="Y312" s="81" t="s">
        <v>436</v>
      </c>
      <c r="Z312" s="81" t="s">
        <v>1249</v>
      </c>
      <c r="AA312" s="81">
        <v>1121</v>
      </c>
      <c r="AC312" s="81" t="s">
        <v>994</v>
      </c>
      <c r="AD312" s="81" t="s">
        <v>995</v>
      </c>
      <c r="AE312" s="81">
        <v>12</v>
      </c>
      <c r="AF312" s="81" t="s">
        <v>436</v>
      </c>
      <c r="AG312" s="81" t="s">
        <v>1235</v>
      </c>
      <c r="AH312" s="81">
        <v>1091</v>
      </c>
      <c r="AJ312" s="81" t="s">
        <v>973</v>
      </c>
      <c r="AK312" s="81" t="s">
        <v>974</v>
      </c>
      <c r="AL312" s="81">
        <v>12</v>
      </c>
      <c r="AM312" s="81" t="s">
        <v>529</v>
      </c>
      <c r="AN312" s="81" t="s">
        <v>1240</v>
      </c>
      <c r="AO312" s="81">
        <v>1378</v>
      </c>
      <c r="AQ312" s="81" t="s">
        <v>768</v>
      </c>
      <c r="AR312" s="81" t="s">
        <v>769</v>
      </c>
      <c r="AS312" s="81">
        <v>4</v>
      </c>
      <c r="AT312" s="81" t="s">
        <v>436</v>
      </c>
      <c r="AU312" s="81" t="s">
        <v>1143</v>
      </c>
      <c r="AV312" s="81">
        <v>1223</v>
      </c>
      <c r="AX312" s="81" t="s">
        <v>1039</v>
      </c>
      <c r="AY312" s="81" t="s">
        <v>1040</v>
      </c>
      <c r="AZ312" s="81">
        <v>12</v>
      </c>
      <c r="BA312" s="81" t="s">
        <v>529</v>
      </c>
      <c r="BB312" s="81" t="s">
        <v>2116</v>
      </c>
      <c r="BC312" s="81">
        <v>1073</v>
      </c>
      <c r="BE312" s="81" t="s">
        <v>860</v>
      </c>
      <c r="BF312" s="81" t="s">
        <v>861</v>
      </c>
      <c r="BG312" s="81">
        <v>4</v>
      </c>
      <c r="BH312" s="81" t="s">
        <v>436</v>
      </c>
      <c r="BI312" s="81" t="s">
        <v>2124</v>
      </c>
      <c r="BJ312" s="81">
        <v>1570</v>
      </c>
      <c r="BL312" s="81" t="s">
        <v>804</v>
      </c>
      <c r="BM312" s="81" t="s">
        <v>805</v>
      </c>
      <c r="BN312" s="81">
        <v>12</v>
      </c>
      <c r="BO312" s="81" t="s">
        <v>529</v>
      </c>
      <c r="BP312" s="81" t="s">
        <v>1203</v>
      </c>
      <c r="BQ312" s="81">
        <v>1440</v>
      </c>
      <c r="BS312" s="81" t="s">
        <v>895</v>
      </c>
      <c r="BT312" s="81" t="s">
        <v>896</v>
      </c>
      <c r="BU312" s="81">
        <v>12</v>
      </c>
      <c r="BV312" s="81" t="s">
        <v>529</v>
      </c>
      <c r="BW312" s="81" t="s">
        <v>1132</v>
      </c>
      <c r="BX312" s="81">
        <v>1081</v>
      </c>
      <c r="BZ312" s="81" t="s">
        <v>891</v>
      </c>
      <c r="CA312" s="81" t="s">
        <v>892</v>
      </c>
      <c r="CB312" s="81">
        <v>12</v>
      </c>
      <c r="CC312" s="81" t="s">
        <v>436</v>
      </c>
      <c r="CD312" s="81" t="s">
        <v>1123</v>
      </c>
      <c r="CE312" s="81">
        <v>1392</v>
      </c>
      <c r="CG312" s="81" t="s">
        <v>832</v>
      </c>
      <c r="CH312" s="81" t="s">
        <v>833</v>
      </c>
      <c r="CI312" s="81">
        <v>4</v>
      </c>
      <c r="CJ312" s="81" t="s">
        <v>436</v>
      </c>
      <c r="CK312" s="81" t="s">
        <v>1156</v>
      </c>
      <c r="CL312" s="81">
        <v>1070</v>
      </c>
      <c r="CN312" s="81" t="s">
        <v>864</v>
      </c>
      <c r="CO312" s="81" t="s">
        <v>865</v>
      </c>
      <c r="CP312" s="81">
        <v>8</v>
      </c>
      <c r="CQ312" s="81" t="s">
        <v>529</v>
      </c>
      <c r="CR312" s="81" t="s">
        <v>1766</v>
      </c>
      <c r="CS312" s="81">
        <v>1002</v>
      </c>
      <c r="CU312" s="136" t="s">
        <v>2260</v>
      </c>
      <c r="CV312" s="136" t="s">
        <v>2304</v>
      </c>
      <c r="CW312" s="137">
        <v>4</v>
      </c>
      <c r="CX312" s="136" t="s">
        <v>436</v>
      </c>
      <c r="CY312" s="136" t="s">
        <v>1114</v>
      </c>
      <c r="CZ312" s="138">
        <v>1011</v>
      </c>
      <c r="DB312" s="136" t="s">
        <v>2323</v>
      </c>
      <c r="DC312" s="136" t="s">
        <v>851</v>
      </c>
      <c r="DD312" s="137">
        <v>4</v>
      </c>
      <c r="DE312" s="136" t="s">
        <v>529</v>
      </c>
      <c r="DF312" s="136" t="s">
        <v>2314</v>
      </c>
      <c r="DG312" s="144">
        <v>1031</v>
      </c>
      <c r="DI312" s="136" t="s">
        <v>2270</v>
      </c>
      <c r="DJ312" s="136" t="s">
        <v>848</v>
      </c>
      <c r="DK312" s="137">
        <v>12</v>
      </c>
      <c r="DL312" s="136" t="s">
        <v>529</v>
      </c>
      <c r="DM312" s="136" t="s">
        <v>2314</v>
      </c>
      <c r="DN312" s="144">
        <v>1031</v>
      </c>
    </row>
    <row r="313" spans="1:118" x14ac:dyDescent="0.25">
      <c r="A313" s="81" t="s">
        <v>867</v>
      </c>
      <c r="B313" s="81" t="s">
        <v>868</v>
      </c>
      <c r="C313" s="81">
        <v>6</v>
      </c>
      <c r="D313" s="81" t="s">
        <v>529</v>
      </c>
      <c r="E313" s="81" t="s">
        <v>1203</v>
      </c>
      <c r="F313" s="81">
        <v>1440</v>
      </c>
      <c r="H313" s="81" t="s">
        <v>864</v>
      </c>
      <c r="I313" s="81" t="s">
        <v>865</v>
      </c>
      <c r="J313" s="81">
        <v>2</v>
      </c>
      <c r="K313" s="81" t="s">
        <v>436</v>
      </c>
      <c r="L313" s="81" t="s">
        <v>1226</v>
      </c>
      <c r="M313" s="81">
        <v>1442</v>
      </c>
      <c r="O313" s="81" t="s">
        <v>747</v>
      </c>
      <c r="P313" s="81" t="s">
        <v>748</v>
      </c>
      <c r="Q313" s="81">
        <v>12</v>
      </c>
      <c r="R313" s="81" t="s">
        <v>436</v>
      </c>
      <c r="S313" s="81" t="s">
        <v>1233</v>
      </c>
      <c r="T313" s="81">
        <v>1481</v>
      </c>
      <c r="V313" s="81" t="s">
        <v>852</v>
      </c>
      <c r="W313" s="81" t="s">
        <v>853</v>
      </c>
      <c r="X313" s="81">
        <v>36</v>
      </c>
      <c r="Y313" s="81" t="s">
        <v>436</v>
      </c>
      <c r="Z313" s="81" t="s">
        <v>1249</v>
      </c>
      <c r="AA313" s="81">
        <v>1121</v>
      </c>
      <c r="AC313" s="81" t="s">
        <v>804</v>
      </c>
      <c r="AD313" s="81" t="s">
        <v>805</v>
      </c>
      <c r="AE313" s="81">
        <v>12</v>
      </c>
      <c r="AF313" s="81" t="s">
        <v>529</v>
      </c>
      <c r="AG313" s="81" t="s">
        <v>1751</v>
      </c>
      <c r="AH313" s="81">
        <v>1199</v>
      </c>
      <c r="AJ313" s="81" t="s">
        <v>814</v>
      </c>
      <c r="AK313" s="81" t="s">
        <v>815</v>
      </c>
      <c r="AL313" s="81">
        <v>12</v>
      </c>
      <c r="AM313" s="81" t="s">
        <v>529</v>
      </c>
      <c r="AN313" s="81" t="s">
        <v>1240</v>
      </c>
      <c r="AO313" s="81">
        <v>1378</v>
      </c>
      <c r="AQ313" s="81" t="s">
        <v>772</v>
      </c>
      <c r="AR313" s="81" t="s">
        <v>773</v>
      </c>
      <c r="AS313" s="81">
        <v>4</v>
      </c>
      <c r="AT313" s="81" t="s">
        <v>436</v>
      </c>
      <c r="AU313" s="81" t="s">
        <v>1143</v>
      </c>
      <c r="AV313" s="81">
        <v>1223</v>
      </c>
      <c r="AX313" s="81" t="s">
        <v>983</v>
      </c>
      <c r="AY313" s="81" t="s">
        <v>984</v>
      </c>
      <c r="AZ313" s="81">
        <v>10</v>
      </c>
      <c r="BA313" s="81" t="s">
        <v>529</v>
      </c>
      <c r="BB313" s="81" t="s">
        <v>2116</v>
      </c>
      <c r="BC313" s="81">
        <v>1073</v>
      </c>
      <c r="BE313" s="81" t="s">
        <v>862</v>
      </c>
      <c r="BF313" s="81" t="s">
        <v>863</v>
      </c>
      <c r="BG313" s="81">
        <v>4</v>
      </c>
      <c r="BH313" s="81" t="s">
        <v>436</v>
      </c>
      <c r="BI313" s="81" t="s">
        <v>2124</v>
      </c>
      <c r="BJ313" s="81">
        <v>1570</v>
      </c>
      <c r="BL313" s="81" t="s">
        <v>747</v>
      </c>
      <c r="BM313" s="81" t="s">
        <v>748</v>
      </c>
      <c r="BN313" s="81">
        <v>12</v>
      </c>
      <c r="BO313" s="81" t="s">
        <v>529</v>
      </c>
      <c r="BP313" s="81" t="s">
        <v>1203</v>
      </c>
      <c r="BQ313" s="81">
        <v>1440</v>
      </c>
      <c r="BS313" s="81" t="s">
        <v>826</v>
      </c>
      <c r="BT313" s="81" t="s">
        <v>827</v>
      </c>
      <c r="BU313" s="81">
        <v>3</v>
      </c>
      <c r="BV313" s="81" t="s">
        <v>436</v>
      </c>
      <c r="BW313" s="81" t="s">
        <v>2172</v>
      </c>
      <c r="BX313" s="81">
        <v>1072</v>
      </c>
      <c r="BZ313" s="81" t="s">
        <v>830</v>
      </c>
      <c r="CA313" s="81" t="s">
        <v>831</v>
      </c>
      <c r="CB313" s="81">
        <v>6</v>
      </c>
      <c r="CC313" s="81" t="s">
        <v>436</v>
      </c>
      <c r="CD313" s="81" t="s">
        <v>559</v>
      </c>
      <c r="CE313" s="81">
        <v>1529</v>
      </c>
      <c r="CG313" s="81" t="s">
        <v>729</v>
      </c>
      <c r="CH313" s="81" t="s">
        <v>730</v>
      </c>
      <c r="CI313" s="81">
        <v>2</v>
      </c>
      <c r="CJ313" s="81" t="s">
        <v>436</v>
      </c>
      <c r="CK313" s="81" t="s">
        <v>1156</v>
      </c>
      <c r="CL313" s="81">
        <v>1070</v>
      </c>
      <c r="CN313" s="81" t="s">
        <v>906</v>
      </c>
      <c r="CO313" s="81" t="s">
        <v>907</v>
      </c>
      <c r="CP313" s="81">
        <v>4</v>
      </c>
      <c r="CQ313" s="81" t="s">
        <v>437</v>
      </c>
      <c r="CR313" s="81" t="s">
        <v>1187</v>
      </c>
      <c r="CS313" s="81">
        <v>1003</v>
      </c>
      <c r="CU313" s="136" t="s">
        <v>862</v>
      </c>
      <c r="CV313" s="136" t="s">
        <v>863</v>
      </c>
      <c r="CW313" s="137">
        <v>6</v>
      </c>
      <c r="CX313" s="136" t="s">
        <v>529</v>
      </c>
      <c r="CY313" s="136" t="s">
        <v>1104</v>
      </c>
      <c r="CZ313" s="138">
        <v>1037</v>
      </c>
      <c r="DB313" s="136" t="s">
        <v>2323</v>
      </c>
      <c r="DC313" s="136" t="s">
        <v>851</v>
      </c>
      <c r="DD313" s="137">
        <v>6</v>
      </c>
      <c r="DE313" s="136" t="s">
        <v>529</v>
      </c>
      <c r="DF313" s="136" t="s">
        <v>1157</v>
      </c>
      <c r="DG313" s="144">
        <v>1399</v>
      </c>
      <c r="DI313" s="136" t="s">
        <v>2270</v>
      </c>
      <c r="DJ313" s="136" t="s">
        <v>848</v>
      </c>
      <c r="DK313" s="137">
        <v>12</v>
      </c>
      <c r="DL313" s="136" t="s">
        <v>529</v>
      </c>
      <c r="DM313" s="136" t="s">
        <v>1169</v>
      </c>
      <c r="DN313" s="144">
        <v>1440</v>
      </c>
    </row>
    <row r="314" spans="1:118" x14ac:dyDescent="0.25">
      <c r="A314" s="81" t="s">
        <v>737</v>
      </c>
      <c r="B314" s="81" t="s">
        <v>738</v>
      </c>
      <c r="C314" s="81">
        <v>4</v>
      </c>
      <c r="D314" s="81" t="s">
        <v>529</v>
      </c>
      <c r="E314" s="81" t="s">
        <v>1203</v>
      </c>
      <c r="F314" s="81">
        <v>1440</v>
      </c>
      <c r="H314" s="81" t="s">
        <v>908</v>
      </c>
      <c r="I314" s="81" t="s">
        <v>909</v>
      </c>
      <c r="J314" s="81">
        <v>12</v>
      </c>
      <c r="K314" s="81" t="s">
        <v>436</v>
      </c>
      <c r="L314" s="81" t="s">
        <v>1226</v>
      </c>
      <c r="M314" s="81">
        <v>1442</v>
      </c>
      <c r="O314" s="81" t="s">
        <v>860</v>
      </c>
      <c r="P314" s="81" t="s">
        <v>861</v>
      </c>
      <c r="Q314" s="81">
        <v>4</v>
      </c>
      <c r="R314" s="81" t="s">
        <v>436</v>
      </c>
      <c r="S314" s="81" t="s">
        <v>1233</v>
      </c>
      <c r="T314" s="81">
        <v>1481</v>
      </c>
      <c r="V314" s="81" t="s">
        <v>770</v>
      </c>
      <c r="W314" s="81" t="s">
        <v>771</v>
      </c>
      <c r="X314" s="81">
        <v>4</v>
      </c>
      <c r="Y314" s="81" t="s">
        <v>436</v>
      </c>
      <c r="Z314" s="81" t="s">
        <v>1249</v>
      </c>
      <c r="AA314" s="81">
        <v>1121</v>
      </c>
      <c r="AC314" s="81" t="s">
        <v>1026</v>
      </c>
      <c r="AD314" s="81" t="s">
        <v>1027</v>
      </c>
      <c r="AE314" s="81">
        <v>12</v>
      </c>
      <c r="AF314" s="81" t="s">
        <v>436</v>
      </c>
      <c r="AG314" s="81" t="s">
        <v>1747</v>
      </c>
      <c r="AH314" s="81">
        <v>1446</v>
      </c>
      <c r="AJ314" s="81" t="s">
        <v>798</v>
      </c>
      <c r="AK314" s="81" t="s">
        <v>799</v>
      </c>
      <c r="AL314" s="81">
        <v>12</v>
      </c>
      <c r="AM314" s="81" t="s">
        <v>529</v>
      </c>
      <c r="AN314" s="81" t="s">
        <v>1240</v>
      </c>
      <c r="AO314" s="81">
        <v>1378</v>
      </c>
      <c r="AQ314" s="81" t="s">
        <v>745</v>
      </c>
      <c r="AR314" s="81" t="s">
        <v>746</v>
      </c>
      <c r="AS314" s="81">
        <v>12</v>
      </c>
      <c r="AT314" s="81" t="s">
        <v>436</v>
      </c>
      <c r="AU314" s="81" t="s">
        <v>1143</v>
      </c>
      <c r="AV314" s="81">
        <v>1223</v>
      </c>
      <c r="AX314" s="81" t="s">
        <v>776</v>
      </c>
      <c r="AY314" s="81" t="s">
        <v>777</v>
      </c>
      <c r="AZ314" s="81">
        <v>12</v>
      </c>
      <c r="BA314" s="81" t="s">
        <v>529</v>
      </c>
      <c r="BB314" s="81" t="s">
        <v>1175</v>
      </c>
      <c r="BC314" s="81">
        <v>1027</v>
      </c>
      <c r="BE314" s="81" t="s">
        <v>880</v>
      </c>
      <c r="BF314" s="81" t="s">
        <v>881</v>
      </c>
      <c r="BG314" s="81">
        <v>4</v>
      </c>
      <c r="BH314" s="81" t="s">
        <v>436</v>
      </c>
      <c r="BI314" s="81" t="s">
        <v>2124</v>
      </c>
      <c r="BJ314" s="81">
        <v>1570</v>
      </c>
      <c r="BL314" s="81" t="s">
        <v>1018</v>
      </c>
      <c r="BM314" s="81" t="s">
        <v>1019</v>
      </c>
      <c r="BN314" s="81">
        <v>1</v>
      </c>
      <c r="BO314" s="81" t="s">
        <v>436</v>
      </c>
      <c r="BP314" s="81" t="s">
        <v>1212</v>
      </c>
      <c r="BQ314" s="81">
        <v>1013</v>
      </c>
      <c r="BS314" s="81" t="s">
        <v>997</v>
      </c>
      <c r="BT314" s="81" t="s">
        <v>998</v>
      </c>
      <c r="BU314" s="81">
        <v>2</v>
      </c>
      <c r="BV314" s="81" t="s">
        <v>436</v>
      </c>
      <c r="BW314" s="81" t="s">
        <v>2172</v>
      </c>
      <c r="BX314" s="81">
        <v>1072</v>
      </c>
      <c r="BZ314" s="81" t="s">
        <v>849</v>
      </c>
      <c r="CA314" s="81" t="s">
        <v>850</v>
      </c>
      <c r="CB314" s="81">
        <v>6</v>
      </c>
      <c r="CC314" s="81" t="s">
        <v>436</v>
      </c>
      <c r="CD314" s="81" t="s">
        <v>559</v>
      </c>
      <c r="CE314" s="81">
        <v>1529</v>
      </c>
      <c r="CG314" s="81" t="s">
        <v>942</v>
      </c>
      <c r="CH314" s="81" t="s">
        <v>943</v>
      </c>
      <c r="CI314" s="81">
        <v>12</v>
      </c>
      <c r="CJ314" s="81" t="s">
        <v>436</v>
      </c>
      <c r="CK314" s="81" t="s">
        <v>1156</v>
      </c>
      <c r="CL314" s="81">
        <v>1070</v>
      </c>
      <c r="CN314" s="81" t="s">
        <v>772</v>
      </c>
      <c r="CO314" s="81" t="s">
        <v>773</v>
      </c>
      <c r="CP314" s="81">
        <v>4</v>
      </c>
      <c r="CQ314" s="81" t="s">
        <v>436</v>
      </c>
      <c r="CR314" s="81" t="s">
        <v>2310</v>
      </c>
      <c r="CS314" s="81">
        <v>1160</v>
      </c>
      <c r="CU314" s="136" t="s">
        <v>765</v>
      </c>
      <c r="CV314" s="136" t="s">
        <v>766</v>
      </c>
      <c r="CW314" s="137">
        <v>4</v>
      </c>
      <c r="CX314" s="136" t="s">
        <v>436</v>
      </c>
      <c r="CY314" s="136" t="s">
        <v>1114</v>
      </c>
      <c r="CZ314" s="138">
        <v>1011</v>
      </c>
      <c r="DB314" s="136" t="s">
        <v>2323</v>
      </c>
      <c r="DC314" s="136" t="s">
        <v>851</v>
      </c>
      <c r="DD314" s="137">
        <v>4</v>
      </c>
      <c r="DE314" s="136" t="s">
        <v>436</v>
      </c>
      <c r="DF314" s="136" t="s">
        <v>1145</v>
      </c>
      <c r="DG314" s="144">
        <v>1274</v>
      </c>
      <c r="DI314" s="136" t="s">
        <v>2270</v>
      </c>
      <c r="DJ314" s="136" t="s">
        <v>848</v>
      </c>
      <c r="DK314" s="137">
        <v>6</v>
      </c>
      <c r="DL314" s="136" t="s">
        <v>529</v>
      </c>
      <c r="DM314" s="136" t="s">
        <v>1112</v>
      </c>
      <c r="DN314" s="144">
        <v>1039</v>
      </c>
    </row>
    <row r="315" spans="1:118" x14ac:dyDescent="0.25">
      <c r="A315" s="81" t="s">
        <v>832</v>
      </c>
      <c r="B315" s="81" t="s">
        <v>833</v>
      </c>
      <c r="C315" s="81">
        <v>6</v>
      </c>
      <c r="D315" s="81" t="s">
        <v>529</v>
      </c>
      <c r="E315" s="81" t="s">
        <v>1203</v>
      </c>
      <c r="F315" s="81">
        <v>1440</v>
      </c>
      <c r="H315" s="81" t="s">
        <v>772</v>
      </c>
      <c r="I315" s="81" t="s">
        <v>773</v>
      </c>
      <c r="J315" s="81">
        <v>2</v>
      </c>
      <c r="K315" s="81" t="s">
        <v>436</v>
      </c>
      <c r="L315" s="81" t="s">
        <v>1226</v>
      </c>
      <c r="M315" s="81">
        <v>1442</v>
      </c>
      <c r="O315" s="81" t="s">
        <v>768</v>
      </c>
      <c r="P315" s="81" t="s">
        <v>769</v>
      </c>
      <c r="Q315" s="81">
        <v>4</v>
      </c>
      <c r="R315" s="81" t="s">
        <v>436</v>
      </c>
      <c r="S315" s="81" t="s">
        <v>1233</v>
      </c>
      <c r="T315" s="81">
        <v>1481</v>
      </c>
      <c r="V315" s="81" t="s">
        <v>948</v>
      </c>
      <c r="W315" s="81" t="s">
        <v>985</v>
      </c>
      <c r="X315" s="81">
        <v>6</v>
      </c>
      <c r="Y315" s="81" t="s">
        <v>436</v>
      </c>
      <c r="Z315" s="81" t="s">
        <v>1249</v>
      </c>
      <c r="AA315" s="81">
        <v>1121</v>
      </c>
      <c r="AC315" s="81" t="s">
        <v>942</v>
      </c>
      <c r="AD315" s="81" t="s">
        <v>943</v>
      </c>
      <c r="AE315" s="81">
        <v>12</v>
      </c>
      <c r="AF315" s="81" t="s">
        <v>436</v>
      </c>
      <c r="AG315" s="81" t="s">
        <v>1695</v>
      </c>
      <c r="AH315" s="81">
        <v>1390</v>
      </c>
      <c r="AJ315" s="81" t="s">
        <v>804</v>
      </c>
      <c r="AK315" s="81" t="s">
        <v>805</v>
      </c>
      <c r="AL315" s="81">
        <v>12</v>
      </c>
      <c r="AM315" s="81" t="s">
        <v>529</v>
      </c>
      <c r="AN315" s="81" t="s">
        <v>1240</v>
      </c>
      <c r="AO315" s="81">
        <v>1378</v>
      </c>
      <c r="AQ315" s="81" t="s">
        <v>852</v>
      </c>
      <c r="AR315" s="81" t="s">
        <v>853</v>
      </c>
      <c r="AS315" s="81">
        <v>12</v>
      </c>
      <c r="AT315" s="81" t="s">
        <v>529</v>
      </c>
      <c r="AU315" s="81" t="s">
        <v>1132</v>
      </c>
      <c r="AV315" s="81">
        <v>1081</v>
      </c>
      <c r="AX315" s="81" t="s">
        <v>776</v>
      </c>
      <c r="AY315" s="81" t="s">
        <v>777</v>
      </c>
      <c r="AZ315" s="81">
        <v>4</v>
      </c>
      <c r="BA315" s="81" t="s">
        <v>529</v>
      </c>
      <c r="BB315" s="81" t="s">
        <v>1807</v>
      </c>
      <c r="BC315" s="81">
        <v>1510</v>
      </c>
      <c r="BE315" s="81" t="s">
        <v>845</v>
      </c>
      <c r="BF315" s="81" t="s">
        <v>846</v>
      </c>
      <c r="BG315" s="81">
        <v>4</v>
      </c>
      <c r="BH315" s="81" t="s">
        <v>436</v>
      </c>
      <c r="BI315" s="81" t="s">
        <v>2124</v>
      </c>
      <c r="BJ315" s="81">
        <v>1570</v>
      </c>
      <c r="BL315" s="81" t="s">
        <v>1674</v>
      </c>
      <c r="BM315" s="81" t="s">
        <v>1459</v>
      </c>
      <c r="BN315" s="81">
        <v>1</v>
      </c>
      <c r="BO315" s="81" t="s">
        <v>436</v>
      </c>
      <c r="BP315" s="81" t="s">
        <v>1715</v>
      </c>
      <c r="BQ315" s="81">
        <v>1137</v>
      </c>
      <c r="BS315" s="81" t="s">
        <v>826</v>
      </c>
      <c r="BT315" s="81" t="s">
        <v>827</v>
      </c>
      <c r="BU315" s="81">
        <v>10</v>
      </c>
      <c r="BV315" s="81" t="s">
        <v>436</v>
      </c>
      <c r="BW315" s="81" t="s">
        <v>553</v>
      </c>
      <c r="BX315" s="81">
        <v>1521</v>
      </c>
      <c r="BZ315" s="81" t="s">
        <v>733</v>
      </c>
      <c r="CA315" s="81" t="s">
        <v>734</v>
      </c>
      <c r="CB315" s="81">
        <v>6</v>
      </c>
      <c r="CC315" s="81" t="s">
        <v>436</v>
      </c>
      <c r="CD315" s="81" t="s">
        <v>559</v>
      </c>
      <c r="CE315" s="81">
        <v>1529</v>
      </c>
      <c r="CG315" s="81" t="s">
        <v>824</v>
      </c>
      <c r="CH315" s="81" t="s">
        <v>825</v>
      </c>
      <c r="CI315" s="81">
        <v>12</v>
      </c>
      <c r="CJ315" s="81" t="s">
        <v>436</v>
      </c>
      <c r="CK315" s="81" t="s">
        <v>1156</v>
      </c>
      <c r="CL315" s="81">
        <v>1070</v>
      </c>
      <c r="CN315" s="81" t="s">
        <v>873</v>
      </c>
      <c r="CO315" s="81" t="s">
        <v>874</v>
      </c>
      <c r="CP315" s="81">
        <v>6</v>
      </c>
      <c r="CQ315" s="81" t="s">
        <v>437</v>
      </c>
      <c r="CR315" s="81" t="s">
        <v>1187</v>
      </c>
      <c r="CS315" s="81">
        <v>1003</v>
      </c>
      <c r="CU315" s="136" t="s">
        <v>867</v>
      </c>
      <c r="CV315" s="136" t="s">
        <v>868</v>
      </c>
      <c r="CW315" s="137">
        <v>6</v>
      </c>
      <c r="CX315" s="136" t="s">
        <v>529</v>
      </c>
      <c r="CY315" s="136" t="s">
        <v>1100</v>
      </c>
      <c r="CZ315" s="138">
        <v>1027</v>
      </c>
      <c r="DB315" s="136" t="s">
        <v>2323</v>
      </c>
      <c r="DC315" s="136" t="s">
        <v>851</v>
      </c>
      <c r="DD315" s="137">
        <v>2</v>
      </c>
      <c r="DE315" s="136" t="s">
        <v>437</v>
      </c>
      <c r="DF315" s="136" t="s">
        <v>1155</v>
      </c>
      <c r="DG315" s="144">
        <v>1506</v>
      </c>
      <c r="DI315" s="136" t="s">
        <v>2270</v>
      </c>
      <c r="DJ315" s="136" t="s">
        <v>848</v>
      </c>
      <c r="DK315" s="137">
        <v>6</v>
      </c>
      <c r="DL315" s="136" t="s">
        <v>437</v>
      </c>
      <c r="DM315" s="136" t="s">
        <v>1184</v>
      </c>
      <c r="DN315" s="144">
        <v>1078</v>
      </c>
    </row>
    <row r="316" spans="1:118" x14ac:dyDescent="0.25">
      <c r="A316" s="81" t="s">
        <v>810</v>
      </c>
      <c r="B316" s="81" t="s">
        <v>811</v>
      </c>
      <c r="C316" s="81">
        <v>6</v>
      </c>
      <c r="D316" s="81" t="s">
        <v>529</v>
      </c>
      <c r="E316" s="81" t="s">
        <v>1203</v>
      </c>
      <c r="F316" s="81">
        <v>1440</v>
      </c>
      <c r="H316" s="81" t="s">
        <v>895</v>
      </c>
      <c r="I316" s="81" t="s">
        <v>896</v>
      </c>
      <c r="J316" s="81">
        <v>12</v>
      </c>
      <c r="K316" s="81" t="s">
        <v>436</v>
      </c>
      <c r="L316" s="81" t="s">
        <v>1226</v>
      </c>
      <c r="M316" s="81">
        <v>1442</v>
      </c>
      <c r="O316" s="81" t="s">
        <v>871</v>
      </c>
      <c r="P316" s="81" t="s">
        <v>872</v>
      </c>
      <c r="Q316" s="81">
        <v>6</v>
      </c>
      <c r="R316" s="81" t="s">
        <v>529</v>
      </c>
      <c r="S316" s="81" t="s">
        <v>1708</v>
      </c>
      <c r="T316" s="81">
        <v>1504</v>
      </c>
      <c r="V316" s="81" t="s">
        <v>960</v>
      </c>
      <c r="W316" s="81" t="s">
        <v>961</v>
      </c>
      <c r="X316" s="81">
        <v>12</v>
      </c>
      <c r="Y316" s="81" t="s">
        <v>529</v>
      </c>
      <c r="Z316" s="81" t="s">
        <v>1127</v>
      </c>
      <c r="AA316" s="81">
        <v>1123</v>
      </c>
      <c r="AC316" s="81" t="s">
        <v>994</v>
      </c>
      <c r="AD316" s="81" t="s">
        <v>995</v>
      </c>
      <c r="AE316" s="81">
        <v>12</v>
      </c>
      <c r="AF316" s="81" t="s">
        <v>436</v>
      </c>
      <c r="AG316" s="81" t="s">
        <v>1717</v>
      </c>
      <c r="AH316" s="81">
        <v>1494</v>
      </c>
      <c r="AJ316" s="81" t="s">
        <v>902</v>
      </c>
      <c r="AK316" s="81" t="s">
        <v>903</v>
      </c>
      <c r="AL316" s="81">
        <v>4</v>
      </c>
      <c r="AM316" s="81" t="s">
        <v>436</v>
      </c>
      <c r="AN316" s="81" t="s">
        <v>1241</v>
      </c>
      <c r="AO316" s="81">
        <v>1350</v>
      </c>
      <c r="AQ316" s="81" t="s">
        <v>895</v>
      </c>
      <c r="AR316" s="81" t="s">
        <v>896</v>
      </c>
      <c r="AS316" s="81">
        <v>12</v>
      </c>
      <c r="AT316" s="81" t="s">
        <v>529</v>
      </c>
      <c r="AU316" s="81" t="s">
        <v>1132</v>
      </c>
      <c r="AV316" s="81">
        <v>1081</v>
      </c>
      <c r="AX316" s="81" t="s">
        <v>776</v>
      </c>
      <c r="AY316" s="81" t="s">
        <v>777</v>
      </c>
      <c r="AZ316" s="81">
        <v>1</v>
      </c>
      <c r="BA316" s="81" t="s">
        <v>436</v>
      </c>
      <c r="BB316" s="81" t="s">
        <v>2072</v>
      </c>
      <c r="BC316" s="81">
        <v>1562</v>
      </c>
      <c r="BE316" s="81" t="s">
        <v>768</v>
      </c>
      <c r="BF316" s="81" t="s">
        <v>769</v>
      </c>
      <c r="BG316" s="81">
        <v>4</v>
      </c>
      <c r="BH316" s="81" t="s">
        <v>436</v>
      </c>
      <c r="BI316" s="81" t="s">
        <v>2124</v>
      </c>
      <c r="BJ316" s="81">
        <v>1570</v>
      </c>
      <c r="BL316" s="81" t="s">
        <v>1043</v>
      </c>
      <c r="BM316" s="81" t="s">
        <v>1044</v>
      </c>
      <c r="BN316" s="81">
        <v>12</v>
      </c>
      <c r="BO316" s="81" t="s">
        <v>529</v>
      </c>
      <c r="BP316" s="81" t="s">
        <v>1923</v>
      </c>
      <c r="BQ316" s="81">
        <v>1126</v>
      </c>
      <c r="BS316" s="81" t="s">
        <v>842</v>
      </c>
      <c r="BT316" s="81" t="s">
        <v>843</v>
      </c>
      <c r="BU316" s="81">
        <v>1</v>
      </c>
      <c r="BV316" s="81" t="s">
        <v>529</v>
      </c>
      <c r="BW316" s="81" t="s">
        <v>1132</v>
      </c>
      <c r="BX316" s="81">
        <v>1081</v>
      </c>
      <c r="BZ316" s="81" t="s">
        <v>729</v>
      </c>
      <c r="CA316" s="81" t="s">
        <v>730</v>
      </c>
      <c r="CB316" s="81">
        <v>6</v>
      </c>
      <c r="CC316" s="81" t="s">
        <v>436</v>
      </c>
      <c r="CD316" s="81" t="s">
        <v>559</v>
      </c>
      <c r="CE316" s="81">
        <v>1529</v>
      </c>
      <c r="CG316" s="81" t="s">
        <v>852</v>
      </c>
      <c r="CH316" s="81" t="s">
        <v>853</v>
      </c>
      <c r="CI316" s="81">
        <v>12</v>
      </c>
      <c r="CJ316" s="81" t="s">
        <v>436</v>
      </c>
      <c r="CK316" s="81" t="s">
        <v>1156</v>
      </c>
      <c r="CL316" s="81">
        <v>1070</v>
      </c>
      <c r="CN316" s="81" t="s">
        <v>729</v>
      </c>
      <c r="CO316" s="81" t="s">
        <v>730</v>
      </c>
      <c r="CP316" s="81">
        <v>2</v>
      </c>
      <c r="CQ316" s="81" t="s">
        <v>529</v>
      </c>
      <c r="CR316" s="81" t="s">
        <v>1766</v>
      </c>
      <c r="CS316" s="81">
        <v>1002</v>
      </c>
      <c r="CU316" s="136" t="s">
        <v>776</v>
      </c>
      <c r="CV316" s="136" t="s">
        <v>777</v>
      </c>
      <c r="CW316" s="137">
        <v>6</v>
      </c>
      <c r="CX316" s="136" t="s">
        <v>529</v>
      </c>
      <c r="CY316" s="136" t="s">
        <v>1100</v>
      </c>
      <c r="CZ316" s="138">
        <v>1027</v>
      </c>
      <c r="DB316" s="136" t="s">
        <v>2323</v>
      </c>
      <c r="DC316" s="136" t="s">
        <v>851</v>
      </c>
      <c r="DD316" s="137">
        <v>4</v>
      </c>
      <c r="DE316" s="136" t="s">
        <v>529</v>
      </c>
      <c r="DF316" s="136" t="s">
        <v>1100</v>
      </c>
      <c r="DG316" s="144">
        <v>1027</v>
      </c>
      <c r="DI316" s="136" t="s">
        <v>2270</v>
      </c>
      <c r="DJ316" s="136" t="s">
        <v>848</v>
      </c>
      <c r="DK316" s="137">
        <v>12</v>
      </c>
      <c r="DL316" s="136" t="s">
        <v>436</v>
      </c>
      <c r="DM316" s="136" t="s">
        <v>1138</v>
      </c>
      <c r="DN316" s="144">
        <v>1060</v>
      </c>
    </row>
    <row r="317" spans="1:118" x14ac:dyDescent="0.25">
      <c r="A317" s="81" t="s">
        <v>733</v>
      </c>
      <c r="B317" s="81" t="s">
        <v>734</v>
      </c>
      <c r="C317" s="81">
        <v>6</v>
      </c>
      <c r="D317" s="81" t="s">
        <v>529</v>
      </c>
      <c r="E317" s="81" t="s">
        <v>1203</v>
      </c>
      <c r="F317" s="81">
        <v>1440</v>
      </c>
      <c r="H317" s="81" t="s">
        <v>733</v>
      </c>
      <c r="I317" s="81" t="s">
        <v>734</v>
      </c>
      <c r="J317" s="81">
        <v>2</v>
      </c>
      <c r="K317" s="81" t="s">
        <v>436</v>
      </c>
      <c r="L317" s="81" t="s">
        <v>1226</v>
      </c>
      <c r="M317" s="81">
        <v>1442</v>
      </c>
      <c r="O317" s="81" t="s">
        <v>778</v>
      </c>
      <c r="P317" s="81" t="s">
        <v>779</v>
      </c>
      <c r="Q317" s="81">
        <v>6</v>
      </c>
      <c r="R317" s="81" t="s">
        <v>529</v>
      </c>
      <c r="S317" s="81" t="s">
        <v>1708</v>
      </c>
      <c r="T317" s="81">
        <v>1504</v>
      </c>
      <c r="V317" s="81" t="s">
        <v>979</v>
      </c>
      <c r="W317" s="81" t="s">
        <v>980</v>
      </c>
      <c r="X317" s="81">
        <v>12</v>
      </c>
      <c r="Y317" s="81" t="s">
        <v>529</v>
      </c>
      <c r="Z317" s="81" t="s">
        <v>1127</v>
      </c>
      <c r="AA317" s="81">
        <v>1123</v>
      </c>
      <c r="AC317" s="81" t="s">
        <v>994</v>
      </c>
      <c r="AD317" s="81" t="s">
        <v>995</v>
      </c>
      <c r="AE317" s="81">
        <v>12</v>
      </c>
      <c r="AF317" s="81" t="s">
        <v>436</v>
      </c>
      <c r="AG317" s="81" t="s">
        <v>1749</v>
      </c>
      <c r="AH317" s="81">
        <v>1251</v>
      </c>
      <c r="AJ317" s="81" t="s">
        <v>1063</v>
      </c>
      <c r="AK317" s="81" t="s">
        <v>1064</v>
      </c>
      <c r="AL317" s="81">
        <v>10</v>
      </c>
      <c r="AM317" s="81" t="s">
        <v>436</v>
      </c>
      <c r="AN317" s="81" t="s">
        <v>1241</v>
      </c>
      <c r="AO317" s="81">
        <v>1350</v>
      </c>
      <c r="AQ317" s="81" t="s">
        <v>745</v>
      </c>
      <c r="AR317" s="81" t="s">
        <v>746</v>
      </c>
      <c r="AS317" s="81">
        <v>12</v>
      </c>
      <c r="AT317" s="81" t="s">
        <v>529</v>
      </c>
      <c r="AU317" s="81" t="s">
        <v>1132</v>
      </c>
      <c r="AV317" s="81">
        <v>1081</v>
      </c>
      <c r="AX317" s="81" t="s">
        <v>776</v>
      </c>
      <c r="AY317" s="81" t="s">
        <v>777</v>
      </c>
      <c r="AZ317" s="81">
        <v>4</v>
      </c>
      <c r="BA317" s="81" t="s">
        <v>529</v>
      </c>
      <c r="BB317" s="81" t="s">
        <v>1175</v>
      </c>
      <c r="BC317" s="81">
        <v>1027</v>
      </c>
      <c r="BE317" s="81" t="s">
        <v>772</v>
      </c>
      <c r="BF317" s="81" t="s">
        <v>773</v>
      </c>
      <c r="BG317" s="81">
        <v>4</v>
      </c>
      <c r="BH317" s="81" t="s">
        <v>436</v>
      </c>
      <c r="BI317" s="81" t="s">
        <v>2124</v>
      </c>
      <c r="BJ317" s="81">
        <v>1570</v>
      </c>
      <c r="BL317" s="81" t="s">
        <v>798</v>
      </c>
      <c r="BM317" s="81" t="s">
        <v>799</v>
      </c>
      <c r="BN317" s="81">
        <v>12</v>
      </c>
      <c r="BO317" s="81" t="s">
        <v>436</v>
      </c>
      <c r="BP317" s="81" t="s">
        <v>1097</v>
      </c>
      <c r="BQ317" s="81">
        <v>1392</v>
      </c>
      <c r="BS317" s="81" t="s">
        <v>739</v>
      </c>
      <c r="BT317" s="81" t="s">
        <v>740</v>
      </c>
      <c r="BU317" s="81">
        <v>2</v>
      </c>
      <c r="BV317" s="81" t="s">
        <v>436</v>
      </c>
      <c r="BW317" s="81" t="s">
        <v>2172</v>
      </c>
      <c r="BX317" s="81">
        <v>1072</v>
      </c>
      <c r="BZ317" s="81" t="s">
        <v>826</v>
      </c>
      <c r="CA317" s="81" t="s">
        <v>827</v>
      </c>
      <c r="CB317" s="81">
        <v>4</v>
      </c>
      <c r="CC317" s="81" t="s">
        <v>436</v>
      </c>
      <c r="CD317" s="81" t="s">
        <v>559</v>
      </c>
      <c r="CE317" s="81">
        <v>1529</v>
      </c>
      <c r="CG317" s="81" t="s">
        <v>745</v>
      </c>
      <c r="CH317" s="81" t="s">
        <v>746</v>
      </c>
      <c r="CI317" s="81">
        <v>24</v>
      </c>
      <c r="CJ317" s="81" t="s">
        <v>436</v>
      </c>
      <c r="CK317" s="81" t="s">
        <v>1156</v>
      </c>
      <c r="CL317" s="81">
        <v>1070</v>
      </c>
      <c r="CN317" s="81" t="s">
        <v>832</v>
      </c>
      <c r="CO317" s="81" t="s">
        <v>833</v>
      </c>
      <c r="CP317" s="81">
        <v>2</v>
      </c>
      <c r="CQ317" s="81" t="s">
        <v>529</v>
      </c>
      <c r="CR317" s="81" t="s">
        <v>1766</v>
      </c>
      <c r="CS317" s="81">
        <v>1002</v>
      </c>
      <c r="CU317" s="136" t="s">
        <v>776</v>
      </c>
      <c r="CV317" s="136" t="s">
        <v>777</v>
      </c>
      <c r="CW317" s="137">
        <v>6</v>
      </c>
      <c r="CX317" s="136" t="s">
        <v>529</v>
      </c>
      <c r="CY317" s="136" t="s">
        <v>1169</v>
      </c>
      <c r="CZ317" s="138">
        <v>1440</v>
      </c>
      <c r="DB317" s="136" t="s">
        <v>2323</v>
      </c>
      <c r="DC317" s="136" t="s">
        <v>851</v>
      </c>
      <c r="DD317" s="137">
        <v>3</v>
      </c>
      <c r="DE317" s="136" t="s">
        <v>436</v>
      </c>
      <c r="DF317" s="136" t="s">
        <v>2173</v>
      </c>
      <c r="DG317" s="144">
        <v>1240</v>
      </c>
      <c r="DI317" s="136" t="s">
        <v>2270</v>
      </c>
      <c r="DJ317" s="136" t="s">
        <v>848</v>
      </c>
      <c r="DK317" s="137">
        <v>6</v>
      </c>
      <c r="DL317" s="136" t="s">
        <v>436</v>
      </c>
      <c r="DM317" s="136" t="s">
        <v>2424</v>
      </c>
      <c r="DN317" s="144">
        <v>1602</v>
      </c>
    </row>
    <row r="318" spans="1:118" x14ac:dyDescent="0.25">
      <c r="A318" s="81" t="s">
        <v>873</v>
      </c>
      <c r="B318" s="81" t="s">
        <v>874</v>
      </c>
      <c r="C318" s="81">
        <v>6</v>
      </c>
      <c r="D318" s="81" t="s">
        <v>529</v>
      </c>
      <c r="E318" s="81" t="s">
        <v>1203</v>
      </c>
      <c r="F318" s="81">
        <v>1440</v>
      </c>
      <c r="H318" s="81" t="s">
        <v>869</v>
      </c>
      <c r="I318" s="81" t="s">
        <v>870</v>
      </c>
      <c r="J318" s="81">
        <v>12</v>
      </c>
      <c r="K318" s="81" t="s">
        <v>436</v>
      </c>
      <c r="L318" s="81" t="s">
        <v>1226</v>
      </c>
      <c r="M318" s="81">
        <v>1442</v>
      </c>
      <c r="O318" s="81" t="s">
        <v>808</v>
      </c>
      <c r="P318" s="81" t="s">
        <v>809</v>
      </c>
      <c r="Q318" s="81">
        <v>6</v>
      </c>
      <c r="R318" s="81" t="s">
        <v>529</v>
      </c>
      <c r="S318" s="81" t="s">
        <v>1708</v>
      </c>
      <c r="T318" s="81">
        <v>1504</v>
      </c>
      <c r="V318" s="81" t="s">
        <v>852</v>
      </c>
      <c r="W318" s="81" t="s">
        <v>853</v>
      </c>
      <c r="X318" s="81">
        <v>12</v>
      </c>
      <c r="Y318" s="81" t="s">
        <v>529</v>
      </c>
      <c r="Z318" s="81" t="s">
        <v>1127</v>
      </c>
      <c r="AA318" s="81">
        <v>1123</v>
      </c>
      <c r="AC318" s="81" t="s">
        <v>965</v>
      </c>
      <c r="AD318" s="81" t="s">
        <v>966</v>
      </c>
      <c r="AE318" s="81">
        <v>12</v>
      </c>
      <c r="AF318" s="81" t="s">
        <v>436</v>
      </c>
      <c r="AG318" s="81" t="s">
        <v>1747</v>
      </c>
      <c r="AH318" s="81">
        <v>1446</v>
      </c>
      <c r="AJ318" s="81" t="s">
        <v>852</v>
      </c>
      <c r="AK318" s="81" t="s">
        <v>853</v>
      </c>
      <c r="AL318" s="81">
        <v>12</v>
      </c>
      <c r="AM318" s="81" t="s">
        <v>437</v>
      </c>
      <c r="AN318" s="81" t="s">
        <v>1242</v>
      </c>
      <c r="AO318" s="81">
        <v>1029</v>
      </c>
      <c r="AQ318" s="81" t="s">
        <v>765</v>
      </c>
      <c r="AR318" s="81" t="s">
        <v>766</v>
      </c>
      <c r="AS318" s="81">
        <v>6</v>
      </c>
      <c r="AT318" s="81" t="s">
        <v>529</v>
      </c>
      <c r="AU318" s="81" t="s">
        <v>1129</v>
      </c>
      <c r="AV318" s="81">
        <v>1028</v>
      </c>
      <c r="AX318" s="81" t="s">
        <v>776</v>
      </c>
      <c r="AY318" s="81" t="s">
        <v>777</v>
      </c>
      <c r="AZ318" s="81">
        <v>4</v>
      </c>
      <c r="BA318" s="81" t="s">
        <v>529</v>
      </c>
      <c r="BB318" s="81" t="s">
        <v>1130</v>
      </c>
      <c r="BC318" s="81">
        <v>1125</v>
      </c>
      <c r="BE318" s="81" t="s">
        <v>948</v>
      </c>
      <c r="BF318" s="81" t="s">
        <v>949</v>
      </c>
      <c r="BG318" s="81">
        <v>4</v>
      </c>
      <c r="BH318" s="81" t="s">
        <v>436</v>
      </c>
      <c r="BI318" s="81" t="s">
        <v>2124</v>
      </c>
      <c r="BJ318" s="81">
        <v>1570</v>
      </c>
      <c r="BL318" s="81" t="s">
        <v>798</v>
      </c>
      <c r="BM318" s="81" t="s">
        <v>799</v>
      </c>
      <c r="BN318" s="81">
        <v>12</v>
      </c>
      <c r="BO318" s="81" t="s">
        <v>529</v>
      </c>
      <c r="BP318" s="81" t="s">
        <v>1923</v>
      </c>
      <c r="BQ318" s="81">
        <v>1126</v>
      </c>
      <c r="BS318" s="81" t="s">
        <v>816</v>
      </c>
      <c r="BT318" s="81" t="s">
        <v>817</v>
      </c>
      <c r="BU318" s="81">
        <v>6</v>
      </c>
      <c r="BV318" s="81" t="s">
        <v>529</v>
      </c>
      <c r="BW318" s="81" t="s">
        <v>1169</v>
      </c>
      <c r="BX318" s="81">
        <v>1440</v>
      </c>
      <c r="BZ318" s="81" t="s">
        <v>2227</v>
      </c>
      <c r="CA318" s="81" t="s">
        <v>882</v>
      </c>
      <c r="CB318" s="81">
        <v>6</v>
      </c>
      <c r="CC318" s="81" t="s">
        <v>529</v>
      </c>
      <c r="CD318" s="81" t="s">
        <v>1160</v>
      </c>
      <c r="CE318" s="81">
        <v>1027</v>
      </c>
      <c r="CG318" s="81" t="s">
        <v>749</v>
      </c>
      <c r="CH318" s="81" t="s">
        <v>750</v>
      </c>
      <c r="CI318" s="81">
        <v>24</v>
      </c>
      <c r="CJ318" s="81" t="s">
        <v>436</v>
      </c>
      <c r="CK318" s="81" t="s">
        <v>1156</v>
      </c>
      <c r="CL318" s="81">
        <v>1070</v>
      </c>
      <c r="CN318" s="81" t="s">
        <v>816</v>
      </c>
      <c r="CO318" s="81" t="s">
        <v>817</v>
      </c>
      <c r="CP318" s="81">
        <v>12</v>
      </c>
      <c r="CQ318" s="81" t="s">
        <v>437</v>
      </c>
      <c r="CR318" s="81" t="s">
        <v>1187</v>
      </c>
      <c r="CS318" s="81">
        <v>1003</v>
      </c>
      <c r="CU318" s="136" t="s">
        <v>867</v>
      </c>
      <c r="CV318" s="136" t="s">
        <v>868</v>
      </c>
      <c r="CW318" s="137">
        <v>6</v>
      </c>
      <c r="CX318" s="136" t="s">
        <v>529</v>
      </c>
      <c r="CY318" s="136" t="s">
        <v>1104</v>
      </c>
      <c r="CZ318" s="138">
        <v>1037</v>
      </c>
      <c r="DB318" s="136" t="s">
        <v>2323</v>
      </c>
      <c r="DC318" s="136" t="s">
        <v>851</v>
      </c>
      <c r="DD318" s="137">
        <v>4</v>
      </c>
      <c r="DE318" s="136" t="s">
        <v>437</v>
      </c>
      <c r="DF318" s="136" t="s">
        <v>1180</v>
      </c>
      <c r="DG318" s="144">
        <v>1194</v>
      </c>
      <c r="DI318" s="136" t="s">
        <v>2270</v>
      </c>
      <c r="DJ318" s="136" t="s">
        <v>848</v>
      </c>
      <c r="DK318" s="137">
        <v>12</v>
      </c>
      <c r="DL318" s="136" t="s">
        <v>529</v>
      </c>
      <c r="DM318" s="136" t="s">
        <v>1139</v>
      </c>
      <c r="DN318" s="144">
        <v>1027</v>
      </c>
    </row>
    <row r="319" spans="1:118" x14ac:dyDescent="0.25">
      <c r="A319" s="81" t="s">
        <v>816</v>
      </c>
      <c r="B319" s="81" t="s">
        <v>817</v>
      </c>
      <c r="C319" s="81">
        <v>6</v>
      </c>
      <c r="D319" s="81" t="s">
        <v>529</v>
      </c>
      <c r="E319" s="81" t="s">
        <v>1203</v>
      </c>
      <c r="F319" s="81">
        <v>1440</v>
      </c>
      <c r="H319" s="81" t="s">
        <v>860</v>
      </c>
      <c r="I319" s="81" t="s">
        <v>861</v>
      </c>
      <c r="J319" s="81">
        <v>4</v>
      </c>
      <c r="K319" s="81" t="s">
        <v>436</v>
      </c>
      <c r="L319" s="81" t="s">
        <v>1226</v>
      </c>
      <c r="M319" s="81">
        <v>1442</v>
      </c>
      <c r="O319" s="81" t="s">
        <v>867</v>
      </c>
      <c r="P319" s="81" t="s">
        <v>868</v>
      </c>
      <c r="Q319" s="81">
        <v>2</v>
      </c>
      <c r="R319" s="81" t="s">
        <v>529</v>
      </c>
      <c r="S319" s="81" t="s">
        <v>1708</v>
      </c>
      <c r="T319" s="81">
        <v>1504</v>
      </c>
      <c r="V319" s="81" t="s">
        <v>962</v>
      </c>
      <c r="W319" s="81" t="s">
        <v>2206</v>
      </c>
      <c r="X319" s="81">
        <v>12</v>
      </c>
      <c r="Y319" s="81" t="s">
        <v>529</v>
      </c>
      <c r="Z319" s="81" t="s">
        <v>1127</v>
      </c>
      <c r="AA319" s="81">
        <v>1123</v>
      </c>
      <c r="AC319" s="81" t="s">
        <v>2320</v>
      </c>
      <c r="AD319" s="81" t="s">
        <v>1059</v>
      </c>
      <c r="AE319" s="81">
        <v>12</v>
      </c>
      <c r="AF319" s="81" t="s">
        <v>437</v>
      </c>
      <c r="AG319" s="81" t="s">
        <v>1234</v>
      </c>
      <c r="AH319" s="81">
        <v>1043</v>
      </c>
      <c r="AJ319" s="81" t="s">
        <v>780</v>
      </c>
      <c r="AK319" s="81" t="s">
        <v>781</v>
      </c>
      <c r="AL319" s="81">
        <v>12</v>
      </c>
      <c r="AM319" s="81" t="s">
        <v>437</v>
      </c>
      <c r="AN319" s="81" t="s">
        <v>1242</v>
      </c>
      <c r="AO319" s="81">
        <v>1029</v>
      </c>
      <c r="AQ319" s="81" t="s">
        <v>954</v>
      </c>
      <c r="AR319" s="81" t="s">
        <v>955</v>
      </c>
      <c r="AS319" s="81">
        <v>8</v>
      </c>
      <c r="AT319" s="81" t="s">
        <v>529</v>
      </c>
      <c r="AU319" s="81" t="s">
        <v>1129</v>
      </c>
      <c r="AV319" s="81">
        <v>1028</v>
      </c>
      <c r="AX319" s="81" t="s">
        <v>776</v>
      </c>
      <c r="AY319" s="81" t="s">
        <v>777</v>
      </c>
      <c r="AZ319" s="81">
        <v>4</v>
      </c>
      <c r="BA319" s="81" t="s">
        <v>529</v>
      </c>
      <c r="BB319" s="81" t="s">
        <v>1112</v>
      </c>
      <c r="BC319" s="81">
        <v>1039</v>
      </c>
      <c r="BE319" s="81" t="s">
        <v>776</v>
      </c>
      <c r="BF319" s="81" t="s">
        <v>777</v>
      </c>
      <c r="BG319" s="81">
        <v>4</v>
      </c>
      <c r="BH319" s="81" t="s">
        <v>436</v>
      </c>
      <c r="BI319" s="81" t="s">
        <v>2124</v>
      </c>
      <c r="BJ319" s="81">
        <v>1570</v>
      </c>
      <c r="BL319" s="81" t="s">
        <v>818</v>
      </c>
      <c r="BM319" s="81" t="s">
        <v>819</v>
      </c>
      <c r="BN319" s="81">
        <v>6</v>
      </c>
      <c r="BO319" s="81" t="s">
        <v>529</v>
      </c>
      <c r="BP319" s="81" t="s">
        <v>1923</v>
      </c>
      <c r="BQ319" s="81">
        <v>1126</v>
      </c>
      <c r="BS319" s="81" t="s">
        <v>776</v>
      </c>
      <c r="BT319" s="81" t="s">
        <v>777</v>
      </c>
      <c r="BU319" s="81">
        <v>4</v>
      </c>
      <c r="BV319" s="81" t="s">
        <v>436</v>
      </c>
      <c r="BW319" s="81" t="s">
        <v>553</v>
      </c>
      <c r="BX319" s="81">
        <v>1521</v>
      </c>
      <c r="BZ319" s="81" t="s">
        <v>772</v>
      </c>
      <c r="CA319" s="81" t="s">
        <v>773</v>
      </c>
      <c r="CB319" s="81">
        <v>4</v>
      </c>
      <c r="CC319" s="81" t="s">
        <v>529</v>
      </c>
      <c r="CD319" s="81" t="s">
        <v>1160</v>
      </c>
      <c r="CE319" s="81">
        <v>1027</v>
      </c>
      <c r="CG319" s="81" t="s">
        <v>729</v>
      </c>
      <c r="CH319" s="81" t="s">
        <v>730</v>
      </c>
      <c r="CI319" s="81">
        <v>12</v>
      </c>
      <c r="CJ319" s="81" t="s">
        <v>529</v>
      </c>
      <c r="CK319" s="81" t="s">
        <v>1168</v>
      </c>
      <c r="CL319" s="81">
        <v>1001</v>
      </c>
      <c r="CN319" s="81" t="s">
        <v>864</v>
      </c>
      <c r="CO319" s="81" t="s">
        <v>865</v>
      </c>
      <c r="CP319" s="81">
        <v>12</v>
      </c>
      <c r="CQ319" s="81" t="s">
        <v>437</v>
      </c>
      <c r="CR319" s="81" t="s">
        <v>1187</v>
      </c>
      <c r="CS319" s="81">
        <v>1003</v>
      </c>
      <c r="CU319" s="136" t="s">
        <v>887</v>
      </c>
      <c r="CV319" s="136" t="s">
        <v>888</v>
      </c>
      <c r="CW319" s="137">
        <v>6</v>
      </c>
      <c r="CX319" s="136" t="s">
        <v>529</v>
      </c>
      <c r="CY319" s="136" t="s">
        <v>1104</v>
      </c>
      <c r="CZ319" s="138">
        <v>1037</v>
      </c>
      <c r="DB319" s="136" t="s">
        <v>2323</v>
      </c>
      <c r="DC319" s="136" t="s">
        <v>851</v>
      </c>
      <c r="DD319" s="137">
        <v>2</v>
      </c>
      <c r="DE319" s="136" t="s">
        <v>529</v>
      </c>
      <c r="DF319" s="136" t="s">
        <v>2314</v>
      </c>
      <c r="DG319" s="144">
        <v>1031</v>
      </c>
      <c r="DI319" s="136" t="s">
        <v>2270</v>
      </c>
      <c r="DJ319" s="136" t="s">
        <v>848</v>
      </c>
      <c r="DK319" s="137">
        <v>12</v>
      </c>
      <c r="DL319" s="136" t="s">
        <v>529</v>
      </c>
      <c r="DM319" s="136" t="s">
        <v>1185</v>
      </c>
      <c r="DN319" s="144">
        <v>1101</v>
      </c>
    </row>
    <row r="320" spans="1:118" x14ac:dyDescent="0.25">
      <c r="A320" s="81" t="s">
        <v>729</v>
      </c>
      <c r="B320" s="81" t="s">
        <v>730</v>
      </c>
      <c r="C320" s="81">
        <v>6</v>
      </c>
      <c r="D320" s="81" t="s">
        <v>529</v>
      </c>
      <c r="E320" s="81" t="s">
        <v>1203</v>
      </c>
      <c r="F320" s="81">
        <v>1440</v>
      </c>
      <c r="H320" s="81" t="s">
        <v>862</v>
      </c>
      <c r="I320" s="81" t="s">
        <v>863</v>
      </c>
      <c r="J320" s="81">
        <v>4</v>
      </c>
      <c r="K320" s="81" t="s">
        <v>436</v>
      </c>
      <c r="L320" s="81" t="s">
        <v>1226</v>
      </c>
      <c r="M320" s="81">
        <v>1442</v>
      </c>
      <c r="O320" s="81" t="s">
        <v>745</v>
      </c>
      <c r="P320" s="81" t="s">
        <v>746</v>
      </c>
      <c r="Q320" s="81">
        <v>12</v>
      </c>
      <c r="R320" s="81" t="s">
        <v>529</v>
      </c>
      <c r="S320" s="81" t="s">
        <v>1708</v>
      </c>
      <c r="T320" s="81">
        <v>1504</v>
      </c>
      <c r="V320" s="81" t="s">
        <v>1041</v>
      </c>
      <c r="W320" s="81" t="s">
        <v>1042</v>
      </c>
      <c r="X320" s="81">
        <v>12</v>
      </c>
      <c r="Y320" s="81" t="s">
        <v>529</v>
      </c>
      <c r="Z320" s="81" t="s">
        <v>1127</v>
      </c>
      <c r="AA320" s="81">
        <v>1123</v>
      </c>
      <c r="AC320" s="81" t="s">
        <v>2320</v>
      </c>
      <c r="AD320" s="81" t="s">
        <v>1059</v>
      </c>
      <c r="AE320" s="81">
        <v>12</v>
      </c>
      <c r="AF320" s="81" t="s">
        <v>436</v>
      </c>
      <c r="AG320" s="81" t="s">
        <v>1223</v>
      </c>
      <c r="AH320" s="81">
        <v>1045</v>
      </c>
      <c r="AJ320" s="81" t="s">
        <v>1041</v>
      </c>
      <c r="AK320" s="81" t="s">
        <v>1042</v>
      </c>
      <c r="AL320" s="81">
        <v>12</v>
      </c>
      <c r="AM320" s="81" t="s">
        <v>437</v>
      </c>
      <c r="AN320" s="81" t="s">
        <v>1243</v>
      </c>
      <c r="AO320" s="81">
        <v>1082</v>
      </c>
      <c r="AQ320" s="81" t="s">
        <v>906</v>
      </c>
      <c r="AR320" s="81" t="s">
        <v>907</v>
      </c>
      <c r="AS320" s="81">
        <v>4</v>
      </c>
      <c r="AT320" s="81" t="s">
        <v>529</v>
      </c>
      <c r="AU320" s="81" t="s">
        <v>1129</v>
      </c>
      <c r="AV320" s="81">
        <v>1028</v>
      </c>
      <c r="AX320" s="81" t="s">
        <v>776</v>
      </c>
      <c r="AY320" s="81" t="s">
        <v>777</v>
      </c>
      <c r="AZ320" s="81">
        <v>4</v>
      </c>
      <c r="BA320" s="81" t="s">
        <v>436</v>
      </c>
      <c r="BB320" s="81" t="s">
        <v>2107</v>
      </c>
      <c r="BC320" s="81">
        <v>1484</v>
      </c>
      <c r="BE320" s="81" t="s">
        <v>820</v>
      </c>
      <c r="BF320" s="81" t="s">
        <v>821</v>
      </c>
      <c r="BG320" s="81">
        <v>4</v>
      </c>
      <c r="BH320" s="81" t="s">
        <v>436</v>
      </c>
      <c r="BI320" s="81" t="s">
        <v>2124</v>
      </c>
      <c r="BJ320" s="81">
        <v>1570</v>
      </c>
      <c r="BL320" s="81" t="s">
        <v>969</v>
      </c>
      <c r="BM320" s="81" t="s">
        <v>970</v>
      </c>
      <c r="BN320" s="81">
        <v>48</v>
      </c>
      <c r="BO320" s="81" t="s">
        <v>529</v>
      </c>
      <c r="BP320" s="81" t="s">
        <v>1923</v>
      </c>
      <c r="BQ320" s="81">
        <v>1126</v>
      </c>
      <c r="BS320" s="81" t="s">
        <v>729</v>
      </c>
      <c r="BT320" s="81" t="s">
        <v>730</v>
      </c>
      <c r="BU320" s="81">
        <v>2</v>
      </c>
      <c r="BV320" s="81" t="s">
        <v>529</v>
      </c>
      <c r="BW320" s="81" t="s">
        <v>1132</v>
      </c>
      <c r="BX320" s="81">
        <v>1081</v>
      </c>
      <c r="BZ320" s="81" t="s">
        <v>776</v>
      </c>
      <c r="CA320" s="81" t="s">
        <v>777</v>
      </c>
      <c r="CB320" s="81">
        <v>4</v>
      </c>
      <c r="CC320" s="81" t="s">
        <v>529</v>
      </c>
      <c r="CD320" s="81" t="s">
        <v>1160</v>
      </c>
      <c r="CE320" s="81">
        <v>1027</v>
      </c>
      <c r="CG320" s="81" t="s">
        <v>1034</v>
      </c>
      <c r="CH320" s="81" t="s">
        <v>987</v>
      </c>
      <c r="CI320" s="81">
        <v>36</v>
      </c>
      <c r="CJ320" s="81" t="s">
        <v>529</v>
      </c>
      <c r="CK320" s="81" t="s">
        <v>1168</v>
      </c>
      <c r="CL320" s="81">
        <v>1001</v>
      </c>
      <c r="CN320" s="81" t="s">
        <v>772</v>
      </c>
      <c r="CO320" s="81" t="s">
        <v>773</v>
      </c>
      <c r="CP320" s="81">
        <v>6</v>
      </c>
      <c r="CQ320" s="81" t="s">
        <v>437</v>
      </c>
      <c r="CR320" s="81" t="s">
        <v>1187</v>
      </c>
      <c r="CS320" s="81">
        <v>1003</v>
      </c>
      <c r="CU320" s="136" t="s">
        <v>867</v>
      </c>
      <c r="CV320" s="136" t="s">
        <v>868</v>
      </c>
      <c r="CW320" s="137">
        <v>6</v>
      </c>
      <c r="CX320" s="136" t="s">
        <v>436</v>
      </c>
      <c r="CY320" s="136" t="s">
        <v>2407</v>
      </c>
      <c r="CZ320" s="138">
        <v>1117</v>
      </c>
      <c r="DB320" s="136" t="s">
        <v>800</v>
      </c>
      <c r="DC320" s="136" t="s">
        <v>801</v>
      </c>
      <c r="DD320" s="137">
        <v>2</v>
      </c>
      <c r="DE320" s="136" t="s">
        <v>436</v>
      </c>
      <c r="DF320" s="136" t="s">
        <v>1159</v>
      </c>
      <c r="DG320" s="144">
        <v>1513</v>
      </c>
      <c r="DI320" s="136" t="s">
        <v>2270</v>
      </c>
      <c r="DJ320" s="136" t="s">
        <v>848</v>
      </c>
      <c r="DK320" s="137">
        <v>24</v>
      </c>
      <c r="DL320" s="136" t="s">
        <v>2152</v>
      </c>
      <c r="DM320" s="136" t="s">
        <v>2364</v>
      </c>
      <c r="DN320" s="144">
        <v>1593</v>
      </c>
    </row>
    <row r="321" spans="1:118" x14ac:dyDescent="0.25">
      <c r="A321" s="81" t="s">
        <v>895</v>
      </c>
      <c r="B321" s="81" t="s">
        <v>896</v>
      </c>
      <c r="C321" s="81">
        <v>12</v>
      </c>
      <c r="D321" s="81" t="s">
        <v>529</v>
      </c>
      <c r="E321" s="81" t="s">
        <v>1203</v>
      </c>
      <c r="F321" s="81">
        <v>1440</v>
      </c>
      <c r="H321" s="81" t="s">
        <v>737</v>
      </c>
      <c r="I321" s="81" t="s">
        <v>738</v>
      </c>
      <c r="J321" s="81">
        <v>2</v>
      </c>
      <c r="K321" s="81" t="s">
        <v>436</v>
      </c>
      <c r="L321" s="81" t="s">
        <v>1226</v>
      </c>
      <c r="M321" s="81">
        <v>1442</v>
      </c>
      <c r="O321" s="81" t="s">
        <v>942</v>
      </c>
      <c r="P321" s="81" t="s">
        <v>943</v>
      </c>
      <c r="Q321" s="81">
        <v>12</v>
      </c>
      <c r="R321" s="81" t="s">
        <v>529</v>
      </c>
      <c r="S321" s="81" t="s">
        <v>1708</v>
      </c>
      <c r="T321" s="81">
        <v>1504</v>
      </c>
      <c r="V321" s="81" t="s">
        <v>2230</v>
      </c>
      <c r="W321" s="81" t="s">
        <v>866</v>
      </c>
      <c r="X321" s="81">
        <v>18</v>
      </c>
      <c r="Y321" s="81" t="s">
        <v>529</v>
      </c>
      <c r="Z321" s="81" t="s">
        <v>1826</v>
      </c>
      <c r="AA321" s="81">
        <v>1146</v>
      </c>
      <c r="AC321" s="81" t="s">
        <v>942</v>
      </c>
      <c r="AD321" s="81" t="s">
        <v>943</v>
      </c>
      <c r="AE321" s="81">
        <v>12</v>
      </c>
      <c r="AF321" s="81" t="s">
        <v>529</v>
      </c>
      <c r="AG321" s="81" t="s">
        <v>1720</v>
      </c>
      <c r="AH321" s="81">
        <v>1101</v>
      </c>
      <c r="AJ321" s="81" t="s">
        <v>818</v>
      </c>
      <c r="AK321" s="81" t="s">
        <v>819</v>
      </c>
      <c r="AL321" s="81">
        <v>4</v>
      </c>
      <c r="AM321" s="81" t="s">
        <v>437</v>
      </c>
      <c r="AN321" s="81" t="s">
        <v>1243</v>
      </c>
      <c r="AO321" s="81">
        <v>1082</v>
      </c>
      <c r="AQ321" s="81" t="s">
        <v>772</v>
      </c>
      <c r="AR321" s="81" t="s">
        <v>773</v>
      </c>
      <c r="AS321" s="81">
        <v>6</v>
      </c>
      <c r="AT321" s="81" t="s">
        <v>529</v>
      </c>
      <c r="AU321" s="81" t="s">
        <v>1129</v>
      </c>
      <c r="AV321" s="81">
        <v>1028</v>
      </c>
      <c r="AX321" s="81" t="s">
        <v>776</v>
      </c>
      <c r="AY321" s="81" t="s">
        <v>777</v>
      </c>
      <c r="AZ321" s="81">
        <v>4</v>
      </c>
      <c r="BA321" s="81" t="s">
        <v>529</v>
      </c>
      <c r="BB321" s="81" t="s">
        <v>1825</v>
      </c>
      <c r="BC321" s="81">
        <v>1018</v>
      </c>
      <c r="BE321" s="81" t="s">
        <v>733</v>
      </c>
      <c r="BF321" s="81" t="s">
        <v>734</v>
      </c>
      <c r="BG321" s="81">
        <v>4</v>
      </c>
      <c r="BH321" s="81" t="s">
        <v>436</v>
      </c>
      <c r="BI321" s="81" t="s">
        <v>2124</v>
      </c>
      <c r="BJ321" s="81">
        <v>1570</v>
      </c>
      <c r="BL321" s="81" t="s">
        <v>747</v>
      </c>
      <c r="BM321" s="81" t="s">
        <v>748</v>
      </c>
      <c r="BN321" s="81">
        <v>12</v>
      </c>
      <c r="BO321" s="81" t="s">
        <v>436</v>
      </c>
      <c r="BP321" s="81" t="s">
        <v>1718</v>
      </c>
      <c r="BQ321" s="81">
        <v>1313</v>
      </c>
      <c r="BS321" s="81" t="s">
        <v>772</v>
      </c>
      <c r="BT321" s="81" t="s">
        <v>773</v>
      </c>
      <c r="BU321" s="81">
        <v>8</v>
      </c>
      <c r="BV321" s="81" t="s">
        <v>436</v>
      </c>
      <c r="BW321" s="81" t="s">
        <v>553</v>
      </c>
      <c r="BX321" s="81">
        <v>1521</v>
      </c>
      <c r="BZ321" s="81" t="s">
        <v>743</v>
      </c>
      <c r="CA321" s="81" t="s">
        <v>744</v>
      </c>
      <c r="CB321" s="81">
        <v>12</v>
      </c>
      <c r="CC321" s="81" t="s">
        <v>529</v>
      </c>
      <c r="CD321" s="81" t="s">
        <v>1160</v>
      </c>
      <c r="CE321" s="81">
        <v>1027</v>
      </c>
      <c r="CG321" s="81" t="s">
        <v>2211</v>
      </c>
      <c r="CH321" s="81" t="s">
        <v>2212</v>
      </c>
      <c r="CI321" s="81">
        <v>2000</v>
      </c>
      <c r="CJ321" s="81" t="s">
        <v>2152</v>
      </c>
      <c r="CK321" s="81" t="s">
        <v>2217</v>
      </c>
      <c r="CL321" s="81">
        <v>0</v>
      </c>
      <c r="CN321" s="81" t="s">
        <v>816</v>
      </c>
      <c r="CO321" s="81" t="s">
        <v>817</v>
      </c>
      <c r="CP321" s="81">
        <v>12</v>
      </c>
      <c r="CQ321" s="81" t="s">
        <v>529</v>
      </c>
      <c r="CR321" s="81" t="s">
        <v>1766</v>
      </c>
      <c r="CS321" s="81">
        <v>1002</v>
      </c>
      <c r="CU321" s="136" t="s">
        <v>2386</v>
      </c>
      <c r="CV321" s="136" t="s">
        <v>817</v>
      </c>
      <c r="CW321" s="137">
        <v>12</v>
      </c>
      <c r="CX321" s="136" t="s">
        <v>529</v>
      </c>
      <c r="CY321" s="136" t="s">
        <v>1139</v>
      </c>
      <c r="CZ321" s="138">
        <v>1027</v>
      </c>
      <c r="DB321" s="136" t="s">
        <v>854</v>
      </c>
      <c r="DC321" s="136" t="s">
        <v>855</v>
      </c>
      <c r="DD321" s="137">
        <v>2</v>
      </c>
      <c r="DE321" s="136" t="s">
        <v>529</v>
      </c>
      <c r="DF321" s="136" t="s">
        <v>563</v>
      </c>
      <c r="DG321" s="144">
        <v>1532</v>
      </c>
      <c r="DI321" s="136" t="s">
        <v>2270</v>
      </c>
      <c r="DJ321" s="136" t="s">
        <v>848</v>
      </c>
      <c r="DK321" s="137">
        <v>12</v>
      </c>
      <c r="DL321" s="136" t="s">
        <v>529</v>
      </c>
      <c r="DM321" s="136" t="s">
        <v>1100</v>
      </c>
      <c r="DN321" s="144">
        <v>1027</v>
      </c>
    </row>
    <row r="322" spans="1:118" x14ac:dyDescent="0.25">
      <c r="A322" s="81" t="s">
        <v>737</v>
      </c>
      <c r="B322" s="81" t="s">
        <v>738</v>
      </c>
      <c r="C322" s="81">
        <v>4</v>
      </c>
      <c r="D322" s="81" t="s">
        <v>529</v>
      </c>
      <c r="E322" s="81" t="s">
        <v>1916</v>
      </c>
      <c r="F322" s="81">
        <v>1439</v>
      </c>
      <c r="H322" s="81" t="s">
        <v>992</v>
      </c>
      <c r="I322" s="81" t="s">
        <v>993</v>
      </c>
      <c r="J322" s="81">
        <v>12</v>
      </c>
      <c r="K322" s="81" t="s">
        <v>436</v>
      </c>
      <c r="L322" s="81" t="s">
        <v>1734</v>
      </c>
      <c r="M322" s="81">
        <v>1118</v>
      </c>
      <c r="O322" s="81" t="s">
        <v>768</v>
      </c>
      <c r="P322" s="81" t="s">
        <v>769</v>
      </c>
      <c r="Q322" s="81">
        <v>4</v>
      </c>
      <c r="R322" s="81" t="s">
        <v>529</v>
      </c>
      <c r="S322" s="81" t="s">
        <v>1708</v>
      </c>
      <c r="T322" s="81">
        <v>1504</v>
      </c>
      <c r="V322" s="81" t="s">
        <v>852</v>
      </c>
      <c r="W322" s="81" t="s">
        <v>853</v>
      </c>
      <c r="X322" s="81">
        <v>12</v>
      </c>
      <c r="Y322" s="81" t="s">
        <v>529</v>
      </c>
      <c r="Z322" s="81" t="s">
        <v>1826</v>
      </c>
      <c r="AA322" s="81">
        <v>1146</v>
      </c>
      <c r="AC322" s="81" t="s">
        <v>942</v>
      </c>
      <c r="AD322" s="81" t="s">
        <v>943</v>
      </c>
      <c r="AE322" s="81">
        <v>12</v>
      </c>
      <c r="AF322" s="81" t="s">
        <v>529</v>
      </c>
      <c r="AG322" s="81" t="s">
        <v>560</v>
      </c>
      <c r="AH322" s="81">
        <v>1530</v>
      </c>
      <c r="AJ322" s="81" t="s">
        <v>1043</v>
      </c>
      <c r="AK322" s="81" t="s">
        <v>1044</v>
      </c>
      <c r="AL322" s="81">
        <v>24</v>
      </c>
      <c r="AM322" s="81" t="s">
        <v>437</v>
      </c>
      <c r="AN322" s="81" t="s">
        <v>1243</v>
      </c>
      <c r="AO322" s="81">
        <v>1082</v>
      </c>
      <c r="AQ322" s="81" t="s">
        <v>776</v>
      </c>
      <c r="AR322" s="81" t="s">
        <v>777</v>
      </c>
      <c r="AS322" s="81">
        <v>4</v>
      </c>
      <c r="AT322" s="81" t="s">
        <v>529</v>
      </c>
      <c r="AU322" s="81" t="s">
        <v>1129</v>
      </c>
      <c r="AV322" s="81">
        <v>1028</v>
      </c>
      <c r="AX322" s="81" t="s">
        <v>776</v>
      </c>
      <c r="AY322" s="81" t="s">
        <v>777</v>
      </c>
      <c r="AZ322" s="81">
        <v>4</v>
      </c>
      <c r="BA322" s="81" t="s">
        <v>529</v>
      </c>
      <c r="BB322" s="81" t="s">
        <v>1128</v>
      </c>
      <c r="BC322" s="81">
        <v>1031</v>
      </c>
      <c r="BE322" s="81" t="s">
        <v>729</v>
      </c>
      <c r="BF322" s="81" t="s">
        <v>730</v>
      </c>
      <c r="BG322" s="81">
        <v>4</v>
      </c>
      <c r="BH322" s="81" t="s">
        <v>436</v>
      </c>
      <c r="BI322" s="81" t="s">
        <v>2124</v>
      </c>
      <c r="BJ322" s="81">
        <v>1570</v>
      </c>
      <c r="BL322" s="81" t="s">
        <v>806</v>
      </c>
      <c r="BM322" s="81" t="s">
        <v>807</v>
      </c>
      <c r="BN322" s="81">
        <v>12</v>
      </c>
      <c r="BO322" s="81" t="s">
        <v>437</v>
      </c>
      <c r="BP322" s="81" t="s">
        <v>1101</v>
      </c>
      <c r="BQ322" s="81">
        <v>1003</v>
      </c>
      <c r="BS322" s="81" t="s">
        <v>832</v>
      </c>
      <c r="BT322" s="81" t="s">
        <v>833</v>
      </c>
      <c r="BU322" s="81">
        <v>4</v>
      </c>
      <c r="BV322" s="81" t="s">
        <v>529</v>
      </c>
      <c r="BW322" s="81" t="s">
        <v>1169</v>
      </c>
      <c r="BX322" s="81">
        <v>1440</v>
      </c>
      <c r="BZ322" s="81" t="s">
        <v>871</v>
      </c>
      <c r="CA322" s="81" t="s">
        <v>872</v>
      </c>
      <c r="CB322" s="81">
        <v>12</v>
      </c>
      <c r="CC322" s="81" t="s">
        <v>436</v>
      </c>
      <c r="CD322" s="81" t="s">
        <v>722</v>
      </c>
      <c r="CE322" s="81">
        <v>1543</v>
      </c>
      <c r="CG322" s="81" t="s">
        <v>2213</v>
      </c>
      <c r="CH322" s="81" t="s">
        <v>2214</v>
      </c>
      <c r="CI322" s="81">
        <v>50</v>
      </c>
      <c r="CJ322" s="81" t="s">
        <v>2152</v>
      </c>
      <c r="CK322" s="81" t="s">
        <v>2217</v>
      </c>
      <c r="CL322" s="81">
        <v>0</v>
      </c>
      <c r="CN322" s="81" t="s">
        <v>772</v>
      </c>
      <c r="CO322" s="81" t="s">
        <v>773</v>
      </c>
      <c r="CP322" s="81">
        <v>6</v>
      </c>
      <c r="CQ322" s="81" t="s">
        <v>529</v>
      </c>
      <c r="CR322" s="81" t="s">
        <v>1766</v>
      </c>
      <c r="CS322" s="81">
        <v>1002</v>
      </c>
      <c r="CU322" s="136" t="s">
        <v>770</v>
      </c>
      <c r="CV322" s="136" t="s">
        <v>771</v>
      </c>
      <c r="CW322" s="137">
        <v>6</v>
      </c>
      <c r="CX322" s="136" t="s">
        <v>529</v>
      </c>
      <c r="CY322" s="136" t="s">
        <v>1169</v>
      </c>
      <c r="CZ322" s="138">
        <v>1440</v>
      </c>
      <c r="DB322" s="136" t="s">
        <v>854</v>
      </c>
      <c r="DC322" s="136" t="s">
        <v>855</v>
      </c>
      <c r="DD322" s="137">
        <v>2</v>
      </c>
      <c r="DE322" s="136" t="s">
        <v>529</v>
      </c>
      <c r="DF322" s="136" t="s">
        <v>2314</v>
      </c>
      <c r="DG322" s="144">
        <v>1031</v>
      </c>
      <c r="DI322" s="136" t="s">
        <v>2270</v>
      </c>
      <c r="DJ322" s="136" t="s">
        <v>848</v>
      </c>
      <c r="DK322" s="137">
        <v>6</v>
      </c>
      <c r="DL322" s="136" t="s">
        <v>529</v>
      </c>
      <c r="DM322" s="136" t="s">
        <v>1694</v>
      </c>
      <c r="DN322" s="144">
        <v>1504</v>
      </c>
    </row>
    <row r="323" spans="1:118" x14ac:dyDescent="0.25">
      <c r="A323" s="81" t="s">
        <v>878</v>
      </c>
      <c r="B323" s="81" t="s">
        <v>879</v>
      </c>
      <c r="C323" s="81">
        <v>12</v>
      </c>
      <c r="D323" s="81" t="s">
        <v>529</v>
      </c>
      <c r="E323" s="81" t="s">
        <v>1224</v>
      </c>
      <c r="F323" s="81">
        <v>1431</v>
      </c>
      <c r="H323" s="81" t="s">
        <v>780</v>
      </c>
      <c r="I323" s="81" t="s">
        <v>781</v>
      </c>
      <c r="J323" s="81">
        <v>12</v>
      </c>
      <c r="K323" s="81" t="s">
        <v>436</v>
      </c>
      <c r="L323" s="81" t="s">
        <v>1734</v>
      </c>
      <c r="M323" s="81">
        <v>1118</v>
      </c>
      <c r="O323" s="81" t="s">
        <v>845</v>
      </c>
      <c r="P323" s="81" t="s">
        <v>846</v>
      </c>
      <c r="Q323" s="81">
        <v>4</v>
      </c>
      <c r="R323" s="81" t="s">
        <v>529</v>
      </c>
      <c r="S323" s="81" t="s">
        <v>1708</v>
      </c>
      <c r="T323" s="81">
        <v>1504</v>
      </c>
      <c r="V323" s="81" t="s">
        <v>798</v>
      </c>
      <c r="W323" s="81" t="s">
        <v>799</v>
      </c>
      <c r="X323" s="81">
        <v>12</v>
      </c>
      <c r="Y323" s="81" t="s">
        <v>529</v>
      </c>
      <c r="Z323" s="81" t="s">
        <v>1826</v>
      </c>
      <c r="AA323" s="81">
        <v>1146</v>
      </c>
      <c r="AC323" s="81" t="s">
        <v>942</v>
      </c>
      <c r="AD323" s="81" t="s">
        <v>943</v>
      </c>
      <c r="AE323" s="81">
        <v>12</v>
      </c>
      <c r="AF323" s="81" t="s">
        <v>529</v>
      </c>
      <c r="AG323" s="81" t="s">
        <v>1227</v>
      </c>
      <c r="AH323" s="81">
        <v>1109</v>
      </c>
      <c r="AJ323" s="81" t="s">
        <v>852</v>
      </c>
      <c r="AK323" s="81" t="s">
        <v>853</v>
      </c>
      <c r="AL323" s="81">
        <v>12</v>
      </c>
      <c r="AM323" s="81" t="s">
        <v>437</v>
      </c>
      <c r="AN323" s="81" t="s">
        <v>1243</v>
      </c>
      <c r="AO323" s="81">
        <v>1082</v>
      </c>
      <c r="AQ323" s="81" t="s">
        <v>818</v>
      </c>
      <c r="AR323" s="81" t="s">
        <v>819</v>
      </c>
      <c r="AS323" s="81">
        <v>6</v>
      </c>
      <c r="AT323" s="81" t="s">
        <v>529</v>
      </c>
      <c r="AU323" s="81" t="s">
        <v>1129</v>
      </c>
      <c r="AV323" s="81">
        <v>1028</v>
      </c>
      <c r="AX323" s="81" t="s">
        <v>776</v>
      </c>
      <c r="AY323" s="81" t="s">
        <v>777</v>
      </c>
      <c r="AZ323" s="81">
        <v>6</v>
      </c>
      <c r="BA323" s="81" t="s">
        <v>529</v>
      </c>
      <c r="BB323" s="81" t="s">
        <v>1169</v>
      </c>
      <c r="BC323" s="81">
        <v>1440</v>
      </c>
      <c r="BE323" s="81" t="s">
        <v>860</v>
      </c>
      <c r="BF323" s="81" t="s">
        <v>861</v>
      </c>
      <c r="BG323" s="81">
        <v>4</v>
      </c>
      <c r="BH323" s="81" t="s">
        <v>436</v>
      </c>
      <c r="BI323" s="81" t="s">
        <v>1137</v>
      </c>
      <c r="BJ323" s="81">
        <v>1160</v>
      </c>
      <c r="BL323" s="81" t="s">
        <v>1015</v>
      </c>
      <c r="BM323" s="81" t="s">
        <v>1016</v>
      </c>
      <c r="BN323" s="81">
        <v>6</v>
      </c>
      <c r="BO323" s="81" t="s">
        <v>437</v>
      </c>
      <c r="BP323" s="81" t="s">
        <v>1101</v>
      </c>
      <c r="BQ323" s="81">
        <v>1003</v>
      </c>
      <c r="BS323" s="81" t="s">
        <v>737</v>
      </c>
      <c r="BT323" s="81" t="s">
        <v>738</v>
      </c>
      <c r="BU323" s="81">
        <v>4</v>
      </c>
      <c r="BV323" s="81" t="s">
        <v>529</v>
      </c>
      <c r="BW323" s="81" t="s">
        <v>1169</v>
      </c>
      <c r="BX323" s="81">
        <v>1440</v>
      </c>
      <c r="BZ323" s="81" t="s">
        <v>847</v>
      </c>
      <c r="CA323" s="81" t="s">
        <v>848</v>
      </c>
      <c r="CB323" s="81">
        <v>12</v>
      </c>
      <c r="CC323" s="81" t="s">
        <v>436</v>
      </c>
      <c r="CD323" s="81" t="s">
        <v>722</v>
      </c>
      <c r="CE323" s="81">
        <v>1543</v>
      </c>
      <c r="CG323" s="81" t="s">
        <v>1003</v>
      </c>
      <c r="CH323" s="81" t="s">
        <v>959</v>
      </c>
      <c r="CI323" s="81">
        <v>1</v>
      </c>
      <c r="CJ323" s="81" t="s">
        <v>529</v>
      </c>
      <c r="CK323" s="81" t="s">
        <v>1128</v>
      </c>
      <c r="CL323" s="81">
        <v>1031</v>
      </c>
      <c r="CN323" s="81" t="s">
        <v>810</v>
      </c>
      <c r="CO323" s="81" t="s">
        <v>811</v>
      </c>
      <c r="CP323" s="81">
        <v>6</v>
      </c>
      <c r="CQ323" s="81" t="s">
        <v>437</v>
      </c>
      <c r="CR323" s="81" t="s">
        <v>1187</v>
      </c>
      <c r="CS323" s="81">
        <v>1003</v>
      </c>
      <c r="CU323" s="136" t="s">
        <v>772</v>
      </c>
      <c r="CV323" s="136" t="s">
        <v>773</v>
      </c>
      <c r="CW323" s="137">
        <v>6</v>
      </c>
      <c r="CX323" s="136" t="s">
        <v>529</v>
      </c>
      <c r="CY323" s="136" t="s">
        <v>1100</v>
      </c>
      <c r="CZ323" s="138">
        <v>1027</v>
      </c>
      <c r="DB323" s="136" t="s">
        <v>854</v>
      </c>
      <c r="DC323" s="136" t="s">
        <v>855</v>
      </c>
      <c r="DD323" s="137">
        <v>2</v>
      </c>
      <c r="DE323" s="136" t="s">
        <v>436</v>
      </c>
      <c r="DF323" s="136" t="s">
        <v>1148</v>
      </c>
      <c r="DG323" s="144">
        <v>1091</v>
      </c>
      <c r="DI323" s="136" t="s">
        <v>878</v>
      </c>
      <c r="DJ323" s="136" t="s">
        <v>879</v>
      </c>
      <c r="DK323" s="137">
        <v>3</v>
      </c>
      <c r="DL323" s="136" t="s">
        <v>2046</v>
      </c>
      <c r="DM323" s="136" t="s">
        <v>2425</v>
      </c>
      <c r="DN323" s="144">
        <v>1603</v>
      </c>
    </row>
    <row r="324" spans="1:118" x14ac:dyDescent="0.25">
      <c r="A324" s="81" t="s">
        <v>902</v>
      </c>
      <c r="B324" s="81" t="s">
        <v>903</v>
      </c>
      <c r="C324" s="81">
        <v>4</v>
      </c>
      <c r="D324" s="81" t="s">
        <v>529</v>
      </c>
      <c r="E324" s="81" t="s">
        <v>1224</v>
      </c>
      <c r="F324" s="81">
        <v>1431</v>
      </c>
      <c r="H324" s="81" t="s">
        <v>1026</v>
      </c>
      <c r="I324" s="81" t="s">
        <v>1027</v>
      </c>
      <c r="J324" s="81">
        <v>12</v>
      </c>
      <c r="K324" s="81" t="s">
        <v>436</v>
      </c>
      <c r="L324" s="81" t="s">
        <v>1734</v>
      </c>
      <c r="M324" s="81">
        <v>1118</v>
      </c>
      <c r="O324" s="81" t="s">
        <v>869</v>
      </c>
      <c r="P324" s="81" t="s">
        <v>870</v>
      </c>
      <c r="Q324" s="81">
        <v>12</v>
      </c>
      <c r="R324" s="81" t="s">
        <v>436</v>
      </c>
      <c r="S324" s="81" t="s">
        <v>1884</v>
      </c>
      <c r="T324" s="81">
        <v>1179</v>
      </c>
      <c r="V324" s="81" t="s">
        <v>1041</v>
      </c>
      <c r="W324" s="81" t="s">
        <v>1042</v>
      </c>
      <c r="X324" s="81">
        <v>24</v>
      </c>
      <c r="Y324" s="81" t="s">
        <v>529</v>
      </c>
      <c r="Z324" s="81" t="s">
        <v>1826</v>
      </c>
      <c r="AA324" s="81">
        <v>1146</v>
      </c>
      <c r="AC324" s="81" t="s">
        <v>994</v>
      </c>
      <c r="AD324" s="81" t="s">
        <v>995</v>
      </c>
      <c r="AE324" s="81">
        <v>12</v>
      </c>
      <c r="AF324" s="81" t="s">
        <v>529</v>
      </c>
      <c r="AG324" s="81" t="s">
        <v>1720</v>
      </c>
      <c r="AH324" s="81">
        <v>1101</v>
      </c>
      <c r="AJ324" s="81" t="s">
        <v>804</v>
      </c>
      <c r="AK324" s="81" t="s">
        <v>805</v>
      </c>
      <c r="AL324" s="81">
        <v>12</v>
      </c>
      <c r="AM324" s="81" t="s">
        <v>437</v>
      </c>
      <c r="AN324" s="81" t="s">
        <v>1243</v>
      </c>
      <c r="AO324" s="81">
        <v>1082</v>
      </c>
      <c r="AQ324" s="81" t="s">
        <v>816</v>
      </c>
      <c r="AR324" s="81" t="s">
        <v>817</v>
      </c>
      <c r="AS324" s="81">
        <v>8</v>
      </c>
      <c r="AT324" s="81" t="s">
        <v>529</v>
      </c>
      <c r="AU324" s="81" t="s">
        <v>1129</v>
      </c>
      <c r="AV324" s="81">
        <v>1028</v>
      </c>
      <c r="AX324" s="81" t="s">
        <v>776</v>
      </c>
      <c r="AY324" s="81" t="s">
        <v>777</v>
      </c>
      <c r="AZ324" s="81">
        <v>4</v>
      </c>
      <c r="BA324" s="81" t="s">
        <v>529</v>
      </c>
      <c r="BB324" s="81" t="s">
        <v>1175</v>
      </c>
      <c r="BC324" s="81">
        <v>1027</v>
      </c>
      <c r="BE324" s="81" t="s">
        <v>2269</v>
      </c>
      <c r="BF324" s="81" t="s">
        <v>767</v>
      </c>
      <c r="BG324" s="81">
        <v>4</v>
      </c>
      <c r="BH324" s="81" t="s">
        <v>436</v>
      </c>
      <c r="BI324" s="81" t="s">
        <v>1137</v>
      </c>
      <c r="BJ324" s="81">
        <v>1160</v>
      </c>
      <c r="BL324" s="81" t="s">
        <v>2054</v>
      </c>
      <c r="BM324" s="81" t="s">
        <v>2055</v>
      </c>
      <c r="BN324" s="81">
        <v>12</v>
      </c>
      <c r="BO324" s="81" t="s">
        <v>437</v>
      </c>
      <c r="BP324" s="81" t="s">
        <v>1101</v>
      </c>
      <c r="BQ324" s="81">
        <v>1003</v>
      </c>
      <c r="BS324" s="81" t="s">
        <v>869</v>
      </c>
      <c r="BT324" s="81" t="s">
        <v>870</v>
      </c>
      <c r="BU324" s="81">
        <v>12</v>
      </c>
      <c r="BV324" s="81" t="s">
        <v>437</v>
      </c>
      <c r="BW324" s="81" t="s">
        <v>1186</v>
      </c>
      <c r="BX324" s="81">
        <v>1043</v>
      </c>
      <c r="BZ324" s="81" t="s">
        <v>867</v>
      </c>
      <c r="CA324" s="81" t="s">
        <v>868</v>
      </c>
      <c r="CB324" s="81">
        <v>4</v>
      </c>
      <c r="CC324" s="81" t="s">
        <v>436</v>
      </c>
      <c r="CD324" s="81" t="s">
        <v>722</v>
      </c>
      <c r="CE324" s="81">
        <v>1543</v>
      </c>
      <c r="CG324" s="81" t="s">
        <v>928</v>
      </c>
      <c r="CH324" s="81" t="s">
        <v>929</v>
      </c>
      <c r="CI324" s="81">
        <v>2</v>
      </c>
      <c r="CJ324" s="81" t="s">
        <v>529</v>
      </c>
      <c r="CK324" s="81" t="s">
        <v>1128</v>
      </c>
      <c r="CL324" s="81">
        <v>1031</v>
      </c>
      <c r="CN324" s="81" t="s">
        <v>727</v>
      </c>
      <c r="CO324" s="81" t="s">
        <v>728</v>
      </c>
      <c r="CP324" s="81">
        <v>4</v>
      </c>
      <c r="CQ324" s="81" t="s">
        <v>436</v>
      </c>
      <c r="CR324" s="81" t="s">
        <v>1690</v>
      </c>
      <c r="CS324" s="81">
        <v>1297</v>
      </c>
      <c r="CU324" s="136" t="s">
        <v>906</v>
      </c>
      <c r="CV324" s="136" t="s">
        <v>907</v>
      </c>
      <c r="CW324" s="137">
        <v>6</v>
      </c>
      <c r="CX324" s="136" t="s">
        <v>529</v>
      </c>
      <c r="CY324" s="136" t="s">
        <v>1100</v>
      </c>
      <c r="CZ324" s="138">
        <v>1027</v>
      </c>
      <c r="DB324" s="136" t="s">
        <v>854</v>
      </c>
      <c r="DC324" s="136" t="s">
        <v>855</v>
      </c>
      <c r="DD324" s="137">
        <v>2</v>
      </c>
      <c r="DE324" s="136" t="s">
        <v>436</v>
      </c>
      <c r="DF324" s="136" t="s">
        <v>2221</v>
      </c>
      <c r="DG324" s="144">
        <v>1392</v>
      </c>
      <c r="DI324" s="136" t="s">
        <v>878</v>
      </c>
      <c r="DJ324" s="136" t="s">
        <v>879</v>
      </c>
      <c r="DK324" s="137">
        <v>6</v>
      </c>
      <c r="DL324" s="136" t="s">
        <v>436</v>
      </c>
      <c r="DM324" s="136" t="s">
        <v>2109</v>
      </c>
      <c r="DN324" s="144">
        <v>1025</v>
      </c>
    </row>
    <row r="325" spans="1:118" x14ac:dyDescent="0.25">
      <c r="A325" s="81" t="s">
        <v>768</v>
      </c>
      <c r="B325" s="81" t="s">
        <v>769</v>
      </c>
      <c r="C325" s="81">
        <v>4</v>
      </c>
      <c r="D325" s="81" t="s">
        <v>529</v>
      </c>
      <c r="E325" s="81" t="s">
        <v>1224</v>
      </c>
      <c r="F325" s="81">
        <v>1431</v>
      </c>
      <c r="H325" s="81" t="s">
        <v>869</v>
      </c>
      <c r="I325" s="81" t="s">
        <v>870</v>
      </c>
      <c r="J325" s="81">
        <v>24</v>
      </c>
      <c r="K325" s="81" t="s">
        <v>436</v>
      </c>
      <c r="L325" s="81" t="s">
        <v>1734</v>
      </c>
      <c r="M325" s="81">
        <v>1118</v>
      </c>
      <c r="O325" s="81" t="s">
        <v>867</v>
      </c>
      <c r="P325" s="81" t="s">
        <v>868</v>
      </c>
      <c r="Q325" s="81">
        <v>4</v>
      </c>
      <c r="R325" s="81" t="s">
        <v>436</v>
      </c>
      <c r="S325" s="81" t="s">
        <v>1884</v>
      </c>
      <c r="T325" s="81">
        <v>1179</v>
      </c>
      <c r="V325" s="81" t="s">
        <v>983</v>
      </c>
      <c r="W325" s="81" t="s">
        <v>984</v>
      </c>
      <c r="X325" s="81">
        <v>16</v>
      </c>
      <c r="Y325" s="81" t="s">
        <v>529</v>
      </c>
      <c r="Z325" s="81" t="s">
        <v>1826</v>
      </c>
      <c r="AA325" s="81">
        <v>1146</v>
      </c>
      <c r="AC325" s="81" t="s">
        <v>994</v>
      </c>
      <c r="AD325" s="81" t="s">
        <v>995</v>
      </c>
      <c r="AE325" s="81">
        <v>12</v>
      </c>
      <c r="AF325" s="81" t="s">
        <v>437</v>
      </c>
      <c r="AG325" s="81" t="s">
        <v>1722</v>
      </c>
      <c r="AH325" s="81">
        <v>1247</v>
      </c>
      <c r="AJ325" s="81" t="s">
        <v>780</v>
      </c>
      <c r="AK325" s="81" t="s">
        <v>781</v>
      </c>
      <c r="AL325" s="81">
        <v>12</v>
      </c>
      <c r="AM325" s="81" t="s">
        <v>437</v>
      </c>
      <c r="AN325" s="81" t="s">
        <v>1243</v>
      </c>
      <c r="AO325" s="81">
        <v>1082</v>
      </c>
      <c r="AQ325" s="81" t="s">
        <v>727</v>
      </c>
      <c r="AR325" s="81" t="s">
        <v>728</v>
      </c>
      <c r="AS325" s="81">
        <v>8</v>
      </c>
      <c r="AT325" s="81" t="s">
        <v>529</v>
      </c>
      <c r="AU325" s="81" t="s">
        <v>1129</v>
      </c>
      <c r="AV325" s="81">
        <v>1028</v>
      </c>
      <c r="AX325" s="81" t="s">
        <v>776</v>
      </c>
      <c r="AY325" s="81" t="s">
        <v>777</v>
      </c>
      <c r="AZ325" s="81">
        <v>4</v>
      </c>
      <c r="BA325" s="81" t="s">
        <v>529</v>
      </c>
      <c r="BB325" s="81" t="s">
        <v>1139</v>
      </c>
      <c r="BC325" s="81">
        <v>1027</v>
      </c>
      <c r="BE325" s="81" t="s">
        <v>768</v>
      </c>
      <c r="BF325" s="81" t="s">
        <v>769</v>
      </c>
      <c r="BG325" s="81">
        <v>4</v>
      </c>
      <c r="BH325" s="81" t="s">
        <v>436</v>
      </c>
      <c r="BI325" s="81" t="s">
        <v>1137</v>
      </c>
      <c r="BJ325" s="81">
        <v>1160</v>
      </c>
      <c r="BL325" s="81" t="s">
        <v>2167</v>
      </c>
      <c r="BM325" s="81" t="s">
        <v>1603</v>
      </c>
      <c r="BN325" s="81">
        <v>1</v>
      </c>
      <c r="BO325" s="81" t="s">
        <v>436</v>
      </c>
      <c r="BP325" s="81" t="s">
        <v>1718</v>
      </c>
      <c r="BQ325" s="81">
        <v>1313</v>
      </c>
      <c r="BS325" s="81" t="s">
        <v>2227</v>
      </c>
      <c r="BT325" s="81" t="s">
        <v>882</v>
      </c>
      <c r="BU325" s="81">
        <v>12</v>
      </c>
      <c r="BV325" s="81" t="s">
        <v>436</v>
      </c>
      <c r="BW325" s="81" t="s">
        <v>1123</v>
      </c>
      <c r="BX325" s="81">
        <v>1392</v>
      </c>
      <c r="BZ325" s="81" t="s">
        <v>887</v>
      </c>
      <c r="CA325" s="81" t="s">
        <v>888</v>
      </c>
      <c r="CB325" s="81">
        <v>4</v>
      </c>
      <c r="CC325" s="81" t="s">
        <v>436</v>
      </c>
      <c r="CD325" s="81" t="s">
        <v>722</v>
      </c>
      <c r="CE325" s="81">
        <v>1543</v>
      </c>
      <c r="CG325" s="81" t="s">
        <v>847</v>
      </c>
      <c r="CH325" s="81" t="s">
        <v>848</v>
      </c>
      <c r="CI325" s="81">
        <v>12</v>
      </c>
      <c r="CJ325" s="81" t="s">
        <v>529</v>
      </c>
      <c r="CK325" s="81" t="s">
        <v>1128</v>
      </c>
      <c r="CL325" s="81">
        <v>1031</v>
      </c>
      <c r="CN325" s="81" t="s">
        <v>954</v>
      </c>
      <c r="CO325" s="81" t="s">
        <v>955</v>
      </c>
      <c r="CP325" s="81">
        <v>12</v>
      </c>
      <c r="CQ325" s="81" t="s">
        <v>437</v>
      </c>
      <c r="CR325" s="81" t="s">
        <v>1187</v>
      </c>
      <c r="CS325" s="81">
        <v>1003</v>
      </c>
      <c r="CU325" s="136" t="s">
        <v>765</v>
      </c>
      <c r="CV325" s="136" t="s">
        <v>766</v>
      </c>
      <c r="CW325" s="137">
        <v>6</v>
      </c>
      <c r="CX325" s="136" t="s">
        <v>529</v>
      </c>
      <c r="CY325" s="136" t="s">
        <v>1139</v>
      </c>
      <c r="CZ325" s="138">
        <v>1027</v>
      </c>
      <c r="DB325" s="136" t="s">
        <v>854</v>
      </c>
      <c r="DC325" s="136" t="s">
        <v>855</v>
      </c>
      <c r="DD325" s="137">
        <v>2</v>
      </c>
      <c r="DE325" s="136" t="s">
        <v>529</v>
      </c>
      <c r="DF325" s="136" t="s">
        <v>1867</v>
      </c>
      <c r="DG325" s="144">
        <v>1089</v>
      </c>
      <c r="DI325" s="136" t="s">
        <v>878</v>
      </c>
      <c r="DJ325" s="136" t="s">
        <v>879</v>
      </c>
      <c r="DK325" s="137">
        <v>3</v>
      </c>
      <c r="DL325" s="136" t="s">
        <v>2046</v>
      </c>
      <c r="DM325" s="136" t="s">
        <v>2425</v>
      </c>
      <c r="DN325" s="144">
        <v>1603</v>
      </c>
    </row>
    <row r="326" spans="1:118" x14ac:dyDescent="0.25">
      <c r="A326" s="81" t="s">
        <v>816</v>
      </c>
      <c r="B326" s="81" t="s">
        <v>817</v>
      </c>
      <c r="C326" s="81">
        <v>4</v>
      </c>
      <c r="D326" s="81" t="s">
        <v>529</v>
      </c>
      <c r="E326" s="81" t="s">
        <v>1224</v>
      </c>
      <c r="F326" s="81">
        <v>1431</v>
      </c>
      <c r="H326" s="81" t="s">
        <v>765</v>
      </c>
      <c r="I326" s="81" t="s">
        <v>766</v>
      </c>
      <c r="J326" s="81">
        <v>6</v>
      </c>
      <c r="K326" s="81" t="s">
        <v>436</v>
      </c>
      <c r="L326" s="81" t="s">
        <v>1734</v>
      </c>
      <c r="M326" s="81">
        <v>1118</v>
      </c>
      <c r="O326" s="81" t="s">
        <v>768</v>
      </c>
      <c r="P326" s="81" t="s">
        <v>769</v>
      </c>
      <c r="Q326" s="81">
        <v>4</v>
      </c>
      <c r="R326" s="81" t="s">
        <v>436</v>
      </c>
      <c r="S326" s="81" t="s">
        <v>1884</v>
      </c>
      <c r="T326" s="81">
        <v>1179</v>
      </c>
      <c r="V326" s="81" t="s">
        <v>852</v>
      </c>
      <c r="W326" s="81" t="s">
        <v>853</v>
      </c>
      <c r="X326" s="81">
        <v>12</v>
      </c>
      <c r="Y326" s="81" t="s">
        <v>436</v>
      </c>
      <c r="Z326" s="81" t="s">
        <v>1217</v>
      </c>
      <c r="AA326" s="81">
        <v>1160</v>
      </c>
      <c r="AC326" s="81" t="s">
        <v>808</v>
      </c>
      <c r="AD326" s="81" t="s">
        <v>809</v>
      </c>
      <c r="AE326" s="81">
        <v>6</v>
      </c>
      <c r="AF326" s="81" t="s">
        <v>529</v>
      </c>
      <c r="AG326" s="81" t="s">
        <v>1755</v>
      </c>
      <c r="AH326" s="81">
        <v>1458</v>
      </c>
      <c r="AJ326" s="81" t="s">
        <v>908</v>
      </c>
      <c r="AK326" s="81" t="s">
        <v>909</v>
      </c>
      <c r="AL326" s="81">
        <v>12</v>
      </c>
      <c r="AM326" s="81" t="s">
        <v>437</v>
      </c>
      <c r="AN326" s="81" t="s">
        <v>1243</v>
      </c>
      <c r="AO326" s="81">
        <v>1082</v>
      </c>
      <c r="AQ326" s="81" t="s">
        <v>729</v>
      </c>
      <c r="AR326" s="81" t="s">
        <v>730</v>
      </c>
      <c r="AS326" s="81">
        <v>4</v>
      </c>
      <c r="AT326" s="81" t="s">
        <v>529</v>
      </c>
      <c r="AU326" s="81" t="s">
        <v>1129</v>
      </c>
      <c r="AV326" s="81">
        <v>1028</v>
      </c>
      <c r="AX326" s="81" t="s">
        <v>776</v>
      </c>
      <c r="AY326" s="81" t="s">
        <v>777</v>
      </c>
      <c r="AZ326" s="81">
        <v>24</v>
      </c>
      <c r="BA326" s="81" t="s">
        <v>1173</v>
      </c>
      <c r="BB326" s="81" t="s">
        <v>1174</v>
      </c>
      <c r="BC326" s="81">
        <v>0</v>
      </c>
      <c r="BE326" s="81" t="s">
        <v>873</v>
      </c>
      <c r="BF326" s="81" t="s">
        <v>874</v>
      </c>
      <c r="BG326" s="81">
        <v>4</v>
      </c>
      <c r="BH326" s="81" t="s">
        <v>436</v>
      </c>
      <c r="BI326" s="81" t="s">
        <v>1137</v>
      </c>
      <c r="BJ326" s="81">
        <v>1160</v>
      </c>
      <c r="BL326" s="81" t="s">
        <v>914</v>
      </c>
      <c r="BM326" s="81" t="s">
        <v>915</v>
      </c>
      <c r="BN326" s="81">
        <v>10</v>
      </c>
      <c r="BO326" s="81" t="s">
        <v>529</v>
      </c>
      <c r="BP326" s="81" t="s">
        <v>1247</v>
      </c>
      <c r="BQ326" s="81">
        <v>1054</v>
      </c>
      <c r="BS326" s="81" t="s">
        <v>2230</v>
      </c>
      <c r="BT326" s="81" t="s">
        <v>866</v>
      </c>
      <c r="BU326" s="81">
        <v>12</v>
      </c>
      <c r="BV326" s="81" t="s">
        <v>436</v>
      </c>
      <c r="BW326" s="81" t="s">
        <v>1123</v>
      </c>
      <c r="BX326" s="81">
        <v>1392</v>
      </c>
      <c r="BZ326" s="81" t="s">
        <v>906</v>
      </c>
      <c r="CA326" s="81" t="s">
        <v>907</v>
      </c>
      <c r="CB326" s="81">
        <v>4</v>
      </c>
      <c r="CC326" s="81" t="s">
        <v>436</v>
      </c>
      <c r="CD326" s="81" t="s">
        <v>722</v>
      </c>
      <c r="CE326" s="81">
        <v>1543</v>
      </c>
      <c r="CG326" s="81" t="s">
        <v>906</v>
      </c>
      <c r="CH326" s="81" t="s">
        <v>907</v>
      </c>
      <c r="CI326" s="81">
        <v>6</v>
      </c>
      <c r="CJ326" s="81" t="s">
        <v>529</v>
      </c>
      <c r="CK326" s="81" t="s">
        <v>1128</v>
      </c>
      <c r="CL326" s="81">
        <v>1031</v>
      </c>
      <c r="CN326" s="81" t="s">
        <v>729</v>
      </c>
      <c r="CO326" s="81" t="s">
        <v>730</v>
      </c>
      <c r="CP326" s="81">
        <v>4</v>
      </c>
      <c r="CQ326" s="81" t="s">
        <v>437</v>
      </c>
      <c r="CR326" s="81" t="s">
        <v>2311</v>
      </c>
      <c r="CS326" s="81">
        <v>1139</v>
      </c>
      <c r="CU326" s="136" t="s">
        <v>932</v>
      </c>
      <c r="CV326" s="136" t="s">
        <v>933</v>
      </c>
      <c r="CW326" s="137">
        <v>6</v>
      </c>
      <c r="CX326" s="136" t="s">
        <v>529</v>
      </c>
      <c r="CY326" s="136" t="s">
        <v>1104</v>
      </c>
      <c r="CZ326" s="138">
        <v>1037</v>
      </c>
      <c r="DB326" s="136" t="s">
        <v>854</v>
      </c>
      <c r="DC326" s="136" t="s">
        <v>855</v>
      </c>
      <c r="DD326" s="137">
        <v>4</v>
      </c>
      <c r="DE326" s="136" t="s">
        <v>529</v>
      </c>
      <c r="DF326" s="136" t="s">
        <v>1157</v>
      </c>
      <c r="DG326" s="144">
        <v>1399</v>
      </c>
      <c r="DI326" s="136" t="s">
        <v>878</v>
      </c>
      <c r="DJ326" s="136" t="s">
        <v>879</v>
      </c>
      <c r="DK326" s="137">
        <v>6</v>
      </c>
      <c r="DL326" s="136" t="s">
        <v>529</v>
      </c>
      <c r="DM326" s="136" t="s">
        <v>1178</v>
      </c>
      <c r="DN326" s="144">
        <v>1431</v>
      </c>
    </row>
    <row r="327" spans="1:118" x14ac:dyDescent="0.25">
      <c r="A327" s="81" t="s">
        <v>737</v>
      </c>
      <c r="B327" s="81" t="s">
        <v>738</v>
      </c>
      <c r="C327" s="81">
        <v>4</v>
      </c>
      <c r="D327" s="81" t="s">
        <v>529</v>
      </c>
      <c r="E327" s="81" t="s">
        <v>1224</v>
      </c>
      <c r="F327" s="81">
        <v>1431</v>
      </c>
      <c r="H327" s="81" t="s">
        <v>960</v>
      </c>
      <c r="I327" s="81" t="s">
        <v>961</v>
      </c>
      <c r="J327" s="81">
        <v>36</v>
      </c>
      <c r="K327" s="81" t="s">
        <v>436</v>
      </c>
      <c r="L327" s="81" t="s">
        <v>1734</v>
      </c>
      <c r="M327" s="81">
        <v>1118</v>
      </c>
      <c r="O327" s="81" t="s">
        <v>906</v>
      </c>
      <c r="P327" s="81" t="s">
        <v>907</v>
      </c>
      <c r="Q327" s="81">
        <v>4</v>
      </c>
      <c r="R327" s="81" t="s">
        <v>436</v>
      </c>
      <c r="S327" s="81" t="s">
        <v>1884</v>
      </c>
      <c r="T327" s="81">
        <v>1179</v>
      </c>
      <c r="V327" s="81" t="s">
        <v>954</v>
      </c>
      <c r="W327" s="81" t="s">
        <v>955</v>
      </c>
      <c r="X327" s="81">
        <v>2</v>
      </c>
      <c r="Y327" s="81" t="s">
        <v>436</v>
      </c>
      <c r="Z327" s="81" t="s">
        <v>1217</v>
      </c>
      <c r="AA327" s="81">
        <v>1160</v>
      </c>
      <c r="AC327" s="81" t="s">
        <v>794</v>
      </c>
      <c r="AD327" s="81" t="s">
        <v>795</v>
      </c>
      <c r="AE327" s="81">
        <v>2</v>
      </c>
      <c r="AF327" s="81" t="s">
        <v>436</v>
      </c>
      <c r="AG327" s="81" t="s">
        <v>1235</v>
      </c>
      <c r="AH327" s="81">
        <v>1091</v>
      </c>
      <c r="AJ327" s="81" t="s">
        <v>852</v>
      </c>
      <c r="AK327" s="81" t="s">
        <v>853</v>
      </c>
      <c r="AL327" s="81">
        <v>12</v>
      </c>
      <c r="AM327" s="81" t="s">
        <v>529</v>
      </c>
      <c r="AN327" s="81" t="s">
        <v>1244</v>
      </c>
      <c r="AO327" s="81">
        <v>1027</v>
      </c>
      <c r="AQ327" s="81" t="s">
        <v>2325</v>
      </c>
      <c r="AR327" s="81" t="s">
        <v>784</v>
      </c>
      <c r="AS327" s="81">
        <v>12</v>
      </c>
      <c r="AT327" s="81" t="s">
        <v>529</v>
      </c>
      <c r="AU327" s="81" t="s">
        <v>1129</v>
      </c>
      <c r="AV327" s="81">
        <v>1028</v>
      </c>
      <c r="AX327" s="81" t="s">
        <v>1848</v>
      </c>
      <c r="AY327" s="81" t="s">
        <v>1471</v>
      </c>
      <c r="AZ327" s="81">
        <v>1</v>
      </c>
      <c r="BA327" s="81" t="s">
        <v>436</v>
      </c>
      <c r="BB327" s="81" t="s">
        <v>2072</v>
      </c>
      <c r="BC327" s="81">
        <v>1562</v>
      </c>
      <c r="BE327" s="81" t="s">
        <v>830</v>
      </c>
      <c r="BF327" s="81" t="s">
        <v>831</v>
      </c>
      <c r="BG327" s="81">
        <v>4</v>
      </c>
      <c r="BH327" s="81" t="s">
        <v>436</v>
      </c>
      <c r="BI327" s="81" t="s">
        <v>1137</v>
      </c>
      <c r="BJ327" s="81">
        <v>1160</v>
      </c>
      <c r="BL327" s="81" t="s">
        <v>1043</v>
      </c>
      <c r="BM327" s="81" t="s">
        <v>1044</v>
      </c>
      <c r="BN327" s="81">
        <v>12</v>
      </c>
      <c r="BO327" s="81" t="s">
        <v>437</v>
      </c>
      <c r="BP327" s="81" t="s">
        <v>1101</v>
      </c>
      <c r="BQ327" s="81">
        <v>1003</v>
      </c>
      <c r="BS327" s="81" t="s">
        <v>2263</v>
      </c>
      <c r="BT327" s="81" t="s">
        <v>877</v>
      </c>
      <c r="BU327" s="81">
        <v>6</v>
      </c>
      <c r="BV327" s="81" t="s">
        <v>436</v>
      </c>
      <c r="BW327" s="81" t="s">
        <v>1123</v>
      </c>
      <c r="BX327" s="81">
        <v>1392</v>
      </c>
      <c r="BZ327" s="81" t="s">
        <v>942</v>
      </c>
      <c r="CA327" s="81" t="s">
        <v>943</v>
      </c>
      <c r="CB327" s="81">
        <v>12</v>
      </c>
      <c r="CC327" s="81" t="s">
        <v>436</v>
      </c>
      <c r="CD327" s="81" t="s">
        <v>722</v>
      </c>
      <c r="CE327" s="81">
        <v>1543</v>
      </c>
      <c r="CG327" s="81" t="s">
        <v>948</v>
      </c>
      <c r="CH327" s="81" t="s">
        <v>949</v>
      </c>
      <c r="CI327" s="81">
        <v>4</v>
      </c>
      <c r="CJ327" s="81" t="s">
        <v>529</v>
      </c>
      <c r="CK327" s="81" t="s">
        <v>1128</v>
      </c>
      <c r="CL327" s="81">
        <v>1031</v>
      </c>
      <c r="CN327" s="81" t="s">
        <v>729</v>
      </c>
      <c r="CO327" s="81" t="s">
        <v>730</v>
      </c>
      <c r="CP327" s="81">
        <v>4</v>
      </c>
      <c r="CQ327" s="81" t="s">
        <v>437</v>
      </c>
      <c r="CR327" s="81" t="s">
        <v>1187</v>
      </c>
      <c r="CS327" s="81">
        <v>1003</v>
      </c>
      <c r="CU327" s="136" t="s">
        <v>906</v>
      </c>
      <c r="CV327" s="136" t="s">
        <v>907</v>
      </c>
      <c r="CW327" s="137">
        <v>6</v>
      </c>
      <c r="CX327" s="136" t="s">
        <v>529</v>
      </c>
      <c r="CY327" s="136" t="s">
        <v>1169</v>
      </c>
      <c r="CZ327" s="138">
        <v>1440</v>
      </c>
      <c r="DB327" s="136" t="s">
        <v>854</v>
      </c>
      <c r="DC327" s="136" t="s">
        <v>855</v>
      </c>
      <c r="DD327" s="137">
        <v>2</v>
      </c>
      <c r="DE327" s="136" t="s">
        <v>437</v>
      </c>
      <c r="DF327" s="136" t="s">
        <v>1184</v>
      </c>
      <c r="DG327" s="144">
        <v>1078</v>
      </c>
      <c r="DI327" s="136" t="s">
        <v>878</v>
      </c>
      <c r="DJ327" s="136" t="s">
        <v>879</v>
      </c>
      <c r="DK327" s="137">
        <v>6</v>
      </c>
      <c r="DL327" s="136" t="s">
        <v>529</v>
      </c>
      <c r="DM327" s="136" t="s">
        <v>1112</v>
      </c>
      <c r="DN327" s="144">
        <v>1039</v>
      </c>
    </row>
    <row r="328" spans="1:118" x14ac:dyDescent="0.25">
      <c r="A328" s="81" t="s">
        <v>852</v>
      </c>
      <c r="B328" s="81" t="s">
        <v>853</v>
      </c>
      <c r="C328" s="81">
        <v>12</v>
      </c>
      <c r="D328" s="81" t="s">
        <v>529</v>
      </c>
      <c r="E328" s="81" t="s">
        <v>1224</v>
      </c>
      <c r="F328" s="81">
        <v>1431</v>
      </c>
      <c r="H328" s="81" t="s">
        <v>895</v>
      </c>
      <c r="I328" s="81" t="s">
        <v>896</v>
      </c>
      <c r="J328" s="81">
        <v>36</v>
      </c>
      <c r="K328" s="81" t="s">
        <v>436</v>
      </c>
      <c r="L328" s="81" t="s">
        <v>1734</v>
      </c>
      <c r="M328" s="81">
        <v>1118</v>
      </c>
      <c r="O328" s="81" t="s">
        <v>1786</v>
      </c>
      <c r="P328" s="81" t="s">
        <v>1024</v>
      </c>
      <c r="Q328" s="81">
        <v>2</v>
      </c>
      <c r="R328" s="81" t="s">
        <v>436</v>
      </c>
      <c r="S328" s="81" t="s">
        <v>1097</v>
      </c>
      <c r="T328" s="81">
        <v>1392</v>
      </c>
      <c r="V328" s="81" t="s">
        <v>818</v>
      </c>
      <c r="W328" s="81" t="s">
        <v>819</v>
      </c>
      <c r="X328" s="81">
        <v>4</v>
      </c>
      <c r="Y328" s="81" t="s">
        <v>436</v>
      </c>
      <c r="Z328" s="81" t="s">
        <v>1217</v>
      </c>
      <c r="AA328" s="81">
        <v>1160</v>
      </c>
      <c r="AC328" s="81" t="s">
        <v>1041</v>
      </c>
      <c r="AD328" s="81" t="s">
        <v>1042</v>
      </c>
      <c r="AE328" s="81">
        <v>12</v>
      </c>
      <c r="AF328" s="81" t="s">
        <v>529</v>
      </c>
      <c r="AG328" s="81" t="s">
        <v>1708</v>
      </c>
      <c r="AH328" s="81">
        <v>1504</v>
      </c>
      <c r="AJ328" s="81" t="s">
        <v>895</v>
      </c>
      <c r="AK328" s="81" t="s">
        <v>896</v>
      </c>
      <c r="AL328" s="81">
        <v>12</v>
      </c>
      <c r="AM328" s="81" t="s">
        <v>529</v>
      </c>
      <c r="AN328" s="81" t="s">
        <v>1244</v>
      </c>
      <c r="AO328" s="81">
        <v>1027</v>
      </c>
      <c r="AQ328" s="81" t="s">
        <v>796</v>
      </c>
      <c r="AR328" s="81" t="s">
        <v>797</v>
      </c>
      <c r="AS328" s="81">
        <v>2</v>
      </c>
      <c r="AT328" s="81" t="s">
        <v>529</v>
      </c>
      <c r="AU328" s="81" t="s">
        <v>1129</v>
      </c>
      <c r="AV328" s="81">
        <v>1028</v>
      </c>
      <c r="AX328" s="81" t="s">
        <v>1006</v>
      </c>
      <c r="AY328" s="81" t="s">
        <v>1007</v>
      </c>
      <c r="AZ328" s="81">
        <v>1</v>
      </c>
      <c r="BA328" s="81" t="s">
        <v>436</v>
      </c>
      <c r="BB328" s="81" t="s">
        <v>2072</v>
      </c>
      <c r="BC328" s="81">
        <v>1562</v>
      </c>
      <c r="BE328" s="81" t="s">
        <v>733</v>
      </c>
      <c r="BF328" s="81" t="s">
        <v>734</v>
      </c>
      <c r="BG328" s="81">
        <v>4</v>
      </c>
      <c r="BH328" s="81" t="s">
        <v>436</v>
      </c>
      <c r="BI328" s="81" t="s">
        <v>1137</v>
      </c>
      <c r="BJ328" s="81">
        <v>1160</v>
      </c>
      <c r="BL328" s="81" t="s">
        <v>1083</v>
      </c>
      <c r="BM328" s="81" t="s">
        <v>1084</v>
      </c>
      <c r="BN328" s="81">
        <v>2</v>
      </c>
      <c r="BO328" s="81" t="s">
        <v>529</v>
      </c>
      <c r="BP328" s="81" t="s">
        <v>1247</v>
      </c>
      <c r="BQ328" s="81">
        <v>1054</v>
      </c>
      <c r="BS328" s="81" t="s">
        <v>871</v>
      </c>
      <c r="BT328" s="81" t="s">
        <v>872</v>
      </c>
      <c r="BU328" s="81">
        <v>12</v>
      </c>
      <c r="BV328" s="81" t="s">
        <v>436</v>
      </c>
      <c r="BW328" s="81" t="s">
        <v>1123</v>
      </c>
      <c r="BX328" s="81">
        <v>1392</v>
      </c>
      <c r="BZ328" s="81" t="s">
        <v>824</v>
      </c>
      <c r="CA328" s="81" t="s">
        <v>825</v>
      </c>
      <c r="CB328" s="81">
        <v>24</v>
      </c>
      <c r="CC328" s="81" t="s">
        <v>436</v>
      </c>
      <c r="CD328" s="81" t="s">
        <v>722</v>
      </c>
      <c r="CE328" s="81">
        <v>1543</v>
      </c>
      <c r="CG328" s="81" t="s">
        <v>776</v>
      </c>
      <c r="CH328" s="81" t="s">
        <v>777</v>
      </c>
      <c r="CI328" s="81">
        <v>4</v>
      </c>
      <c r="CJ328" s="81" t="s">
        <v>529</v>
      </c>
      <c r="CK328" s="81" t="s">
        <v>1128</v>
      </c>
      <c r="CL328" s="81">
        <v>1031</v>
      </c>
      <c r="CN328" s="81" t="s">
        <v>770</v>
      </c>
      <c r="CO328" s="81" t="s">
        <v>771</v>
      </c>
      <c r="CP328" s="81">
        <v>12</v>
      </c>
      <c r="CQ328" s="81" t="s">
        <v>437</v>
      </c>
      <c r="CR328" s="81" t="s">
        <v>1187</v>
      </c>
      <c r="CS328" s="81">
        <v>1003</v>
      </c>
      <c r="CU328" s="136" t="s">
        <v>772</v>
      </c>
      <c r="CV328" s="136" t="s">
        <v>773</v>
      </c>
      <c r="CW328" s="137">
        <v>6</v>
      </c>
      <c r="CX328" s="136" t="s">
        <v>436</v>
      </c>
      <c r="CY328" s="136" t="s">
        <v>2407</v>
      </c>
      <c r="CZ328" s="138">
        <v>1117</v>
      </c>
      <c r="DB328" s="136" t="s">
        <v>854</v>
      </c>
      <c r="DC328" s="136" t="s">
        <v>855</v>
      </c>
      <c r="DD328" s="137">
        <v>2</v>
      </c>
      <c r="DE328" s="136" t="s">
        <v>436</v>
      </c>
      <c r="DF328" s="136" t="s">
        <v>2221</v>
      </c>
      <c r="DG328" s="144">
        <v>1392</v>
      </c>
      <c r="DI328" s="136" t="s">
        <v>878</v>
      </c>
      <c r="DJ328" s="136" t="s">
        <v>879</v>
      </c>
      <c r="DK328" s="137">
        <v>12</v>
      </c>
      <c r="DL328" s="136" t="s">
        <v>436</v>
      </c>
      <c r="DM328" s="136" t="s">
        <v>1138</v>
      </c>
      <c r="DN328" s="144">
        <v>1060</v>
      </c>
    </row>
    <row r="329" spans="1:118" x14ac:dyDescent="0.25">
      <c r="A329" s="81" t="s">
        <v>780</v>
      </c>
      <c r="B329" s="81" t="s">
        <v>781</v>
      </c>
      <c r="C329" s="81">
        <v>12</v>
      </c>
      <c r="D329" s="81" t="s">
        <v>529</v>
      </c>
      <c r="E329" s="81" t="s">
        <v>1224</v>
      </c>
      <c r="F329" s="81">
        <v>1431</v>
      </c>
      <c r="H329" s="81" t="s">
        <v>770</v>
      </c>
      <c r="I329" s="81" t="s">
        <v>771</v>
      </c>
      <c r="J329" s="81">
        <v>6</v>
      </c>
      <c r="K329" s="81" t="s">
        <v>436</v>
      </c>
      <c r="L329" s="81" t="s">
        <v>1734</v>
      </c>
      <c r="M329" s="81">
        <v>1118</v>
      </c>
      <c r="O329" s="81" t="s">
        <v>798</v>
      </c>
      <c r="P329" s="81" t="s">
        <v>799</v>
      </c>
      <c r="Q329" s="81">
        <v>12</v>
      </c>
      <c r="R329" s="81" t="s">
        <v>436</v>
      </c>
      <c r="S329" s="81" t="s">
        <v>1097</v>
      </c>
      <c r="T329" s="81">
        <v>1392</v>
      </c>
      <c r="V329" s="81" t="s">
        <v>845</v>
      </c>
      <c r="W329" s="81" t="s">
        <v>846</v>
      </c>
      <c r="X329" s="81">
        <v>4</v>
      </c>
      <c r="Y329" s="81" t="s">
        <v>436</v>
      </c>
      <c r="Z329" s="81" t="s">
        <v>1217</v>
      </c>
      <c r="AA329" s="81">
        <v>1160</v>
      </c>
      <c r="AC329" s="81" t="s">
        <v>942</v>
      </c>
      <c r="AD329" s="81" t="s">
        <v>943</v>
      </c>
      <c r="AE329" s="81">
        <v>12</v>
      </c>
      <c r="AF329" s="81" t="s">
        <v>436</v>
      </c>
      <c r="AG329" s="81" t="s">
        <v>1745</v>
      </c>
      <c r="AH329" s="81">
        <v>1076</v>
      </c>
      <c r="AJ329" s="81" t="s">
        <v>747</v>
      </c>
      <c r="AK329" s="81" t="s">
        <v>748</v>
      </c>
      <c r="AL329" s="81">
        <v>12</v>
      </c>
      <c r="AM329" s="81" t="s">
        <v>529</v>
      </c>
      <c r="AN329" s="81" t="s">
        <v>1244</v>
      </c>
      <c r="AO329" s="81">
        <v>1027</v>
      </c>
      <c r="AQ329" s="81" t="s">
        <v>812</v>
      </c>
      <c r="AR329" s="81" t="s">
        <v>813</v>
      </c>
      <c r="AS329" s="81">
        <v>8</v>
      </c>
      <c r="AT329" s="81" t="s">
        <v>529</v>
      </c>
      <c r="AU329" s="81" t="s">
        <v>1128</v>
      </c>
      <c r="AV329" s="81">
        <v>1031</v>
      </c>
      <c r="AX329" s="81" t="s">
        <v>1006</v>
      </c>
      <c r="AY329" s="81" t="s">
        <v>1007</v>
      </c>
      <c r="AZ329" s="81">
        <v>4</v>
      </c>
      <c r="BA329" s="81" t="s">
        <v>436</v>
      </c>
      <c r="BB329" s="81" t="s">
        <v>2115</v>
      </c>
      <c r="BC329" s="81">
        <v>1484</v>
      </c>
      <c r="BE329" s="81" t="s">
        <v>727</v>
      </c>
      <c r="BF329" s="81" t="s">
        <v>728</v>
      </c>
      <c r="BG329" s="81">
        <v>4</v>
      </c>
      <c r="BH329" s="81" t="s">
        <v>436</v>
      </c>
      <c r="BI329" s="81" t="s">
        <v>1137</v>
      </c>
      <c r="BJ329" s="81">
        <v>1160</v>
      </c>
      <c r="BL329" s="81" t="s">
        <v>1006</v>
      </c>
      <c r="BM329" s="81" t="s">
        <v>1007</v>
      </c>
      <c r="BN329" s="81">
        <v>4</v>
      </c>
      <c r="BO329" s="81" t="s">
        <v>436</v>
      </c>
      <c r="BP329" s="81" t="s">
        <v>1209</v>
      </c>
      <c r="BQ329" s="81">
        <v>1213</v>
      </c>
      <c r="BS329" s="81" t="s">
        <v>847</v>
      </c>
      <c r="BT329" s="81" t="s">
        <v>848</v>
      </c>
      <c r="BU329" s="81">
        <v>12</v>
      </c>
      <c r="BV329" s="81" t="s">
        <v>436</v>
      </c>
      <c r="BW329" s="81" t="s">
        <v>1123</v>
      </c>
      <c r="BX329" s="81">
        <v>1392</v>
      </c>
      <c r="BZ329" s="81" t="s">
        <v>990</v>
      </c>
      <c r="CA329" s="81" t="s">
        <v>991</v>
      </c>
      <c r="CB329" s="81">
        <v>3</v>
      </c>
      <c r="CC329" s="81" t="s">
        <v>529</v>
      </c>
      <c r="CD329" s="81" t="s">
        <v>1150</v>
      </c>
      <c r="CE329" s="81">
        <v>1185</v>
      </c>
      <c r="CG329" s="81" t="s">
        <v>816</v>
      </c>
      <c r="CH329" s="81" t="s">
        <v>817</v>
      </c>
      <c r="CI329" s="81">
        <v>12</v>
      </c>
      <c r="CJ329" s="81" t="s">
        <v>529</v>
      </c>
      <c r="CK329" s="81" t="s">
        <v>1128</v>
      </c>
      <c r="CL329" s="81">
        <v>1031</v>
      </c>
      <c r="CN329" s="81" t="s">
        <v>729</v>
      </c>
      <c r="CO329" s="81" t="s">
        <v>730</v>
      </c>
      <c r="CP329" s="81">
        <v>4</v>
      </c>
      <c r="CQ329" s="81" t="s">
        <v>436</v>
      </c>
      <c r="CR329" s="81" t="s">
        <v>1863</v>
      </c>
      <c r="CS329" s="81">
        <v>1273</v>
      </c>
      <c r="CU329" s="136" t="s">
        <v>765</v>
      </c>
      <c r="CV329" s="136" t="s">
        <v>766</v>
      </c>
      <c r="CW329" s="137">
        <v>6</v>
      </c>
      <c r="CX329" s="136" t="s">
        <v>529</v>
      </c>
      <c r="CY329" s="136" t="s">
        <v>1104</v>
      </c>
      <c r="CZ329" s="138">
        <v>1037</v>
      </c>
      <c r="DB329" s="136" t="s">
        <v>854</v>
      </c>
      <c r="DC329" s="136" t="s">
        <v>855</v>
      </c>
      <c r="DD329" s="137">
        <v>2</v>
      </c>
      <c r="DE329" s="136" t="s">
        <v>436</v>
      </c>
      <c r="DF329" s="136" t="s">
        <v>2417</v>
      </c>
      <c r="DG329" s="144">
        <v>1169</v>
      </c>
      <c r="DI329" s="136" t="s">
        <v>878</v>
      </c>
      <c r="DJ329" s="136" t="s">
        <v>879</v>
      </c>
      <c r="DK329" s="137">
        <v>12</v>
      </c>
      <c r="DL329" s="136" t="s">
        <v>436</v>
      </c>
      <c r="DM329" s="136" t="s">
        <v>1111</v>
      </c>
      <c r="DN329" s="144">
        <v>1211</v>
      </c>
    </row>
    <row r="330" spans="1:118" x14ac:dyDescent="0.25">
      <c r="A330" s="81" t="s">
        <v>832</v>
      </c>
      <c r="B330" s="81" t="s">
        <v>833</v>
      </c>
      <c r="C330" s="81">
        <v>2</v>
      </c>
      <c r="D330" s="81" t="s">
        <v>436</v>
      </c>
      <c r="E330" s="81" t="s">
        <v>1904</v>
      </c>
      <c r="F330" s="81">
        <v>1429</v>
      </c>
      <c r="H330" s="81" t="s">
        <v>967</v>
      </c>
      <c r="I330" s="81" t="s">
        <v>968</v>
      </c>
      <c r="J330" s="81">
        <v>12</v>
      </c>
      <c r="K330" s="81" t="s">
        <v>436</v>
      </c>
      <c r="L330" s="81" t="s">
        <v>1734</v>
      </c>
      <c r="M330" s="81">
        <v>1118</v>
      </c>
      <c r="O330" s="81" t="s">
        <v>770</v>
      </c>
      <c r="P330" s="81" t="s">
        <v>771</v>
      </c>
      <c r="Q330" s="81">
        <v>6</v>
      </c>
      <c r="R330" s="81" t="s">
        <v>436</v>
      </c>
      <c r="S330" s="81" t="s">
        <v>1097</v>
      </c>
      <c r="T330" s="81">
        <v>1392</v>
      </c>
      <c r="V330" s="81" t="s">
        <v>908</v>
      </c>
      <c r="W330" s="81" t="s">
        <v>909</v>
      </c>
      <c r="X330" s="81">
        <v>24</v>
      </c>
      <c r="Y330" s="81" t="s">
        <v>436</v>
      </c>
      <c r="Z330" s="81" t="s">
        <v>1835</v>
      </c>
      <c r="AA330" s="81">
        <v>1163</v>
      </c>
      <c r="AC330" s="81" t="s">
        <v>2320</v>
      </c>
      <c r="AD330" s="81" t="s">
        <v>1059</v>
      </c>
      <c r="AE330" s="81">
        <v>12</v>
      </c>
      <c r="AF330" s="81" t="s">
        <v>437</v>
      </c>
      <c r="AG330" s="81" t="s">
        <v>1101</v>
      </c>
      <c r="AH330" s="81">
        <v>1003</v>
      </c>
      <c r="AJ330" s="81" t="s">
        <v>948</v>
      </c>
      <c r="AK330" s="81" t="s">
        <v>985</v>
      </c>
      <c r="AL330" s="81">
        <v>4</v>
      </c>
      <c r="AM330" s="81" t="s">
        <v>529</v>
      </c>
      <c r="AN330" s="81" t="s">
        <v>1219</v>
      </c>
      <c r="AO330" s="81">
        <v>1027</v>
      </c>
      <c r="AQ330" s="81" t="s">
        <v>820</v>
      </c>
      <c r="AR330" s="81" t="s">
        <v>821</v>
      </c>
      <c r="AS330" s="81">
        <v>4</v>
      </c>
      <c r="AT330" s="81" t="s">
        <v>529</v>
      </c>
      <c r="AU330" s="81" t="s">
        <v>1128</v>
      </c>
      <c r="AV330" s="81">
        <v>1031</v>
      </c>
      <c r="AX330" s="81" t="s">
        <v>1006</v>
      </c>
      <c r="AY330" s="81" t="s">
        <v>1007</v>
      </c>
      <c r="AZ330" s="81">
        <v>4</v>
      </c>
      <c r="BA330" s="81" t="s">
        <v>529</v>
      </c>
      <c r="BB330" s="81" t="s">
        <v>1755</v>
      </c>
      <c r="BC330" s="81">
        <v>1458</v>
      </c>
      <c r="BE330" s="81" t="s">
        <v>852</v>
      </c>
      <c r="BF330" s="81" t="s">
        <v>853</v>
      </c>
      <c r="BG330" s="81">
        <v>12</v>
      </c>
      <c r="BH330" s="81" t="s">
        <v>436</v>
      </c>
      <c r="BI330" s="81" t="s">
        <v>1137</v>
      </c>
      <c r="BJ330" s="81">
        <v>1160</v>
      </c>
      <c r="BL330" s="81" t="s">
        <v>774</v>
      </c>
      <c r="BM330" s="81" t="s">
        <v>775</v>
      </c>
      <c r="BN330" s="81">
        <v>6</v>
      </c>
      <c r="BO330" s="81" t="s">
        <v>437</v>
      </c>
      <c r="BP330" s="81" t="s">
        <v>1101</v>
      </c>
      <c r="BQ330" s="81">
        <v>1003</v>
      </c>
      <c r="BS330" s="81" t="s">
        <v>878</v>
      </c>
      <c r="BT330" s="81" t="s">
        <v>879</v>
      </c>
      <c r="BU330" s="81">
        <v>12</v>
      </c>
      <c r="BV330" s="81" t="s">
        <v>436</v>
      </c>
      <c r="BW330" s="81" t="s">
        <v>1123</v>
      </c>
      <c r="BX330" s="81">
        <v>1392</v>
      </c>
      <c r="BZ330" s="81" t="s">
        <v>772</v>
      </c>
      <c r="CA330" s="81" t="s">
        <v>773</v>
      </c>
      <c r="CB330" s="81">
        <v>6</v>
      </c>
      <c r="CC330" s="81" t="s">
        <v>529</v>
      </c>
      <c r="CD330" s="81" t="s">
        <v>1150</v>
      </c>
      <c r="CE330" s="81">
        <v>1185</v>
      </c>
      <c r="CG330" s="81" t="s">
        <v>733</v>
      </c>
      <c r="CH330" s="81" t="s">
        <v>734</v>
      </c>
      <c r="CI330" s="81">
        <v>10</v>
      </c>
      <c r="CJ330" s="81" t="s">
        <v>529</v>
      </c>
      <c r="CK330" s="81" t="s">
        <v>1128</v>
      </c>
      <c r="CL330" s="81">
        <v>1031</v>
      </c>
      <c r="CN330" s="81" t="s">
        <v>948</v>
      </c>
      <c r="CO330" s="81" t="s">
        <v>949</v>
      </c>
      <c r="CP330" s="81">
        <v>12</v>
      </c>
      <c r="CQ330" s="81" t="s">
        <v>437</v>
      </c>
      <c r="CR330" s="81" t="s">
        <v>1187</v>
      </c>
      <c r="CS330" s="81">
        <v>1003</v>
      </c>
      <c r="CU330" s="136" t="s">
        <v>727</v>
      </c>
      <c r="CV330" s="136" t="s">
        <v>728</v>
      </c>
      <c r="CW330" s="137">
        <v>4</v>
      </c>
      <c r="CX330" s="136" t="s">
        <v>436</v>
      </c>
      <c r="CY330" s="136" t="s">
        <v>566</v>
      </c>
      <c r="CZ330" s="138">
        <v>1535</v>
      </c>
      <c r="DB330" s="136" t="s">
        <v>854</v>
      </c>
      <c r="DC330" s="136" t="s">
        <v>855</v>
      </c>
      <c r="DD330" s="137">
        <v>2</v>
      </c>
      <c r="DE330" s="136" t="s">
        <v>436</v>
      </c>
      <c r="DF330" s="136" t="s">
        <v>1148</v>
      </c>
      <c r="DG330" s="144">
        <v>1091</v>
      </c>
      <c r="DI330" s="136" t="s">
        <v>878</v>
      </c>
      <c r="DJ330" s="136" t="s">
        <v>879</v>
      </c>
      <c r="DK330" s="137">
        <v>24</v>
      </c>
      <c r="DL330" s="136" t="s">
        <v>2152</v>
      </c>
      <c r="DM330" s="136" t="s">
        <v>2364</v>
      </c>
      <c r="DN330" s="144">
        <v>1593</v>
      </c>
    </row>
    <row r="331" spans="1:118" x14ac:dyDescent="0.25">
      <c r="A331" s="81" t="s">
        <v>852</v>
      </c>
      <c r="B331" s="81" t="s">
        <v>853</v>
      </c>
      <c r="C331" s="81">
        <v>12</v>
      </c>
      <c r="D331" s="81" t="s">
        <v>436</v>
      </c>
      <c r="E331" s="81" t="s">
        <v>1904</v>
      </c>
      <c r="F331" s="81">
        <v>1429</v>
      </c>
      <c r="H331" s="81" t="s">
        <v>729</v>
      </c>
      <c r="I331" s="81" t="s">
        <v>730</v>
      </c>
      <c r="J331" s="81">
        <v>4</v>
      </c>
      <c r="K331" s="81" t="s">
        <v>436</v>
      </c>
      <c r="L331" s="81" t="s">
        <v>1734</v>
      </c>
      <c r="M331" s="81">
        <v>1118</v>
      </c>
      <c r="O331" s="81" t="s">
        <v>862</v>
      </c>
      <c r="P331" s="81" t="s">
        <v>863</v>
      </c>
      <c r="Q331" s="81">
        <v>6</v>
      </c>
      <c r="R331" s="81" t="s">
        <v>436</v>
      </c>
      <c r="S331" s="81" t="s">
        <v>1097</v>
      </c>
      <c r="T331" s="81">
        <v>1392</v>
      </c>
      <c r="V331" s="81" t="s">
        <v>747</v>
      </c>
      <c r="W331" s="81" t="s">
        <v>748</v>
      </c>
      <c r="X331" s="81">
        <v>24</v>
      </c>
      <c r="Y331" s="81" t="s">
        <v>436</v>
      </c>
      <c r="Z331" s="81" t="s">
        <v>1835</v>
      </c>
      <c r="AA331" s="81">
        <v>1163</v>
      </c>
      <c r="AC331" s="81" t="s">
        <v>2320</v>
      </c>
      <c r="AD331" s="81" t="s">
        <v>1059</v>
      </c>
      <c r="AE331" s="81">
        <v>12</v>
      </c>
      <c r="AF331" s="81" t="s">
        <v>437</v>
      </c>
      <c r="AG331" s="81" t="s">
        <v>1101</v>
      </c>
      <c r="AH331" s="81">
        <v>1003</v>
      </c>
      <c r="AJ331" s="81" t="s">
        <v>774</v>
      </c>
      <c r="AK331" s="81" t="s">
        <v>775</v>
      </c>
      <c r="AL331" s="81">
        <v>4</v>
      </c>
      <c r="AM331" s="81" t="s">
        <v>529</v>
      </c>
      <c r="AN331" s="81" t="s">
        <v>1219</v>
      </c>
      <c r="AO331" s="81">
        <v>1027</v>
      </c>
      <c r="AQ331" s="81" t="s">
        <v>816</v>
      </c>
      <c r="AR331" s="81" t="s">
        <v>817</v>
      </c>
      <c r="AS331" s="81">
        <v>12</v>
      </c>
      <c r="AT331" s="81" t="s">
        <v>529</v>
      </c>
      <c r="AU331" s="81" t="s">
        <v>1128</v>
      </c>
      <c r="AV331" s="81">
        <v>1031</v>
      </c>
      <c r="AX331" s="81" t="s">
        <v>774</v>
      </c>
      <c r="AY331" s="81" t="s">
        <v>775</v>
      </c>
      <c r="AZ331" s="81">
        <v>6</v>
      </c>
      <c r="BA331" s="81" t="s">
        <v>529</v>
      </c>
      <c r="BB331" s="81" t="s">
        <v>1100</v>
      </c>
      <c r="BC331" s="81">
        <v>1027</v>
      </c>
      <c r="BE331" s="81" t="s">
        <v>946</v>
      </c>
      <c r="BF331" s="81" t="s">
        <v>947</v>
      </c>
      <c r="BG331" s="81">
        <v>12</v>
      </c>
      <c r="BH331" s="81" t="s">
        <v>436</v>
      </c>
      <c r="BI331" s="81" t="s">
        <v>1137</v>
      </c>
      <c r="BJ331" s="81">
        <v>1160</v>
      </c>
      <c r="BL331" s="81" t="s">
        <v>973</v>
      </c>
      <c r="BM331" s="81" t="s">
        <v>974</v>
      </c>
      <c r="BN331" s="81">
        <v>12</v>
      </c>
      <c r="BO331" s="81" t="s">
        <v>436</v>
      </c>
      <c r="BP331" s="81" t="s">
        <v>2125</v>
      </c>
      <c r="BQ331" s="81">
        <v>1571</v>
      </c>
      <c r="BS331" s="81" t="s">
        <v>852</v>
      </c>
      <c r="BT331" s="81" t="s">
        <v>853</v>
      </c>
      <c r="BU331" s="81">
        <v>12</v>
      </c>
      <c r="BV331" s="81" t="s">
        <v>436</v>
      </c>
      <c r="BW331" s="81" t="s">
        <v>1123</v>
      </c>
      <c r="BX331" s="81">
        <v>1392</v>
      </c>
      <c r="BZ331" s="81" t="s">
        <v>816</v>
      </c>
      <c r="CA331" s="81" t="s">
        <v>817</v>
      </c>
      <c r="CB331" s="81">
        <v>4</v>
      </c>
      <c r="CC331" s="81" t="s">
        <v>529</v>
      </c>
      <c r="CD331" s="81" t="s">
        <v>1150</v>
      </c>
      <c r="CE331" s="81">
        <v>1185</v>
      </c>
      <c r="CG331" s="81" t="s">
        <v>729</v>
      </c>
      <c r="CH331" s="81" t="s">
        <v>730</v>
      </c>
      <c r="CI331" s="81">
        <v>12</v>
      </c>
      <c r="CJ331" s="81" t="s">
        <v>529</v>
      </c>
      <c r="CK331" s="81" t="s">
        <v>1128</v>
      </c>
      <c r="CL331" s="81">
        <v>1031</v>
      </c>
      <c r="CN331" s="81" t="s">
        <v>832</v>
      </c>
      <c r="CO331" s="81" t="s">
        <v>833</v>
      </c>
      <c r="CP331" s="81">
        <v>6</v>
      </c>
      <c r="CQ331" s="81" t="s">
        <v>437</v>
      </c>
      <c r="CR331" s="81" t="s">
        <v>1187</v>
      </c>
      <c r="CS331" s="81">
        <v>1003</v>
      </c>
      <c r="CU331" s="136" t="s">
        <v>849</v>
      </c>
      <c r="CV331" s="136" t="s">
        <v>850</v>
      </c>
      <c r="CW331" s="137">
        <v>8</v>
      </c>
      <c r="CX331" s="136" t="s">
        <v>436</v>
      </c>
      <c r="CY331" s="136" t="s">
        <v>2406</v>
      </c>
      <c r="CZ331" s="138">
        <v>1529</v>
      </c>
      <c r="DB331" s="136" t="s">
        <v>854</v>
      </c>
      <c r="DC331" s="136" t="s">
        <v>855</v>
      </c>
      <c r="DD331" s="137">
        <v>4</v>
      </c>
      <c r="DE331" s="136" t="s">
        <v>436</v>
      </c>
      <c r="DF331" s="136" t="s">
        <v>1145</v>
      </c>
      <c r="DG331" s="144">
        <v>1274</v>
      </c>
      <c r="DI331" s="136" t="s">
        <v>878</v>
      </c>
      <c r="DJ331" s="136" t="s">
        <v>879</v>
      </c>
      <c r="DK331" s="137">
        <v>6</v>
      </c>
      <c r="DL331" s="136" t="s">
        <v>529</v>
      </c>
      <c r="DM331" s="136" t="s">
        <v>1694</v>
      </c>
      <c r="DN331" s="144">
        <v>1504</v>
      </c>
    </row>
    <row r="332" spans="1:118" x14ac:dyDescent="0.25">
      <c r="A332" s="81" t="s">
        <v>747</v>
      </c>
      <c r="B332" s="81" t="s">
        <v>748</v>
      </c>
      <c r="C332" s="81">
        <v>12</v>
      </c>
      <c r="D332" s="81" t="s">
        <v>436</v>
      </c>
      <c r="E332" s="81" t="s">
        <v>1904</v>
      </c>
      <c r="F332" s="81">
        <v>1429</v>
      </c>
      <c r="H332" s="81" t="s">
        <v>954</v>
      </c>
      <c r="I332" s="81" t="s">
        <v>955</v>
      </c>
      <c r="J332" s="81">
        <v>36</v>
      </c>
      <c r="K332" s="81" t="s">
        <v>436</v>
      </c>
      <c r="L332" s="81" t="s">
        <v>1734</v>
      </c>
      <c r="M332" s="81">
        <v>1118</v>
      </c>
      <c r="O332" s="81" t="s">
        <v>845</v>
      </c>
      <c r="P332" s="81" t="s">
        <v>846</v>
      </c>
      <c r="Q332" s="81">
        <v>4</v>
      </c>
      <c r="R332" s="81" t="s">
        <v>436</v>
      </c>
      <c r="S332" s="81" t="s">
        <v>1097</v>
      </c>
      <c r="T332" s="81">
        <v>1392</v>
      </c>
      <c r="V332" s="81" t="s">
        <v>814</v>
      </c>
      <c r="W332" s="81" t="s">
        <v>815</v>
      </c>
      <c r="X332" s="81">
        <v>36</v>
      </c>
      <c r="Y332" s="81" t="s">
        <v>436</v>
      </c>
      <c r="Z332" s="81" t="s">
        <v>1835</v>
      </c>
      <c r="AA332" s="81">
        <v>1163</v>
      </c>
      <c r="AC332" s="81" t="s">
        <v>969</v>
      </c>
      <c r="AD332" s="81" t="s">
        <v>970</v>
      </c>
      <c r="AE332" s="81">
        <v>12</v>
      </c>
      <c r="AF332" s="81" t="s">
        <v>529</v>
      </c>
      <c r="AG332" s="81" t="s">
        <v>1167</v>
      </c>
      <c r="AH332" s="81">
        <v>1031</v>
      </c>
      <c r="AJ332" s="81" t="s">
        <v>747</v>
      </c>
      <c r="AK332" s="81" t="s">
        <v>748</v>
      </c>
      <c r="AL332" s="81">
        <v>12</v>
      </c>
      <c r="AM332" s="81" t="s">
        <v>529</v>
      </c>
      <c r="AN332" s="81" t="s">
        <v>1219</v>
      </c>
      <c r="AO332" s="81">
        <v>1027</v>
      </c>
      <c r="AQ332" s="81" t="s">
        <v>864</v>
      </c>
      <c r="AR332" s="81" t="s">
        <v>865</v>
      </c>
      <c r="AS332" s="81">
        <v>4</v>
      </c>
      <c r="AT332" s="81" t="s">
        <v>529</v>
      </c>
      <c r="AU332" s="81" t="s">
        <v>1128</v>
      </c>
      <c r="AV332" s="81">
        <v>1031</v>
      </c>
      <c r="AX332" s="81" t="s">
        <v>774</v>
      </c>
      <c r="AY332" s="81" t="s">
        <v>775</v>
      </c>
      <c r="AZ332" s="81">
        <v>4</v>
      </c>
      <c r="BA332" s="81" t="s">
        <v>529</v>
      </c>
      <c r="BB332" s="81" t="s">
        <v>1882</v>
      </c>
      <c r="BC332" s="81">
        <v>1125</v>
      </c>
      <c r="BE332" s="81" t="s">
        <v>908</v>
      </c>
      <c r="BF332" s="81" t="s">
        <v>909</v>
      </c>
      <c r="BG332" s="81">
        <v>12</v>
      </c>
      <c r="BH332" s="81" t="s">
        <v>436</v>
      </c>
      <c r="BI332" s="81" t="s">
        <v>1137</v>
      </c>
      <c r="BJ332" s="81">
        <v>1160</v>
      </c>
      <c r="BL332" s="81" t="s">
        <v>747</v>
      </c>
      <c r="BM332" s="81" t="s">
        <v>748</v>
      </c>
      <c r="BN332" s="81">
        <v>12</v>
      </c>
      <c r="BO332" s="81" t="s">
        <v>529</v>
      </c>
      <c r="BP332" s="81" t="s">
        <v>1093</v>
      </c>
      <c r="BQ332" s="81">
        <v>1089</v>
      </c>
      <c r="BS332" s="81" t="s">
        <v>908</v>
      </c>
      <c r="BT332" s="81" t="s">
        <v>909</v>
      </c>
      <c r="BU332" s="81">
        <v>12</v>
      </c>
      <c r="BV332" s="81" t="s">
        <v>436</v>
      </c>
      <c r="BW332" s="81" t="s">
        <v>1123</v>
      </c>
      <c r="BX332" s="81">
        <v>1392</v>
      </c>
      <c r="BZ332" s="81" t="s">
        <v>733</v>
      </c>
      <c r="CA332" s="81" t="s">
        <v>734</v>
      </c>
      <c r="CB332" s="81">
        <v>8</v>
      </c>
      <c r="CC332" s="81" t="s">
        <v>529</v>
      </c>
      <c r="CD332" s="81" t="s">
        <v>1150</v>
      </c>
      <c r="CE332" s="81">
        <v>1185</v>
      </c>
      <c r="CG332" s="81" t="s">
        <v>1054</v>
      </c>
      <c r="CH332" s="81" t="s">
        <v>1055</v>
      </c>
      <c r="CI332" s="81">
        <v>6</v>
      </c>
      <c r="CJ332" s="81" t="s">
        <v>529</v>
      </c>
      <c r="CK332" s="81" t="s">
        <v>1128</v>
      </c>
      <c r="CL332" s="81">
        <v>1031</v>
      </c>
      <c r="CN332" s="81" t="s">
        <v>2265</v>
      </c>
      <c r="CO332" s="81" t="s">
        <v>941</v>
      </c>
      <c r="CP332" s="81">
        <v>12</v>
      </c>
      <c r="CQ332" s="81" t="s">
        <v>437</v>
      </c>
      <c r="CR332" s="81" t="s">
        <v>1186</v>
      </c>
      <c r="CS332" s="81">
        <v>1043</v>
      </c>
      <c r="CU332" s="136" t="s">
        <v>772</v>
      </c>
      <c r="CV332" s="136" t="s">
        <v>773</v>
      </c>
      <c r="CW332" s="137">
        <v>8</v>
      </c>
      <c r="CX332" s="136" t="s">
        <v>529</v>
      </c>
      <c r="CY332" s="136" t="s">
        <v>1132</v>
      </c>
      <c r="CZ332" s="138">
        <v>1081</v>
      </c>
      <c r="DB332" s="136" t="s">
        <v>854</v>
      </c>
      <c r="DC332" s="136" t="s">
        <v>855</v>
      </c>
      <c r="DD332" s="137">
        <v>2</v>
      </c>
      <c r="DE332" s="136" t="s">
        <v>436</v>
      </c>
      <c r="DF332" s="136" t="s">
        <v>2409</v>
      </c>
      <c r="DG332" s="144">
        <v>1013</v>
      </c>
      <c r="DI332" s="136" t="s">
        <v>1851</v>
      </c>
      <c r="DJ332" s="136" t="s">
        <v>1497</v>
      </c>
      <c r="DK332" s="137">
        <v>1</v>
      </c>
      <c r="DL332" s="136" t="s">
        <v>529</v>
      </c>
      <c r="DM332" s="136" t="s">
        <v>563</v>
      </c>
      <c r="DN332" s="144">
        <v>1532</v>
      </c>
    </row>
    <row r="333" spans="1:118" x14ac:dyDescent="0.25">
      <c r="A333" s="81" t="s">
        <v>2319</v>
      </c>
      <c r="B333" s="81" t="s">
        <v>844</v>
      </c>
      <c r="C333" s="81">
        <v>4</v>
      </c>
      <c r="D333" s="81" t="s">
        <v>436</v>
      </c>
      <c r="E333" s="81" t="s">
        <v>1904</v>
      </c>
      <c r="F333" s="81">
        <v>1429</v>
      </c>
      <c r="H333" s="81" t="s">
        <v>979</v>
      </c>
      <c r="I333" s="81" t="s">
        <v>980</v>
      </c>
      <c r="J333" s="81">
        <v>12</v>
      </c>
      <c r="K333" s="81" t="s">
        <v>529</v>
      </c>
      <c r="L333" s="81" t="s">
        <v>1770</v>
      </c>
      <c r="M333" s="81">
        <v>1037</v>
      </c>
      <c r="O333" s="81" t="s">
        <v>768</v>
      </c>
      <c r="P333" s="81" t="s">
        <v>769</v>
      </c>
      <c r="Q333" s="81">
        <v>8</v>
      </c>
      <c r="R333" s="81" t="s">
        <v>436</v>
      </c>
      <c r="S333" s="81" t="s">
        <v>1097</v>
      </c>
      <c r="T333" s="81">
        <v>1392</v>
      </c>
      <c r="V333" s="81" t="s">
        <v>973</v>
      </c>
      <c r="W333" s="81" t="s">
        <v>974</v>
      </c>
      <c r="X333" s="81">
        <v>48</v>
      </c>
      <c r="Y333" s="81" t="s">
        <v>436</v>
      </c>
      <c r="Z333" s="81" t="s">
        <v>1835</v>
      </c>
      <c r="AA333" s="81">
        <v>1163</v>
      </c>
      <c r="AC333" s="81" t="s">
        <v>751</v>
      </c>
      <c r="AD333" s="81" t="s">
        <v>752</v>
      </c>
      <c r="AE333" s="81">
        <v>24</v>
      </c>
      <c r="AF333" s="81" t="s">
        <v>437</v>
      </c>
      <c r="AG333" s="81" t="s">
        <v>1210</v>
      </c>
      <c r="AH333" s="81">
        <v>1351</v>
      </c>
      <c r="AJ333" s="81" t="s">
        <v>2320</v>
      </c>
      <c r="AK333" s="81" t="s">
        <v>1059</v>
      </c>
      <c r="AL333" s="81">
        <v>12</v>
      </c>
      <c r="AM333" s="81" t="s">
        <v>529</v>
      </c>
      <c r="AN333" s="81" t="s">
        <v>1219</v>
      </c>
      <c r="AO333" s="81">
        <v>1027</v>
      </c>
      <c r="AQ333" s="81" t="s">
        <v>733</v>
      </c>
      <c r="AR333" s="81" t="s">
        <v>734</v>
      </c>
      <c r="AS333" s="81">
        <v>4</v>
      </c>
      <c r="AT333" s="81" t="s">
        <v>529</v>
      </c>
      <c r="AU333" s="81" t="s">
        <v>1128</v>
      </c>
      <c r="AV333" s="81">
        <v>1031</v>
      </c>
      <c r="AX333" s="81" t="s">
        <v>774</v>
      </c>
      <c r="AY333" s="81" t="s">
        <v>775</v>
      </c>
      <c r="AZ333" s="81">
        <v>4</v>
      </c>
      <c r="BA333" s="81" t="s">
        <v>529</v>
      </c>
      <c r="BB333" s="81" t="s">
        <v>1100</v>
      </c>
      <c r="BC333" s="81">
        <v>1027</v>
      </c>
      <c r="BE333" s="81" t="s">
        <v>2323</v>
      </c>
      <c r="BF333" s="81" t="s">
        <v>851</v>
      </c>
      <c r="BG333" s="81">
        <v>2</v>
      </c>
      <c r="BH333" s="81" t="s">
        <v>436</v>
      </c>
      <c r="BI333" s="81" t="s">
        <v>1137</v>
      </c>
      <c r="BJ333" s="81">
        <v>1160</v>
      </c>
      <c r="BL333" s="81" t="s">
        <v>814</v>
      </c>
      <c r="BM333" s="81" t="s">
        <v>815</v>
      </c>
      <c r="BN333" s="81">
        <v>12</v>
      </c>
      <c r="BO333" s="81" t="s">
        <v>529</v>
      </c>
      <c r="BP333" s="81" t="s">
        <v>1770</v>
      </c>
      <c r="BQ333" s="81">
        <v>1037</v>
      </c>
      <c r="BS333" s="81" t="s">
        <v>755</v>
      </c>
      <c r="BT333" s="81" t="s">
        <v>756</v>
      </c>
      <c r="BU333" s="81">
        <v>12</v>
      </c>
      <c r="BV333" s="81" t="s">
        <v>436</v>
      </c>
      <c r="BW333" s="81" t="s">
        <v>1197</v>
      </c>
      <c r="BX333" s="81">
        <v>1531</v>
      </c>
      <c r="BZ333" s="81" t="s">
        <v>727</v>
      </c>
      <c r="CA333" s="81" t="s">
        <v>728</v>
      </c>
      <c r="CB333" s="81">
        <v>6</v>
      </c>
      <c r="CC333" s="81" t="s">
        <v>529</v>
      </c>
      <c r="CD333" s="81" t="s">
        <v>1150</v>
      </c>
      <c r="CE333" s="81">
        <v>1185</v>
      </c>
      <c r="CG333" s="81" t="s">
        <v>895</v>
      </c>
      <c r="CH333" s="81" t="s">
        <v>896</v>
      </c>
      <c r="CI333" s="81">
        <v>12</v>
      </c>
      <c r="CJ333" s="81" t="s">
        <v>529</v>
      </c>
      <c r="CK333" s="81" t="s">
        <v>1128</v>
      </c>
      <c r="CL333" s="81">
        <v>1031</v>
      </c>
      <c r="CN333" s="81" t="s">
        <v>745</v>
      </c>
      <c r="CO333" s="81" t="s">
        <v>746</v>
      </c>
      <c r="CP333" s="81">
        <v>12</v>
      </c>
      <c r="CQ333" s="81" t="s">
        <v>437</v>
      </c>
      <c r="CR333" s="81" t="s">
        <v>1186</v>
      </c>
      <c r="CS333" s="81">
        <v>1043</v>
      </c>
      <c r="CU333" s="136" t="s">
        <v>2260</v>
      </c>
      <c r="CV333" s="136" t="s">
        <v>2304</v>
      </c>
      <c r="CW333" s="137">
        <v>8</v>
      </c>
      <c r="CX333" s="136" t="s">
        <v>529</v>
      </c>
      <c r="CY333" s="136" t="s">
        <v>1100</v>
      </c>
      <c r="CZ333" s="138">
        <v>1027</v>
      </c>
      <c r="DB333" s="136" t="s">
        <v>854</v>
      </c>
      <c r="DC333" s="136" t="s">
        <v>855</v>
      </c>
      <c r="DD333" s="137">
        <v>2</v>
      </c>
      <c r="DE333" s="136" t="s">
        <v>529</v>
      </c>
      <c r="DF333" s="136" t="s">
        <v>1172</v>
      </c>
      <c r="DG333" s="144">
        <v>1472</v>
      </c>
      <c r="DI333" s="136" t="s">
        <v>1849</v>
      </c>
      <c r="DJ333" s="136" t="s">
        <v>1480</v>
      </c>
      <c r="DK333" s="137">
        <v>1</v>
      </c>
      <c r="DL333" s="136" t="s">
        <v>529</v>
      </c>
      <c r="DM333" s="136" t="s">
        <v>563</v>
      </c>
      <c r="DN333" s="144">
        <v>1532</v>
      </c>
    </row>
    <row r="334" spans="1:118" x14ac:dyDescent="0.25">
      <c r="A334" s="81" t="s">
        <v>856</v>
      </c>
      <c r="B334" s="81" t="s">
        <v>857</v>
      </c>
      <c r="C334" s="81">
        <v>2</v>
      </c>
      <c r="D334" s="81" t="s">
        <v>436</v>
      </c>
      <c r="E334" s="81" t="s">
        <v>1904</v>
      </c>
      <c r="F334" s="81">
        <v>1429</v>
      </c>
      <c r="H334" s="81" t="s">
        <v>788</v>
      </c>
      <c r="I334" s="81" t="s">
        <v>789</v>
      </c>
      <c r="J334" s="81">
        <v>12</v>
      </c>
      <c r="K334" s="81" t="s">
        <v>529</v>
      </c>
      <c r="L334" s="81" t="s">
        <v>1770</v>
      </c>
      <c r="M334" s="81">
        <v>1037</v>
      </c>
      <c r="O334" s="81" t="s">
        <v>860</v>
      </c>
      <c r="P334" s="81" t="s">
        <v>861</v>
      </c>
      <c r="Q334" s="81">
        <v>10</v>
      </c>
      <c r="R334" s="81" t="s">
        <v>436</v>
      </c>
      <c r="S334" s="81" t="s">
        <v>1097</v>
      </c>
      <c r="T334" s="81">
        <v>1392</v>
      </c>
      <c r="V334" s="81" t="s">
        <v>852</v>
      </c>
      <c r="W334" s="81" t="s">
        <v>853</v>
      </c>
      <c r="X334" s="81">
        <v>60</v>
      </c>
      <c r="Y334" s="81" t="s">
        <v>436</v>
      </c>
      <c r="Z334" s="81" t="s">
        <v>1835</v>
      </c>
      <c r="AA334" s="81">
        <v>1163</v>
      </c>
      <c r="AC334" s="81" t="s">
        <v>780</v>
      </c>
      <c r="AD334" s="81" t="s">
        <v>781</v>
      </c>
      <c r="AE334" s="81">
        <v>24</v>
      </c>
      <c r="AF334" s="81" t="s">
        <v>437</v>
      </c>
      <c r="AG334" s="81" t="s">
        <v>1234</v>
      </c>
      <c r="AH334" s="81">
        <v>1043</v>
      </c>
      <c r="AJ334" s="81" t="s">
        <v>1041</v>
      </c>
      <c r="AK334" s="81" t="s">
        <v>1042</v>
      </c>
      <c r="AL334" s="81">
        <v>24</v>
      </c>
      <c r="AM334" s="81" t="s">
        <v>529</v>
      </c>
      <c r="AN334" s="81" t="s">
        <v>1100</v>
      </c>
      <c r="AO334" s="81">
        <v>1027</v>
      </c>
      <c r="AQ334" s="81" t="s">
        <v>727</v>
      </c>
      <c r="AR334" s="81" t="s">
        <v>728</v>
      </c>
      <c r="AS334" s="81">
        <v>4</v>
      </c>
      <c r="AT334" s="81" t="s">
        <v>529</v>
      </c>
      <c r="AU334" s="81" t="s">
        <v>1128</v>
      </c>
      <c r="AV334" s="81">
        <v>1031</v>
      </c>
      <c r="AX334" s="81" t="s">
        <v>774</v>
      </c>
      <c r="AY334" s="81" t="s">
        <v>775</v>
      </c>
      <c r="AZ334" s="81">
        <v>1</v>
      </c>
      <c r="BA334" s="81" t="s">
        <v>436</v>
      </c>
      <c r="BB334" s="81" t="s">
        <v>2072</v>
      </c>
      <c r="BC334" s="81">
        <v>1562</v>
      </c>
      <c r="BE334" s="81" t="s">
        <v>2319</v>
      </c>
      <c r="BF334" s="81" t="s">
        <v>844</v>
      </c>
      <c r="BG334" s="81">
        <v>2</v>
      </c>
      <c r="BH334" s="81" t="s">
        <v>436</v>
      </c>
      <c r="BI334" s="81" t="s">
        <v>1137</v>
      </c>
      <c r="BJ334" s="81">
        <v>1160</v>
      </c>
      <c r="BL334" s="81" t="s">
        <v>973</v>
      </c>
      <c r="BM334" s="81" t="s">
        <v>974</v>
      </c>
      <c r="BN334" s="81">
        <v>12</v>
      </c>
      <c r="BO334" s="81" t="s">
        <v>436</v>
      </c>
      <c r="BP334" s="81" t="s">
        <v>559</v>
      </c>
      <c r="BQ334" s="81">
        <v>1529</v>
      </c>
      <c r="BS334" s="81" t="s">
        <v>812</v>
      </c>
      <c r="BT334" s="81" t="s">
        <v>813</v>
      </c>
      <c r="BU334" s="81">
        <v>4</v>
      </c>
      <c r="BV334" s="81" t="s">
        <v>437</v>
      </c>
      <c r="BW334" s="81" t="s">
        <v>1186</v>
      </c>
      <c r="BX334" s="81">
        <v>1043</v>
      </c>
      <c r="BZ334" s="81" t="s">
        <v>743</v>
      </c>
      <c r="CA334" s="81" t="s">
        <v>744</v>
      </c>
      <c r="CB334" s="81">
        <v>12</v>
      </c>
      <c r="CC334" s="81" t="s">
        <v>529</v>
      </c>
      <c r="CD334" s="81" t="s">
        <v>1150</v>
      </c>
      <c r="CE334" s="81">
        <v>1185</v>
      </c>
      <c r="CG334" s="81" t="s">
        <v>747</v>
      </c>
      <c r="CH334" s="81" t="s">
        <v>748</v>
      </c>
      <c r="CI334" s="81">
        <v>12</v>
      </c>
      <c r="CJ334" s="81" t="s">
        <v>529</v>
      </c>
      <c r="CK334" s="81" t="s">
        <v>1128</v>
      </c>
      <c r="CL334" s="81">
        <v>1031</v>
      </c>
      <c r="CN334" s="81" t="s">
        <v>908</v>
      </c>
      <c r="CO334" s="81" t="s">
        <v>909</v>
      </c>
      <c r="CP334" s="81">
        <v>12</v>
      </c>
      <c r="CQ334" s="81" t="s">
        <v>437</v>
      </c>
      <c r="CR334" s="81" t="s">
        <v>1186</v>
      </c>
      <c r="CS334" s="81">
        <v>1043</v>
      </c>
      <c r="CU334" s="136" t="s">
        <v>733</v>
      </c>
      <c r="CV334" s="136" t="s">
        <v>734</v>
      </c>
      <c r="CW334" s="137">
        <v>10</v>
      </c>
      <c r="CX334" s="136" t="s">
        <v>529</v>
      </c>
      <c r="CY334" s="136" t="s">
        <v>1139</v>
      </c>
      <c r="CZ334" s="138">
        <v>1027</v>
      </c>
      <c r="DB334" s="136" t="s">
        <v>899</v>
      </c>
      <c r="DC334" s="136" t="s">
        <v>900</v>
      </c>
      <c r="DD334" s="137">
        <v>4</v>
      </c>
      <c r="DE334" s="136" t="s">
        <v>529</v>
      </c>
      <c r="DF334" s="136" t="s">
        <v>2314</v>
      </c>
      <c r="DG334" s="144">
        <v>1031</v>
      </c>
      <c r="DI334" s="136" t="s">
        <v>765</v>
      </c>
      <c r="DJ334" s="136" t="s">
        <v>766</v>
      </c>
      <c r="DK334" s="137">
        <v>48</v>
      </c>
      <c r="DL334" s="136" t="s">
        <v>1173</v>
      </c>
      <c r="DM334" s="136" t="s">
        <v>2316</v>
      </c>
      <c r="DN334" s="144">
        <v>0</v>
      </c>
    </row>
    <row r="335" spans="1:118" x14ac:dyDescent="0.25">
      <c r="A335" s="81" t="s">
        <v>814</v>
      </c>
      <c r="B335" s="81" t="s">
        <v>815</v>
      </c>
      <c r="C335" s="81">
        <v>12</v>
      </c>
      <c r="D335" s="81" t="s">
        <v>436</v>
      </c>
      <c r="E335" s="81" t="s">
        <v>1904</v>
      </c>
      <c r="F335" s="81">
        <v>1429</v>
      </c>
      <c r="H335" s="81" t="s">
        <v>946</v>
      </c>
      <c r="I335" s="81" t="s">
        <v>947</v>
      </c>
      <c r="J335" s="81">
        <v>24</v>
      </c>
      <c r="K335" s="81" t="s">
        <v>529</v>
      </c>
      <c r="L335" s="81" t="s">
        <v>1770</v>
      </c>
      <c r="M335" s="81">
        <v>1037</v>
      </c>
      <c r="O335" s="81" t="s">
        <v>867</v>
      </c>
      <c r="P335" s="81" t="s">
        <v>868</v>
      </c>
      <c r="Q335" s="81">
        <v>10</v>
      </c>
      <c r="R335" s="81" t="s">
        <v>436</v>
      </c>
      <c r="S335" s="81" t="s">
        <v>1097</v>
      </c>
      <c r="T335" s="81">
        <v>1392</v>
      </c>
      <c r="V335" s="81" t="s">
        <v>751</v>
      </c>
      <c r="W335" s="81" t="s">
        <v>752</v>
      </c>
      <c r="X335" s="81">
        <v>12</v>
      </c>
      <c r="Y335" s="81" t="s">
        <v>436</v>
      </c>
      <c r="Z335" s="81" t="s">
        <v>1816</v>
      </c>
      <c r="AA335" s="81">
        <v>1168</v>
      </c>
      <c r="AC335" s="81" t="s">
        <v>782</v>
      </c>
      <c r="AD335" s="81" t="s">
        <v>783</v>
      </c>
      <c r="AE335" s="81">
        <v>24</v>
      </c>
      <c r="AF335" s="81" t="s">
        <v>437</v>
      </c>
      <c r="AG335" s="81" t="s">
        <v>1234</v>
      </c>
      <c r="AH335" s="81">
        <v>1043</v>
      </c>
      <c r="AJ335" s="81" t="s">
        <v>973</v>
      </c>
      <c r="AK335" s="81" t="s">
        <v>974</v>
      </c>
      <c r="AL335" s="81">
        <v>24</v>
      </c>
      <c r="AM335" s="81" t="s">
        <v>529</v>
      </c>
      <c r="AN335" s="81" t="s">
        <v>1100</v>
      </c>
      <c r="AO335" s="81">
        <v>1027</v>
      </c>
      <c r="AQ335" s="81" t="s">
        <v>743</v>
      </c>
      <c r="AR335" s="81" t="s">
        <v>744</v>
      </c>
      <c r="AS335" s="81">
        <v>12</v>
      </c>
      <c r="AT335" s="81" t="s">
        <v>529</v>
      </c>
      <c r="AU335" s="81" t="s">
        <v>1128</v>
      </c>
      <c r="AV335" s="81">
        <v>1031</v>
      </c>
      <c r="AX335" s="81" t="s">
        <v>774</v>
      </c>
      <c r="AY335" s="81" t="s">
        <v>775</v>
      </c>
      <c r="AZ335" s="81">
        <v>4</v>
      </c>
      <c r="BA335" s="81" t="s">
        <v>436</v>
      </c>
      <c r="BB335" s="81" t="s">
        <v>2115</v>
      </c>
      <c r="BC335" s="81">
        <v>1484</v>
      </c>
      <c r="BE335" s="81" t="s">
        <v>836</v>
      </c>
      <c r="BF335" s="81" t="s">
        <v>837</v>
      </c>
      <c r="BG335" s="81">
        <v>2</v>
      </c>
      <c r="BH335" s="81" t="s">
        <v>436</v>
      </c>
      <c r="BI335" s="81" t="s">
        <v>1137</v>
      </c>
      <c r="BJ335" s="81">
        <v>1160</v>
      </c>
      <c r="BL335" s="81" t="s">
        <v>804</v>
      </c>
      <c r="BM335" s="81" t="s">
        <v>805</v>
      </c>
      <c r="BN335" s="81">
        <v>24</v>
      </c>
      <c r="BO335" s="81" t="s">
        <v>436</v>
      </c>
      <c r="BP335" s="81" t="s">
        <v>559</v>
      </c>
      <c r="BQ335" s="81">
        <v>1529</v>
      </c>
      <c r="BS335" s="81" t="s">
        <v>2323</v>
      </c>
      <c r="BT335" s="81" t="s">
        <v>851</v>
      </c>
      <c r="BU335" s="81">
        <v>2</v>
      </c>
      <c r="BV335" s="81" t="s">
        <v>437</v>
      </c>
      <c r="BW335" s="81" t="s">
        <v>1186</v>
      </c>
      <c r="BX335" s="81">
        <v>1043</v>
      </c>
      <c r="BZ335" s="81" t="s">
        <v>852</v>
      </c>
      <c r="CA335" s="81" t="s">
        <v>853</v>
      </c>
      <c r="CB335" s="81">
        <v>12</v>
      </c>
      <c r="CC335" s="81" t="s">
        <v>529</v>
      </c>
      <c r="CD335" s="81" t="s">
        <v>1150</v>
      </c>
      <c r="CE335" s="81">
        <v>1185</v>
      </c>
      <c r="CG335" s="81" t="s">
        <v>885</v>
      </c>
      <c r="CH335" s="81" t="s">
        <v>886</v>
      </c>
      <c r="CI335" s="81">
        <v>2</v>
      </c>
      <c r="CJ335" s="81" t="s">
        <v>529</v>
      </c>
      <c r="CK335" s="81" t="s">
        <v>1128</v>
      </c>
      <c r="CL335" s="81">
        <v>1031</v>
      </c>
      <c r="CN335" s="81" t="s">
        <v>745</v>
      </c>
      <c r="CO335" s="81" t="s">
        <v>746</v>
      </c>
      <c r="CP335" s="81">
        <v>12</v>
      </c>
      <c r="CQ335" s="81" t="s">
        <v>436</v>
      </c>
      <c r="CR335" s="81" t="s">
        <v>566</v>
      </c>
      <c r="CS335" s="81">
        <v>1535</v>
      </c>
      <c r="CU335" s="136" t="s">
        <v>733</v>
      </c>
      <c r="CV335" s="136" t="s">
        <v>734</v>
      </c>
      <c r="CW335" s="137">
        <v>10</v>
      </c>
      <c r="CX335" s="136" t="s">
        <v>436</v>
      </c>
      <c r="CY335" s="136" t="s">
        <v>2406</v>
      </c>
      <c r="CZ335" s="138">
        <v>1529</v>
      </c>
      <c r="DB335" s="136" t="s">
        <v>899</v>
      </c>
      <c r="DC335" s="136" t="s">
        <v>900</v>
      </c>
      <c r="DD335" s="137">
        <v>2</v>
      </c>
      <c r="DE335" s="136" t="s">
        <v>529</v>
      </c>
      <c r="DF335" s="136" t="s">
        <v>1867</v>
      </c>
      <c r="DG335" s="144">
        <v>1089</v>
      </c>
      <c r="DI335" s="136" t="s">
        <v>765</v>
      </c>
      <c r="DJ335" s="136" t="s">
        <v>766</v>
      </c>
      <c r="DK335" s="137">
        <v>6</v>
      </c>
      <c r="DL335" s="136" t="s">
        <v>436</v>
      </c>
      <c r="DM335" s="136" t="s">
        <v>1159</v>
      </c>
      <c r="DN335" s="144">
        <v>1513</v>
      </c>
    </row>
    <row r="336" spans="1:118" x14ac:dyDescent="0.25">
      <c r="A336" s="81" t="s">
        <v>743</v>
      </c>
      <c r="B336" s="81" t="s">
        <v>744</v>
      </c>
      <c r="C336" s="81">
        <v>12</v>
      </c>
      <c r="D336" s="81" t="s">
        <v>436</v>
      </c>
      <c r="E336" s="81" t="s">
        <v>1904</v>
      </c>
      <c r="F336" s="81">
        <v>1429</v>
      </c>
      <c r="H336" s="81" t="s">
        <v>757</v>
      </c>
      <c r="I336" s="81" t="s">
        <v>758</v>
      </c>
      <c r="J336" s="81">
        <v>24</v>
      </c>
      <c r="K336" s="81" t="s">
        <v>529</v>
      </c>
      <c r="L336" s="81" t="s">
        <v>1770</v>
      </c>
      <c r="M336" s="81">
        <v>1037</v>
      </c>
      <c r="O336" s="81" t="s">
        <v>737</v>
      </c>
      <c r="P336" s="81" t="s">
        <v>738</v>
      </c>
      <c r="Q336" s="81">
        <v>4</v>
      </c>
      <c r="R336" s="81" t="s">
        <v>436</v>
      </c>
      <c r="S336" s="81" t="s">
        <v>1097</v>
      </c>
      <c r="T336" s="81">
        <v>1392</v>
      </c>
      <c r="V336" s="81" t="s">
        <v>832</v>
      </c>
      <c r="W336" s="81" t="s">
        <v>833</v>
      </c>
      <c r="X336" s="81">
        <v>4</v>
      </c>
      <c r="Y336" s="81" t="s">
        <v>436</v>
      </c>
      <c r="Z336" s="81" t="s">
        <v>1816</v>
      </c>
      <c r="AA336" s="81">
        <v>1168</v>
      </c>
      <c r="AC336" s="81" t="s">
        <v>2320</v>
      </c>
      <c r="AD336" s="81" t="s">
        <v>1059</v>
      </c>
      <c r="AE336" s="81">
        <v>12</v>
      </c>
      <c r="AF336" s="81" t="s">
        <v>437</v>
      </c>
      <c r="AG336" s="81" t="s">
        <v>1701</v>
      </c>
      <c r="AH336" s="81">
        <v>1191</v>
      </c>
      <c r="AJ336" s="81" t="s">
        <v>814</v>
      </c>
      <c r="AK336" s="81" t="s">
        <v>815</v>
      </c>
      <c r="AL336" s="81">
        <v>24</v>
      </c>
      <c r="AM336" s="81" t="s">
        <v>529</v>
      </c>
      <c r="AN336" s="81" t="s">
        <v>1100</v>
      </c>
      <c r="AO336" s="81">
        <v>1027</v>
      </c>
      <c r="AQ336" s="81" t="s">
        <v>763</v>
      </c>
      <c r="AR336" s="81" t="s">
        <v>764</v>
      </c>
      <c r="AS336" s="81">
        <v>12</v>
      </c>
      <c r="AT336" s="81" t="s">
        <v>436</v>
      </c>
      <c r="AU336" s="81" t="s">
        <v>1748</v>
      </c>
      <c r="AV336" s="81">
        <v>1524</v>
      </c>
      <c r="AX336" s="81" t="s">
        <v>1791</v>
      </c>
      <c r="AY336" s="81" t="s">
        <v>996</v>
      </c>
      <c r="AZ336" s="81">
        <v>4</v>
      </c>
      <c r="BA336" s="81" t="s">
        <v>436</v>
      </c>
      <c r="BB336" s="81" t="s">
        <v>2115</v>
      </c>
      <c r="BC336" s="81">
        <v>1484</v>
      </c>
      <c r="BE336" s="81" t="s">
        <v>757</v>
      </c>
      <c r="BF336" s="81" t="s">
        <v>758</v>
      </c>
      <c r="BG336" s="81">
        <v>12</v>
      </c>
      <c r="BH336" s="81" t="s">
        <v>529</v>
      </c>
      <c r="BI336" s="81" t="s">
        <v>1713</v>
      </c>
      <c r="BJ336" s="81">
        <v>1145</v>
      </c>
      <c r="BL336" s="81" t="s">
        <v>751</v>
      </c>
      <c r="BM336" s="81" t="s">
        <v>752</v>
      </c>
      <c r="BN336" s="81">
        <v>12</v>
      </c>
      <c r="BO336" s="81" t="s">
        <v>436</v>
      </c>
      <c r="BP336" s="81" t="s">
        <v>2056</v>
      </c>
      <c r="BQ336" s="81">
        <v>1192</v>
      </c>
      <c r="BS336" s="81" t="s">
        <v>826</v>
      </c>
      <c r="BT336" s="81" t="s">
        <v>827</v>
      </c>
      <c r="BU336" s="81">
        <v>20</v>
      </c>
      <c r="BV336" s="81" t="s">
        <v>436</v>
      </c>
      <c r="BW336" s="81" t="s">
        <v>1143</v>
      </c>
      <c r="BX336" s="81">
        <v>1223</v>
      </c>
      <c r="BZ336" s="81" t="s">
        <v>946</v>
      </c>
      <c r="CA336" s="81" t="s">
        <v>947</v>
      </c>
      <c r="CB336" s="81">
        <v>12</v>
      </c>
      <c r="CC336" s="81" t="s">
        <v>529</v>
      </c>
      <c r="CD336" s="81" t="s">
        <v>1150</v>
      </c>
      <c r="CE336" s="81">
        <v>1185</v>
      </c>
      <c r="CG336" s="81" t="s">
        <v>753</v>
      </c>
      <c r="CH336" s="81" t="s">
        <v>754</v>
      </c>
      <c r="CI336" s="81">
        <v>12</v>
      </c>
      <c r="CJ336" s="81" t="s">
        <v>436</v>
      </c>
      <c r="CK336" s="81" t="s">
        <v>1148</v>
      </c>
      <c r="CL336" s="81">
        <v>1091</v>
      </c>
      <c r="CN336" s="81" t="s">
        <v>2266</v>
      </c>
      <c r="CO336" s="81" t="s">
        <v>2305</v>
      </c>
      <c r="CP336" s="81">
        <v>15</v>
      </c>
      <c r="CQ336" s="81" t="s">
        <v>436</v>
      </c>
      <c r="CR336" s="81" t="s">
        <v>2318</v>
      </c>
      <c r="CS336" s="81">
        <v>1117</v>
      </c>
      <c r="CU336" s="136" t="s">
        <v>830</v>
      </c>
      <c r="CV336" s="136" t="s">
        <v>831</v>
      </c>
      <c r="CW336" s="137">
        <v>10</v>
      </c>
      <c r="CX336" s="136" t="s">
        <v>529</v>
      </c>
      <c r="CY336" s="136" t="s">
        <v>1104</v>
      </c>
      <c r="CZ336" s="138">
        <v>1037</v>
      </c>
      <c r="DB336" s="136" t="s">
        <v>899</v>
      </c>
      <c r="DC336" s="136" t="s">
        <v>900</v>
      </c>
      <c r="DD336" s="137">
        <v>4</v>
      </c>
      <c r="DE336" s="136" t="s">
        <v>529</v>
      </c>
      <c r="DF336" s="136" t="s">
        <v>1141</v>
      </c>
      <c r="DG336" s="144">
        <v>1212</v>
      </c>
      <c r="DI336" s="136" t="s">
        <v>765</v>
      </c>
      <c r="DJ336" s="136" t="s">
        <v>766</v>
      </c>
      <c r="DK336" s="137">
        <v>4</v>
      </c>
      <c r="DL336" s="136" t="s">
        <v>529</v>
      </c>
      <c r="DM336" s="136" t="s">
        <v>1727</v>
      </c>
      <c r="DN336" s="144">
        <v>1219</v>
      </c>
    </row>
    <row r="337" spans="1:118" x14ac:dyDescent="0.25">
      <c r="A337" s="81" t="s">
        <v>804</v>
      </c>
      <c r="B337" s="81" t="s">
        <v>805</v>
      </c>
      <c r="C337" s="81">
        <v>12</v>
      </c>
      <c r="D337" s="81" t="s">
        <v>436</v>
      </c>
      <c r="E337" s="81" t="s">
        <v>1904</v>
      </c>
      <c r="F337" s="81">
        <v>1429</v>
      </c>
      <c r="H337" s="81" t="s">
        <v>852</v>
      </c>
      <c r="I337" s="81" t="s">
        <v>853</v>
      </c>
      <c r="J337" s="81">
        <v>24</v>
      </c>
      <c r="K337" s="81" t="s">
        <v>529</v>
      </c>
      <c r="L337" s="81" t="s">
        <v>1770</v>
      </c>
      <c r="M337" s="81">
        <v>1037</v>
      </c>
      <c r="O337" s="81" t="s">
        <v>867</v>
      </c>
      <c r="P337" s="81" t="s">
        <v>868</v>
      </c>
      <c r="Q337" s="81">
        <v>1</v>
      </c>
      <c r="R337" s="81" t="s">
        <v>436</v>
      </c>
      <c r="S337" s="81" t="s">
        <v>1709</v>
      </c>
      <c r="T337" s="81">
        <v>1297</v>
      </c>
      <c r="V337" s="81" t="s">
        <v>973</v>
      </c>
      <c r="W337" s="81" t="s">
        <v>974</v>
      </c>
      <c r="X337" s="81">
        <v>12</v>
      </c>
      <c r="Y337" s="81" t="s">
        <v>437</v>
      </c>
      <c r="Z337" s="81" t="s">
        <v>1730</v>
      </c>
      <c r="AA337" s="81">
        <v>1180</v>
      </c>
      <c r="AC337" s="81" t="s">
        <v>994</v>
      </c>
      <c r="AD337" s="81" t="s">
        <v>995</v>
      </c>
      <c r="AE337" s="81">
        <v>12</v>
      </c>
      <c r="AF337" s="81" t="s">
        <v>437</v>
      </c>
      <c r="AG337" s="81" t="s">
        <v>1101</v>
      </c>
      <c r="AH337" s="81">
        <v>1003</v>
      </c>
      <c r="AJ337" s="81" t="s">
        <v>774</v>
      </c>
      <c r="AK337" s="81" t="s">
        <v>775</v>
      </c>
      <c r="AL337" s="81">
        <v>4</v>
      </c>
      <c r="AM337" s="81" t="s">
        <v>529</v>
      </c>
      <c r="AN337" s="81" t="s">
        <v>1100</v>
      </c>
      <c r="AO337" s="81">
        <v>1027</v>
      </c>
      <c r="AQ337" s="81" t="s">
        <v>847</v>
      </c>
      <c r="AR337" s="81" t="s">
        <v>848</v>
      </c>
      <c r="AS337" s="81">
        <v>6</v>
      </c>
      <c r="AT337" s="81" t="s">
        <v>436</v>
      </c>
      <c r="AU337" s="81" t="s">
        <v>1690</v>
      </c>
      <c r="AV337" s="81">
        <v>1297</v>
      </c>
      <c r="AX337" s="81" t="s">
        <v>1791</v>
      </c>
      <c r="AY337" s="81" t="s">
        <v>996</v>
      </c>
      <c r="AZ337" s="81">
        <v>4</v>
      </c>
      <c r="BA337" s="81" t="s">
        <v>529</v>
      </c>
      <c r="BB337" s="81" t="s">
        <v>1755</v>
      </c>
      <c r="BC337" s="81">
        <v>1458</v>
      </c>
      <c r="BE337" s="81" t="s">
        <v>2230</v>
      </c>
      <c r="BF337" s="81" t="s">
        <v>866</v>
      </c>
      <c r="BG337" s="81">
        <v>6</v>
      </c>
      <c r="BH337" s="81" t="s">
        <v>529</v>
      </c>
      <c r="BI337" s="81" t="s">
        <v>1713</v>
      </c>
      <c r="BJ337" s="81">
        <v>1145</v>
      </c>
      <c r="BL337" s="81" t="s">
        <v>992</v>
      </c>
      <c r="BM337" s="81" t="s">
        <v>993</v>
      </c>
      <c r="BN337" s="81">
        <v>12</v>
      </c>
      <c r="BO337" s="81" t="s">
        <v>436</v>
      </c>
      <c r="BP337" s="81" t="s">
        <v>2056</v>
      </c>
      <c r="BQ337" s="81">
        <v>1192</v>
      </c>
      <c r="BS337" s="81" t="s">
        <v>818</v>
      </c>
      <c r="BT337" s="81" t="s">
        <v>819</v>
      </c>
      <c r="BU337" s="81">
        <v>4</v>
      </c>
      <c r="BV337" s="81" t="s">
        <v>437</v>
      </c>
      <c r="BW337" s="81" t="s">
        <v>1186</v>
      </c>
      <c r="BX337" s="81">
        <v>1043</v>
      </c>
      <c r="BZ337" s="81" t="s">
        <v>895</v>
      </c>
      <c r="CA337" s="81" t="s">
        <v>896</v>
      </c>
      <c r="CB337" s="81">
        <v>12</v>
      </c>
      <c r="CC337" s="81" t="s">
        <v>529</v>
      </c>
      <c r="CD337" s="81" t="s">
        <v>1150</v>
      </c>
      <c r="CE337" s="81">
        <v>1185</v>
      </c>
      <c r="CG337" s="81" t="s">
        <v>757</v>
      </c>
      <c r="CH337" s="81" t="s">
        <v>758</v>
      </c>
      <c r="CI337" s="81">
        <v>12</v>
      </c>
      <c r="CJ337" s="81" t="s">
        <v>436</v>
      </c>
      <c r="CK337" s="81" t="s">
        <v>1148</v>
      </c>
      <c r="CL337" s="81">
        <v>1091</v>
      </c>
      <c r="CN337" s="81" t="s">
        <v>2267</v>
      </c>
      <c r="CO337" s="81" t="s">
        <v>2306</v>
      </c>
      <c r="CP337" s="81">
        <v>15</v>
      </c>
      <c r="CQ337" s="81" t="s">
        <v>436</v>
      </c>
      <c r="CR337" s="81" t="s">
        <v>2318</v>
      </c>
      <c r="CS337" s="81">
        <v>1117</v>
      </c>
      <c r="CU337" s="136" t="s">
        <v>849</v>
      </c>
      <c r="CV337" s="136" t="s">
        <v>850</v>
      </c>
      <c r="CW337" s="137">
        <v>10</v>
      </c>
      <c r="CX337" s="136" t="s">
        <v>529</v>
      </c>
      <c r="CY337" s="136" t="s">
        <v>1104</v>
      </c>
      <c r="CZ337" s="138">
        <v>1037</v>
      </c>
      <c r="DB337" s="136" t="s">
        <v>899</v>
      </c>
      <c r="DC337" s="136" t="s">
        <v>900</v>
      </c>
      <c r="DD337" s="137">
        <v>4</v>
      </c>
      <c r="DE337" s="136" t="s">
        <v>437</v>
      </c>
      <c r="DF337" s="136" t="s">
        <v>1180</v>
      </c>
      <c r="DG337" s="144">
        <v>1194</v>
      </c>
      <c r="DI337" s="136" t="s">
        <v>765</v>
      </c>
      <c r="DJ337" s="136" t="s">
        <v>766</v>
      </c>
      <c r="DK337" s="137">
        <v>6</v>
      </c>
      <c r="DL337" s="136" t="s">
        <v>436</v>
      </c>
      <c r="DM337" s="136" t="s">
        <v>2053</v>
      </c>
      <c r="DN337" s="144">
        <v>1553</v>
      </c>
    </row>
    <row r="338" spans="1:118" x14ac:dyDescent="0.25">
      <c r="A338" s="81" t="s">
        <v>1060</v>
      </c>
      <c r="B338" s="81" t="s">
        <v>787</v>
      </c>
      <c r="C338" s="81">
        <v>12</v>
      </c>
      <c r="D338" s="81" t="s">
        <v>436</v>
      </c>
      <c r="E338" s="81" t="s">
        <v>1904</v>
      </c>
      <c r="F338" s="81">
        <v>1429</v>
      </c>
      <c r="H338" s="81" t="s">
        <v>895</v>
      </c>
      <c r="I338" s="81" t="s">
        <v>896</v>
      </c>
      <c r="J338" s="81">
        <v>24</v>
      </c>
      <c r="K338" s="81" t="s">
        <v>529</v>
      </c>
      <c r="L338" s="81" t="s">
        <v>1770</v>
      </c>
      <c r="M338" s="81">
        <v>1037</v>
      </c>
      <c r="O338" s="81" t="s">
        <v>780</v>
      </c>
      <c r="P338" s="81" t="s">
        <v>781</v>
      </c>
      <c r="Q338" s="81">
        <v>12</v>
      </c>
      <c r="R338" s="81" t="s">
        <v>436</v>
      </c>
      <c r="S338" s="81" t="s">
        <v>1822</v>
      </c>
      <c r="T338" s="81">
        <v>1244</v>
      </c>
      <c r="V338" s="81" t="s">
        <v>979</v>
      </c>
      <c r="W338" s="81" t="s">
        <v>980</v>
      </c>
      <c r="X338" s="81">
        <v>12</v>
      </c>
      <c r="Y338" s="81" t="s">
        <v>437</v>
      </c>
      <c r="Z338" s="81" t="s">
        <v>1730</v>
      </c>
      <c r="AA338" s="81">
        <v>1180</v>
      </c>
      <c r="AC338" s="81" t="s">
        <v>1043</v>
      </c>
      <c r="AD338" s="81" t="s">
        <v>1044</v>
      </c>
      <c r="AE338" s="81">
        <v>24</v>
      </c>
      <c r="AF338" s="81" t="s">
        <v>436</v>
      </c>
      <c r="AG338" s="81" t="s">
        <v>1749</v>
      </c>
      <c r="AH338" s="81">
        <v>1251</v>
      </c>
      <c r="AJ338" s="81" t="s">
        <v>832</v>
      </c>
      <c r="AK338" s="81" t="s">
        <v>833</v>
      </c>
      <c r="AL338" s="81">
        <v>4</v>
      </c>
      <c r="AM338" s="81" t="s">
        <v>529</v>
      </c>
      <c r="AN338" s="81" t="s">
        <v>1100</v>
      </c>
      <c r="AO338" s="81">
        <v>1027</v>
      </c>
      <c r="AQ338" s="81" t="s">
        <v>873</v>
      </c>
      <c r="AR338" s="81" t="s">
        <v>874</v>
      </c>
      <c r="AS338" s="81">
        <v>4</v>
      </c>
      <c r="AT338" s="81" t="s">
        <v>436</v>
      </c>
      <c r="AU338" s="81" t="s">
        <v>1690</v>
      </c>
      <c r="AV338" s="81">
        <v>1297</v>
      </c>
      <c r="AX338" s="81" t="s">
        <v>772</v>
      </c>
      <c r="AY338" s="81" t="s">
        <v>773</v>
      </c>
      <c r="AZ338" s="81">
        <v>4</v>
      </c>
      <c r="BA338" s="81" t="s">
        <v>436</v>
      </c>
      <c r="BB338" s="81" t="s">
        <v>1840</v>
      </c>
      <c r="BC338" s="81">
        <v>1179</v>
      </c>
      <c r="BE338" s="81" t="s">
        <v>847</v>
      </c>
      <c r="BF338" s="81" t="s">
        <v>848</v>
      </c>
      <c r="BG338" s="81">
        <v>6</v>
      </c>
      <c r="BH338" s="81" t="s">
        <v>529</v>
      </c>
      <c r="BI338" s="81" t="s">
        <v>1713</v>
      </c>
      <c r="BJ338" s="81">
        <v>1145</v>
      </c>
      <c r="BL338" s="81" t="s">
        <v>804</v>
      </c>
      <c r="BM338" s="81" t="s">
        <v>805</v>
      </c>
      <c r="BN338" s="81">
        <v>12</v>
      </c>
      <c r="BO338" s="81" t="s">
        <v>436</v>
      </c>
      <c r="BP338" s="81" t="s">
        <v>2056</v>
      </c>
      <c r="BQ338" s="81">
        <v>1192</v>
      </c>
      <c r="BS338" s="81" t="s">
        <v>818</v>
      </c>
      <c r="BT338" s="81" t="s">
        <v>819</v>
      </c>
      <c r="BU338" s="81">
        <v>4</v>
      </c>
      <c r="BV338" s="81" t="s">
        <v>436</v>
      </c>
      <c r="BW338" s="81" t="s">
        <v>1123</v>
      </c>
      <c r="BX338" s="81">
        <v>1392</v>
      </c>
      <c r="BZ338" s="81" t="s">
        <v>765</v>
      </c>
      <c r="CA338" s="81" t="s">
        <v>766</v>
      </c>
      <c r="CB338" s="81">
        <v>4</v>
      </c>
      <c r="CC338" s="81" t="s">
        <v>529</v>
      </c>
      <c r="CD338" s="81" t="s">
        <v>1149</v>
      </c>
      <c r="CE338" s="81">
        <v>1172</v>
      </c>
      <c r="CG338" s="81" t="s">
        <v>867</v>
      </c>
      <c r="CH338" s="81" t="s">
        <v>868</v>
      </c>
      <c r="CI338" s="81">
        <v>8</v>
      </c>
      <c r="CJ338" s="81" t="s">
        <v>436</v>
      </c>
      <c r="CK338" s="81" t="s">
        <v>1148</v>
      </c>
      <c r="CL338" s="81">
        <v>1091</v>
      </c>
      <c r="CN338" s="81" t="s">
        <v>2231</v>
      </c>
      <c r="CO338" s="81" t="s">
        <v>2274</v>
      </c>
      <c r="CP338" s="81">
        <v>8</v>
      </c>
      <c r="CQ338" s="81" t="s">
        <v>436</v>
      </c>
      <c r="CR338" s="81" t="s">
        <v>2318</v>
      </c>
      <c r="CS338" s="81">
        <v>1117</v>
      </c>
      <c r="CU338" s="136" t="s">
        <v>729</v>
      </c>
      <c r="CV338" s="136" t="s">
        <v>730</v>
      </c>
      <c r="CW338" s="137">
        <v>4</v>
      </c>
      <c r="CX338" s="136" t="s">
        <v>529</v>
      </c>
      <c r="CY338" s="136" t="s">
        <v>1139</v>
      </c>
      <c r="CZ338" s="138">
        <v>1027</v>
      </c>
      <c r="DB338" s="136" t="s">
        <v>788</v>
      </c>
      <c r="DC338" s="136" t="s">
        <v>789</v>
      </c>
      <c r="DD338" s="137">
        <v>12</v>
      </c>
      <c r="DE338" s="136" t="s">
        <v>529</v>
      </c>
      <c r="DF338" s="136" t="s">
        <v>1206</v>
      </c>
      <c r="DG338" s="144">
        <v>1037</v>
      </c>
      <c r="DI338" s="136" t="s">
        <v>765</v>
      </c>
      <c r="DJ338" s="136" t="s">
        <v>766</v>
      </c>
      <c r="DK338" s="137">
        <v>6</v>
      </c>
      <c r="DL338" s="136" t="s">
        <v>529</v>
      </c>
      <c r="DM338" s="136" t="s">
        <v>1756</v>
      </c>
      <c r="DN338" s="144">
        <v>1037</v>
      </c>
    </row>
    <row r="339" spans="1:118" x14ac:dyDescent="0.25">
      <c r="A339" s="81" t="s">
        <v>2227</v>
      </c>
      <c r="B339" s="81" t="s">
        <v>882</v>
      </c>
      <c r="C339" s="81">
        <v>6</v>
      </c>
      <c r="D339" s="81" t="s">
        <v>436</v>
      </c>
      <c r="E339" s="81" t="s">
        <v>422</v>
      </c>
      <c r="F339" s="81">
        <v>1413</v>
      </c>
      <c r="H339" s="81" t="s">
        <v>867</v>
      </c>
      <c r="I339" s="81" t="s">
        <v>868</v>
      </c>
      <c r="J339" s="81">
        <v>10</v>
      </c>
      <c r="K339" s="81" t="s">
        <v>529</v>
      </c>
      <c r="L339" s="81" t="s">
        <v>1770</v>
      </c>
      <c r="M339" s="81">
        <v>1037</v>
      </c>
      <c r="O339" s="81" t="s">
        <v>804</v>
      </c>
      <c r="P339" s="81" t="s">
        <v>805</v>
      </c>
      <c r="Q339" s="81">
        <v>12</v>
      </c>
      <c r="R339" s="81" t="s">
        <v>436</v>
      </c>
      <c r="S339" s="81" t="s">
        <v>1822</v>
      </c>
      <c r="T339" s="81">
        <v>1244</v>
      </c>
      <c r="V339" s="81" t="s">
        <v>914</v>
      </c>
      <c r="W339" s="81" t="s">
        <v>915</v>
      </c>
      <c r="X339" s="81">
        <v>4</v>
      </c>
      <c r="Y339" s="81" t="s">
        <v>436</v>
      </c>
      <c r="Z339" s="81" t="s">
        <v>1248</v>
      </c>
      <c r="AA339" s="81">
        <v>1186</v>
      </c>
      <c r="AC339" s="81" t="s">
        <v>969</v>
      </c>
      <c r="AD339" s="81" t="s">
        <v>970</v>
      </c>
      <c r="AE339" s="81">
        <v>12</v>
      </c>
      <c r="AF339" s="81" t="s">
        <v>529</v>
      </c>
      <c r="AG339" s="81" t="s">
        <v>1093</v>
      </c>
      <c r="AH339" s="81">
        <v>1089</v>
      </c>
      <c r="AJ339" s="81" t="s">
        <v>808</v>
      </c>
      <c r="AK339" s="81" t="s">
        <v>809</v>
      </c>
      <c r="AL339" s="81">
        <v>1</v>
      </c>
      <c r="AM339" s="81" t="s">
        <v>529</v>
      </c>
      <c r="AN339" s="81" t="s">
        <v>1100</v>
      </c>
      <c r="AO339" s="81">
        <v>1027</v>
      </c>
      <c r="AQ339" s="81" t="s">
        <v>772</v>
      </c>
      <c r="AR339" s="81" t="s">
        <v>773</v>
      </c>
      <c r="AS339" s="81">
        <v>6</v>
      </c>
      <c r="AT339" s="81" t="s">
        <v>436</v>
      </c>
      <c r="AU339" s="81" t="s">
        <v>1690</v>
      </c>
      <c r="AV339" s="81">
        <v>1297</v>
      </c>
      <c r="AX339" s="81" t="s">
        <v>772</v>
      </c>
      <c r="AY339" s="81" t="s">
        <v>773</v>
      </c>
      <c r="AZ339" s="81">
        <v>6</v>
      </c>
      <c r="BA339" s="81" t="s">
        <v>436</v>
      </c>
      <c r="BB339" s="81" t="s">
        <v>2318</v>
      </c>
      <c r="BC339" s="81">
        <v>1117</v>
      </c>
      <c r="BE339" s="81" t="s">
        <v>932</v>
      </c>
      <c r="BF339" s="81" t="s">
        <v>933</v>
      </c>
      <c r="BG339" s="81">
        <v>4</v>
      </c>
      <c r="BH339" s="81" t="s">
        <v>529</v>
      </c>
      <c r="BI339" s="81" t="s">
        <v>1713</v>
      </c>
      <c r="BJ339" s="81">
        <v>1145</v>
      </c>
      <c r="BL339" s="81" t="s">
        <v>1013</v>
      </c>
      <c r="BM339" s="81" t="s">
        <v>1014</v>
      </c>
      <c r="BN339" s="81">
        <v>12</v>
      </c>
      <c r="BO339" s="81" t="s">
        <v>436</v>
      </c>
      <c r="BP339" s="81" t="s">
        <v>1235</v>
      </c>
      <c r="BQ339" s="81">
        <v>1091</v>
      </c>
      <c r="BS339" s="81" t="s">
        <v>816</v>
      </c>
      <c r="BT339" s="81" t="s">
        <v>817</v>
      </c>
      <c r="BU339" s="81">
        <v>4</v>
      </c>
      <c r="BV339" s="81" t="s">
        <v>436</v>
      </c>
      <c r="BW339" s="81" t="s">
        <v>1197</v>
      </c>
      <c r="BX339" s="81">
        <v>1531</v>
      </c>
      <c r="BZ339" s="81" t="s">
        <v>772</v>
      </c>
      <c r="CA339" s="81" t="s">
        <v>773</v>
      </c>
      <c r="CB339" s="81">
        <v>8</v>
      </c>
      <c r="CC339" s="81" t="s">
        <v>529</v>
      </c>
      <c r="CD339" s="81" t="s">
        <v>1149</v>
      </c>
      <c r="CE339" s="81">
        <v>1172</v>
      </c>
      <c r="CG339" s="81" t="s">
        <v>902</v>
      </c>
      <c r="CH339" s="81" t="s">
        <v>903</v>
      </c>
      <c r="CI339" s="81">
        <v>4</v>
      </c>
      <c r="CJ339" s="81" t="s">
        <v>436</v>
      </c>
      <c r="CK339" s="81" t="s">
        <v>1148</v>
      </c>
      <c r="CL339" s="81">
        <v>1091</v>
      </c>
      <c r="CN339" s="81" t="s">
        <v>2266</v>
      </c>
      <c r="CO339" s="81" t="s">
        <v>2305</v>
      </c>
      <c r="CP339" s="81">
        <v>4</v>
      </c>
      <c r="CQ339" s="81" t="s">
        <v>436</v>
      </c>
      <c r="CR339" s="81" t="s">
        <v>2221</v>
      </c>
      <c r="CS339" s="81">
        <v>1392</v>
      </c>
      <c r="CU339" s="136" t="s">
        <v>2386</v>
      </c>
      <c r="CV339" s="136" t="s">
        <v>817</v>
      </c>
      <c r="CW339" s="137">
        <v>20</v>
      </c>
      <c r="CX339" s="136" t="s">
        <v>436</v>
      </c>
      <c r="CY339" s="136" t="s">
        <v>2407</v>
      </c>
      <c r="CZ339" s="138">
        <v>1117</v>
      </c>
      <c r="DB339" s="136" t="s">
        <v>788</v>
      </c>
      <c r="DC339" s="136" t="s">
        <v>789</v>
      </c>
      <c r="DD339" s="137">
        <v>12</v>
      </c>
      <c r="DE339" s="136" t="s">
        <v>529</v>
      </c>
      <c r="DF339" s="136" t="s">
        <v>2176</v>
      </c>
      <c r="DG339" s="144">
        <v>1555</v>
      </c>
      <c r="DI339" s="136" t="s">
        <v>765</v>
      </c>
      <c r="DJ339" s="136" t="s">
        <v>766</v>
      </c>
      <c r="DK339" s="137">
        <v>4</v>
      </c>
      <c r="DL339" s="136" t="s">
        <v>529</v>
      </c>
      <c r="DM339" s="136" t="s">
        <v>1133</v>
      </c>
      <c r="DN339" s="144">
        <v>1023</v>
      </c>
    </row>
    <row r="340" spans="1:118" x14ac:dyDescent="0.25">
      <c r="A340" s="81" t="s">
        <v>2230</v>
      </c>
      <c r="B340" s="81" t="s">
        <v>866</v>
      </c>
      <c r="C340" s="81">
        <v>6</v>
      </c>
      <c r="D340" s="81" t="s">
        <v>436</v>
      </c>
      <c r="E340" s="81" t="s">
        <v>422</v>
      </c>
      <c r="F340" s="81">
        <v>1413</v>
      </c>
      <c r="H340" s="81" t="s">
        <v>814</v>
      </c>
      <c r="I340" s="81" t="s">
        <v>815</v>
      </c>
      <c r="J340" s="81">
        <v>48</v>
      </c>
      <c r="K340" s="81" t="s">
        <v>529</v>
      </c>
      <c r="L340" s="81" t="s">
        <v>1770</v>
      </c>
      <c r="M340" s="81">
        <v>1037</v>
      </c>
      <c r="O340" s="81" t="s">
        <v>757</v>
      </c>
      <c r="P340" s="81" t="s">
        <v>758</v>
      </c>
      <c r="Q340" s="81">
        <v>12</v>
      </c>
      <c r="R340" s="81" t="s">
        <v>436</v>
      </c>
      <c r="S340" s="81" t="s">
        <v>1822</v>
      </c>
      <c r="T340" s="81">
        <v>1244</v>
      </c>
      <c r="V340" s="81" t="s">
        <v>804</v>
      </c>
      <c r="W340" s="81" t="s">
        <v>805</v>
      </c>
      <c r="X340" s="81">
        <v>12</v>
      </c>
      <c r="Y340" s="81" t="s">
        <v>436</v>
      </c>
      <c r="Z340" s="81" t="s">
        <v>1248</v>
      </c>
      <c r="AA340" s="81">
        <v>1186</v>
      </c>
      <c r="AC340" s="81" t="s">
        <v>782</v>
      </c>
      <c r="AD340" s="81" t="s">
        <v>783</v>
      </c>
      <c r="AE340" s="81">
        <v>24</v>
      </c>
      <c r="AF340" s="81" t="s">
        <v>437</v>
      </c>
      <c r="AG340" s="81" t="s">
        <v>1707</v>
      </c>
      <c r="AH340" s="81">
        <v>1110</v>
      </c>
      <c r="AJ340" s="81" t="s">
        <v>1043</v>
      </c>
      <c r="AK340" s="81" t="s">
        <v>1044</v>
      </c>
      <c r="AL340" s="81">
        <v>36</v>
      </c>
      <c r="AM340" s="81" t="s">
        <v>529</v>
      </c>
      <c r="AN340" s="81" t="s">
        <v>1100</v>
      </c>
      <c r="AO340" s="81">
        <v>1027</v>
      </c>
      <c r="AQ340" s="81" t="s">
        <v>816</v>
      </c>
      <c r="AR340" s="81" t="s">
        <v>817</v>
      </c>
      <c r="AS340" s="81">
        <v>6</v>
      </c>
      <c r="AT340" s="81" t="s">
        <v>436</v>
      </c>
      <c r="AU340" s="81" t="s">
        <v>1690</v>
      </c>
      <c r="AV340" s="81">
        <v>1297</v>
      </c>
      <c r="AX340" s="81" t="s">
        <v>772</v>
      </c>
      <c r="AY340" s="81" t="s">
        <v>773</v>
      </c>
      <c r="AZ340" s="81">
        <v>4</v>
      </c>
      <c r="BA340" s="81" t="s">
        <v>436</v>
      </c>
      <c r="BB340" s="81" t="s">
        <v>1801</v>
      </c>
      <c r="BC340" s="81">
        <v>1429</v>
      </c>
      <c r="BE340" s="81" t="s">
        <v>873</v>
      </c>
      <c r="BF340" s="81" t="s">
        <v>874</v>
      </c>
      <c r="BG340" s="81">
        <v>4</v>
      </c>
      <c r="BH340" s="81" t="s">
        <v>529</v>
      </c>
      <c r="BI340" s="81" t="s">
        <v>1713</v>
      </c>
      <c r="BJ340" s="81">
        <v>1145</v>
      </c>
      <c r="BL340" s="81" t="s">
        <v>1787</v>
      </c>
      <c r="BM340" s="81" t="s">
        <v>1028</v>
      </c>
      <c r="BN340" s="81">
        <v>12</v>
      </c>
      <c r="BO340" s="81" t="s">
        <v>436</v>
      </c>
      <c r="BP340" s="81" t="s">
        <v>1235</v>
      </c>
      <c r="BQ340" s="81">
        <v>1091</v>
      </c>
      <c r="BS340" s="81" t="s">
        <v>796</v>
      </c>
      <c r="BT340" s="81" t="s">
        <v>797</v>
      </c>
      <c r="BU340" s="81">
        <v>2</v>
      </c>
      <c r="BV340" s="81" t="s">
        <v>437</v>
      </c>
      <c r="BW340" s="81" t="s">
        <v>1186</v>
      </c>
      <c r="BX340" s="81">
        <v>1043</v>
      </c>
      <c r="BZ340" s="81" t="s">
        <v>729</v>
      </c>
      <c r="CA340" s="81" t="s">
        <v>730</v>
      </c>
      <c r="CB340" s="81">
        <v>4</v>
      </c>
      <c r="CC340" s="81" t="s">
        <v>529</v>
      </c>
      <c r="CD340" s="81" t="s">
        <v>1149</v>
      </c>
      <c r="CE340" s="81">
        <v>1172</v>
      </c>
      <c r="CG340" s="81" t="s">
        <v>880</v>
      </c>
      <c r="CH340" s="81" t="s">
        <v>881</v>
      </c>
      <c r="CI340" s="81">
        <v>4</v>
      </c>
      <c r="CJ340" s="81" t="s">
        <v>436</v>
      </c>
      <c r="CK340" s="81" t="s">
        <v>1148</v>
      </c>
      <c r="CL340" s="81">
        <v>1091</v>
      </c>
      <c r="CN340" s="81" t="s">
        <v>2267</v>
      </c>
      <c r="CO340" s="81" t="s">
        <v>2306</v>
      </c>
      <c r="CP340" s="81">
        <v>4</v>
      </c>
      <c r="CQ340" s="81" t="s">
        <v>436</v>
      </c>
      <c r="CR340" s="81" t="s">
        <v>2221</v>
      </c>
      <c r="CS340" s="81">
        <v>1392</v>
      </c>
      <c r="CU340" s="136" t="s">
        <v>770</v>
      </c>
      <c r="CV340" s="136" t="s">
        <v>771</v>
      </c>
      <c r="CW340" s="137">
        <v>12</v>
      </c>
      <c r="CX340" s="136" t="s">
        <v>529</v>
      </c>
      <c r="CY340" s="136" t="s">
        <v>1100</v>
      </c>
      <c r="CZ340" s="138">
        <v>1027</v>
      </c>
      <c r="DB340" s="136" t="s">
        <v>788</v>
      </c>
      <c r="DC340" s="136" t="s">
        <v>789</v>
      </c>
      <c r="DD340" s="137">
        <v>12</v>
      </c>
      <c r="DE340" s="136" t="s">
        <v>436</v>
      </c>
      <c r="DF340" s="136" t="s">
        <v>2198</v>
      </c>
      <c r="DG340" s="144">
        <v>1587</v>
      </c>
      <c r="DI340" s="136" t="s">
        <v>765</v>
      </c>
      <c r="DJ340" s="136" t="s">
        <v>766</v>
      </c>
      <c r="DK340" s="137">
        <v>4</v>
      </c>
      <c r="DL340" s="136" t="s">
        <v>436</v>
      </c>
      <c r="DM340" s="136" t="s">
        <v>1698</v>
      </c>
      <c r="DN340" s="144">
        <v>1251</v>
      </c>
    </row>
    <row r="341" spans="1:118" x14ac:dyDescent="0.25">
      <c r="A341" s="81" t="s">
        <v>871</v>
      </c>
      <c r="B341" s="81" t="s">
        <v>872</v>
      </c>
      <c r="C341" s="81">
        <v>6</v>
      </c>
      <c r="D341" s="81" t="s">
        <v>436</v>
      </c>
      <c r="E341" s="81" t="s">
        <v>422</v>
      </c>
      <c r="F341" s="81">
        <v>1413</v>
      </c>
      <c r="H341" s="81" t="s">
        <v>2227</v>
      </c>
      <c r="I341" s="81" t="s">
        <v>882</v>
      </c>
      <c r="J341" s="81">
        <v>6</v>
      </c>
      <c r="K341" s="81" t="s">
        <v>437</v>
      </c>
      <c r="L341" s="81" t="s">
        <v>1905</v>
      </c>
      <c r="M341" s="81">
        <v>1479</v>
      </c>
      <c r="O341" s="81" t="s">
        <v>852</v>
      </c>
      <c r="P341" s="81" t="s">
        <v>853</v>
      </c>
      <c r="Q341" s="81">
        <v>12</v>
      </c>
      <c r="R341" s="81" t="s">
        <v>436</v>
      </c>
      <c r="S341" s="81" t="s">
        <v>1822</v>
      </c>
      <c r="T341" s="81">
        <v>1244</v>
      </c>
      <c r="V341" s="81" t="s">
        <v>960</v>
      </c>
      <c r="W341" s="81" t="s">
        <v>961</v>
      </c>
      <c r="X341" s="81">
        <v>12</v>
      </c>
      <c r="Y341" s="81" t="s">
        <v>436</v>
      </c>
      <c r="Z341" s="81" t="s">
        <v>1248</v>
      </c>
      <c r="AA341" s="81">
        <v>1186</v>
      </c>
      <c r="AC341" s="81" t="s">
        <v>804</v>
      </c>
      <c r="AD341" s="81" t="s">
        <v>805</v>
      </c>
      <c r="AE341" s="81">
        <v>24</v>
      </c>
      <c r="AF341" s="81" t="s">
        <v>436</v>
      </c>
      <c r="AG341" s="81" t="s">
        <v>1734</v>
      </c>
      <c r="AH341" s="81">
        <v>1118</v>
      </c>
      <c r="AJ341" s="81" t="s">
        <v>852</v>
      </c>
      <c r="AK341" s="81" t="s">
        <v>853</v>
      </c>
      <c r="AL341" s="81">
        <v>60</v>
      </c>
      <c r="AM341" s="81" t="s">
        <v>529</v>
      </c>
      <c r="AN341" s="81" t="s">
        <v>1100</v>
      </c>
      <c r="AO341" s="81">
        <v>1027</v>
      </c>
      <c r="AQ341" s="81" t="s">
        <v>727</v>
      </c>
      <c r="AR341" s="81" t="s">
        <v>728</v>
      </c>
      <c r="AS341" s="81">
        <v>4</v>
      </c>
      <c r="AT341" s="81" t="s">
        <v>436</v>
      </c>
      <c r="AU341" s="81" t="s">
        <v>1690</v>
      </c>
      <c r="AV341" s="81">
        <v>1297</v>
      </c>
      <c r="AX341" s="81" t="s">
        <v>772</v>
      </c>
      <c r="AY341" s="81" t="s">
        <v>773</v>
      </c>
      <c r="AZ341" s="81">
        <v>4</v>
      </c>
      <c r="BA341" s="81" t="s">
        <v>436</v>
      </c>
      <c r="BB341" s="81" t="s">
        <v>2058</v>
      </c>
      <c r="BC341" s="81">
        <v>1550</v>
      </c>
      <c r="BE341" s="81" t="s">
        <v>906</v>
      </c>
      <c r="BF341" s="81" t="s">
        <v>907</v>
      </c>
      <c r="BG341" s="81">
        <v>4</v>
      </c>
      <c r="BH341" s="81" t="s">
        <v>529</v>
      </c>
      <c r="BI341" s="81" t="s">
        <v>1713</v>
      </c>
      <c r="BJ341" s="81">
        <v>1145</v>
      </c>
      <c r="BL341" s="81" t="s">
        <v>1031</v>
      </c>
      <c r="BM341" s="81" t="s">
        <v>1032</v>
      </c>
      <c r="BN341" s="81">
        <v>12</v>
      </c>
      <c r="BO341" s="81" t="s">
        <v>436</v>
      </c>
      <c r="BP341" s="81" t="s">
        <v>1235</v>
      </c>
      <c r="BQ341" s="81">
        <v>1091</v>
      </c>
      <c r="BS341" s="81" t="s">
        <v>950</v>
      </c>
      <c r="BT341" s="81" t="s">
        <v>951</v>
      </c>
      <c r="BU341" s="81">
        <v>2</v>
      </c>
      <c r="BV341" s="81" t="s">
        <v>437</v>
      </c>
      <c r="BW341" s="81" t="s">
        <v>1186</v>
      </c>
      <c r="BX341" s="81">
        <v>1043</v>
      </c>
      <c r="BZ341" s="81" t="s">
        <v>826</v>
      </c>
      <c r="CA341" s="81" t="s">
        <v>827</v>
      </c>
      <c r="CB341" s="81">
        <v>5</v>
      </c>
      <c r="CC341" s="81" t="s">
        <v>529</v>
      </c>
      <c r="CD341" s="81" t="s">
        <v>1149</v>
      </c>
      <c r="CE341" s="81">
        <v>1172</v>
      </c>
      <c r="CG341" s="81" t="s">
        <v>932</v>
      </c>
      <c r="CH341" s="81" t="s">
        <v>933</v>
      </c>
      <c r="CI341" s="81">
        <v>4</v>
      </c>
      <c r="CJ341" s="81" t="s">
        <v>436</v>
      </c>
      <c r="CK341" s="81" t="s">
        <v>1148</v>
      </c>
      <c r="CL341" s="81">
        <v>1091</v>
      </c>
      <c r="CN341" s="81" t="s">
        <v>2265</v>
      </c>
      <c r="CO341" s="81" t="s">
        <v>941</v>
      </c>
      <c r="CP341" s="81">
        <v>12</v>
      </c>
      <c r="CQ341" s="81" t="s">
        <v>436</v>
      </c>
      <c r="CR341" s="81" t="s">
        <v>2221</v>
      </c>
      <c r="CS341" s="81">
        <v>1392</v>
      </c>
      <c r="CU341" s="136" t="s">
        <v>932</v>
      </c>
      <c r="CV341" s="136" t="s">
        <v>933</v>
      </c>
      <c r="CW341" s="137">
        <v>12</v>
      </c>
      <c r="CX341" s="136" t="s">
        <v>529</v>
      </c>
      <c r="CY341" s="136" t="s">
        <v>1100</v>
      </c>
      <c r="CZ341" s="138">
        <v>1027</v>
      </c>
      <c r="DB341" s="136" t="s">
        <v>1060</v>
      </c>
      <c r="DC341" s="136" t="s">
        <v>1351</v>
      </c>
      <c r="DD341" s="137">
        <v>12</v>
      </c>
      <c r="DE341" s="136" t="s">
        <v>529</v>
      </c>
      <c r="DF341" s="136" t="s">
        <v>2176</v>
      </c>
      <c r="DG341" s="144">
        <v>1555</v>
      </c>
      <c r="DI341" s="136" t="s">
        <v>765</v>
      </c>
      <c r="DJ341" s="136" t="s">
        <v>766</v>
      </c>
      <c r="DK341" s="137">
        <v>4</v>
      </c>
      <c r="DL341" s="136" t="s">
        <v>529</v>
      </c>
      <c r="DM341" s="136" t="s">
        <v>1157</v>
      </c>
      <c r="DN341" s="144">
        <v>1399</v>
      </c>
    </row>
    <row r="342" spans="1:118" x14ac:dyDescent="0.25">
      <c r="A342" s="81" t="s">
        <v>847</v>
      </c>
      <c r="B342" s="81" t="s">
        <v>848</v>
      </c>
      <c r="C342" s="81">
        <v>6</v>
      </c>
      <c r="D342" s="81" t="s">
        <v>436</v>
      </c>
      <c r="E342" s="81" t="s">
        <v>422</v>
      </c>
      <c r="F342" s="81">
        <v>1413</v>
      </c>
      <c r="H342" s="81" t="s">
        <v>2230</v>
      </c>
      <c r="I342" s="81" t="s">
        <v>866</v>
      </c>
      <c r="J342" s="81">
        <v>6</v>
      </c>
      <c r="K342" s="81" t="s">
        <v>437</v>
      </c>
      <c r="L342" s="81" t="s">
        <v>1905</v>
      </c>
      <c r="M342" s="81">
        <v>1479</v>
      </c>
      <c r="O342" s="81" t="s">
        <v>798</v>
      </c>
      <c r="P342" s="81" t="s">
        <v>799</v>
      </c>
      <c r="Q342" s="81">
        <v>12</v>
      </c>
      <c r="R342" s="81" t="s">
        <v>436</v>
      </c>
      <c r="S342" s="81" t="s">
        <v>1822</v>
      </c>
      <c r="T342" s="81">
        <v>1244</v>
      </c>
      <c r="V342" s="81" t="s">
        <v>979</v>
      </c>
      <c r="W342" s="81" t="s">
        <v>980</v>
      </c>
      <c r="X342" s="81">
        <v>12</v>
      </c>
      <c r="Y342" s="81" t="s">
        <v>436</v>
      </c>
      <c r="Z342" s="81" t="s">
        <v>1248</v>
      </c>
      <c r="AA342" s="81">
        <v>1186</v>
      </c>
      <c r="AC342" s="81" t="s">
        <v>1043</v>
      </c>
      <c r="AD342" s="81" t="s">
        <v>1044</v>
      </c>
      <c r="AE342" s="81">
        <v>24</v>
      </c>
      <c r="AF342" s="81" t="s">
        <v>436</v>
      </c>
      <c r="AG342" s="81" t="s">
        <v>1230</v>
      </c>
      <c r="AH342" s="81">
        <v>1195</v>
      </c>
      <c r="AJ342" s="81" t="s">
        <v>895</v>
      </c>
      <c r="AK342" s="81" t="s">
        <v>896</v>
      </c>
      <c r="AL342" s="81">
        <v>12</v>
      </c>
      <c r="AM342" s="81" t="s">
        <v>529</v>
      </c>
      <c r="AN342" s="81" t="s">
        <v>1100</v>
      </c>
      <c r="AO342" s="81">
        <v>1027</v>
      </c>
      <c r="AQ342" s="81" t="s">
        <v>904</v>
      </c>
      <c r="AR342" s="81" t="s">
        <v>905</v>
      </c>
      <c r="AS342" s="81">
        <v>2</v>
      </c>
      <c r="AT342" s="81" t="s">
        <v>436</v>
      </c>
      <c r="AU342" s="81" t="s">
        <v>1690</v>
      </c>
      <c r="AV342" s="81">
        <v>1297</v>
      </c>
      <c r="AX342" s="81" t="s">
        <v>772</v>
      </c>
      <c r="AY342" s="81" t="s">
        <v>773</v>
      </c>
      <c r="AZ342" s="81">
        <v>8</v>
      </c>
      <c r="BA342" s="81" t="s">
        <v>529</v>
      </c>
      <c r="BB342" s="81" t="s">
        <v>1161</v>
      </c>
      <c r="BC342" s="81">
        <v>1146</v>
      </c>
      <c r="BE342" s="81" t="s">
        <v>770</v>
      </c>
      <c r="BF342" s="81" t="s">
        <v>771</v>
      </c>
      <c r="BG342" s="81">
        <v>6</v>
      </c>
      <c r="BH342" s="81" t="s">
        <v>529</v>
      </c>
      <c r="BI342" s="81" t="s">
        <v>1713</v>
      </c>
      <c r="BJ342" s="81">
        <v>1145</v>
      </c>
      <c r="BL342" s="81" t="s">
        <v>1085</v>
      </c>
      <c r="BM342" s="81" t="s">
        <v>1086</v>
      </c>
      <c r="BN342" s="81">
        <v>12</v>
      </c>
      <c r="BO342" s="81" t="s">
        <v>436</v>
      </c>
      <c r="BP342" s="81" t="s">
        <v>1235</v>
      </c>
      <c r="BQ342" s="81">
        <v>1091</v>
      </c>
      <c r="BS342" s="81" t="s">
        <v>727</v>
      </c>
      <c r="BT342" s="81" t="s">
        <v>728</v>
      </c>
      <c r="BU342" s="81">
        <v>2</v>
      </c>
      <c r="BV342" s="81" t="s">
        <v>436</v>
      </c>
      <c r="BW342" s="81" t="s">
        <v>1197</v>
      </c>
      <c r="BX342" s="81">
        <v>1531</v>
      </c>
      <c r="BZ342" s="81" t="s">
        <v>856</v>
      </c>
      <c r="CA342" s="81" t="s">
        <v>857</v>
      </c>
      <c r="CB342" s="81">
        <v>4</v>
      </c>
      <c r="CC342" s="81" t="s">
        <v>436</v>
      </c>
      <c r="CD342" s="81" t="s">
        <v>1762</v>
      </c>
      <c r="CE342" s="81">
        <v>1475</v>
      </c>
      <c r="CG342" s="81" t="s">
        <v>768</v>
      </c>
      <c r="CH342" s="81" t="s">
        <v>769</v>
      </c>
      <c r="CI342" s="81">
        <v>8</v>
      </c>
      <c r="CJ342" s="81" t="s">
        <v>436</v>
      </c>
      <c r="CK342" s="81" t="s">
        <v>1148</v>
      </c>
      <c r="CL342" s="81">
        <v>1091</v>
      </c>
      <c r="CN342" s="81" t="s">
        <v>2262</v>
      </c>
      <c r="CO342" s="81" t="s">
        <v>870</v>
      </c>
      <c r="CP342" s="81">
        <v>12</v>
      </c>
      <c r="CQ342" s="81" t="s">
        <v>436</v>
      </c>
      <c r="CR342" s="81" t="s">
        <v>2221</v>
      </c>
      <c r="CS342" s="81">
        <v>1392</v>
      </c>
      <c r="CU342" s="136" t="s">
        <v>727</v>
      </c>
      <c r="CV342" s="136" t="s">
        <v>728</v>
      </c>
      <c r="CW342" s="137">
        <v>6</v>
      </c>
      <c r="CX342" s="136" t="s">
        <v>529</v>
      </c>
      <c r="CY342" s="136" t="s">
        <v>2309</v>
      </c>
      <c r="CZ342" s="138">
        <v>1001</v>
      </c>
      <c r="DB342" s="136" t="s">
        <v>1060</v>
      </c>
      <c r="DC342" s="136" t="s">
        <v>1351</v>
      </c>
      <c r="DD342" s="137">
        <v>12</v>
      </c>
      <c r="DE342" s="136" t="s">
        <v>436</v>
      </c>
      <c r="DF342" s="136" t="s">
        <v>2198</v>
      </c>
      <c r="DG342" s="144">
        <v>1587</v>
      </c>
      <c r="DI342" s="136" t="s">
        <v>765</v>
      </c>
      <c r="DJ342" s="136" t="s">
        <v>766</v>
      </c>
      <c r="DK342" s="137">
        <v>2</v>
      </c>
      <c r="DL342" s="136" t="s">
        <v>436</v>
      </c>
      <c r="DM342" s="136" t="s">
        <v>1827</v>
      </c>
      <c r="DN342" s="144">
        <v>1244</v>
      </c>
    </row>
    <row r="343" spans="1:118" x14ac:dyDescent="0.25">
      <c r="A343" s="81" t="s">
        <v>765</v>
      </c>
      <c r="B343" s="81" t="s">
        <v>766</v>
      </c>
      <c r="C343" s="81">
        <v>6</v>
      </c>
      <c r="D343" s="81" t="s">
        <v>436</v>
      </c>
      <c r="E343" s="81" t="s">
        <v>422</v>
      </c>
      <c r="F343" s="81">
        <v>1413</v>
      </c>
      <c r="H343" s="81" t="s">
        <v>2263</v>
      </c>
      <c r="I343" s="81" t="s">
        <v>877</v>
      </c>
      <c r="J343" s="81">
        <v>6</v>
      </c>
      <c r="K343" s="81" t="s">
        <v>437</v>
      </c>
      <c r="L343" s="81" t="s">
        <v>1905</v>
      </c>
      <c r="M343" s="81">
        <v>1479</v>
      </c>
      <c r="O343" s="81" t="s">
        <v>745</v>
      </c>
      <c r="P343" s="81" t="s">
        <v>746</v>
      </c>
      <c r="Q343" s="81">
        <v>12</v>
      </c>
      <c r="R343" s="81" t="s">
        <v>436</v>
      </c>
      <c r="S343" s="81" t="s">
        <v>1822</v>
      </c>
      <c r="T343" s="81">
        <v>1244</v>
      </c>
      <c r="V343" s="81" t="s">
        <v>895</v>
      </c>
      <c r="W343" s="81" t="s">
        <v>896</v>
      </c>
      <c r="X343" s="81">
        <v>12</v>
      </c>
      <c r="Y343" s="81" t="s">
        <v>436</v>
      </c>
      <c r="Z343" s="81" t="s">
        <v>1710</v>
      </c>
      <c r="AA343" s="81">
        <v>1186</v>
      </c>
      <c r="AC343" s="81" t="s">
        <v>1039</v>
      </c>
      <c r="AD343" s="81" t="s">
        <v>1040</v>
      </c>
      <c r="AE343" s="81">
        <v>4</v>
      </c>
      <c r="AF343" s="81" t="s">
        <v>437</v>
      </c>
      <c r="AG343" s="81" t="s">
        <v>1236</v>
      </c>
      <c r="AH343" s="81">
        <v>1506</v>
      </c>
      <c r="AJ343" s="81" t="s">
        <v>804</v>
      </c>
      <c r="AK343" s="81" t="s">
        <v>805</v>
      </c>
      <c r="AL343" s="81">
        <v>36</v>
      </c>
      <c r="AM343" s="81" t="s">
        <v>529</v>
      </c>
      <c r="AN343" s="81" t="s">
        <v>1100</v>
      </c>
      <c r="AO343" s="81">
        <v>1027</v>
      </c>
      <c r="AQ343" s="81" t="s">
        <v>914</v>
      </c>
      <c r="AR343" s="81" t="s">
        <v>915</v>
      </c>
      <c r="AS343" s="81">
        <v>2</v>
      </c>
      <c r="AT343" s="81" t="s">
        <v>436</v>
      </c>
      <c r="AU343" s="81" t="s">
        <v>2327</v>
      </c>
      <c r="AV343" s="81">
        <v>1515</v>
      </c>
      <c r="AX343" s="81" t="s">
        <v>772</v>
      </c>
      <c r="AY343" s="81" t="s">
        <v>773</v>
      </c>
      <c r="AZ343" s="81">
        <v>4</v>
      </c>
      <c r="BA343" s="81" t="s">
        <v>436</v>
      </c>
      <c r="BB343" s="81" t="s">
        <v>1110</v>
      </c>
      <c r="BC343" s="81">
        <v>1253</v>
      </c>
      <c r="BE343" s="81" t="s">
        <v>745</v>
      </c>
      <c r="BF343" s="81" t="s">
        <v>746</v>
      </c>
      <c r="BG343" s="81">
        <v>12</v>
      </c>
      <c r="BH343" s="81" t="s">
        <v>529</v>
      </c>
      <c r="BI343" s="81" t="s">
        <v>1713</v>
      </c>
      <c r="BJ343" s="81">
        <v>1145</v>
      </c>
      <c r="BL343" s="81" t="s">
        <v>914</v>
      </c>
      <c r="BM343" s="81" t="s">
        <v>915</v>
      </c>
      <c r="BN343" s="81">
        <v>6</v>
      </c>
      <c r="BO343" s="81" t="s">
        <v>436</v>
      </c>
      <c r="BP343" s="81" t="s">
        <v>1235</v>
      </c>
      <c r="BQ343" s="81">
        <v>1091</v>
      </c>
      <c r="BS343" s="81" t="s">
        <v>860</v>
      </c>
      <c r="BT343" s="81" t="s">
        <v>861</v>
      </c>
      <c r="BU343" s="81">
        <v>4</v>
      </c>
      <c r="BV343" s="81" t="s">
        <v>436</v>
      </c>
      <c r="BW343" s="81" t="s">
        <v>1143</v>
      </c>
      <c r="BX343" s="81">
        <v>1223</v>
      </c>
      <c r="BZ343" s="81" t="s">
        <v>2230</v>
      </c>
      <c r="CA343" s="81" t="s">
        <v>866</v>
      </c>
      <c r="CB343" s="81">
        <v>6</v>
      </c>
      <c r="CC343" s="81" t="s">
        <v>436</v>
      </c>
      <c r="CD343" s="81" t="s">
        <v>1145</v>
      </c>
      <c r="CE343" s="81">
        <v>1274</v>
      </c>
      <c r="CG343" s="81" t="s">
        <v>873</v>
      </c>
      <c r="CH343" s="81" t="s">
        <v>874</v>
      </c>
      <c r="CI343" s="81">
        <v>4</v>
      </c>
      <c r="CJ343" s="81" t="s">
        <v>436</v>
      </c>
      <c r="CK343" s="81" t="s">
        <v>1148</v>
      </c>
      <c r="CL343" s="81">
        <v>1091</v>
      </c>
      <c r="CN343" s="81" t="s">
        <v>2231</v>
      </c>
      <c r="CO343" s="81" t="s">
        <v>2274</v>
      </c>
      <c r="CP343" s="81">
        <v>4</v>
      </c>
      <c r="CQ343" s="81" t="s">
        <v>436</v>
      </c>
      <c r="CR343" s="81" t="s">
        <v>2221</v>
      </c>
      <c r="CS343" s="81">
        <v>1392</v>
      </c>
      <c r="CU343" s="136" t="s">
        <v>729</v>
      </c>
      <c r="CV343" s="136" t="s">
        <v>730</v>
      </c>
      <c r="CW343" s="137">
        <v>4</v>
      </c>
      <c r="CX343" s="136" t="s">
        <v>436</v>
      </c>
      <c r="CY343" s="136" t="s">
        <v>2365</v>
      </c>
      <c r="CZ343" s="138">
        <v>1594</v>
      </c>
      <c r="DB343" s="136" t="s">
        <v>1060</v>
      </c>
      <c r="DC343" s="136" t="s">
        <v>1351</v>
      </c>
      <c r="DD343" s="137">
        <v>12</v>
      </c>
      <c r="DE343" s="136" t="s">
        <v>529</v>
      </c>
      <c r="DF343" s="136" t="s">
        <v>1139</v>
      </c>
      <c r="DG343" s="144">
        <v>1027</v>
      </c>
      <c r="DI343" s="136" t="s">
        <v>765</v>
      </c>
      <c r="DJ343" s="136" t="s">
        <v>766</v>
      </c>
      <c r="DK343" s="137">
        <v>6</v>
      </c>
      <c r="DL343" s="136" t="s">
        <v>437</v>
      </c>
      <c r="DM343" s="136" t="s">
        <v>2421</v>
      </c>
      <c r="DN343" s="144">
        <v>1599</v>
      </c>
    </row>
    <row r="344" spans="1:118" x14ac:dyDescent="0.25">
      <c r="A344" s="81" t="s">
        <v>852</v>
      </c>
      <c r="B344" s="81" t="s">
        <v>853</v>
      </c>
      <c r="C344" s="81">
        <v>12</v>
      </c>
      <c r="D344" s="81" t="s">
        <v>436</v>
      </c>
      <c r="E344" s="81" t="s">
        <v>422</v>
      </c>
      <c r="F344" s="81">
        <v>1413</v>
      </c>
      <c r="H344" s="81" t="s">
        <v>871</v>
      </c>
      <c r="I344" s="81" t="s">
        <v>872</v>
      </c>
      <c r="J344" s="81">
        <v>6</v>
      </c>
      <c r="K344" s="81" t="s">
        <v>437</v>
      </c>
      <c r="L344" s="81" t="s">
        <v>1905</v>
      </c>
      <c r="M344" s="81">
        <v>1479</v>
      </c>
      <c r="O344" s="81" t="s">
        <v>1015</v>
      </c>
      <c r="P344" s="81" t="s">
        <v>1016</v>
      </c>
      <c r="Q344" s="81">
        <v>6</v>
      </c>
      <c r="R344" s="81" t="s">
        <v>437</v>
      </c>
      <c r="S344" s="81" t="s">
        <v>1101</v>
      </c>
      <c r="T344" s="81">
        <v>1003</v>
      </c>
      <c r="V344" s="81" t="s">
        <v>747</v>
      </c>
      <c r="W344" s="81" t="s">
        <v>748</v>
      </c>
      <c r="X344" s="81">
        <v>12</v>
      </c>
      <c r="Y344" s="81" t="s">
        <v>436</v>
      </c>
      <c r="Z344" s="81" t="s">
        <v>1710</v>
      </c>
      <c r="AA344" s="81">
        <v>1186</v>
      </c>
      <c r="AC344" s="81" t="s">
        <v>946</v>
      </c>
      <c r="AD344" s="81" t="s">
        <v>947</v>
      </c>
      <c r="AE344" s="81">
        <v>24</v>
      </c>
      <c r="AF344" s="81" t="s">
        <v>436</v>
      </c>
      <c r="AG344" s="81" t="s">
        <v>1223</v>
      </c>
      <c r="AH344" s="81">
        <v>1045</v>
      </c>
      <c r="AJ344" s="81" t="s">
        <v>747</v>
      </c>
      <c r="AK344" s="81" t="s">
        <v>748</v>
      </c>
      <c r="AL344" s="81">
        <v>60</v>
      </c>
      <c r="AM344" s="81" t="s">
        <v>529</v>
      </c>
      <c r="AN344" s="81" t="s">
        <v>1100</v>
      </c>
      <c r="AO344" s="81">
        <v>1027</v>
      </c>
      <c r="AQ344" s="81" t="s">
        <v>757</v>
      </c>
      <c r="AR344" s="81" t="s">
        <v>758</v>
      </c>
      <c r="AS344" s="81">
        <v>12</v>
      </c>
      <c r="AT344" s="81" t="s">
        <v>436</v>
      </c>
      <c r="AU344" s="81" t="s">
        <v>2327</v>
      </c>
      <c r="AV344" s="81">
        <v>1515</v>
      </c>
      <c r="AX344" s="81" t="s">
        <v>772</v>
      </c>
      <c r="AY344" s="81" t="s">
        <v>773</v>
      </c>
      <c r="AZ344" s="81">
        <v>7</v>
      </c>
      <c r="BA344" s="81" t="s">
        <v>436</v>
      </c>
      <c r="BB344" s="81" t="s">
        <v>1165</v>
      </c>
      <c r="BC344" s="81">
        <v>1531</v>
      </c>
      <c r="BE344" s="81" t="s">
        <v>938</v>
      </c>
      <c r="BF344" s="81" t="s">
        <v>939</v>
      </c>
      <c r="BG344" s="81">
        <v>2</v>
      </c>
      <c r="BH344" s="81" t="s">
        <v>529</v>
      </c>
      <c r="BI344" s="81" t="s">
        <v>1713</v>
      </c>
      <c r="BJ344" s="81">
        <v>1145</v>
      </c>
      <c r="BL344" s="81" t="s">
        <v>1067</v>
      </c>
      <c r="BM344" s="81" t="s">
        <v>1068</v>
      </c>
      <c r="BN344" s="81">
        <v>6</v>
      </c>
      <c r="BO344" s="81" t="s">
        <v>436</v>
      </c>
      <c r="BP344" s="81" t="s">
        <v>1235</v>
      </c>
      <c r="BQ344" s="81">
        <v>1091</v>
      </c>
      <c r="BS344" s="81" t="s">
        <v>864</v>
      </c>
      <c r="BT344" s="81" t="s">
        <v>865</v>
      </c>
      <c r="BU344" s="81">
        <v>8</v>
      </c>
      <c r="BV344" s="81" t="s">
        <v>437</v>
      </c>
      <c r="BW344" s="81" t="s">
        <v>1186</v>
      </c>
      <c r="BX344" s="81">
        <v>1043</v>
      </c>
      <c r="BZ344" s="81" t="s">
        <v>847</v>
      </c>
      <c r="CA344" s="81" t="s">
        <v>848</v>
      </c>
      <c r="CB344" s="81">
        <v>6</v>
      </c>
      <c r="CC344" s="81" t="s">
        <v>436</v>
      </c>
      <c r="CD344" s="81" t="s">
        <v>1145</v>
      </c>
      <c r="CE344" s="81">
        <v>1274</v>
      </c>
      <c r="CG344" s="81" t="s">
        <v>906</v>
      </c>
      <c r="CH344" s="81" t="s">
        <v>907</v>
      </c>
      <c r="CI344" s="81">
        <v>8</v>
      </c>
      <c r="CJ344" s="81" t="s">
        <v>436</v>
      </c>
      <c r="CK344" s="81" t="s">
        <v>1148</v>
      </c>
      <c r="CL344" s="81">
        <v>1091</v>
      </c>
      <c r="CN344" s="81" t="s">
        <v>2230</v>
      </c>
      <c r="CO344" s="81" t="s">
        <v>866</v>
      </c>
      <c r="CP344" s="81">
        <v>6</v>
      </c>
      <c r="CQ344" s="81" t="s">
        <v>529</v>
      </c>
      <c r="CR344" s="81" t="s">
        <v>1161</v>
      </c>
      <c r="CS344" s="81">
        <v>1146</v>
      </c>
      <c r="CU344" s="136" t="s">
        <v>832</v>
      </c>
      <c r="CV344" s="136" t="s">
        <v>833</v>
      </c>
      <c r="CW344" s="137">
        <v>4</v>
      </c>
      <c r="CX344" s="136" t="s">
        <v>436</v>
      </c>
      <c r="CY344" s="136" t="s">
        <v>2365</v>
      </c>
      <c r="CZ344" s="138">
        <v>1594</v>
      </c>
      <c r="DB344" s="136" t="s">
        <v>1060</v>
      </c>
      <c r="DC344" s="136" t="s">
        <v>1351</v>
      </c>
      <c r="DD344" s="137">
        <v>12</v>
      </c>
      <c r="DE344" s="136" t="s">
        <v>436</v>
      </c>
      <c r="DF344" s="136" t="s">
        <v>1834</v>
      </c>
      <c r="DG344" s="144">
        <v>1163</v>
      </c>
      <c r="DI344" s="136" t="s">
        <v>765</v>
      </c>
      <c r="DJ344" s="136" t="s">
        <v>766</v>
      </c>
      <c r="DK344" s="137">
        <v>4</v>
      </c>
      <c r="DL344" s="136" t="s">
        <v>529</v>
      </c>
      <c r="DM344" s="136" t="s">
        <v>1120</v>
      </c>
      <c r="DN344" s="144">
        <v>1020</v>
      </c>
    </row>
    <row r="345" spans="1:118" x14ac:dyDescent="0.25">
      <c r="A345" s="81" t="s">
        <v>765</v>
      </c>
      <c r="B345" s="81" t="s">
        <v>766</v>
      </c>
      <c r="C345" s="81">
        <v>6</v>
      </c>
      <c r="D345" s="81" t="s">
        <v>529</v>
      </c>
      <c r="E345" s="81" t="s">
        <v>1218</v>
      </c>
      <c r="F345" s="81">
        <v>1412</v>
      </c>
      <c r="H345" s="81" t="s">
        <v>847</v>
      </c>
      <c r="I345" s="81" t="s">
        <v>848</v>
      </c>
      <c r="J345" s="81">
        <v>6</v>
      </c>
      <c r="K345" s="81" t="s">
        <v>437</v>
      </c>
      <c r="L345" s="81" t="s">
        <v>1905</v>
      </c>
      <c r="M345" s="81">
        <v>1479</v>
      </c>
      <c r="O345" s="81" t="s">
        <v>908</v>
      </c>
      <c r="P345" s="81" t="s">
        <v>909</v>
      </c>
      <c r="Q345" s="81">
        <v>12</v>
      </c>
      <c r="R345" s="81" t="s">
        <v>437</v>
      </c>
      <c r="S345" s="81" t="s">
        <v>1101</v>
      </c>
      <c r="T345" s="81">
        <v>1003</v>
      </c>
      <c r="V345" s="81" t="s">
        <v>869</v>
      </c>
      <c r="W345" s="81" t="s">
        <v>870</v>
      </c>
      <c r="X345" s="81">
        <v>12</v>
      </c>
      <c r="Y345" s="81" t="s">
        <v>436</v>
      </c>
      <c r="Z345" s="81" t="s">
        <v>1248</v>
      </c>
      <c r="AA345" s="81">
        <v>1186</v>
      </c>
      <c r="AC345" s="81" t="s">
        <v>1043</v>
      </c>
      <c r="AD345" s="81" t="s">
        <v>1044</v>
      </c>
      <c r="AE345" s="81">
        <v>24</v>
      </c>
      <c r="AF345" s="81" t="s">
        <v>529</v>
      </c>
      <c r="AG345" s="81" t="s">
        <v>1726</v>
      </c>
      <c r="AH345" s="81">
        <v>1373</v>
      </c>
      <c r="AJ345" s="81" t="s">
        <v>908</v>
      </c>
      <c r="AK345" s="81" t="s">
        <v>909</v>
      </c>
      <c r="AL345" s="81">
        <v>24</v>
      </c>
      <c r="AM345" s="81" t="s">
        <v>529</v>
      </c>
      <c r="AN345" s="81" t="s">
        <v>1100</v>
      </c>
      <c r="AO345" s="81">
        <v>1027</v>
      </c>
      <c r="AQ345" s="81" t="s">
        <v>926</v>
      </c>
      <c r="AR345" s="81" t="s">
        <v>927</v>
      </c>
      <c r="AS345" s="81">
        <v>3</v>
      </c>
      <c r="AT345" s="81" t="s">
        <v>436</v>
      </c>
      <c r="AU345" s="81" t="s">
        <v>2327</v>
      </c>
      <c r="AV345" s="81">
        <v>1515</v>
      </c>
      <c r="AX345" s="81" t="s">
        <v>772</v>
      </c>
      <c r="AY345" s="81" t="s">
        <v>773</v>
      </c>
      <c r="AZ345" s="81">
        <v>2</v>
      </c>
      <c r="BA345" s="81" t="s">
        <v>436</v>
      </c>
      <c r="BB345" s="81" t="s">
        <v>2072</v>
      </c>
      <c r="BC345" s="81">
        <v>1562</v>
      </c>
      <c r="BE345" s="81" t="s">
        <v>934</v>
      </c>
      <c r="BF345" s="81" t="s">
        <v>935</v>
      </c>
      <c r="BG345" s="81">
        <v>2</v>
      </c>
      <c r="BH345" s="81" t="s">
        <v>529</v>
      </c>
      <c r="BI345" s="81" t="s">
        <v>1713</v>
      </c>
      <c r="BJ345" s="81">
        <v>1145</v>
      </c>
      <c r="BL345" s="81" t="s">
        <v>916</v>
      </c>
      <c r="BM345" s="81" t="s">
        <v>917</v>
      </c>
      <c r="BN345" s="81">
        <v>6</v>
      </c>
      <c r="BO345" s="81" t="s">
        <v>436</v>
      </c>
      <c r="BP345" s="81" t="s">
        <v>1235</v>
      </c>
      <c r="BQ345" s="81">
        <v>1091</v>
      </c>
      <c r="BS345" s="81" t="s">
        <v>733</v>
      </c>
      <c r="BT345" s="81" t="s">
        <v>734</v>
      </c>
      <c r="BU345" s="81">
        <v>4</v>
      </c>
      <c r="BV345" s="81" t="s">
        <v>436</v>
      </c>
      <c r="BW345" s="81" t="s">
        <v>1197</v>
      </c>
      <c r="BX345" s="81">
        <v>1531</v>
      </c>
      <c r="BZ345" s="81" t="s">
        <v>770</v>
      </c>
      <c r="CA345" s="81" t="s">
        <v>771</v>
      </c>
      <c r="CB345" s="81">
        <v>4</v>
      </c>
      <c r="CC345" s="81" t="s">
        <v>436</v>
      </c>
      <c r="CD345" s="81" t="s">
        <v>1145</v>
      </c>
      <c r="CE345" s="81">
        <v>1274</v>
      </c>
      <c r="CG345" s="81" t="s">
        <v>812</v>
      </c>
      <c r="CH345" s="81" t="s">
        <v>813</v>
      </c>
      <c r="CI345" s="81">
        <v>12</v>
      </c>
      <c r="CJ345" s="81" t="s">
        <v>436</v>
      </c>
      <c r="CK345" s="81" t="s">
        <v>1148</v>
      </c>
      <c r="CL345" s="81">
        <v>1091</v>
      </c>
      <c r="CN345" s="81" t="s">
        <v>847</v>
      </c>
      <c r="CO345" s="81" t="s">
        <v>848</v>
      </c>
      <c r="CP345" s="81">
        <v>6</v>
      </c>
      <c r="CQ345" s="81" t="s">
        <v>529</v>
      </c>
      <c r="CR345" s="81" t="s">
        <v>1161</v>
      </c>
      <c r="CS345" s="81">
        <v>1146</v>
      </c>
      <c r="CU345" s="136" t="s">
        <v>2386</v>
      </c>
      <c r="CV345" s="136" t="s">
        <v>817</v>
      </c>
      <c r="CW345" s="137">
        <v>24</v>
      </c>
      <c r="CX345" s="136" t="s">
        <v>529</v>
      </c>
      <c r="CY345" s="136" t="s">
        <v>1100</v>
      </c>
      <c r="CZ345" s="138">
        <v>1027</v>
      </c>
      <c r="DB345" s="136" t="s">
        <v>1781</v>
      </c>
      <c r="DC345" s="136" t="s">
        <v>786</v>
      </c>
      <c r="DD345" s="137">
        <v>12</v>
      </c>
      <c r="DE345" s="136" t="s">
        <v>436</v>
      </c>
      <c r="DF345" s="136" t="s">
        <v>2198</v>
      </c>
      <c r="DG345" s="144">
        <v>1587</v>
      </c>
      <c r="DI345" s="136" t="s">
        <v>765</v>
      </c>
      <c r="DJ345" s="136" t="s">
        <v>766</v>
      </c>
      <c r="DK345" s="137">
        <v>48</v>
      </c>
      <c r="DL345" s="136" t="s">
        <v>1173</v>
      </c>
      <c r="DM345" s="136" t="s">
        <v>1174</v>
      </c>
      <c r="DN345" s="144">
        <v>0</v>
      </c>
    </row>
    <row r="346" spans="1:118" x14ac:dyDescent="0.25">
      <c r="A346" s="81" t="s">
        <v>954</v>
      </c>
      <c r="B346" s="81" t="s">
        <v>955</v>
      </c>
      <c r="C346" s="81">
        <v>4</v>
      </c>
      <c r="D346" s="81" t="s">
        <v>529</v>
      </c>
      <c r="E346" s="81" t="s">
        <v>1218</v>
      </c>
      <c r="F346" s="81">
        <v>1412</v>
      </c>
      <c r="H346" s="81" t="s">
        <v>878</v>
      </c>
      <c r="I346" s="81" t="s">
        <v>879</v>
      </c>
      <c r="J346" s="81">
        <v>6</v>
      </c>
      <c r="K346" s="81" t="s">
        <v>437</v>
      </c>
      <c r="L346" s="81" t="s">
        <v>1905</v>
      </c>
      <c r="M346" s="81">
        <v>1479</v>
      </c>
      <c r="O346" s="81" t="s">
        <v>963</v>
      </c>
      <c r="P346" s="81" t="s">
        <v>964</v>
      </c>
      <c r="Q346" s="81">
        <v>12</v>
      </c>
      <c r="R346" s="81" t="s">
        <v>437</v>
      </c>
      <c r="S346" s="81" t="s">
        <v>1101</v>
      </c>
      <c r="T346" s="81">
        <v>1003</v>
      </c>
      <c r="V346" s="81" t="s">
        <v>1060</v>
      </c>
      <c r="W346" s="81" t="s">
        <v>787</v>
      </c>
      <c r="X346" s="81">
        <v>12</v>
      </c>
      <c r="Y346" s="81" t="s">
        <v>436</v>
      </c>
      <c r="Z346" s="81" t="s">
        <v>1248</v>
      </c>
      <c r="AA346" s="81">
        <v>1186</v>
      </c>
      <c r="AC346" s="81" t="s">
        <v>838</v>
      </c>
      <c r="AD346" s="81" t="s">
        <v>839</v>
      </c>
      <c r="AE346" s="81">
        <v>3</v>
      </c>
      <c r="AF346" s="81" t="s">
        <v>529</v>
      </c>
      <c r="AG346" s="81" t="s">
        <v>1737</v>
      </c>
      <c r="AH346" s="81">
        <v>1069</v>
      </c>
      <c r="AJ346" s="81" t="s">
        <v>2320</v>
      </c>
      <c r="AK346" s="81" t="s">
        <v>1059</v>
      </c>
      <c r="AL346" s="81">
        <v>12</v>
      </c>
      <c r="AM346" s="81" t="s">
        <v>529</v>
      </c>
      <c r="AN346" s="81" t="s">
        <v>1100</v>
      </c>
      <c r="AO346" s="81">
        <v>1027</v>
      </c>
      <c r="AQ346" s="81" t="s">
        <v>928</v>
      </c>
      <c r="AR346" s="81" t="s">
        <v>929</v>
      </c>
      <c r="AS346" s="81">
        <v>3</v>
      </c>
      <c r="AT346" s="81" t="s">
        <v>436</v>
      </c>
      <c r="AU346" s="81" t="s">
        <v>2327</v>
      </c>
      <c r="AV346" s="81">
        <v>1515</v>
      </c>
      <c r="AX346" s="81" t="s">
        <v>772</v>
      </c>
      <c r="AY346" s="81" t="s">
        <v>773</v>
      </c>
      <c r="AZ346" s="81">
        <v>30</v>
      </c>
      <c r="BA346" s="81" t="s">
        <v>529</v>
      </c>
      <c r="BB346" s="81" t="s">
        <v>1175</v>
      </c>
      <c r="BC346" s="81">
        <v>1027</v>
      </c>
      <c r="BE346" s="81" t="s">
        <v>2319</v>
      </c>
      <c r="BF346" s="81" t="s">
        <v>844</v>
      </c>
      <c r="BG346" s="81">
        <v>2</v>
      </c>
      <c r="BH346" s="81" t="s">
        <v>529</v>
      </c>
      <c r="BI346" s="81" t="s">
        <v>1713</v>
      </c>
      <c r="BJ346" s="81">
        <v>1145</v>
      </c>
      <c r="BL346" s="81" t="s">
        <v>1071</v>
      </c>
      <c r="BM346" s="81" t="s">
        <v>1072</v>
      </c>
      <c r="BN346" s="81">
        <v>6</v>
      </c>
      <c r="BO346" s="81" t="s">
        <v>436</v>
      </c>
      <c r="BP346" s="81" t="s">
        <v>1235</v>
      </c>
      <c r="BQ346" s="81">
        <v>1091</v>
      </c>
      <c r="BS346" s="81" t="s">
        <v>772</v>
      </c>
      <c r="BT346" s="81" t="s">
        <v>773</v>
      </c>
      <c r="BU346" s="81">
        <v>4</v>
      </c>
      <c r="BV346" s="81" t="s">
        <v>436</v>
      </c>
      <c r="BW346" s="81" t="s">
        <v>1123</v>
      </c>
      <c r="BX346" s="81">
        <v>1392</v>
      </c>
      <c r="BZ346" s="81" t="s">
        <v>772</v>
      </c>
      <c r="CA346" s="81" t="s">
        <v>773</v>
      </c>
      <c r="CB346" s="81">
        <v>6</v>
      </c>
      <c r="CC346" s="81" t="s">
        <v>436</v>
      </c>
      <c r="CD346" s="81" t="s">
        <v>1145</v>
      </c>
      <c r="CE346" s="81">
        <v>1274</v>
      </c>
      <c r="CG346" s="81" t="s">
        <v>772</v>
      </c>
      <c r="CH346" s="81" t="s">
        <v>773</v>
      </c>
      <c r="CI346" s="81">
        <v>12</v>
      </c>
      <c r="CJ346" s="81" t="s">
        <v>436</v>
      </c>
      <c r="CK346" s="81" t="s">
        <v>1148</v>
      </c>
      <c r="CL346" s="81">
        <v>1091</v>
      </c>
      <c r="CN346" s="81" t="s">
        <v>745</v>
      </c>
      <c r="CO346" s="81" t="s">
        <v>746</v>
      </c>
      <c r="CP346" s="81">
        <v>24</v>
      </c>
      <c r="CQ346" s="81" t="s">
        <v>529</v>
      </c>
      <c r="CR346" s="81" t="s">
        <v>1161</v>
      </c>
      <c r="CS346" s="81">
        <v>1146</v>
      </c>
      <c r="CU346" s="136" t="s">
        <v>2388</v>
      </c>
      <c r="CV346" s="136" t="s">
        <v>865</v>
      </c>
      <c r="CW346" s="137">
        <v>24</v>
      </c>
      <c r="CX346" s="136" t="s">
        <v>529</v>
      </c>
      <c r="CY346" s="136" t="s">
        <v>1100</v>
      </c>
      <c r="CZ346" s="138">
        <v>1027</v>
      </c>
      <c r="DB346" s="136" t="s">
        <v>1781</v>
      </c>
      <c r="DC346" s="136" t="s">
        <v>786</v>
      </c>
      <c r="DD346" s="137">
        <v>12</v>
      </c>
      <c r="DE346" s="136" t="s">
        <v>529</v>
      </c>
      <c r="DF346" s="136" t="s">
        <v>1139</v>
      </c>
      <c r="DG346" s="144">
        <v>1027</v>
      </c>
      <c r="DI346" s="136" t="s">
        <v>765</v>
      </c>
      <c r="DJ346" s="136" t="s">
        <v>766</v>
      </c>
      <c r="DK346" s="137">
        <v>6</v>
      </c>
      <c r="DL346" s="136" t="s">
        <v>436</v>
      </c>
      <c r="DM346" s="136" t="s">
        <v>1148</v>
      </c>
      <c r="DN346" s="144">
        <v>1091</v>
      </c>
    </row>
    <row r="347" spans="1:118" x14ac:dyDescent="0.25">
      <c r="A347" s="81" t="s">
        <v>737</v>
      </c>
      <c r="B347" s="81" t="s">
        <v>738</v>
      </c>
      <c r="C347" s="81">
        <v>4</v>
      </c>
      <c r="D347" s="81" t="s">
        <v>529</v>
      </c>
      <c r="E347" s="81" t="s">
        <v>1218</v>
      </c>
      <c r="F347" s="81">
        <v>1412</v>
      </c>
      <c r="H347" s="81" t="s">
        <v>816</v>
      </c>
      <c r="I347" s="81" t="s">
        <v>817</v>
      </c>
      <c r="J347" s="81">
        <v>4</v>
      </c>
      <c r="K347" s="81" t="s">
        <v>437</v>
      </c>
      <c r="L347" s="81" t="s">
        <v>1905</v>
      </c>
      <c r="M347" s="81">
        <v>1479</v>
      </c>
      <c r="O347" s="81" t="s">
        <v>765</v>
      </c>
      <c r="P347" s="81" t="s">
        <v>766</v>
      </c>
      <c r="Q347" s="81">
        <v>6</v>
      </c>
      <c r="R347" s="81" t="s">
        <v>437</v>
      </c>
      <c r="S347" s="81" t="s">
        <v>1101</v>
      </c>
      <c r="T347" s="81">
        <v>1003</v>
      </c>
      <c r="V347" s="81" t="s">
        <v>2320</v>
      </c>
      <c r="W347" s="81" t="s">
        <v>1059</v>
      </c>
      <c r="X347" s="81">
        <v>12</v>
      </c>
      <c r="Y347" s="81" t="s">
        <v>436</v>
      </c>
      <c r="Z347" s="81" t="s">
        <v>1248</v>
      </c>
      <c r="AA347" s="81">
        <v>1186</v>
      </c>
      <c r="AC347" s="81" t="s">
        <v>1674</v>
      </c>
      <c r="AD347" s="81" t="s">
        <v>1459</v>
      </c>
      <c r="AE347" s="81">
        <v>3</v>
      </c>
      <c r="AF347" s="81" t="s">
        <v>529</v>
      </c>
      <c r="AG347" s="81" t="s">
        <v>1737</v>
      </c>
      <c r="AH347" s="81">
        <v>1069</v>
      </c>
      <c r="AJ347" s="81" t="s">
        <v>1060</v>
      </c>
      <c r="AK347" s="81" t="s">
        <v>787</v>
      </c>
      <c r="AL347" s="81">
        <v>12</v>
      </c>
      <c r="AM347" s="81" t="s">
        <v>529</v>
      </c>
      <c r="AN347" s="81" t="s">
        <v>1100</v>
      </c>
      <c r="AO347" s="81">
        <v>1027</v>
      </c>
      <c r="AQ347" s="81" t="s">
        <v>940</v>
      </c>
      <c r="AR347" s="81" t="s">
        <v>941</v>
      </c>
      <c r="AS347" s="81">
        <v>12</v>
      </c>
      <c r="AT347" s="81" t="s">
        <v>436</v>
      </c>
      <c r="AU347" s="81" t="s">
        <v>2327</v>
      </c>
      <c r="AV347" s="81">
        <v>1515</v>
      </c>
      <c r="AX347" s="81" t="s">
        <v>772</v>
      </c>
      <c r="AY347" s="81" t="s">
        <v>773</v>
      </c>
      <c r="AZ347" s="81">
        <v>6</v>
      </c>
      <c r="BA347" s="81" t="s">
        <v>436</v>
      </c>
      <c r="BB347" s="81" t="s">
        <v>1114</v>
      </c>
      <c r="BC347" s="81">
        <v>1011</v>
      </c>
      <c r="BE347" s="81" t="s">
        <v>858</v>
      </c>
      <c r="BF347" s="81" t="s">
        <v>859</v>
      </c>
      <c r="BG347" s="81">
        <v>4</v>
      </c>
      <c r="BH347" s="81" t="s">
        <v>529</v>
      </c>
      <c r="BI347" s="81" t="s">
        <v>1713</v>
      </c>
      <c r="BJ347" s="81">
        <v>1145</v>
      </c>
      <c r="BL347" s="81" t="s">
        <v>788</v>
      </c>
      <c r="BM347" s="81" t="s">
        <v>789</v>
      </c>
      <c r="BN347" s="81">
        <v>12</v>
      </c>
      <c r="BO347" s="81" t="s">
        <v>529</v>
      </c>
      <c r="BP347" s="81" t="s">
        <v>1093</v>
      </c>
      <c r="BQ347" s="81">
        <v>1089</v>
      </c>
      <c r="BS347" s="81" t="s">
        <v>906</v>
      </c>
      <c r="BT347" s="81" t="s">
        <v>907</v>
      </c>
      <c r="BU347" s="81">
        <v>4</v>
      </c>
      <c r="BV347" s="81" t="s">
        <v>437</v>
      </c>
      <c r="BW347" s="81" t="s">
        <v>1186</v>
      </c>
      <c r="BX347" s="81">
        <v>1043</v>
      </c>
      <c r="BZ347" s="81" t="s">
        <v>816</v>
      </c>
      <c r="CA347" s="81" t="s">
        <v>817</v>
      </c>
      <c r="CB347" s="81">
        <v>4</v>
      </c>
      <c r="CC347" s="81" t="s">
        <v>436</v>
      </c>
      <c r="CD347" s="81" t="s">
        <v>1145</v>
      </c>
      <c r="CE347" s="81">
        <v>1274</v>
      </c>
      <c r="CG347" s="81" t="s">
        <v>948</v>
      </c>
      <c r="CH347" s="81" t="s">
        <v>949</v>
      </c>
      <c r="CI347" s="81">
        <v>6</v>
      </c>
      <c r="CJ347" s="81" t="s">
        <v>436</v>
      </c>
      <c r="CK347" s="81" t="s">
        <v>1148</v>
      </c>
      <c r="CL347" s="81">
        <v>1091</v>
      </c>
      <c r="CN347" s="81" t="s">
        <v>2266</v>
      </c>
      <c r="CO347" s="81" t="s">
        <v>2305</v>
      </c>
      <c r="CP347" s="81">
        <v>24</v>
      </c>
      <c r="CQ347" s="81" t="s">
        <v>436</v>
      </c>
      <c r="CR347" s="81" t="s">
        <v>1148</v>
      </c>
      <c r="CS347" s="81">
        <v>1091</v>
      </c>
      <c r="CU347" s="136" t="s">
        <v>948</v>
      </c>
      <c r="CV347" s="136" t="s">
        <v>949</v>
      </c>
      <c r="CW347" s="137">
        <v>12</v>
      </c>
      <c r="CX347" s="136" t="s">
        <v>529</v>
      </c>
      <c r="CY347" s="136" t="s">
        <v>1100</v>
      </c>
      <c r="CZ347" s="138">
        <v>1027</v>
      </c>
      <c r="DB347" s="136" t="s">
        <v>1781</v>
      </c>
      <c r="DC347" s="136" t="s">
        <v>786</v>
      </c>
      <c r="DD347" s="137">
        <v>24</v>
      </c>
      <c r="DE347" s="136" t="s">
        <v>436</v>
      </c>
      <c r="DF347" s="136" t="s">
        <v>1834</v>
      </c>
      <c r="DG347" s="144">
        <v>1163</v>
      </c>
      <c r="DI347" s="136" t="s">
        <v>765</v>
      </c>
      <c r="DJ347" s="136" t="s">
        <v>766</v>
      </c>
      <c r="DK347" s="137">
        <v>6</v>
      </c>
      <c r="DL347" s="136" t="s">
        <v>436</v>
      </c>
      <c r="DM347" s="136" t="s">
        <v>2427</v>
      </c>
      <c r="DN347" s="144">
        <v>1604</v>
      </c>
    </row>
    <row r="348" spans="1:118" x14ac:dyDescent="0.25">
      <c r="A348" s="81" t="s">
        <v>729</v>
      </c>
      <c r="B348" s="81" t="s">
        <v>730</v>
      </c>
      <c r="C348" s="81">
        <v>4</v>
      </c>
      <c r="D348" s="81" t="s">
        <v>529</v>
      </c>
      <c r="E348" s="81" t="s">
        <v>1218</v>
      </c>
      <c r="F348" s="81">
        <v>1412</v>
      </c>
      <c r="H348" s="81" t="s">
        <v>864</v>
      </c>
      <c r="I348" s="81" t="s">
        <v>865</v>
      </c>
      <c r="J348" s="81">
        <v>4</v>
      </c>
      <c r="K348" s="81" t="s">
        <v>437</v>
      </c>
      <c r="L348" s="81" t="s">
        <v>1905</v>
      </c>
      <c r="M348" s="81">
        <v>1479</v>
      </c>
      <c r="O348" s="81" t="s">
        <v>2269</v>
      </c>
      <c r="P348" s="81" t="s">
        <v>767</v>
      </c>
      <c r="Q348" s="81">
        <v>4</v>
      </c>
      <c r="R348" s="81" t="s">
        <v>437</v>
      </c>
      <c r="S348" s="81" t="s">
        <v>1101</v>
      </c>
      <c r="T348" s="81">
        <v>1003</v>
      </c>
      <c r="V348" s="81" t="s">
        <v>852</v>
      </c>
      <c r="W348" s="81" t="s">
        <v>853</v>
      </c>
      <c r="X348" s="81">
        <v>24</v>
      </c>
      <c r="Y348" s="81" t="s">
        <v>436</v>
      </c>
      <c r="Z348" s="81" t="s">
        <v>1248</v>
      </c>
      <c r="AA348" s="81">
        <v>1186</v>
      </c>
      <c r="AC348" s="81" t="s">
        <v>948</v>
      </c>
      <c r="AD348" s="81" t="s">
        <v>985</v>
      </c>
      <c r="AE348" s="81">
        <v>6</v>
      </c>
      <c r="AF348" s="81" t="s">
        <v>436</v>
      </c>
      <c r="AG348" s="81" t="s">
        <v>1212</v>
      </c>
      <c r="AH348" s="81">
        <v>1013</v>
      </c>
      <c r="AJ348" s="81" t="s">
        <v>988</v>
      </c>
      <c r="AK348" s="81" t="s">
        <v>989</v>
      </c>
      <c r="AL348" s="81">
        <v>24</v>
      </c>
      <c r="AM348" s="81" t="s">
        <v>529</v>
      </c>
      <c r="AN348" s="81" t="s">
        <v>1100</v>
      </c>
      <c r="AO348" s="81">
        <v>1027</v>
      </c>
      <c r="AQ348" s="81" t="s">
        <v>869</v>
      </c>
      <c r="AR348" s="81" t="s">
        <v>870</v>
      </c>
      <c r="AS348" s="81">
        <v>12</v>
      </c>
      <c r="AT348" s="81" t="s">
        <v>436</v>
      </c>
      <c r="AU348" s="81" t="s">
        <v>2327</v>
      </c>
      <c r="AV348" s="81">
        <v>1515</v>
      </c>
      <c r="AX348" s="81" t="s">
        <v>772</v>
      </c>
      <c r="AY348" s="81" t="s">
        <v>773</v>
      </c>
      <c r="AZ348" s="81">
        <v>4</v>
      </c>
      <c r="BA348" s="81" t="s">
        <v>437</v>
      </c>
      <c r="BB348" s="81" t="s">
        <v>1190</v>
      </c>
      <c r="BC348" s="81">
        <v>1082</v>
      </c>
      <c r="BE348" s="81" t="s">
        <v>836</v>
      </c>
      <c r="BF348" s="81" t="s">
        <v>837</v>
      </c>
      <c r="BG348" s="81">
        <v>1</v>
      </c>
      <c r="BH348" s="81" t="s">
        <v>529</v>
      </c>
      <c r="BI348" s="81" t="s">
        <v>1713</v>
      </c>
      <c r="BJ348" s="81">
        <v>1145</v>
      </c>
      <c r="BL348" s="81" t="s">
        <v>1029</v>
      </c>
      <c r="BM348" s="81" t="s">
        <v>1030</v>
      </c>
      <c r="BN348" s="81">
        <v>6</v>
      </c>
      <c r="BO348" s="81" t="s">
        <v>529</v>
      </c>
      <c r="BP348" s="81" t="s">
        <v>1770</v>
      </c>
      <c r="BQ348" s="81">
        <v>1037</v>
      </c>
      <c r="BS348" s="81" t="s">
        <v>768</v>
      </c>
      <c r="BT348" s="81" t="s">
        <v>769</v>
      </c>
      <c r="BU348" s="81">
        <v>4</v>
      </c>
      <c r="BV348" s="81" t="s">
        <v>436</v>
      </c>
      <c r="BW348" s="81" t="s">
        <v>1143</v>
      </c>
      <c r="BX348" s="81">
        <v>1223</v>
      </c>
      <c r="BZ348" s="81" t="s">
        <v>745</v>
      </c>
      <c r="CA348" s="81" t="s">
        <v>746</v>
      </c>
      <c r="CB348" s="81">
        <v>12</v>
      </c>
      <c r="CC348" s="81" t="s">
        <v>436</v>
      </c>
      <c r="CD348" s="81" t="s">
        <v>1145</v>
      </c>
      <c r="CE348" s="81">
        <v>1274</v>
      </c>
      <c r="CG348" s="81" t="s">
        <v>776</v>
      </c>
      <c r="CH348" s="81" t="s">
        <v>777</v>
      </c>
      <c r="CI348" s="81">
        <v>6</v>
      </c>
      <c r="CJ348" s="81" t="s">
        <v>436</v>
      </c>
      <c r="CK348" s="81" t="s">
        <v>1148</v>
      </c>
      <c r="CL348" s="81">
        <v>1091</v>
      </c>
      <c r="CN348" s="81" t="s">
        <v>2267</v>
      </c>
      <c r="CO348" s="81" t="s">
        <v>2306</v>
      </c>
      <c r="CP348" s="81">
        <v>12</v>
      </c>
      <c r="CQ348" s="81" t="s">
        <v>436</v>
      </c>
      <c r="CR348" s="81" t="s">
        <v>1148</v>
      </c>
      <c r="CS348" s="81">
        <v>1091</v>
      </c>
      <c r="CU348" s="136" t="s">
        <v>2260</v>
      </c>
      <c r="CV348" s="136" t="s">
        <v>2304</v>
      </c>
      <c r="CW348" s="137">
        <v>10</v>
      </c>
      <c r="CX348" s="136" t="s">
        <v>436</v>
      </c>
      <c r="CY348" s="136" t="s">
        <v>2198</v>
      </c>
      <c r="CZ348" s="138">
        <v>1587</v>
      </c>
      <c r="DB348" s="136" t="s">
        <v>2320</v>
      </c>
      <c r="DC348" s="136" t="s">
        <v>784</v>
      </c>
      <c r="DD348" s="137">
        <v>12</v>
      </c>
      <c r="DE348" s="136" t="s">
        <v>436</v>
      </c>
      <c r="DF348" s="136" t="s">
        <v>1148</v>
      </c>
      <c r="DG348" s="144">
        <v>1091</v>
      </c>
      <c r="DI348" s="136" t="s">
        <v>765</v>
      </c>
      <c r="DJ348" s="136" t="s">
        <v>766</v>
      </c>
      <c r="DK348" s="137">
        <v>12</v>
      </c>
      <c r="DL348" s="136" t="s">
        <v>529</v>
      </c>
      <c r="DM348" s="136" t="s">
        <v>2190</v>
      </c>
      <c r="DN348" s="144">
        <v>1021</v>
      </c>
    </row>
    <row r="349" spans="1:118" x14ac:dyDescent="0.25">
      <c r="A349" s="81" t="s">
        <v>1043</v>
      </c>
      <c r="B349" s="81" t="s">
        <v>1936</v>
      </c>
      <c r="C349" s="81">
        <v>12</v>
      </c>
      <c r="D349" s="81" t="s">
        <v>529</v>
      </c>
      <c r="E349" s="81" t="s">
        <v>1218</v>
      </c>
      <c r="F349" s="81">
        <v>1412</v>
      </c>
      <c r="H349" s="81" t="s">
        <v>860</v>
      </c>
      <c r="I349" s="81" t="s">
        <v>861</v>
      </c>
      <c r="J349" s="81">
        <v>4</v>
      </c>
      <c r="K349" s="81" t="s">
        <v>437</v>
      </c>
      <c r="L349" s="81" t="s">
        <v>1905</v>
      </c>
      <c r="M349" s="81">
        <v>1479</v>
      </c>
      <c r="O349" s="81" t="s">
        <v>864</v>
      </c>
      <c r="P349" s="81" t="s">
        <v>865</v>
      </c>
      <c r="Q349" s="81">
        <v>12</v>
      </c>
      <c r="R349" s="81" t="s">
        <v>437</v>
      </c>
      <c r="S349" s="81" t="s">
        <v>1101</v>
      </c>
      <c r="T349" s="81">
        <v>1003</v>
      </c>
      <c r="V349" s="81" t="s">
        <v>818</v>
      </c>
      <c r="W349" s="81" t="s">
        <v>819</v>
      </c>
      <c r="X349" s="81">
        <v>4</v>
      </c>
      <c r="Y349" s="81" t="s">
        <v>436</v>
      </c>
      <c r="Z349" s="81" t="s">
        <v>1710</v>
      </c>
      <c r="AA349" s="81">
        <v>1186</v>
      </c>
      <c r="AC349" s="81" t="s">
        <v>946</v>
      </c>
      <c r="AD349" s="81" t="s">
        <v>947</v>
      </c>
      <c r="AE349" s="81">
        <v>24</v>
      </c>
      <c r="AF349" s="81" t="s">
        <v>436</v>
      </c>
      <c r="AG349" s="81" t="s">
        <v>1230</v>
      </c>
      <c r="AH349" s="81">
        <v>1195</v>
      </c>
      <c r="AJ349" s="81" t="s">
        <v>1018</v>
      </c>
      <c r="AK349" s="81" t="s">
        <v>1019</v>
      </c>
      <c r="AL349" s="81">
        <v>2</v>
      </c>
      <c r="AM349" s="81" t="s">
        <v>529</v>
      </c>
      <c r="AN349" s="81" t="s">
        <v>1245</v>
      </c>
      <c r="AO349" s="81">
        <v>1100</v>
      </c>
      <c r="AQ349" s="81" t="s">
        <v>763</v>
      </c>
      <c r="AR349" s="81" t="s">
        <v>764</v>
      </c>
      <c r="AS349" s="81">
        <v>12</v>
      </c>
      <c r="AT349" s="81" t="s">
        <v>436</v>
      </c>
      <c r="AU349" s="81" t="s">
        <v>2327</v>
      </c>
      <c r="AV349" s="81">
        <v>1515</v>
      </c>
      <c r="AX349" s="81" t="s">
        <v>772</v>
      </c>
      <c r="AY349" s="81" t="s">
        <v>773</v>
      </c>
      <c r="AZ349" s="81">
        <v>4</v>
      </c>
      <c r="BA349" s="81" t="s">
        <v>437</v>
      </c>
      <c r="BB349" s="81" t="s">
        <v>1186</v>
      </c>
      <c r="BC349" s="81">
        <v>1043</v>
      </c>
      <c r="BE349" s="81" t="s">
        <v>753</v>
      </c>
      <c r="BF349" s="81" t="s">
        <v>754</v>
      </c>
      <c r="BG349" s="81">
        <v>12</v>
      </c>
      <c r="BH349" s="81" t="s">
        <v>436</v>
      </c>
      <c r="BI349" s="81" t="s">
        <v>2122</v>
      </c>
      <c r="BJ349" s="81">
        <v>1568</v>
      </c>
      <c r="BL349" s="81" t="s">
        <v>747</v>
      </c>
      <c r="BM349" s="81" t="s">
        <v>748</v>
      </c>
      <c r="BN349" s="81">
        <v>12</v>
      </c>
      <c r="BO349" s="81" t="s">
        <v>437</v>
      </c>
      <c r="BP349" s="81" t="s">
        <v>2112</v>
      </c>
      <c r="BQ349" s="81">
        <v>1506</v>
      </c>
      <c r="BS349" s="81" t="s">
        <v>832</v>
      </c>
      <c r="BT349" s="81" t="s">
        <v>833</v>
      </c>
      <c r="BU349" s="81">
        <v>2</v>
      </c>
      <c r="BV349" s="81" t="s">
        <v>436</v>
      </c>
      <c r="BW349" s="81" t="s">
        <v>1197</v>
      </c>
      <c r="BX349" s="81">
        <v>1531</v>
      </c>
      <c r="BZ349" s="81" t="s">
        <v>2323</v>
      </c>
      <c r="CA349" s="81" t="s">
        <v>851</v>
      </c>
      <c r="CB349" s="81">
        <v>2</v>
      </c>
      <c r="CC349" s="81" t="s">
        <v>436</v>
      </c>
      <c r="CD349" s="81" t="s">
        <v>1145</v>
      </c>
      <c r="CE349" s="81">
        <v>1274</v>
      </c>
      <c r="CG349" s="81" t="s">
        <v>816</v>
      </c>
      <c r="CH349" s="81" t="s">
        <v>817</v>
      </c>
      <c r="CI349" s="81">
        <v>12</v>
      </c>
      <c r="CJ349" s="81" t="s">
        <v>436</v>
      </c>
      <c r="CK349" s="81" t="s">
        <v>1148</v>
      </c>
      <c r="CL349" s="81">
        <v>1091</v>
      </c>
      <c r="CN349" s="81" t="s">
        <v>2265</v>
      </c>
      <c r="CO349" s="81" t="s">
        <v>941</v>
      </c>
      <c r="CP349" s="81">
        <v>12</v>
      </c>
      <c r="CQ349" s="81" t="s">
        <v>436</v>
      </c>
      <c r="CR349" s="81" t="s">
        <v>1148</v>
      </c>
      <c r="CS349" s="81">
        <v>1091</v>
      </c>
      <c r="CU349" s="136" t="s">
        <v>774</v>
      </c>
      <c r="CV349" s="136" t="s">
        <v>775</v>
      </c>
      <c r="CW349" s="137">
        <v>12</v>
      </c>
      <c r="CX349" s="136" t="s">
        <v>529</v>
      </c>
      <c r="CY349" s="136" t="s">
        <v>1100</v>
      </c>
      <c r="CZ349" s="138">
        <v>1027</v>
      </c>
      <c r="DB349" s="136" t="s">
        <v>2320</v>
      </c>
      <c r="DC349" s="136" t="s">
        <v>784</v>
      </c>
      <c r="DD349" s="137">
        <v>12</v>
      </c>
      <c r="DE349" s="136" t="s">
        <v>529</v>
      </c>
      <c r="DF349" s="136" t="s">
        <v>1104</v>
      </c>
      <c r="DG349" s="144">
        <v>1037</v>
      </c>
      <c r="DI349" s="136" t="s">
        <v>765</v>
      </c>
      <c r="DJ349" s="136" t="s">
        <v>766</v>
      </c>
      <c r="DK349" s="137">
        <v>6</v>
      </c>
      <c r="DL349" s="136" t="s">
        <v>529</v>
      </c>
      <c r="DM349" s="136" t="s">
        <v>1169</v>
      </c>
      <c r="DN349" s="144">
        <v>1440</v>
      </c>
    </row>
    <row r="350" spans="1:118" x14ac:dyDescent="0.25">
      <c r="A350" s="81" t="s">
        <v>1041</v>
      </c>
      <c r="B350" s="81" t="s">
        <v>1935</v>
      </c>
      <c r="C350" s="81">
        <v>12</v>
      </c>
      <c r="D350" s="81" t="s">
        <v>436</v>
      </c>
      <c r="E350" s="81" t="s">
        <v>1892</v>
      </c>
      <c r="F350" s="81">
        <v>1402</v>
      </c>
      <c r="H350" s="81" t="s">
        <v>948</v>
      </c>
      <c r="I350" s="81" t="s">
        <v>985</v>
      </c>
      <c r="J350" s="81">
        <v>4</v>
      </c>
      <c r="K350" s="81" t="s">
        <v>437</v>
      </c>
      <c r="L350" s="81" t="s">
        <v>1905</v>
      </c>
      <c r="M350" s="81">
        <v>1479</v>
      </c>
      <c r="O350" s="81" t="s">
        <v>960</v>
      </c>
      <c r="P350" s="81" t="s">
        <v>961</v>
      </c>
      <c r="Q350" s="81">
        <v>12</v>
      </c>
      <c r="R350" s="81" t="s">
        <v>436</v>
      </c>
      <c r="S350" s="81" t="s">
        <v>1885</v>
      </c>
      <c r="T350" s="81">
        <v>1295</v>
      </c>
      <c r="V350" s="81" t="s">
        <v>1791</v>
      </c>
      <c r="W350" s="81" t="s">
        <v>996</v>
      </c>
      <c r="X350" s="81">
        <v>2</v>
      </c>
      <c r="Y350" s="81" t="s">
        <v>436</v>
      </c>
      <c r="Z350" s="81" t="s">
        <v>1710</v>
      </c>
      <c r="AA350" s="81">
        <v>1186</v>
      </c>
      <c r="AC350" s="81" t="s">
        <v>818</v>
      </c>
      <c r="AD350" s="81" t="s">
        <v>819</v>
      </c>
      <c r="AE350" s="81">
        <v>4</v>
      </c>
      <c r="AF350" s="81" t="s">
        <v>529</v>
      </c>
      <c r="AG350" s="81" t="s">
        <v>1213</v>
      </c>
      <c r="AH350" s="81">
        <v>1472</v>
      </c>
      <c r="AJ350" s="81" t="s">
        <v>1065</v>
      </c>
      <c r="AK350" s="81" t="s">
        <v>1066</v>
      </c>
      <c r="AL350" s="81">
        <v>2</v>
      </c>
      <c r="AM350" s="81" t="s">
        <v>529</v>
      </c>
      <c r="AN350" s="81" t="s">
        <v>1245</v>
      </c>
      <c r="AO350" s="81">
        <v>1100</v>
      </c>
      <c r="AQ350" s="81" t="s">
        <v>765</v>
      </c>
      <c r="AR350" s="81" t="s">
        <v>766</v>
      </c>
      <c r="AS350" s="81">
        <v>6</v>
      </c>
      <c r="AT350" s="81" t="s">
        <v>436</v>
      </c>
      <c r="AU350" s="81" t="s">
        <v>2327</v>
      </c>
      <c r="AV350" s="81">
        <v>1515</v>
      </c>
      <c r="AX350" s="81" t="s">
        <v>772</v>
      </c>
      <c r="AY350" s="81" t="s">
        <v>773</v>
      </c>
      <c r="AZ350" s="81">
        <v>6</v>
      </c>
      <c r="BA350" s="81" t="s">
        <v>437</v>
      </c>
      <c r="BB350" s="81" t="s">
        <v>1187</v>
      </c>
      <c r="BC350" s="81">
        <v>1003</v>
      </c>
      <c r="BE350" s="81" t="s">
        <v>755</v>
      </c>
      <c r="BF350" s="81" t="s">
        <v>756</v>
      </c>
      <c r="BG350" s="81">
        <v>12</v>
      </c>
      <c r="BH350" s="81" t="s">
        <v>436</v>
      </c>
      <c r="BI350" s="81" t="s">
        <v>2122</v>
      </c>
      <c r="BJ350" s="81">
        <v>1568</v>
      </c>
      <c r="BL350" s="81" t="s">
        <v>973</v>
      </c>
      <c r="BM350" s="81" t="s">
        <v>974</v>
      </c>
      <c r="BN350" s="81">
        <v>12</v>
      </c>
      <c r="BO350" s="81" t="s">
        <v>436</v>
      </c>
      <c r="BP350" s="81" t="s">
        <v>1734</v>
      </c>
      <c r="BQ350" s="81">
        <v>1118</v>
      </c>
      <c r="BS350" s="81" t="s">
        <v>727</v>
      </c>
      <c r="BT350" s="81" t="s">
        <v>728</v>
      </c>
      <c r="BU350" s="81">
        <v>4</v>
      </c>
      <c r="BV350" s="81" t="s">
        <v>437</v>
      </c>
      <c r="BW350" s="81" t="s">
        <v>1186</v>
      </c>
      <c r="BX350" s="81">
        <v>1043</v>
      </c>
      <c r="BZ350" s="81" t="s">
        <v>2319</v>
      </c>
      <c r="CA350" s="81" t="s">
        <v>844</v>
      </c>
      <c r="CB350" s="81">
        <v>2</v>
      </c>
      <c r="CC350" s="81" t="s">
        <v>436</v>
      </c>
      <c r="CD350" s="81" t="s">
        <v>1145</v>
      </c>
      <c r="CE350" s="81">
        <v>1274</v>
      </c>
      <c r="CG350" s="81" t="s">
        <v>864</v>
      </c>
      <c r="CH350" s="81" t="s">
        <v>865</v>
      </c>
      <c r="CI350" s="81">
        <v>6</v>
      </c>
      <c r="CJ350" s="81" t="s">
        <v>436</v>
      </c>
      <c r="CK350" s="81" t="s">
        <v>1148</v>
      </c>
      <c r="CL350" s="81">
        <v>1091</v>
      </c>
      <c r="CN350" s="81" t="s">
        <v>2230</v>
      </c>
      <c r="CO350" s="81" t="s">
        <v>866</v>
      </c>
      <c r="CP350" s="81">
        <v>12</v>
      </c>
      <c r="CQ350" s="81" t="s">
        <v>436</v>
      </c>
      <c r="CR350" s="81" t="s">
        <v>1148</v>
      </c>
      <c r="CS350" s="81">
        <v>1091</v>
      </c>
      <c r="CU350" s="136" t="s">
        <v>737</v>
      </c>
      <c r="CV350" s="136" t="s">
        <v>738</v>
      </c>
      <c r="CW350" s="137">
        <v>3</v>
      </c>
      <c r="CX350" s="136" t="s">
        <v>529</v>
      </c>
      <c r="CY350" s="136" t="s">
        <v>1836</v>
      </c>
      <c r="CZ350" s="138">
        <v>1473</v>
      </c>
      <c r="DB350" s="136" t="s">
        <v>2320</v>
      </c>
      <c r="DC350" s="136" t="s">
        <v>784</v>
      </c>
      <c r="DD350" s="137">
        <v>12</v>
      </c>
      <c r="DE350" s="136" t="s">
        <v>436</v>
      </c>
      <c r="DF350" s="136" t="s">
        <v>2198</v>
      </c>
      <c r="DG350" s="144">
        <v>1587</v>
      </c>
      <c r="DI350" s="136" t="s">
        <v>765</v>
      </c>
      <c r="DJ350" s="136" t="s">
        <v>766</v>
      </c>
      <c r="DK350" s="137">
        <v>6</v>
      </c>
      <c r="DL350" s="136" t="s">
        <v>437</v>
      </c>
      <c r="DM350" s="136" t="s">
        <v>1187</v>
      </c>
      <c r="DN350" s="144">
        <v>1003</v>
      </c>
    </row>
    <row r="351" spans="1:118" x14ac:dyDescent="0.25">
      <c r="A351" s="81" t="s">
        <v>765</v>
      </c>
      <c r="B351" s="81" t="s">
        <v>766</v>
      </c>
      <c r="C351" s="81">
        <v>4</v>
      </c>
      <c r="D351" s="81" t="s">
        <v>436</v>
      </c>
      <c r="E351" s="81" t="s">
        <v>1892</v>
      </c>
      <c r="F351" s="81">
        <v>1402</v>
      </c>
      <c r="H351" s="81" t="s">
        <v>768</v>
      </c>
      <c r="I351" s="81" t="s">
        <v>769</v>
      </c>
      <c r="J351" s="81">
        <v>4</v>
      </c>
      <c r="K351" s="81" t="s">
        <v>437</v>
      </c>
      <c r="L351" s="81" t="s">
        <v>1905</v>
      </c>
      <c r="M351" s="81">
        <v>1479</v>
      </c>
      <c r="O351" s="81" t="s">
        <v>940</v>
      </c>
      <c r="P351" s="81" t="s">
        <v>941</v>
      </c>
      <c r="Q351" s="81">
        <v>12</v>
      </c>
      <c r="R351" s="81" t="s">
        <v>436</v>
      </c>
      <c r="S351" s="81" t="s">
        <v>1885</v>
      </c>
      <c r="T351" s="81">
        <v>1295</v>
      </c>
      <c r="V351" s="81" t="s">
        <v>1029</v>
      </c>
      <c r="W351" s="81" t="s">
        <v>1030</v>
      </c>
      <c r="X351" s="81">
        <v>2</v>
      </c>
      <c r="Y351" s="81" t="s">
        <v>436</v>
      </c>
      <c r="Z351" s="81" t="s">
        <v>1710</v>
      </c>
      <c r="AA351" s="81">
        <v>1186</v>
      </c>
      <c r="AC351" s="81" t="s">
        <v>960</v>
      </c>
      <c r="AD351" s="81" t="s">
        <v>961</v>
      </c>
      <c r="AE351" s="81">
        <v>24</v>
      </c>
      <c r="AF351" s="81" t="s">
        <v>436</v>
      </c>
      <c r="AG351" s="81" t="s">
        <v>1734</v>
      </c>
      <c r="AH351" s="81">
        <v>1118</v>
      </c>
      <c r="AJ351" s="81" t="s">
        <v>778</v>
      </c>
      <c r="AK351" s="81" t="s">
        <v>779</v>
      </c>
      <c r="AL351" s="81">
        <v>6</v>
      </c>
      <c r="AM351" s="81" t="s">
        <v>529</v>
      </c>
      <c r="AN351" s="81" t="s">
        <v>1245</v>
      </c>
      <c r="AO351" s="81">
        <v>1100</v>
      </c>
      <c r="AQ351" s="81" t="s">
        <v>772</v>
      </c>
      <c r="AR351" s="81" t="s">
        <v>773</v>
      </c>
      <c r="AS351" s="81">
        <v>16</v>
      </c>
      <c r="AT351" s="81" t="s">
        <v>436</v>
      </c>
      <c r="AU351" s="81" t="s">
        <v>2327</v>
      </c>
      <c r="AV351" s="81">
        <v>1515</v>
      </c>
      <c r="AX351" s="81" t="s">
        <v>772</v>
      </c>
      <c r="AY351" s="81" t="s">
        <v>773</v>
      </c>
      <c r="AZ351" s="81">
        <v>6</v>
      </c>
      <c r="BA351" s="81" t="s">
        <v>437</v>
      </c>
      <c r="BB351" s="81" t="s">
        <v>1191</v>
      </c>
      <c r="BC351" s="81">
        <v>1029</v>
      </c>
      <c r="BE351" s="81" t="s">
        <v>765</v>
      </c>
      <c r="BF351" s="81" t="s">
        <v>766</v>
      </c>
      <c r="BG351" s="81">
        <v>4</v>
      </c>
      <c r="BH351" s="81" t="s">
        <v>436</v>
      </c>
      <c r="BI351" s="81" t="s">
        <v>2122</v>
      </c>
      <c r="BJ351" s="81">
        <v>1568</v>
      </c>
      <c r="BL351" s="81" t="s">
        <v>960</v>
      </c>
      <c r="BM351" s="81" t="s">
        <v>961</v>
      </c>
      <c r="BN351" s="81">
        <v>24</v>
      </c>
      <c r="BO351" s="81" t="s">
        <v>436</v>
      </c>
      <c r="BP351" s="81" t="s">
        <v>1734</v>
      </c>
      <c r="BQ351" s="81">
        <v>1118</v>
      </c>
      <c r="BS351" s="81" t="s">
        <v>765</v>
      </c>
      <c r="BT351" s="81" t="s">
        <v>766</v>
      </c>
      <c r="BU351" s="81">
        <v>6</v>
      </c>
      <c r="BV351" s="81" t="s">
        <v>437</v>
      </c>
      <c r="BW351" s="81" t="s">
        <v>1186</v>
      </c>
      <c r="BX351" s="81">
        <v>1043</v>
      </c>
      <c r="BZ351" s="81" t="s">
        <v>854</v>
      </c>
      <c r="CA351" s="81" t="s">
        <v>855</v>
      </c>
      <c r="CB351" s="81">
        <v>2</v>
      </c>
      <c r="CC351" s="81" t="s">
        <v>436</v>
      </c>
      <c r="CD351" s="81" t="s">
        <v>1145</v>
      </c>
      <c r="CE351" s="81">
        <v>1274</v>
      </c>
      <c r="CG351" s="81" t="s">
        <v>737</v>
      </c>
      <c r="CH351" s="81" t="s">
        <v>738</v>
      </c>
      <c r="CI351" s="81">
        <v>6</v>
      </c>
      <c r="CJ351" s="81" t="s">
        <v>436</v>
      </c>
      <c r="CK351" s="81" t="s">
        <v>1148</v>
      </c>
      <c r="CL351" s="81">
        <v>1091</v>
      </c>
      <c r="CN351" s="81" t="s">
        <v>1779</v>
      </c>
      <c r="CO351" s="81" t="s">
        <v>853</v>
      </c>
      <c r="CP351" s="81">
        <v>12</v>
      </c>
      <c r="CQ351" s="81" t="s">
        <v>436</v>
      </c>
      <c r="CR351" s="81" t="s">
        <v>1148</v>
      </c>
      <c r="CS351" s="81">
        <v>1091</v>
      </c>
      <c r="CU351" s="136" t="s">
        <v>830</v>
      </c>
      <c r="CV351" s="136" t="s">
        <v>831</v>
      </c>
      <c r="CW351" s="137">
        <v>15</v>
      </c>
      <c r="CX351" s="136" t="s">
        <v>436</v>
      </c>
      <c r="CY351" s="136" t="s">
        <v>2406</v>
      </c>
      <c r="CZ351" s="138">
        <v>1529</v>
      </c>
      <c r="DB351" s="136" t="s">
        <v>2320</v>
      </c>
      <c r="DC351" s="136" t="s">
        <v>784</v>
      </c>
      <c r="DD351" s="137">
        <v>12</v>
      </c>
      <c r="DE351" s="136" t="s">
        <v>436</v>
      </c>
      <c r="DF351" s="136" t="s">
        <v>1834</v>
      </c>
      <c r="DG351" s="144">
        <v>1163</v>
      </c>
      <c r="DI351" s="136" t="s">
        <v>765</v>
      </c>
      <c r="DJ351" s="136" t="s">
        <v>766</v>
      </c>
      <c r="DK351" s="137">
        <v>6</v>
      </c>
      <c r="DL351" s="136" t="s">
        <v>436</v>
      </c>
      <c r="DM351" s="136" t="s">
        <v>2070</v>
      </c>
      <c r="DN351" s="144">
        <v>1560</v>
      </c>
    </row>
    <row r="352" spans="1:118" x14ac:dyDescent="0.25">
      <c r="A352" s="81" t="s">
        <v>810</v>
      </c>
      <c r="B352" s="81" t="s">
        <v>811</v>
      </c>
      <c r="C352" s="81">
        <v>4</v>
      </c>
      <c r="D352" s="81" t="s">
        <v>436</v>
      </c>
      <c r="E352" s="81" t="s">
        <v>1892</v>
      </c>
      <c r="F352" s="81">
        <v>1402</v>
      </c>
      <c r="H352" s="81" t="s">
        <v>737</v>
      </c>
      <c r="I352" s="81" t="s">
        <v>738</v>
      </c>
      <c r="J352" s="81">
        <v>1</v>
      </c>
      <c r="K352" s="81" t="s">
        <v>437</v>
      </c>
      <c r="L352" s="81" t="s">
        <v>1905</v>
      </c>
      <c r="M352" s="81">
        <v>1479</v>
      </c>
      <c r="O352" s="81" t="s">
        <v>1779</v>
      </c>
      <c r="P352" s="81" t="s">
        <v>1796</v>
      </c>
      <c r="Q352" s="81">
        <v>4</v>
      </c>
      <c r="R352" s="81" t="s">
        <v>436</v>
      </c>
      <c r="S352" s="81" t="s">
        <v>1226</v>
      </c>
      <c r="T352" s="81">
        <v>1442</v>
      </c>
      <c r="V352" s="81" t="s">
        <v>948</v>
      </c>
      <c r="W352" s="81" t="s">
        <v>985</v>
      </c>
      <c r="X352" s="81">
        <v>4</v>
      </c>
      <c r="Y352" s="81" t="s">
        <v>436</v>
      </c>
      <c r="Z352" s="81" t="s">
        <v>1248</v>
      </c>
      <c r="AA352" s="81">
        <v>1186</v>
      </c>
      <c r="AC352" s="81" t="s">
        <v>979</v>
      </c>
      <c r="AD352" s="81" t="s">
        <v>980</v>
      </c>
      <c r="AE352" s="81">
        <v>24</v>
      </c>
      <c r="AF352" s="81" t="s">
        <v>436</v>
      </c>
      <c r="AG352" s="81" t="s">
        <v>1734</v>
      </c>
      <c r="AH352" s="81">
        <v>1118</v>
      </c>
      <c r="AJ352" s="81" t="s">
        <v>956</v>
      </c>
      <c r="AK352" s="81" t="s">
        <v>957</v>
      </c>
      <c r="AL352" s="81">
        <v>2</v>
      </c>
      <c r="AM352" s="81" t="s">
        <v>529</v>
      </c>
      <c r="AN352" s="81" t="s">
        <v>1245</v>
      </c>
      <c r="AO352" s="81">
        <v>1100</v>
      </c>
      <c r="AQ352" s="81" t="s">
        <v>733</v>
      </c>
      <c r="AR352" s="81" t="s">
        <v>734</v>
      </c>
      <c r="AS352" s="81">
        <v>8</v>
      </c>
      <c r="AT352" s="81" t="s">
        <v>436</v>
      </c>
      <c r="AU352" s="81" t="s">
        <v>2327</v>
      </c>
      <c r="AV352" s="81">
        <v>1515</v>
      </c>
      <c r="AX352" s="81" t="s">
        <v>772</v>
      </c>
      <c r="AY352" s="81" t="s">
        <v>773</v>
      </c>
      <c r="AZ352" s="81">
        <v>6</v>
      </c>
      <c r="BA352" s="81" t="s">
        <v>436</v>
      </c>
      <c r="BB352" s="81" t="s">
        <v>2107</v>
      </c>
      <c r="BC352" s="81">
        <v>1484</v>
      </c>
      <c r="BE352" s="81" t="s">
        <v>729</v>
      </c>
      <c r="BF352" s="81" t="s">
        <v>730</v>
      </c>
      <c r="BG352" s="81">
        <v>4</v>
      </c>
      <c r="BH352" s="81" t="s">
        <v>436</v>
      </c>
      <c r="BI352" s="81" t="s">
        <v>2122</v>
      </c>
      <c r="BJ352" s="81">
        <v>1568</v>
      </c>
      <c r="BL352" s="81" t="s">
        <v>979</v>
      </c>
      <c r="BM352" s="81" t="s">
        <v>980</v>
      </c>
      <c r="BN352" s="81">
        <v>24</v>
      </c>
      <c r="BO352" s="81" t="s">
        <v>436</v>
      </c>
      <c r="BP352" s="81" t="s">
        <v>1734</v>
      </c>
      <c r="BQ352" s="81">
        <v>1118</v>
      </c>
      <c r="BS352" s="81" t="s">
        <v>772</v>
      </c>
      <c r="BT352" s="81" t="s">
        <v>773</v>
      </c>
      <c r="BU352" s="81">
        <v>8</v>
      </c>
      <c r="BV352" s="81" t="s">
        <v>436</v>
      </c>
      <c r="BW352" s="81" t="s">
        <v>1143</v>
      </c>
      <c r="BX352" s="81">
        <v>1223</v>
      </c>
      <c r="BZ352" s="81" t="s">
        <v>836</v>
      </c>
      <c r="CA352" s="81" t="s">
        <v>837</v>
      </c>
      <c r="CB352" s="81">
        <v>2</v>
      </c>
      <c r="CC352" s="81" t="s">
        <v>436</v>
      </c>
      <c r="CD352" s="81" t="s">
        <v>1145</v>
      </c>
      <c r="CE352" s="81">
        <v>1274</v>
      </c>
      <c r="CG352" s="81" t="s">
        <v>729</v>
      </c>
      <c r="CH352" s="81" t="s">
        <v>730</v>
      </c>
      <c r="CI352" s="81">
        <v>8</v>
      </c>
      <c r="CJ352" s="81" t="s">
        <v>436</v>
      </c>
      <c r="CK352" s="81" t="s">
        <v>1148</v>
      </c>
      <c r="CL352" s="81">
        <v>1091</v>
      </c>
      <c r="CN352" s="81" t="s">
        <v>2231</v>
      </c>
      <c r="CO352" s="81" t="s">
        <v>2274</v>
      </c>
      <c r="CP352" s="81">
        <v>12</v>
      </c>
      <c r="CQ352" s="81" t="s">
        <v>436</v>
      </c>
      <c r="CR352" s="81" t="s">
        <v>1148</v>
      </c>
      <c r="CS352" s="81">
        <v>1091</v>
      </c>
      <c r="CU352" s="136" t="s">
        <v>737</v>
      </c>
      <c r="CV352" s="136" t="s">
        <v>738</v>
      </c>
      <c r="CW352" s="137">
        <v>4</v>
      </c>
      <c r="CX352" s="136" t="s">
        <v>529</v>
      </c>
      <c r="CY352" s="136" t="s">
        <v>1139</v>
      </c>
      <c r="CZ352" s="138">
        <v>1027</v>
      </c>
      <c r="DB352" s="136" t="s">
        <v>1058</v>
      </c>
      <c r="DC352" s="136" t="s">
        <v>1059</v>
      </c>
      <c r="DD352" s="137">
        <v>12</v>
      </c>
      <c r="DE352" s="136" t="s">
        <v>529</v>
      </c>
      <c r="DF352" s="136" t="s">
        <v>1219</v>
      </c>
      <c r="DG352" s="144">
        <v>1027</v>
      </c>
      <c r="DI352" s="136" t="s">
        <v>765</v>
      </c>
      <c r="DJ352" s="136" t="s">
        <v>766</v>
      </c>
      <c r="DK352" s="137">
        <v>6</v>
      </c>
      <c r="DL352" s="136" t="s">
        <v>529</v>
      </c>
      <c r="DM352" s="136" t="s">
        <v>1830</v>
      </c>
      <c r="DN352" s="144">
        <v>1028</v>
      </c>
    </row>
    <row r="353" spans="1:118" x14ac:dyDescent="0.25">
      <c r="A353" s="81" t="s">
        <v>816</v>
      </c>
      <c r="B353" s="81" t="s">
        <v>817</v>
      </c>
      <c r="C353" s="81">
        <v>4</v>
      </c>
      <c r="D353" s="81" t="s">
        <v>436</v>
      </c>
      <c r="E353" s="81" t="s">
        <v>1892</v>
      </c>
      <c r="F353" s="81">
        <v>1402</v>
      </c>
      <c r="H353" s="81" t="s">
        <v>954</v>
      </c>
      <c r="I353" s="81" t="s">
        <v>955</v>
      </c>
      <c r="J353" s="81">
        <v>6</v>
      </c>
      <c r="K353" s="81" t="s">
        <v>529</v>
      </c>
      <c r="L353" s="81" t="s">
        <v>1213</v>
      </c>
      <c r="M353" s="81">
        <v>1472</v>
      </c>
      <c r="O353" s="81" t="s">
        <v>765</v>
      </c>
      <c r="P353" s="81" t="s">
        <v>766</v>
      </c>
      <c r="Q353" s="81">
        <v>2</v>
      </c>
      <c r="R353" s="81" t="s">
        <v>436</v>
      </c>
      <c r="S353" s="81" t="s">
        <v>1226</v>
      </c>
      <c r="T353" s="81">
        <v>1442</v>
      </c>
      <c r="V353" s="81" t="s">
        <v>2230</v>
      </c>
      <c r="W353" s="81" t="s">
        <v>866</v>
      </c>
      <c r="X353" s="81">
        <v>6</v>
      </c>
      <c r="Y353" s="81" t="s">
        <v>436</v>
      </c>
      <c r="Z353" s="81" t="s">
        <v>1804</v>
      </c>
      <c r="AA353" s="81">
        <v>1192</v>
      </c>
      <c r="AC353" s="81" t="s">
        <v>818</v>
      </c>
      <c r="AD353" s="81" t="s">
        <v>819</v>
      </c>
      <c r="AE353" s="81">
        <v>4</v>
      </c>
      <c r="AF353" s="81" t="s">
        <v>436</v>
      </c>
      <c r="AG353" s="81" t="s">
        <v>1692</v>
      </c>
      <c r="AH353" s="81">
        <v>1418</v>
      </c>
      <c r="AJ353" s="81" t="s">
        <v>1081</v>
      </c>
      <c r="AK353" s="81" t="s">
        <v>1082</v>
      </c>
      <c r="AL353" s="81">
        <v>2</v>
      </c>
      <c r="AM353" s="81" t="s">
        <v>529</v>
      </c>
      <c r="AN353" s="81" t="s">
        <v>1245</v>
      </c>
      <c r="AO353" s="81">
        <v>1100</v>
      </c>
      <c r="AQ353" s="81" t="s">
        <v>729</v>
      </c>
      <c r="AR353" s="81" t="s">
        <v>730</v>
      </c>
      <c r="AS353" s="81">
        <v>10</v>
      </c>
      <c r="AT353" s="81" t="s">
        <v>436</v>
      </c>
      <c r="AU353" s="81" t="s">
        <v>2327</v>
      </c>
      <c r="AV353" s="81">
        <v>1515</v>
      </c>
      <c r="AX353" s="81" t="s">
        <v>772</v>
      </c>
      <c r="AY353" s="81" t="s">
        <v>773</v>
      </c>
      <c r="AZ353" s="81">
        <v>2</v>
      </c>
      <c r="BA353" s="81" t="s">
        <v>436</v>
      </c>
      <c r="BB353" s="81" t="s">
        <v>2059</v>
      </c>
      <c r="BC353" s="81">
        <v>1551</v>
      </c>
      <c r="BE353" s="81" t="s">
        <v>743</v>
      </c>
      <c r="BF353" s="81" t="s">
        <v>744</v>
      </c>
      <c r="BG353" s="81">
        <v>12</v>
      </c>
      <c r="BH353" s="81" t="s">
        <v>436</v>
      </c>
      <c r="BI353" s="81" t="s">
        <v>2122</v>
      </c>
      <c r="BJ353" s="81">
        <v>1568</v>
      </c>
      <c r="BL353" s="81" t="s">
        <v>804</v>
      </c>
      <c r="BM353" s="81" t="s">
        <v>805</v>
      </c>
      <c r="BN353" s="81">
        <v>12</v>
      </c>
      <c r="BO353" s="81" t="s">
        <v>436</v>
      </c>
      <c r="BP353" s="81" t="s">
        <v>1734</v>
      </c>
      <c r="BQ353" s="81">
        <v>1118</v>
      </c>
      <c r="BS353" s="81" t="s">
        <v>737</v>
      </c>
      <c r="BT353" s="81" t="s">
        <v>738</v>
      </c>
      <c r="BU353" s="81">
        <v>2</v>
      </c>
      <c r="BV353" s="81" t="s">
        <v>436</v>
      </c>
      <c r="BW353" s="81" t="s">
        <v>1197</v>
      </c>
      <c r="BX353" s="81">
        <v>1531</v>
      </c>
      <c r="BZ353" s="81" t="s">
        <v>864</v>
      </c>
      <c r="CA353" s="81" t="s">
        <v>865</v>
      </c>
      <c r="CB353" s="81">
        <v>4</v>
      </c>
      <c r="CC353" s="81" t="s">
        <v>437</v>
      </c>
      <c r="CD353" s="81" t="s">
        <v>1733</v>
      </c>
      <c r="CE353" s="81">
        <v>1004</v>
      </c>
      <c r="CG353" s="81" t="s">
        <v>942</v>
      </c>
      <c r="CH353" s="81" t="s">
        <v>943</v>
      </c>
      <c r="CI353" s="81">
        <v>12</v>
      </c>
      <c r="CJ353" s="81" t="s">
        <v>436</v>
      </c>
      <c r="CK353" s="81" t="s">
        <v>1148</v>
      </c>
      <c r="CL353" s="81">
        <v>1091</v>
      </c>
      <c r="CN353" s="81" t="s">
        <v>988</v>
      </c>
      <c r="CO353" s="81" t="s">
        <v>750</v>
      </c>
      <c r="CP353" s="81">
        <v>24</v>
      </c>
      <c r="CQ353" s="81" t="s">
        <v>436</v>
      </c>
      <c r="CR353" s="81" t="s">
        <v>1148</v>
      </c>
      <c r="CS353" s="81">
        <v>1091</v>
      </c>
      <c r="CU353" s="136" t="s">
        <v>830</v>
      </c>
      <c r="CV353" s="136" t="s">
        <v>831</v>
      </c>
      <c r="CW353" s="137">
        <v>20</v>
      </c>
      <c r="CX353" s="136" t="s">
        <v>529</v>
      </c>
      <c r="CY353" s="136" t="s">
        <v>1100</v>
      </c>
      <c r="CZ353" s="138">
        <v>1027</v>
      </c>
      <c r="DB353" s="136" t="s">
        <v>2393</v>
      </c>
      <c r="DC353" s="136" t="s">
        <v>935</v>
      </c>
      <c r="DD353" s="137">
        <v>2</v>
      </c>
      <c r="DE353" s="136" t="s">
        <v>436</v>
      </c>
      <c r="DF353" s="136" t="s">
        <v>2220</v>
      </c>
      <c r="DG353" s="144">
        <v>1570</v>
      </c>
      <c r="DI353" s="136" t="s">
        <v>765</v>
      </c>
      <c r="DJ353" s="136" t="s">
        <v>766</v>
      </c>
      <c r="DK353" s="137">
        <v>6</v>
      </c>
      <c r="DL353" s="136" t="s">
        <v>436</v>
      </c>
      <c r="DM353" s="136" t="s">
        <v>2406</v>
      </c>
      <c r="DN353" s="144">
        <v>1529</v>
      </c>
    </row>
    <row r="354" spans="1:118" x14ac:dyDescent="0.25">
      <c r="A354" s="81" t="s">
        <v>737</v>
      </c>
      <c r="B354" s="81" t="s">
        <v>738</v>
      </c>
      <c r="C354" s="81">
        <v>2</v>
      </c>
      <c r="D354" s="81" t="s">
        <v>436</v>
      </c>
      <c r="E354" s="81" t="s">
        <v>1892</v>
      </c>
      <c r="F354" s="81">
        <v>1402</v>
      </c>
      <c r="H354" s="81" t="s">
        <v>782</v>
      </c>
      <c r="I354" s="81" t="s">
        <v>783</v>
      </c>
      <c r="J354" s="81">
        <v>36</v>
      </c>
      <c r="K354" s="81" t="s">
        <v>529</v>
      </c>
      <c r="L354" s="81" t="s">
        <v>1213</v>
      </c>
      <c r="M354" s="81">
        <v>1472</v>
      </c>
      <c r="O354" s="81" t="s">
        <v>810</v>
      </c>
      <c r="P354" s="81" t="s">
        <v>811</v>
      </c>
      <c r="Q354" s="81">
        <v>4</v>
      </c>
      <c r="R354" s="81" t="s">
        <v>436</v>
      </c>
      <c r="S354" s="81" t="s">
        <v>1226</v>
      </c>
      <c r="T354" s="81">
        <v>1442</v>
      </c>
      <c r="V354" s="81" t="s">
        <v>1779</v>
      </c>
      <c r="W354" s="81" t="s">
        <v>1796</v>
      </c>
      <c r="X354" s="81">
        <v>6</v>
      </c>
      <c r="Y354" s="81" t="s">
        <v>436</v>
      </c>
      <c r="Z354" s="81" t="s">
        <v>1804</v>
      </c>
      <c r="AA354" s="81">
        <v>1192</v>
      </c>
      <c r="AC354" s="81" t="s">
        <v>818</v>
      </c>
      <c r="AD354" s="81" t="s">
        <v>819</v>
      </c>
      <c r="AE354" s="81">
        <v>4</v>
      </c>
      <c r="AF354" s="81" t="s">
        <v>529</v>
      </c>
      <c r="AG354" s="81" t="s">
        <v>1219</v>
      </c>
      <c r="AH354" s="81">
        <v>1027</v>
      </c>
      <c r="AJ354" s="81" t="s">
        <v>852</v>
      </c>
      <c r="AK354" s="81" t="s">
        <v>853</v>
      </c>
      <c r="AL354" s="81">
        <v>12</v>
      </c>
      <c r="AM354" s="81" t="s">
        <v>529</v>
      </c>
      <c r="AN354" s="81" t="s">
        <v>1245</v>
      </c>
      <c r="AO354" s="81">
        <v>1100</v>
      </c>
      <c r="AQ354" s="81" t="s">
        <v>739</v>
      </c>
      <c r="AR354" s="81" t="s">
        <v>740</v>
      </c>
      <c r="AS354" s="81">
        <v>3</v>
      </c>
      <c r="AT354" s="81" t="s">
        <v>436</v>
      </c>
      <c r="AU354" s="81" t="s">
        <v>2327</v>
      </c>
      <c r="AV354" s="81">
        <v>1515</v>
      </c>
      <c r="AX354" s="81" t="s">
        <v>772</v>
      </c>
      <c r="AY354" s="81" t="s">
        <v>773</v>
      </c>
      <c r="AZ354" s="81">
        <v>4</v>
      </c>
      <c r="BA354" s="81" t="s">
        <v>436</v>
      </c>
      <c r="BB354" s="81" t="s">
        <v>1145</v>
      </c>
      <c r="BC354" s="81">
        <v>1274</v>
      </c>
      <c r="BE354" s="81" t="s">
        <v>745</v>
      </c>
      <c r="BF354" s="81" t="s">
        <v>746</v>
      </c>
      <c r="BG354" s="81">
        <v>12</v>
      </c>
      <c r="BH354" s="81" t="s">
        <v>436</v>
      </c>
      <c r="BI354" s="81" t="s">
        <v>2122</v>
      </c>
      <c r="BJ354" s="81">
        <v>1568</v>
      </c>
      <c r="BL354" s="81" t="s">
        <v>782</v>
      </c>
      <c r="BM354" s="81" t="s">
        <v>783</v>
      </c>
      <c r="BN354" s="81">
        <v>24</v>
      </c>
      <c r="BO354" s="81" t="s">
        <v>436</v>
      </c>
      <c r="BP354" s="81" t="s">
        <v>1734</v>
      </c>
      <c r="BQ354" s="81">
        <v>1118</v>
      </c>
      <c r="BS354" s="81" t="s">
        <v>729</v>
      </c>
      <c r="BT354" s="81" t="s">
        <v>730</v>
      </c>
      <c r="BU354" s="81">
        <v>4</v>
      </c>
      <c r="BV354" s="81" t="s">
        <v>436</v>
      </c>
      <c r="BW354" s="81" t="s">
        <v>1123</v>
      </c>
      <c r="BX354" s="81">
        <v>1392</v>
      </c>
      <c r="BZ354" s="81" t="s">
        <v>727</v>
      </c>
      <c r="CA354" s="81" t="s">
        <v>728</v>
      </c>
      <c r="CB354" s="81">
        <v>4</v>
      </c>
      <c r="CC354" s="81" t="s">
        <v>437</v>
      </c>
      <c r="CD354" s="81" t="s">
        <v>1733</v>
      </c>
      <c r="CE354" s="81">
        <v>1004</v>
      </c>
      <c r="CG354" s="81" t="s">
        <v>743</v>
      </c>
      <c r="CH354" s="81" t="s">
        <v>744</v>
      </c>
      <c r="CI354" s="81">
        <v>12</v>
      </c>
      <c r="CJ354" s="81" t="s">
        <v>436</v>
      </c>
      <c r="CK354" s="81" t="s">
        <v>1148</v>
      </c>
      <c r="CL354" s="81">
        <v>1091</v>
      </c>
      <c r="CN354" s="81" t="s">
        <v>2261</v>
      </c>
      <c r="CO354" s="81" t="s">
        <v>744</v>
      </c>
      <c r="CP354" s="81">
        <v>12</v>
      </c>
      <c r="CQ354" s="81" t="s">
        <v>436</v>
      </c>
      <c r="CR354" s="81" t="s">
        <v>1148</v>
      </c>
      <c r="CS354" s="81">
        <v>1091</v>
      </c>
      <c r="CU354" s="136" t="s">
        <v>729</v>
      </c>
      <c r="CV354" s="136" t="s">
        <v>730</v>
      </c>
      <c r="CW354" s="137">
        <v>8</v>
      </c>
      <c r="CX354" s="136" t="s">
        <v>436</v>
      </c>
      <c r="CY354" s="136" t="s">
        <v>2406</v>
      </c>
      <c r="CZ354" s="138">
        <v>1529</v>
      </c>
      <c r="DB354" s="136" t="s">
        <v>838</v>
      </c>
      <c r="DC354" s="136" t="s">
        <v>839</v>
      </c>
      <c r="DD354" s="137">
        <v>1</v>
      </c>
      <c r="DE354" s="136" t="s">
        <v>436</v>
      </c>
      <c r="DF354" s="136" t="s">
        <v>2156</v>
      </c>
      <c r="DG354" s="144">
        <v>1377</v>
      </c>
      <c r="DI354" s="136" t="s">
        <v>765</v>
      </c>
      <c r="DJ354" s="136" t="s">
        <v>766</v>
      </c>
      <c r="DK354" s="137">
        <v>12</v>
      </c>
      <c r="DL354" s="136" t="s">
        <v>437</v>
      </c>
      <c r="DM354" s="136" t="s">
        <v>1181</v>
      </c>
      <c r="DN354" s="144">
        <v>1044</v>
      </c>
    </row>
    <row r="355" spans="1:118" x14ac:dyDescent="0.25">
      <c r="A355" s="81" t="s">
        <v>733</v>
      </c>
      <c r="B355" s="81" t="s">
        <v>734</v>
      </c>
      <c r="C355" s="81">
        <v>4</v>
      </c>
      <c r="D355" s="81" t="s">
        <v>436</v>
      </c>
      <c r="E355" s="81" t="s">
        <v>1892</v>
      </c>
      <c r="F355" s="81">
        <v>1402</v>
      </c>
      <c r="H355" s="81" t="s">
        <v>906</v>
      </c>
      <c r="I355" s="81" t="s">
        <v>907</v>
      </c>
      <c r="J355" s="81">
        <v>10</v>
      </c>
      <c r="K355" s="81" t="s">
        <v>529</v>
      </c>
      <c r="L355" s="81" t="s">
        <v>1213</v>
      </c>
      <c r="M355" s="81">
        <v>1472</v>
      </c>
      <c r="O355" s="81" t="s">
        <v>862</v>
      </c>
      <c r="P355" s="81" t="s">
        <v>863</v>
      </c>
      <c r="Q355" s="81">
        <v>4</v>
      </c>
      <c r="R355" s="81" t="s">
        <v>436</v>
      </c>
      <c r="S355" s="81" t="s">
        <v>1226</v>
      </c>
      <c r="T355" s="81">
        <v>1442</v>
      </c>
      <c r="V355" s="81" t="s">
        <v>1043</v>
      </c>
      <c r="W355" s="81" t="s">
        <v>1044</v>
      </c>
      <c r="X355" s="81">
        <v>12</v>
      </c>
      <c r="Y355" s="81" t="s">
        <v>436</v>
      </c>
      <c r="Z355" s="81" t="s">
        <v>1804</v>
      </c>
      <c r="AA355" s="81">
        <v>1192</v>
      </c>
      <c r="AC355" s="81" t="s">
        <v>1008</v>
      </c>
      <c r="AD355" s="81" t="s">
        <v>1009</v>
      </c>
      <c r="AE355" s="81">
        <v>4</v>
      </c>
      <c r="AF355" s="81" t="s">
        <v>436</v>
      </c>
      <c r="AG355" s="81" t="s">
        <v>2318</v>
      </c>
      <c r="AH355" s="81">
        <v>1117</v>
      </c>
      <c r="AJ355" s="81" t="s">
        <v>741</v>
      </c>
      <c r="AK355" s="81" t="s">
        <v>742</v>
      </c>
      <c r="AL355" s="81">
        <v>12</v>
      </c>
      <c r="AM355" s="81" t="s">
        <v>529</v>
      </c>
      <c r="AN355" s="81" t="s">
        <v>1240</v>
      </c>
      <c r="AO355" s="81">
        <v>1378</v>
      </c>
      <c r="AQ355" s="81" t="s">
        <v>745</v>
      </c>
      <c r="AR355" s="81" t="s">
        <v>746</v>
      </c>
      <c r="AS355" s="81">
        <v>12</v>
      </c>
      <c r="AT355" s="81" t="s">
        <v>436</v>
      </c>
      <c r="AU355" s="81" t="s">
        <v>2327</v>
      </c>
      <c r="AV355" s="81">
        <v>1515</v>
      </c>
      <c r="AX355" s="81" t="s">
        <v>772</v>
      </c>
      <c r="AY355" s="81" t="s">
        <v>773</v>
      </c>
      <c r="AZ355" s="81">
        <v>8</v>
      </c>
      <c r="BA355" s="81" t="s">
        <v>529</v>
      </c>
      <c r="BB355" s="81" t="s">
        <v>1766</v>
      </c>
      <c r="BC355" s="81">
        <v>1002</v>
      </c>
      <c r="BE355" s="81" t="s">
        <v>2323</v>
      </c>
      <c r="BF355" s="81" t="s">
        <v>851</v>
      </c>
      <c r="BG355" s="81">
        <v>2</v>
      </c>
      <c r="BH355" s="81" t="s">
        <v>436</v>
      </c>
      <c r="BI355" s="81" t="s">
        <v>2122</v>
      </c>
      <c r="BJ355" s="81">
        <v>1568</v>
      </c>
      <c r="BL355" s="81" t="s">
        <v>973</v>
      </c>
      <c r="BM355" s="81" t="s">
        <v>974</v>
      </c>
      <c r="BN355" s="81">
        <v>12</v>
      </c>
      <c r="BO355" s="81" t="s">
        <v>436</v>
      </c>
      <c r="BP355" s="81" t="s">
        <v>1883</v>
      </c>
      <c r="BQ355" s="81">
        <v>1009</v>
      </c>
      <c r="BS355" s="81" t="s">
        <v>891</v>
      </c>
      <c r="BT355" s="81" t="s">
        <v>892</v>
      </c>
      <c r="BU355" s="81">
        <v>12</v>
      </c>
      <c r="BV355" s="81" t="s">
        <v>529</v>
      </c>
      <c r="BW355" s="81" t="s">
        <v>2176</v>
      </c>
      <c r="BX355" s="81">
        <v>1555</v>
      </c>
      <c r="BZ355" s="81" t="s">
        <v>946</v>
      </c>
      <c r="CA355" s="81" t="s">
        <v>947</v>
      </c>
      <c r="CB355" s="81">
        <v>12</v>
      </c>
      <c r="CC355" s="81" t="s">
        <v>437</v>
      </c>
      <c r="CD355" s="81" t="s">
        <v>1733</v>
      </c>
      <c r="CE355" s="81">
        <v>1004</v>
      </c>
      <c r="CG355" s="81" t="s">
        <v>852</v>
      </c>
      <c r="CH355" s="81" t="s">
        <v>853</v>
      </c>
      <c r="CI355" s="81">
        <v>24</v>
      </c>
      <c r="CJ355" s="81" t="s">
        <v>436</v>
      </c>
      <c r="CK355" s="81" t="s">
        <v>1148</v>
      </c>
      <c r="CL355" s="81">
        <v>1091</v>
      </c>
      <c r="CN355" s="81" t="s">
        <v>820</v>
      </c>
      <c r="CO355" s="81" t="s">
        <v>821</v>
      </c>
      <c r="CP355" s="81">
        <v>4</v>
      </c>
      <c r="CQ355" s="81" t="s">
        <v>436</v>
      </c>
      <c r="CR355" s="81" t="s">
        <v>2221</v>
      </c>
      <c r="CS355" s="81">
        <v>1392</v>
      </c>
      <c r="CU355" s="136" t="s">
        <v>733</v>
      </c>
      <c r="CV355" s="136" t="s">
        <v>734</v>
      </c>
      <c r="CW355" s="137">
        <v>30</v>
      </c>
      <c r="CX355" s="136" t="s">
        <v>529</v>
      </c>
      <c r="CY355" s="136" t="s">
        <v>1100</v>
      </c>
      <c r="CZ355" s="138">
        <v>1027</v>
      </c>
      <c r="DB355" s="136" t="s">
        <v>838</v>
      </c>
      <c r="DC355" s="136" t="s">
        <v>839</v>
      </c>
      <c r="DD355" s="137">
        <v>4</v>
      </c>
      <c r="DE355" s="136" t="s">
        <v>529</v>
      </c>
      <c r="DF355" s="136" t="s">
        <v>1157</v>
      </c>
      <c r="DG355" s="144">
        <v>1399</v>
      </c>
      <c r="DI355" s="136" t="s">
        <v>765</v>
      </c>
      <c r="DJ355" s="136" t="s">
        <v>766</v>
      </c>
      <c r="DK355" s="137">
        <v>2</v>
      </c>
      <c r="DL355" s="136" t="s">
        <v>529</v>
      </c>
      <c r="DM355" s="136" t="s">
        <v>1837</v>
      </c>
      <c r="DN355" s="144">
        <v>1510</v>
      </c>
    </row>
    <row r="356" spans="1:118" x14ac:dyDescent="0.25">
      <c r="A356" s="81" t="s">
        <v>832</v>
      </c>
      <c r="B356" s="81" t="s">
        <v>833</v>
      </c>
      <c r="C356" s="81">
        <v>4</v>
      </c>
      <c r="D356" s="81" t="s">
        <v>436</v>
      </c>
      <c r="E356" s="81" t="s">
        <v>1892</v>
      </c>
      <c r="F356" s="81">
        <v>1402</v>
      </c>
      <c r="H356" s="81" t="s">
        <v>2227</v>
      </c>
      <c r="I356" s="81" t="s">
        <v>882</v>
      </c>
      <c r="J356" s="81">
        <v>12</v>
      </c>
      <c r="K356" s="81" t="s">
        <v>437</v>
      </c>
      <c r="L356" s="81" t="s">
        <v>1829</v>
      </c>
      <c r="M356" s="81">
        <v>1111</v>
      </c>
      <c r="O356" s="81" t="s">
        <v>737</v>
      </c>
      <c r="P356" s="81" t="s">
        <v>738</v>
      </c>
      <c r="Q356" s="81">
        <v>6</v>
      </c>
      <c r="R356" s="81" t="s">
        <v>436</v>
      </c>
      <c r="S356" s="81" t="s">
        <v>1226</v>
      </c>
      <c r="T356" s="81">
        <v>1442</v>
      </c>
      <c r="V356" s="81" t="s">
        <v>940</v>
      </c>
      <c r="W356" s="81" t="s">
        <v>941</v>
      </c>
      <c r="X356" s="81">
        <v>12</v>
      </c>
      <c r="Y356" s="81" t="s">
        <v>436</v>
      </c>
      <c r="Z356" s="81" t="s">
        <v>1804</v>
      </c>
      <c r="AA356" s="81">
        <v>1192</v>
      </c>
      <c r="AC356" s="81" t="s">
        <v>1015</v>
      </c>
      <c r="AD356" s="81" t="s">
        <v>1016</v>
      </c>
      <c r="AE356" s="81">
        <v>12</v>
      </c>
      <c r="AF356" s="81" t="s">
        <v>529</v>
      </c>
      <c r="AG356" s="81" t="s">
        <v>1203</v>
      </c>
      <c r="AH356" s="81">
        <v>1440</v>
      </c>
      <c r="AJ356" s="81" t="s">
        <v>942</v>
      </c>
      <c r="AK356" s="81" t="s">
        <v>943</v>
      </c>
      <c r="AL356" s="81">
        <v>5</v>
      </c>
      <c r="AM356" s="81" t="s">
        <v>436</v>
      </c>
      <c r="AN356" s="81" t="s">
        <v>1226</v>
      </c>
      <c r="AO356" s="81">
        <v>1442</v>
      </c>
      <c r="AQ356" s="81" t="s">
        <v>826</v>
      </c>
      <c r="AR356" s="81" t="s">
        <v>827</v>
      </c>
      <c r="AS356" s="81">
        <v>20</v>
      </c>
      <c r="AT356" s="81" t="s">
        <v>436</v>
      </c>
      <c r="AU356" s="81" t="s">
        <v>2327</v>
      </c>
      <c r="AV356" s="81">
        <v>1515</v>
      </c>
      <c r="AX356" s="81" t="s">
        <v>772</v>
      </c>
      <c r="AY356" s="81" t="s">
        <v>773</v>
      </c>
      <c r="AZ356" s="81">
        <v>4</v>
      </c>
      <c r="BA356" s="81" t="s">
        <v>436</v>
      </c>
      <c r="BB356" s="81" t="s">
        <v>1143</v>
      </c>
      <c r="BC356" s="81">
        <v>1223</v>
      </c>
      <c r="BE356" s="81" t="s">
        <v>854</v>
      </c>
      <c r="BF356" s="81" t="s">
        <v>855</v>
      </c>
      <c r="BG356" s="81">
        <v>2</v>
      </c>
      <c r="BH356" s="81" t="s">
        <v>436</v>
      </c>
      <c r="BI356" s="81" t="s">
        <v>2122</v>
      </c>
      <c r="BJ356" s="81">
        <v>1568</v>
      </c>
      <c r="BL356" s="81" t="s">
        <v>804</v>
      </c>
      <c r="BM356" s="81" t="s">
        <v>805</v>
      </c>
      <c r="BN356" s="81">
        <v>12</v>
      </c>
      <c r="BO356" s="81" t="s">
        <v>436</v>
      </c>
      <c r="BP356" s="81" t="s">
        <v>1217</v>
      </c>
      <c r="BQ356" s="81">
        <v>1160</v>
      </c>
      <c r="BS356" s="81" t="s">
        <v>2230</v>
      </c>
      <c r="BT356" s="81" t="s">
        <v>866</v>
      </c>
      <c r="BU356" s="81">
        <v>6</v>
      </c>
      <c r="BV356" s="81" t="s">
        <v>437</v>
      </c>
      <c r="BW356" s="81" t="s">
        <v>1184</v>
      </c>
      <c r="BX356" s="81">
        <v>1078</v>
      </c>
      <c r="BZ356" s="81" t="s">
        <v>845</v>
      </c>
      <c r="CA356" s="81" t="s">
        <v>846</v>
      </c>
      <c r="CB356" s="81">
        <v>4</v>
      </c>
      <c r="CC356" s="81" t="s">
        <v>436</v>
      </c>
      <c r="CD356" s="81" t="s">
        <v>553</v>
      </c>
      <c r="CE356" s="81">
        <v>1521</v>
      </c>
      <c r="CG356" s="81" t="s">
        <v>891</v>
      </c>
      <c r="CH356" s="81" t="s">
        <v>892</v>
      </c>
      <c r="CI356" s="81">
        <v>24</v>
      </c>
      <c r="CJ356" s="81" t="s">
        <v>436</v>
      </c>
      <c r="CK356" s="81" t="s">
        <v>1148</v>
      </c>
      <c r="CL356" s="81">
        <v>1091</v>
      </c>
      <c r="CN356" s="81" t="s">
        <v>1041</v>
      </c>
      <c r="CO356" s="81" t="s">
        <v>756</v>
      </c>
      <c r="CP356" s="81">
        <v>12</v>
      </c>
      <c r="CQ356" s="81" t="s">
        <v>436</v>
      </c>
      <c r="CR356" s="81" t="s">
        <v>1148</v>
      </c>
      <c r="CS356" s="81">
        <v>1091</v>
      </c>
      <c r="CU356" s="136" t="s">
        <v>727</v>
      </c>
      <c r="CV356" s="136" t="s">
        <v>728</v>
      </c>
      <c r="CW356" s="137">
        <v>30</v>
      </c>
      <c r="CX356" s="136" t="s">
        <v>529</v>
      </c>
      <c r="CY356" s="136" t="s">
        <v>1100</v>
      </c>
      <c r="CZ356" s="138">
        <v>1027</v>
      </c>
      <c r="DB356" s="136" t="s">
        <v>2389</v>
      </c>
      <c r="DC356" s="136" t="s">
        <v>905</v>
      </c>
      <c r="DD356" s="137">
        <v>4</v>
      </c>
      <c r="DE356" s="136" t="s">
        <v>437</v>
      </c>
      <c r="DF356" s="136" t="s">
        <v>1181</v>
      </c>
      <c r="DG356" s="144">
        <v>1044</v>
      </c>
      <c r="DI356" s="136" t="s">
        <v>765</v>
      </c>
      <c r="DJ356" s="136" t="s">
        <v>766</v>
      </c>
      <c r="DK356" s="137">
        <v>16</v>
      </c>
      <c r="DL356" s="136" t="s">
        <v>2152</v>
      </c>
      <c r="DM356" s="136" t="s">
        <v>2364</v>
      </c>
      <c r="DN356" s="144">
        <v>1593</v>
      </c>
    </row>
    <row r="357" spans="1:118" x14ac:dyDescent="0.25">
      <c r="A357" s="81" t="s">
        <v>1043</v>
      </c>
      <c r="B357" s="81" t="s">
        <v>1936</v>
      </c>
      <c r="C357" s="81">
        <v>12</v>
      </c>
      <c r="D357" s="81" t="s">
        <v>436</v>
      </c>
      <c r="E357" s="81" t="s">
        <v>1892</v>
      </c>
      <c r="F357" s="81">
        <v>1402</v>
      </c>
      <c r="H357" s="81" t="s">
        <v>869</v>
      </c>
      <c r="I357" s="81" t="s">
        <v>870</v>
      </c>
      <c r="J357" s="81">
        <v>12</v>
      </c>
      <c r="K357" s="81" t="s">
        <v>437</v>
      </c>
      <c r="L357" s="81" t="s">
        <v>1829</v>
      </c>
      <c r="M357" s="81">
        <v>1111</v>
      </c>
      <c r="O357" s="81" t="s">
        <v>860</v>
      </c>
      <c r="P357" s="81" t="s">
        <v>861</v>
      </c>
      <c r="Q357" s="81">
        <v>4</v>
      </c>
      <c r="R357" s="81" t="s">
        <v>437</v>
      </c>
      <c r="S357" s="81" t="s">
        <v>1820</v>
      </c>
      <c r="T357" s="81">
        <v>1097</v>
      </c>
      <c r="V357" s="81" t="s">
        <v>864</v>
      </c>
      <c r="W357" s="81" t="s">
        <v>865</v>
      </c>
      <c r="X357" s="81">
        <v>4</v>
      </c>
      <c r="Y357" s="81" t="s">
        <v>436</v>
      </c>
      <c r="Z357" s="81" t="s">
        <v>1804</v>
      </c>
      <c r="AA357" s="81">
        <v>1192</v>
      </c>
      <c r="AC357" s="81" t="s">
        <v>852</v>
      </c>
      <c r="AD357" s="81" t="s">
        <v>853</v>
      </c>
      <c r="AE357" s="81">
        <v>24</v>
      </c>
      <c r="AF357" s="81" t="s">
        <v>437</v>
      </c>
      <c r="AG357" s="81" t="s">
        <v>1234</v>
      </c>
      <c r="AH357" s="81">
        <v>1043</v>
      </c>
      <c r="AJ357" s="81" t="s">
        <v>804</v>
      </c>
      <c r="AK357" s="81" t="s">
        <v>805</v>
      </c>
      <c r="AL357" s="81">
        <v>12</v>
      </c>
      <c r="AM357" s="81" t="s">
        <v>436</v>
      </c>
      <c r="AN357" s="81" t="s">
        <v>559</v>
      </c>
      <c r="AO357" s="81">
        <v>1529</v>
      </c>
      <c r="AQ357" s="81" t="s">
        <v>772</v>
      </c>
      <c r="AR357" s="81" t="s">
        <v>773</v>
      </c>
      <c r="AS357" s="81">
        <v>4</v>
      </c>
      <c r="AT357" s="81" t="s">
        <v>436</v>
      </c>
      <c r="AU357" s="81" t="s">
        <v>1827</v>
      </c>
      <c r="AV357" s="81">
        <v>1244</v>
      </c>
      <c r="AX357" s="81" t="s">
        <v>772</v>
      </c>
      <c r="AY357" s="81" t="s">
        <v>773</v>
      </c>
      <c r="AZ357" s="81">
        <v>20</v>
      </c>
      <c r="BA357" s="81" t="s">
        <v>436</v>
      </c>
      <c r="BB357" s="81" t="s">
        <v>1123</v>
      </c>
      <c r="BC357" s="81">
        <v>1392</v>
      </c>
      <c r="BE357" s="81" t="s">
        <v>856</v>
      </c>
      <c r="BF357" s="81" t="s">
        <v>857</v>
      </c>
      <c r="BG357" s="81">
        <v>2</v>
      </c>
      <c r="BH357" s="81" t="s">
        <v>436</v>
      </c>
      <c r="BI357" s="81" t="s">
        <v>2122</v>
      </c>
      <c r="BJ357" s="81">
        <v>1568</v>
      </c>
      <c r="BL357" s="81" t="s">
        <v>977</v>
      </c>
      <c r="BM357" s="81" t="s">
        <v>978</v>
      </c>
      <c r="BN357" s="81">
        <v>12</v>
      </c>
      <c r="BO357" s="81" t="s">
        <v>437</v>
      </c>
      <c r="BP357" s="81" t="s">
        <v>2344</v>
      </c>
      <c r="BQ357" s="81">
        <v>1108</v>
      </c>
      <c r="BS357" s="81" t="s">
        <v>871</v>
      </c>
      <c r="BT357" s="81" t="s">
        <v>872</v>
      </c>
      <c r="BU357" s="81">
        <v>12</v>
      </c>
      <c r="BV357" s="81" t="s">
        <v>437</v>
      </c>
      <c r="BW357" s="81" t="s">
        <v>1184</v>
      </c>
      <c r="BX357" s="81">
        <v>1078</v>
      </c>
      <c r="BZ357" s="81" t="s">
        <v>768</v>
      </c>
      <c r="CA357" s="81" t="s">
        <v>769</v>
      </c>
      <c r="CB357" s="81">
        <v>4</v>
      </c>
      <c r="CC357" s="81" t="s">
        <v>436</v>
      </c>
      <c r="CD357" s="81" t="s">
        <v>553</v>
      </c>
      <c r="CE357" s="81">
        <v>1521</v>
      </c>
      <c r="CG357" s="81" t="s">
        <v>924</v>
      </c>
      <c r="CH357" s="81" t="s">
        <v>925</v>
      </c>
      <c r="CI357" s="81">
        <v>12</v>
      </c>
      <c r="CJ357" s="81" t="s">
        <v>436</v>
      </c>
      <c r="CK357" s="81" t="s">
        <v>1148</v>
      </c>
      <c r="CL357" s="81">
        <v>1091</v>
      </c>
      <c r="CN357" s="81" t="s">
        <v>1043</v>
      </c>
      <c r="CO357" s="81" t="s">
        <v>825</v>
      </c>
      <c r="CP357" s="81">
        <v>12</v>
      </c>
      <c r="CQ357" s="81" t="s">
        <v>436</v>
      </c>
      <c r="CR357" s="81" t="s">
        <v>1148</v>
      </c>
      <c r="CS357" s="81">
        <v>1091</v>
      </c>
      <c r="CU357" s="136" t="s">
        <v>737</v>
      </c>
      <c r="CV357" s="136" t="s">
        <v>738</v>
      </c>
      <c r="CW357" s="137">
        <v>12</v>
      </c>
      <c r="CX357" s="136" t="s">
        <v>529</v>
      </c>
      <c r="CY357" s="136" t="s">
        <v>1100</v>
      </c>
      <c r="CZ357" s="138">
        <v>1027</v>
      </c>
      <c r="DB357" s="136" t="s">
        <v>826</v>
      </c>
      <c r="DC357" s="136" t="s">
        <v>827</v>
      </c>
      <c r="DD357" s="137">
        <v>6</v>
      </c>
      <c r="DE357" s="136" t="s">
        <v>436</v>
      </c>
      <c r="DF357" s="136" t="s">
        <v>2070</v>
      </c>
      <c r="DG357" s="144">
        <v>1560</v>
      </c>
      <c r="DI357" s="136" t="s">
        <v>765</v>
      </c>
      <c r="DJ357" s="136" t="s">
        <v>766</v>
      </c>
      <c r="DK357" s="137">
        <v>12</v>
      </c>
      <c r="DL357" s="136" t="s">
        <v>529</v>
      </c>
      <c r="DM357" s="136" t="s">
        <v>1100</v>
      </c>
      <c r="DN357" s="144">
        <v>1027</v>
      </c>
    </row>
    <row r="358" spans="1:118" x14ac:dyDescent="0.25">
      <c r="A358" s="81" t="s">
        <v>979</v>
      </c>
      <c r="B358" s="81" t="s">
        <v>980</v>
      </c>
      <c r="C358" s="81">
        <v>12</v>
      </c>
      <c r="D358" s="81" t="s">
        <v>436</v>
      </c>
      <c r="E358" s="81" t="s">
        <v>1892</v>
      </c>
      <c r="F358" s="81">
        <v>1402</v>
      </c>
      <c r="H358" s="81" t="s">
        <v>745</v>
      </c>
      <c r="I358" s="81" t="s">
        <v>746</v>
      </c>
      <c r="J358" s="81">
        <v>12</v>
      </c>
      <c r="K358" s="81" t="s">
        <v>437</v>
      </c>
      <c r="L358" s="81" t="s">
        <v>1829</v>
      </c>
      <c r="M358" s="81">
        <v>1111</v>
      </c>
      <c r="O358" s="81" t="s">
        <v>770</v>
      </c>
      <c r="P358" s="81" t="s">
        <v>771</v>
      </c>
      <c r="Q358" s="81">
        <v>4</v>
      </c>
      <c r="R358" s="81" t="s">
        <v>437</v>
      </c>
      <c r="S358" s="81" t="s">
        <v>1820</v>
      </c>
      <c r="T358" s="81">
        <v>1097</v>
      </c>
      <c r="V358" s="81" t="s">
        <v>852</v>
      </c>
      <c r="W358" s="81" t="s">
        <v>853</v>
      </c>
      <c r="X358" s="81">
        <v>24</v>
      </c>
      <c r="Y358" s="81" t="s">
        <v>436</v>
      </c>
      <c r="Z358" s="81" t="s">
        <v>1804</v>
      </c>
      <c r="AA358" s="81">
        <v>1192</v>
      </c>
      <c r="AC358" s="81" t="s">
        <v>852</v>
      </c>
      <c r="AD358" s="81" t="s">
        <v>853</v>
      </c>
      <c r="AE358" s="81">
        <v>24</v>
      </c>
      <c r="AF358" s="81" t="s">
        <v>436</v>
      </c>
      <c r="AG358" s="81" t="s">
        <v>1223</v>
      </c>
      <c r="AH358" s="81">
        <v>1045</v>
      </c>
      <c r="AJ358" s="81" t="s">
        <v>852</v>
      </c>
      <c r="AK358" s="81" t="s">
        <v>853</v>
      </c>
      <c r="AL358" s="81">
        <v>12</v>
      </c>
      <c r="AM358" s="81" t="s">
        <v>529</v>
      </c>
      <c r="AN358" s="81" t="s">
        <v>1246</v>
      </c>
      <c r="AO358" s="81">
        <v>1456</v>
      </c>
      <c r="AQ358" s="81" t="s">
        <v>820</v>
      </c>
      <c r="AR358" s="81" t="s">
        <v>821</v>
      </c>
      <c r="AS358" s="81">
        <v>4</v>
      </c>
      <c r="AT358" s="81" t="s">
        <v>436</v>
      </c>
      <c r="AU358" s="81" t="s">
        <v>1827</v>
      </c>
      <c r="AV358" s="81">
        <v>1244</v>
      </c>
      <c r="AX358" s="81" t="s">
        <v>772</v>
      </c>
      <c r="AY358" s="81" t="s">
        <v>773</v>
      </c>
      <c r="AZ358" s="81">
        <v>6</v>
      </c>
      <c r="BA358" s="81" t="s">
        <v>529</v>
      </c>
      <c r="BB358" s="81" t="s">
        <v>1092</v>
      </c>
      <c r="BC358" s="81">
        <v>1209</v>
      </c>
      <c r="BE358" s="81" t="s">
        <v>858</v>
      </c>
      <c r="BF358" s="81" t="s">
        <v>859</v>
      </c>
      <c r="BG358" s="81">
        <v>2</v>
      </c>
      <c r="BH358" s="81" t="s">
        <v>436</v>
      </c>
      <c r="BI358" s="81" t="s">
        <v>2122</v>
      </c>
      <c r="BJ358" s="81">
        <v>1568</v>
      </c>
      <c r="BL358" s="81" t="s">
        <v>814</v>
      </c>
      <c r="BM358" s="81" t="s">
        <v>815</v>
      </c>
      <c r="BN358" s="81">
        <v>12</v>
      </c>
      <c r="BO358" s="81" t="s">
        <v>437</v>
      </c>
      <c r="BP358" s="81" t="s">
        <v>2344</v>
      </c>
      <c r="BQ358" s="81">
        <v>1108</v>
      </c>
      <c r="BS358" s="81" t="s">
        <v>847</v>
      </c>
      <c r="BT358" s="81" t="s">
        <v>848</v>
      </c>
      <c r="BU358" s="81">
        <v>6</v>
      </c>
      <c r="BV358" s="81" t="s">
        <v>437</v>
      </c>
      <c r="BW358" s="81" t="s">
        <v>1184</v>
      </c>
      <c r="BX358" s="81">
        <v>1078</v>
      </c>
      <c r="BZ358" s="81" t="s">
        <v>737</v>
      </c>
      <c r="CA358" s="81" t="s">
        <v>738</v>
      </c>
      <c r="CB358" s="81">
        <v>4</v>
      </c>
      <c r="CC358" s="81" t="s">
        <v>436</v>
      </c>
      <c r="CD358" s="81" t="s">
        <v>553</v>
      </c>
      <c r="CE358" s="81">
        <v>1521</v>
      </c>
      <c r="CG358" s="81" t="s">
        <v>745</v>
      </c>
      <c r="CH358" s="81" t="s">
        <v>746</v>
      </c>
      <c r="CI358" s="81">
        <v>12</v>
      </c>
      <c r="CJ358" s="81" t="s">
        <v>436</v>
      </c>
      <c r="CK358" s="81" t="s">
        <v>1148</v>
      </c>
      <c r="CL358" s="81">
        <v>1091</v>
      </c>
      <c r="CN358" s="81" t="s">
        <v>893</v>
      </c>
      <c r="CO358" s="81" t="s">
        <v>894</v>
      </c>
      <c r="CP358" s="81">
        <v>12</v>
      </c>
      <c r="CQ358" s="81" t="s">
        <v>436</v>
      </c>
      <c r="CR358" s="81" t="s">
        <v>566</v>
      </c>
      <c r="CS358" s="81">
        <v>1535</v>
      </c>
      <c r="CU358" s="136" t="s">
        <v>727</v>
      </c>
      <c r="CV358" s="136" t="s">
        <v>728</v>
      </c>
      <c r="CW358" s="137">
        <v>36</v>
      </c>
      <c r="CX358" s="136" t="s">
        <v>529</v>
      </c>
      <c r="CY358" s="136" t="s">
        <v>1139</v>
      </c>
      <c r="CZ358" s="138">
        <v>1027</v>
      </c>
      <c r="DB358" s="136" t="s">
        <v>826</v>
      </c>
      <c r="DC358" s="136" t="s">
        <v>827</v>
      </c>
      <c r="DD358" s="137">
        <v>26</v>
      </c>
      <c r="DE358" s="136" t="s">
        <v>529</v>
      </c>
      <c r="DF358" s="136" t="s">
        <v>1158</v>
      </c>
      <c r="DG358" s="144">
        <v>1378</v>
      </c>
      <c r="DI358" s="136" t="s">
        <v>810</v>
      </c>
      <c r="DJ358" s="136" t="s">
        <v>811</v>
      </c>
      <c r="DK358" s="137">
        <v>6</v>
      </c>
      <c r="DL358" s="136" t="s">
        <v>437</v>
      </c>
      <c r="DM358" s="136" t="s">
        <v>1180</v>
      </c>
      <c r="DN358" s="144">
        <v>1194</v>
      </c>
    </row>
    <row r="359" spans="1:118" x14ac:dyDescent="0.25">
      <c r="A359" s="81" t="s">
        <v>852</v>
      </c>
      <c r="B359" s="81" t="s">
        <v>853</v>
      </c>
      <c r="C359" s="81">
        <v>36</v>
      </c>
      <c r="D359" s="81" t="s">
        <v>436</v>
      </c>
      <c r="E359" s="81" t="s">
        <v>1892</v>
      </c>
      <c r="F359" s="81">
        <v>1402</v>
      </c>
      <c r="H359" s="81" t="s">
        <v>727</v>
      </c>
      <c r="I359" s="81" t="s">
        <v>728</v>
      </c>
      <c r="J359" s="81">
        <v>2</v>
      </c>
      <c r="K359" s="81" t="s">
        <v>436</v>
      </c>
      <c r="L359" s="81" t="s">
        <v>1201</v>
      </c>
      <c r="M359" s="81">
        <v>1311</v>
      </c>
      <c r="O359" s="81" t="s">
        <v>948</v>
      </c>
      <c r="P359" s="81" t="s">
        <v>985</v>
      </c>
      <c r="Q359" s="81">
        <v>4</v>
      </c>
      <c r="R359" s="81" t="s">
        <v>437</v>
      </c>
      <c r="S359" s="81" t="s">
        <v>1820</v>
      </c>
      <c r="T359" s="81">
        <v>1097</v>
      </c>
      <c r="V359" s="81" t="s">
        <v>895</v>
      </c>
      <c r="W359" s="81" t="s">
        <v>896</v>
      </c>
      <c r="X359" s="81">
        <v>24</v>
      </c>
      <c r="Y359" s="81" t="s">
        <v>436</v>
      </c>
      <c r="Z359" s="81" t="s">
        <v>1804</v>
      </c>
      <c r="AA359" s="81">
        <v>1192</v>
      </c>
      <c r="AC359" s="81" t="s">
        <v>908</v>
      </c>
      <c r="AD359" s="81" t="s">
        <v>909</v>
      </c>
      <c r="AE359" s="81">
        <v>24</v>
      </c>
      <c r="AF359" s="81" t="s">
        <v>436</v>
      </c>
      <c r="AG359" s="81" t="s">
        <v>1223</v>
      </c>
      <c r="AH359" s="81">
        <v>1045</v>
      </c>
      <c r="AJ359" s="81" t="s">
        <v>804</v>
      </c>
      <c r="AK359" s="81" t="s">
        <v>805</v>
      </c>
      <c r="AL359" s="81">
        <v>12</v>
      </c>
      <c r="AM359" s="81" t="s">
        <v>529</v>
      </c>
      <c r="AN359" s="81" t="s">
        <v>1246</v>
      </c>
      <c r="AO359" s="81">
        <v>1456</v>
      </c>
      <c r="AQ359" s="81" t="s">
        <v>733</v>
      </c>
      <c r="AR359" s="81" t="s">
        <v>734</v>
      </c>
      <c r="AS359" s="81">
        <v>4</v>
      </c>
      <c r="AT359" s="81" t="s">
        <v>436</v>
      </c>
      <c r="AU359" s="81" t="s">
        <v>1827</v>
      </c>
      <c r="AV359" s="81">
        <v>1244</v>
      </c>
      <c r="AX359" s="81" t="s">
        <v>772</v>
      </c>
      <c r="AY359" s="81" t="s">
        <v>773</v>
      </c>
      <c r="AZ359" s="81">
        <v>4</v>
      </c>
      <c r="BA359" s="81" t="s">
        <v>529</v>
      </c>
      <c r="BB359" s="81" t="s">
        <v>1150</v>
      </c>
      <c r="BC359" s="81">
        <v>1185</v>
      </c>
      <c r="BE359" s="81" t="s">
        <v>836</v>
      </c>
      <c r="BF359" s="81" t="s">
        <v>837</v>
      </c>
      <c r="BG359" s="81">
        <v>2</v>
      </c>
      <c r="BH359" s="81" t="s">
        <v>436</v>
      </c>
      <c r="BI359" s="81" t="s">
        <v>2122</v>
      </c>
      <c r="BJ359" s="81">
        <v>1568</v>
      </c>
      <c r="BL359" s="81" t="s">
        <v>751</v>
      </c>
      <c r="BM359" s="81" t="s">
        <v>752</v>
      </c>
      <c r="BN359" s="81">
        <v>12</v>
      </c>
      <c r="BO359" s="81" t="s">
        <v>437</v>
      </c>
      <c r="BP359" s="81" t="s">
        <v>2344</v>
      </c>
      <c r="BQ359" s="81">
        <v>1108</v>
      </c>
      <c r="BS359" s="81" t="s">
        <v>878</v>
      </c>
      <c r="BT359" s="81" t="s">
        <v>879</v>
      </c>
      <c r="BU359" s="81">
        <v>6</v>
      </c>
      <c r="BV359" s="81" t="s">
        <v>437</v>
      </c>
      <c r="BW359" s="81" t="s">
        <v>1184</v>
      </c>
      <c r="BX359" s="81">
        <v>1078</v>
      </c>
      <c r="BZ359" s="81" t="s">
        <v>755</v>
      </c>
      <c r="CA359" s="81" t="s">
        <v>756</v>
      </c>
      <c r="CB359" s="81">
        <v>24</v>
      </c>
      <c r="CC359" s="81" t="s">
        <v>529</v>
      </c>
      <c r="CD359" s="81" t="s">
        <v>1168</v>
      </c>
      <c r="CE359" s="81">
        <v>1001</v>
      </c>
      <c r="CG359" s="81" t="s">
        <v>785</v>
      </c>
      <c r="CH359" s="81" t="s">
        <v>786</v>
      </c>
      <c r="CI359" s="81">
        <v>12</v>
      </c>
      <c r="CJ359" s="81" t="s">
        <v>436</v>
      </c>
      <c r="CK359" s="81" t="s">
        <v>1148</v>
      </c>
      <c r="CL359" s="81">
        <v>1091</v>
      </c>
      <c r="CN359" s="81" t="s">
        <v>893</v>
      </c>
      <c r="CO359" s="81" t="s">
        <v>894</v>
      </c>
      <c r="CP359" s="81">
        <v>12</v>
      </c>
      <c r="CQ359" s="81" t="s">
        <v>436</v>
      </c>
      <c r="CR359" s="81" t="s">
        <v>2221</v>
      </c>
      <c r="CS359" s="81">
        <v>1392</v>
      </c>
      <c r="CU359" s="136" t="s">
        <v>828</v>
      </c>
      <c r="CV359" s="136" t="s">
        <v>829</v>
      </c>
      <c r="CW359" s="137">
        <v>12</v>
      </c>
      <c r="CX359" s="136" t="s">
        <v>529</v>
      </c>
      <c r="CY359" s="136" t="s">
        <v>1100</v>
      </c>
      <c r="CZ359" s="138">
        <v>1027</v>
      </c>
      <c r="DB359" s="136" t="s">
        <v>826</v>
      </c>
      <c r="DC359" s="136" t="s">
        <v>827</v>
      </c>
      <c r="DD359" s="137">
        <v>10</v>
      </c>
      <c r="DE359" s="136" t="s">
        <v>436</v>
      </c>
      <c r="DF359" s="136" t="s">
        <v>2407</v>
      </c>
      <c r="DG359" s="144">
        <v>1117</v>
      </c>
      <c r="DI359" s="136" t="s">
        <v>810</v>
      </c>
      <c r="DJ359" s="136" t="s">
        <v>811</v>
      </c>
      <c r="DK359" s="137">
        <v>6</v>
      </c>
      <c r="DL359" s="136" t="s">
        <v>436</v>
      </c>
      <c r="DM359" s="136" t="s">
        <v>2070</v>
      </c>
      <c r="DN359" s="144">
        <v>1560</v>
      </c>
    </row>
    <row r="360" spans="1:118" x14ac:dyDescent="0.25">
      <c r="A360" s="81" t="s">
        <v>895</v>
      </c>
      <c r="B360" s="81" t="s">
        <v>896</v>
      </c>
      <c r="C360" s="81">
        <v>12</v>
      </c>
      <c r="D360" s="81" t="s">
        <v>436</v>
      </c>
      <c r="E360" s="81" t="s">
        <v>1892</v>
      </c>
      <c r="F360" s="81">
        <v>1402</v>
      </c>
      <c r="H360" s="81" t="s">
        <v>737</v>
      </c>
      <c r="I360" s="81" t="s">
        <v>738</v>
      </c>
      <c r="J360" s="81">
        <v>2</v>
      </c>
      <c r="K360" s="81" t="s">
        <v>436</v>
      </c>
      <c r="L360" s="81" t="s">
        <v>1201</v>
      </c>
      <c r="M360" s="81">
        <v>1311</v>
      </c>
      <c r="O360" s="81" t="s">
        <v>1039</v>
      </c>
      <c r="P360" s="81" t="s">
        <v>1040</v>
      </c>
      <c r="Q360" s="81">
        <v>6</v>
      </c>
      <c r="R360" s="81" t="s">
        <v>529</v>
      </c>
      <c r="S360" s="81" t="s">
        <v>1886</v>
      </c>
      <c r="T360" s="81">
        <v>1089</v>
      </c>
      <c r="V360" s="81" t="s">
        <v>770</v>
      </c>
      <c r="W360" s="81" t="s">
        <v>771</v>
      </c>
      <c r="X360" s="81">
        <v>4</v>
      </c>
      <c r="Y360" s="81" t="s">
        <v>436</v>
      </c>
      <c r="Z360" s="81" t="s">
        <v>1804</v>
      </c>
      <c r="AA360" s="81">
        <v>1192</v>
      </c>
      <c r="AC360" s="81" t="s">
        <v>814</v>
      </c>
      <c r="AD360" s="81" t="s">
        <v>815</v>
      </c>
      <c r="AE360" s="81">
        <v>24</v>
      </c>
      <c r="AF360" s="81" t="s">
        <v>436</v>
      </c>
      <c r="AG360" s="81" t="s">
        <v>1223</v>
      </c>
      <c r="AH360" s="81">
        <v>1045</v>
      </c>
      <c r="AJ360" s="81" t="s">
        <v>1071</v>
      </c>
      <c r="AK360" s="81" t="s">
        <v>1072</v>
      </c>
      <c r="AL360" s="81">
        <v>4</v>
      </c>
      <c r="AM360" s="81" t="s">
        <v>529</v>
      </c>
      <c r="AN360" s="81" t="s">
        <v>1247</v>
      </c>
      <c r="AO360" s="81">
        <v>1054</v>
      </c>
      <c r="AQ360" s="81" t="s">
        <v>852</v>
      </c>
      <c r="AR360" s="81" t="s">
        <v>853</v>
      </c>
      <c r="AS360" s="81">
        <v>12</v>
      </c>
      <c r="AT360" s="81" t="s">
        <v>436</v>
      </c>
      <c r="AU360" s="81" t="s">
        <v>1827</v>
      </c>
      <c r="AV360" s="81">
        <v>1244</v>
      </c>
      <c r="AX360" s="81" t="s">
        <v>772</v>
      </c>
      <c r="AY360" s="81" t="s">
        <v>773</v>
      </c>
      <c r="AZ360" s="81">
        <v>4</v>
      </c>
      <c r="BA360" s="81" t="s">
        <v>436</v>
      </c>
      <c r="BB360" s="81" t="s">
        <v>1108</v>
      </c>
      <c r="BC360" s="81">
        <v>1240</v>
      </c>
      <c r="BE360" s="81" t="s">
        <v>885</v>
      </c>
      <c r="BF360" s="81" t="s">
        <v>886</v>
      </c>
      <c r="BG360" s="81">
        <v>2</v>
      </c>
      <c r="BH360" s="81" t="s">
        <v>436</v>
      </c>
      <c r="BI360" s="81" t="s">
        <v>2122</v>
      </c>
      <c r="BJ360" s="81">
        <v>1568</v>
      </c>
      <c r="BL360" s="81" t="s">
        <v>1015</v>
      </c>
      <c r="BM360" s="81" t="s">
        <v>1016</v>
      </c>
      <c r="BN360" s="81">
        <v>12</v>
      </c>
      <c r="BO360" s="81" t="s">
        <v>437</v>
      </c>
      <c r="BP360" s="81" t="s">
        <v>2344</v>
      </c>
      <c r="BQ360" s="81">
        <v>1108</v>
      </c>
      <c r="BS360" s="81" t="s">
        <v>2230</v>
      </c>
      <c r="BT360" s="81" t="s">
        <v>866</v>
      </c>
      <c r="BU360" s="81">
        <v>6</v>
      </c>
      <c r="BV360" s="81" t="s">
        <v>436</v>
      </c>
      <c r="BW360" s="81" t="s">
        <v>1122</v>
      </c>
      <c r="BX360" s="81">
        <v>1213</v>
      </c>
      <c r="BZ360" s="81" t="s">
        <v>816</v>
      </c>
      <c r="CA360" s="81" t="s">
        <v>817</v>
      </c>
      <c r="CB360" s="81">
        <v>6</v>
      </c>
      <c r="CC360" s="81" t="s">
        <v>529</v>
      </c>
      <c r="CD360" s="81" t="s">
        <v>1168</v>
      </c>
      <c r="CE360" s="81">
        <v>1001</v>
      </c>
      <c r="CG360" s="81" t="s">
        <v>802</v>
      </c>
      <c r="CH360" s="81" t="s">
        <v>803</v>
      </c>
      <c r="CI360" s="81">
        <v>2</v>
      </c>
      <c r="CJ360" s="81" t="s">
        <v>436</v>
      </c>
      <c r="CK360" s="81" t="s">
        <v>1148</v>
      </c>
      <c r="CL360" s="81">
        <v>1091</v>
      </c>
      <c r="CN360" s="81" t="s">
        <v>942</v>
      </c>
      <c r="CO360" s="81" t="s">
        <v>943</v>
      </c>
      <c r="CP360" s="81">
        <v>12</v>
      </c>
      <c r="CQ360" s="81" t="s">
        <v>436</v>
      </c>
      <c r="CR360" s="81" t="s">
        <v>1148</v>
      </c>
      <c r="CS360" s="81">
        <v>1091</v>
      </c>
      <c r="CU360" s="136" t="s">
        <v>729</v>
      </c>
      <c r="CV360" s="136" t="s">
        <v>730</v>
      </c>
      <c r="CW360" s="137">
        <v>36</v>
      </c>
      <c r="CX360" s="136" t="s">
        <v>529</v>
      </c>
      <c r="CY360" s="136" t="s">
        <v>1100</v>
      </c>
      <c r="CZ360" s="138">
        <v>1027</v>
      </c>
      <c r="DB360" s="136" t="s">
        <v>826</v>
      </c>
      <c r="DC360" s="136" t="s">
        <v>827</v>
      </c>
      <c r="DD360" s="137">
        <v>6</v>
      </c>
      <c r="DE360" s="136" t="s">
        <v>436</v>
      </c>
      <c r="DF360" s="136" t="s">
        <v>1159</v>
      </c>
      <c r="DG360" s="144">
        <v>1513</v>
      </c>
      <c r="DI360" s="136" t="s">
        <v>810</v>
      </c>
      <c r="DJ360" s="136" t="s">
        <v>811</v>
      </c>
      <c r="DK360" s="137">
        <v>4</v>
      </c>
      <c r="DL360" s="136" t="s">
        <v>529</v>
      </c>
      <c r="DM360" s="136" t="s">
        <v>1132</v>
      </c>
      <c r="DN360" s="144">
        <v>1081</v>
      </c>
    </row>
    <row r="361" spans="1:118" x14ac:dyDescent="0.25">
      <c r="A361" s="81" t="s">
        <v>804</v>
      </c>
      <c r="B361" s="81" t="s">
        <v>805</v>
      </c>
      <c r="C361" s="81">
        <v>12</v>
      </c>
      <c r="D361" s="81" t="s">
        <v>436</v>
      </c>
      <c r="E361" s="81" t="s">
        <v>1892</v>
      </c>
      <c r="F361" s="81">
        <v>1402</v>
      </c>
      <c r="H361" s="81" t="s">
        <v>847</v>
      </c>
      <c r="I361" s="81" t="s">
        <v>848</v>
      </c>
      <c r="J361" s="81">
        <v>6</v>
      </c>
      <c r="K361" s="81" t="s">
        <v>529</v>
      </c>
      <c r="L361" s="81" t="s">
        <v>1167</v>
      </c>
      <c r="M361" s="81">
        <v>1031</v>
      </c>
      <c r="O361" s="81" t="s">
        <v>774</v>
      </c>
      <c r="P361" s="81" t="s">
        <v>775</v>
      </c>
      <c r="Q361" s="81">
        <v>6</v>
      </c>
      <c r="R361" s="81" t="s">
        <v>529</v>
      </c>
      <c r="S361" s="81" t="s">
        <v>1203</v>
      </c>
      <c r="T361" s="81">
        <v>1440</v>
      </c>
      <c r="V361" s="81" t="s">
        <v>780</v>
      </c>
      <c r="W361" s="81" t="s">
        <v>781</v>
      </c>
      <c r="X361" s="81">
        <v>12</v>
      </c>
      <c r="Y361" s="81" t="s">
        <v>529</v>
      </c>
      <c r="Z361" s="81" t="s">
        <v>1751</v>
      </c>
      <c r="AA361" s="81">
        <v>1199</v>
      </c>
      <c r="AC361" s="81" t="s">
        <v>871</v>
      </c>
      <c r="AD361" s="81" t="s">
        <v>872</v>
      </c>
      <c r="AE361" s="81">
        <v>12</v>
      </c>
      <c r="AF361" s="81" t="s">
        <v>529</v>
      </c>
      <c r="AG361" s="81" t="s">
        <v>1093</v>
      </c>
      <c r="AH361" s="81">
        <v>1089</v>
      </c>
      <c r="AJ361" s="81" t="s">
        <v>956</v>
      </c>
      <c r="AK361" s="81" t="s">
        <v>957</v>
      </c>
      <c r="AL361" s="81">
        <v>2</v>
      </c>
      <c r="AM361" s="81" t="s">
        <v>529</v>
      </c>
      <c r="AN361" s="81" t="s">
        <v>1247</v>
      </c>
      <c r="AO361" s="81">
        <v>1054</v>
      </c>
      <c r="AQ361" s="81" t="s">
        <v>745</v>
      </c>
      <c r="AR361" s="81" t="s">
        <v>746</v>
      </c>
      <c r="AS361" s="81">
        <v>12</v>
      </c>
      <c r="AT361" s="81" t="s">
        <v>436</v>
      </c>
      <c r="AU361" s="81" t="s">
        <v>1827</v>
      </c>
      <c r="AV361" s="81">
        <v>1244</v>
      </c>
      <c r="AX361" s="81" t="s">
        <v>772</v>
      </c>
      <c r="AY361" s="81" t="s">
        <v>773</v>
      </c>
      <c r="AZ361" s="81">
        <v>4</v>
      </c>
      <c r="BA361" s="81" t="s">
        <v>436</v>
      </c>
      <c r="BB361" s="81" t="s">
        <v>2060</v>
      </c>
      <c r="BC361" s="81">
        <v>1098</v>
      </c>
      <c r="BE361" s="81" t="s">
        <v>860</v>
      </c>
      <c r="BF361" s="81" t="s">
        <v>861</v>
      </c>
      <c r="BG361" s="81">
        <v>6</v>
      </c>
      <c r="BH361" s="81" t="s">
        <v>436</v>
      </c>
      <c r="BI361" s="81" t="s">
        <v>1152</v>
      </c>
      <c r="BJ361" s="81">
        <v>1013</v>
      </c>
      <c r="BL361" s="81" t="s">
        <v>804</v>
      </c>
      <c r="BM361" s="81" t="s">
        <v>805</v>
      </c>
      <c r="BN361" s="81">
        <v>12</v>
      </c>
      <c r="BO361" s="81" t="s">
        <v>437</v>
      </c>
      <c r="BP361" s="81" t="s">
        <v>2344</v>
      </c>
      <c r="BQ361" s="81">
        <v>1108</v>
      </c>
      <c r="BS361" s="81" t="s">
        <v>847</v>
      </c>
      <c r="BT361" s="81" t="s">
        <v>848</v>
      </c>
      <c r="BU361" s="81">
        <v>6</v>
      </c>
      <c r="BV361" s="81" t="s">
        <v>436</v>
      </c>
      <c r="BW361" s="81" t="s">
        <v>1122</v>
      </c>
      <c r="BX361" s="81">
        <v>1213</v>
      </c>
      <c r="BZ361" s="81" t="s">
        <v>727</v>
      </c>
      <c r="CA361" s="81" t="s">
        <v>728</v>
      </c>
      <c r="CB361" s="81">
        <v>20</v>
      </c>
      <c r="CC361" s="81" t="s">
        <v>529</v>
      </c>
      <c r="CD361" s="81" t="s">
        <v>1168</v>
      </c>
      <c r="CE361" s="81">
        <v>1001</v>
      </c>
      <c r="CG361" s="81" t="s">
        <v>830</v>
      </c>
      <c r="CH361" s="81" t="s">
        <v>831</v>
      </c>
      <c r="CI361" s="81">
        <v>10</v>
      </c>
      <c r="CJ361" s="81" t="s">
        <v>436</v>
      </c>
      <c r="CK361" s="81" t="s">
        <v>559</v>
      </c>
      <c r="CL361" s="81">
        <v>1529</v>
      </c>
      <c r="CN361" s="81" t="s">
        <v>2320</v>
      </c>
      <c r="CO361" s="81" t="s">
        <v>784</v>
      </c>
      <c r="CP361" s="81">
        <v>12</v>
      </c>
      <c r="CQ361" s="81" t="s">
        <v>436</v>
      </c>
      <c r="CR361" s="81" t="s">
        <v>1148</v>
      </c>
      <c r="CS361" s="81">
        <v>1091</v>
      </c>
      <c r="CU361" s="136" t="s">
        <v>830</v>
      </c>
      <c r="CV361" s="136" t="s">
        <v>831</v>
      </c>
      <c r="CW361" s="137">
        <v>124</v>
      </c>
      <c r="CX361" s="136" t="s">
        <v>437</v>
      </c>
      <c r="CY361" s="136" t="s">
        <v>1094</v>
      </c>
      <c r="CZ361" s="138">
        <v>1097</v>
      </c>
      <c r="DB361" s="136" t="s">
        <v>826</v>
      </c>
      <c r="DC361" s="136" t="s">
        <v>827</v>
      </c>
      <c r="DD361" s="137">
        <v>50</v>
      </c>
      <c r="DE361" s="136" t="s">
        <v>437</v>
      </c>
      <c r="DF361" s="136" t="s">
        <v>1187</v>
      </c>
      <c r="DG361" s="144">
        <v>1003</v>
      </c>
      <c r="DI361" s="136" t="s">
        <v>810</v>
      </c>
      <c r="DJ361" s="136" t="s">
        <v>811</v>
      </c>
      <c r="DK361" s="137">
        <v>6</v>
      </c>
      <c r="DL361" s="136" t="s">
        <v>529</v>
      </c>
      <c r="DM361" s="136" t="s">
        <v>1726</v>
      </c>
      <c r="DN361" s="144">
        <v>1373</v>
      </c>
    </row>
    <row r="362" spans="1:118" x14ac:dyDescent="0.25">
      <c r="A362" s="81" t="s">
        <v>889</v>
      </c>
      <c r="B362" s="81" t="s">
        <v>890</v>
      </c>
      <c r="C362" s="81">
        <v>2</v>
      </c>
      <c r="D362" s="81" t="s">
        <v>436</v>
      </c>
      <c r="E362" s="81" t="s">
        <v>1892</v>
      </c>
      <c r="F362" s="81">
        <v>1402</v>
      </c>
      <c r="H362" s="81" t="s">
        <v>878</v>
      </c>
      <c r="I362" s="81" t="s">
        <v>879</v>
      </c>
      <c r="J362" s="81">
        <v>6</v>
      </c>
      <c r="K362" s="81" t="s">
        <v>529</v>
      </c>
      <c r="L362" s="81" t="s">
        <v>1167</v>
      </c>
      <c r="M362" s="81">
        <v>1031</v>
      </c>
      <c r="O362" s="81" t="s">
        <v>887</v>
      </c>
      <c r="P362" s="81" t="s">
        <v>888</v>
      </c>
      <c r="Q362" s="81">
        <v>2</v>
      </c>
      <c r="R362" s="81" t="s">
        <v>529</v>
      </c>
      <c r="S362" s="81" t="s">
        <v>1887</v>
      </c>
      <c r="T362" s="81">
        <v>1093</v>
      </c>
      <c r="V362" s="81" t="s">
        <v>852</v>
      </c>
      <c r="W362" s="81" t="s">
        <v>853</v>
      </c>
      <c r="X362" s="81">
        <v>12</v>
      </c>
      <c r="Y362" s="81" t="s">
        <v>529</v>
      </c>
      <c r="Z362" s="81" t="s">
        <v>1751</v>
      </c>
      <c r="AA362" s="81">
        <v>1199</v>
      </c>
      <c r="AC362" s="81" t="s">
        <v>852</v>
      </c>
      <c r="AD362" s="81" t="s">
        <v>853</v>
      </c>
      <c r="AE362" s="81">
        <v>24</v>
      </c>
      <c r="AF362" s="81" t="s">
        <v>436</v>
      </c>
      <c r="AG362" s="81" t="s">
        <v>1734</v>
      </c>
      <c r="AH362" s="81">
        <v>1118</v>
      </c>
      <c r="AJ362" s="81" t="s">
        <v>1067</v>
      </c>
      <c r="AK362" s="81" t="s">
        <v>1068</v>
      </c>
      <c r="AL362" s="81">
        <v>4</v>
      </c>
      <c r="AM362" s="81" t="s">
        <v>529</v>
      </c>
      <c r="AN362" s="81" t="s">
        <v>1247</v>
      </c>
      <c r="AO362" s="81">
        <v>1054</v>
      </c>
      <c r="AQ362" s="81" t="s">
        <v>757</v>
      </c>
      <c r="AR362" s="81" t="s">
        <v>758</v>
      </c>
      <c r="AS362" s="81">
        <v>12</v>
      </c>
      <c r="AT362" s="81" t="s">
        <v>436</v>
      </c>
      <c r="AU362" s="81" t="s">
        <v>2049</v>
      </c>
      <c r="AV362" s="81">
        <v>1549</v>
      </c>
      <c r="AX362" s="81" t="s">
        <v>772</v>
      </c>
      <c r="AY362" s="81" t="s">
        <v>773</v>
      </c>
      <c r="AZ362" s="81">
        <v>8</v>
      </c>
      <c r="BA362" s="81" t="s">
        <v>436</v>
      </c>
      <c r="BB362" s="81" t="s">
        <v>551</v>
      </c>
      <c r="BC362" s="81">
        <v>1518</v>
      </c>
      <c r="BE362" s="81" t="s">
        <v>867</v>
      </c>
      <c r="BF362" s="81" t="s">
        <v>868</v>
      </c>
      <c r="BG362" s="81">
        <v>8</v>
      </c>
      <c r="BH362" s="81" t="s">
        <v>436</v>
      </c>
      <c r="BI362" s="81" t="s">
        <v>1152</v>
      </c>
      <c r="BJ362" s="81">
        <v>1013</v>
      </c>
      <c r="BL362" s="81" t="s">
        <v>780</v>
      </c>
      <c r="BM362" s="81" t="s">
        <v>781</v>
      </c>
      <c r="BN362" s="81">
        <v>12</v>
      </c>
      <c r="BO362" s="81" t="s">
        <v>437</v>
      </c>
      <c r="BP362" s="81" t="s">
        <v>2344</v>
      </c>
      <c r="BQ362" s="81">
        <v>1108</v>
      </c>
      <c r="BS362" s="81" t="s">
        <v>820</v>
      </c>
      <c r="BT362" s="81" t="s">
        <v>821</v>
      </c>
      <c r="BU362" s="81">
        <v>2</v>
      </c>
      <c r="BV362" s="81" t="s">
        <v>529</v>
      </c>
      <c r="BW362" s="81" t="s">
        <v>2176</v>
      </c>
      <c r="BX362" s="81">
        <v>1555</v>
      </c>
      <c r="BZ362" s="81" t="s">
        <v>729</v>
      </c>
      <c r="CA362" s="81" t="s">
        <v>730</v>
      </c>
      <c r="CB362" s="81">
        <v>6</v>
      </c>
      <c r="CC362" s="81" t="s">
        <v>529</v>
      </c>
      <c r="CD362" s="81" t="s">
        <v>1168</v>
      </c>
      <c r="CE362" s="81">
        <v>1001</v>
      </c>
      <c r="CG362" s="81" t="s">
        <v>849</v>
      </c>
      <c r="CH362" s="81" t="s">
        <v>850</v>
      </c>
      <c r="CI362" s="81">
        <v>10</v>
      </c>
      <c r="CJ362" s="81" t="s">
        <v>436</v>
      </c>
      <c r="CK362" s="81" t="s">
        <v>559</v>
      </c>
      <c r="CL362" s="81">
        <v>1529</v>
      </c>
      <c r="CN362" s="81" t="s">
        <v>873</v>
      </c>
      <c r="CO362" s="81" t="s">
        <v>874</v>
      </c>
      <c r="CP362" s="81">
        <v>4</v>
      </c>
      <c r="CQ362" s="81" t="s">
        <v>437</v>
      </c>
      <c r="CR362" s="81" t="s">
        <v>1186</v>
      </c>
      <c r="CS362" s="81">
        <v>1043</v>
      </c>
      <c r="CU362" s="136" t="s">
        <v>745</v>
      </c>
      <c r="CV362" s="136" t="s">
        <v>746</v>
      </c>
      <c r="CW362" s="137">
        <v>12</v>
      </c>
      <c r="CX362" s="136" t="s">
        <v>436</v>
      </c>
      <c r="CY362" s="136" t="s">
        <v>1159</v>
      </c>
      <c r="CZ362" s="138">
        <v>1513</v>
      </c>
      <c r="DB362" s="136" t="s">
        <v>826</v>
      </c>
      <c r="DC362" s="136" t="s">
        <v>827</v>
      </c>
      <c r="DD362" s="137">
        <v>10</v>
      </c>
      <c r="DE362" s="136" t="s">
        <v>529</v>
      </c>
      <c r="DF362" s="136" t="s">
        <v>1713</v>
      </c>
      <c r="DG362" s="144">
        <v>1145</v>
      </c>
      <c r="DI362" s="136" t="s">
        <v>810</v>
      </c>
      <c r="DJ362" s="136" t="s">
        <v>811</v>
      </c>
      <c r="DK362" s="137">
        <v>4</v>
      </c>
      <c r="DL362" s="136" t="s">
        <v>436</v>
      </c>
      <c r="DM362" s="136" t="s">
        <v>1698</v>
      </c>
      <c r="DN362" s="144">
        <v>1251</v>
      </c>
    </row>
    <row r="363" spans="1:118" x14ac:dyDescent="0.25">
      <c r="A363" s="81" t="s">
        <v>914</v>
      </c>
      <c r="B363" s="81" t="s">
        <v>915</v>
      </c>
      <c r="C363" s="81">
        <v>10</v>
      </c>
      <c r="D363" s="81" t="s">
        <v>529</v>
      </c>
      <c r="E363" s="81" t="s">
        <v>1238</v>
      </c>
      <c r="F363" s="81">
        <v>1399</v>
      </c>
      <c r="H363" s="81" t="s">
        <v>864</v>
      </c>
      <c r="I363" s="81" t="s">
        <v>865</v>
      </c>
      <c r="J363" s="81">
        <v>4</v>
      </c>
      <c r="K363" s="81" t="s">
        <v>529</v>
      </c>
      <c r="L363" s="81" t="s">
        <v>1167</v>
      </c>
      <c r="M363" s="81">
        <v>1031</v>
      </c>
      <c r="O363" s="81" t="s">
        <v>875</v>
      </c>
      <c r="P363" s="81" t="s">
        <v>876</v>
      </c>
      <c r="Q363" s="81">
        <v>2</v>
      </c>
      <c r="R363" s="81" t="s">
        <v>529</v>
      </c>
      <c r="S363" s="81" t="s">
        <v>1887</v>
      </c>
      <c r="T363" s="81">
        <v>1093</v>
      </c>
      <c r="V363" s="81" t="s">
        <v>895</v>
      </c>
      <c r="W363" s="81" t="s">
        <v>896</v>
      </c>
      <c r="X363" s="81">
        <v>12</v>
      </c>
      <c r="Y363" s="81" t="s">
        <v>529</v>
      </c>
      <c r="Z363" s="81" t="s">
        <v>1751</v>
      </c>
      <c r="AA363" s="81">
        <v>1199</v>
      </c>
      <c r="AC363" s="81" t="s">
        <v>852</v>
      </c>
      <c r="AD363" s="81" t="s">
        <v>853</v>
      </c>
      <c r="AE363" s="81">
        <v>24</v>
      </c>
      <c r="AF363" s="81" t="s">
        <v>436</v>
      </c>
      <c r="AG363" s="81" t="s">
        <v>566</v>
      </c>
      <c r="AH363" s="81">
        <v>1535</v>
      </c>
      <c r="AJ363" s="81" t="s">
        <v>997</v>
      </c>
      <c r="AK363" s="81" t="s">
        <v>998</v>
      </c>
      <c r="AL363" s="81">
        <v>2</v>
      </c>
      <c r="AM363" s="81" t="s">
        <v>436</v>
      </c>
      <c r="AN363" s="81" t="s">
        <v>1248</v>
      </c>
      <c r="AO363" s="81">
        <v>1186</v>
      </c>
      <c r="AQ363" s="81" t="s">
        <v>926</v>
      </c>
      <c r="AR363" s="81" t="s">
        <v>927</v>
      </c>
      <c r="AS363" s="81">
        <v>2</v>
      </c>
      <c r="AT363" s="81" t="s">
        <v>436</v>
      </c>
      <c r="AU363" s="81" t="s">
        <v>2049</v>
      </c>
      <c r="AV363" s="81">
        <v>1549</v>
      </c>
      <c r="AX363" s="81" t="s">
        <v>772</v>
      </c>
      <c r="AY363" s="81" t="s">
        <v>773</v>
      </c>
      <c r="AZ363" s="81">
        <v>6</v>
      </c>
      <c r="BA363" s="81" t="s">
        <v>529</v>
      </c>
      <c r="BB363" s="81" t="s">
        <v>1185</v>
      </c>
      <c r="BC363" s="81">
        <v>1101</v>
      </c>
      <c r="BE363" s="81" t="s">
        <v>862</v>
      </c>
      <c r="BF363" s="81" t="s">
        <v>863</v>
      </c>
      <c r="BG363" s="81">
        <v>4</v>
      </c>
      <c r="BH363" s="81" t="s">
        <v>436</v>
      </c>
      <c r="BI363" s="81" t="s">
        <v>1152</v>
      </c>
      <c r="BJ363" s="81">
        <v>1013</v>
      </c>
      <c r="BL363" s="81" t="s">
        <v>782</v>
      </c>
      <c r="BM363" s="81" t="s">
        <v>783</v>
      </c>
      <c r="BN363" s="81">
        <v>12</v>
      </c>
      <c r="BO363" s="81" t="s">
        <v>437</v>
      </c>
      <c r="BP363" s="81" t="s">
        <v>2344</v>
      </c>
      <c r="BQ363" s="81">
        <v>1108</v>
      </c>
      <c r="BS363" s="81" t="s">
        <v>2321</v>
      </c>
      <c r="BT363" s="81" t="s">
        <v>901</v>
      </c>
      <c r="BU363" s="81">
        <v>1</v>
      </c>
      <c r="BV363" s="81" t="s">
        <v>436</v>
      </c>
      <c r="BW363" s="81" t="s">
        <v>1165</v>
      </c>
      <c r="BX363" s="81">
        <v>1531</v>
      </c>
      <c r="BZ363" s="81" t="s">
        <v>1034</v>
      </c>
      <c r="CA363" s="81" t="s">
        <v>987</v>
      </c>
      <c r="CB363" s="81">
        <v>60</v>
      </c>
      <c r="CC363" s="81" t="s">
        <v>529</v>
      </c>
      <c r="CD363" s="81" t="s">
        <v>1168</v>
      </c>
      <c r="CE363" s="81">
        <v>1001</v>
      </c>
      <c r="CG363" s="81" t="s">
        <v>733</v>
      </c>
      <c r="CH363" s="81" t="s">
        <v>734</v>
      </c>
      <c r="CI363" s="81">
        <v>10</v>
      </c>
      <c r="CJ363" s="81" t="s">
        <v>436</v>
      </c>
      <c r="CK363" s="81" t="s">
        <v>559</v>
      </c>
      <c r="CL363" s="81">
        <v>1529</v>
      </c>
      <c r="CN363" s="81" t="s">
        <v>867</v>
      </c>
      <c r="CO363" s="81" t="s">
        <v>868</v>
      </c>
      <c r="CP363" s="81">
        <v>4</v>
      </c>
      <c r="CQ363" s="81" t="s">
        <v>437</v>
      </c>
      <c r="CR363" s="81" t="s">
        <v>1186</v>
      </c>
      <c r="CS363" s="81">
        <v>1043</v>
      </c>
      <c r="CU363" s="136" t="s">
        <v>1931</v>
      </c>
      <c r="CV363" s="136" t="s">
        <v>909</v>
      </c>
      <c r="CW363" s="137">
        <v>12</v>
      </c>
      <c r="CX363" s="136" t="s">
        <v>436</v>
      </c>
      <c r="CY363" s="136" t="s">
        <v>1159</v>
      </c>
      <c r="CZ363" s="138">
        <v>1513</v>
      </c>
      <c r="DB363" s="136" t="s">
        <v>826</v>
      </c>
      <c r="DC363" s="136" t="s">
        <v>827</v>
      </c>
      <c r="DD363" s="137">
        <v>20</v>
      </c>
      <c r="DE363" s="136" t="s">
        <v>436</v>
      </c>
      <c r="DF363" s="136" t="s">
        <v>2409</v>
      </c>
      <c r="DG363" s="144">
        <v>1013</v>
      </c>
      <c r="DI363" s="136" t="s">
        <v>810</v>
      </c>
      <c r="DJ363" s="136" t="s">
        <v>811</v>
      </c>
      <c r="DK363" s="137">
        <v>6</v>
      </c>
      <c r="DL363" s="136" t="s">
        <v>436</v>
      </c>
      <c r="DM363" s="136" t="s">
        <v>1110</v>
      </c>
      <c r="DN363" s="144">
        <v>1253</v>
      </c>
    </row>
    <row r="364" spans="1:118" x14ac:dyDescent="0.25">
      <c r="A364" s="81" t="s">
        <v>867</v>
      </c>
      <c r="B364" s="81" t="s">
        <v>868</v>
      </c>
      <c r="C364" s="81">
        <v>6</v>
      </c>
      <c r="D364" s="81" t="s">
        <v>529</v>
      </c>
      <c r="E364" s="81" t="s">
        <v>1238</v>
      </c>
      <c r="F364" s="81">
        <v>1399</v>
      </c>
      <c r="H364" s="81" t="s">
        <v>804</v>
      </c>
      <c r="I364" s="81" t="s">
        <v>805</v>
      </c>
      <c r="J364" s="81">
        <v>12</v>
      </c>
      <c r="K364" s="81" t="s">
        <v>529</v>
      </c>
      <c r="L364" s="81" t="s">
        <v>1167</v>
      </c>
      <c r="M364" s="81">
        <v>1031</v>
      </c>
      <c r="O364" s="81" t="s">
        <v>906</v>
      </c>
      <c r="P364" s="81" t="s">
        <v>907</v>
      </c>
      <c r="Q364" s="81">
        <v>2</v>
      </c>
      <c r="R364" s="81" t="s">
        <v>529</v>
      </c>
      <c r="S364" s="81" t="s">
        <v>1887</v>
      </c>
      <c r="T364" s="81">
        <v>1093</v>
      </c>
      <c r="V364" s="81" t="s">
        <v>983</v>
      </c>
      <c r="W364" s="81" t="s">
        <v>984</v>
      </c>
      <c r="X364" s="81">
        <v>4</v>
      </c>
      <c r="Y364" s="81" t="s">
        <v>529</v>
      </c>
      <c r="Z364" s="81" t="s">
        <v>1751</v>
      </c>
      <c r="AA364" s="81">
        <v>1199</v>
      </c>
      <c r="AC364" s="81" t="s">
        <v>852</v>
      </c>
      <c r="AD364" s="81" t="s">
        <v>853</v>
      </c>
      <c r="AE364" s="81">
        <v>24</v>
      </c>
      <c r="AF364" s="81" t="s">
        <v>436</v>
      </c>
      <c r="AG364" s="81" t="s">
        <v>550</v>
      </c>
      <c r="AH364" s="81">
        <v>1515</v>
      </c>
      <c r="AJ364" s="81" t="s">
        <v>1075</v>
      </c>
      <c r="AK364" s="81" t="s">
        <v>1076</v>
      </c>
      <c r="AL364" s="81">
        <v>2</v>
      </c>
      <c r="AM364" s="81" t="s">
        <v>436</v>
      </c>
      <c r="AN364" s="81" t="s">
        <v>1248</v>
      </c>
      <c r="AO364" s="81">
        <v>1186</v>
      </c>
      <c r="AQ364" s="81" t="s">
        <v>928</v>
      </c>
      <c r="AR364" s="81" t="s">
        <v>929</v>
      </c>
      <c r="AS364" s="81">
        <v>1</v>
      </c>
      <c r="AT364" s="81" t="s">
        <v>436</v>
      </c>
      <c r="AU364" s="81" t="s">
        <v>2049</v>
      </c>
      <c r="AV364" s="81">
        <v>1549</v>
      </c>
      <c r="AX364" s="81" t="s">
        <v>772</v>
      </c>
      <c r="AY364" s="81" t="s">
        <v>773</v>
      </c>
      <c r="AZ364" s="81">
        <v>6</v>
      </c>
      <c r="BA364" s="81" t="s">
        <v>529</v>
      </c>
      <c r="BB364" s="81" t="s">
        <v>1169</v>
      </c>
      <c r="BC364" s="81">
        <v>1440</v>
      </c>
      <c r="BE364" s="81" t="s">
        <v>845</v>
      </c>
      <c r="BF364" s="81" t="s">
        <v>846</v>
      </c>
      <c r="BG364" s="81">
        <v>4</v>
      </c>
      <c r="BH364" s="81" t="s">
        <v>436</v>
      </c>
      <c r="BI364" s="81" t="s">
        <v>1152</v>
      </c>
      <c r="BJ364" s="81">
        <v>1013</v>
      </c>
      <c r="BL364" s="81" t="s">
        <v>962</v>
      </c>
      <c r="BM364" s="81" t="s">
        <v>2206</v>
      </c>
      <c r="BN364" s="81">
        <v>12</v>
      </c>
      <c r="BO364" s="81" t="s">
        <v>529</v>
      </c>
      <c r="BP364" s="81" t="s">
        <v>1219</v>
      </c>
      <c r="BQ364" s="81">
        <v>1027</v>
      </c>
      <c r="BS364" s="81" t="s">
        <v>897</v>
      </c>
      <c r="BT364" s="81" t="s">
        <v>898</v>
      </c>
      <c r="BU364" s="81">
        <v>2</v>
      </c>
      <c r="BV364" s="81" t="s">
        <v>436</v>
      </c>
      <c r="BW364" s="81" t="s">
        <v>1165</v>
      </c>
      <c r="BX364" s="81">
        <v>1531</v>
      </c>
      <c r="BZ364" s="81" t="s">
        <v>869</v>
      </c>
      <c r="CA364" s="81" t="s">
        <v>870</v>
      </c>
      <c r="CB364" s="81">
        <v>12</v>
      </c>
      <c r="CC364" s="81" t="s">
        <v>437</v>
      </c>
      <c r="CD364" s="81" t="s">
        <v>2103</v>
      </c>
      <c r="CE364" s="81">
        <v>1506</v>
      </c>
      <c r="CG364" s="81" t="s">
        <v>729</v>
      </c>
      <c r="CH364" s="81" t="s">
        <v>730</v>
      </c>
      <c r="CI364" s="81">
        <v>8</v>
      </c>
      <c r="CJ364" s="81" t="s">
        <v>436</v>
      </c>
      <c r="CK364" s="81" t="s">
        <v>559</v>
      </c>
      <c r="CL364" s="81">
        <v>1529</v>
      </c>
      <c r="CN364" s="81" t="s">
        <v>902</v>
      </c>
      <c r="CO364" s="81" t="s">
        <v>903</v>
      </c>
      <c r="CP364" s="81">
        <v>4</v>
      </c>
      <c r="CQ364" s="81" t="s">
        <v>436</v>
      </c>
      <c r="CR364" s="81" t="s">
        <v>1148</v>
      </c>
      <c r="CS364" s="81">
        <v>1091</v>
      </c>
      <c r="CU364" s="136" t="s">
        <v>2231</v>
      </c>
      <c r="CV364" s="136" t="s">
        <v>2274</v>
      </c>
      <c r="CW364" s="137">
        <v>4</v>
      </c>
      <c r="CX364" s="136" t="s">
        <v>436</v>
      </c>
      <c r="CY364" s="136" t="s">
        <v>1159</v>
      </c>
      <c r="CZ364" s="138">
        <v>1513</v>
      </c>
      <c r="DB364" s="136" t="s">
        <v>826</v>
      </c>
      <c r="DC364" s="136" t="s">
        <v>827</v>
      </c>
      <c r="DD364" s="137">
        <v>5</v>
      </c>
      <c r="DE364" s="136" t="s">
        <v>529</v>
      </c>
      <c r="DF364" s="136" t="s">
        <v>1162</v>
      </c>
      <c r="DG364" s="144">
        <v>1054</v>
      </c>
      <c r="DI364" s="136" t="s">
        <v>810</v>
      </c>
      <c r="DJ364" s="136" t="s">
        <v>811</v>
      </c>
      <c r="DK364" s="137">
        <v>6</v>
      </c>
      <c r="DL364" s="136" t="s">
        <v>437</v>
      </c>
      <c r="DM364" s="136" t="s">
        <v>2421</v>
      </c>
      <c r="DN364" s="144">
        <v>1599</v>
      </c>
    </row>
    <row r="365" spans="1:118" x14ac:dyDescent="0.25">
      <c r="A365" s="81" t="s">
        <v>2269</v>
      </c>
      <c r="B365" s="81" t="s">
        <v>767</v>
      </c>
      <c r="C365" s="81">
        <v>6</v>
      </c>
      <c r="D365" s="81" t="s">
        <v>529</v>
      </c>
      <c r="E365" s="81" t="s">
        <v>1238</v>
      </c>
      <c r="F365" s="81">
        <v>1399</v>
      </c>
      <c r="H365" s="81" t="s">
        <v>979</v>
      </c>
      <c r="I365" s="81" t="s">
        <v>980</v>
      </c>
      <c r="J365" s="81">
        <v>12</v>
      </c>
      <c r="K365" s="81" t="s">
        <v>529</v>
      </c>
      <c r="L365" s="81" t="s">
        <v>1167</v>
      </c>
      <c r="M365" s="81">
        <v>1031</v>
      </c>
      <c r="O365" s="81" t="s">
        <v>737</v>
      </c>
      <c r="P365" s="81" t="s">
        <v>738</v>
      </c>
      <c r="Q365" s="81">
        <v>2</v>
      </c>
      <c r="R365" s="81" t="s">
        <v>529</v>
      </c>
      <c r="S365" s="81" t="s">
        <v>1887</v>
      </c>
      <c r="T365" s="81">
        <v>1093</v>
      </c>
      <c r="V365" s="81" t="s">
        <v>1087</v>
      </c>
      <c r="W365" s="81" t="s">
        <v>1088</v>
      </c>
      <c r="X365" s="81">
        <v>1</v>
      </c>
      <c r="Y365" s="81" t="s">
        <v>529</v>
      </c>
      <c r="Z365" s="81" t="s">
        <v>1214</v>
      </c>
      <c r="AA365" s="81">
        <v>1209</v>
      </c>
      <c r="AC365" s="81" t="s">
        <v>852</v>
      </c>
      <c r="AD365" s="81" t="s">
        <v>853</v>
      </c>
      <c r="AE365" s="81">
        <v>24</v>
      </c>
      <c r="AF365" s="81" t="s">
        <v>437</v>
      </c>
      <c r="AG365" s="81" t="s">
        <v>1707</v>
      </c>
      <c r="AH365" s="81">
        <v>1110</v>
      </c>
      <c r="AJ365" s="81" t="s">
        <v>942</v>
      </c>
      <c r="AK365" s="81" t="s">
        <v>943</v>
      </c>
      <c r="AL365" s="81">
        <v>12</v>
      </c>
      <c r="AM365" s="81" t="s">
        <v>436</v>
      </c>
      <c r="AN365" s="81" t="s">
        <v>1248</v>
      </c>
      <c r="AO365" s="81">
        <v>1186</v>
      </c>
      <c r="AQ365" s="81" t="s">
        <v>940</v>
      </c>
      <c r="AR365" s="81" t="s">
        <v>941</v>
      </c>
      <c r="AS365" s="81">
        <v>12</v>
      </c>
      <c r="AT365" s="81" t="s">
        <v>436</v>
      </c>
      <c r="AU365" s="81" t="s">
        <v>2049</v>
      </c>
      <c r="AV365" s="81">
        <v>1549</v>
      </c>
      <c r="AX365" s="81" t="s">
        <v>772</v>
      </c>
      <c r="AY365" s="81" t="s">
        <v>773</v>
      </c>
      <c r="AZ365" s="81">
        <v>12</v>
      </c>
      <c r="BA365" s="81" t="s">
        <v>436</v>
      </c>
      <c r="BB365" s="81" t="s">
        <v>1148</v>
      </c>
      <c r="BC365" s="81">
        <v>1091</v>
      </c>
      <c r="BE365" s="81" t="s">
        <v>737</v>
      </c>
      <c r="BF365" s="81" t="s">
        <v>738</v>
      </c>
      <c r="BG365" s="81">
        <v>4</v>
      </c>
      <c r="BH365" s="81" t="s">
        <v>436</v>
      </c>
      <c r="BI365" s="81" t="s">
        <v>1152</v>
      </c>
      <c r="BJ365" s="81">
        <v>1013</v>
      </c>
      <c r="BL365" s="81" t="s">
        <v>814</v>
      </c>
      <c r="BM365" s="81" t="s">
        <v>815</v>
      </c>
      <c r="BN365" s="81">
        <v>36</v>
      </c>
      <c r="BO365" s="81" t="s">
        <v>529</v>
      </c>
      <c r="BP365" s="81" t="s">
        <v>1219</v>
      </c>
      <c r="BQ365" s="81">
        <v>1027</v>
      </c>
      <c r="BS365" s="81" t="s">
        <v>727</v>
      </c>
      <c r="BT365" s="81" t="s">
        <v>728</v>
      </c>
      <c r="BU365" s="81">
        <v>1</v>
      </c>
      <c r="BV365" s="81" t="s">
        <v>437</v>
      </c>
      <c r="BW365" s="81" t="s">
        <v>1187</v>
      </c>
      <c r="BX365" s="81">
        <v>1003</v>
      </c>
      <c r="BZ365" s="81" t="s">
        <v>737</v>
      </c>
      <c r="CA365" s="81" t="s">
        <v>738</v>
      </c>
      <c r="CB365" s="81">
        <v>4</v>
      </c>
      <c r="CC365" s="81" t="s">
        <v>437</v>
      </c>
      <c r="CD365" s="81" t="s">
        <v>2103</v>
      </c>
      <c r="CE365" s="81">
        <v>1506</v>
      </c>
      <c r="CG365" s="81" t="s">
        <v>852</v>
      </c>
      <c r="CH365" s="81" t="s">
        <v>853</v>
      </c>
      <c r="CI365" s="81">
        <v>24</v>
      </c>
      <c r="CJ365" s="81" t="s">
        <v>436</v>
      </c>
      <c r="CK365" s="81" t="s">
        <v>559</v>
      </c>
      <c r="CL365" s="81">
        <v>1529</v>
      </c>
      <c r="CN365" s="81" t="s">
        <v>2268</v>
      </c>
      <c r="CO365" s="81" t="s">
        <v>1663</v>
      </c>
      <c r="CP365" s="81">
        <v>20</v>
      </c>
      <c r="CQ365" s="81" t="s">
        <v>436</v>
      </c>
      <c r="CR365" s="81" t="s">
        <v>2221</v>
      </c>
      <c r="CS365" s="81">
        <v>1392</v>
      </c>
      <c r="CU365" s="136" t="s">
        <v>2380</v>
      </c>
      <c r="CV365" s="136" t="s">
        <v>866</v>
      </c>
      <c r="CW365" s="137">
        <v>6</v>
      </c>
      <c r="CX365" s="136" t="s">
        <v>529</v>
      </c>
      <c r="CY365" s="136" t="s">
        <v>1807</v>
      </c>
      <c r="CZ365" s="138">
        <v>1510</v>
      </c>
      <c r="DB365" s="136" t="s">
        <v>826</v>
      </c>
      <c r="DC365" s="136" t="s">
        <v>827</v>
      </c>
      <c r="DD365" s="137">
        <v>50</v>
      </c>
      <c r="DE365" s="136" t="s">
        <v>529</v>
      </c>
      <c r="DF365" s="136" t="s">
        <v>2314</v>
      </c>
      <c r="DG365" s="144">
        <v>1031</v>
      </c>
      <c r="DI365" s="136" t="s">
        <v>810</v>
      </c>
      <c r="DJ365" s="136" t="s">
        <v>811</v>
      </c>
      <c r="DK365" s="137">
        <v>4</v>
      </c>
      <c r="DL365" s="136" t="s">
        <v>529</v>
      </c>
      <c r="DM365" s="136" t="s">
        <v>1214</v>
      </c>
      <c r="DN365" s="144">
        <v>1209</v>
      </c>
    </row>
    <row r="366" spans="1:118" x14ac:dyDescent="0.25">
      <c r="A366" s="81" t="s">
        <v>737</v>
      </c>
      <c r="B366" s="81" t="s">
        <v>738</v>
      </c>
      <c r="C366" s="81">
        <v>2</v>
      </c>
      <c r="D366" s="81" t="s">
        <v>529</v>
      </c>
      <c r="E366" s="81" t="s">
        <v>1238</v>
      </c>
      <c r="F366" s="81">
        <v>1399</v>
      </c>
      <c r="H366" s="81" t="s">
        <v>816</v>
      </c>
      <c r="I366" s="81" t="s">
        <v>817</v>
      </c>
      <c r="J366" s="81">
        <v>6</v>
      </c>
      <c r="K366" s="81" t="s">
        <v>529</v>
      </c>
      <c r="L366" s="81" t="s">
        <v>1167</v>
      </c>
      <c r="M366" s="81">
        <v>1031</v>
      </c>
      <c r="O366" s="81" t="s">
        <v>780</v>
      </c>
      <c r="P366" s="81" t="s">
        <v>781</v>
      </c>
      <c r="Q366" s="81">
        <v>12</v>
      </c>
      <c r="R366" s="81" t="s">
        <v>529</v>
      </c>
      <c r="S366" s="81" t="s">
        <v>1167</v>
      </c>
      <c r="T366" s="81">
        <v>1031</v>
      </c>
      <c r="V366" s="81" t="s">
        <v>1677</v>
      </c>
      <c r="W366" s="81" t="s">
        <v>1465</v>
      </c>
      <c r="X366" s="81">
        <v>1</v>
      </c>
      <c r="Y366" s="81" t="s">
        <v>529</v>
      </c>
      <c r="Z366" s="81" t="s">
        <v>1214</v>
      </c>
      <c r="AA366" s="81">
        <v>1209</v>
      </c>
      <c r="AC366" s="81" t="s">
        <v>818</v>
      </c>
      <c r="AD366" s="81" t="s">
        <v>819</v>
      </c>
      <c r="AE366" s="81">
        <v>4</v>
      </c>
      <c r="AF366" s="81" t="s">
        <v>436</v>
      </c>
      <c r="AG366" s="81" t="s">
        <v>1734</v>
      </c>
      <c r="AH366" s="81">
        <v>1118</v>
      </c>
      <c r="AJ366" s="81" t="s">
        <v>778</v>
      </c>
      <c r="AK366" s="81" t="s">
        <v>779</v>
      </c>
      <c r="AL366" s="81">
        <v>2</v>
      </c>
      <c r="AM366" s="81" t="s">
        <v>436</v>
      </c>
      <c r="AN366" s="81" t="s">
        <v>1248</v>
      </c>
      <c r="AO366" s="81">
        <v>1186</v>
      </c>
      <c r="AQ366" s="81" t="s">
        <v>891</v>
      </c>
      <c r="AR366" s="81" t="s">
        <v>892</v>
      </c>
      <c r="AS366" s="81">
        <v>12</v>
      </c>
      <c r="AT366" s="81" t="s">
        <v>436</v>
      </c>
      <c r="AU366" s="81" t="s">
        <v>2049</v>
      </c>
      <c r="AV366" s="81">
        <v>1549</v>
      </c>
      <c r="AX366" s="81" t="s">
        <v>772</v>
      </c>
      <c r="AY366" s="81" t="s">
        <v>773</v>
      </c>
      <c r="AZ366" s="81">
        <v>12</v>
      </c>
      <c r="BA366" s="81" t="s">
        <v>436</v>
      </c>
      <c r="BB366" s="81" t="s">
        <v>1696</v>
      </c>
      <c r="BC366" s="81">
        <v>1390</v>
      </c>
      <c r="BE366" s="81" t="s">
        <v>727</v>
      </c>
      <c r="BF366" s="81" t="s">
        <v>728</v>
      </c>
      <c r="BG366" s="81">
        <v>4</v>
      </c>
      <c r="BH366" s="81" t="s">
        <v>436</v>
      </c>
      <c r="BI366" s="81" t="s">
        <v>1152</v>
      </c>
      <c r="BJ366" s="81">
        <v>1013</v>
      </c>
      <c r="BL366" s="81" t="s">
        <v>747</v>
      </c>
      <c r="BM366" s="81" t="s">
        <v>748</v>
      </c>
      <c r="BN366" s="81">
        <v>24</v>
      </c>
      <c r="BO366" s="81" t="s">
        <v>529</v>
      </c>
      <c r="BP366" s="81" t="s">
        <v>1219</v>
      </c>
      <c r="BQ366" s="81">
        <v>1027</v>
      </c>
      <c r="BS366" s="81" t="s">
        <v>820</v>
      </c>
      <c r="BT366" s="81" t="s">
        <v>821</v>
      </c>
      <c r="BU366" s="81">
        <v>4</v>
      </c>
      <c r="BV366" s="81" t="s">
        <v>436</v>
      </c>
      <c r="BW366" s="81" t="s">
        <v>2326</v>
      </c>
      <c r="BX366" s="81">
        <v>1169</v>
      </c>
      <c r="BZ366" s="81" t="s">
        <v>727</v>
      </c>
      <c r="CA366" s="81" t="s">
        <v>728</v>
      </c>
      <c r="CB366" s="81">
        <v>4</v>
      </c>
      <c r="CC366" s="81" t="s">
        <v>437</v>
      </c>
      <c r="CD366" s="81" t="s">
        <v>2103</v>
      </c>
      <c r="CE366" s="81">
        <v>1506</v>
      </c>
      <c r="CG366" s="81" t="s">
        <v>867</v>
      </c>
      <c r="CH366" s="81" t="s">
        <v>868</v>
      </c>
      <c r="CI366" s="81">
        <v>4</v>
      </c>
      <c r="CJ366" s="81" t="s">
        <v>436</v>
      </c>
      <c r="CK366" s="81" t="s">
        <v>1827</v>
      </c>
      <c r="CL366" s="81">
        <v>1244</v>
      </c>
      <c r="CN366" s="81" t="s">
        <v>2268</v>
      </c>
      <c r="CO366" s="81" t="s">
        <v>1663</v>
      </c>
      <c r="CP366" s="81">
        <v>20</v>
      </c>
      <c r="CQ366" s="81" t="s">
        <v>529</v>
      </c>
      <c r="CR366" s="81" t="s">
        <v>1161</v>
      </c>
      <c r="CS366" s="81">
        <v>1146</v>
      </c>
      <c r="CU366" s="136" t="s">
        <v>2270</v>
      </c>
      <c r="CV366" s="136" t="s">
        <v>848</v>
      </c>
      <c r="CW366" s="137">
        <v>6</v>
      </c>
      <c r="CX366" s="136" t="s">
        <v>529</v>
      </c>
      <c r="CY366" s="136" t="s">
        <v>1807</v>
      </c>
      <c r="CZ366" s="138">
        <v>1510</v>
      </c>
      <c r="DB366" s="136" t="s">
        <v>826</v>
      </c>
      <c r="DC366" s="136" t="s">
        <v>827</v>
      </c>
      <c r="DD366" s="137">
        <v>30</v>
      </c>
      <c r="DE366" s="136" t="s">
        <v>529</v>
      </c>
      <c r="DF366" s="136" t="s">
        <v>2190</v>
      </c>
      <c r="DG366" s="144">
        <v>1021</v>
      </c>
      <c r="DI366" s="136" t="s">
        <v>810</v>
      </c>
      <c r="DJ366" s="136" t="s">
        <v>811</v>
      </c>
      <c r="DK366" s="137">
        <v>12</v>
      </c>
      <c r="DL366" s="136" t="s">
        <v>529</v>
      </c>
      <c r="DM366" s="136" t="s">
        <v>2190</v>
      </c>
      <c r="DN366" s="144">
        <v>1021</v>
      </c>
    </row>
    <row r="367" spans="1:118" x14ac:dyDescent="0.25">
      <c r="A367" s="81" t="s">
        <v>904</v>
      </c>
      <c r="B367" s="81" t="s">
        <v>905</v>
      </c>
      <c r="C367" s="81">
        <v>2</v>
      </c>
      <c r="D367" s="81" t="s">
        <v>529</v>
      </c>
      <c r="E367" s="81" t="s">
        <v>1238</v>
      </c>
      <c r="F367" s="81">
        <v>1399</v>
      </c>
      <c r="H367" s="81" t="s">
        <v>745</v>
      </c>
      <c r="I367" s="81" t="s">
        <v>746</v>
      </c>
      <c r="J367" s="81">
        <v>12</v>
      </c>
      <c r="K367" s="81" t="s">
        <v>529</v>
      </c>
      <c r="L367" s="81" t="s">
        <v>1167</v>
      </c>
      <c r="M367" s="81">
        <v>1031</v>
      </c>
      <c r="O367" s="81" t="s">
        <v>960</v>
      </c>
      <c r="P367" s="81" t="s">
        <v>961</v>
      </c>
      <c r="Q367" s="81">
        <v>12</v>
      </c>
      <c r="R367" s="81" t="s">
        <v>529</v>
      </c>
      <c r="S367" s="81" t="s">
        <v>1167</v>
      </c>
      <c r="T367" s="81">
        <v>1031</v>
      </c>
      <c r="V367" s="81" t="s">
        <v>759</v>
      </c>
      <c r="W367" s="81" t="s">
        <v>760</v>
      </c>
      <c r="X367" s="81">
        <v>1</v>
      </c>
      <c r="Y367" s="81" t="s">
        <v>529</v>
      </c>
      <c r="Z367" s="81" t="s">
        <v>1214</v>
      </c>
      <c r="AA367" s="81">
        <v>1209</v>
      </c>
      <c r="AC367" s="81" t="s">
        <v>806</v>
      </c>
      <c r="AD367" s="81" t="s">
        <v>807</v>
      </c>
      <c r="AE367" s="81">
        <v>24</v>
      </c>
      <c r="AF367" s="81" t="s">
        <v>437</v>
      </c>
      <c r="AG367" s="81" t="s">
        <v>1210</v>
      </c>
      <c r="AH367" s="81">
        <v>1351</v>
      </c>
      <c r="AJ367" s="81" t="s">
        <v>1089</v>
      </c>
      <c r="AK367" s="81" t="s">
        <v>1090</v>
      </c>
      <c r="AL367" s="81">
        <v>2</v>
      </c>
      <c r="AM367" s="81" t="s">
        <v>436</v>
      </c>
      <c r="AN367" s="81" t="s">
        <v>1248</v>
      </c>
      <c r="AO367" s="81">
        <v>1186</v>
      </c>
      <c r="AQ367" s="81" t="s">
        <v>745</v>
      </c>
      <c r="AR367" s="81" t="s">
        <v>746</v>
      </c>
      <c r="AS367" s="81">
        <v>12</v>
      </c>
      <c r="AT367" s="81" t="s">
        <v>436</v>
      </c>
      <c r="AU367" s="81" t="s">
        <v>2049</v>
      </c>
      <c r="AV367" s="81">
        <v>1549</v>
      </c>
      <c r="AX367" s="81" t="s">
        <v>772</v>
      </c>
      <c r="AY367" s="81" t="s">
        <v>773</v>
      </c>
      <c r="AZ367" s="81">
        <v>4</v>
      </c>
      <c r="BA367" s="81" t="s">
        <v>529</v>
      </c>
      <c r="BB367" s="81" t="s">
        <v>1128</v>
      </c>
      <c r="BC367" s="81">
        <v>1031</v>
      </c>
      <c r="BE367" s="81" t="s">
        <v>2227</v>
      </c>
      <c r="BF367" s="81" t="s">
        <v>882</v>
      </c>
      <c r="BG367" s="81">
        <v>6</v>
      </c>
      <c r="BH367" s="81" t="s">
        <v>436</v>
      </c>
      <c r="BI367" s="81" t="s">
        <v>1696</v>
      </c>
      <c r="BJ367" s="81">
        <v>1390</v>
      </c>
      <c r="BL367" s="81" t="s">
        <v>2320</v>
      </c>
      <c r="BM367" s="81" t="s">
        <v>1059</v>
      </c>
      <c r="BN367" s="81">
        <v>12</v>
      </c>
      <c r="BO367" s="81" t="s">
        <v>529</v>
      </c>
      <c r="BP367" s="81" t="s">
        <v>1219</v>
      </c>
      <c r="BQ367" s="81">
        <v>1027</v>
      </c>
      <c r="BS367" s="81" t="s">
        <v>842</v>
      </c>
      <c r="BT367" s="81" t="s">
        <v>843</v>
      </c>
      <c r="BU367" s="81">
        <v>1</v>
      </c>
      <c r="BV367" s="81" t="s">
        <v>529</v>
      </c>
      <c r="BW367" s="81" t="s">
        <v>2176</v>
      </c>
      <c r="BX367" s="81">
        <v>1555</v>
      </c>
      <c r="BZ367" s="81" t="s">
        <v>852</v>
      </c>
      <c r="CA367" s="81" t="s">
        <v>853</v>
      </c>
      <c r="CB367" s="81">
        <v>12</v>
      </c>
      <c r="CC367" s="81" t="s">
        <v>437</v>
      </c>
      <c r="CD367" s="81" t="s">
        <v>2103</v>
      </c>
      <c r="CE367" s="81">
        <v>1506</v>
      </c>
      <c r="CG367" s="81" t="s">
        <v>887</v>
      </c>
      <c r="CH367" s="81" t="s">
        <v>888</v>
      </c>
      <c r="CI367" s="81">
        <v>2</v>
      </c>
      <c r="CJ367" s="81" t="s">
        <v>436</v>
      </c>
      <c r="CK367" s="81" t="s">
        <v>1827</v>
      </c>
      <c r="CL367" s="81">
        <v>1244</v>
      </c>
      <c r="CN367" s="81" t="s">
        <v>802</v>
      </c>
      <c r="CO367" s="81" t="s">
        <v>803</v>
      </c>
      <c r="CP367" s="81">
        <v>4</v>
      </c>
      <c r="CQ367" s="81" t="s">
        <v>436</v>
      </c>
      <c r="CR367" s="81" t="s">
        <v>1148</v>
      </c>
      <c r="CS367" s="81">
        <v>1091</v>
      </c>
      <c r="CU367" s="136" t="s">
        <v>745</v>
      </c>
      <c r="CV367" s="136" t="s">
        <v>746</v>
      </c>
      <c r="CW367" s="137">
        <v>12</v>
      </c>
      <c r="CX367" s="136" t="s">
        <v>529</v>
      </c>
      <c r="CY367" s="136" t="s">
        <v>1807</v>
      </c>
      <c r="CZ367" s="138">
        <v>1510</v>
      </c>
      <c r="DB367" s="136" t="s">
        <v>826</v>
      </c>
      <c r="DC367" s="136" t="s">
        <v>827</v>
      </c>
      <c r="DD367" s="137">
        <v>6</v>
      </c>
      <c r="DE367" s="136" t="s">
        <v>436</v>
      </c>
      <c r="DF367" s="136" t="s">
        <v>1188</v>
      </c>
      <c r="DG367" s="144">
        <v>1481</v>
      </c>
      <c r="DI367" s="136" t="s">
        <v>810</v>
      </c>
      <c r="DJ367" s="136" t="s">
        <v>811</v>
      </c>
      <c r="DK367" s="137">
        <v>4</v>
      </c>
      <c r="DL367" s="136" t="s">
        <v>529</v>
      </c>
      <c r="DM367" s="136" t="s">
        <v>1112</v>
      </c>
      <c r="DN367" s="144">
        <v>1039</v>
      </c>
    </row>
    <row r="368" spans="1:118" x14ac:dyDescent="0.25">
      <c r="A368" s="81" t="s">
        <v>794</v>
      </c>
      <c r="B368" s="81" t="s">
        <v>795</v>
      </c>
      <c r="C368" s="81">
        <v>2</v>
      </c>
      <c r="D368" s="81" t="s">
        <v>529</v>
      </c>
      <c r="E368" s="81" t="s">
        <v>1238</v>
      </c>
      <c r="F368" s="81">
        <v>1399</v>
      </c>
      <c r="H368" s="81" t="s">
        <v>887</v>
      </c>
      <c r="I368" s="81" t="s">
        <v>888</v>
      </c>
      <c r="J368" s="81">
        <v>4</v>
      </c>
      <c r="K368" s="81" t="s">
        <v>529</v>
      </c>
      <c r="L368" s="81" t="s">
        <v>1167</v>
      </c>
      <c r="M368" s="81">
        <v>1031</v>
      </c>
      <c r="O368" s="81" t="s">
        <v>908</v>
      </c>
      <c r="P368" s="81" t="s">
        <v>909</v>
      </c>
      <c r="Q368" s="81">
        <v>12</v>
      </c>
      <c r="R368" s="81" t="s">
        <v>529</v>
      </c>
      <c r="S368" s="81" t="s">
        <v>1167</v>
      </c>
      <c r="T368" s="81">
        <v>1031</v>
      </c>
      <c r="V368" s="81" t="s">
        <v>808</v>
      </c>
      <c r="W368" s="81" t="s">
        <v>809</v>
      </c>
      <c r="X368" s="81">
        <v>1</v>
      </c>
      <c r="Y368" s="81" t="s">
        <v>529</v>
      </c>
      <c r="Z368" s="81" t="s">
        <v>1214</v>
      </c>
      <c r="AA368" s="81">
        <v>1209</v>
      </c>
      <c r="AC368" s="81" t="s">
        <v>814</v>
      </c>
      <c r="AD368" s="81" t="s">
        <v>815</v>
      </c>
      <c r="AE368" s="81">
        <v>24</v>
      </c>
      <c r="AF368" s="81" t="s">
        <v>437</v>
      </c>
      <c r="AG368" s="81" t="s">
        <v>1210</v>
      </c>
      <c r="AH368" s="81">
        <v>1351</v>
      </c>
      <c r="AJ368" s="81" t="s">
        <v>852</v>
      </c>
      <c r="AK368" s="81" t="s">
        <v>853</v>
      </c>
      <c r="AL368" s="81">
        <v>12</v>
      </c>
      <c r="AM368" s="81" t="s">
        <v>436</v>
      </c>
      <c r="AN368" s="81" t="s">
        <v>1248</v>
      </c>
      <c r="AO368" s="81">
        <v>1186</v>
      </c>
      <c r="AQ368" s="81" t="s">
        <v>826</v>
      </c>
      <c r="AR368" s="81" t="s">
        <v>827</v>
      </c>
      <c r="AS368" s="81">
        <v>3</v>
      </c>
      <c r="AT368" s="81" t="s">
        <v>436</v>
      </c>
      <c r="AU368" s="81" t="s">
        <v>2049</v>
      </c>
      <c r="AV368" s="81">
        <v>1549</v>
      </c>
      <c r="AX368" s="81" t="s">
        <v>772</v>
      </c>
      <c r="AY368" s="81" t="s">
        <v>773</v>
      </c>
      <c r="AZ368" s="81">
        <v>4</v>
      </c>
      <c r="BA368" s="81" t="s">
        <v>529</v>
      </c>
      <c r="BB368" s="81" t="s">
        <v>1127</v>
      </c>
      <c r="BC368" s="81">
        <v>1123</v>
      </c>
      <c r="BE368" s="81" t="s">
        <v>845</v>
      </c>
      <c r="BF368" s="81" t="s">
        <v>846</v>
      </c>
      <c r="BG368" s="81">
        <v>6</v>
      </c>
      <c r="BH368" s="81" t="s">
        <v>436</v>
      </c>
      <c r="BI368" s="81" t="s">
        <v>1696</v>
      </c>
      <c r="BJ368" s="81">
        <v>1390</v>
      </c>
      <c r="BL368" s="81" t="s">
        <v>774</v>
      </c>
      <c r="BM368" s="81" t="s">
        <v>775</v>
      </c>
      <c r="BN368" s="81">
        <v>6</v>
      </c>
      <c r="BO368" s="81" t="s">
        <v>529</v>
      </c>
      <c r="BP368" s="81" t="s">
        <v>1219</v>
      </c>
      <c r="BQ368" s="81">
        <v>1027</v>
      </c>
      <c r="BS368" s="81" t="s">
        <v>776</v>
      </c>
      <c r="BT368" s="81" t="s">
        <v>777</v>
      </c>
      <c r="BU368" s="81">
        <v>2</v>
      </c>
      <c r="BV368" s="81" t="s">
        <v>529</v>
      </c>
      <c r="BW368" s="81" t="s">
        <v>2176</v>
      </c>
      <c r="BX368" s="81">
        <v>1555</v>
      </c>
      <c r="BZ368" s="81" t="s">
        <v>830</v>
      </c>
      <c r="CA368" s="81" t="s">
        <v>831</v>
      </c>
      <c r="CB368" s="81">
        <v>50</v>
      </c>
      <c r="CC368" s="81" t="s">
        <v>529</v>
      </c>
      <c r="CD368" s="81" t="s">
        <v>1157</v>
      </c>
      <c r="CE368" s="81">
        <v>1399</v>
      </c>
      <c r="CG368" s="81" t="s">
        <v>906</v>
      </c>
      <c r="CH368" s="81" t="s">
        <v>907</v>
      </c>
      <c r="CI368" s="81">
        <v>2</v>
      </c>
      <c r="CJ368" s="81" t="s">
        <v>436</v>
      </c>
      <c r="CK368" s="81" t="s">
        <v>1827</v>
      </c>
      <c r="CL368" s="81">
        <v>1244</v>
      </c>
      <c r="CN368" s="81" t="s">
        <v>770</v>
      </c>
      <c r="CO368" s="81" t="s">
        <v>771</v>
      </c>
      <c r="CP368" s="81">
        <v>4</v>
      </c>
      <c r="CQ368" s="81" t="s">
        <v>437</v>
      </c>
      <c r="CR368" s="81" t="s">
        <v>1186</v>
      </c>
      <c r="CS368" s="81">
        <v>1043</v>
      </c>
      <c r="CU368" s="136" t="s">
        <v>2231</v>
      </c>
      <c r="CV368" s="136" t="s">
        <v>2274</v>
      </c>
      <c r="CW368" s="137">
        <v>4</v>
      </c>
      <c r="CX368" s="136" t="s">
        <v>529</v>
      </c>
      <c r="CY368" s="136" t="s">
        <v>1157</v>
      </c>
      <c r="CZ368" s="138">
        <v>1399</v>
      </c>
      <c r="DB368" s="136" t="s">
        <v>826</v>
      </c>
      <c r="DC368" s="136" t="s">
        <v>827</v>
      </c>
      <c r="DD368" s="137">
        <v>10</v>
      </c>
      <c r="DE368" s="136" t="s">
        <v>436</v>
      </c>
      <c r="DF368" s="136" t="s">
        <v>2173</v>
      </c>
      <c r="DG368" s="144">
        <v>1240</v>
      </c>
      <c r="DI368" s="136" t="s">
        <v>810</v>
      </c>
      <c r="DJ368" s="136" t="s">
        <v>811</v>
      </c>
      <c r="DK368" s="137">
        <v>6</v>
      </c>
      <c r="DL368" s="136" t="s">
        <v>529</v>
      </c>
      <c r="DM368" s="136" t="s">
        <v>1756</v>
      </c>
      <c r="DN368" s="144">
        <v>1037</v>
      </c>
    </row>
    <row r="369" spans="1:118" x14ac:dyDescent="0.25">
      <c r="A369" s="81" t="s">
        <v>867</v>
      </c>
      <c r="B369" s="81" t="s">
        <v>868</v>
      </c>
      <c r="C369" s="81">
        <v>4</v>
      </c>
      <c r="D369" s="81" t="s">
        <v>529</v>
      </c>
      <c r="E369" s="81" t="s">
        <v>1238</v>
      </c>
      <c r="F369" s="81">
        <v>1399</v>
      </c>
      <c r="H369" s="81" t="s">
        <v>948</v>
      </c>
      <c r="I369" s="81" t="s">
        <v>985</v>
      </c>
      <c r="J369" s="81">
        <v>12</v>
      </c>
      <c r="K369" s="81" t="s">
        <v>529</v>
      </c>
      <c r="L369" s="81" t="s">
        <v>1167</v>
      </c>
      <c r="M369" s="81">
        <v>1031</v>
      </c>
      <c r="O369" s="81" t="s">
        <v>747</v>
      </c>
      <c r="P369" s="81" t="s">
        <v>748</v>
      </c>
      <c r="Q369" s="81">
        <v>12</v>
      </c>
      <c r="R369" s="81" t="s">
        <v>529</v>
      </c>
      <c r="S369" s="81" t="s">
        <v>1167</v>
      </c>
      <c r="T369" s="81">
        <v>1031</v>
      </c>
      <c r="V369" s="81" t="s">
        <v>778</v>
      </c>
      <c r="W369" s="81" t="s">
        <v>779</v>
      </c>
      <c r="X369" s="81">
        <v>1</v>
      </c>
      <c r="Y369" s="81" t="s">
        <v>529</v>
      </c>
      <c r="Z369" s="81" t="s">
        <v>1214</v>
      </c>
      <c r="AA369" s="81">
        <v>1209</v>
      </c>
      <c r="AC369" s="81" t="s">
        <v>852</v>
      </c>
      <c r="AD369" s="81" t="s">
        <v>853</v>
      </c>
      <c r="AE369" s="81">
        <v>24</v>
      </c>
      <c r="AF369" s="81" t="s">
        <v>529</v>
      </c>
      <c r="AG369" s="81" t="s">
        <v>1227</v>
      </c>
      <c r="AH369" s="81">
        <v>1109</v>
      </c>
      <c r="AJ369" s="81" t="s">
        <v>908</v>
      </c>
      <c r="AK369" s="81" t="s">
        <v>909</v>
      </c>
      <c r="AL369" s="81">
        <v>12</v>
      </c>
      <c r="AM369" s="81" t="s">
        <v>436</v>
      </c>
      <c r="AN369" s="81" t="s">
        <v>1248</v>
      </c>
      <c r="AO369" s="81">
        <v>1186</v>
      </c>
      <c r="AQ369" s="81" t="s">
        <v>954</v>
      </c>
      <c r="AR369" s="81" t="s">
        <v>955</v>
      </c>
      <c r="AS369" s="81">
        <v>4</v>
      </c>
      <c r="AT369" s="81" t="s">
        <v>529</v>
      </c>
      <c r="AU369" s="81" t="s">
        <v>2057</v>
      </c>
      <c r="AV369" s="81">
        <v>1296</v>
      </c>
      <c r="AX369" s="81" t="s">
        <v>772</v>
      </c>
      <c r="AY369" s="81" t="s">
        <v>773</v>
      </c>
      <c r="AZ369" s="81">
        <v>4</v>
      </c>
      <c r="BA369" s="81" t="s">
        <v>436</v>
      </c>
      <c r="BB369" s="81" t="s">
        <v>1123</v>
      </c>
      <c r="BC369" s="81">
        <v>1392</v>
      </c>
      <c r="BE369" s="81" t="s">
        <v>772</v>
      </c>
      <c r="BF369" s="81" t="s">
        <v>773</v>
      </c>
      <c r="BG369" s="81">
        <v>6</v>
      </c>
      <c r="BH369" s="81" t="s">
        <v>436</v>
      </c>
      <c r="BI369" s="81" t="s">
        <v>1696</v>
      </c>
      <c r="BJ369" s="81">
        <v>1390</v>
      </c>
      <c r="BL369" s="81" t="s">
        <v>973</v>
      </c>
      <c r="BM369" s="81" t="s">
        <v>974</v>
      </c>
      <c r="BN369" s="81">
        <v>12</v>
      </c>
      <c r="BO369" s="81" t="s">
        <v>529</v>
      </c>
      <c r="BP369" s="81" t="s">
        <v>1244</v>
      </c>
      <c r="BQ369" s="81">
        <v>1027</v>
      </c>
      <c r="BS369" s="81" t="s">
        <v>733</v>
      </c>
      <c r="BT369" s="81" t="s">
        <v>734</v>
      </c>
      <c r="BU369" s="81">
        <v>2</v>
      </c>
      <c r="BV369" s="81" t="s">
        <v>529</v>
      </c>
      <c r="BW369" s="81" t="s">
        <v>2176</v>
      </c>
      <c r="BX369" s="81">
        <v>1555</v>
      </c>
      <c r="BZ369" s="81" t="s">
        <v>733</v>
      </c>
      <c r="CA369" s="81" t="s">
        <v>734</v>
      </c>
      <c r="CB369" s="81">
        <v>2</v>
      </c>
      <c r="CC369" s="81" t="s">
        <v>529</v>
      </c>
      <c r="CD369" s="81" t="s">
        <v>1157</v>
      </c>
      <c r="CE369" s="81">
        <v>1399</v>
      </c>
      <c r="CG369" s="81" t="s">
        <v>772</v>
      </c>
      <c r="CH369" s="81" t="s">
        <v>773</v>
      </c>
      <c r="CI369" s="81">
        <v>2</v>
      </c>
      <c r="CJ369" s="81" t="s">
        <v>436</v>
      </c>
      <c r="CK369" s="81" t="s">
        <v>1827</v>
      </c>
      <c r="CL369" s="81">
        <v>1244</v>
      </c>
      <c r="CN369" s="81" t="s">
        <v>830</v>
      </c>
      <c r="CO369" s="81" t="s">
        <v>831</v>
      </c>
      <c r="CP369" s="81">
        <v>4</v>
      </c>
      <c r="CQ369" s="81" t="s">
        <v>437</v>
      </c>
      <c r="CR369" s="81" t="s">
        <v>1186</v>
      </c>
      <c r="CS369" s="81">
        <v>1043</v>
      </c>
      <c r="CU369" s="136" t="s">
        <v>745</v>
      </c>
      <c r="CV369" s="136" t="s">
        <v>746</v>
      </c>
      <c r="CW369" s="137">
        <v>12</v>
      </c>
      <c r="CX369" s="136" t="s">
        <v>529</v>
      </c>
      <c r="CY369" s="136" t="s">
        <v>1214</v>
      </c>
      <c r="CZ369" s="138">
        <v>1209</v>
      </c>
      <c r="DB369" s="136" t="s">
        <v>826</v>
      </c>
      <c r="DC369" s="136" t="s">
        <v>827</v>
      </c>
      <c r="DD369" s="137">
        <v>20</v>
      </c>
      <c r="DE369" s="136" t="s">
        <v>529</v>
      </c>
      <c r="DF369" s="136" t="s">
        <v>1149</v>
      </c>
      <c r="DG369" s="144">
        <v>1172</v>
      </c>
      <c r="DI369" s="136" t="s">
        <v>810</v>
      </c>
      <c r="DJ369" s="136" t="s">
        <v>811</v>
      </c>
      <c r="DK369" s="137">
        <v>6</v>
      </c>
      <c r="DL369" s="136" t="s">
        <v>529</v>
      </c>
      <c r="DM369" s="136" t="s">
        <v>1185</v>
      </c>
      <c r="DN369" s="144">
        <v>1101</v>
      </c>
    </row>
    <row r="370" spans="1:118" x14ac:dyDescent="0.25">
      <c r="A370" s="81" t="s">
        <v>1050</v>
      </c>
      <c r="B370" s="81" t="s">
        <v>1051</v>
      </c>
      <c r="C370" s="81">
        <v>2</v>
      </c>
      <c r="D370" s="81" t="s">
        <v>529</v>
      </c>
      <c r="E370" s="81" t="s">
        <v>1238</v>
      </c>
      <c r="F370" s="81">
        <v>1399</v>
      </c>
      <c r="H370" s="81" t="s">
        <v>733</v>
      </c>
      <c r="I370" s="81" t="s">
        <v>734</v>
      </c>
      <c r="J370" s="81">
        <v>12</v>
      </c>
      <c r="K370" s="81" t="s">
        <v>436</v>
      </c>
      <c r="L370" s="81" t="s">
        <v>1906</v>
      </c>
      <c r="M370" s="81">
        <v>1025</v>
      </c>
      <c r="O370" s="81" t="s">
        <v>743</v>
      </c>
      <c r="P370" s="81" t="s">
        <v>744</v>
      </c>
      <c r="Q370" s="81">
        <v>12</v>
      </c>
      <c r="R370" s="81" t="s">
        <v>529</v>
      </c>
      <c r="S370" s="81" t="s">
        <v>1720</v>
      </c>
      <c r="T370" s="81">
        <v>1101</v>
      </c>
      <c r="V370" s="81" t="s">
        <v>741</v>
      </c>
      <c r="W370" s="81" t="s">
        <v>742</v>
      </c>
      <c r="X370" s="81">
        <v>12</v>
      </c>
      <c r="Y370" s="81" t="s">
        <v>529</v>
      </c>
      <c r="Z370" s="81" t="s">
        <v>1214</v>
      </c>
      <c r="AA370" s="81">
        <v>1209</v>
      </c>
      <c r="AC370" s="81" t="s">
        <v>908</v>
      </c>
      <c r="AD370" s="81" t="s">
        <v>909</v>
      </c>
      <c r="AE370" s="81">
        <v>24</v>
      </c>
      <c r="AF370" s="81" t="s">
        <v>529</v>
      </c>
      <c r="AG370" s="81" t="s">
        <v>1227</v>
      </c>
      <c r="AH370" s="81">
        <v>1109</v>
      </c>
      <c r="AJ370" s="81" t="s">
        <v>1015</v>
      </c>
      <c r="AK370" s="81" t="s">
        <v>1016</v>
      </c>
      <c r="AL370" s="81">
        <v>6</v>
      </c>
      <c r="AM370" s="81" t="s">
        <v>437</v>
      </c>
      <c r="AN370" s="81" t="s">
        <v>1101</v>
      </c>
      <c r="AO370" s="81">
        <v>1003</v>
      </c>
      <c r="AQ370" s="81" t="s">
        <v>772</v>
      </c>
      <c r="AR370" s="81" t="s">
        <v>773</v>
      </c>
      <c r="AS370" s="81">
        <v>4</v>
      </c>
      <c r="AT370" s="81" t="s">
        <v>529</v>
      </c>
      <c r="AU370" s="81" t="s">
        <v>2057</v>
      </c>
      <c r="AV370" s="81">
        <v>1296</v>
      </c>
      <c r="AX370" s="81" t="s">
        <v>772</v>
      </c>
      <c r="AY370" s="81" t="s">
        <v>773</v>
      </c>
      <c r="AZ370" s="81">
        <v>4</v>
      </c>
      <c r="BA370" s="81" t="s">
        <v>436</v>
      </c>
      <c r="BB370" s="81" t="s">
        <v>1188</v>
      </c>
      <c r="BC370" s="81">
        <v>1481</v>
      </c>
      <c r="BE370" s="81" t="s">
        <v>948</v>
      </c>
      <c r="BF370" s="81" t="s">
        <v>949</v>
      </c>
      <c r="BG370" s="81">
        <v>12</v>
      </c>
      <c r="BH370" s="81" t="s">
        <v>436</v>
      </c>
      <c r="BI370" s="81" t="s">
        <v>1696</v>
      </c>
      <c r="BJ370" s="81">
        <v>1390</v>
      </c>
      <c r="BL370" s="81" t="s">
        <v>814</v>
      </c>
      <c r="BM370" s="81" t="s">
        <v>815</v>
      </c>
      <c r="BN370" s="81">
        <v>12</v>
      </c>
      <c r="BO370" s="81" t="s">
        <v>529</v>
      </c>
      <c r="BP370" s="81" t="s">
        <v>1244</v>
      </c>
      <c r="BQ370" s="81">
        <v>1027</v>
      </c>
      <c r="BS370" s="81" t="s">
        <v>816</v>
      </c>
      <c r="BT370" s="81" t="s">
        <v>817</v>
      </c>
      <c r="BU370" s="81">
        <v>4</v>
      </c>
      <c r="BV370" s="81" t="s">
        <v>437</v>
      </c>
      <c r="BW370" s="81" t="s">
        <v>1184</v>
      </c>
      <c r="BX370" s="81">
        <v>1078</v>
      </c>
      <c r="BZ370" s="81" t="s">
        <v>727</v>
      </c>
      <c r="CA370" s="81" t="s">
        <v>728</v>
      </c>
      <c r="CB370" s="81">
        <v>12</v>
      </c>
      <c r="CC370" s="81" t="s">
        <v>529</v>
      </c>
      <c r="CD370" s="81" t="s">
        <v>1157</v>
      </c>
      <c r="CE370" s="81">
        <v>1399</v>
      </c>
      <c r="CG370" s="81" t="s">
        <v>816</v>
      </c>
      <c r="CH370" s="81" t="s">
        <v>817</v>
      </c>
      <c r="CI370" s="81">
        <v>8</v>
      </c>
      <c r="CJ370" s="81" t="s">
        <v>436</v>
      </c>
      <c r="CK370" s="81" t="s">
        <v>1827</v>
      </c>
      <c r="CL370" s="81">
        <v>1244</v>
      </c>
      <c r="CN370" s="81" t="s">
        <v>932</v>
      </c>
      <c r="CO370" s="81" t="s">
        <v>933</v>
      </c>
      <c r="CP370" s="81">
        <v>4</v>
      </c>
      <c r="CQ370" s="81" t="s">
        <v>437</v>
      </c>
      <c r="CR370" s="81" t="s">
        <v>1186</v>
      </c>
      <c r="CS370" s="81">
        <v>1043</v>
      </c>
      <c r="CU370" s="136" t="s">
        <v>2264</v>
      </c>
      <c r="CV370" s="136" t="s">
        <v>896</v>
      </c>
      <c r="CW370" s="137">
        <v>12</v>
      </c>
      <c r="CX370" s="136" t="s">
        <v>529</v>
      </c>
      <c r="CY370" s="136" t="s">
        <v>1135</v>
      </c>
      <c r="CZ370" s="138">
        <v>1412</v>
      </c>
      <c r="DB370" s="136" t="s">
        <v>826</v>
      </c>
      <c r="DC370" s="136" t="s">
        <v>827</v>
      </c>
      <c r="DD370" s="137">
        <v>10</v>
      </c>
      <c r="DE370" s="136" t="s">
        <v>436</v>
      </c>
      <c r="DF370" s="136" t="s">
        <v>1151</v>
      </c>
      <c r="DG370" s="144">
        <v>1047</v>
      </c>
      <c r="DI370" s="136" t="s">
        <v>810</v>
      </c>
      <c r="DJ370" s="136" t="s">
        <v>811</v>
      </c>
      <c r="DK370" s="137">
        <v>2</v>
      </c>
      <c r="DL370" s="136" t="s">
        <v>529</v>
      </c>
      <c r="DM370" s="136" t="s">
        <v>1837</v>
      </c>
      <c r="DN370" s="144">
        <v>1510</v>
      </c>
    </row>
    <row r="371" spans="1:118" x14ac:dyDescent="0.25">
      <c r="A371" s="81" t="s">
        <v>906</v>
      </c>
      <c r="B371" s="81" t="s">
        <v>907</v>
      </c>
      <c r="C371" s="81">
        <v>6</v>
      </c>
      <c r="D371" s="81" t="s">
        <v>529</v>
      </c>
      <c r="E371" s="81" t="s">
        <v>1238</v>
      </c>
      <c r="F371" s="81">
        <v>1399</v>
      </c>
      <c r="H371" s="81" t="s">
        <v>743</v>
      </c>
      <c r="I371" s="81" t="s">
        <v>744</v>
      </c>
      <c r="J371" s="81">
        <v>12</v>
      </c>
      <c r="K371" s="81" t="s">
        <v>436</v>
      </c>
      <c r="L371" s="81" t="s">
        <v>1719</v>
      </c>
      <c r="M371" s="81">
        <v>1482</v>
      </c>
      <c r="O371" s="81" t="s">
        <v>1060</v>
      </c>
      <c r="P371" s="81" t="s">
        <v>787</v>
      </c>
      <c r="Q371" s="81">
        <v>12</v>
      </c>
      <c r="R371" s="81" t="s">
        <v>529</v>
      </c>
      <c r="S371" s="81" t="s">
        <v>1720</v>
      </c>
      <c r="T371" s="81">
        <v>1101</v>
      </c>
      <c r="V371" s="81" t="s">
        <v>852</v>
      </c>
      <c r="W371" s="81" t="s">
        <v>853</v>
      </c>
      <c r="X371" s="81">
        <v>12</v>
      </c>
      <c r="Y371" s="81" t="s">
        <v>529</v>
      </c>
      <c r="Z371" s="81" t="s">
        <v>1214</v>
      </c>
      <c r="AA371" s="81">
        <v>1209</v>
      </c>
      <c r="AC371" s="81" t="s">
        <v>770</v>
      </c>
      <c r="AD371" s="81" t="s">
        <v>771</v>
      </c>
      <c r="AE371" s="81">
        <v>2</v>
      </c>
      <c r="AF371" s="81" t="s">
        <v>436</v>
      </c>
      <c r="AG371" s="81" t="s">
        <v>1688</v>
      </c>
      <c r="AH371" s="81">
        <v>1453</v>
      </c>
      <c r="AJ371" s="81" t="s">
        <v>895</v>
      </c>
      <c r="AK371" s="81" t="s">
        <v>896</v>
      </c>
      <c r="AL371" s="81">
        <v>12</v>
      </c>
      <c r="AM371" s="81" t="s">
        <v>437</v>
      </c>
      <c r="AN371" s="81" t="s">
        <v>1101</v>
      </c>
      <c r="AO371" s="81">
        <v>1003</v>
      </c>
      <c r="AQ371" s="81" t="s">
        <v>816</v>
      </c>
      <c r="AR371" s="81" t="s">
        <v>817</v>
      </c>
      <c r="AS371" s="81">
        <v>4</v>
      </c>
      <c r="AT371" s="81" t="s">
        <v>529</v>
      </c>
      <c r="AU371" s="81" t="s">
        <v>2057</v>
      </c>
      <c r="AV371" s="81">
        <v>1296</v>
      </c>
      <c r="AX371" s="81" t="s">
        <v>772</v>
      </c>
      <c r="AY371" s="81" t="s">
        <v>773</v>
      </c>
      <c r="AZ371" s="81">
        <v>12</v>
      </c>
      <c r="BA371" s="81" t="s">
        <v>529</v>
      </c>
      <c r="BB371" s="81" t="s">
        <v>1131</v>
      </c>
      <c r="BC371" s="81">
        <v>1509</v>
      </c>
      <c r="BE371" s="81" t="s">
        <v>946</v>
      </c>
      <c r="BF371" s="81" t="s">
        <v>947</v>
      </c>
      <c r="BG371" s="81">
        <v>12</v>
      </c>
      <c r="BH371" s="81" t="s">
        <v>436</v>
      </c>
      <c r="BI371" s="81" t="s">
        <v>1696</v>
      </c>
      <c r="BJ371" s="81">
        <v>1390</v>
      </c>
      <c r="BL371" s="81" t="s">
        <v>804</v>
      </c>
      <c r="BM371" s="81" t="s">
        <v>805</v>
      </c>
      <c r="BN371" s="81">
        <v>12</v>
      </c>
      <c r="BO371" s="81" t="s">
        <v>529</v>
      </c>
      <c r="BP371" s="81" t="s">
        <v>1244</v>
      </c>
      <c r="BQ371" s="81">
        <v>1027</v>
      </c>
      <c r="BS371" s="81" t="s">
        <v>864</v>
      </c>
      <c r="BT371" s="81" t="s">
        <v>865</v>
      </c>
      <c r="BU371" s="81">
        <v>4</v>
      </c>
      <c r="BV371" s="81" t="s">
        <v>436</v>
      </c>
      <c r="BW371" s="81" t="s">
        <v>1165</v>
      </c>
      <c r="BX371" s="81">
        <v>1531</v>
      </c>
      <c r="BZ371" s="81" t="s">
        <v>860</v>
      </c>
      <c r="CA371" s="81" t="s">
        <v>861</v>
      </c>
      <c r="CB371" s="81">
        <v>4</v>
      </c>
      <c r="CC371" s="81" t="s">
        <v>436</v>
      </c>
      <c r="CD371" s="81" t="s">
        <v>1188</v>
      </c>
      <c r="CE371" s="81">
        <v>1481</v>
      </c>
      <c r="CG371" s="81" t="s">
        <v>729</v>
      </c>
      <c r="CH371" s="81" t="s">
        <v>730</v>
      </c>
      <c r="CI371" s="81">
        <v>2</v>
      </c>
      <c r="CJ371" s="81" t="s">
        <v>436</v>
      </c>
      <c r="CK371" s="81" t="s">
        <v>1827</v>
      </c>
      <c r="CL371" s="81">
        <v>1244</v>
      </c>
      <c r="CN371" s="81" t="s">
        <v>954</v>
      </c>
      <c r="CO371" s="81" t="s">
        <v>955</v>
      </c>
      <c r="CP371" s="81">
        <v>24</v>
      </c>
      <c r="CQ371" s="81" t="s">
        <v>436</v>
      </c>
      <c r="CR371" s="81" t="s">
        <v>1195</v>
      </c>
      <c r="CS371" s="81">
        <v>1237</v>
      </c>
      <c r="CU371" s="136" t="s">
        <v>745</v>
      </c>
      <c r="CV371" s="136" t="s">
        <v>746</v>
      </c>
      <c r="CW371" s="137">
        <v>12</v>
      </c>
      <c r="CX371" s="136" t="s">
        <v>529</v>
      </c>
      <c r="CY371" s="136" t="s">
        <v>1135</v>
      </c>
      <c r="CZ371" s="138">
        <v>1412</v>
      </c>
      <c r="DB371" s="136" t="s">
        <v>826</v>
      </c>
      <c r="DC371" s="136" t="s">
        <v>827</v>
      </c>
      <c r="DD371" s="137">
        <v>20</v>
      </c>
      <c r="DE371" s="136" t="s">
        <v>436</v>
      </c>
      <c r="DF371" s="136" t="s">
        <v>2221</v>
      </c>
      <c r="DG371" s="144">
        <v>1392</v>
      </c>
      <c r="DI371" s="136" t="s">
        <v>810</v>
      </c>
      <c r="DJ371" s="136" t="s">
        <v>811</v>
      </c>
      <c r="DK371" s="137">
        <v>16</v>
      </c>
      <c r="DL371" s="136" t="s">
        <v>2152</v>
      </c>
      <c r="DM371" s="136" t="s">
        <v>2364</v>
      </c>
      <c r="DN371" s="144">
        <v>1593</v>
      </c>
    </row>
    <row r="372" spans="1:118" x14ac:dyDescent="0.25">
      <c r="A372" s="81" t="s">
        <v>772</v>
      </c>
      <c r="B372" s="81" t="s">
        <v>773</v>
      </c>
      <c r="C372" s="81">
        <v>6</v>
      </c>
      <c r="D372" s="81" t="s">
        <v>529</v>
      </c>
      <c r="E372" s="81" t="s">
        <v>1238</v>
      </c>
      <c r="F372" s="81">
        <v>1399</v>
      </c>
      <c r="H372" s="81" t="s">
        <v>1043</v>
      </c>
      <c r="I372" s="81" t="s">
        <v>1044</v>
      </c>
      <c r="J372" s="81">
        <v>12</v>
      </c>
      <c r="K372" s="81" t="s">
        <v>436</v>
      </c>
      <c r="L372" s="81" t="s">
        <v>1719</v>
      </c>
      <c r="M372" s="81">
        <v>1482</v>
      </c>
      <c r="O372" s="81" t="s">
        <v>745</v>
      </c>
      <c r="P372" s="81" t="s">
        <v>746</v>
      </c>
      <c r="Q372" s="81">
        <v>12</v>
      </c>
      <c r="R372" s="81" t="s">
        <v>529</v>
      </c>
      <c r="S372" s="81" t="s">
        <v>1720</v>
      </c>
      <c r="T372" s="81">
        <v>1101</v>
      </c>
      <c r="V372" s="81" t="s">
        <v>973</v>
      </c>
      <c r="W372" s="81" t="s">
        <v>974</v>
      </c>
      <c r="X372" s="81">
        <v>12</v>
      </c>
      <c r="Y372" s="81" t="s">
        <v>529</v>
      </c>
      <c r="Z372" s="81" t="s">
        <v>1214</v>
      </c>
      <c r="AA372" s="81">
        <v>1209</v>
      </c>
      <c r="AC372" s="81" t="s">
        <v>770</v>
      </c>
      <c r="AD372" s="81" t="s">
        <v>771</v>
      </c>
      <c r="AE372" s="81">
        <v>2</v>
      </c>
      <c r="AF372" s="81" t="s">
        <v>436</v>
      </c>
      <c r="AG372" s="81" t="s">
        <v>1688</v>
      </c>
      <c r="AH372" s="81">
        <v>1453</v>
      </c>
      <c r="AJ372" s="81" t="s">
        <v>804</v>
      </c>
      <c r="AK372" s="81" t="s">
        <v>805</v>
      </c>
      <c r="AL372" s="81">
        <v>12</v>
      </c>
      <c r="AM372" s="81" t="s">
        <v>437</v>
      </c>
      <c r="AN372" s="81" t="s">
        <v>1101</v>
      </c>
      <c r="AO372" s="81">
        <v>1003</v>
      </c>
      <c r="AQ372" s="81" t="s">
        <v>830</v>
      </c>
      <c r="AR372" s="81" t="s">
        <v>831</v>
      </c>
      <c r="AS372" s="81">
        <v>4</v>
      </c>
      <c r="AT372" s="81" t="s">
        <v>529</v>
      </c>
      <c r="AU372" s="81" t="s">
        <v>2057</v>
      </c>
      <c r="AV372" s="81">
        <v>1296</v>
      </c>
      <c r="AX372" s="81" t="s">
        <v>772</v>
      </c>
      <c r="AY372" s="81" t="s">
        <v>773</v>
      </c>
      <c r="AZ372" s="81">
        <v>4</v>
      </c>
      <c r="BA372" s="81" t="s">
        <v>436</v>
      </c>
      <c r="BB372" s="81" t="s">
        <v>1124</v>
      </c>
      <c r="BC372" s="81">
        <v>1013</v>
      </c>
      <c r="BE372" s="81" t="s">
        <v>924</v>
      </c>
      <c r="BF372" s="81" t="s">
        <v>925</v>
      </c>
      <c r="BG372" s="81">
        <v>12</v>
      </c>
      <c r="BH372" s="81" t="s">
        <v>436</v>
      </c>
      <c r="BI372" s="81" t="s">
        <v>1696</v>
      </c>
      <c r="BJ372" s="81">
        <v>1390</v>
      </c>
      <c r="BL372" s="81" t="s">
        <v>960</v>
      </c>
      <c r="BM372" s="81" t="s">
        <v>961</v>
      </c>
      <c r="BN372" s="81">
        <v>12</v>
      </c>
      <c r="BO372" s="81" t="s">
        <v>529</v>
      </c>
      <c r="BP372" s="81" t="s">
        <v>1167</v>
      </c>
      <c r="BQ372" s="81">
        <v>1031</v>
      </c>
      <c r="BS372" s="81" t="s">
        <v>954</v>
      </c>
      <c r="BT372" s="81" t="s">
        <v>955</v>
      </c>
      <c r="BU372" s="81">
        <v>4</v>
      </c>
      <c r="BV372" s="81" t="s">
        <v>437</v>
      </c>
      <c r="BW372" s="81" t="s">
        <v>1187</v>
      </c>
      <c r="BX372" s="81">
        <v>1003</v>
      </c>
      <c r="BZ372" s="81" t="s">
        <v>880</v>
      </c>
      <c r="CA372" s="81" t="s">
        <v>881</v>
      </c>
      <c r="CB372" s="81">
        <v>4</v>
      </c>
      <c r="CC372" s="81" t="s">
        <v>436</v>
      </c>
      <c r="CD372" s="81" t="s">
        <v>1188</v>
      </c>
      <c r="CE372" s="81">
        <v>1481</v>
      </c>
      <c r="CG372" s="81" t="s">
        <v>847</v>
      </c>
      <c r="CH372" s="81" t="s">
        <v>848</v>
      </c>
      <c r="CI372" s="81">
        <v>24</v>
      </c>
      <c r="CJ372" s="81" t="s">
        <v>436</v>
      </c>
      <c r="CK372" s="81" t="s">
        <v>2109</v>
      </c>
      <c r="CL372" s="81">
        <v>1025</v>
      </c>
      <c r="CN372" s="81" t="s">
        <v>2260</v>
      </c>
      <c r="CO372" s="81" t="s">
        <v>2304</v>
      </c>
      <c r="CP372" s="81">
        <v>4</v>
      </c>
      <c r="CQ372" s="81" t="s">
        <v>436</v>
      </c>
      <c r="CR372" s="81" t="s">
        <v>2318</v>
      </c>
      <c r="CS372" s="81">
        <v>1117</v>
      </c>
      <c r="CU372" s="136" t="s">
        <v>2231</v>
      </c>
      <c r="CV372" s="136" t="s">
        <v>2274</v>
      </c>
      <c r="CW372" s="137">
        <v>4</v>
      </c>
      <c r="CX372" s="136" t="s">
        <v>529</v>
      </c>
      <c r="CY372" s="136" t="s">
        <v>1135</v>
      </c>
      <c r="CZ372" s="138">
        <v>1412</v>
      </c>
      <c r="DB372" s="136" t="s">
        <v>826</v>
      </c>
      <c r="DC372" s="136" t="s">
        <v>827</v>
      </c>
      <c r="DD372" s="137">
        <v>10</v>
      </c>
      <c r="DE372" s="136" t="s">
        <v>529</v>
      </c>
      <c r="DF372" s="136" t="s">
        <v>1920</v>
      </c>
      <c r="DG372" s="144">
        <v>1018</v>
      </c>
      <c r="DI372" s="136" t="s">
        <v>860</v>
      </c>
      <c r="DJ372" s="136" t="s">
        <v>861</v>
      </c>
      <c r="DK372" s="137">
        <v>8</v>
      </c>
      <c r="DL372" s="136" t="s">
        <v>436</v>
      </c>
      <c r="DM372" s="136" t="s">
        <v>2221</v>
      </c>
      <c r="DN372" s="144">
        <v>1392</v>
      </c>
    </row>
    <row r="373" spans="1:118" x14ac:dyDescent="0.25">
      <c r="A373" s="81" t="s">
        <v>948</v>
      </c>
      <c r="B373" s="81" t="s">
        <v>985</v>
      </c>
      <c r="C373" s="81">
        <v>4</v>
      </c>
      <c r="D373" s="81" t="s">
        <v>529</v>
      </c>
      <c r="E373" s="81" t="s">
        <v>1238</v>
      </c>
      <c r="F373" s="81">
        <v>1399</v>
      </c>
      <c r="H373" s="81" t="s">
        <v>946</v>
      </c>
      <c r="I373" s="81" t="s">
        <v>947</v>
      </c>
      <c r="J373" s="81">
        <v>12</v>
      </c>
      <c r="K373" s="81" t="s">
        <v>436</v>
      </c>
      <c r="L373" s="81" t="s">
        <v>1719</v>
      </c>
      <c r="M373" s="81">
        <v>1482</v>
      </c>
      <c r="O373" s="81" t="s">
        <v>2320</v>
      </c>
      <c r="P373" s="81" t="s">
        <v>1059</v>
      </c>
      <c r="Q373" s="81">
        <v>12</v>
      </c>
      <c r="R373" s="81" t="s">
        <v>529</v>
      </c>
      <c r="S373" s="81" t="s">
        <v>1720</v>
      </c>
      <c r="T373" s="81">
        <v>1101</v>
      </c>
      <c r="V373" s="81" t="s">
        <v>838</v>
      </c>
      <c r="W373" s="81" t="s">
        <v>839</v>
      </c>
      <c r="X373" s="81">
        <v>2</v>
      </c>
      <c r="Y373" s="81" t="s">
        <v>529</v>
      </c>
      <c r="Z373" s="81" t="s">
        <v>1214</v>
      </c>
      <c r="AA373" s="81">
        <v>1209</v>
      </c>
      <c r="AC373" s="81" t="s">
        <v>895</v>
      </c>
      <c r="AD373" s="81" t="s">
        <v>896</v>
      </c>
      <c r="AE373" s="81">
        <v>24</v>
      </c>
      <c r="AF373" s="81" t="s">
        <v>437</v>
      </c>
      <c r="AG373" s="81" t="s">
        <v>1210</v>
      </c>
      <c r="AH373" s="81">
        <v>1351</v>
      </c>
      <c r="AJ373" s="81" t="s">
        <v>2320</v>
      </c>
      <c r="AK373" s="81" t="s">
        <v>1059</v>
      </c>
      <c r="AL373" s="81">
        <v>12</v>
      </c>
      <c r="AM373" s="81" t="s">
        <v>437</v>
      </c>
      <c r="AN373" s="81" t="s">
        <v>1101</v>
      </c>
      <c r="AO373" s="81">
        <v>1003</v>
      </c>
      <c r="AQ373" s="81" t="s">
        <v>852</v>
      </c>
      <c r="AR373" s="81" t="s">
        <v>853</v>
      </c>
      <c r="AS373" s="81">
        <v>12</v>
      </c>
      <c r="AT373" s="81" t="s">
        <v>529</v>
      </c>
      <c r="AU373" s="81" t="s">
        <v>2057</v>
      </c>
      <c r="AV373" s="81">
        <v>1296</v>
      </c>
      <c r="AX373" s="81" t="s">
        <v>772</v>
      </c>
      <c r="AY373" s="81" t="s">
        <v>773</v>
      </c>
      <c r="AZ373" s="81">
        <v>2</v>
      </c>
      <c r="BA373" s="81" t="s">
        <v>436</v>
      </c>
      <c r="BB373" s="81" t="s">
        <v>2053</v>
      </c>
      <c r="BC373" s="81">
        <v>1553</v>
      </c>
      <c r="BE373" s="81" t="s">
        <v>885</v>
      </c>
      <c r="BF373" s="81" t="s">
        <v>886</v>
      </c>
      <c r="BG373" s="81">
        <v>6</v>
      </c>
      <c r="BH373" s="81" t="s">
        <v>436</v>
      </c>
      <c r="BI373" s="81" t="s">
        <v>1696</v>
      </c>
      <c r="BJ373" s="81">
        <v>1390</v>
      </c>
      <c r="BL373" s="81" t="s">
        <v>2054</v>
      </c>
      <c r="BM373" s="81" t="s">
        <v>2055</v>
      </c>
      <c r="BN373" s="81">
        <v>12</v>
      </c>
      <c r="BO373" s="81" t="s">
        <v>529</v>
      </c>
      <c r="BP373" s="81" t="s">
        <v>1167</v>
      </c>
      <c r="BQ373" s="81">
        <v>1031</v>
      </c>
      <c r="BS373" s="81" t="s">
        <v>864</v>
      </c>
      <c r="BT373" s="81" t="s">
        <v>865</v>
      </c>
      <c r="BU373" s="81">
        <v>6</v>
      </c>
      <c r="BV373" s="81" t="s">
        <v>436</v>
      </c>
      <c r="BW373" s="81" t="s">
        <v>2326</v>
      </c>
      <c r="BX373" s="81">
        <v>1169</v>
      </c>
      <c r="BZ373" s="81" t="s">
        <v>768</v>
      </c>
      <c r="CA373" s="81" t="s">
        <v>769</v>
      </c>
      <c r="CB373" s="81">
        <v>2</v>
      </c>
      <c r="CC373" s="81" t="s">
        <v>436</v>
      </c>
      <c r="CD373" s="81" t="s">
        <v>1188</v>
      </c>
      <c r="CE373" s="81">
        <v>1481</v>
      </c>
      <c r="CG373" s="81" t="s">
        <v>733</v>
      </c>
      <c r="CH373" s="81" t="s">
        <v>734</v>
      </c>
      <c r="CI373" s="81">
        <v>4</v>
      </c>
      <c r="CJ373" s="81" t="s">
        <v>436</v>
      </c>
      <c r="CK373" s="81" t="s">
        <v>2109</v>
      </c>
      <c r="CL373" s="81">
        <v>1025</v>
      </c>
      <c r="CN373" s="81" t="s">
        <v>2260</v>
      </c>
      <c r="CO373" s="81" t="s">
        <v>2304</v>
      </c>
      <c r="CP373" s="81">
        <v>4</v>
      </c>
      <c r="CQ373" s="81" t="s">
        <v>436</v>
      </c>
      <c r="CR373" s="81" t="s">
        <v>2221</v>
      </c>
      <c r="CS373" s="81">
        <v>1392</v>
      </c>
      <c r="CU373" s="136" t="s">
        <v>2262</v>
      </c>
      <c r="CV373" s="136" t="s">
        <v>870</v>
      </c>
      <c r="CW373" s="137">
        <v>12</v>
      </c>
      <c r="CX373" s="136" t="s">
        <v>437</v>
      </c>
      <c r="CY373" s="136" t="s">
        <v>2408</v>
      </c>
      <c r="CZ373" s="138">
        <v>1108</v>
      </c>
      <c r="DB373" s="136" t="s">
        <v>826</v>
      </c>
      <c r="DC373" s="136" t="s">
        <v>827</v>
      </c>
      <c r="DD373" s="137">
        <v>10</v>
      </c>
      <c r="DE373" s="136" t="s">
        <v>529</v>
      </c>
      <c r="DF373" s="136" t="s">
        <v>1192</v>
      </c>
      <c r="DG373" s="144">
        <v>1100</v>
      </c>
      <c r="DI373" s="136" t="s">
        <v>860</v>
      </c>
      <c r="DJ373" s="136" t="s">
        <v>861</v>
      </c>
      <c r="DK373" s="137">
        <v>4</v>
      </c>
      <c r="DL373" s="136" t="s">
        <v>437</v>
      </c>
      <c r="DM373" s="136" t="s">
        <v>1823</v>
      </c>
      <c r="DN373" s="144">
        <v>1259</v>
      </c>
    </row>
    <row r="374" spans="1:118" x14ac:dyDescent="0.25">
      <c r="A374" s="81" t="s">
        <v>733</v>
      </c>
      <c r="B374" s="81" t="s">
        <v>734</v>
      </c>
      <c r="C374" s="81">
        <v>4</v>
      </c>
      <c r="D374" s="81" t="s">
        <v>529</v>
      </c>
      <c r="E374" s="81" t="s">
        <v>1238</v>
      </c>
      <c r="F374" s="81">
        <v>1399</v>
      </c>
      <c r="H374" s="81" t="s">
        <v>814</v>
      </c>
      <c r="I374" s="81" t="s">
        <v>815</v>
      </c>
      <c r="J374" s="81">
        <v>12</v>
      </c>
      <c r="K374" s="81" t="s">
        <v>436</v>
      </c>
      <c r="L374" s="81" t="s">
        <v>1719</v>
      </c>
      <c r="M374" s="81">
        <v>1482</v>
      </c>
      <c r="O374" s="81" t="s">
        <v>770</v>
      </c>
      <c r="P374" s="81" t="s">
        <v>771</v>
      </c>
      <c r="Q374" s="81">
        <v>12</v>
      </c>
      <c r="R374" s="81" t="s">
        <v>529</v>
      </c>
      <c r="S374" s="81" t="s">
        <v>1720</v>
      </c>
      <c r="T374" s="81">
        <v>1101</v>
      </c>
      <c r="V374" s="81" t="s">
        <v>1674</v>
      </c>
      <c r="W374" s="81" t="s">
        <v>1459</v>
      </c>
      <c r="X374" s="81">
        <v>2</v>
      </c>
      <c r="Y374" s="81" t="s">
        <v>529</v>
      </c>
      <c r="Z374" s="81" t="s">
        <v>1214</v>
      </c>
      <c r="AA374" s="81">
        <v>1209</v>
      </c>
      <c r="AC374" s="81" t="s">
        <v>908</v>
      </c>
      <c r="AD374" s="81" t="s">
        <v>909</v>
      </c>
      <c r="AE374" s="81">
        <v>24</v>
      </c>
      <c r="AF374" s="81" t="s">
        <v>529</v>
      </c>
      <c r="AG374" s="81" t="s">
        <v>1247</v>
      </c>
      <c r="AH374" s="81">
        <v>1054</v>
      </c>
      <c r="AJ374" s="81" t="s">
        <v>1041</v>
      </c>
      <c r="AK374" s="81" t="s">
        <v>1042</v>
      </c>
      <c r="AL374" s="81">
        <v>60</v>
      </c>
      <c r="AM374" s="81" t="s">
        <v>436</v>
      </c>
      <c r="AN374" s="81" t="s">
        <v>1249</v>
      </c>
      <c r="AO374" s="81">
        <v>1121</v>
      </c>
      <c r="AQ374" s="81" t="s">
        <v>745</v>
      </c>
      <c r="AR374" s="81" t="s">
        <v>746</v>
      </c>
      <c r="AS374" s="81">
        <v>12</v>
      </c>
      <c r="AT374" s="81" t="s">
        <v>529</v>
      </c>
      <c r="AU374" s="81" t="s">
        <v>2057</v>
      </c>
      <c r="AV374" s="81">
        <v>1296</v>
      </c>
      <c r="AX374" s="81" t="s">
        <v>772</v>
      </c>
      <c r="AY374" s="81" t="s">
        <v>773</v>
      </c>
      <c r="AZ374" s="81">
        <v>50</v>
      </c>
      <c r="BA374" s="81" t="s">
        <v>529</v>
      </c>
      <c r="BB374" s="81" t="s">
        <v>1175</v>
      </c>
      <c r="BC374" s="81">
        <v>1027</v>
      </c>
      <c r="BE374" s="81" t="s">
        <v>753</v>
      </c>
      <c r="BF374" s="81" t="s">
        <v>754</v>
      </c>
      <c r="BG374" s="81">
        <v>12</v>
      </c>
      <c r="BH374" s="81" t="s">
        <v>436</v>
      </c>
      <c r="BI374" s="81" t="s">
        <v>2156</v>
      </c>
      <c r="BJ374" s="81">
        <v>1377</v>
      </c>
      <c r="BL374" s="81" t="s">
        <v>804</v>
      </c>
      <c r="BM374" s="81" t="s">
        <v>805</v>
      </c>
      <c r="BN374" s="81">
        <v>24</v>
      </c>
      <c r="BO374" s="81" t="s">
        <v>529</v>
      </c>
      <c r="BP374" s="81" t="s">
        <v>1167</v>
      </c>
      <c r="BQ374" s="81">
        <v>1031</v>
      </c>
      <c r="BS374" s="81" t="s">
        <v>776</v>
      </c>
      <c r="BT374" s="81" t="s">
        <v>777</v>
      </c>
      <c r="BU374" s="81">
        <v>4</v>
      </c>
      <c r="BV374" s="81" t="s">
        <v>437</v>
      </c>
      <c r="BW374" s="81" t="s">
        <v>1187</v>
      </c>
      <c r="BX374" s="81">
        <v>1003</v>
      </c>
      <c r="BZ374" s="81" t="s">
        <v>772</v>
      </c>
      <c r="CA374" s="81" t="s">
        <v>773</v>
      </c>
      <c r="CB374" s="81">
        <v>6</v>
      </c>
      <c r="CC374" s="81" t="s">
        <v>436</v>
      </c>
      <c r="CD374" s="81" t="s">
        <v>1188</v>
      </c>
      <c r="CE374" s="81">
        <v>1481</v>
      </c>
      <c r="CG374" s="81" t="s">
        <v>729</v>
      </c>
      <c r="CH374" s="81" t="s">
        <v>730</v>
      </c>
      <c r="CI374" s="81">
        <v>4</v>
      </c>
      <c r="CJ374" s="81" t="s">
        <v>436</v>
      </c>
      <c r="CK374" s="81" t="s">
        <v>2109</v>
      </c>
      <c r="CL374" s="81">
        <v>1025</v>
      </c>
      <c r="CN374" s="81" t="s">
        <v>796</v>
      </c>
      <c r="CO374" s="81" t="s">
        <v>797</v>
      </c>
      <c r="CP374" s="81">
        <v>4</v>
      </c>
      <c r="CQ374" s="81" t="s">
        <v>436</v>
      </c>
      <c r="CR374" s="81" t="s">
        <v>1148</v>
      </c>
      <c r="CS374" s="81">
        <v>1091</v>
      </c>
      <c r="CU374" s="136" t="s">
        <v>1779</v>
      </c>
      <c r="CV374" s="136" t="s">
        <v>853</v>
      </c>
      <c r="CW374" s="137">
        <v>12</v>
      </c>
      <c r="CX374" s="136" t="s">
        <v>437</v>
      </c>
      <c r="CY374" s="136" t="s">
        <v>2408</v>
      </c>
      <c r="CZ374" s="138">
        <v>1108</v>
      </c>
      <c r="DB374" s="136" t="s">
        <v>826</v>
      </c>
      <c r="DC374" s="136" t="s">
        <v>827</v>
      </c>
      <c r="DD374" s="137">
        <v>20</v>
      </c>
      <c r="DE374" s="136" t="s">
        <v>436</v>
      </c>
      <c r="DF374" s="136" t="s">
        <v>2406</v>
      </c>
      <c r="DG374" s="144">
        <v>1529</v>
      </c>
      <c r="DI374" s="136" t="s">
        <v>860</v>
      </c>
      <c r="DJ374" s="136" t="s">
        <v>861</v>
      </c>
      <c r="DK374" s="137">
        <v>60</v>
      </c>
      <c r="DL374" s="136" t="s">
        <v>2152</v>
      </c>
      <c r="DM374" s="136" t="s">
        <v>2364</v>
      </c>
      <c r="DN374" s="144">
        <v>1593</v>
      </c>
    </row>
    <row r="375" spans="1:118" x14ac:dyDescent="0.25">
      <c r="A375" s="81" t="s">
        <v>727</v>
      </c>
      <c r="B375" s="81" t="s">
        <v>728</v>
      </c>
      <c r="C375" s="81">
        <v>4</v>
      </c>
      <c r="D375" s="81" t="s">
        <v>529</v>
      </c>
      <c r="E375" s="81" t="s">
        <v>1238</v>
      </c>
      <c r="F375" s="81">
        <v>1399</v>
      </c>
      <c r="H375" s="81" t="s">
        <v>895</v>
      </c>
      <c r="I375" s="81" t="s">
        <v>896</v>
      </c>
      <c r="J375" s="81">
        <v>12</v>
      </c>
      <c r="K375" s="81" t="s">
        <v>436</v>
      </c>
      <c r="L375" s="81" t="s">
        <v>1719</v>
      </c>
      <c r="M375" s="81">
        <v>1482</v>
      </c>
      <c r="O375" s="81" t="s">
        <v>932</v>
      </c>
      <c r="P375" s="81" t="s">
        <v>933</v>
      </c>
      <c r="Q375" s="81">
        <v>12</v>
      </c>
      <c r="R375" s="81" t="s">
        <v>529</v>
      </c>
      <c r="S375" s="81" t="s">
        <v>1720</v>
      </c>
      <c r="T375" s="81">
        <v>1101</v>
      </c>
      <c r="V375" s="81" t="s">
        <v>780</v>
      </c>
      <c r="W375" s="81" t="s">
        <v>781</v>
      </c>
      <c r="X375" s="81">
        <v>12</v>
      </c>
      <c r="Y375" s="81" t="s">
        <v>436</v>
      </c>
      <c r="Z375" s="81" t="s">
        <v>1209</v>
      </c>
      <c r="AA375" s="81">
        <v>1213</v>
      </c>
      <c r="AC375" s="81" t="s">
        <v>932</v>
      </c>
      <c r="AD375" s="81" t="s">
        <v>933</v>
      </c>
      <c r="AE375" s="81">
        <v>2</v>
      </c>
      <c r="AF375" s="81" t="s">
        <v>436</v>
      </c>
      <c r="AG375" s="81" t="s">
        <v>1217</v>
      </c>
      <c r="AH375" s="81">
        <v>1160</v>
      </c>
      <c r="AJ375" s="81" t="s">
        <v>751</v>
      </c>
      <c r="AK375" s="81" t="s">
        <v>752</v>
      </c>
      <c r="AL375" s="81">
        <v>24</v>
      </c>
      <c r="AM375" s="81" t="s">
        <v>436</v>
      </c>
      <c r="AN375" s="81" t="s">
        <v>1249</v>
      </c>
      <c r="AO375" s="81">
        <v>1121</v>
      </c>
      <c r="AQ375" s="81" t="s">
        <v>816</v>
      </c>
      <c r="AR375" s="81" t="s">
        <v>817</v>
      </c>
      <c r="AS375" s="81">
        <v>12</v>
      </c>
      <c r="AT375" s="81" t="s">
        <v>436</v>
      </c>
      <c r="AU375" s="81" t="s">
        <v>1140</v>
      </c>
      <c r="AV375" s="81">
        <v>1036</v>
      </c>
      <c r="AX375" s="81" t="s">
        <v>772</v>
      </c>
      <c r="AY375" s="81" t="s">
        <v>773</v>
      </c>
      <c r="AZ375" s="81">
        <v>60</v>
      </c>
      <c r="BA375" s="81" t="s">
        <v>1173</v>
      </c>
      <c r="BB375" s="81" t="s">
        <v>1174</v>
      </c>
      <c r="BC375" s="81">
        <v>0</v>
      </c>
      <c r="BE375" s="81" t="s">
        <v>755</v>
      </c>
      <c r="BF375" s="81" t="s">
        <v>756</v>
      </c>
      <c r="BG375" s="81">
        <v>12</v>
      </c>
      <c r="BH375" s="81" t="s">
        <v>436</v>
      </c>
      <c r="BI375" s="81" t="s">
        <v>2156</v>
      </c>
      <c r="BJ375" s="81">
        <v>1377</v>
      </c>
      <c r="BL375" s="81" t="s">
        <v>780</v>
      </c>
      <c r="BM375" s="81" t="s">
        <v>781</v>
      </c>
      <c r="BN375" s="81">
        <v>12</v>
      </c>
      <c r="BO375" s="81" t="s">
        <v>529</v>
      </c>
      <c r="BP375" s="81" t="s">
        <v>1167</v>
      </c>
      <c r="BQ375" s="81">
        <v>1031</v>
      </c>
      <c r="BS375" s="81" t="s">
        <v>842</v>
      </c>
      <c r="BT375" s="81" t="s">
        <v>843</v>
      </c>
      <c r="BU375" s="81">
        <v>2</v>
      </c>
      <c r="BV375" s="81" t="s">
        <v>436</v>
      </c>
      <c r="BW375" s="81" t="s">
        <v>1122</v>
      </c>
      <c r="BX375" s="81">
        <v>1213</v>
      </c>
      <c r="BZ375" s="81" t="s">
        <v>864</v>
      </c>
      <c r="CA375" s="81" t="s">
        <v>865</v>
      </c>
      <c r="CB375" s="81">
        <v>4</v>
      </c>
      <c r="CC375" s="81" t="s">
        <v>436</v>
      </c>
      <c r="CD375" s="81" t="s">
        <v>1188</v>
      </c>
      <c r="CE375" s="81">
        <v>1481</v>
      </c>
      <c r="CG375" s="81" t="s">
        <v>743</v>
      </c>
      <c r="CH375" s="81" t="s">
        <v>744</v>
      </c>
      <c r="CI375" s="81">
        <v>12</v>
      </c>
      <c r="CJ375" s="81" t="s">
        <v>436</v>
      </c>
      <c r="CK375" s="81" t="s">
        <v>2109</v>
      </c>
      <c r="CL375" s="81">
        <v>1025</v>
      </c>
      <c r="CN375" s="81" t="s">
        <v>790</v>
      </c>
      <c r="CO375" s="81" t="s">
        <v>791</v>
      </c>
      <c r="CP375" s="81">
        <v>4</v>
      </c>
      <c r="CQ375" s="81" t="s">
        <v>436</v>
      </c>
      <c r="CR375" s="81" t="s">
        <v>1148</v>
      </c>
      <c r="CS375" s="81">
        <v>1091</v>
      </c>
      <c r="CU375" s="136" t="s">
        <v>2264</v>
      </c>
      <c r="CV375" s="136" t="s">
        <v>896</v>
      </c>
      <c r="CW375" s="137">
        <v>12</v>
      </c>
      <c r="CX375" s="136" t="s">
        <v>437</v>
      </c>
      <c r="CY375" s="136" t="s">
        <v>2408</v>
      </c>
      <c r="CZ375" s="138">
        <v>1108</v>
      </c>
      <c r="DB375" s="136" t="s">
        <v>826</v>
      </c>
      <c r="DC375" s="136" t="s">
        <v>827</v>
      </c>
      <c r="DD375" s="137">
        <v>15</v>
      </c>
      <c r="DE375" s="136" t="s">
        <v>436</v>
      </c>
      <c r="DF375" s="136" t="s">
        <v>2409</v>
      </c>
      <c r="DG375" s="144">
        <v>1013</v>
      </c>
      <c r="DI375" s="136" t="s">
        <v>860</v>
      </c>
      <c r="DJ375" s="136" t="s">
        <v>861</v>
      </c>
      <c r="DK375" s="137">
        <v>4</v>
      </c>
      <c r="DL375" s="136" t="s">
        <v>436</v>
      </c>
      <c r="DM375" s="136" t="s">
        <v>2310</v>
      </c>
      <c r="DN375" s="144">
        <v>1160</v>
      </c>
    </row>
    <row r="376" spans="1:118" x14ac:dyDescent="0.25">
      <c r="A376" s="81" t="s">
        <v>942</v>
      </c>
      <c r="B376" s="81" t="s">
        <v>943</v>
      </c>
      <c r="C376" s="81">
        <v>12</v>
      </c>
      <c r="D376" s="81" t="s">
        <v>436</v>
      </c>
      <c r="E376" s="81" t="s">
        <v>1097</v>
      </c>
      <c r="F376" s="81">
        <v>1392</v>
      </c>
      <c r="H376" s="81" t="s">
        <v>747</v>
      </c>
      <c r="I376" s="81" t="s">
        <v>748</v>
      </c>
      <c r="J376" s="81">
        <v>12</v>
      </c>
      <c r="K376" s="81" t="s">
        <v>436</v>
      </c>
      <c r="L376" s="81" t="s">
        <v>1719</v>
      </c>
      <c r="M376" s="81">
        <v>1482</v>
      </c>
      <c r="O376" s="81" t="s">
        <v>2269</v>
      </c>
      <c r="P376" s="81" t="s">
        <v>767</v>
      </c>
      <c r="Q376" s="81">
        <v>24</v>
      </c>
      <c r="R376" s="81" t="s">
        <v>529</v>
      </c>
      <c r="S376" s="81" t="s">
        <v>1720</v>
      </c>
      <c r="T376" s="81">
        <v>1101</v>
      </c>
      <c r="V376" s="81" t="s">
        <v>1026</v>
      </c>
      <c r="W376" s="81" t="s">
        <v>1027</v>
      </c>
      <c r="X376" s="81">
        <v>12</v>
      </c>
      <c r="Y376" s="81" t="s">
        <v>436</v>
      </c>
      <c r="Z376" s="81" t="s">
        <v>1678</v>
      </c>
      <c r="AA376" s="81">
        <v>1237</v>
      </c>
      <c r="AC376" s="81" t="s">
        <v>932</v>
      </c>
      <c r="AD376" s="81" t="s">
        <v>933</v>
      </c>
      <c r="AE376" s="81">
        <v>2</v>
      </c>
      <c r="AF376" s="81" t="s">
        <v>436</v>
      </c>
      <c r="AG376" s="81" t="s">
        <v>1710</v>
      </c>
      <c r="AH376" s="81">
        <v>1186</v>
      </c>
      <c r="AJ376" s="81" t="s">
        <v>965</v>
      </c>
      <c r="AK376" s="81" t="s">
        <v>966</v>
      </c>
      <c r="AL376" s="81">
        <v>12</v>
      </c>
      <c r="AM376" s="81" t="s">
        <v>436</v>
      </c>
      <c r="AN376" s="81" t="s">
        <v>1249</v>
      </c>
      <c r="AO376" s="81">
        <v>1121</v>
      </c>
      <c r="AQ376" s="81" t="s">
        <v>864</v>
      </c>
      <c r="AR376" s="81" t="s">
        <v>865</v>
      </c>
      <c r="AS376" s="81">
        <v>12</v>
      </c>
      <c r="AT376" s="81" t="s">
        <v>436</v>
      </c>
      <c r="AU376" s="81" t="s">
        <v>1140</v>
      </c>
      <c r="AV376" s="81">
        <v>1036</v>
      </c>
      <c r="AX376" s="81" t="s">
        <v>772</v>
      </c>
      <c r="AY376" s="81" t="s">
        <v>773</v>
      </c>
      <c r="AZ376" s="81">
        <v>20</v>
      </c>
      <c r="BA376" s="81" t="s">
        <v>529</v>
      </c>
      <c r="BB376" s="81" t="s">
        <v>1139</v>
      </c>
      <c r="BC376" s="81">
        <v>1027</v>
      </c>
      <c r="BE376" s="81" t="s">
        <v>757</v>
      </c>
      <c r="BF376" s="81" t="s">
        <v>758</v>
      </c>
      <c r="BG376" s="81">
        <v>12</v>
      </c>
      <c r="BH376" s="81" t="s">
        <v>436</v>
      </c>
      <c r="BI376" s="81" t="s">
        <v>2156</v>
      </c>
      <c r="BJ376" s="81">
        <v>1377</v>
      </c>
      <c r="BL376" s="81" t="s">
        <v>747</v>
      </c>
      <c r="BM376" s="81" t="s">
        <v>748</v>
      </c>
      <c r="BN376" s="81">
        <v>12</v>
      </c>
      <c r="BO376" s="81" t="s">
        <v>529</v>
      </c>
      <c r="BP376" s="81" t="s">
        <v>1167</v>
      </c>
      <c r="BQ376" s="81">
        <v>1031</v>
      </c>
      <c r="BS376" s="81" t="s">
        <v>834</v>
      </c>
      <c r="BT376" s="81" t="s">
        <v>835</v>
      </c>
      <c r="BU376" s="81">
        <v>2</v>
      </c>
      <c r="BV376" s="81" t="s">
        <v>529</v>
      </c>
      <c r="BW376" s="81" t="s">
        <v>2176</v>
      </c>
      <c r="BX376" s="81">
        <v>1555</v>
      </c>
      <c r="BZ376" s="81" t="s">
        <v>891</v>
      </c>
      <c r="CA376" s="81" t="s">
        <v>892</v>
      </c>
      <c r="CB376" s="81">
        <v>12</v>
      </c>
      <c r="CC376" s="81" t="s">
        <v>436</v>
      </c>
      <c r="CD376" s="81" t="s">
        <v>1188</v>
      </c>
      <c r="CE376" s="81">
        <v>1481</v>
      </c>
      <c r="CG376" s="81" t="s">
        <v>852</v>
      </c>
      <c r="CH376" s="81" t="s">
        <v>853</v>
      </c>
      <c r="CI376" s="81">
        <v>12</v>
      </c>
      <c r="CJ376" s="81" t="s">
        <v>436</v>
      </c>
      <c r="CK376" s="81" t="s">
        <v>2109</v>
      </c>
      <c r="CL376" s="81">
        <v>1025</v>
      </c>
      <c r="CN376" s="81" t="s">
        <v>942</v>
      </c>
      <c r="CO376" s="81" t="s">
        <v>943</v>
      </c>
      <c r="CP376" s="81">
        <v>24</v>
      </c>
      <c r="CQ376" s="81" t="s">
        <v>436</v>
      </c>
      <c r="CR376" s="81" t="s">
        <v>2221</v>
      </c>
      <c r="CS376" s="81">
        <v>1392</v>
      </c>
      <c r="CU376" s="136" t="s">
        <v>2231</v>
      </c>
      <c r="CV376" s="136" t="s">
        <v>2274</v>
      </c>
      <c r="CW376" s="137">
        <v>4</v>
      </c>
      <c r="CX376" s="136" t="s">
        <v>437</v>
      </c>
      <c r="CY376" s="136" t="s">
        <v>2408</v>
      </c>
      <c r="CZ376" s="138">
        <v>1108</v>
      </c>
      <c r="DB376" s="136" t="s">
        <v>826</v>
      </c>
      <c r="DC376" s="136" t="s">
        <v>827</v>
      </c>
      <c r="DD376" s="137">
        <v>15</v>
      </c>
      <c r="DE376" s="136" t="s">
        <v>436</v>
      </c>
      <c r="DF376" s="136" t="s">
        <v>2411</v>
      </c>
      <c r="DG376" s="144">
        <v>1515</v>
      </c>
      <c r="DI376" s="136" t="s">
        <v>860</v>
      </c>
      <c r="DJ376" s="136" t="s">
        <v>861</v>
      </c>
      <c r="DK376" s="137">
        <v>2</v>
      </c>
      <c r="DL376" s="136" t="s">
        <v>529</v>
      </c>
      <c r="DM376" s="136" t="s">
        <v>1115</v>
      </c>
      <c r="DN376" s="144">
        <v>1487</v>
      </c>
    </row>
    <row r="377" spans="1:118" x14ac:dyDescent="0.25">
      <c r="A377" s="81" t="s">
        <v>852</v>
      </c>
      <c r="B377" s="81" t="s">
        <v>853</v>
      </c>
      <c r="C377" s="81">
        <v>24</v>
      </c>
      <c r="D377" s="81" t="s">
        <v>436</v>
      </c>
      <c r="E377" s="81" t="s">
        <v>1097</v>
      </c>
      <c r="F377" s="81">
        <v>1392</v>
      </c>
      <c r="H377" s="81" t="s">
        <v>988</v>
      </c>
      <c r="I377" s="81" t="s">
        <v>989</v>
      </c>
      <c r="J377" s="81">
        <v>24</v>
      </c>
      <c r="K377" s="81" t="s">
        <v>436</v>
      </c>
      <c r="L377" s="81" t="s">
        <v>1719</v>
      </c>
      <c r="M377" s="81">
        <v>1482</v>
      </c>
      <c r="O377" s="81" t="s">
        <v>761</v>
      </c>
      <c r="P377" s="81" t="s">
        <v>762</v>
      </c>
      <c r="Q377" s="81">
        <v>2</v>
      </c>
      <c r="R377" s="81" t="s">
        <v>437</v>
      </c>
      <c r="S377" s="81" t="s">
        <v>1811</v>
      </c>
      <c r="T377" s="81">
        <v>1259</v>
      </c>
      <c r="V377" s="81" t="s">
        <v>965</v>
      </c>
      <c r="W377" s="81" t="s">
        <v>966</v>
      </c>
      <c r="X377" s="81">
        <v>12</v>
      </c>
      <c r="Y377" s="81" t="s">
        <v>436</v>
      </c>
      <c r="Z377" s="81" t="s">
        <v>1678</v>
      </c>
      <c r="AA377" s="81">
        <v>1237</v>
      </c>
      <c r="AC377" s="81" t="s">
        <v>818</v>
      </c>
      <c r="AD377" s="81" t="s">
        <v>819</v>
      </c>
      <c r="AE377" s="81">
        <v>4</v>
      </c>
      <c r="AF377" s="81" t="s">
        <v>529</v>
      </c>
      <c r="AG377" s="81" t="s">
        <v>1247</v>
      </c>
      <c r="AH377" s="81">
        <v>1054</v>
      </c>
      <c r="AJ377" s="81" t="s">
        <v>2227</v>
      </c>
      <c r="AK377" s="81" t="s">
        <v>882</v>
      </c>
      <c r="AL377" s="81">
        <v>12</v>
      </c>
      <c r="AM377" s="81" t="s">
        <v>436</v>
      </c>
      <c r="AN377" s="81" t="s">
        <v>1249</v>
      </c>
      <c r="AO377" s="81">
        <v>1121</v>
      </c>
      <c r="AQ377" s="81" t="s">
        <v>867</v>
      </c>
      <c r="AR377" s="81" t="s">
        <v>868</v>
      </c>
      <c r="AS377" s="81">
        <v>4</v>
      </c>
      <c r="AT377" s="81" t="s">
        <v>529</v>
      </c>
      <c r="AU377" s="81" t="s">
        <v>1118</v>
      </c>
      <c r="AV377" s="81">
        <v>1063</v>
      </c>
      <c r="AX377" s="81" t="s">
        <v>772</v>
      </c>
      <c r="AY377" s="81" t="s">
        <v>773</v>
      </c>
      <c r="AZ377" s="81">
        <v>8</v>
      </c>
      <c r="BA377" s="81" t="s">
        <v>529</v>
      </c>
      <c r="BB377" s="81" t="s">
        <v>1149</v>
      </c>
      <c r="BC377" s="81">
        <v>1172</v>
      </c>
      <c r="BE377" s="81" t="s">
        <v>871</v>
      </c>
      <c r="BF377" s="81" t="s">
        <v>872</v>
      </c>
      <c r="BG377" s="81">
        <v>6</v>
      </c>
      <c r="BH377" s="81" t="s">
        <v>436</v>
      </c>
      <c r="BI377" s="81" t="s">
        <v>2156</v>
      </c>
      <c r="BJ377" s="81">
        <v>1377</v>
      </c>
      <c r="BL377" s="81" t="s">
        <v>963</v>
      </c>
      <c r="BM377" s="81" t="s">
        <v>964</v>
      </c>
      <c r="BN377" s="81">
        <v>12</v>
      </c>
      <c r="BO377" s="81" t="s">
        <v>437</v>
      </c>
      <c r="BP377" s="81" t="s">
        <v>1730</v>
      </c>
      <c r="BQ377" s="81">
        <v>1180</v>
      </c>
      <c r="BS377" s="81" t="s">
        <v>768</v>
      </c>
      <c r="BT377" s="81" t="s">
        <v>769</v>
      </c>
      <c r="BU377" s="81">
        <v>4</v>
      </c>
      <c r="BV377" s="81" t="s">
        <v>436</v>
      </c>
      <c r="BW377" s="81" t="s">
        <v>1748</v>
      </c>
      <c r="BX377" s="81">
        <v>1524</v>
      </c>
      <c r="BZ377" s="81" t="s">
        <v>745</v>
      </c>
      <c r="CA377" s="81" t="s">
        <v>746</v>
      </c>
      <c r="CB377" s="81">
        <v>12</v>
      </c>
      <c r="CC377" s="81" t="s">
        <v>436</v>
      </c>
      <c r="CD377" s="81" t="s">
        <v>1188</v>
      </c>
      <c r="CE377" s="81">
        <v>1481</v>
      </c>
      <c r="CG377" s="81" t="s">
        <v>946</v>
      </c>
      <c r="CH377" s="81" t="s">
        <v>947</v>
      </c>
      <c r="CI377" s="81">
        <v>12</v>
      </c>
      <c r="CJ377" s="81" t="s">
        <v>436</v>
      </c>
      <c r="CK377" s="81" t="s">
        <v>2109</v>
      </c>
      <c r="CL377" s="81">
        <v>1025</v>
      </c>
      <c r="CN377" s="81" t="s">
        <v>818</v>
      </c>
      <c r="CO377" s="81" t="s">
        <v>819</v>
      </c>
      <c r="CP377" s="81">
        <v>12</v>
      </c>
      <c r="CQ377" s="81" t="s">
        <v>436</v>
      </c>
      <c r="CR377" s="81" t="s">
        <v>1148</v>
      </c>
      <c r="CS377" s="81">
        <v>1091</v>
      </c>
      <c r="CU377" s="136" t="s">
        <v>2270</v>
      </c>
      <c r="CV377" s="136" t="s">
        <v>848</v>
      </c>
      <c r="CW377" s="137">
        <v>6</v>
      </c>
      <c r="CX377" s="136" t="s">
        <v>436</v>
      </c>
      <c r="CY377" s="136" t="s">
        <v>1868</v>
      </c>
      <c r="CZ377" s="138">
        <v>1189</v>
      </c>
      <c r="DB377" s="136" t="s">
        <v>826</v>
      </c>
      <c r="DC377" s="136" t="s">
        <v>827</v>
      </c>
      <c r="DD377" s="137">
        <v>11</v>
      </c>
      <c r="DE377" s="136" t="s">
        <v>436</v>
      </c>
      <c r="DF377" s="136" t="s">
        <v>1834</v>
      </c>
      <c r="DG377" s="144">
        <v>1163</v>
      </c>
      <c r="DI377" s="136" t="s">
        <v>860</v>
      </c>
      <c r="DJ377" s="136" t="s">
        <v>861</v>
      </c>
      <c r="DK377" s="137">
        <v>12</v>
      </c>
      <c r="DL377" s="136" t="s">
        <v>437</v>
      </c>
      <c r="DM377" s="136" t="s">
        <v>718</v>
      </c>
      <c r="DN377" s="144">
        <v>1539</v>
      </c>
    </row>
    <row r="378" spans="1:118" x14ac:dyDescent="0.25">
      <c r="A378" s="81" t="s">
        <v>745</v>
      </c>
      <c r="B378" s="81" t="s">
        <v>746</v>
      </c>
      <c r="C378" s="81">
        <v>24</v>
      </c>
      <c r="D378" s="81" t="s">
        <v>436</v>
      </c>
      <c r="E378" s="81" t="s">
        <v>1097</v>
      </c>
      <c r="F378" s="81">
        <v>1392</v>
      </c>
      <c r="H378" s="81" t="s">
        <v>749</v>
      </c>
      <c r="I378" s="81" t="s">
        <v>750</v>
      </c>
      <c r="J378" s="81">
        <v>24</v>
      </c>
      <c r="K378" s="81" t="s">
        <v>436</v>
      </c>
      <c r="L378" s="81" t="s">
        <v>1719</v>
      </c>
      <c r="M378" s="81">
        <v>1482</v>
      </c>
      <c r="O378" s="81" t="s">
        <v>804</v>
      </c>
      <c r="P378" s="81" t="s">
        <v>805</v>
      </c>
      <c r="Q378" s="81">
        <v>12</v>
      </c>
      <c r="R378" s="81" t="s">
        <v>437</v>
      </c>
      <c r="S378" s="81" t="s">
        <v>1811</v>
      </c>
      <c r="T378" s="81">
        <v>1259</v>
      </c>
      <c r="V378" s="81" t="s">
        <v>963</v>
      </c>
      <c r="W378" s="81" t="s">
        <v>964</v>
      </c>
      <c r="X378" s="81">
        <v>12</v>
      </c>
      <c r="Y378" s="81" t="s">
        <v>436</v>
      </c>
      <c r="Z378" s="81" t="s">
        <v>1678</v>
      </c>
      <c r="AA378" s="81">
        <v>1237</v>
      </c>
      <c r="AC378" s="81" t="s">
        <v>852</v>
      </c>
      <c r="AD378" s="81" t="s">
        <v>853</v>
      </c>
      <c r="AE378" s="81">
        <v>24</v>
      </c>
      <c r="AF378" s="81" t="s">
        <v>529</v>
      </c>
      <c r="AG378" s="81" t="s">
        <v>1728</v>
      </c>
      <c r="AH378" s="81">
        <v>1185</v>
      </c>
      <c r="AJ378" s="81" t="s">
        <v>871</v>
      </c>
      <c r="AK378" s="81" t="s">
        <v>872</v>
      </c>
      <c r="AL378" s="81">
        <v>12</v>
      </c>
      <c r="AM378" s="81" t="s">
        <v>436</v>
      </c>
      <c r="AN378" s="81" t="s">
        <v>1249</v>
      </c>
      <c r="AO378" s="81">
        <v>1121</v>
      </c>
      <c r="AQ378" s="81" t="s">
        <v>906</v>
      </c>
      <c r="AR378" s="81" t="s">
        <v>907</v>
      </c>
      <c r="AS378" s="81">
        <v>4</v>
      </c>
      <c r="AT378" s="81" t="s">
        <v>529</v>
      </c>
      <c r="AU378" s="81" t="s">
        <v>1118</v>
      </c>
      <c r="AV378" s="81">
        <v>1063</v>
      </c>
      <c r="AX378" s="81" t="s">
        <v>772</v>
      </c>
      <c r="AY378" s="81" t="s">
        <v>773</v>
      </c>
      <c r="AZ378" s="81">
        <v>12</v>
      </c>
      <c r="BA378" s="81" t="s">
        <v>529</v>
      </c>
      <c r="BB378" s="81" t="s">
        <v>1128</v>
      </c>
      <c r="BC378" s="81">
        <v>1031</v>
      </c>
      <c r="BE378" s="81" t="s">
        <v>847</v>
      </c>
      <c r="BF378" s="81" t="s">
        <v>848</v>
      </c>
      <c r="BG378" s="81">
        <v>6</v>
      </c>
      <c r="BH378" s="81" t="s">
        <v>436</v>
      </c>
      <c r="BI378" s="81" t="s">
        <v>2156</v>
      </c>
      <c r="BJ378" s="81">
        <v>1377</v>
      </c>
      <c r="BL378" s="81" t="s">
        <v>1676</v>
      </c>
      <c r="BM378" s="81" t="s">
        <v>1378</v>
      </c>
      <c r="BN378" s="81">
        <v>12</v>
      </c>
      <c r="BO378" s="81" t="s">
        <v>437</v>
      </c>
      <c r="BP378" s="81" t="s">
        <v>1730</v>
      </c>
      <c r="BQ378" s="81">
        <v>1180</v>
      </c>
      <c r="BS378" s="81" t="s">
        <v>845</v>
      </c>
      <c r="BT378" s="81" t="s">
        <v>846</v>
      </c>
      <c r="BU378" s="81">
        <v>4</v>
      </c>
      <c r="BV378" s="81" t="s">
        <v>436</v>
      </c>
      <c r="BW378" s="81" t="s">
        <v>1748</v>
      </c>
      <c r="BX378" s="81">
        <v>1524</v>
      </c>
      <c r="BZ378" s="81" t="s">
        <v>880</v>
      </c>
      <c r="CA378" s="81" t="s">
        <v>881</v>
      </c>
      <c r="CB378" s="81">
        <v>4</v>
      </c>
      <c r="CC378" s="81" t="s">
        <v>436</v>
      </c>
      <c r="CD378" s="81" t="s">
        <v>2198</v>
      </c>
      <c r="CE378" s="81">
        <v>1587</v>
      </c>
      <c r="CG378" s="81" t="s">
        <v>912</v>
      </c>
      <c r="CH378" s="81" t="s">
        <v>913</v>
      </c>
      <c r="CI378" s="81">
        <v>1</v>
      </c>
      <c r="CJ378" s="81" t="s">
        <v>436</v>
      </c>
      <c r="CK378" s="81" t="s">
        <v>1114</v>
      </c>
      <c r="CL378" s="81">
        <v>1011</v>
      </c>
      <c r="CN378" s="81" t="s">
        <v>948</v>
      </c>
      <c r="CO378" s="81" t="s">
        <v>949</v>
      </c>
      <c r="CP378" s="81">
        <v>6</v>
      </c>
      <c r="CQ378" s="81" t="s">
        <v>436</v>
      </c>
      <c r="CR378" s="81" t="s">
        <v>1148</v>
      </c>
      <c r="CS378" s="81">
        <v>1091</v>
      </c>
      <c r="CU378" s="136" t="s">
        <v>745</v>
      </c>
      <c r="CV378" s="136" t="s">
        <v>746</v>
      </c>
      <c r="CW378" s="137">
        <v>12</v>
      </c>
      <c r="CX378" s="136" t="s">
        <v>436</v>
      </c>
      <c r="CY378" s="136" t="s">
        <v>1868</v>
      </c>
      <c r="CZ378" s="138">
        <v>1189</v>
      </c>
      <c r="DB378" s="136" t="s">
        <v>2231</v>
      </c>
      <c r="DC378" s="136" t="s">
        <v>2274</v>
      </c>
      <c r="DD378" s="137">
        <v>4</v>
      </c>
      <c r="DE378" s="136" t="s">
        <v>529</v>
      </c>
      <c r="DF378" s="136" t="s">
        <v>1681</v>
      </c>
      <c r="DG378" s="144">
        <v>1327</v>
      </c>
      <c r="DI378" s="136" t="s">
        <v>860</v>
      </c>
      <c r="DJ378" s="136" t="s">
        <v>861</v>
      </c>
      <c r="DK378" s="137">
        <v>4</v>
      </c>
      <c r="DL378" s="136" t="s">
        <v>529</v>
      </c>
      <c r="DM378" s="136" t="s">
        <v>1178</v>
      </c>
      <c r="DN378" s="144">
        <v>1431</v>
      </c>
    </row>
    <row r="379" spans="1:118" x14ac:dyDescent="0.25">
      <c r="A379" s="81" t="s">
        <v>860</v>
      </c>
      <c r="B379" s="81" t="s">
        <v>861</v>
      </c>
      <c r="C379" s="81">
        <v>12</v>
      </c>
      <c r="D379" s="81" t="s">
        <v>436</v>
      </c>
      <c r="E379" s="81" t="s">
        <v>1097</v>
      </c>
      <c r="F379" s="81">
        <v>1392</v>
      </c>
      <c r="H379" s="81" t="s">
        <v>852</v>
      </c>
      <c r="I379" s="81" t="s">
        <v>853</v>
      </c>
      <c r="J379" s="81">
        <v>24</v>
      </c>
      <c r="K379" s="81" t="s">
        <v>436</v>
      </c>
      <c r="L379" s="81" t="s">
        <v>1719</v>
      </c>
      <c r="M379" s="81">
        <v>1482</v>
      </c>
      <c r="O379" s="81" t="s">
        <v>946</v>
      </c>
      <c r="P379" s="81" t="s">
        <v>947</v>
      </c>
      <c r="Q379" s="81">
        <v>12</v>
      </c>
      <c r="R379" s="81" t="s">
        <v>437</v>
      </c>
      <c r="S379" s="81" t="s">
        <v>1811</v>
      </c>
      <c r="T379" s="81">
        <v>1259</v>
      </c>
      <c r="V379" s="81" t="s">
        <v>832</v>
      </c>
      <c r="W379" s="81" t="s">
        <v>833</v>
      </c>
      <c r="X379" s="81">
        <v>36</v>
      </c>
      <c r="Y379" s="81" t="s">
        <v>436</v>
      </c>
      <c r="Z379" s="81" t="s">
        <v>1678</v>
      </c>
      <c r="AA379" s="81">
        <v>1237</v>
      </c>
      <c r="AC379" s="81" t="s">
        <v>818</v>
      </c>
      <c r="AD379" s="81" t="s">
        <v>819</v>
      </c>
      <c r="AE379" s="81">
        <v>4</v>
      </c>
      <c r="AF379" s="81" t="s">
        <v>529</v>
      </c>
      <c r="AG379" s="81" t="s">
        <v>1759</v>
      </c>
      <c r="AH379" s="81">
        <v>1014</v>
      </c>
      <c r="AJ379" s="81" t="s">
        <v>942</v>
      </c>
      <c r="AK379" s="81" t="s">
        <v>943</v>
      </c>
      <c r="AL379" s="81">
        <v>24</v>
      </c>
      <c r="AM379" s="81" t="s">
        <v>436</v>
      </c>
      <c r="AN379" s="81" t="s">
        <v>1249</v>
      </c>
      <c r="AO379" s="81">
        <v>1121</v>
      </c>
      <c r="AQ379" s="81" t="s">
        <v>770</v>
      </c>
      <c r="AR379" s="81" t="s">
        <v>771</v>
      </c>
      <c r="AS379" s="81">
        <v>4</v>
      </c>
      <c r="AT379" s="81" t="s">
        <v>529</v>
      </c>
      <c r="AU379" s="81" t="s">
        <v>1118</v>
      </c>
      <c r="AV379" s="81">
        <v>1063</v>
      </c>
      <c r="AX379" s="81" t="s">
        <v>772</v>
      </c>
      <c r="AY379" s="81" t="s">
        <v>773</v>
      </c>
      <c r="AZ379" s="81">
        <v>6</v>
      </c>
      <c r="BA379" s="81" t="s">
        <v>529</v>
      </c>
      <c r="BB379" s="81" t="s">
        <v>1158</v>
      </c>
      <c r="BC379" s="81">
        <v>1378</v>
      </c>
      <c r="BE379" s="81" t="s">
        <v>878</v>
      </c>
      <c r="BF379" s="81" t="s">
        <v>879</v>
      </c>
      <c r="BG379" s="81">
        <v>6</v>
      </c>
      <c r="BH379" s="81" t="s">
        <v>436</v>
      </c>
      <c r="BI379" s="81" t="s">
        <v>2156</v>
      </c>
      <c r="BJ379" s="81">
        <v>1377</v>
      </c>
      <c r="BL379" s="81" t="s">
        <v>973</v>
      </c>
      <c r="BM379" s="81" t="s">
        <v>974</v>
      </c>
      <c r="BN379" s="81">
        <v>12</v>
      </c>
      <c r="BO379" s="81" t="s">
        <v>529</v>
      </c>
      <c r="BP379" s="81" t="s">
        <v>1208</v>
      </c>
      <c r="BQ379" s="81">
        <v>1020</v>
      </c>
      <c r="BS379" s="81" t="s">
        <v>867</v>
      </c>
      <c r="BT379" s="81" t="s">
        <v>868</v>
      </c>
      <c r="BU379" s="81">
        <v>4</v>
      </c>
      <c r="BV379" s="81" t="s">
        <v>437</v>
      </c>
      <c r="BW379" s="81" t="s">
        <v>1184</v>
      </c>
      <c r="BX379" s="81">
        <v>1078</v>
      </c>
      <c r="BZ379" s="81" t="s">
        <v>845</v>
      </c>
      <c r="CA379" s="81" t="s">
        <v>846</v>
      </c>
      <c r="CB379" s="81">
        <v>4</v>
      </c>
      <c r="CC379" s="81" t="s">
        <v>436</v>
      </c>
      <c r="CD379" s="81" t="s">
        <v>2198</v>
      </c>
      <c r="CE379" s="81">
        <v>1587</v>
      </c>
      <c r="CG379" s="81" t="s">
        <v>916</v>
      </c>
      <c r="CH379" s="81" t="s">
        <v>917</v>
      </c>
      <c r="CI379" s="81">
        <v>1</v>
      </c>
      <c r="CJ379" s="81" t="s">
        <v>436</v>
      </c>
      <c r="CK379" s="81" t="s">
        <v>1114</v>
      </c>
      <c r="CL379" s="81">
        <v>1011</v>
      </c>
      <c r="CN379" s="81" t="s">
        <v>2268</v>
      </c>
      <c r="CO379" s="81" t="s">
        <v>1663</v>
      </c>
      <c r="CP379" s="81">
        <v>36</v>
      </c>
      <c r="CQ379" s="81" t="s">
        <v>436</v>
      </c>
      <c r="CR379" s="81" t="s">
        <v>1148</v>
      </c>
      <c r="CS379" s="81">
        <v>1091</v>
      </c>
      <c r="CU379" s="136" t="s">
        <v>747</v>
      </c>
      <c r="CV379" s="136" t="s">
        <v>748</v>
      </c>
      <c r="CW379" s="137">
        <v>12</v>
      </c>
      <c r="CX379" s="136" t="s">
        <v>436</v>
      </c>
      <c r="CY379" s="136" t="s">
        <v>1868</v>
      </c>
      <c r="CZ379" s="138">
        <v>1189</v>
      </c>
      <c r="DB379" s="136" t="s">
        <v>2231</v>
      </c>
      <c r="DC379" s="136" t="s">
        <v>2274</v>
      </c>
      <c r="DD379" s="137">
        <v>4</v>
      </c>
      <c r="DE379" s="136" t="s">
        <v>529</v>
      </c>
      <c r="DF379" s="136" t="s">
        <v>1867</v>
      </c>
      <c r="DG379" s="144">
        <v>1089</v>
      </c>
      <c r="DI379" s="136" t="s">
        <v>860</v>
      </c>
      <c r="DJ379" s="136" t="s">
        <v>861</v>
      </c>
      <c r="DK379" s="137">
        <v>10</v>
      </c>
      <c r="DL379" s="136" t="s">
        <v>436</v>
      </c>
      <c r="DM379" s="136" t="s">
        <v>1144</v>
      </c>
      <c r="DN379" s="144">
        <v>1442</v>
      </c>
    </row>
    <row r="380" spans="1:118" x14ac:dyDescent="0.25">
      <c r="A380" s="81" t="s">
        <v>867</v>
      </c>
      <c r="B380" s="81" t="s">
        <v>868</v>
      </c>
      <c r="C380" s="81">
        <v>10</v>
      </c>
      <c r="D380" s="81" t="s">
        <v>436</v>
      </c>
      <c r="E380" s="81" t="s">
        <v>1097</v>
      </c>
      <c r="F380" s="81">
        <v>1392</v>
      </c>
      <c r="H380" s="81" t="s">
        <v>751</v>
      </c>
      <c r="I380" s="81" t="s">
        <v>752</v>
      </c>
      <c r="J380" s="81">
        <v>48</v>
      </c>
      <c r="K380" s="81" t="s">
        <v>436</v>
      </c>
      <c r="L380" s="81" t="s">
        <v>1719</v>
      </c>
      <c r="M380" s="81">
        <v>1482</v>
      </c>
      <c r="O380" s="81" t="s">
        <v>852</v>
      </c>
      <c r="P380" s="81" t="s">
        <v>853</v>
      </c>
      <c r="Q380" s="81">
        <v>12</v>
      </c>
      <c r="R380" s="81" t="s">
        <v>437</v>
      </c>
      <c r="S380" s="81" t="s">
        <v>1811</v>
      </c>
      <c r="T380" s="81">
        <v>1259</v>
      </c>
      <c r="V380" s="81" t="s">
        <v>759</v>
      </c>
      <c r="W380" s="81" t="s">
        <v>760</v>
      </c>
      <c r="X380" s="81">
        <v>2</v>
      </c>
      <c r="Y380" s="81" t="s">
        <v>436</v>
      </c>
      <c r="Z380" s="81" t="s">
        <v>1200</v>
      </c>
      <c r="AA380" s="81">
        <v>1240</v>
      </c>
      <c r="AC380" s="81" t="s">
        <v>940</v>
      </c>
      <c r="AD380" s="81" t="s">
        <v>941</v>
      </c>
      <c r="AE380" s="81">
        <v>24</v>
      </c>
      <c r="AF380" s="81" t="s">
        <v>529</v>
      </c>
      <c r="AG380" s="81" t="s">
        <v>1227</v>
      </c>
      <c r="AH380" s="81">
        <v>1109</v>
      </c>
      <c r="AJ380" s="81" t="s">
        <v>798</v>
      </c>
      <c r="AK380" s="81" t="s">
        <v>799</v>
      </c>
      <c r="AL380" s="81">
        <v>24</v>
      </c>
      <c r="AM380" s="81" t="s">
        <v>436</v>
      </c>
      <c r="AN380" s="81" t="s">
        <v>1249</v>
      </c>
      <c r="AO380" s="81">
        <v>1121</v>
      </c>
      <c r="AQ380" s="81" t="s">
        <v>772</v>
      </c>
      <c r="AR380" s="81" t="s">
        <v>773</v>
      </c>
      <c r="AS380" s="81">
        <v>12</v>
      </c>
      <c r="AT380" s="81" t="s">
        <v>529</v>
      </c>
      <c r="AU380" s="81" t="s">
        <v>1118</v>
      </c>
      <c r="AV380" s="81">
        <v>1063</v>
      </c>
      <c r="AX380" s="81" t="s">
        <v>772</v>
      </c>
      <c r="AY380" s="81" t="s">
        <v>773</v>
      </c>
      <c r="AZ380" s="81">
        <v>4</v>
      </c>
      <c r="BA380" s="81" t="s">
        <v>529</v>
      </c>
      <c r="BB380" s="81" t="s">
        <v>1132</v>
      </c>
      <c r="BC380" s="81">
        <v>1081</v>
      </c>
      <c r="BE380" s="81" t="s">
        <v>772</v>
      </c>
      <c r="BF380" s="81" t="s">
        <v>773</v>
      </c>
      <c r="BG380" s="81">
        <v>4</v>
      </c>
      <c r="BH380" s="81" t="s">
        <v>436</v>
      </c>
      <c r="BI380" s="81" t="s">
        <v>2156</v>
      </c>
      <c r="BJ380" s="81">
        <v>1377</v>
      </c>
      <c r="BL380" s="81" t="s">
        <v>973</v>
      </c>
      <c r="BM380" s="81" t="s">
        <v>974</v>
      </c>
      <c r="BN380" s="81">
        <v>60</v>
      </c>
      <c r="BO380" s="81" t="s">
        <v>529</v>
      </c>
      <c r="BP380" s="81" t="s">
        <v>1100</v>
      </c>
      <c r="BQ380" s="81">
        <v>1027</v>
      </c>
      <c r="BS380" s="81" t="s">
        <v>772</v>
      </c>
      <c r="BT380" s="81" t="s">
        <v>773</v>
      </c>
      <c r="BU380" s="81">
        <v>4</v>
      </c>
      <c r="BV380" s="81" t="s">
        <v>436</v>
      </c>
      <c r="BW380" s="81" t="s">
        <v>1748</v>
      </c>
      <c r="BX380" s="81">
        <v>1524</v>
      </c>
      <c r="BZ380" s="81" t="s">
        <v>772</v>
      </c>
      <c r="CA380" s="81" t="s">
        <v>773</v>
      </c>
      <c r="CB380" s="81">
        <v>4</v>
      </c>
      <c r="CC380" s="81" t="s">
        <v>436</v>
      </c>
      <c r="CD380" s="81" t="s">
        <v>2198</v>
      </c>
      <c r="CE380" s="81">
        <v>1587</v>
      </c>
      <c r="CG380" s="81" t="s">
        <v>772</v>
      </c>
      <c r="CH380" s="81" t="s">
        <v>773</v>
      </c>
      <c r="CI380" s="81">
        <v>4</v>
      </c>
      <c r="CJ380" s="81" t="s">
        <v>436</v>
      </c>
      <c r="CK380" s="81" t="s">
        <v>1114</v>
      </c>
      <c r="CL380" s="81">
        <v>1011</v>
      </c>
      <c r="CN380" s="81" t="s">
        <v>816</v>
      </c>
      <c r="CO380" s="81" t="s">
        <v>817</v>
      </c>
      <c r="CP380" s="81">
        <v>12</v>
      </c>
      <c r="CQ380" s="81" t="s">
        <v>436</v>
      </c>
      <c r="CR380" s="81" t="s">
        <v>2221</v>
      </c>
      <c r="CS380" s="81">
        <v>1392</v>
      </c>
      <c r="CU380" s="136" t="s">
        <v>2385</v>
      </c>
      <c r="CV380" s="136" t="s">
        <v>1663</v>
      </c>
      <c r="CW380" s="137">
        <v>4</v>
      </c>
      <c r="CX380" s="136" t="s">
        <v>529</v>
      </c>
      <c r="CY380" s="136" t="s">
        <v>1214</v>
      </c>
      <c r="CZ380" s="138">
        <v>1209</v>
      </c>
      <c r="DB380" s="136" t="s">
        <v>2231</v>
      </c>
      <c r="DC380" s="136" t="s">
        <v>2274</v>
      </c>
      <c r="DD380" s="137">
        <v>4</v>
      </c>
      <c r="DE380" s="136" t="s">
        <v>529</v>
      </c>
      <c r="DF380" s="136" t="s">
        <v>1112</v>
      </c>
      <c r="DG380" s="144">
        <v>1039</v>
      </c>
      <c r="DI380" s="136" t="s">
        <v>860</v>
      </c>
      <c r="DJ380" s="136" t="s">
        <v>861</v>
      </c>
      <c r="DK380" s="137">
        <v>4</v>
      </c>
      <c r="DL380" s="136" t="s">
        <v>436</v>
      </c>
      <c r="DM380" s="136" t="s">
        <v>1840</v>
      </c>
      <c r="DN380" s="144">
        <v>1179</v>
      </c>
    </row>
    <row r="381" spans="1:118" x14ac:dyDescent="0.25">
      <c r="A381" s="81" t="s">
        <v>948</v>
      </c>
      <c r="B381" s="81" t="s">
        <v>985</v>
      </c>
      <c r="C381" s="81">
        <v>4</v>
      </c>
      <c r="D381" s="81" t="s">
        <v>436</v>
      </c>
      <c r="E381" s="81" t="s">
        <v>1097</v>
      </c>
      <c r="F381" s="81">
        <v>1392</v>
      </c>
      <c r="H381" s="81" t="s">
        <v>832</v>
      </c>
      <c r="I381" s="81" t="s">
        <v>833</v>
      </c>
      <c r="J381" s="81">
        <v>8</v>
      </c>
      <c r="K381" s="81" t="s">
        <v>436</v>
      </c>
      <c r="L381" s="81" t="s">
        <v>1719</v>
      </c>
      <c r="M381" s="81">
        <v>1482</v>
      </c>
      <c r="O381" s="81" t="s">
        <v>908</v>
      </c>
      <c r="P381" s="81" t="s">
        <v>909</v>
      </c>
      <c r="Q381" s="81">
        <v>12</v>
      </c>
      <c r="R381" s="81" t="s">
        <v>437</v>
      </c>
      <c r="S381" s="81" t="s">
        <v>1811</v>
      </c>
      <c r="T381" s="81">
        <v>1259</v>
      </c>
      <c r="V381" s="81" t="s">
        <v>778</v>
      </c>
      <c r="W381" s="81" t="s">
        <v>779</v>
      </c>
      <c r="X381" s="81">
        <v>6</v>
      </c>
      <c r="Y381" s="81" t="s">
        <v>436</v>
      </c>
      <c r="Z381" s="81" t="s">
        <v>1200</v>
      </c>
      <c r="AA381" s="81">
        <v>1240</v>
      </c>
      <c r="AC381" s="81" t="s">
        <v>852</v>
      </c>
      <c r="AD381" s="81" t="s">
        <v>853</v>
      </c>
      <c r="AE381" s="81">
        <v>24</v>
      </c>
      <c r="AF381" s="81" t="s">
        <v>529</v>
      </c>
      <c r="AG381" s="81" t="s">
        <v>1725</v>
      </c>
      <c r="AH381" s="81">
        <v>1219</v>
      </c>
      <c r="AJ381" s="81" t="s">
        <v>994</v>
      </c>
      <c r="AK381" s="81" t="s">
        <v>995</v>
      </c>
      <c r="AL381" s="81">
        <v>36</v>
      </c>
      <c r="AM381" s="81" t="s">
        <v>436</v>
      </c>
      <c r="AN381" s="81" t="s">
        <v>1249</v>
      </c>
      <c r="AO381" s="81">
        <v>1121</v>
      </c>
      <c r="AQ381" s="81" t="s">
        <v>948</v>
      </c>
      <c r="AR381" s="81" t="s">
        <v>949</v>
      </c>
      <c r="AS381" s="81">
        <v>8</v>
      </c>
      <c r="AT381" s="81" t="s">
        <v>529</v>
      </c>
      <c r="AU381" s="81" t="s">
        <v>1118</v>
      </c>
      <c r="AV381" s="81">
        <v>1063</v>
      </c>
      <c r="AX381" s="81" t="s">
        <v>772</v>
      </c>
      <c r="AY381" s="81" t="s">
        <v>773</v>
      </c>
      <c r="AZ381" s="81">
        <v>4</v>
      </c>
      <c r="BA381" s="81" t="s">
        <v>529</v>
      </c>
      <c r="BB381" s="81" t="s">
        <v>1154</v>
      </c>
      <c r="BC381" s="81">
        <v>1439</v>
      </c>
      <c r="BE381" s="81" t="s">
        <v>948</v>
      </c>
      <c r="BF381" s="81" t="s">
        <v>949</v>
      </c>
      <c r="BG381" s="81">
        <v>4</v>
      </c>
      <c r="BH381" s="81" t="s">
        <v>436</v>
      </c>
      <c r="BI381" s="81" t="s">
        <v>2156</v>
      </c>
      <c r="BJ381" s="81">
        <v>1377</v>
      </c>
      <c r="BL381" s="81" t="s">
        <v>814</v>
      </c>
      <c r="BM381" s="81" t="s">
        <v>815</v>
      </c>
      <c r="BN381" s="81">
        <v>60</v>
      </c>
      <c r="BO381" s="81" t="s">
        <v>529</v>
      </c>
      <c r="BP381" s="81" t="s">
        <v>1100</v>
      </c>
      <c r="BQ381" s="81">
        <v>1027</v>
      </c>
      <c r="BS381" s="81" t="s">
        <v>948</v>
      </c>
      <c r="BT381" s="81" t="s">
        <v>949</v>
      </c>
      <c r="BU381" s="81">
        <v>4</v>
      </c>
      <c r="BV381" s="81" t="s">
        <v>436</v>
      </c>
      <c r="BW381" s="81" t="s">
        <v>1748</v>
      </c>
      <c r="BX381" s="81">
        <v>1524</v>
      </c>
      <c r="BZ381" s="81" t="s">
        <v>737</v>
      </c>
      <c r="CA381" s="81" t="s">
        <v>738</v>
      </c>
      <c r="CB381" s="81">
        <v>4</v>
      </c>
      <c r="CC381" s="81" t="s">
        <v>436</v>
      </c>
      <c r="CD381" s="81" t="s">
        <v>2198</v>
      </c>
      <c r="CE381" s="81">
        <v>1587</v>
      </c>
      <c r="CG381" s="81" t="s">
        <v>733</v>
      </c>
      <c r="CH381" s="81" t="s">
        <v>734</v>
      </c>
      <c r="CI381" s="81">
        <v>2</v>
      </c>
      <c r="CJ381" s="81" t="s">
        <v>436</v>
      </c>
      <c r="CK381" s="81" t="s">
        <v>1114</v>
      </c>
      <c r="CL381" s="81">
        <v>1011</v>
      </c>
      <c r="CN381" s="81" t="s">
        <v>765</v>
      </c>
      <c r="CO381" s="81" t="s">
        <v>766</v>
      </c>
      <c r="CP381" s="81">
        <v>6</v>
      </c>
      <c r="CQ381" s="81" t="s">
        <v>436</v>
      </c>
      <c r="CR381" s="81" t="s">
        <v>1148</v>
      </c>
      <c r="CS381" s="81">
        <v>1091</v>
      </c>
      <c r="CU381" s="136" t="s">
        <v>2385</v>
      </c>
      <c r="CV381" s="136" t="s">
        <v>1663</v>
      </c>
      <c r="CW381" s="137">
        <v>4</v>
      </c>
      <c r="CX381" s="136" t="s">
        <v>529</v>
      </c>
      <c r="CY381" s="136" t="s">
        <v>1135</v>
      </c>
      <c r="CZ381" s="138">
        <v>1412</v>
      </c>
      <c r="DB381" s="136" t="s">
        <v>2231</v>
      </c>
      <c r="DC381" s="136" t="s">
        <v>2274</v>
      </c>
      <c r="DD381" s="137">
        <v>4</v>
      </c>
      <c r="DE381" s="136" t="s">
        <v>436</v>
      </c>
      <c r="DF381" s="136" t="s">
        <v>2156</v>
      </c>
      <c r="DG381" s="144">
        <v>1377</v>
      </c>
      <c r="DI381" s="136" t="s">
        <v>860</v>
      </c>
      <c r="DJ381" s="136" t="s">
        <v>861</v>
      </c>
      <c r="DK381" s="137">
        <v>6</v>
      </c>
      <c r="DL381" s="136" t="s">
        <v>436</v>
      </c>
      <c r="DM381" s="136" t="s">
        <v>2411</v>
      </c>
      <c r="DN381" s="144">
        <v>1515</v>
      </c>
    </row>
    <row r="382" spans="1:118" x14ac:dyDescent="0.25">
      <c r="A382" s="81" t="s">
        <v>902</v>
      </c>
      <c r="B382" s="81" t="s">
        <v>903</v>
      </c>
      <c r="C382" s="81">
        <v>4</v>
      </c>
      <c r="D382" s="81" t="s">
        <v>436</v>
      </c>
      <c r="E382" s="81" t="s">
        <v>1695</v>
      </c>
      <c r="F382" s="81">
        <v>1390</v>
      </c>
      <c r="H382" s="81" t="s">
        <v>1781</v>
      </c>
      <c r="I382" s="81" t="s">
        <v>786</v>
      </c>
      <c r="J382" s="81">
        <v>24</v>
      </c>
      <c r="K382" s="81" t="s">
        <v>1907</v>
      </c>
      <c r="L382" s="81" t="s">
        <v>557</v>
      </c>
      <c r="M382" s="81">
        <v>1527</v>
      </c>
      <c r="O382" s="81" t="s">
        <v>962</v>
      </c>
      <c r="P382" s="81" t="s">
        <v>2206</v>
      </c>
      <c r="Q382" s="81">
        <v>12</v>
      </c>
      <c r="R382" s="81" t="s">
        <v>437</v>
      </c>
      <c r="S382" s="81" t="s">
        <v>1811</v>
      </c>
      <c r="T382" s="81">
        <v>1259</v>
      </c>
      <c r="V382" s="81" t="s">
        <v>1087</v>
      </c>
      <c r="W382" s="81" t="s">
        <v>1088</v>
      </c>
      <c r="X382" s="81">
        <v>1</v>
      </c>
      <c r="Y382" s="81" t="s">
        <v>436</v>
      </c>
      <c r="Z382" s="81" t="s">
        <v>1200</v>
      </c>
      <c r="AA382" s="81">
        <v>1240</v>
      </c>
      <c r="AC382" s="81" t="s">
        <v>852</v>
      </c>
      <c r="AD382" s="81" t="s">
        <v>853</v>
      </c>
      <c r="AE382" s="81">
        <v>24</v>
      </c>
      <c r="AF382" s="81" t="s">
        <v>529</v>
      </c>
      <c r="AG382" s="81" t="s">
        <v>1711</v>
      </c>
      <c r="AH382" s="81">
        <v>1172</v>
      </c>
      <c r="AJ382" s="81" t="s">
        <v>1043</v>
      </c>
      <c r="AK382" s="81" t="s">
        <v>1044</v>
      </c>
      <c r="AL382" s="81">
        <v>32</v>
      </c>
      <c r="AM382" s="81" t="s">
        <v>436</v>
      </c>
      <c r="AN382" s="81" t="s">
        <v>1249</v>
      </c>
      <c r="AO382" s="81">
        <v>1121</v>
      </c>
      <c r="AQ382" s="81" t="s">
        <v>2323</v>
      </c>
      <c r="AR382" s="81" t="s">
        <v>851</v>
      </c>
      <c r="AS382" s="81">
        <v>2</v>
      </c>
      <c r="AT382" s="81" t="s">
        <v>529</v>
      </c>
      <c r="AU382" s="81" t="s">
        <v>1118</v>
      </c>
      <c r="AV382" s="81">
        <v>1063</v>
      </c>
      <c r="AX382" s="81" t="s">
        <v>772</v>
      </c>
      <c r="AY382" s="81" t="s">
        <v>773</v>
      </c>
      <c r="AZ382" s="81">
        <v>96</v>
      </c>
      <c r="BA382" s="81" t="s">
        <v>1173</v>
      </c>
      <c r="BB382" s="81" t="s">
        <v>1174</v>
      </c>
      <c r="BC382" s="81">
        <v>0</v>
      </c>
      <c r="BE382" s="81" t="s">
        <v>733</v>
      </c>
      <c r="BF382" s="81" t="s">
        <v>734</v>
      </c>
      <c r="BG382" s="81">
        <v>4</v>
      </c>
      <c r="BH382" s="81" t="s">
        <v>436</v>
      </c>
      <c r="BI382" s="81" t="s">
        <v>2156</v>
      </c>
      <c r="BJ382" s="81">
        <v>1377</v>
      </c>
      <c r="BL382" s="81" t="s">
        <v>751</v>
      </c>
      <c r="BM382" s="81" t="s">
        <v>752</v>
      </c>
      <c r="BN382" s="81">
        <v>24</v>
      </c>
      <c r="BO382" s="81" t="s">
        <v>529</v>
      </c>
      <c r="BP382" s="81" t="s">
        <v>1100</v>
      </c>
      <c r="BQ382" s="81">
        <v>1027</v>
      </c>
      <c r="BS382" s="81" t="s">
        <v>875</v>
      </c>
      <c r="BT382" s="81" t="s">
        <v>876</v>
      </c>
      <c r="BU382" s="81">
        <v>4</v>
      </c>
      <c r="BV382" s="81" t="s">
        <v>437</v>
      </c>
      <c r="BW382" s="81" t="s">
        <v>1184</v>
      </c>
      <c r="BX382" s="81">
        <v>1078</v>
      </c>
      <c r="BZ382" s="81" t="s">
        <v>727</v>
      </c>
      <c r="CA382" s="81" t="s">
        <v>728</v>
      </c>
      <c r="CB382" s="81">
        <v>4</v>
      </c>
      <c r="CC382" s="81" t="s">
        <v>436</v>
      </c>
      <c r="CD382" s="81" t="s">
        <v>2198</v>
      </c>
      <c r="CE382" s="81">
        <v>1587</v>
      </c>
      <c r="CG382" s="81" t="s">
        <v>832</v>
      </c>
      <c r="CH382" s="81" t="s">
        <v>833</v>
      </c>
      <c r="CI382" s="81">
        <v>4</v>
      </c>
      <c r="CJ382" s="81" t="s">
        <v>436</v>
      </c>
      <c r="CK382" s="81" t="s">
        <v>1114</v>
      </c>
      <c r="CL382" s="81">
        <v>1011</v>
      </c>
      <c r="CN382" s="81" t="s">
        <v>727</v>
      </c>
      <c r="CO382" s="81" t="s">
        <v>728</v>
      </c>
      <c r="CP382" s="81">
        <v>4</v>
      </c>
      <c r="CQ382" s="81" t="s">
        <v>437</v>
      </c>
      <c r="CR382" s="81" t="s">
        <v>1186</v>
      </c>
      <c r="CS382" s="81">
        <v>1043</v>
      </c>
      <c r="CU382" s="136" t="s">
        <v>910</v>
      </c>
      <c r="CV382" s="136" t="s">
        <v>911</v>
      </c>
      <c r="CW382" s="137">
        <v>1</v>
      </c>
      <c r="CX382" s="136" t="s">
        <v>436</v>
      </c>
      <c r="CY382" s="136" t="s">
        <v>1868</v>
      </c>
      <c r="CZ382" s="138">
        <v>1189</v>
      </c>
      <c r="DB382" s="136" t="s">
        <v>2231</v>
      </c>
      <c r="DC382" s="136" t="s">
        <v>2274</v>
      </c>
      <c r="DD382" s="137">
        <v>4</v>
      </c>
      <c r="DE382" s="136" t="s">
        <v>436</v>
      </c>
      <c r="DF382" s="136" t="s">
        <v>2061</v>
      </c>
      <c r="DG382" s="144">
        <v>1197</v>
      </c>
      <c r="DI382" s="136" t="s">
        <v>860</v>
      </c>
      <c r="DJ382" s="136" t="s">
        <v>861</v>
      </c>
      <c r="DK382" s="137">
        <v>4</v>
      </c>
      <c r="DL382" s="136" t="s">
        <v>436</v>
      </c>
      <c r="DM382" s="136" t="s">
        <v>1696</v>
      </c>
      <c r="DN382" s="144">
        <v>1390</v>
      </c>
    </row>
    <row r="383" spans="1:118" x14ac:dyDescent="0.25">
      <c r="A383" s="81" t="s">
        <v>2269</v>
      </c>
      <c r="B383" s="81" t="s">
        <v>767</v>
      </c>
      <c r="C383" s="81">
        <v>6</v>
      </c>
      <c r="D383" s="81" t="s">
        <v>436</v>
      </c>
      <c r="E383" s="81" t="s">
        <v>1695</v>
      </c>
      <c r="F383" s="81">
        <v>1390</v>
      </c>
      <c r="H383" s="81" t="s">
        <v>1056</v>
      </c>
      <c r="I383" s="81" t="s">
        <v>1057</v>
      </c>
      <c r="J383" s="81">
        <v>24</v>
      </c>
      <c r="K383" s="81" t="s">
        <v>1907</v>
      </c>
      <c r="L383" s="81" t="s">
        <v>557</v>
      </c>
      <c r="M383" s="81">
        <v>1527</v>
      </c>
      <c r="O383" s="81" t="s">
        <v>942</v>
      </c>
      <c r="P383" s="81" t="s">
        <v>943</v>
      </c>
      <c r="Q383" s="81">
        <v>12</v>
      </c>
      <c r="R383" s="81" t="s">
        <v>437</v>
      </c>
      <c r="S383" s="81" t="s">
        <v>1811</v>
      </c>
      <c r="T383" s="81">
        <v>1259</v>
      </c>
      <c r="V383" s="81" t="s">
        <v>1677</v>
      </c>
      <c r="W383" s="81" t="s">
        <v>1465</v>
      </c>
      <c r="X383" s="81">
        <v>1</v>
      </c>
      <c r="Y383" s="81" t="s">
        <v>436</v>
      </c>
      <c r="Z383" s="81" t="s">
        <v>1200</v>
      </c>
      <c r="AA383" s="81">
        <v>1240</v>
      </c>
      <c r="AC383" s="81" t="s">
        <v>973</v>
      </c>
      <c r="AD383" s="81" t="s">
        <v>974</v>
      </c>
      <c r="AE383" s="81">
        <v>24</v>
      </c>
      <c r="AF383" s="81" t="s">
        <v>529</v>
      </c>
      <c r="AG383" s="81" t="s">
        <v>1720</v>
      </c>
      <c r="AH383" s="81">
        <v>1101</v>
      </c>
      <c r="AJ383" s="81" t="s">
        <v>852</v>
      </c>
      <c r="AK383" s="81" t="s">
        <v>853</v>
      </c>
      <c r="AL383" s="81">
        <v>48</v>
      </c>
      <c r="AM383" s="81" t="s">
        <v>436</v>
      </c>
      <c r="AN383" s="81" t="s">
        <v>1249</v>
      </c>
      <c r="AO383" s="81">
        <v>1121</v>
      </c>
      <c r="AQ383" s="81" t="s">
        <v>854</v>
      </c>
      <c r="AR383" s="81" t="s">
        <v>855</v>
      </c>
      <c r="AS383" s="81">
        <v>4</v>
      </c>
      <c r="AT383" s="81" t="s">
        <v>529</v>
      </c>
      <c r="AU383" s="81" t="s">
        <v>1118</v>
      </c>
      <c r="AV383" s="81">
        <v>1063</v>
      </c>
      <c r="AX383" s="81" t="s">
        <v>948</v>
      </c>
      <c r="AY383" s="81" t="s">
        <v>949</v>
      </c>
      <c r="AZ383" s="81">
        <v>60</v>
      </c>
      <c r="BA383" s="81" t="s">
        <v>436</v>
      </c>
      <c r="BB383" s="81" t="s">
        <v>1195</v>
      </c>
      <c r="BC383" s="81">
        <v>1237</v>
      </c>
      <c r="BE383" s="81" t="s">
        <v>729</v>
      </c>
      <c r="BF383" s="81" t="s">
        <v>730</v>
      </c>
      <c r="BG383" s="81">
        <v>4</v>
      </c>
      <c r="BH383" s="81" t="s">
        <v>436</v>
      </c>
      <c r="BI383" s="81" t="s">
        <v>2156</v>
      </c>
      <c r="BJ383" s="81">
        <v>1377</v>
      </c>
      <c r="BL383" s="81" t="s">
        <v>979</v>
      </c>
      <c r="BM383" s="81" t="s">
        <v>980</v>
      </c>
      <c r="BN383" s="81">
        <v>12</v>
      </c>
      <c r="BO383" s="81" t="s">
        <v>529</v>
      </c>
      <c r="BP383" s="81" t="s">
        <v>1100</v>
      </c>
      <c r="BQ383" s="81">
        <v>1027</v>
      </c>
      <c r="BS383" s="81" t="s">
        <v>816</v>
      </c>
      <c r="BT383" s="81" t="s">
        <v>817</v>
      </c>
      <c r="BU383" s="81">
        <v>8</v>
      </c>
      <c r="BV383" s="81" t="s">
        <v>436</v>
      </c>
      <c r="BW383" s="81" t="s">
        <v>2326</v>
      </c>
      <c r="BX383" s="81">
        <v>1169</v>
      </c>
      <c r="BZ383" s="81" t="s">
        <v>729</v>
      </c>
      <c r="CA383" s="81" t="s">
        <v>730</v>
      </c>
      <c r="CB383" s="81">
        <v>4</v>
      </c>
      <c r="CC383" s="81" t="s">
        <v>436</v>
      </c>
      <c r="CD383" s="81" t="s">
        <v>2198</v>
      </c>
      <c r="CE383" s="81">
        <v>1587</v>
      </c>
      <c r="CG383" s="81" t="s">
        <v>852</v>
      </c>
      <c r="CH383" s="81" t="s">
        <v>853</v>
      </c>
      <c r="CI383" s="81">
        <v>36</v>
      </c>
      <c r="CJ383" s="81" t="s">
        <v>436</v>
      </c>
      <c r="CK383" s="81" t="s">
        <v>2202</v>
      </c>
      <c r="CL383" s="81">
        <v>1586</v>
      </c>
      <c r="CN383" s="81" t="s">
        <v>727</v>
      </c>
      <c r="CO383" s="81" t="s">
        <v>728</v>
      </c>
      <c r="CP383" s="81">
        <v>4</v>
      </c>
      <c r="CQ383" s="81" t="s">
        <v>436</v>
      </c>
      <c r="CR383" s="81" t="s">
        <v>566</v>
      </c>
      <c r="CS383" s="81">
        <v>1535</v>
      </c>
      <c r="CU383" s="136" t="s">
        <v>733</v>
      </c>
      <c r="CV383" s="136" t="s">
        <v>734</v>
      </c>
      <c r="CW383" s="137">
        <v>1</v>
      </c>
      <c r="CX383" s="136" t="s">
        <v>436</v>
      </c>
      <c r="CY383" s="136" t="s">
        <v>1159</v>
      </c>
      <c r="CZ383" s="138">
        <v>1513</v>
      </c>
      <c r="DB383" s="136" t="s">
        <v>2231</v>
      </c>
      <c r="DC383" s="136" t="s">
        <v>2274</v>
      </c>
      <c r="DD383" s="137">
        <v>4</v>
      </c>
      <c r="DE383" s="136" t="s">
        <v>529</v>
      </c>
      <c r="DF383" s="136" t="s">
        <v>1141</v>
      </c>
      <c r="DG383" s="144">
        <v>1212</v>
      </c>
      <c r="DI383" s="136" t="s">
        <v>860</v>
      </c>
      <c r="DJ383" s="136" t="s">
        <v>861</v>
      </c>
      <c r="DK383" s="137">
        <v>4</v>
      </c>
      <c r="DL383" s="136" t="s">
        <v>436</v>
      </c>
      <c r="DM383" s="136" t="s">
        <v>1832</v>
      </c>
      <c r="DN383" s="144">
        <v>1168</v>
      </c>
    </row>
    <row r="384" spans="1:118" x14ac:dyDescent="0.25">
      <c r="A384" s="81" t="s">
        <v>864</v>
      </c>
      <c r="B384" s="81" t="s">
        <v>865</v>
      </c>
      <c r="C384" s="81">
        <v>6</v>
      </c>
      <c r="D384" s="81" t="s">
        <v>436</v>
      </c>
      <c r="E384" s="81" t="s">
        <v>1695</v>
      </c>
      <c r="F384" s="81">
        <v>1390</v>
      </c>
      <c r="H384" s="81" t="s">
        <v>1041</v>
      </c>
      <c r="I384" s="81" t="s">
        <v>1042</v>
      </c>
      <c r="J384" s="81">
        <v>24</v>
      </c>
      <c r="K384" s="81" t="s">
        <v>1907</v>
      </c>
      <c r="L384" s="81" t="s">
        <v>557</v>
      </c>
      <c r="M384" s="81">
        <v>1527</v>
      </c>
      <c r="O384" s="81" t="s">
        <v>862</v>
      </c>
      <c r="P384" s="81" t="s">
        <v>863</v>
      </c>
      <c r="Q384" s="81">
        <v>4</v>
      </c>
      <c r="R384" s="81" t="s">
        <v>437</v>
      </c>
      <c r="S384" s="81" t="s">
        <v>1811</v>
      </c>
      <c r="T384" s="81">
        <v>1259</v>
      </c>
      <c r="V384" s="81" t="s">
        <v>1048</v>
      </c>
      <c r="W384" s="81" t="s">
        <v>1049</v>
      </c>
      <c r="X384" s="81">
        <v>1</v>
      </c>
      <c r="Y384" s="81" t="s">
        <v>436</v>
      </c>
      <c r="Z384" s="81" t="s">
        <v>1200</v>
      </c>
      <c r="AA384" s="81">
        <v>1240</v>
      </c>
      <c r="AC384" s="81" t="s">
        <v>895</v>
      </c>
      <c r="AD384" s="81" t="s">
        <v>896</v>
      </c>
      <c r="AE384" s="81">
        <v>24</v>
      </c>
      <c r="AF384" s="81" t="s">
        <v>529</v>
      </c>
      <c r="AG384" s="81" t="s">
        <v>1728</v>
      </c>
      <c r="AH384" s="81">
        <v>1185</v>
      </c>
      <c r="AJ384" s="81" t="s">
        <v>895</v>
      </c>
      <c r="AK384" s="81" t="s">
        <v>896</v>
      </c>
      <c r="AL384" s="81">
        <v>24</v>
      </c>
      <c r="AM384" s="81" t="s">
        <v>436</v>
      </c>
      <c r="AN384" s="81" t="s">
        <v>1249</v>
      </c>
      <c r="AO384" s="81">
        <v>1121</v>
      </c>
      <c r="AQ384" s="81" t="s">
        <v>889</v>
      </c>
      <c r="AR384" s="81" t="s">
        <v>890</v>
      </c>
      <c r="AS384" s="81">
        <v>2</v>
      </c>
      <c r="AT384" s="81" t="s">
        <v>529</v>
      </c>
      <c r="AU384" s="81" t="s">
        <v>1118</v>
      </c>
      <c r="AV384" s="81">
        <v>1063</v>
      </c>
      <c r="AX384" s="81" t="s">
        <v>948</v>
      </c>
      <c r="AY384" s="81" t="s">
        <v>949</v>
      </c>
      <c r="AZ384" s="81">
        <v>4</v>
      </c>
      <c r="BA384" s="81" t="s">
        <v>436</v>
      </c>
      <c r="BB384" s="81" t="s">
        <v>1863</v>
      </c>
      <c r="BC384" s="81">
        <v>1273</v>
      </c>
      <c r="BE384" s="81" t="s">
        <v>946</v>
      </c>
      <c r="BF384" s="81" t="s">
        <v>947</v>
      </c>
      <c r="BG384" s="81">
        <v>12</v>
      </c>
      <c r="BH384" s="81" t="s">
        <v>436</v>
      </c>
      <c r="BI384" s="81" t="s">
        <v>2156</v>
      </c>
      <c r="BJ384" s="81">
        <v>1377</v>
      </c>
      <c r="BL384" s="81" t="s">
        <v>999</v>
      </c>
      <c r="BM384" s="81" t="s">
        <v>1000</v>
      </c>
      <c r="BN384" s="81">
        <v>12</v>
      </c>
      <c r="BO384" s="81" t="s">
        <v>529</v>
      </c>
      <c r="BP384" s="81" t="s">
        <v>1100</v>
      </c>
      <c r="BQ384" s="81">
        <v>1027</v>
      </c>
      <c r="BS384" s="81" t="s">
        <v>733</v>
      </c>
      <c r="BT384" s="81" t="s">
        <v>734</v>
      </c>
      <c r="BU384" s="81">
        <v>5</v>
      </c>
      <c r="BV384" s="81" t="s">
        <v>436</v>
      </c>
      <c r="BW384" s="81" t="s">
        <v>1165</v>
      </c>
      <c r="BX384" s="81">
        <v>1531</v>
      </c>
      <c r="BZ384" s="81" t="s">
        <v>743</v>
      </c>
      <c r="CA384" s="81" t="s">
        <v>744</v>
      </c>
      <c r="CB384" s="81">
        <v>12</v>
      </c>
      <c r="CC384" s="81" t="s">
        <v>436</v>
      </c>
      <c r="CD384" s="81" t="s">
        <v>2198</v>
      </c>
      <c r="CE384" s="81">
        <v>1587</v>
      </c>
      <c r="CG384" s="81" t="s">
        <v>745</v>
      </c>
      <c r="CH384" s="81" t="s">
        <v>746</v>
      </c>
      <c r="CI384" s="81">
        <v>36</v>
      </c>
      <c r="CJ384" s="81" t="s">
        <v>436</v>
      </c>
      <c r="CK384" s="81" t="s">
        <v>2202</v>
      </c>
      <c r="CL384" s="81">
        <v>1586</v>
      </c>
      <c r="CN384" s="81" t="s">
        <v>772</v>
      </c>
      <c r="CO384" s="81" t="s">
        <v>773</v>
      </c>
      <c r="CP384" s="81">
        <v>8</v>
      </c>
      <c r="CQ384" s="81" t="s">
        <v>436</v>
      </c>
      <c r="CR384" s="81" t="s">
        <v>566</v>
      </c>
      <c r="CS384" s="81">
        <v>1535</v>
      </c>
      <c r="CU384" s="136" t="s">
        <v>1056</v>
      </c>
      <c r="CV384" s="136" t="s">
        <v>754</v>
      </c>
      <c r="CW384" s="137">
        <v>12</v>
      </c>
      <c r="CX384" s="136" t="s">
        <v>436</v>
      </c>
      <c r="CY384" s="136" t="s">
        <v>1868</v>
      </c>
      <c r="CZ384" s="138">
        <v>1189</v>
      </c>
      <c r="DB384" s="136" t="s">
        <v>2231</v>
      </c>
      <c r="DC384" s="136" t="s">
        <v>2274</v>
      </c>
      <c r="DD384" s="137">
        <v>6</v>
      </c>
      <c r="DE384" s="136" t="s">
        <v>436</v>
      </c>
      <c r="DF384" s="136" t="s">
        <v>1153</v>
      </c>
      <c r="DG384" s="144">
        <v>1402</v>
      </c>
      <c r="DI384" s="136" t="s">
        <v>860</v>
      </c>
      <c r="DJ384" s="136" t="s">
        <v>861</v>
      </c>
      <c r="DK384" s="137">
        <v>4</v>
      </c>
      <c r="DL384" s="136" t="s">
        <v>529</v>
      </c>
      <c r="DM384" s="136" t="s">
        <v>2127</v>
      </c>
      <c r="DN384" s="144">
        <v>1573</v>
      </c>
    </row>
    <row r="385" spans="1:118" x14ac:dyDescent="0.25">
      <c r="A385" s="81" t="s">
        <v>804</v>
      </c>
      <c r="B385" s="81" t="s">
        <v>805</v>
      </c>
      <c r="C385" s="81">
        <v>12</v>
      </c>
      <c r="D385" s="81" t="s">
        <v>436</v>
      </c>
      <c r="E385" s="81" t="s">
        <v>1695</v>
      </c>
      <c r="F385" s="81">
        <v>1390</v>
      </c>
      <c r="H385" s="81" t="s">
        <v>757</v>
      </c>
      <c r="I385" s="81" t="s">
        <v>758</v>
      </c>
      <c r="J385" s="81">
        <v>24</v>
      </c>
      <c r="K385" s="81" t="s">
        <v>1907</v>
      </c>
      <c r="L385" s="81" t="s">
        <v>557</v>
      </c>
      <c r="M385" s="81">
        <v>1527</v>
      </c>
      <c r="O385" s="81" t="s">
        <v>867</v>
      </c>
      <c r="P385" s="81" t="s">
        <v>868</v>
      </c>
      <c r="Q385" s="81">
        <v>4</v>
      </c>
      <c r="R385" s="81" t="s">
        <v>437</v>
      </c>
      <c r="S385" s="81" t="s">
        <v>1811</v>
      </c>
      <c r="T385" s="81">
        <v>1259</v>
      </c>
      <c r="V385" s="81" t="s">
        <v>741</v>
      </c>
      <c r="W385" s="81" t="s">
        <v>742</v>
      </c>
      <c r="X385" s="81">
        <v>6</v>
      </c>
      <c r="Y385" s="81" t="s">
        <v>436</v>
      </c>
      <c r="Z385" s="81" t="s">
        <v>1200</v>
      </c>
      <c r="AA385" s="81">
        <v>1240</v>
      </c>
      <c r="AC385" s="81" t="s">
        <v>780</v>
      </c>
      <c r="AD385" s="81" t="s">
        <v>781</v>
      </c>
      <c r="AE385" s="81">
        <v>12</v>
      </c>
      <c r="AF385" s="81" t="s">
        <v>529</v>
      </c>
      <c r="AG385" s="81" t="s">
        <v>1213</v>
      </c>
      <c r="AH385" s="81">
        <v>1472</v>
      </c>
      <c r="AJ385" s="81" t="s">
        <v>780</v>
      </c>
      <c r="AK385" s="81" t="s">
        <v>781</v>
      </c>
      <c r="AL385" s="81">
        <v>12</v>
      </c>
      <c r="AM385" s="81" t="s">
        <v>436</v>
      </c>
      <c r="AN385" s="81" t="s">
        <v>1249</v>
      </c>
      <c r="AO385" s="81">
        <v>1121</v>
      </c>
      <c r="AQ385" s="81" t="s">
        <v>856</v>
      </c>
      <c r="AR385" s="81" t="s">
        <v>857</v>
      </c>
      <c r="AS385" s="81">
        <v>2</v>
      </c>
      <c r="AT385" s="81" t="s">
        <v>529</v>
      </c>
      <c r="AU385" s="81" t="s">
        <v>1118</v>
      </c>
      <c r="AV385" s="81">
        <v>1063</v>
      </c>
      <c r="AX385" s="81" t="s">
        <v>948</v>
      </c>
      <c r="AY385" s="81" t="s">
        <v>949</v>
      </c>
      <c r="AZ385" s="81">
        <v>4</v>
      </c>
      <c r="BA385" s="81" t="s">
        <v>436</v>
      </c>
      <c r="BB385" s="81" t="s">
        <v>1840</v>
      </c>
      <c r="BC385" s="81">
        <v>1179</v>
      </c>
      <c r="BE385" s="81" t="s">
        <v>895</v>
      </c>
      <c r="BF385" s="81" t="s">
        <v>896</v>
      </c>
      <c r="BG385" s="81">
        <v>12</v>
      </c>
      <c r="BH385" s="81" t="s">
        <v>436</v>
      </c>
      <c r="BI385" s="81" t="s">
        <v>2156</v>
      </c>
      <c r="BJ385" s="81">
        <v>1377</v>
      </c>
      <c r="BL385" s="81" t="s">
        <v>780</v>
      </c>
      <c r="BM385" s="81" t="s">
        <v>781</v>
      </c>
      <c r="BN385" s="81">
        <v>12</v>
      </c>
      <c r="BO385" s="81" t="s">
        <v>529</v>
      </c>
      <c r="BP385" s="81" t="s">
        <v>1882</v>
      </c>
      <c r="BQ385" s="81">
        <v>1125</v>
      </c>
      <c r="BS385" s="81" t="s">
        <v>729</v>
      </c>
      <c r="BT385" s="81" t="s">
        <v>730</v>
      </c>
      <c r="BU385" s="81">
        <v>2</v>
      </c>
      <c r="BV385" s="81" t="s">
        <v>436</v>
      </c>
      <c r="BW385" s="81" t="s">
        <v>1165</v>
      </c>
      <c r="BX385" s="81">
        <v>1531</v>
      </c>
      <c r="BZ385" s="81" t="s">
        <v>824</v>
      </c>
      <c r="CA385" s="81" t="s">
        <v>825</v>
      </c>
      <c r="CB385" s="81">
        <v>12</v>
      </c>
      <c r="CC385" s="81" t="s">
        <v>436</v>
      </c>
      <c r="CD385" s="81" t="s">
        <v>2198</v>
      </c>
      <c r="CE385" s="81">
        <v>1587</v>
      </c>
      <c r="CG385" s="81" t="s">
        <v>852</v>
      </c>
      <c r="CH385" s="81" t="s">
        <v>853</v>
      </c>
      <c r="CI385" s="81">
        <v>12</v>
      </c>
      <c r="CJ385" s="81" t="s">
        <v>529</v>
      </c>
      <c r="CK385" s="81" t="s">
        <v>2176</v>
      </c>
      <c r="CL385" s="81">
        <v>1555</v>
      </c>
      <c r="CN385" s="81" t="s">
        <v>2268</v>
      </c>
      <c r="CO385" s="81" t="s">
        <v>1663</v>
      </c>
      <c r="CP385" s="81">
        <v>50</v>
      </c>
      <c r="CQ385" s="81" t="s">
        <v>436</v>
      </c>
      <c r="CR385" s="81" t="s">
        <v>2318</v>
      </c>
      <c r="CS385" s="81">
        <v>1117</v>
      </c>
      <c r="CU385" s="136" t="s">
        <v>1778</v>
      </c>
      <c r="CV385" s="136" t="s">
        <v>758</v>
      </c>
      <c r="CW385" s="137">
        <v>12</v>
      </c>
      <c r="CX385" s="136" t="s">
        <v>529</v>
      </c>
      <c r="CY385" s="136" t="s">
        <v>1214</v>
      </c>
      <c r="CZ385" s="138">
        <v>1209</v>
      </c>
      <c r="DB385" s="136" t="s">
        <v>2231</v>
      </c>
      <c r="DC385" s="136" t="s">
        <v>2274</v>
      </c>
      <c r="DD385" s="137">
        <v>4</v>
      </c>
      <c r="DE385" s="136" t="s">
        <v>437</v>
      </c>
      <c r="DF385" s="136" t="s">
        <v>1155</v>
      </c>
      <c r="DG385" s="144">
        <v>1506</v>
      </c>
      <c r="DI385" s="136" t="s">
        <v>860</v>
      </c>
      <c r="DJ385" s="136" t="s">
        <v>861</v>
      </c>
      <c r="DK385" s="137">
        <v>20</v>
      </c>
      <c r="DL385" s="136" t="s">
        <v>2152</v>
      </c>
      <c r="DM385" s="136" t="s">
        <v>2364</v>
      </c>
      <c r="DN385" s="144">
        <v>1593</v>
      </c>
    </row>
    <row r="386" spans="1:118" x14ac:dyDescent="0.25">
      <c r="A386" s="81" t="s">
        <v>800</v>
      </c>
      <c r="B386" s="81" t="s">
        <v>801</v>
      </c>
      <c r="C386" s="81">
        <v>6</v>
      </c>
      <c r="D386" s="81" t="s">
        <v>436</v>
      </c>
      <c r="E386" s="81" t="s">
        <v>1695</v>
      </c>
      <c r="F386" s="81">
        <v>1390</v>
      </c>
      <c r="H386" s="81" t="s">
        <v>962</v>
      </c>
      <c r="I386" s="81" t="s">
        <v>2206</v>
      </c>
      <c r="J386" s="81">
        <v>12</v>
      </c>
      <c r="K386" s="81" t="s">
        <v>1907</v>
      </c>
      <c r="L386" s="81" t="s">
        <v>557</v>
      </c>
      <c r="M386" s="81">
        <v>1527</v>
      </c>
      <c r="O386" s="81" t="s">
        <v>1043</v>
      </c>
      <c r="P386" s="81" t="s">
        <v>1044</v>
      </c>
      <c r="Q386" s="81">
        <v>12</v>
      </c>
      <c r="R386" s="81" t="s">
        <v>436</v>
      </c>
      <c r="S386" s="81" t="s">
        <v>1719</v>
      </c>
      <c r="T386" s="81">
        <v>1482</v>
      </c>
      <c r="V386" s="81" t="s">
        <v>808</v>
      </c>
      <c r="W386" s="81" t="s">
        <v>809</v>
      </c>
      <c r="X386" s="81">
        <v>6</v>
      </c>
      <c r="Y386" s="81" t="s">
        <v>436</v>
      </c>
      <c r="Z386" s="81" t="s">
        <v>1200</v>
      </c>
      <c r="AA386" s="81">
        <v>1240</v>
      </c>
      <c r="AC386" s="81" t="s">
        <v>2227</v>
      </c>
      <c r="AD386" s="81" t="s">
        <v>882</v>
      </c>
      <c r="AE386" s="81">
        <v>12</v>
      </c>
      <c r="AF386" s="81" t="s">
        <v>529</v>
      </c>
      <c r="AG386" s="81" t="s">
        <v>1203</v>
      </c>
      <c r="AH386" s="81">
        <v>1440</v>
      </c>
      <c r="AJ386" s="81" t="s">
        <v>782</v>
      </c>
      <c r="AK386" s="81" t="s">
        <v>783</v>
      </c>
      <c r="AL386" s="81">
        <v>12</v>
      </c>
      <c r="AM386" s="81" t="s">
        <v>436</v>
      </c>
      <c r="AN386" s="81" t="s">
        <v>1249</v>
      </c>
      <c r="AO386" s="81">
        <v>1121</v>
      </c>
      <c r="AQ386" s="81" t="s">
        <v>836</v>
      </c>
      <c r="AR386" s="81" t="s">
        <v>837</v>
      </c>
      <c r="AS386" s="81">
        <v>2</v>
      </c>
      <c r="AT386" s="81" t="s">
        <v>529</v>
      </c>
      <c r="AU386" s="81" t="s">
        <v>1118</v>
      </c>
      <c r="AV386" s="81">
        <v>1063</v>
      </c>
      <c r="AX386" s="81" t="s">
        <v>948</v>
      </c>
      <c r="AY386" s="81" t="s">
        <v>949</v>
      </c>
      <c r="AZ386" s="81">
        <v>2</v>
      </c>
      <c r="BA386" s="81" t="s">
        <v>529</v>
      </c>
      <c r="BB386" s="81" t="s">
        <v>1807</v>
      </c>
      <c r="BC386" s="81">
        <v>1510</v>
      </c>
      <c r="BE386" s="81" t="s">
        <v>1034</v>
      </c>
      <c r="BF386" s="81" t="s">
        <v>987</v>
      </c>
      <c r="BG386" s="81">
        <v>12</v>
      </c>
      <c r="BH386" s="81" t="s">
        <v>436</v>
      </c>
      <c r="BI386" s="81" t="s">
        <v>2156</v>
      </c>
      <c r="BJ386" s="81">
        <v>1377</v>
      </c>
      <c r="BL386" s="81" t="s">
        <v>962</v>
      </c>
      <c r="BM386" s="81" t="s">
        <v>2206</v>
      </c>
      <c r="BN386" s="81">
        <v>12</v>
      </c>
      <c r="BO386" s="81" t="s">
        <v>529</v>
      </c>
      <c r="BP386" s="81" t="s">
        <v>1213</v>
      </c>
      <c r="BQ386" s="81">
        <v>1472</v>
      </c>
      <c r="BS386" s="81" t="s">
        <v>772</v>
      </c>
      <c r="BT386" s="81" t="s">
        <v>773</v>
      </c>
      <c r="BU386" s="81">
        <v>6</v>
      </c>
      <c r="BV386" s="81" t="s">
        <v>437</v>
      </c>
      <c r="BW386" s="81" t="s">
        <v>1184</v>
      </c>
      <c r="BX386" s="81">
        <v>1078</v>
      </c>
      <c r="BZ386" s="81" t="s">
        <v>852</v>
      </c>
      <c r="CA386" s="81" t="s">
        <v>853</v>
      </c>
      <c r="CB386" s="81">
        <v>12</v>
      </c>
      <c r="CC386" s="81" t="s">
        <v>436</v>
      </c>
      <c r="CD386" s="81" t="s">
        <v>2198</v>
      </c>
      <c r="CE386" s="81">
        <v>1587</v>
      </c>
      <c r="CG386" s="81" t="s">
        <v>946</v>
      </c>
      <c r="CH386" s="81" t="s">
        <v>947</v>
      </c>
      <c r="CI386" s="81">
        <v>12</v>
      </c>
      <c r="CJ386" s="81" t="s">
        <v>529</v>
      </c>
      <c r="CK386" s="81" t="s">
        <v>2176</v>
      </c>
      <c r="CL386" s="81">
        <v>1555</v>
      </c>
      <c r="CN386" s="81" t="s">
        <v>832</v>
      </c>
      <c r="CO386" s="81" t="s">
        <v>833</v>
      </c>
      <c r="CP386" s="81">
        <v>4</v>
      </c>
      <c r="CQ386" s="81" t="s">
        <v>437</v>
      </c>
      <c r="CR386" s="81" t="s">
        <v>1813</v>
      </c>
      <c r="CS386" s="81">
        <v>1064</v>
      </c>
      <c r="CU386" s="136" t="s">
        <v>820</v>
      </c>
      <c r="CV386" s="136" t="s">
        <v>821</v>
      </c>
      <c r="CW386" s="137">
        <v>4</v>
      </c>
      <c r="CX386" s="136" t="s">
        <v>436</v>
      </c>
      <c r="CY386" s="136" t="s">
        <v>1159</v>
      </c>
      <c r="CZ386" s="138">
        <v>1513</v>
      </c>
      <c r="DB386" s="136" t="s">
        <v>2231</v>
      </c>
      <c r="DC386" s="136" t="s">
        <v>2274</v>
      </c>
      <c r="DD386" s="137">
        <v>4</v>
      </c>
      <c r="DE386" s="136" t="s">
        <v>436</v>
      </c>
      <c r="DF386" s="136" t="s">
        <v>551</v>
      </c>
      <c r="DG386" s="144">
        <v>1518</v>
      </c>
      <c r="DI386" s="136" t="s">
        <v>860</v>
      </c>
      <c r="DJ386" s="136" t="s">
        <v>861</v>
      </c>
      <c r="DK386" s="137">
        <v>4</v>
      </c>
      <c r="DL386" s="136" t="s">
        <v>529</v>
      </c>
      <c r="DM386" s="136" t="s">
        <v>1694</v>
      </c>
      <c r="DN386" s="144">
        <v>1504</v>
      </c>
    </row>
    <row r="387" spans="1:118" x14ac:dyDescent="0.25">
      <c r="A387" s="81" t="s">
        <v>729</v>
      </c>
      <c r="B387" s="81" t="s">
        <v>730</v>
      </c>
      <c r="C387" s="81">
        <v>6</v>
      </c>
      <c r="D387" s="81" t="s">
        <v>436</v>
      </c>
      <c r="E387" s="81" t="s">
        <v>1695</v>
      </c>
      <c r="F387" s="81">
        <v>1390</v>
      </c>
      <c r="H387" s="81" t="s">
        <v>977</v>
      </c>
      <c r="I387" s="81" t="s">
        <v>978</v>
      </c>
      <c r="J387" s="81">
        <v>24</v>
      </c>
      <c r="K387" s="81" t="s">
        <v>1907</v>
      </c>
      <c r="L387" s="81" t="s">
        <v>557</v>
      </c>
      <c r="M387" s="81">
        <v>1527</v>
      </c>
      <c r="O387" s="81" t="s">
        <v>804</v>
      </c>
      <c r="P387" s="81" t="s">
        <v>805</v>
      </c>
      <c r="Q387" s="81">
        <v>12</v>
      </c>
      <c r="R387" s="81" t="s">
        <v>436</v>
      </c>
      <c r="S387" s="81" t="s">
        <v>1719</v>
      </c>
      <c r="T387" s="81">
        <v>1482</v>
      </c>
      <c r="V387" s="81" t="s">
        <v>946</v>
      </c>
      <c r="W387" s="81" t="s">
        <v>947</v>
      </c>
      <c r="X387" s="81">
        <v>12</v>
      </c>
      <c r="Y387" s="81" t="s">
        <v>436</v>
      </c>
      <c r="Z387" s="81" t="s">
        <v>1200</v>
      </c>
      <c r="AA387" s="81">
        <v>1240</v>
      </c>
      <c r="AC387" s="81" t="s">
        <v>804</v>
      </c>
      <c r="AD387" s="81" t="s">
        <v>805</v>
      </c>
      <c r="AE387" s="81">
        <v>12</v>
      </c>
      <c r="AF387" s="81" t="s">
        <v>529</v>
      </c>
      <c r="AG387" s="81" t="s">
        <v>1755</v>
      </c>
      <c r="AH387" s="81">
        <v>1458</v>
      </c>
      <c r="AJ387" s="81" t="s">
        <v>747</v>
      </c>
      <c r="AK387" s="81" t="s">
        <v>748</v>
      </c>
      <c r="AL387" s="81">
        <v>24</v>
      </c>
      <c r="AM387" s="81" t="s">
        <v>436</v>
      </c>
      <c r="AN387" s="81" t="s">
        <v>1249</v>
      </c>
      <c r="AO387" s="81">
        <v>1121</v>
      </c>
      <c r="AQ387" s="81" t="s">
        <v>885</v>
      </c>
      <c r="AR387" s="81" t="s">
        <v>886</v>
      </c>
      <c r="AS387" s="81">
        <v>2</v>
      </c>
      <c r="AT387" s="81" t="s">
        <v>529</v>
      </c>
      <c r="AU387" s="81" t="s">
        <v>1118</v>
      </c>
      <c r="AV387" s="81">
        <v>1063</v>
      </c>
      <c r="AX387" s="81" t="s">
        <v>948</v>
      </c>
      <c r="AY387" s="81" t="s">
        <v>949</v>
      </c>
      <c r="AZ387" s="81">
        <v>2</v>
      </c>
      <c r="BA387" s="81" t="s">
        <v>436</v>
      </c>
      <c r="BB387" s="81" t="s">
        <v>2072</v>
      </c>
      <c r="BC387" s="81">
        <v>1562</v>
      </c>
      <c r="BE387" s="81" t="s">
        <v>745</v>
      </c>
      <c r="BF387" s="81" t="s">
        <v>746</v>
      </c>
      <c r="BG387" s="81">
        <v>12</v>
      </c>
      <c r="BH387" s="81" t="s">
        <v>436</v>
      </c>
      <c r="BI387" s="81" t="s">
        <v>2156</v>
      </c>
      <c r="BJ387" s="81">
        <v>1377</v>
      </c>
      <c r="BL387" s="81" t="s">
        <v>973</v>
      </c>
      <c r="BM387" s="81" t="s">
        <v>974</v>
      </c>
      <c r="BN387" s="81">
        <v>48</v>
      </c>
      <c r="BO387" s="81" t="s">
        <v>529</v>
      </c>
      <c r="BP387" s="81" t="s">
        <v>1213</v>
      </c>
      <c r="BQ387" s="81">
        <v>1472</v>
      </c>
      <c r="BS387" s="81" t="s">
        <v>727</v>
      </c>
      <c r="BT387" s="81" t="s">
        <v>728</v>
      </c>
      <c r="BU387" s="81">
        <v>4</v>
      </c>
      <c r="BV387" s="81" t="s">
        <v>437</v>
      </c>
      <c r="BW387" s="81" t="s">
        <v>1187</v>
      </c>
      <c r="BX387" s="81">
        <v>1003</v>
      </c>
      <c r="BZ387" s="81" t="s">
        <v>946</v>
      </c>
      <c r="CA387" s="81" t="s">
        <v>947</v>
      </c>
      <c r="CB387" s="81">
        <v>12</v>
      </c>
      <c r="CC387" s="81" t="s">
        <v>436</v>
      </c>
      <c r="CD387" s="81" t="s">
        <v>2198</v>
      </c>
      <c r="CE387" s="81">
        <v>1587</v>
      </c>
      <c r="CG387" s="81" t="s">
        <v>895</v>
      </c>
      <c r="CH387" s="81" t="s">
        <v>896</v>
      </c>
      <c r="CI387" s="81">
        <v>12</v>
      </c>
      <c r="CJ387" s="81" t="s">
        <v>529</v>
      </c>
      <c r="CK387" s="81" t="s">
        <v>2176</v>
      </c>
      <c r="CL387" s="81">
        <v>1555</v>
      </c>
      <c r="CN387" s="81" t="s">
        <v>2260</v>
      </c>
      <c r="CO387" s="81" t="s">
        <v>2304</v>
      </c>
      <c r="CP387" s="81">
        <v>14</v>
      </c>
      <c r="CQ387" s="81" t="s">
        <v>436</v>
      </c>
      <c r="CR387" s="81" t="s">
        <v>1148</v>
      </c>
      <c r="CS387" s="81">
        <v>1091</v>
      </c>
      <c r="CU387" s="136" t="s">
        <v>2323</v>
      </c>
      <c r="CV387" s="136" t="s">
        <v>851</v>
      </c>
      <c r="CW387" s="137">
        <v>2</v>
      </c>
      <c r="CX387" s="136" t="s">
        <v>436</v>
      </c>
      <c r="CY387" s="136" t="s">
        <v>1159</v>
      </c>
      <c r="CZ387" s="138">
        <v>1513</v>
      </c>
      <c r="DB387" s="136" t="s">
        <v>2231</v>
      </c>
      <c r="DC387" s="136" t="s">
        <v>2274</v>
      </c>
      <c r="DD387" s="137">
        <v>4</v>
      </c>
      <c r="DE387" s="136" t="s">
        <v>529</v>
      </c>
      <c r="DF387" s="136" t="s">
        <v>2309</v>
      </c>
      <c r="DG387" s="144">
        <v>1001</v>
      </c>
      <c r="DI387" s="136" t="s">
        <v>860</v>
      </c>
      <c r="DJ387" s="136" t="s">
        <v>861</v>
      </c>
      <c r="DK387" s="137">
        <v>2</v>
      </c>
      <c r="DL387" s="136" t="s">
        <v>436</v>
      </c>
      <c r="DM387" s="136" t="s">
        <v>2156</v>
      </c>
      <c r="DN387" s="144">
        <v>1377</v>
      </c>
    </row>
    <row r="388" spans="1:118" x14ac:dyDescent="0.25">
      <c r="A388" s="81" t="s">
        <v>962</v>
      </c>
      <c r="B388" s="81" t="s">
        <v>2206</v>
      </c>
      <c r="C388" s="81">
        <v>12</v>
      </c>
      <c r="D388" s="81" t="s">
        <v>529</v>
      </c>
      <c r="E388" s="81" t="s">
        <v>1948</v>
      </c>
      <c r="F388" s="81">
        <v>1380</v>
      </c>
      <c r="H388" s="81" t="s">
        <v>759</v>
      </c>
      <c r="I388" s="81" t="s">
        <v>760</v>
      </c>
      <c r="J388" s="81">
        <v>20</v>
      </c>
      <c r="K388" s="81" t="s">
        <v>1907</v>
      </c>
      <c r="L388" s="81" t="s">
        <v>557</v>
      </c>
      <c r="M388" s="81">
        <v>1527</v>
      </c>
      <c r="O388" s="81" t="s">
        <v>946</v>
      </c>
      <c r="P388" s="81" t="s">
        <v>947</v>
      </c>
      <c r="Q388" s="81">
        <v>12</v>
      </c>
      <c r="R388" s="81" t="s">
        <v>436</v>
      </c>
      <c r="S388" s="81" t="s">
        <v>1719</v>
      </c>
      <c r="T388" s="81">
        <v>1482</v>
      </c>
      <c r="V388" s="81" t="s">
        <v>747</v>
      </c>
      <c r="W388" s="81" t="s">
        <v>748</v>
      </c>
      <c r="X388" s="81">
        <v>12</v>
      </c>
      <c r="Y388" s="81" t="s">
        <v>436</v>
      </c>
      <c r="Z388" s="81" t="s">
        <v>1200</v>
      </c>
      <c r="AA388" s="81">
        <v>1240</v>
      </c>
      <c r="AC388" s="81" t="s">
        <v>1056</v>
      </c>
      <c r="AD388" s="81" t="s">
        <v>1057</v>
      </c>
      <c r="AE388" s="81">
        <v>12</v>
      </c>
      <c r="AF388" s="81" t="s">
        <v>529</v>
      </c>
      <c r="AG388" s="81" t="s">
        <v>1167</v>
      </c>
      <c r="AH388" s="81">
        <v>1031</v>
      </c>
      <c r="AJ388" s="81" t="s">
        <v>908</v>
      </c>
      <c r="AK388" s="81" t="s">
        <v>909</v>
      </c>
      <c r="AL388" s="81">
        <v>12</v>
      </c>
      <c r="AM388" s="81" t="s">
        <v>436</v>
      </c>
      <c r="AN388" s="81" t="s">
        <v>1249</v>
      </c>
      <c r="AO388" s="81">
        <v>1121</v>
      </c>
      <c r="AQ388" s="81" t="s">
        <v>940</v>
      </c>
      <c r="AR388" s="81" t="s">
        <v>941</v>
      </c>
      <c r="AS388" s="81">
        <v>12</v>
      </c>
      <c r="AT388" s="81" t="s">
        <v>436</v>
      </c>
      <c r="AU388" s="81" t="s">
        <v>1134</v>
      </c>
      <c r="AV388" s="81">
        <v>1102</v>
      </c>
      <c r="AX388" s="81" t="s">
        <v>948</v>
      </c>
      <c r="AY388" s="81" t="s">
        <v>949</v>
      </c>
      <c r="AZ388" s="81">
        <v>4</v>
      </c>
      <c r="BA388" s="81" t="s">
        <v>437</v>
      </c>
      <c r="BB388" s="81" t="s">
        <v>1190</v>
      </c>
      <c r="BC388" s="81">
        <v>1082</v>
      </c>
      <c r="BE388" s="81" t="s">
        <v>2263</v>
      </c>
      <c r="BF388" s="81" t="s">
        <v>877</v>
      </c>
      <c r="BG388" s="81">
        <v>6</v>
      </c>
      <c r="BH388" s="81" t="s">
        <v>436</v>
      </c>
      <c r="BI388" s="81" t="s">
        <v>2121</v>
      </c>
      <c r="BJ388" s="81">
        <v>1567</v>
      </c>
      <c r="BL388" s="81" t="s">
        <v>814</v>
      </c>
      <c r="BM388" s="81" t="s">
        <v>815</v>
      </c>
      <c r="BN388" s="81">
        <v>72</v>
      </c>
      <c r="BO388" s="81" t="s">
        <v>529</v>
      </c>
      <c r="BP388" s="81" t="s">
        <v>1213</v>
      </c>
      <c r="BQ388" s="81">
        <v>1472</v>
      </c>
      <c r="BS388" s="81" t="s">
        <v>765</v>
      </c>
      <c r="BT388" s="81" t="s">
        <v>766</v>
      </c>
      <c r="BU388" s="81">
        <v>6</v>
      </c>
      <c r="BV388" s="81" t="s">
        <v>436</v>
      </c>
      <c r="BW388" s="81" t="s">
        <v>1165</v>
      </c>
      <c r="BX388" s="81">
        <v>1531</v>
      </c>
      <c r="BZ388" s="81" t="s">
        <v>891</v>
      </c>
      <c r="CA388" s="81" t="s">
        <v>892</v>
      </c>
      <c r="CB388" s="81">
        <v>12</v>
      </c>
      <c r="CC388" s="81" t="s">
        <v>436</v>
      </c>
      <c r="CD388" s="81" t="s">
        <v>2198</v>
      </c>
      <c r="CE388" s="81">
        <v>1587</v>
      </c>
      <c r="CG388" s="81" t="s">
        <v>867</v>
      </c>
      <c r="CH388" s="81" t="s">
        <v>868</v>
      </c>
      <c r="CI388" s="81">
        <v>12</v>
      </c>
      <c r="CJ388" s="81" t="s">
        <v>529</v>
      </c>
      <c r="CK388" s="81" t="s">
        <v>1756</v>
      </c>
      <c r="CL388" s="81">
        <v>1037</v>
      </c>
      <c r="CN388" s="81" t="s">
        <v>729</v>
      </c>
      <c r="CO388" s="81" t="s">
        <v>730</v>
      </c>
      <c r="CP388" s="81">
        <v>6</v>
      </c>
      <c r="CQ388" s="81" t="s">
        <v>437</v>
      </c>
      <c r="CR388" s="81" t="s">
        <v>1186</v>
      </c>
      <c r="CS388" s="81">
        <v>1043</v>
      </c>
      <c r="CU388" s="136" t="s">
        <v>2323</v>
      </c>
      <c r="CV388" s="136" t="s">
        <v>851</v>
      </c>
      <c r="CW388" s="137">
        <v>2</v>
      </c>
      <c r="CX388" s="136" t="s">
        <v>529</v>
      </c>
      <c r="CY388" s="136" t="s">
        <v>1135</v>
      </c>
      <c r="CZ388" s="138">
        <v>1412</v>
      </c>
      <c r="DB388" s="136" t="s">
        <v>2231</v>
      </c>
      <c r="DC388" s="136" t="s">
        <v>2274</v>
      </c>
      <c r="DD388" s="137">
        <v>4</v>
      </c>
      <c r="DE388" s="136" t="s">
        <v>436</v>
      </c>
      <c r="DF388" s="136" t="s">
        <v>1828</v>
      </c>
      <c r="DG388" s="144">
        <v>1413</v>
      </c>
      <c r="DI388" s="136" t="s">
        <v>860</v>
      </c>
      <c r="DJ388" s="136" t="s">
        <v>861</v>
      </c>
      <c r="DK388" s="137">
        <v>4</v>
      </c>
      <c r="DL388" s="136" t="s">
        <v>436</v>
      </c>
      <c r="DM388" s="136" t="s">
        <v>717</v>
      </c>
      <c r="DN388" s="144">
        <v>1538</v>
      </c>
    </row>
    <row r="389" spans="1:118" x14ac:dyDescent="0.25">
      <c r="A389" s="81" t="s">
        <v>1026</v>
      </c>
      <c r="B389" s="81" t="s">
        <v>1027</v>
      </c>
      <c r="C389" s="81">
        <v>12</v>
      </c>
      <c r="D389" s="81" t="s">
        <v>529</v>
      </c>
      <c r="E389" s="81" t="s">
        <v>1948</v>
      </c>
      <c r="F389" s="81">
        <v>1380</v>
      </c>
      <c r="H389" s="81" t="s">
        <v>761</v>
      </c>
      <c r="I389" s="81" t="s">
        <v>762</v>
      </c>
      <c r="J389" s="81">
        <v>20</v>
      </c>
      <c r="K389" s="81" t="s">
        <v>1907</v>
      </c>
      <c r="L389" s="81" t="s">
        <v>557</v>
      </c>
      <c r="M389" s="81">
        <v>1527</v>
      </c>
      <c r="O389" s="81" t="s">
        <v>852</v>
      </c>
      <c r="P389" s="81" t="s">
        <v>853</v>
      </c>
      <c r="Q389" s="81">
        <v>12</v>
      </c>
      <c r="R389" s="81" t="s">
        <v>436</v>
      </c>
      <c r="S389" s="81" t="s">
        <v>1719</v>
      </c>
      <c r="T389" s="81">
        <v>1482</v>
      </c>
      <c r="V389" s="81" t="s">
        <v>973</v>
      </c>
      <c r="W389" s="81" t="s">
        <v>974</v>
      </c>
      <c r="X389" s="81">
        <v>12</v>
      </c>
      <c r="Y389" s="81" t="s">
        <v>436</v>
      </c>
      <c r="Z389" s="81" t="s">
        <v>1200</v>
      </c>
      <c r="AA389" s="81">
        <v>1240</v>
      </c>
      <c r="AC389" s="81" t="s">
        <v>1056</v>
      </c>
      <c r="AD389" s="81" t="s">
        <v>1057</v>
      </c>
      <c r="AE389" s="81">
        <v>12</v>
      </c>
      <c r="AF389" s="81" t="s">
        <v>529</v>
      </c>
      <c r="AG389" s="81" t="s">
        <v>1167</v>
      </c>
      <c r="AH389" s="81">
        <v>1031</v>
      </c>
      <c r="AJ389" s="81" t="s">
        <v>1041</v>
      </c>
      <c r="AK389" s="81" t="s">
        <v>1042</v>
      </c>
      <c r="AL389" s="81">
        <v>12</v>
      </c>
      <c r="AM389" s="81" t="s">
        <v>436</v>
      </c>
      <c r="AN389" s="81" t="s">
        <v>1165</v>
      </c>
      <c r="AO389" s="81">
        <v>1531</v>
      </c>
      <c r="AQ389" s="81" t="s">
        <v>869</v>
      </c>
      <c r="AR389" s="81" t="s">
        <v>870</v>
      </c>
      <c r="AS389" s="81">
        <v>12</v>
      </c>
      <c r="AT389" s="81" t="s">
        <v>436</v>
      </c>
      <c r="AU389" s="81" t="s">
        <v>1134</v>
      </c>
      <c r="AV389" s="81">
        <v>1102</v>
      </c>
      <c r="AX389" s="81" t="s">
        <v>948</v>
      </c>
      <c r="AY389" s="81" t="s">
        <v>949</v>
      </c>
      <c r="AZ389" s="81">
        <v>10</v>
      </c>
      <c r="BA389" s="81" t="s">
        <v>437</v>
      </c>
      <c r="BB389" s="81" t="s">
        <v>1187</v>
      </c>
      <c r="BC389" s="81">
        <v>1003</v>
      </c>
      <c r="BE389" s="81" t="s">
        <v>871</v>
      </c>
      <c r="BF389" s="81" t="s">
        <v>872</v>
      </c>
      <c r="BG389" s="81">
        <v>6</v>
      </c>
      <c r="BH389" s="81" t="s">
        <v>436</v>
      </c>
      <c r="BI389" s="81" t="s">
        <v>2121</v>
      </c>
      <c r="BJ389" s="81">
        <v>1567</v>
      </c>
      <c r="BL389" s="81" t="s">
        <v>806</v>
      </c>
      <c r="BM389" s="81" t="s">
        <v>807</v>
      </c>
      <c r="BN389" s="81">
        <v>12</v>
      </c>
      <c r="BO389" s="81" t="s">
        <v>529</v>
      </c>
      <c r="BP389" s="81" t="s">
        <v>1213</v>
      </c>
      <c r="BQ389" s="81">
        <v>1472</v>
      </c>
      <c r="BS389" s="81" t="s">
        <v>830</v>
      </c>
      <c r="BT389" s="81" t="s">
        <v>831</v>
      </c>
      <c r="BU389" s="81">
        <v>8</v>
      </c>
      <c r="BV389" s="81" t="s">
        <v>436</v>
      </c>
      <c r="BW389" s="81" t="s">
        <v>1165</v>
      </c>
      <c r="BX389" s="81">
        <v>1531</v>
      </c>
      <c r="BZ389" s="81" t="s">
        <v>745</v>
      </c>
      <c r="CA389" s="81" t="s">
        <v>746</v>
      </c>
      <c r="CB389" s="81">
        <v>12</v>
      </c>
      <c r="CC389" s="81" t="s">
        <v>436</v>
      </c>
      <c r="CD389" s="81" t="s">
        <v>2198</v>
      </c>
      <c r="CE389" s="81">
        <v>1587</v>
      </c>
      <c r="CG389" s="81" t="s">
        <v>830</v>
      </c>
      <c r="CH389" s="81" t="s">
        <v>831</v>
      </c>
      <c r="CI389" s="81">
        <v>10</v>
      </c>
      <c r="CJ389" s="81" t="s">
        <v>529</v>
      </c>
      <c r="CK389" s="81" t="s">
        <v>1756</v>
      </c>
      <c r="CL389" s="81">
        <v>1037</v>
      </c>
      <c r="CN389" s="81" t="s">
        <v>729</v>
      </c>
      <c r="CO389" s="81" t="s">
        <v>730</v>
      </c>
      <c r="CP389" s="81">
        <v>6</v>
      </c>
      <c r="CQ389" s="81" t="s">
        <v>436</v>
      </c>
      <c r="CR389" s="81" t="s">
        <v>1148</v>
      </c>
      <c r="CS389" s="81">
        <v>1091</v>
      </c>
      <c r="CU389" s="136" t="s">
        <v>867</v>
      </c>
      <c r="CV389" s="136" t="s">
        <v>868</v>
      </c>
      <c r="CW389" s="137">
        <v>2</v>
      </c>
      <c r="CX389" s="136" t="s">
        <v>529</v>
      </c>
      <c r="CY389" s="136" t="s">
        <v>1807</v>
      </c>
      <c r="CZ389" s="138">
        <v>1510</v>
      </c>
      <c r="DB389" s="136" t="s">
        <v>2231</v>
      </c>
      <c r="DC389" s="136" t="s">
        <v>2274</v>
      </c>
      <c r="DD389" s="137">
        <v>4</v>
      </c>
      <c r="DE389" s="136" t="s">
        <v>529</v>
      </c>
      <c r="DF389" s="136" t="s">
        <v>1214</v>
      </c>
      <c r="DG389" s="144">
        <v>1209</v>
      </c>
      <c r="DI389" s="136" t="s">
        <v>867</v>
      </c>
      <c r="DJ389" s="136" t="s">
        <v>868</v>
      </c>
      <c r="DK389" s="137">
        <v>12</v>
      </c>
      <c r="DL389" s="136" t="s">
        <v>1173</v>
      </c>
      <c r="DM389" s="136" t="s">
        <v>2316</v>
      </c>
      <c r="DN389" s="144">
        <v>0</v>
      </c>
    </row>
    <row r="390" spans="1:118" x14ac:dyDescent="0.25">
      <c r="A390" s="81" t="s">
        <v>798</v>
      </c>
      <c r="B390" s="81" t="s">
        <v>799</v>
      </c>
      <c r="C390" s="81">
        <v>12</v>
      </c>
      <c r="D390" s="81" t="s">
        <v>529</v>
      </c>
      <c r="E390" s="81" t="s">
        <v>1948</v>
      </c>
      <c r="F390" s="81">
        <v>1380</v>
      </c>
      <c r="H390" s="81" t="s">
        <v>2227</v>
      </c>
      <c r="I390" s="81" t="s">
        <v>882</v>
      </c>
      <c r="J390" s="81">
        <v>12</v>
      </c>
      <c r="K390" s="81" t="s">
        <v>1907</v>
      </c>
      <c r="L390" s="81" t="s">
        <v>557</v>
      </c>
      <c r="M390" s="81">
        <v>1527</v>
      </c>
      <c r="O390" s="81" t="s">
        <v>747</v>
      </c>
      <c r="P390" s="81" t="s">
        <v>748</v>
      </c>
      <c r="Q390" s="81">
        <v>12</v>
      </c>
      <c r="R390" s="81" t="s">
        <v>436</v>
      </c>
      <c r="S390" s="81" t="s">
        <v>1719</v>
      </c>
      <c r="T390" s="81">
        <v>1482</v>
      </c>
      <c r="V390" s="81" t="s">
        <v>1041</v>
      </c>
      <c r="W390" s="81" t="s">
        <v>1042</v>
      </c>
      <c r="X390" s="81">
        <v>12</v>
      </c>
      <c r="Y390" s="81" t="s">
        <v>436</v>
      </c>
      <c r="Z390" s="81" t="s">
        <v>1200</v>
      </c>
      <c r="AA390" s="81">
        <v>1240</v>
      </c>
      <c r="AC390" s="81" t="s">
        <v>1056</v>
      </c>
      <c r="AD390" s="81" t="s">
        <v>1057</v>
      </c>
      <c r="AE390" s="81">
        <v>12</v>
      </c>
      <c r="AF390" s="81" t="s">
        <v>529</v>
      </c>
      <c r="AG390" s="81" t="s">
        <v>1100</v>
      </c>
      <c r="AH390" s="81">
        <v>1027</v>
      </c>
      <c r="AJ390" s="81" t="s">
        <v>806</v>
      </c>
      <c r="AK390" s="81" t="s">
        <v>807</v>
      </c>
      <c r="AL390" s="81">
        <v>12</v>
      </c>
      <c r="AM390" s="81" t="s">
        <v>436</v>
      </c>
      <c r="AN390" s="81" t="s">
        <v>1165</v>
      </c>
      <c r="AO390" s="81">
        <v>1531</v>
      </c>
      <c r="AQ390" s="81" t="s">
        <v>2230</v>
      </c>
      <c r="AR390" s="81" t="s">
        <v>866</v>
      </c>
      <c r="AS390" s="81">
        <v>6</v>
      </c>
      <c r="AT390" s="81" t="s">
        <v>436</v>
      </c>
      <c r="AU390" s="81" t="s">
        <v>1134</v>
      </c>
      <c r="AV390" s="81">
        <v>1102</v>
      </c>
      <c r="AX390" s="81" t="s">
        <v>948</v>
      </c>
      <c r="AY390" s="81" t="s">
        <v>949</v>
      </c>
      <c r="AZ390" s="81">
        <v>2</v>
      </c>
      <c r="BA390" s="81" t="s">
        <v>436</v>
      </c>
      <c r="BB390" s="81" t="s">
        <v>2059</v>
      </c>
      <c r="BC390" s="81">
        <v>1551</v>
      </c>
      <c r="BE390" s="81" t="s">
        <v>765</v>
      </c>
      <c r="BF390" s="81" t="s">
        <v>766</v>
      </c>
      <c r="BG390" s="81">
        <v>4</v>
      </c>
      <c r="BH390" s="81" t="s">
        <v>436</v>
      </c>
      <c r="BI390" s="81" t="s">
        <v>2121</v>
      </c>
      <c r="BJ390" s="81">
        <v>1567</v>
      </c>
      <c r="BL390" s="81" t="s">
        <v>999</v>
      </c>
      <c r="BM390" s="81" t="s">
        <v>1000</v>
      </c>
      <c r="BN390" s="81">
        <v>24</v>
      </c>
      <c r="BO390" s="81" t="s">
        <v>529</v>
      </c>
      <c r="BP390" s="81" t="s">
        <v>1213</v>
      </c>
      <c r="BQ390" s="81">
        <v>1472</v>
      </c>
      <c r="BS390" s="81" t="s">
        <v>830</v>
      </c>
      <c r="BT390" s="81" t="s">
        <v>831</v>
      </c>
      <c r="BU390" s="81">
        <v>10</v>
      </c>
      <c r="BV390" s="81" t="s">
        <v>529</v>
      </c>
      <c r="BW390" s="81" t="s">
        <v>1756</v>
      </c>
      <c r="BX390" s="81">
        <v>1037</v>
      </c>
      <c r="BZ390" s="81" t="s">
        <v>749</v>
      </c>
      <c r="CA390" s="81" t="s">
        <v>750</v>
      </c>
      <c r="CB390" s="81">
        <v>24</v>
      </c>
      <c r="CC390" s="81" t="s">
        <v>436</v>
      </c>
      <c r="CD390" s="81" t="s">
        <v>2198</v>
      </c>
      <c r="CE390" s="81">
        <v>1587</v>
      </c>
      <c r="CG390" s="81" t="s">
        <v>849</v>
      </c>
      <c r="CH390" s="81" t="s">
        <v>850</v>
      </c>
      <c r="CI390" s="81">
        <v>10</v>
      </c>
      <c r="CJ390" s="81" t="s">
        <v>529</v>
      </c>
      <c r="CK390" s="81" t="s">
        <v>1756</v>
      </c>
      <c r="CL390" s="81">
        <v>1037</v>
      </c>
      <c r="CN390" s="81" t="s">
        <v>737</v>
      </c>
      <c r="CO390" s="81" t="s">
        <v>738</v>
      </c>
      <c r="CP390" s="81">
        <v>4</v>
      </c>
      <c r="CQ390" s="81" t="s">
        <v>436</v>
      </c>
      <c r="CR390" s="81" t="s">
        <v>1148</v>
      </c>
      <c r="CS390" s="81">
        <v>1091</v>
      </c>
      <c r="CU390" s="136" t="s">
        <v>800</v>
      </c>
      <c r="CV390" s="136" t="s">
        <v>801</v>
      </c>
      <c r="CW390" s="137">
        <v>2</v>
      </c>
      <c r="CX390" s="136" t="s">
        <v>436</v>
      </c>
      <c r="CY390" s="136" t="s">
        <v>1868</v>
      </c>
      <c r="CZ390" s="138">
        <v>1189</v>
      </c>
      <c r="DB390" s="136" t="s">
        <v>2231</v>
      </c>
      <c r="DC390" s="136" t="s">
        <v>2274</v>
      </c>
      <c r="DD390" s="137">
        <v>4</v>
      </c>
      <c r="DE390" s="136" t="s">
        <v>436</v>
      </c>
      <c r="DF390" s="136" t="s">
        <v>1715</v>
      </c>
      <c r="DG390" s="144">
        <v>1137</v>
      </c>
      <c r="DI390" s="136" t="s">
        <v>867</v>
      </c>
      <c r="DJ390" s="136" t="s">
        <v>868</v>
      </c>
      <c r="DK390" s="137">
        <v>6</v>
      </c>
      <c r="DL390" s="136" t="s">
        <v>437</v>
      </c>
      <c r="DM390" s="136" t="s">
        <v>1187</v>
      </c>
      <c r="DN390" s="144">
        <v>1003</v>
      </c>
    </row>
    <row r="391" spans="1:118" x14ac:dyDescent="0.25">
      <c r="A391" s="81" t="s">
        <v>960</v>
      </c>
      <c r="B391" s="81" t="s">
        <v>961</v>
      </c>
      <c r="C391" s="81">
        <v>12</v>
      </c>
      <c r="D391" s="81" t="s">
        <v>529</v>
      </c>
      <c r="E391" s="81" t="s">
        <v>1948</v>
      </c>
      <c r="F391" s="81">
        <v>1380</v>
      </c>
      <c r="H391" s="81" t="s">
        <v>2230</v>
      </c>
      <c r="I391" s="81" t="s">
        <v>866</v>
      </c>
      <c r="J391" s="81">
        <v>12</v>
      </c>
      <c r="K391" s="81" t="s">
        <v>1907</v>
      </c>
      <c r="L391" s="81" t="s">
        <v>557</v>
      </c>
      <c r="M391" s="81">
        <v>1527</v>
      </c>
      <c r="O391" s="81" t="s">
        <v>973</v>
      </c>
      <c r="P391" s="81" t="s">
        <v>974</v>
      </c>
      <c r="Q391" s="81">
        <v>12</v>
      </c>
      <c r="R391" s="81" t="s">
        <v>436</v>
      </c>
      <c r="S391" s="81" t="s">
        <v>1719</v>
      </c>
      <c r="T391" s="81">
        <v>1482</v>
      </c>
      <c r="V391" s="81" t="s">
        <v>1060</v>
      </c>
      <c r="W391" s="81" t="s">
        <v>787</v>
      </c>
      <c r="X391" s="81">
        <v>12</v>
      </c>
      <c r="Y391" s="81" t="s">
        <v>436</v>
      </c>
      <c r="Z391" s="81" t="s">
        <v>1200</v>
      </c>
      <c r="AA391" s="81">
        <v>1240</v>
      </c>
      <c r="AC391" s="81" t="s">
        <v>963</v>
      </c>
      <c r="AD391" s="81" t="s">
        <v>964</v>
      </c>
      <c r="AE391" s="81">
        <v>12</v>
      </c>
      <c r="AF391" s="81" t="s">
        <v>529</v>
      </c>
      <c r="AG391" s="81" t="s">
        <v>1720</v>
      </c>
      <c r="AH391" s="81">
        <v>1101</v>
      </c>
      <c r="AJ391" s="81" t="s">
        <v>979</v>
      </c>
      <c r="AK391" s="81" t="s">
        <v>980</v>
      </c>
      <c r="AL391" s="81">
        <v>12</v>
      </c>
      <c r="AM391" s="81" t="s">
        <v>436</v>
      </c>
      <c r="AN391" s="81" t="s">
        <v>1165</v>
      </c>
      <c r="AO391" s="81">
        <v>1531</v>
      </c>
      <c r="AQ391" s="81" t="s">
        <v>847</v>
      </c>
      <c r="AR391" s="81" t="s">
        <v>848</v>
      </c>
      <c r="AS391" s="81">
        <v>6</v>
      </c>
      <c r="AT391" s="81" t="s">
        <v>436</v>
      </c>
      <c r="AU391" s="81" t="s">
        <v>1134</v>
      </c>
      <c r="AV391" s="81">
        <v>1102</v>
      </c>
      <c r="AX391" s="81" t="s">
        <v>948</v>
      </c>
      <c r="AY391" s="81" t="s">
        <v>949</v>
      </c>
      <c r="AZ391" s="81">
        <v>2</v>
      </c>
      <c r="BA391" s="81" t="s">
        <v>436</v>
      </c>
      <c r="BB391" s="81" t="s">
        <v>2070</v>
      </c>
      <c r="BC391" s="81">
        <v>1560</v>
      </c>
      <c r="BE391" s="81" t="s">
        <v>737</v>
      </c>
      <c r="BF391" s="81" t="s">
        <v>738</v>
      </c>
      <c r="BG391" s="81">
        <v>2</v>
      </c>
      <c r="BH391" s="81" t="s">
        <v>436</v>
      </c>
      <c r="BI391" s="81" t="s">
        <v>2121</v>
      </c>
      <c r="BJ391" s="81">
        <v>1567</v>
      </c>
      <c r="BL391" s="81" t="s">
        <v>804</v>
      </c>
      <c r="BM391" s="81" t="s">
        <v>805</v>
      </c>
      <c r="BN391" s="81">
        <v>12</v>
      </c>
      <c r="BO391" s="81" t="s">
        <v>436</v>
      </c>
      <c r="BP391" s="81" t="s">
        <v>1225</v>
      </c>
      <c r="BQ391" s="81">
        <v>1060</v>
      </c>
      <c r="BS391" s="81" t="s">
        <v>849</v>
      </c>
      <c r="BT391" s="81" t="s">
        <v>850</v>
      </c>
      <c r="BU391" s="81">
        <v>10</v>
      </c>
      <c r="BV391" s="81" t="s">
        <v>529</v>
      </c>
      <c r="BW391" s="81" t="s">
        <v>1756</v>
      </c>
      <c r="BX391" s="81">
        <v>1037</v>
      </c>
      <c r="BZ391" s="81" t="s">
        <v>860</v>
      </c>
      <c r="CA391" s="81" t="s">
        <v>861</v>
      </c>
      <c r="CB391" s="81">
        <v>4</v>
      </c>
      <c r="CC391" s="81" t="s">
        <v>436</v>
      </c>
      <c r="CD391" s="81" t="s">
        <v>1144</v>
      </c>
      <c r="CE391" s="81">
        <v>1442</v>
      </c>
      <c r="CG391" s="81" t="s">
        <v>727</v>
      </c>
      <c r="CH391" s="81" t="s">
        <v>728</v>
      </c>
      <c r="CI391" s="81">
        <v>5</v>
      </c>
      <c r="CJ391" s="81" t="s">
        <v>529</v>
      </c>
      <c r="CK391" s="81" t="s">
        <v>1756</v>
      </c>
      <c r="CL391" s="81">
        <v>1037</v>
      </c>
      <c r="CN391" s="81" t="s">
        <v>1779</v>
      </c>
      <c r="CO391" s="81" t="s">
        <v>853</v>
      </c>
      <c r="CP391" s="81">
        <v>12</v>
      </c>
      <c r="CQ391" s="81" t="s">
        <v>529</v>
      </c>
      <c r="CR391" s="81" t="s">
        <v>1154</v>
      </c>
      <c r="CS391" s="81">
        <v>1439</v>
      </c>
      <c r="CU391" s="136" t="s">
        <v>2384</v>
      </c>
      <c r="CV391" s="136" t="s">
        <v>901</v>
      </c>
      <c r="CW391" s="137">
        <v>2</v>
      </c>
      <c r="CX391" s="136" t="s">
        <v>436</v>
      </c>
      <c r="CY391" s="136" t="s">
        <v>1868</v>
      </c>
      <c r="CZ391" s="138">
        <v>1189</v>
      </c>
      <c r="DB391" s="136" t="s">
        <v>2231</v>
      </c>
      <c r="DC391" s="136" t="s">
        <v>2274</v>
      </c>
      <c r="DD391" s="137">
        <v>4</v>
      </c>
      <c r="DE391" s="136" t="s">
        <v>437</v>
      </c>
      <c r="DF391" s="136" t="s">
        <v>1180</v>
      </c>
      <c r="DG391" s="144">
        <v>1194</v>
      </c>
      <c r="DI391" s="136" t="s">
        <v>867</v>
      </c>
      <c r="DJ391" s="136" t="s">
        <v>868</v>
      </c>
      <c r="DK391" s="137">
        <v>4</v>
      </c>
      <c r="DL391" s="136" t="s">
        <v>529</v>
      </c>
      <c r="DM391" s="136" t="s">
        <v>2190</v>
      </c>
      <c r="DN391" s="144">
        <v>1021</v>
      </c>
    </row>
    <row r="392" spans="1:118" x14ac:dyDescent="0.25">
      <c r="A392" s="81" t="s">
        <v>979</v>
      </c>
      <c r="B392" s="81" t="s">
        <v>980</v>
      </c>
      <c r="C392" s="81">
        <v>12</v>
      </c>
      <c r="D392" s="81" t="s">
        <v>529</v>
      </c>
      <c r="E392" s="81" t="s">
        <v>1948</v>
      </c>
      <c r="F392" s="81">
        <v>1380</v>
      </c>
      <c r="H392" s="81" t="s">
        <v>2263</v>
      </c>
      <c r="I392" s="81" t="s">
        <v>877</v>
      </c>
      <c r="J392" s="81">
        <v>12</v>
      </c>
      <c r="K392" s="81" t="s">
        <v>1907</v>
      </c>
      <c r="L392" s="81" t="s">
        <v>557</v>
      </c>
      <c r="M392" s="81">
        <v>1527</v>
      </c>
      <c r="O392" s="81" t="s">
        <v>814</v>
      </c>
      <c r="P392" s="81" t="s">
        <v>815</v>
      </c>
      <c r="Q392" s="81">
        <v>24</v>
      </c>
      <c r="R392" s="81" t="s">
        <v>436</v>
      </c>
      <c r="S392" s="81" t="s">
        <v>1719</v>
      </c>
      <c r="T392" s="81">
        <v>1482</v>
      </c>
      <c r="V392" s="81" t="s">
        <v>798</v>
      </c>
      <c r="W392" s="81" t="s">
        <v>799</v>
      </c>
      <c r="X392" s="81">
        <v>12</v>
      </c>
      <c r="Y392" s="81" t="s">
        <v>436</v>
      </c>
      <c r="Z392" s="81" t="s">
        <v>1200</v>
      </c>
      <c r="AA392" s="81">
        <v>1240</v>
      </c>
      <c r="AC392" s="81" t="s">
        <v>1043</v>
      </c>
      <c r="AD392" s="81" t="s">
        <v>1044</v>
      </c>
      <c r="AE392" s="81">
        <v>12</v>
      </c>
      <c r="AF392" s="81" t="s">
        <v>529</v>
      </c>
      <c r="AG392" s="81" t="s">
        <v>1167</v>
      </c>
      <c r="AH392" s="81">
        <v>1031</v>
      </c>
      <c r="AJ392" s="81" t="s">
        <v>988</v>
      </c>
      <c r="AK392" s="81" t="s">
        <v>989</v>
      </c>
      <c r="AL392" s="81">
        <v>24</v>
      </c>
      <c r="AM392" s="81" t="s">
        <v>436</v>
      </c>
      <c r="AN392" s="81" t="s">
        <v>1165</v>
      </c>
      <c r="AO392" s="81">
        <v>1531</v>
      </c>
      <c r="AQ392" s="81" t="s">
        <v>860</v>
      </c>
      <c r="AR392" s="81" t="s">
        <v>861</v>
      </c>
      <c r="AS392" s="81">
        <v>6</v>
      </c>
      <c r="AT392" s="81" t="s">
        <v>436</v>
      </c>
      <c r="AU392" s="81" t="s">
        <v>1134</v>
      </c>
      <c r="AV392" s="81">
        <v>1102</v>
      </c>
      <c r="AX392" s="81" t="s">
        <v>948</v>
      </c>
      <c r="AY392" s="81" t="s">
        <v>949</v>
      </c>
      <c r="AZ392" s="81">
        <v>4</v>
      </c>
      <c r="BA392" s="81" t="s">
        <v>529</v>
      </c>
      <c r="BB392" s="81" t="s">
        <v>1712</v>
      </c>
      <c r="BC392" s="81">
        <v>1458</v>
      </c>
      <c r="BE392" s="81" t="s">
        <v>733</v>
      </c>
      <c r="BF392" s="81" t="s">
        <v>734</v>
      </c>
      <c r="BG392" s="81">
        <v>8</v>
      </c>
      <c r="BH392" s="81" t="s">
        <v>436</v>
      </c>
      <c r="BI392" s="81" t="s">
        <v>2121</v>
      </c>
      <c r="BJ392" s="81">
        <v>1567</v>
      </c>
      <c r="BL392" s="81" t="s">
        <v>804</v>
      </c>
      <c r="BM392" s="81" t="s">
        <v>805</v>
      </c>
      <c r="BN392" s="81">
        <v>24</v>
      </c>
      <c r="BO392" s="81" t="s">
        <v>436</v>
      </c>
      <c r="BP392" s="81" t="s">
        <v>2052</v>
      </c>
      <c r="BQ392" s="81">
        <v>1098</v>
      </c>
      <c r="BS392" s="81" t="s">
        <v>729</v>
      </c>
      <c r="BT392" s="81" t="s">
        <v>730</v>
      </c>
      <c r="BU392" s="81">
        <v>4</v>
      </c>
      <c r="BV392" s="81" t="s">
        <v>436</v>
      </c>
      <c r="BW392" s="81" t="s">
        <v>1748</v>
      </c>
      <c r="BX392" s="81">
        <v>1524</v>
      </c>
      <c r="BZ392" s="81" t="s">
        <v>862</v>
      </c>
      <c r="CA392" s="81" t="s">
        <v>863</v>
      </c>
      <c r="CB392" s="81">
        <v>4</v>
      </c>
      <c r="CC392" s="81" t="s">
        <v>436</v>
      </c>
      <c r="CD392" s="81" t="s">
        <v>1144</v>
      </c>
      <c r="CE392" s="81">
        <v>1442</v>
      </c>
      <c r="CG392" s="81" t="s">
        <v>852</v>
      </c>
      <c r="CH392" s="81" t="s">
        <v>853</v>
      </c>
      <c r="CI392" s="81">
        <v>24</v>
      </c>
      <c r="CJ392" s="81" t="s">
        <v>529</v>
      </c>
      <c r="CK392" s="81" t="s">
        <v>1756</v>
      </c>
      <c r="CL392" s="81">
        <v>1037</v>
      </c>
      <c r="CN392" s="81" t="s">
        <v>745</v>
      </c>
      <c r="CO392" s="81" t="s">
        <v>746</v>
      </c>
      <c r="CP392" s="81">
        <v>12</v>
      </c>
      <c r="CQ392" s="81" t="s">
        <v>529</v>
      </c>
      <c r="CR392" s="81" t="s">
        <v>1154</v>
      </c>
      <c r="CS392" s="81">
        <v>1439</v>
      </c>
      <c r="CU392" s="136" t="s">
        <v>899</v>
      </c>
      <c r="CV392" s="136" t="s">
        <v>900</v>
      </c>
      <c r="CW392" s="137">
        <v>2</v>
      </c>
      <c r="CX392" s="136" t="s">
        <v>436</v>
      </c>
      <c r="CY392" s="136" t="s">
        <v>1868</v>
      </c>
      <c r="CZ392" s="138">
        <v>1189</v>
      </c>
      <c r="DB392" s="136" t="s">
        <v>2231</v>
      </c>
      <c r="DC392" s="136" t="s">
        <v>2274</v>
      </c>
      <c r="DD392" s="137">
        <v>4</v>
      </c>
      <c r="DE392" s="136" t="s">
        <v>436</v>
      </c>
      <c r="DF392" s="136" t="s">
        <v>552</v>
      </c>
      <c r="DG392" s="144">
        <v>1116</v>
      </c>
      <c r="DI392" s="136" t="s">
        <v>867</v>
      </c>
      <c r="DJ392" s="136" t="s">
        <v>868</v>
      </c>
      <c r="DK392" s="137">
        <v>4</v>
      </c>
      <c r="DL392" s="136" t="s">
        <v>2046</v>
      </c>
      <c r="DM392" s="136" t="s">
        <v>2425</v>
      </c>
      <c r="DN392" s="144">
        <v>1603</v>
      </c>
    </row>
    <row r="393" spans="1:118" x14ac:dyDescent="0.25">
      <c r="A393" s="81" t="s">
        <v>782</v>
      </c>
      <c r="B393" s="81" t="s">
        <v>783</v>
      </c>
      <c r="C393" s="81">
        <v>12</v>
      </c>
      <c r="D393" s="81" t="s">
        <v>529</v>
      </c>
      <c r="E393" s="81" t="s">
        <v>1948</v>
      </c>
      <c r="F393" s="81">
        <v>1380</v>
      </c>
      <c r="H393" s="81" t="s">
        <v>871</v>
      </c>
      <c r="I393" s="81" t="s">
        <v>872</v>
      </c>
      <c r="J393" s="81">
        <v>12</v>
      </c>
      <c r="K393" s="81" t="s">
        <v>1907</v>
      </c>
      <c r="L393" s="81" t="s">
        <v>557</v>
      </c>
      <c r="M393" s="81">
        <v>1527</v>
      </c>
      <c r="O393" s="81" t="s">
        <v>751</v>
      </c>
      <c r="P393" s="81" t="s">
        <v>752</v>
      </c>
      <c r="Q393" s="81">
        <v>48</v>
      </c>
      <c r="R393" s="81" t="s">
        <v>436</v>
      </c>
      <c r="S393" s="81" t="s">
        <v>1719</v>
      </c>
      <c r="T393" s="81">
        <v>1482</v>
      </c>
      <c r="V393" s="81" t="s">
        <v>2320</v>
      </c>
      <c r="W393" s="81" t="s">
        <v>1059</v>
      </c>
      <c r="X393" s="81">
        <v>12</v>
      </c>
      <c r="Y393" s="81" t="s">
        <v>436</v>
      </c>
      <c r="Z393" s="81" t="s">
        <v>1200</v>
      </c>
      <c r="AA393" s="81">
        <v>1240</v>
      </c>
      <c r="AC393" s="81" t="s">
        <v>780</v>
      </c>
      <c r="AD393" s="81" t="s">
        <v>781</v>
      </c>
      <c r="AE393" s="81">
        <v>12</v>
      </c>
      <c r="AF393" s="81" t="s">
        <v>529</v>
      </c>
      <c r="AG393" s="81" t="s">
        <v>1167</v>
      </c>
      <c r="AH393" s="81">
        <v>1031</v>
      </c>
      <c r="AJ393" s="81" t="s">
        <v>751</v>
      </c>
      <c r="AK393" s="81" t="s">
        <v>752</v>
      </c>
      <c r="AL393" s="81">
        <v>60</v>
      </c>
      <c r="AM393" s="81" t="s">
        <v>529</v>
      </c>
      <c r="AN393" s="81" t="s">
        <v>1199</v>
      </c>
      <c r="AO393" s="81">
        <v>1001</v>
      </c>
      <c r="AQ393" s="81" t="s">
        <v>862</v>
      </c>
      <c r="AR393" s="81" t="s">
        <v>863</v>
      </c>
      <c r="AS393" s="81">
        <v>6</v>
      </c>
      <c r="AT393" s="81" t="s">
        <v>436</v>
      </c>
      <c r="AU393" s="81" t="s">
        <v>1134</v>
      </c>
      <c r="AV393" s="81">
        <v>1102</v>
      </c>
      <c r="AX393" s="81" t="s">
        <v>948</v>
      </c>
      <c r="AY393" s="81" t="s">
        <v>949</v>
      </c>
      <c r="AZ393" s="81">
        <v>4</v>
      </c>
      <c r="BA393" s="81" t="s">
        <v>436</v>
      </c>
      <c r="BB393" s="81" t="s">
        <v>1143</v>
      </c>
      <c r="BC393" s="81">
        <v>1223</v>
      </c>
      <c r="BE393" s="81" t="s">
        <v>729</v>
      </c>
      <c r="BF393" s="81" t="s">
        <v>730</v>
      </c>
      <c r="BG393" s="81">
        <v>4</v>
      </c>
      <c r="BH393" s="81" t="s">
        <v>436</v>
      </c>
      <c r="BI393" s="81" t="s">
        <v>2121</v>
      </c>
      <c r="BJ393" s="81">
        <v>1567</v>
      </c>
      <c r="BL393" s="81" t="s">
        <v>780</v>
      </c>
      <c r="BM393" s="81" t="s">
        <v>781</v>
      </c>
      <c r="BN393" s="81">
        <v>24</v>
      </c>
      <c r="BO393" s="81" t="s">
        <v>437</v>
      </c>
      <c r="BP393" s="81" t="s">
        <v>1229</v>
      </c>
      <c r="BQ393" s="81">
        <v>1194</v>
      </c>
      <c r="BS393" s="81" t="s">
        <v>832</v>
      </c>
      <c r="BT393" s="81" t="s">
        <v>833</v>
      </c>
      <c r="BU393" s="81">
        <v>4</v>
      </c>
      <c r="BV393" s="81" t="s">
        <v>437</v>
      </c>
      <c r="BW393" s="81" t="s">
        <v>1187</v>
      </c>
      <c r="BX393" s="81">
        <v>1003</v>
      </c>
      <c r="BZ393" s="81" t="s">
        <v>816</v>
      </c>
      <c r="CA393" s="81" t="s">
        <v>817</v>
      </c>
      <c r="CB393" s="81">
        <v>4</v>
      </c>
      <c r="CC393" s="81" t="s">
        <v>436</v>
      </c>
      <c r="CD393" s="81" t="s">
        <v>1144</v>
      </c>
      <c r="CE393" s="81">
        <v>1442</v>
      </c>
      <c r="CG393" s="81" t="s">
        <v>895</v>
      </c>
      <c r="CH393" s="81" t="s">
        <v>896</v>
      </c>
      <c r="CI393" s="81">
        <v>24</v>
      </c>
      <c r="CJ393" s="81" t="s">
        <v>529</v>
      </c>
      <c r="CK393" s="81" t="s">
        <v>1756</v>
      </c>
      <c r="CL393" s="81">
        <v>1037</v>
      </c>
      <c r="CN393" s="81" t="s">
        <v>2319</v>
      </c>
      <c r="CO393" s="81" t="s">
        <v>844</v>
      </c>
      <c r="CP393" s="81">
        <v>2</v>
      </c>
      <c r="CQ393" s="81" t="s">
        <v>529</v>
      </c>
      <c r="CR393" s="81" t="s">
        <v>563</v>
      </c>
      <c r="CS393" s="81">
        <v>1532</v>
      </c>
      <c r="CU393" s="136" t="s">
        <v>856</v>
      </c>
      <c r="CV393" s="136" t="s">
        <v>857</v>
      </c>
      <c r="CW393" s="137">
        <v>2</v>
      </c>
      <c r="CX393" s="136" t="s">
        <v>436</v>
      </c>
      <c r="CY393" s="136" t="s">
        <v>1159</v>
      </c>
      <c r="CZ393" s="138">
        <v>1513</v>
      </c>
      <c r="DB393" s="136" t="s">
        <v>1085</v>
      </c>
      <c r="DC393" s="136" t="s">
        <v>1086</v>
      </c>
      <c r="DD393" s="137">
        <v>36</v>
      </c>
      <c r="DE393" s="136" t="s">
        <v>436</v>
      </c>
      <c r="DF393" s="136" t="s">
        <v>2407</v>
      </c>
      <c r="DG393" s="144">
        <v>1117</v>
      </c>
      <c r="DI393" s="136" t="s">
        <v>867</v>
      </c>
      <c r="DJ393" s="136" t="s">
        <v>868</v>
      </c>
      <c r="DK393" s="137">
        <v>120</v>
      </c>
      <c r="DL393" s="136" t="s">
        <v>2152</v>
      </c>
      <c r="DM393" s="136" t="s">
        <v>2364</v>
      </c>
      <c r="DN393" s="144">
        <v>1593</v>
      </c>
    </row>
    <row r="394" spans="1:118" x14ac:dyDescent="0.25">
      <c r="A394" s="81" t="s">
        <v>747</v>
      </c>
      <c r="B394" s="81" t="s">
        <v>748</v>
      </c>
      <c r="C394" s="81">
        <v>12</v>
      </c>
      <c r="D394" s="81" t="s">
        <v>529</v>
      </c>
      <c r="E394" s="81" t="s">
        <v>1948</v>
      </c>
      <c r="F394" s="81">
        <v>1380</v>
      </c>
      <c r="H394" s="81" t="s">
        <v>847</v>
      </c>
      <c r="I394" s="81" t="s">
        <v>848</v>
      </c>
      <c r="J394" s="81">
        <v>12</v>
      </c>
      <c r="K394" s="81" t="s">
        <v>1907</v>
      </c>
      <c r="L394" s="81" t="s">
        <v>557</v>
      </c>
      <c r="M394" s="81">
        <v>1527</v>
      </c>
      <c r="O394" s="81" t="s">
        <v>992</v>
      </c>
      <c r="P394" s="81" t="s">
        <v>993</v>
      </c>
      <c r="Q394" s="81">
        <v>12</v>
      </c>
      <c r="R394" s="81" t="s">
        <v>437</v>
      </c>
      <c r="S394" s="81" t="s">
        <v>1811</v>
      </c>
      <c r="T394" s="81">
        <v>1259</v>
      </c>
      <c r="V394" s="81" t="s">
        <v>788</v>
      </c>
      <c r="W394" s="81" t="s">
        <v>789</v>
      </c>
      <c r="X394" s="81">
        <v>12</v>
      </c>
      <c r="Y394" s="81" t="s">
        <v>436</v>
      </c>
      <c r="Z394" s="81" t="s">
        <v>1200</v>
      </c>
      <c r="AA394" s="81">
        <v>1240</v>
      </c>
      <c r="AC394" s="81" t="s">
        <v>1056</v>
      </c>
      <c r="AD394" s="81" t="s">
        <v>1057</v>
      </c>
      <c r="AE394" s="81">
        <v>12</v>
      </c>
      <c r="AF394" s="81" t="s">
        <v>529</v>
      </c>
      <c r="AG394" s="81" t="s">
        <v>1761</v>
      </c>
      <c r="AH394" s="81">
        <v>1221</v>
      </c>
      <c r="AJ394" s="81" t="s">
        <v>741</v>
      </c>
      <c r="AK394" s="81" t="s">
        <v>742</v>
      </c>
      <c r="AL394" s="81">
        <v>24</v>
      </c>
      <c r="AM394" s="81" t="s">
        <v>529</v>
      </c>
      <c r="AN394" s="81" t="s">
        <v>1199</v>
      </c>
      <c r="AO394" s="81">
        <v>1001</v>
      </c>
      <c r="AQ394" s="81" t="s">
        <v>902</v>
      </c>
      <c r="AR394" s="81" t="s">
        <v>903</v>
      </c>
      <c r="AS394" s="81">
        <v>4</v>
      </c>
      <c r="AT394" s="81" t="s">
        <v>436</v>
      </c>
      <c r="AU394" s="81" t="s">
        <v>1134</v>
      </c>
      <c r="AV394" s="81">
        <v>1102</v>
      </c>
      <c r="AX394" s="81" t="s">
        <v>948</v>
      </c>
      <c r="AY394" s="81" t="s">
        <v>949</v>
      </c>
      <c r="AZ394" s="81">
        <v>4</v>
      </c>
      <c r="BA394" s="81" t="s">
        <v>529</v>
      </c>
      <c r="BB394" s="81" t="s">
        <v>1092</v>
      </c>
      <c r="BC394" s="81">
        <v>1209</v>
      </c>
      <c r="BE394" s="81" t="s">
        <v>891</v>
      </c>
      <c r="BF394" s="81" t="s">
        <v>892</v>
      </c>
      <c r="BG394" s="81">
        <v>12</v>
      </c>
      <c r="BH394" s="81" t="s">
        <v>436</v>
      </c>
      <c r="BI394" s="81" t="s">
        <v>2121</v>
      </c>
      <c r="BJ394" s="81">
        <v>1567</v>
      </c>
      <c r="BL394" s="81" t="s">
        <v>804</v>
      </c>
      <c r="BM394" s="81" t="s">
        <v>805</v>
      </c>
      <c r="BN394" s="81">
        <v>12</v>
      </c>
      <c r="BO394" s="81" t="s">
        <v>436</v>
      </c>
      <c r="BP394" s="81" t="s">
        <v>2070</v>
      </c>
      <c r="BQ394" s="81">
        <v>1560</v>
      </c>
      <c r="BS394" s="81" t="s">
        <v>737</v>
      </c>
      <c r="BT394" s="81" t="s">
        <v>738</v>
      </c>
      <c r="BU394" s="81">
        <v>5</v>
      </c>
      <c r="BV394" s="81" t="s">
        <v>436</v>
      </c>
      <c r="BW394" s="81" t="s">
        <v>1165</v>
      </c>
      <c r="BX394" s="81">
        <v>1531</v>
      </c>
      <c r="BZ394" s="81" t="s">
        <v>852</v>
      </c>
      <c r="CA394" s="81" t="s">
        <v>853</v>
      </c>
      <c r="CB394" s="81">
        <v>12</v>
      </c>
      <c r="CC394" s="81" t="s">
        <v>436</v>
      </c>
      <c r="CD394" s="81" t="s">
        <v>1144</v>
      </c>
      <c r="CE394" s="81">
        <v>1442</v>
      </c>
      <c r="CG394" s="81" t="s">
        <v>785</v>
      </c>
      <c r="CH394" s="81" t="s">
        <v>786</v>
      </c>
      <c r="CI394" s="81">
        <v>12</v>
      </c>
      <c r="CJ394" s="81" t="s">
        <v>529</v>
      </c>
      <c r="CK394" s="81" t="s">
        <v>1756</v>
      </c>
      <c r="CL394" s="81">
        <v>1037</v>
      </c>
      <c r="CN394" s="81" t="s">
        <v>816</v>
      </c>
      <c r="CO394" s="81" t="s">
        <v>817</v>
      </c>
      <c r="CP394" s="81">
        <v>4</v>
      </c>
      <c r="CQ394" s="81" t="s">
        <v>436</v>
      </c>
      <c r="CR394" s="81" t="s">
        <v>1762</v>
      </c>
      <c r="CS394" s="81">
        <v>1475</v>
      </c>
      <c r="CU394" s="136" t="s">
        <v>856</v>
      </c>
      <c r="CV394" s="136" t="s">
        <v>857</v>
      </c>
      <c r="CW394" s="137">
        <v>2</v>
      </c>
      <c r="CX394" s="136" t="s">
        <v>529</v>
      </c>
      <c r="CY394" s="136" t="s">
        <v>1135</v>
      </c>
      <c r="CZ394" s="138">
        <v>1412</v>
      </c>
      <c r="DB394" s="136" t="s">
        <v>999</v>
      </c>
      <c r="DC394" s="136" t="s">
        <v>1000</v>
      </c>
      <c r="DD394" s="137">
        <v>12</v>
      </c>
      <c r="DE394" s="136" t="s">
        <v>529</v>
      </c>
      <c r="DF394" s="136" t="s">
        <v>1817</v>
      </c>
      <c r="DG394" s="144">
        <v>1509</v>
      </c>
      <c r="DI394" s="136" t="s">
        <v>867</v>
      </c>
      <c r="DJ394" s="136" t="s">
        <v>868</v>
      </c>
      <c r="DK394" s="137">
        <v>4</v>
      </c>
      <c r="DL394" s="136" t="s">
        <v>437</v>
      </c>
      <c r="DM394" s="136" t="s">
        <v>1729</v>
      </c>
      <c r="DN394" s="144">
        <v>1191</v>
      </c>
    </row>
    <row r="395" spans="1:118" x14ac:dyDescent="0.25">
      <c r="A395" s="81" t="s">
        <v>790</v>
      </c>
      <c r="B395" s="81" t="s">
        <v>791</v>
      </c>
      <c r="C395" s="81">
        <v>6</v>
      </c>
      <c r="D395" s="81" t="s">
        <v>529</v>
      </c>
      <c r="E395" s="81" t="s">
        <v>1948</v>
      </c>
      <c r="F395" s="81">
        <v>1380</v>
      </c>
      <c r="H395" s="81" t="s">
        <v>878</v>
      </c>
      <c r="I395" s="81" t="s">
        <v>879</v>
      </c>
      <c r="J395" s="81">
        <v>12</v>
      </c>
      <c r="K395" s="81" t="s">
        <v>1907</v>
      </c>
      <c r="L395" s="81" t="s">
        <v>557</v>
      </c>
      <c r="M395" s="81">
        <v>1527</v>
      </c>
      <c r="O395" s="81" t="s">
        <v>747</v>
      </c>
      <c r="P395" s="81" t="s">
        <v>748</v>
      </c>
      <c r="Q395" s="81">
        <v>12</v>
      </c>
      <c r="R395" s="81" t="s">
        <v>437</v>
      </c>
      <c r="S395" s="81" t="s">
        <v>1811</v>
      </c>
      <c r="T395" s="81">
        <v>1259</v>
      </c>
      <c r="V395" s="81" t="s">
        <v>776</v>
      </c>
      <c r="W395" s="81" t="s">
        <v>777</v>
      </c>
      <c r="X395" s="81">
        <v>2</v>
      </c>
      <c r="Y395" s="81" t="s">
        <v>436</v>
      </c>
      <c r="Z395" s="81" t="s">
        <v>1200</v>
      </c>
      <c r="AA395" s="81">
        <v>1240</v>
      </c>
      <c r="AC395" s="81" t="s">
        <v>967</v>
      </c>
      <c r="AD395" s="81" t="s">
        <v>968</v>
      </c>
      <c r="AE395" s="81">
        <v>6</v>
      </c>
      <c r="AF395" s="81" t="s">
        <v>436</v>
      </c>
      <c r="AG395" s="81" t="s">
        <v>1198</v>
      </c>
      <c r="AH395" s="81">
        <v>1013</v>
      </c>
      <c r="AJ395" s="81" t="s">
        <v>778</v>
      </c>
      <c r="AK395" s="81" t="s">
        <v>779</v>
      </c>
      <c r="AL395" s="81">
        <v>6</v>
      </c>
      <c r="AM395" s="81" t="s">
        <v>529</v>
      </c>
      <c r="AN395" s="81" t="s">
        <v>1199</v>
      </c>
      <c r="AO395" s="81">
        <v>1001</v>
      </c>
      <c r="AQ395" s="81" t="s">
        <v>816</v>
      </c>
      <c r="AR395" s="81" t="s">
        <v>817</v>
      </c>
      <c r="AS395" s="81">
        <v>6</v>
      </c>
      <c r="AT395" s="81" t="s">
        <v>436</v>
      </c>
      <c r="AU395" s="81" t="s">
        <v>1134</v>
      </c>
      <c r="AV395" s="81">
        <v>1102</v>
      </c>
      <c r="AX395" s="81" t="s">
        <v>948</v>
      </c>
      <c r="AY395" s="81" t="s">
        <v>949</v>
      </c>
      <c r="AZ395" s="81">
        <v>6</v>
      </c>
      <c r="BA395" s="81" t="s">
        <v>436</v>
      </c>
      <c r="BB395" s="81" t="s">
        <v>1108</v>
      </c>
      <c r="BC395" s="81">
        <v>1240</v>
      </c>
      <c r="BE395" s="81" t="s">
        <v>745</v>
      </c>
      <c r="BF395" s="81" t="s">
        <v>746</v>
      </c>
      <c r="BG395" s="81">
        <v>12</v>
      </c>
      <c r="BH395" s="81" t="s">
        <v>436</v>
      </c>
      <c r="BI395" s="81" t="s">
        <v>2121</v>
      </c>
      <c r="BJ395" s="81">
        <v>1567</v>
      </c>
      <c r="BL395" s="81" t="s">
        <v>973</v>
      </c>
      <c r="BM395" s="81" t="s">
        <v>974</v>
      </c>
      <c r="BN395" s="81">
        <v>12</v>
      </c>
      <c r="BO395" s="81" t="s">
        <v>436</v>
      </c>
      <c r="BP395" s="81" t="s">
        <v>1230</v>
      </c>
      <c r="BQ395" s="81">
        <v>1195</v>
      </c>
      <c r="BS395" s="81" t="s">
        <v>832</v>
      </c>
      <c r="BT395" s="81" t="s">
        <v>833</v>
      </c>
      <c r="BU395" s="81">
        <v>10</v>
      </c>
      <c r="BV395" s="81" t="s">
        <v>529</v>
      </c>
      <c r="BW395" s="81" t="s">
        <v>1756</v>
      </c>
      <c r="BX395" s="81">
        <v>1037</v>
      </c>
      <c r="BZ395" s="81" t="s">
        <v>891</v>
      </c>
      <c r="CA395" s="81" t="s">
        <v>892</v>
      </c>
      <c r="CB395" s="81">
        <v>12</v>
      </c>
      <c r="CC395" s="81" t="s">
        <v>436</v>
      </c>
      <c r="CD395" s="81" t="s">
        <v>1144</v>
      </c>
      <c r="CE395" s="81">
        <v>1442</v>
      </c>
      <c r="CG395" s="81" t="s">
        <v>737</v>
      </c>
      <c r="CH395" s="81" t="s">
        <v>738</v>
      </c>
      <c r="CI395" s="81">
        <v>4</v>
      </c>
      <c r="CJ395" s="81" t="s">
        <v>436</v>
      </c>
      <c r="CK395" s="81" t="s">
        <v>1696</v>
      </c>
      <c r="CL395" s="81">
        <v>1390</v>
      </c>
      <c r="CN395" s="81" t="s">
        <v>904</v>
      </c>
      <c r="CO395" s="81" t="s">
        <v>905</v>
      </c>
      <c r="CP395" s="81">
        <v>2</v>
      </c>
      <c r="CQ395" s="81" t="s">
        <v>436</v>
      </c>
      <c r="CR395" s="81" t="s">
        <v>1762</v>
      </c>
      <c r="CS395" s="81">
        <v>1475</v>
      </c>
      <c r="CU395" s="136" t="s">
        <v>836</v>
      </c>
      <c r="CV395" s="136" t="s">
        <v>837</v>
      </c>
      <c r="CW395" s="137">
        <v>2</v>
      </c>
      <c r="CX395" s="136" t="s">
        <v>529</v>
      </c>
      <c r="CY395" s="136" t="s">
        <v>1135</v>
      </c>
      <c r="CZ395" s="138">
        <v>1412</v>
      </c>
      <c r="DB395" s="136" t="s">
        <v>1931</v>
      </c>
      <c r="DC395" s="136" t="s">
        <v>909</v>
      </c>
      <c r="DD395" s="137">
        <v>12</v>
      </c>
      <c r="DE395" s="136" t="s">
        <v>529</v>
      </c>
      <c r="DF395" s="136" t="s">
        <v>1694</v>
      </c>
      <c r="DG395" s="144">
        <v>1504</v>
      </c>
      <c r="DI395" s="136" t="s">
        <v>867</v>
      </c>
      <c r="DJ395" s="136" t="s">
        <v>868</v>
      </c>
      <c r="DK395" s="137">
        <v>6</v>
      </c>
      <c r="DL395" s="136" t="s">
        <v>436</v>
      </c>
      <c r="DM395" s="136" t="s">
        <v>2407</v>
      </c>
      <c r="DN395" s="144">
        <v>1117</v>
      </c>
    </row>
    <row r="396" spans="1:118" x14ac:dyDescent="0.25">
      <c r="A396" s="81" t="s">
        <v>796</v>
      </c>
      <c r="B396" s="81" t="s">
        <v>797</v>
      </c>
      <c r="C396" s="81">
        <v>6</v>
      </c>
      <c r="D396" s="81" t="s">
        <v>529</v>
      </c>
      <c r="E396" s="81" t="s">
        <v>1948</v>
      </c>
      <c r="F396" s="81">
        <v>1380</v>
      </c>
      <c r="H396" s="81" t="s">
        <v>810</v>
      </c>
      <c r="I396" s="81" t="s">
        <v>811</v>
      </c>
      <c r="J396" s="81">
        <v>14</v>
      </c>
      <c r="K396" s="81" t="s">
        <v>1907</v>
      </c>
      <c r="L396" s="81" t="s">
        <v>557</v>
      </c>
      <c r="M396" s="81">
        <v>1527</v>
      </c>
      <c r="O396" s="81" t="s">
        <v>962</v>
      </c>
      <c r="P396" s="81" t="s">
        <v>2206</v>
      </c>
      <c r="Q396" s="81">
        <v>12</v>
      </c>
      <c r="R396" s="81" t="s">
        <v>437</v>
      </c>
      <c r="S396" s="81" t="s">
        <v>1811</v>
      </c>
      <c r="T396" s="81">
        <v>1259</v>
      </c>
      <c r="V396" s="81" t="s">
        <v>981</v>
      </c>
      <c r="W396" s="81" t="s">
        <v>982</v>
      </c>
      <c r="X396" s="81">
        <v>3</v>
      </c>
      <c r="Y396" s="81" t="s">
        <v>436</v>
      </c>
      <c r="Z396" s="81" t="s">
        <v>1200</v>
      </c>
      <c r="AA396" s="81">
        <v>1240</v>
      </c>
      <c r="AC396" s="81" t="s">
        <v>1045</v>
      </c>
      <c r="AD396" s="81" t="s">
        <v>1046</v>
      </c>
      <c r="AE396" s="81">
        <v>4</v>
      </c>
      <c r="AF396" s="81" t="s">
        <v>436</v>
      </c>
      <c r="AG396" s="81" t="s">
        <v>1709</v>
      </c>
      <c r="AH396" s="81">
        <v>1297</v>
      </c>
      <c r="AJ396" s="81" t="s">
        <v>979</v>
      </c>
      <c r="AK396" s="81" t="s">
        <v>980</v>
      </c>
      <c r="AL396" s="81">
        <v>12</v>
      </c>
      <c r="AM396" s="81" t="s">
        <v>529</v>
      </c>
      <c r="AN396" s="81" t="s">
        <v>1199</v>
      </c>
      <c r="AO396" s="81">
        <v>1001</v>
      </c>
      <c r="AQ396" s="81" t="s">
        <v>852</v>
      </c>
      <c r="AR396" s="81" t="s">
        <v>853</v>
      </c>
      <c r="AS396" s="81">
        <v>12</v>
      </c>
      <c r="AT396" s="81" t="s">
        <v>436</v>
      </c>
      <c r="AU396" s="81" t="s">
        <v>1134</v>
      </c>
      <c r="AV396" s="81">
        <v>1102</v>
      </c>
      <c r="AX396" s="81" t="s">
        <v>948</v>
      </c>
      <c r="AY396" s="81" t="s">
        <v>949</v>
      </c>
      <c r="AZ396" s="81">
        <v>6</v>
      </c>
      <c r="BA396" s="81" t="s">
        <v>529</v>
      </c>
      <c r="BB396" s="81" t="s">
        <v>1185</v>
      </c>
      <c r="BC396" s="81">
        <v>1101</v>
      </c>
      <c r="BE396" s="81" t="s">
        <v>749</v>
      </c>
      <c r="BF396" s="81" t="s">
        <v>750</v>
      </c>
      <c r="BG396" s="81">
        <v>24</v>
      </c>
      <c r="BH396" s="81" t="s">
        <v>436</v>
      </c>
      <c r="BI396" s="81" t="s">
        <v>2121</v>
      </c>
      <c r="BJ396" s="81">
        <v>1567</v>
      </c>
      <c r="BL396" s="81" t="s">
        <v>814</v>
      </c>
      <c r="BM396" s="81" t="s">
        <v>815</v>
      </c>
      <c r="BN396" s="81">
        <v>12</v>
      </c>
      <c r="BO396" s="81" t="s">
        <v>436</v>
      </c>
      <c r="BP396" s="81" t="s">
        <v>1230</v>
      </c>
      <c r="BQ396" s="81">
        <v>1195</v>
      </c>
      <c r="BS396" s="81" t="s">
        <v>963</v>
      </c>
      <c r="BT396" s="81" t="s">
        <v>964</v>
      </c>
      <c r="BU396" s="81">
        <v>12</v>
      </c>
      <c r="BV396" s="81" t="s">
        <v>436</v>
      </c>
      <c r="BW396" s="81" t="s">
        <v>1690</v>
      </c>
      <c r="BX396" s="81">
        <v>1297</v>
      </c>
      <c r="BZ396" s="81" t="s">
        <v>895</v>
      </c>
      <c r="CA396" s="81" t="s">
        <v>896</v>
      </c>
      <c r="CB396" s="81">
        <v>12</v>
      </c>
      <c r="CC396" s="81" t="s">
        <v>436</v>
      </c>
      <c r="CD396" s="81" t="s">
        <v>1144</v>
      </c>
      <c r="CE396" s="81">
        <v>1442</v>
      </c>
      <c r="CG396" s="81" t="s">
        <v>729</v>
      </c>
      <c r="CH396" s="81" t="s">
        <v>730</v>
      </c>
      <c r="CI396" s="81">
        <v>8</v>
      </c>
      <c r="CJ396" s="81" t="s">
        <v>436</v>
      </c>
      <c r="CK396" s="81" t="s">
        <v>1696</v>
      </c>
      <c r="CL396" s="81">
        <v>1390</v>
      </c>
      <c r="CN396" s="81" t="s">
        <v>858</v>
      </c>
      <c r="CO396" s="81" t="s">
        <v>859</v>
      </c>
      <c r="CP396" s="81">
        <v>2</v>
      </c>
      <c r="CQ396" s="81" t="s">
        <v>436</v>
      </c>
      <c r="CR396" s="81" t="s">
        <v>1762</v>
      </c>
      <c r="CS396" s="81">
        <v>1475</v>
      </c>
      <c r="CU396" s="136" t="s">
        <v>856</v>
      </c>
      <c r="CV396" s="136" t="s">
        <v>857</v>
      </c>
      <c r="CW396" s="137">
        <v>2</v>
      </c>
      <c r="CX396" s="136" t="s">
        <v>436</v>
      </c>
      <c r="CY396" s="136" t="s">
        <v>1868</v>
      </c>
      <c r="CZ396" s="138">
        <v>1189</v>
      </c>
      <c r="DB396" s="136" t="s">
        <v>1931</v>
      </c>
      <c r="DC396" s="136" t="s">
        <v>909</v>
      </c>
      <c r="DD396" s="137">
        <v>12</v>
      </c>
      <c r="DE396" s="136" t="s">
        <v>437</v>
      </c>
      <c r="DF396" s="136" t="s">
        <v>1186</v>
      </c>
      <c r="DG396" s="144">
        <v>1043</v>
      </c>
      <c r="DI396" s="136" t="s">
        <v>867</v>
      </c>
      <c r="DJ396" s="136" t="s">
        <v>868</v>
      </c>
      <c r="DK396" s="137">
        <v>4</v>
      </c>
      <c r="DL396" s="136" t="s">
        <v>436</v>
      </c>
      <c r="DM396" s="136" t="s">
        <v>2310</v>
      </c>
      <c r="DN396" s="144">
        <v>1160</v>
      </c>
    </row>
    <row r="397" spans="1:118" x14ac:dyDescent="0.25">
      <c r="A397" s="81" t="s">
        <v>981</v>
      </c>
      <c r="B397" s="81" t="s">
        <v>982</v>
      </c>
      <c r="C397" s="81">
        <v>1</v>
      </c>
      <c r="D397" s="81" t="s">
        <v>529</v>
      </c>
      <c r="E397" s="81" t="s">
        <v>1948</v>
      </c>
      <c r="F397" s="81">
        <v>1380</v>
      </c>
      <c r="H397" s="81" t="s">
        <v>860</v>
      </c>
      <c r="I397" s="81" t="s">
        <v>861</v>
      </c>
      <c r="J397" s="81">
        <v>30</v>
      </c>
      <c r="K397" s="81" t="s">
        <v>1907</v>
      </c>
      <c r="L397" s="81" t="s">
        <v>557</v>
      </c>
      <c r="M397" s="81">
        <v>1527</v>
      </c>
      <c r="O397" s="81" t="s">
        <v>798</v>
      </c>
      <c r="P397" s="81" t="s">
        <v>799</v>
      </c>
      <c r="Q397" s="81">
        <v>12</v>
      </c>
      <c r="R397" s="81" t="s">
        <v>437</v>
      </c>
      <c r="S397" s="81" t="s">
        <v>1811</v>
      </c>
      <c r="T397" s="81">
        <v>1259</v>
      </c>
      <c r="V397" s="81" t="s">
        <v>960</v>
      </c>
      <c r="W397" s="81" t="s">
        <v>961</v>
      </c>
      <c r="X397" s="81">
        <v>12</v>
      </c>
      <c r="Y397" s="81" t="s">
        <v>436</v>
      </c>
      <c r="Z397" s="81" t="s">
        <v>1822</v>
      </c>
      <c r="AA397" s="81">
        <v>1244</v>
      </c>
      <c r="AC397" s="81" t="s">
        <v>1041</v>
      </c>
      <c r="AD397" s="81" t="s">
        <v>1042</v>
      </c>
      <c r="AE397" s="81">
        <v>24</v>
      </c>
      <c r="AF397" s="81" t="s">
        <v>437</v>
      </c>
      <c r="AG397" s="81" t="s">
        <v>1722</v>
      </c>
      <c r="AH397" s="81">
        <v>1247</v>
      </c>
      <c r="AJ397" s="81" t="s">
        <v>852</v>
      </c>
      <c r="AK397" s="81" t="s">
        <v>853</v>
      </c>
      <c r="AL397" s="81">
        <v>12</v>
      </c>
      <c r="AM397" s="81" t="s">
        <v>529</v>
      </c>
      <c r="AN397" s="81" t="s">
        <v>1199</v>
      </c>
      <c r="AO397" s="81">
        <v>1001</v>
      </c>
      <c r="AQ397" s="81" t="s">
        <v>745</v>
      </c>
      <c r="AR397" s="81" t="s">
        <v>746</v>
      </c>
      <c r="AS397" s="81">
        <v>12</v>
      </c>
      <c r="AT397" s="81" t="s">
        <v>436</v>
      </c>
      <c r="AU397" s="81" t="s">
        <v>1134</v>
      </c>
      <c r="AV397" s="81">
        <v>1102</v>
      </c>
      <c r="AX397" s="81" t="s">
        <v>948</v>
      </c>
      <c r="AY397" s="81" t="s">
        <v>949</v>
      </c>
      <c r="AZ397" s="81">
        <v>10</v>
      </c>
      <c r="BA397" s="81" t="s">
        <v>529</v>
      </c>
      <c r="BB397" s="81" t="s">
        <v>1170</v>
      </c>
      <c r="BC397" s="81">
        <v>1069</v>
      </c>
      <c r="BE397" s="81" t="s">
        <v>757</v>
      </c>
      <c r="BF397" s="81" t="s">
        <v>758</v>
      </c>
      <c r="BG397" s="81">
        <v>12</v>
      </c>
      <c r="BH397" s="81" t="s">
        <v>436</v>
      </c>
      <c r="BI397" s="81" t="s">
        <v>1106</v>
      </c>
      <c r="BJ397" s="81">
        <v>1295</v>
      </c>
      <c r="BL397" s="81" t="s">
        <v>1015</v>
      </c>
      <c r="BM397" s="81" t="s">
        <v>1016</v>
      </c>
      <c r="BN397" s="81">
        <v>12</v>
      </c>
      <c r="BO397" s="81" t="s">
        <v>436</v>
      </c>
      <c r="BP397" s="81" t="s">
        <v>1230</v>
      </c>
      <c r="BQ397" s="81">
        <v>1195</v>
      </c>
      <c r="BS397" s="81" t="s">
        <v>852</v>
      </c>
      <c r="BT397" s="81" t="s">
        <v>853</v>
      </c>
      <c r="BU397" s="81">
        <v>12</v>
      </c>
      <c r="BV397" s="81" t="s">
        <v>529</v>
      </c>
      <c r="BW397" s="81" t="s">
        <v>1192</v>
      </c>
      <c r="BX397" s="81">
        <v>1100</v>
      </c>
      <c r="BZ397" s="81" t="s">
        <v>745</v>
      </c>
      <c r="CA397" s="81" t="s">
        <v>746</v>
      </c>
      <c r="CB397" s="81">
        <v>12</v>
      </c>
      <c r="CC397" s="81" t="s">
        <v>436</v>
      </c>
      <c r="CD397" s="81" t="s">
        <v>1144</v>
      </c>
      <c r="CE397" s="81">
        <v>1442</v>
      </c>
      <c r="CG397" s="81" t="s">
        <v>852</v>
      </c>
      <c r="CH397" s="81" t="s">
        <v>853</v>
      </c>
      <c r="CI397" s="81">
        <v>24</v>
      </c>
      <c r="CJ397" s="81" t="s">
        <v>436</v>
      </c>
      <c r="CK397" s="81" t="s">
        <v>1696</v>
      </c>
      <c r="CL397" s="81">
        <v>1390</v>
      </c>
      <c r="CN397" s="81" t="s">
        <v>954</v>
      </c>
      <c r="CO397" s="81" t="s">
        <v>955</v>
      </c>
      <c r="CP397" s="81">
        <v>4</v>
      </c>
      <c r="CQ397" s="81" t="s">
        <v>436</v>
      </c>
      <c r="CR397" s="81" t="s">
        <v>1762</v>
      </c>
      <c r="CS397" s="81">
        <v>1475</v>
      </c>
      <c r="CU397" s="136" t="s">
        <v>836</v>
      </c>
      <c r="CV397" s="136" t="s">
        <v>837</v>
      </c>
      <c r="CW397" s="137">
        <v>2</v>
      </c>
      <c r="CX397" s="136" t="s">
        <v>436</v>
      </c>
      <c r="CY397" s="136" t="s">
        <v>1868</v>
      </c>
      <c r="CZ397" s="138">
        <v>1189</v>
      </c>
      <c r="DB397" s="136" t="s">
        <v>1931</v>
      </c>
      <c r="DC397" s="136" t="s">
        <v>909</v>
      </c>
      <c r="DD397" s="137">
        <v>12</v>
      </c>
      <c r="DE397" s="136" t="s">
        <v>529</v>
      </c>
      <c r="DF397" s="136" t="s">
        <v>1154</v>
      </c>
      <c r="DG397" s="144">
        <v>1439</v>
      </c>
      <c r="DI397" s="136" t="s">
        <v>867</v>
      </c>
      <c r="DJ397" s="136" t="s">
        <v>868</v>
      </c>
      <c r="DK397" s="137">
        <v>4</v>
      </c>
      <c r="DL397" s="136" t="s">
        <v>2046</v>
      </c>
      <c r="DM397" s="136" t="s">
        <v>2425</v>
      </c>
      <c r="DN397" s="144">
        <v>1603</v>
      </c>
    </row>
    <row r="398" spans="1:118" x14ac:dyDescent="0.25">
      <c r="A398" s="81" t="s">
        <v>727</v>
      </c>
      <c r="B398" s="81" t="s">
        <v>728</v>
      </c>
      <c r="C398" s="81">
        <v>4</v>
      </c>
      <c r="D398" s="81" t="s">
        <v>529</v>
      </c>
      <c r="E398" s="81" t="s">
        <v>1948</v>
      </c>
      <c r="F398" s="81">
        <v>1380</v>
      </c>
      <c r="H398" s="81" t="s">
        <v>867</v>
      </c>
      <c r="I398" s="81" t="s">
        <v>868</v>
      </c>
      <c r="J398" s="81">
        <v>20</v>
      </c>
      <c r="K398" s="81" t="s">
        <v>1907</v>
      </c>
      <c r="L398" s="81" t="s">
        <v>557</v>
      </c>
      <c r="M398" s="81">
        <v>1527</v>
      </c>
      <c r="O398" s="81" t="s">
        <v>794</v>
      </c>
      <c r="P398" s="81" t="s">
        <v>795</v>
      </c>
      <c r="Q398" s="81">
        <v>2</v>
      </c>
      <c r="R398" s="81" t="s">
        <v>437</v>
      </c>
      <c r="S398" s="81" t="s">
        <v>1811</v>
      </c>
      <c r="T398" s="81">
        <v>1259</v>
      </c>
      <c r="V398" s="81" t="s">
        <v>1043</v>
      </c>
      <c r="W398" s="81" t="s">
        <v>1044</v>
      </c>
      <c r="X398" s="81">
        <v>12</v>
      </c>
      <c r="Y398" s="81" t="s">
        <v>437</v>
      </c>
      <c r="Z398" s="81" t="s">
        <v>1818</v>
      </c>
      <c r="AA398" s="81">
        <v>1247</v>
      </c>
      <c r="AC398" s="81" t="s">
        <v>804</v>
      </c>
      <c r="AD398" s="81" t="s">
        <v>805</v>
      </c>
      <c r="AE398" s="81">
        <v>36</v>
      </c>
      <c r="AF398" s="81" t="s">
        <v>437</v>
      </c>
      <c r="AG398" s="81" t="s">
        <v>1730</v>
      </c>
      <c r="AH398" s="81">
        <v>1180</v>
      </c>
      <c r="AJ398" s="81" t="s">
        <v>780</v>
      </c>
      <c r="AK398" s="81" t="s">
        <v>781</v>
      </c>
      <c r="AL398" s="81">
        <v>60</v>
      </c>
      <c r="AM398" s="81" t="s">
        <v>529</v>
      </c>
      <c r="AN398" s="81" t="s">
        <v>1199</v>
      </c>
      <c r="AO398" s="81">
        <v>1001</v>
      </c>
      <c r="AQ398" s="81" t="s">
        <v>772</v>
      </c>
      <c r="AR398" s="81" t="s">
        <v>773</v>
      </c>
      <c r="AS398" s="81">
        <v>4</v>
      </c>
      <c r="AT398" s="81" t="s">
        <v>529</v>
      </c>
      <c r="AU398" s="81" t="s">
        <v>1127</v>
      </c>
      <c r="AV398" s="81">
        <v>1123</v>
      </c>
      <c r="AX398" s="81" t="s">
        <v>948</v>
      </c>
      <c r="AY398" s="81" t="s">
        <v>949</v>
      </c>
      <c r="AZ398" s="81">
        <v>4</v>
      </c>
      <c r="BA398" s="81" t="s">
        <v>437</v>
      </c>
      <c r="BB398" s="81" t="s">
        <v>1193</v>
      </c>
      <c r="BC398" s="81">
        <v>1479</v>
      </c>
      <c r="BE398" s="81" t="s">
        <v>830</v>
      </c>
      <c r="BF398" s="81" t="s">
        <v>831</v>
      </c>
      <c r="BG398" s="81">
        <v>30</v>
      </c>
      <c r="BH398" s="81" t="s">
        <v>436</v>
      </c>
      <c r="BI398" s="81" t="s">
        <v>1106</v>
      </c>
      <c r="BJ398" s="81">
        <v>1295</v>
      </c>
      <c r="BL398" s="81" t="s">
        <v>999</v>
      </c>
      <c r="BM398" s="81" t="s">
        <v>1000</v>
      </c>
      <c r="BN398" s="81">
        <v>24</v>
      </c>
      <c r="BO398" s="81" t="s">
        <v>436</v>
      </c>
      <c r="BP398" s="81" t="s">
        <v>1230</v>
      </c>
      <c r="BQ398" s="81">
        <v>1195</v>
      </c>
      <c r="BS398" s="81" t="s">
        <v>1034</v>
      </c>
      <c r="BT398" s="81" t="s">
        <v>987</v>
      </c>
      <c r="BU398" s="81">
        <v>24</v>
      </c>
      <c r="BV398" s="81" t="s">
        <v>529</v>
      </c>
      <c r="BW398" s="81" t="s">
        <v>1168</v>
      </c>
      <c r="BX398" s="81">
        <v>1001</v>
      </c>
      <c r="BZ398" s="81" t="s">
        <v>2319</v>
      </c>
      <c r="CA398" s="81" t="s">
        <v>844</v>
      </c>
      <c r="CB398" s="81">
        <v>2</v>
      </c>
      <c r="CC398" s="81" t="s">
        <v>436</v>
      </c>
      <c r="CD398" s="81" t="s">
        <v>1144</v>
      </c>
      <c r="CE398" s="81">
        <v>1442</v>
      </c>
      <c r="CG398" s="81" t="s">
        <v>946</v>
      </c>
      <c r="CH398" s="81" t="s">
        <v>947</v>
      </c>
      <c r="CI398" s="81">
        <v>12</v>
      </c>
      <c r="CJ398" s="81" t="s">
        <v>436</v>
      </c>
      <c r="CK398" s="81" t="s">
        <v>1696</v>
      </c>
      <c r="CL398" s="81">
        <v>1390</v>
      </c>
      <c r="CN398" s="81" t="s">
        <v>776</v>
      </c>
      <c r="CO398" s="81" t="s">
        <v>777</v>
      </c>
      <c r="CP398" s="81">
        <v>4</v>
      </c>
      <c r="CQ398" s="81" t="s">
        <v>436</v>
      </c>
      <c r="CR398" s="81" t="s">
        <v>1762</v>
      </c>
      <c r="CS398" s="81">
        <v>1475</v>
      </c>
      <c r="CU398" s="136" t="s">
        <v>802</v>
      </c>
      <c r="CV398" s="136" t="s">
        <v>803</v>
      </c>
      <c r="CW398" s="137">
        <v>2</v>
      </c>
      <c r="CX398" s="136" t="s">
        <v>436</v>
      </c>
      <c r="CY398" s="136" t="s">
        <v>1868</v>
      </c>
      <c r="CZ398" s="138">
        <v>1189</v>
      </c>
      <c r="DB398" s="136" t="s">
        <v>1931</v>
      </c>
      <c r="DC398" s="136" t="s">
        <v>909</v>
      </c>
      <c r="DD398" s="137">
        <v>12</v>
      </c>
      <c r="DE398" s="136" t="s">
        <v>529</v>
      </c>
      <c r="DF398" s="136" t="s">
        <v>1867</v>
      </c>
      <c r="DG398" s="144">
        <v>1089</v>
      </c>
      <c r="DI398" s="136" t="s">
        <v>867</v>
      </c>
      <c r="DJ398" s="136" t="s">
        <v>868</v>
      </c>
      <c r="DK398" s="137">
        <v>4</v>
      </c>
      <c r="DL398" s="136" t="s">
        <v>436</v>
      </c>
      <c r="DM398" s="136" t="s">
        <v>1827</v>
      </c>
      <c r="DN398" s="144">
        <v>1244</v>
      </c>
    </row>
    <row r="399" spans="1:118" x14ac:dyDescent="0.25">
      <c r="A399" s="81" t="s">
        <v>729</v>
      </c>
      <c r="B399" s="81" t="s">
        <v>730</v>
      </c>
      <c r="C399" s="81">
        <v>8</v>
      </c>
      <c r="D399" s="81" t="s">
        <v>529</v>
      </c>
      <c r="E399" s="81" t="s">
        <v>1948</v>
      </c>
      <c r="F399" s="81">
        <v>1380</v>
      </c>
      <c r="H399" s="81" t="s">
        <v>2269</v>
      </c>
      <c r="I399" s="81" t="s">
        <v>767</v>
      </c>
      <c r="J399" s="81">
        <v>20</v>
      </c>
      <c r="K399" s="81" t="s">
        <v>1907</v>
      </c>
      <c r="L399" s="81" t="s">
        <v>557</v>
      </c>
      <c r="M399" s="81">
        <v>1527</v>
      </c>
      <c r="O399" s="81" t="s">
        <v>875</v>
      </c>
      <c r="P399" s="81" t="s">
        <v>876</v>
      </c>
      <c r="Q399" s="81">
        <v>4</v>
      </c>
      <c r="R399" s="81" t="s">
        <v>437</v>
      </c>
      <c r="S399" s="81" t="s">
        <v>1811</v>
      </c>
      <c r="T399" s="81">
        <v>1259</v>
      </c>
      <c r="V399" s="81" t="s">
        <v>1041</v>
      </c>
      <c r="W399" s="81" t="s">
        <v>1042</v>
      </c>
      <c r="X399" s="81">
        <v>12</v>
      </c>
      <c r="Y399" s="81" t="s">
        <v>437</v>
      </c>
      <c r="Z399" s="81" t="s">
        <v>1818</v>
      </c>
      <c r="AA399" s="81">
        <v>1247</v>
      </c>
      <c r="AC399" s="81" t="s">
        <v>804</v>
      </c>
      <c r="AD399" s="81" t="s">
        <v>805</v>
      </c>
      <c r="AE399" s="81">
        <v>12</v>
      </c>
      <c r="AF399" s="81" t="s">
        <v>529</v>
      </c>
      <c r="AG399" s="81" t="s">
        <v>1763</v>
      </c>
      <c r="AH399" s="81">
        <v>1086</v>
      </c>
      <c r="AJ399" s="81" t="s">
        <v>1050</v>
      </c>
      <c r="AK399" s="81" t="s">
        <v>1051</v>
      </c>
      <c r="AL399" s="81">
        <v>1</v>
      </c>
      <c r="AM399" s="81" t="s">
        <v>436</v>
      </c>
      <c r="AN399" s="81" t="s">
        <v>1217</v>
      </c>
      <c r="AO399" s="81">
        <v>1160</v>
      </c>
      <c r="AQ399" s="81" t="s">
        <v>948</v>
      </c>
      <c r="AR399" s="81" t="s">
        <v>949</v>
      </c>
      <c r="AS399" s="81">
        <v>4</v>
      </c>
      <c r="AT399" s="81" t="s">
        <v>529</v>
      </c>
      <c r="AU399" s="81" t="s">
        <v>1127</v>
      </c>
      <c r="AV399" s="81">
        <v>1123</v>
      </c>
      <c r="AX399" s="81" t="s">
        <v>948</v>
      </c>
      <c r="AY399" s="81" t="s">
        <v>949</v>
      </c>
      <c r="AZ399" s="81">
        <v>4</v>
      </c>
      <c r="BA399" s="81" t="s">
        <v>436</v>
      </c>
      <c r="BB399" s="81" t="s">
        <v>1124</v>
      </c>
      <c r="BC399" s="81">
        <v>1013</v>
      </c>
      <c r="BE399" s="81" t="s">
        <v>849</v>
      </c>
      <c r="BF399" s="81" t="s">
        <v>850</v>
      </c>
      <c r="BG399" s="81">
        <v>8</v>
      </c>
      <c r="BH399" s="81" t="s">
        <v>436</v>
      </c>
      <c r="BI399" s="81" t="s">
        <v>1106</v>
      </c>
      <c r="BJ399" s="81">
        <v>1295</v>
      </c>
      <c r="BL399" s="81" t="s">
        <v>1029</v>
      </c>
      <c r="BM399" s="81" t="s">
        <v>1030</v>
      </c>
      <c r="BN399" s="81">
        <v>2</v>
      </c>
      <c r="BO399" s="81" t="s">
        <v>529</v>
      </c>
      <c r="BP399" s="81" t="s">
        <v>2127</v>
      </c>
      <c r="BQ399" s="81">
        <v>1573</v>
      </c>
      <c r="BS399" s="81" t="s">
        <v>990</v>
      </c>
      <c r="BT399" s="81" t="s">
        <v>991</v>
      </c>
      <c r="BU399" s="81">
        <v>1</v>
      </c>
      <c r="BV399" s="81" t="s">
        <v>529</v>
      </c>
      <c r="BW399" s="81" t="s">
        <v>1192</v>
      </c>
      <c r="BX399" s="81">
        <v>1100</v>
      </c>
      <c r="BZ399" s="81" t="s">
        <v>836</v>
      </c>
      <c r="CA399" s="81" t="s">
        <v>837</v>
      </c>
      <c r="CB399" s="81">
        <v>2</v>
      </c>
      <c r="CC399" s="81" t="s">
        <v>436</v>
      </c>
      <c r="CD399" s="81" t="s">
        <v>1144</v>
      </c>
      <c r="CE399" s="81">
        <v>1442</v>
      </c>
      <c r="CG399" s="81" t="s">
        <v>1035</v>
      </c>
      <c r="CH399" s="81" t="s">
        <v>958</v>
      </c>
      <c r="CI399" s="81">
        <v>2</v>
      </c>
      <c r="CJ399" s="81" t="s">
        <v>529</v>
      </c>
      <c r="CK399" s="81" t="s">
        <v>1833</v>
      </c>
      <c r="CL399" s="81">
        <v>1023</v>
      </c>
      <c r="CN399" s="81" t="s">
        <v>830</v>
      </c>
      <c r="CO399" s="81" t="s">
        <v>831</v>
      </c>
      <c r="CP399" s="81">
        <v>4</v>
      </c>
      <c r="CQ399" s="81" t="s">
        <v>436</v>
      </c>
      <c r="CR399" s="81" t="s">
        <v>1762</v>
      </c>
      <c r="CS399" s="81">
        <v>1475</v>
      </c>
      <c r="CU399" s="136" t="s">
        <v>854</v>
      </c>
      <c r="CV399" s="136" t="s">
        <v>855</v>
      </c>
      <c r="CW399" s="137">
        <v>2</v>
      </c>
      <c r="CX399" s="136" t="s">
        <v>436</v>
      </c>
      <c r="CY399" s="136" t="s">
        <v>1159</v>
      </c>
      <c r="CZ399" s="138">
        <v>1513</v>
      </c>
      <c r="DB399" s="136" t="s">
        <v>1931</v>
      </c>
      <c r="DC399" s="136" t="s">
        <v>909</v>
      </c>
      <c r="DD399" s="137">
        <v>12</v>
      </c>
      <c r="DE399" s="136" t="s">
        <v>529</v>
      </c>
      <c r="DF399" s="136" t="s">
        <v>1131</v>
      </c>
      <c r="DG399" s="144">
        <v>1509</v>
      </c>
      <c r="DI399" s="136" t="s">
        <v>867</v>
      </c>
      <c r="DJ399" s="136" t="s">
        <v>868</v>
      </c>
      <c r="DK399" s="137">
        <v>6</v>
      </c>
      <c r="DL399" s="136" t="s">
        <v>529</v>
      </c>
      <c r="DM399" s="136" t="s">
        <v>1830</v>
      </c>
      <c r="DN399" s="144">
        <v>1028</v>
      </c>
    </row>
    <row r="400" spans="1:118" x14ac:dyDescent="0.25">
      <c r="A400" s="81" t="s">
        <v>782</v>
      </c>
      <c r="B400" s="81" t="s">
        <v>783</v>
      </c>
      <c r="C400" s="81">
        <v>24</v>
      </c>
      <c r="D400" s="81" t="s">
        <v>529</v>
      </c>
      <c r="E400" s="81" t="s">
        <v>1948</v>
      </c>
      <c r="F400" s="81">
        <v>1380</v>
      </c>
      <c r="H400" s="81" t="s">
        <v>768</v>
      </c>
      <c r="I400" s="81" t="s">
        <v>769</v>
      </c>
      <c r="J400" s="81">
        <v>30</v>
      </c>
      <c r="K400" s="81" t="s">
        <v>1907</v>
      </c>
      <c r="L400" s="81" t="s">
        <v>557</v>
      </c>
      <c r="M400" s="81">
        <v>1527</v>
      </c>
      <c r="O400" s="81" t="s">
        <v>887</v>
      </c>
      <c r="P400" s="81" t="s">
        <v>888</v>
      </c>
      <c r="Q400" s="81">
        <v>6</v>
      </c>
      <c r="R400" s="81" t="s">
        <v>437</v>
      </c>
      <c r="S400" s="81" t="s">
        <v>1811</v>
      </c>
      <c r="T400" s="81">
        <v>1259</v>
      </c>
      <c r="V400" s="81" t="s">
        <v>852</v>
      </c>
      <c r="W400" s="81" t="s">
        <v>853</v>
      </c>
      <c r="X400" s="81">
        <v>24</v>
      </c>
      <c r="Y400" s="81" t="s">
        <v>437</v>
      </c>
      <c r="Z400" s="81" t="s">
        <v>1818</v>
      </c>
      <c r="AA400" s="81">
        <v>1247</v>
      </c>
      <c r="AC400" s="81" t="s">
        <v>804</v>
      </c>
      <c r="AD400" s="81" t="s">
        <v>805</v>
      </c>
      <c r="AE400" s="81">
        <v>36</v>
      </c>
      <c r="AF400" s="81" t="s">
        <v>436</v>
      </c>
      <c r="AG400" s="81" t="s">
        <v>1747</v>
      </c>
      <c r="AH400" s="81">
        <v>1446</v>
      </c>
      <c r="AJ400" s="81" t="s">
        <v>875</v>
      </c>
      <c r="AK400" s="81" t="s">
        <v>876</v>
      </c>
      <c r="AL400" s="81">
        <v>2</v>
      </c>
      <c r="AM400" s="81" t="s">
        <v>436</v>
      </c>
      <c r="AN400" s="81" t="s">
        <v>1217</v>
      </c>
      <c r="AO400" s="81">
        <v>1160</v>
      </c>
      <c r="AQ400" s="81" t="s">
        <v>816</v>
      </c>
      <c r="AR400" s="81" t="s">
        <v>817</v>
      </c>
      <c r="AS400" s="81">
        <v>4</v>
      </c>
      <c r="AT400" s="81" t="s">
        <v>529</v>
      </c>
      <c r="AU400" s="81" t="s">
        <v>1127</v>
      </c>
      <c r="AV400" s="81">
        <v>1123</v>
      </c>
      <c r="AX400" s="81" t="s">
        <v>948</v>
      </c>
      <c r="AY400" s="81" t="s">
        <v>949</v>
      </c>
      <c r="AZ400" s="81">
        <v>48</v>
      </c>
      <c r="BA400" s="81" t="s">
        <v>1173</v>
      </c>
      <c r="BB400" s="81" t="s">
        <v>1174</v>
      </c>
      <c r="BC400" s="81">
        <v>0</v>
      </c>
      <c r="BE400" s="81" t="s">
        <v>867</v>
      </c>
      <c r="BF400" s="81" t="s">
        <v>868</v>
      </c>
      <c r="BG400" s="81">
        <v>4</v>
      </c>
      <c r="BH400" s="81" t="s">
        <v>436</v>
      </c>
      <c r="BI400" s="81" t="s">
        <v>1690</v>
      </c>
      <c r="BJ400" s="81">
        <v>1297</v>
      </c>
      <c r="BL400" s="81" t="s">
        <v>1791</v>
      </c>
      <c r="BM400" s="81" t="s">
        <v>996</v>
      </c>
      <c r="BN400" s="81">
        <v>2</v>
      </c>
      <c r="BO400" s="81" t="s">
        <v>529</v>
      </c>
      <c r="BP400" s="81" t="s">
        <v>2127</v>
      </c>
      <c r="BQ400" s="81">
        <v>1573</v>
      </c>
      <c r="BS400" s="81" t="s">
        <v>920</v>
      </c>
      <c r="BT400" s="81" t="s">
        <v>921</v>
      </c>
      <c r="BU400" s="81">
        <v>1</v>
      </c>
      <c r="BV400" s="81" t="s">
        <v>529</v>
      </c>
      <c r="BW400" s="81" t="s">
        <v>1192</v>
      </c>
      <c r="BX400" s="81">
        <v>1100</v>
      </c>
      <c r="BZ400" s="81" t="s">
        <v>772</v>
      </c>
      <c r="CA400" s="81" t="s">
        <v>773</v>
      </c>
      <c r="CB400" s="81">
        <v>4</v>
      </c>
      <c r="CC400" s="81" t="s">
        <v>436</v>
      </c>
      <c r="CD400" s="81" t="s">
        <v>1690</v>
      </c>
      <c r="CE400" s="81">
        <v>1297</v>
      </c>
      <c r="CG400" s="81" t="s">
        <v>1003</v>
      </c>
      <c r="CH400" s="81" t="s">
        <v>959</v>
      </c>
      <c r="CI400" s="81">
        <v>2</v>
      </c>
      <c r="CJ400" s="81" t="s">
        <v>529</v>
      </c>
      <c r="CK400" s="81" t="s">
        <v>1833</v>
      </c>
      <c r="CL400" s="81">
        <v>1023</v>
      </c>
      <c r="CN400" s="81" t="s">
        <v>810</v>
      </c>
      <c r="CO400" s="81" t="s">
        <v>811</v>
      </c>
      <c r="CP400" s="81">
        <v>6</v>
      </c>
      <c r="CQ400" s="81" t="s">
        <v>436</v>
      </c>
      <c r="CR400" s="81" t="s">
        <v>1714</v>
      </c>
      <c r="CS400" s="81">
        <v>1009</v>
      </c>
      <c r="CU400" s="136" t="s">
        <v>854</v>
      </c>
      <c r="CV400" s="136" t="s">
        <v>855</v>
      </c>
      <c r="CW400" s="137">
        <v>2</v>
      </c>
      <c r="CX400" s="136" t="s">
        <v>529</v>
      </c>
      <c r="CY400" s="136" t="s">
        <v>1135</v>
      </c>
      <c r="CZ400" s="138">
        <v>1412</v>
      </c>
      <c r="DB400" s="136" t="s">
        <v>1931</v>
      </c>
      <c r="DC400" s="136" t="s">
        <v>909</v>
      </c>
      <c r="DD400" s="137">
        <v>12</v>
      </c>
      <c r="DE400" s="136" t="s">
        <v>529</v>
      </c>
      <c r="DF400" s="136" t="s">
        <v>1104</v>
      </c>
      <c r="DG400" s="144">
        <v>1037</v>
      </c>
      <c r="DI400" s="136" t="s">
        <v>867</v>
      </c>
      <c r="DJ400" s="136" t="s">
        <v>868</v>
      </c>
      <c r="DK400" s="137">
        <v>12</v>
      </c>
      <c r="DL400" s="136" t="s">
        <v>1173</v>
      </c>
      <c r="DM400" s="136" t="s">
        <v>1174</v>
      </c>
      <c r="DN400" s="144">
        <v>0</v>
      </c>
    </row>
    <row r="401" spans="1:118" x14ac:dyDescent="0.25">
      <c r="A401" s="81" t="s">
        <v>747</v>
      </c>
      <c r="B401" s="81" t="s">
        <v>748</v>
      </c>
      <c r="C401" s="81">
        <v>36</v>
      </c>
      <c r="D401" s="81" t="s">
        <v>529</v>
      </c>
      <c r="E401" s="81" t="s">
        <v>1948</v>
      </c>
      <c r="F401" s="81">
        <v>1380</v>
      </c>
      <c r="H401" s="81" t="s">
        <v>906</v>
      </c>
      <c r="I401" s="81" t="s">
        <v>907</v>
      </c>
      <c r="J401" s="81">
        <v>20</v>
      </c>
      <c r="K401" s="81" t="s">
        <v>1907</v>
      </c>
      <c r="L401" s="81" t="s">
        <v>557</v>
      </c>
      <c r="M401" s="81">
        <v>1527</v>
      </c>
      <c r="O401" s="81" t="s">
        <v>2230</v>
      </c>
      <c r="P401" s="81" t="s">
        <v>866</v>
      </c>
      <c r="Q401" s="81">
        <v>6</v>
      </c>
      <c r="R401" s="81" t="s">
        <v>529</v>
      </c>
      <c r="S401" s="81" t="s">
        <v>1247</v>
      </c>
      <c r="T401" s="81">
        <v>1054</v>
      </c>
      <c r="V401" s="81" t="s">
        <v>1006</v>
      </c>
      <c r="W401" s="81" t="s">
        <v>1007</v>
      </c>
      <c r="X401" s="81">
        <v>12</v>
      </c>
      <c r="Y401" s="81" t="s">
        <v>437</v>
      </c>
      <c r="Z401" s="81" t="s">
        <v>1818</v>
      </c>
      <c r="AA401" s="81">
        <v>1247</v>
      </c>
      <c r="AC401" s="81" t="s">
        <v>798</v>
      </c>
      <c r="AD401" s="81" t="s">
        <v>799</v>
      </c>
      <c r="AE401" s="81">
        <v>24</v>
      </c>
      <c r="AF401" s="81" t="s">
        <v>436</v>
      </c>
      <c r="AG401" s="81" t="s">
        <v>1767</v>
      </c>
      <c r="AH401" s="81">
        <v>1480</v>
      </c>
      <c r="AJ401" s="81" t="s">
        <v>994</v>
      </c>
      <c r="AK401" s="81" t="s">
        <v>995</v>
      </c>
      <c r="AL401" s="81">
        <v>12</v>
      </c>
      <c r="AM401" s="81" t="s">
        <v>436</v>
      </c>
      <c r="AN401" s="81" t="s">
        <v>1217</v>
      </c>
      <c r="AO401" s="81">
        <v>1160</v>
      </c>
      <c r="AQ401" s="81" t="s">
        <v>729</v>
      </c>
      <c r="AR401" s="81" t="s">
        <v>730</v>
      </c>
      <c r="AS401" s="81">
        <v>4</v>
      </c>
      <c r="AT401" s="81" t="s">
        <v>529</v>
      </c>
      <c r="AU401" s="81" t="s">
        <v>1127</v>
      </c>
      <c r="AV401" s="81">
        <v>1123</v>
      </c>
      <c r="AX401" s="81" t="s">
        <v>1792</v>
      </c>
      <c r="AY401" s="81" t="s">
        <v>1449</v>
      </c>
      <c r="AZ401" s="81">
        <v>8</v>
      </c>
      <c r="BA401" s="81" t="s">
        <v>529</v>
      </c>
      <c r="BB401" s="81" t="s">
        <v>1100</v>
      </c>
      <c r="BC401" s="81">
        <v>1027</v>
      </c>
      <c r="BE401" s="81" t="s">
        <v>887</v>
      </c>
      <c r="BF401" s="81" t="s">
        <v>888</v>
      </c>
      <c r="BG401" s="81">
        <v>4</v>
      </c>
      <c r="BH401" s="81" t="s">
        <v>436</v>
      </c>
      <c r="BI401" s="81" t="s">
        <v>1690</v>
      </c>
      <c r="BJ401" s="81">
        <v>1297</v>
      </c>
      <c r="BL401" s="81" t="s">
        <v>774</v>
      </c>
      <c r="BM401" s="81" t="s">
        <v>775</v>
      </c>
      <c r="BN401" s="81">
        <v>2</v>
      </c>
      <c r="BO401" s="81" t="s">
        <v>529</v>
      </c>
      <c r="BP401" s="81" t="s">
        <v>2127</v>
      </c>
      <c r="BQ401" s="81">
        <v>1573</v>
      </c>
      <c r="BS401" s="81" t="s">
        <v>735</v>
      </c>
      <c r="BT401" s="81" t="s">
        <v>736</v>
      </c>
      <c r="BU401" s="81">
        <v>1</v>
      </c>
      <c r="BV401" s="81" t="s">
        <v>529</v>
      </c>
      <c r="BW401" s="81" t="s">
        <v>1192</v>
      </c>
      <c r="BX401" s="81">
        <v>1100</v>
      </c>
      <c r="BZ401" s="81" t="s">
        <v>727</v>
      </c>
      <c r="CA401" s="81" t="s">
        <v>728</v>
      </c>
      <c r="CB401" s="81">
        <v>4</v>
      </c>
      <c r="CC401" s="81" t="s">
        <v>436</v>
      </c>
      <c r="CD401" s="81" t="s">
        <v>1690</v>
      </c>
      <c r="CE401" s="81">
        <v>1297</v>
      </c>
      <c r="CG401" s="81" t="s">
        <v>928</v>
      </c>
      <c r="CH401" s="81" t="s">
        <v>929</v>
      </c>
      <c r="CI401" s="81">
        <v>3</v>
      </c>
      <c r="CJ401" s="81" t="s">
        <v>529</v>
      </c>
      <c r="CK401" s="81" t="s">
        <v>1833</v>
      </c>
      <c r="CL401" s="81">
        <v>1023</v>
      </c>
      <c r="CN401" s="81" t="s">
        <v>828</v>
      </c>
      <c r="CO401" s="81" t="s">
        <v>829</v>
      </c>
      <c r="CP401" s="81">
        <v>2</v>
      </c>
      <c r="CQ401" s="81" t="s">
        <v>529</v>
      </c>
      <c r="CR401" s="81" t="s">
        <v>2176</v>
      </c>
      <c r="CS401" s="81">
        <v>1555</v>
      </c>
      <c r="CU401" s="136" t="s">
        <v>854</v>
      </c>
      <c r="CV401" s="136" t="s">
        <v>855</v>
      </c>
      <c r="CW401" s="137">
        <v>2</v>
      </c>
      <c r="CX401" s="136" t="s">
        <v>436</v>
      </c>
      <c r="CY401" s="136" t="s">
        <v>1868</v>
      </c>
      <c r="CZ401" s="138">
        <v>1189</v>
      </c>
      <c r="DB401" s="136" t="s">
        <v>1931</v>
      </c>
      <c r="DC401" s="136" t="s">
        <v>909</v>
      </c>
      <c r="DD401" s="137">
        <v>12</v>
      </c>
      <c r="DE401" s="136" t="s">
        <v>529</v>
      </c>
      <c r="DF401" s="136" t="s">
        <v>1139</v>
      </c>
      <c r="DG401" s="144">
        <v>1027</v>
      </c>
      <c r="DI401" s="136" t="s">
        <v>867</v>
      </c>
      <c r="DJ401" s="136" t="s">
        <v>868</v>
      </c>
      <c r="DK401" s="137">
        <v>4</v>
      </c>
      <c r="DL401" s="136" t="s">
        <v>436</v>
      </c>
      <c r="DM401" s="136" t="s">
        <v>1148</v>
      </c>
      <c r="DN401" s="144">
        <v>1091</v>
      </c>
    </row>
    <row r="402" spans="1:118" x14ac:dyDescent="0.25">
      <c r="A402" s="81" t="s">
        <v>981</v>
      </c>
      <c r="B402" s="81" t="s">
        <v>982</v>
      </c>
      <c r="C402" s="81">
        <v>6</v>
      </c>
      <c r="D402" s="81" t="s">
        <v>529</v>
      </c>
      <c r="E402" s="81" t="s">
        <v>1240</v>
      </c>
      <c r="F402" s="81">
        <v>1378</v>
      </c>
      <c r="H402" s="81" t="s">
        <v>737</v>
      </c>
      <c r="I402" s="81" t="s">
        <v>738</v>
      </c>
      <c r="J402" s="81">
        <v>8</v>
      </c>
      <c r="K402" s="81" t="s">
        <v>1907</v>
      </c>
      <c r="L402" s="81" t="s">
        <v>557</v>
      </c>
      <c r="M402" s="81">
        <v>1527</v>
      </c>
      <c r="O402" s="81" t="s">
        <v>878</v>
      </c>
      <c r="P402" s="81" t="s">
        <v>879</v>
      </c>
      <c r="Q402" s="81">
        <v>6</v>
      </c>
      <c r="R402" s="81" t="s">
        <v>529</v>
      </c>
      <c r="S402" s="81" t="s">
        <v>1247</v>
      </c>
      <c r="T402" s="81">
        <v>1054</v>
      </c>
      <c r="V402" s="81" t="s">
        <v>1793</v>
      </c>
      <c r="W402" s="81" t="s">
        <v>1436</v>
      </c>
      <c r="X402" s="81">
        <v>12</v>
      </c>
      <c r="Y402" s="81" t="s">
        <v>437</v>
      </c>
      <c r="Z402" s="81" t="s">
        <v>1818</v>
      </c>
      <c r="AA402" s="81">
        <v>1247</v>
      </c>
      <c r="AC402" s="81" t="s">
        <v>1026</v>
      </c>
      <c r="AD402" s="81" t="s">
        <v>1027</v>
      </c>
      <c r="AE402" s="81">
        <v>24</v>
      </c>
      <c r="AF402" s="81" t="s">
        <v>436</v>
      </c>
      <c r="AG402" s="81" t="s">
        <v>1734</v>
      </c>
      <c r="AH402" s="81">
        <v>1118</v>
      </c>
      <c r="AJ402" s="81" t="s">
        <v>960</v>
      </c>
      <c r="AK402" s="81" t="s">
        <v>961</v>
      </c>
      <c r="AL402" s="81">
        <v>12</v>
      </c>
      <c r="AM402" s="81" t="s">
        <v>436</v>
      </c>
      <c r="AN402" s="81" t="s">
        <v>1217</v>
      </c>
      <c r="AO402" s="81">
        <v>1160</v>
      </c>
      <c r="AQ402" s="81" t="s">
        <v>761</v>
      </c>
      <c r="AR402" s="81" t="s">
        <v>762</v>
      </c>
      <c r="AS402" s="81">
        <v>8</v>
      </c>
      <c r="AT402" s="81" t="s">
        <v>436</v>
      </c>
      <c r="AU402" s="81" t="s">
        <v>1148</v>
      </c>
      <c r="AV402" s="81">
        <v>1091</v>
      </c>
      <c r="AX402" s="81" t="s">
        <v>1792</v>
      </c>
      <c r="AY402" s="81" t="s">
        <v>1449</v>
      </c>
      <c r="AZ402" s="81">
        <v>2</v>
      </c>
      <c r="BA402" s="81" t="s">
        <v>529</v>
      </c>
      <c r="BB402" s="81" t="s">
        <v>1199</v>
      </c>
      <c r="BC402" s="81">
        <v>1001</v>
      </c>
      <c r="BE402" s="81" t="s">
        <v>2269</v>
      </c>
      <c r="BF402" s="81" t="s">
        <v>767</v>
      </c>
      <c r="BG402" s="81">
        <v>4</v>
      </c>
      <c r="BH402" s="81" t="s">
        <v>436</v>
      </c>
      <c r="BI402" s="81" t="s">
        <v>1690</v>
      </c>
      <c r="BJ402" s="81">
        <v>1297</v>
      </c>
      <c r="BL402" s="81" t="s">
        <v>1006</v>
      </c>
      <c r="BM402" s="81" t="s">
        <v>1007</v>
      </c>
      <c r="BN402" s="81">
        <v>2</v>
      </c>
      <c r="BO402" s="81" t="s">
        <v>529</v>
      </c>
      <c r="BP402" s="81" t="s">
        <v>2127</v>
      </c>
      <c r="BQ402" s="81">
        <v>1573</v>
      </c>
      <c r="BS402" s="81" t="s">
        <v>1035</v>
      </c>
      <c r="BT402" s="81" t="s">
        <v>958</v>
      </c>
      <c r="BU402" s="81">
        <v>1</v>
      </c>
      <c r="BV402" s="81" t="s">
        <v>529</v>
      </c>
      <c r="BW402" s="81" t="s">
        <v>1192</v>
      </c>
      <c r="BX402" s="81">
        <v>1100</v>
      </c>
      <c r="BZ402" s="81" t="s">
        <v>743</v>
      </c>
      <c r="CA402" s="81" t="s">
        <v>744</v>
      </c>
      <c r="CB402" s="81">
        <v>12</v>
      </c>
      <c r="CC402" s="81" t="s">
        <v>436</v>
      </c>
      <c r="CD402" s="81" t="s">
        <v>1690</v>
      </c>
      <c r="CE402" s="81">
        <v>1297</v>
      </c>
      <c r="CG402" s="81" t="s">
        <v>765</v>
      </c>
      <c r="CH402" s="81" t="s">
        <v>766</v>
      </c>
      <c r="CI402" s="81">
        <v>2</v>
      </c>
      <c r="CJ402" s="81" t="s">
        <v>529</v>
      </c>
      <c r="CK402" s="81" t="s">
        <v>1833</v>
      </c>
      <c r="CL402" s="81">
        <v>1023</v>
      </c>
      <c r="CN402" s="81" t="s">
        <v>828</v>
      </c>
      <c r="CO402" s="81" t="s">
        <v>829</v>
      </c>
      <c r="CP402" s="81">
        <v>4</v>
      </c>
      <c r="CQ402" s="81" t="s">
        <v>436</v>
      </c>
      <c r="CR402" s="81" t="s">
        <v>1762</v>
      </c>
      <c r="CS402" s="81">
        <v>1475</v>
      </c>
      <c r="CU402" s="136" t="s">
        <v>2388</v>
      </c>
      <c r="CV402" s="136" t="s">
        <v>865</v>
      </c>
      <c r="CW402" s="137">
        <v>4</v>
      </c>
      <c r="CX402" s="136" t="s">
        <v>529</v>
      </c>
      <c r="CY402" s="136" t="s">
        <v>1807</v>
      </c>
      <c r="CZ402" s="138">
        <v>1510</v>
      </c>
      <c r="DB402" s="136" t="s">
        <v>1931</v>
      </c>
      <c r="DC402" s="136" t="s">
        <v>909</v>
      </c>
      <c r="DD402" s="137">
        <v>24</v>
      </c>
      <c r="DE402" s="136" t="s">
        <v>529</v>
      </c>
      <c r="DF402" s="136" t="s">
        <v>1100</v>
      </c>
      <c r="DG402" s="144">
        <v>1027</v>
      </c>
      <c r="DI402" s="136" t="s">
        <v>867</v>
      </c>
      <c r="DJ402" s="136" t="s">
        <v>868</v>
      </c>
      <c r="DK402" s="137">
        <v>4</v>
      </c>
      <c r="DL402" s="136" t="s">
        <v>437</v>
      </c>
      <c r="DM402" s="136" t="s">
        <v>1184</v>
      </c>
      <c r="DN402" s="144">
        <v>1078</v>
      </c>
    </row>
    <row r="403" spans="1:118" x14ac:dyDescent="0.25">
      <c r="A403" s="81" t="s">
        <v>818</v>
      </c>
      <c r="B403" s="81" t="s">
        <v>819</v>
      </c>
      <c r="C403" s="81">
        <v>4</v>
      </c>
      <c r="D403" s="81" t="s">
        <v>529</v>
      </c>
      <c r="E403" s="81" t="s">
        <v>1240</v>
      </c>
      <c r="F403" s="81">
        <v>1378</v>
      </c>
      <c r="H403" s="81" t="s">
        <v>798</v>
      </c>
      <c r="I403" s="81" t="s">
        <v>799</v>
      </c>
      <c r="J403" s="81">
        <v>24</v>
      </c>
      <c r="K403" s="81" t="s">
        <v>1907</v>
      </c>
      <c r="L403" s="81" t="s">
        <v>557</v>
      </c>
      <c r="M403" s="81">
        <v>1527</v>
      </c>
      <c r="O403" s="81" t="s">
        <v>946</v>
      </c>
      <c r="P403" s="81" t="s">
        <v>947</v>
      </c>
      <c r="Q403" s="81">
        <v>12</v>
      </c>
      <c r="R403" s="81" t="s">
        <v>529</v>
      </c>
      <c r="S403" s="81" t="s">
        <v>1247</v>
      </c>
      <c r="T403" s="81">
        <v>1054</v>
      </c>
      <c r="V403" s="81" t="s">
        <v>1063</v>
      </c>
      <c r="W403" s="81" t="s">
        <v>1064</v>
      </c>
      <c r="X403" s="81">
        <v>12</v>
      </c>
      <c r="Y403" s="81" t="s">
        <v>437</v>
      </c>
      <c r="Z403" s="81" t="s">
        <v>1818</v>
      </c>
      <c r="AA403" s="81">
        <v>1247</v>
      </c>
      <c r="AC403" s="81" t="s">
        <v>1043</v>
      </c>
      <c r="AD403" s="81" t="s">
        <v>1044</v>
      </c>
      <c r="AE403" s="81">
        <v>12</v>
      </c>
      <c r="AF403" s="81" t="s">
        <v>529</v>
      </c>
      <c r="AG403" s="81" t="s">
        <v>1203</v>
      </c>
      <c r="AH403" s="81">
        <v>1440</v>
      </c>
      <c r="AJ403" s="81" t="s">
        <v>747</v>
      </c>
      <c r="AK403" s="81" t="s">
        <v>748</v>
      </c>
      <c r="AL403" s="81">
        <v>12</v>
      </c>
      <c r="AM403" s="81" t="s">
        <v>436</v>
      </c>
      <c r="AN403" s="81" t="s">
        <v>1217</v>
      </c>
      <c r="AO403" s="81">
        <v>1160</v>
      </c>
      <c r="AQ403" s="81" t="s">
        <v>765</v>
      </c>
      <c r="AR403" s="81" t="s">
        <v>766</v>
      </c>
      <c r="AS403" s="81">
        <v>6</v>
      </c>
      <c r="AT403" s="81" t="s">
        <v>436</v>
      </c>
      <c r="AU403" s="81" t="s">
        <v>1148</v>
      </c>
      <c r="AV403" s="81">
        <v>1091</v>
      </c>
      <c r="AX403" s="81" t="s">
        <v>1792</v>
      </c>
      <c r="AY403" s="81" t="s">
        <v>1449</v>
      </c>
      <c r="AZ403" s="81">
        <v>17</v>
      </c>
      <c r="BA403" s="81" t="s">
        <v>436</v>
      </c>
      <c r="BB403" s="81" t="s">
        <v>2062</v>
      </c>
      <c r="BC403" s="81">
        <v>1237</v>
      </c>
      <c r="BE403" s="81" t="s">
        <v>873</v>
      </c>
      <c r="BF403" s="81" t="s">
        <v>874</v>
      </c>
      <c r="BG403" s="81">
        <v>4</v>
      </c>
      <c r="BH403" s="81" t="s">
        <v>436</v>
      </c>
      <c r="BI403" s="81" t="s">
        <v>1690</v>
      </c>
      <c r="BJ403" s="81">
        <v>1297</v>
      </c>
      <c r="BL403" s="81" t="s">
        <v>1848</v>
      </c>
      <c r="BM403" s="81" t="s">
        <v>1471</v>
      </c>
      <c r="BN403" s="81">
        <v>2</v>
      </c>
      <c r="BO403" s="81" t="s">
        <v>529</v>
      </c>
      <c r="BP403" s="81" t="s">
        <v>2127</v>
      </c>
      <c r="BQ403" s="81">
        <v>1573</v>
      </c>
      <c r="BS403" s="81" t="s">
        <v>916</v>
      </c>
      <c r="BT403" s="81" t="s">
        <v>917</v>
      </c>
      <c r="BU403" s="81">
        <v>1</v>
      </c>
      <c r="BV403" s="81" t="s">
        <v>436</v>
      </c>
      <c r="BW403" s="81" t="s">
        <v>551</v>
      </c>
      <c r="BX403" s="81">
        <v>1518</v>
      </c>
      <c r="BZ403" s="81" t="s">
        <v>745</v>
      </c>
      <c r="CA403" s="81" t="s">
        <v>746</v>
      </c>
      <c r="CB403" s="81">
        <v>12</v>
      </c>
      <c r="CC403" s="81" t="s">
        <v>436</v>
      </c>
      <c r="CD403" s="81" t="s">
        <v>1690</v>
      </c>
      <c r="CE403" s="81">
        <v>1297</v>
      </c>
      <c r="CG403" s="81" t="s">
        <v>772</v>
      </c>
      <c r="CH403" s="81" t="s">
        <v>773</v>
      </c>
      <c r="CI403" s="81">
        <v>4</v>
      </c>
      <c r="CJ403" s="81" t="s">
        <v>529</v>
      </c>
      <c r="CK403" s="81" t="s">
        <v>1833</v>
      </c>
      <c r="CL403" s="81">
        <v>1023</v>
      </c>
      <c r="CN403" s="81" t="s">
        <v>828</v>
      </c>
      <c r="CO403" s="81" t="s">
        <v>829</v>
      </c>
      <c r="CP403" s="81">
        <v>6</v>
      </c>
      <c r="CQ403" s="81" t="s">
        <v>436</v>
      </c>
      <c r="CR403" s="81" t="s">
        <v>1714</v>
      </c>
      <c r="CS403" s="81">
        <v>1009</v>
      </c>
      <c r="CU403" s="136" t="s">
        <v>2386</v>
      </c>
      <c r="CV403" s="136" t="s">
        <v>817</v>
      </c>
      <c r="CW403" s="137">
        <v>4</v>
      </c>
      <c r="CX403" s="136" t="s">
        <v>529</v>
      </c>
      <c r="CY403" s="136" t="s">
        <v>1157</v>
      </c>
      <c r="CZ403" s="138">
        <v>1399</v>
      </c>
      <c r="DB403" s="136" t="s">
        <v>1931</v>
      </c>
      <c r="DC403" s="136" t="s">
        <v>909</v>
      </c>
      <c r="DD403" s="137">
        <v>12</v>
      </c>
      <c r="DE403" s="136" t="s">
        <v>529</v>
      </c>
      <c r="DF403" s="136" t="s">
        <v>2314</v>
      </c>
      <c r="DG403" s="144">
        <v>1031</v>
      </c>
      <c r="DI403" s="136" t="s">
        <v>867</v>
      </c>
      <c r="DJ403" s="136" t="s">
        <v>868</v>
      </c>
      <c r="DK403" s="137">
        <v>10</v>
      </c>
      <c r="DL403" s="136" t="s">
        <v>437</v>
      </c>
      <c r="DM403" s="136" t="s">
        <v>1171</v>
      </c>
      <c r="DN403" s="144">
        <v>1351</v>
      </c>
    </row>
    <row r="404" spans="1:118" x14ac:dyDescent="0.25">
      <c r="A404" s="81" t="s">
        <v>946</v>
      </c>
      <c r="B404" s="81" t="s">
        <v>947</v>
      </c>
      <c r="C404" s="81">
        <v>12</v>
      </c>
      <c r="D404" s="81" t="s">
        <v>529</v>
      </c>
      <c r="E404" s="81" t="s">
        <v>1240</v>
      </c>
      <c r="F404" s="81">
        <v>1378</v>
      </c>
      <c r="H404" s="81" t="s">
        <v>979</v>
      </c>
      <c r="I404" s="81" t="s">
        <v>980</v>
      </c>
      <c r="J404" s="81">
        <v>24</v>
      </c>
      <c r="K404" s="81" t="s">
        <v>1907</v>
      </c>
      <c r="L404" s="81" t="s">
        <v>557</v>
      </c>
      <c r="M404" s="81">
        <v>1527</v>
      </c>
      <c r="O404" s="81" t="s">
        <v>852</v>
      </c>
      <c r="P404" s="81" t="s">
        <v>853</v>
      </c>
      <c r="Q404" s="81">
        <v>12</v>
      </c>
      <c r="R404" s="81" t="s">
        <v>529</v>
      </c>
      <c r="S404" s="81" t="s">
        <v>1247</v>
      </c>
      <c r="T404" s="81">
        <v>1054</v>
      </c>
      <c r="V404" s="81" t="s">
        <v>1794</v>
      </c>
      <c r="W404" s="81" t="s">
        <v>1452</v>
      </c>
      <c r="X404" s="81">
        <v>12</v>
      </c>
      <c r="Y404" s="81" t="s">
        <v>437</v>
      </c>
      <c r="Z404" s="81" t="s">
        <v>1818</v>
      </c>
      <c r="AA404" s="81">
        <v>1247</v>
      </c>
      <c r="AC404" s="81" t="s">
        <v>946</v>
      </c>
      <c r="AD404" s="81" t="s">
        <v>947</v>
      </c>
      <c r="AE404" s="81">
        <v>12</v>
      </c>
      <c r="AF404" s="81" t="s">
        <v>529</v>
      </c>
      <c r="AG404" s="81" t="s">
        <v>1100</v>
      </c>
      <c r="AH404" s="81">
        <v>1027</v>
      </c>
      <c r="AJ404" s="81" t="s">
        <v>1060</v>
      </c>
      <c r="AK404" s="81" t="s">
        <v>787</v>
      </c>
      <c r="AL404" s="81">
        <v>12</v>
      </c>
      <c r="AM404" s="81" t="s">
        <v>436</v>
      </c>
      <c r="AN404" s="81" t="s">
        <v>1217</v>
      </c>
      <c r="AO404" s="81">
        <v>1160</v>
      </c>
      <c r="AQ404" s="81" t="s">
        <v>820</v>
      </c>
      <c r="AR404" s="81" t="s">
        <v>821</v>
      </c>
      <c r="AS404" s="81">
        <v>6</v>
      </c>
      <c r="AT404" s="81" t="s">
        <v>436</v>
      </c>
      <c r="AU404" s="81" t="s">
        <v>1148</v>
      </c>
      <c r="AV404" s="81">
        <v>1091</v>
      </c>
      <c r="AX404" s="81" t="s">
        <v>1792</v>
      </c>
      <c r="AY404" s="81" t="s">
        <v>1449</v>
      </c>
      <c r="AZ404" s="81">
        <v>20</v>
      </c>
      <c r="BA404" s="81" t="s">
        <v>529</v>
      </c>
      <c r="BB404" s="81" t="s">
        <v>1100</v>
      </c>
      <c r="BC404" s="81">
        <v>1027</v>
      </c>
      <c r="BE404" s="81" t="s">
        <v>906</v>
      </c>
      <c r="BF404" s="81" t="s">
        <v>907</v>
      </c>
      <c r="BG404" s="81">
        <v>4</v>
      </c>
      <c r="BH404" s="81" t="s">
        <v>436</v>
      </c>
      <c r="BI404" s="81" t="s">
        <v>1690</v>
      </c>
      <c r="BJ404" s="81">
        <v>1297</v>
      </c>
      <c r="BL404" s="81" t="s">
        <v>1039</v>
      </c>
      <c r="BM404" s="81" t="s">
        <v>1040</v>
      </c>
      <c r="BN404" s="81">
        <v>2</v>
      </c>
      <c r="BO404" s="81" t="s">
        <v>529</v>
      </c>
      <c r="BP404" s="81" t="s">
        <v>2127</v>
      </c>
      <c r="BQ404" s="81">
        <v>1573</v>
      </c>
      <c r="BS404" s="81" t="s">
        <v>826</v>
      </c>
      <c r="BT404" s="81" t="s">
        <v>827</v>
      </c>
      <c r="BU404" s="81">
        <v>10</v>
      </c>
      <c r="BV404" s="81" t="s">
        <v>529</v>
      </c>
      <c r="BW404" s="81" t="s">
        <v>1192</v>
      </c>
      <c r="BX404" s="81">
        <v>1100</v>
      </c>
      <c r="BZ404" s="81" t="s">
        <v>790</v>
      </c>
      <c r="CA404" s="81" t="s">
        <v>791</v>
      </c>
      <c r="CB404" s="81">
        <v>2</v>
      </c>
      <c r="CC404" s="81" t="s">
        <v>436</v>
      </c>
      <c r="CD404" s="81" t="s">
        <v>1690</v>
      </c>
      <c r="CE404" s="81">
        <v>1297</v>
      </c>
      <c r="CG404" s="81" t="s">
        <v>733</v>
      </c>
      <c r="CH404" s="81" t="s">
        <v>734</v>
      </c>
      <c r="CI404" s="81">
        <v>4</v>
      </c>
      <c r="CJ404" s="81" t="s">
        <v>529</v>
      </c>
      <c r="CK404" s="81" t="s">
        <v>1833</v>
      </c>
      <c r="CL404" s="81">
        <v>1023</v>
      </c>
      <c r="CN404" s="81" t="s">
        <v>1779</v>
      </c>
      <c r="CO404" s="81" t="s">
        <v>853</v>
      </c>
      <c r="CP404" s="81">
        <v>36</v>
      </c>
      <c r="CQ404" s="81" t="s">
        <v>529</v>
      </c>
      <c r="CR404" s="81" t="s">
        <v>1756</v>
      </c>
      <c r="CS404" s="81">
        <v>1037</v>
      </c>
      <c r="CU404" s="136" t="s">
        <v>2388</v>
      </c>
      <c r="CV404" s="136" t="s">
        <v>865</v>
      </c>
      <c r="CW404" s="137">
        <v>4</v>
      </c>
      <c r="CX404" s="136" t="s">
        <v>529</v>
      </c>
      <c r="CY404" s="136" t="s">
        <v>1157</v>
      </c>
      <c r="CZ404" s="138">
        <v>1399</v>
      </c>
      <c r="DB404" s="136" t="s">
        <v>747</v>
      </c>
      <c r="DC404" s="136" t="s">
        <v>748</v>
      </c>
      <c r="DD404" s="137">
        <v>12</v>
      </c>
      <c r="DE404" s="136" t="s">
        <v>529</v>
      </c>
      <c r="DF404" s="136" t="s">
        <v>1681</v>
      </c>
      <c r="DG404" s="144">
        <v>1327</v>
      </c>
      <c r="DI404" s="136" t="s">
        <v>867</v>
      </c>
      <c r="DJ404" s="136" t="s">
        <v>868</v>
      </c>
      <c r="DK404" s="137">
        <v>4</v>
      </c>
      <c r="DL404" s="136" t="s">
        <v>437</v>
      </c>
      <c r="DM404" s="136" t="s">
        <v>2408</v>
      </c>
      <c r="DN404" s="144">
        <v>1108</v>
      </c>
    </row>
    <row r="405" spans="1:118" x14ac:dyDescent="0.25">
      <c r="A405" s="81" t="s">
        <v>745</v>
      </c>
      <c r="B405" s="81" t="s">
        <v>746</v>
      </c>
      <c r="C405" s="81">
        <v>12</v>
      </c>
      <c r="D405" s="81" t="s">
        <v>529</v>
      </c>
      <c r="E405" s="81" t="s">
        <v>1240</v>
      </c>
      <c r="F405" s="81">
        <v>1378</v>
      </c>
      <c r="H405" s="81" t="s">
        <v>1015</v>
      </c>
      <c r="I405" s="81" t="s">
        <v>1016</v>
      </c>
      <c r="J405" s="81">
        <v>24</v>
      </c>
      <c r="K405" s="81" t="s">
        <v>1907</v>
      </c>
      <c r="L405" s="81" t="s">
        <v>557</v>
      </c>
      <c r="M405" s="81">
        <v>1527</v>
      </c>
      <c r="O405" s="81" t="s">
        <v>965</v>
      </c>
      <c r="P405" s="81" t="s">
        <v>966</v>
      </c>
      <c r="Q405" s="81">
        <v>12</v>
      </c>
      <c r="R405" s="81" t="s">
        <v>529</v>
      </c>
      <c r="S405" s="81" t="s">
        <v>1247</v>
      </c>
      <c r="T405" s="81">
        <v>1054</v>
      </c>
      <c r="V405" s="81" t="s">
        <v>948</v>
      </c>
      <c r="W405" s="81" t="s">
        <v>985</v>
      </c>
      <c r="X405" s="81">
        <v>12</v>
      </c>
      <c r="Y405" s="81" t="s">
        <v>437</v>
      </c>
      <c r="Z405" s="81" t="s">
        <v>1818</v>
      </c>
      <c r="AA405" s="81">
        <v>1247</v>
      </c>
      <c r="AC405" s="81" t="s">
        <v>946</v>
      </c>
      <c r="AD405" s="81" t="s">
        <v>947</v>
      </c>
      <c r="AE405" s="81">
        <v>12</v>
      </c>
      <c r="AF405" s="81" t="s">
        <v>529</v>
      </c>
      <c r="AG405" s="81" t="s">
        <v>1219</v>
      </c>
      <c r="AH405" s="81">
        <v>1027</v>
      </c>
      <c r="AJ405" s="81" t="s">
        <v>818</v>
      </c>
      <c r="AK405" s="81" t="s">
        <v>819</v>
      </c>
      <c r="AL405" s="81">
        <v>4</v>
      </c>
      <c r="AM405" s="81" t="s">
        <v>529</v>
      </c>
      <c r="AN405" s="81" t="s">
        <v>1167</v>
      </c>
      <c r="AO405" s="81">
        <v>1031</v>
      </c>
      <c r="AQ405" s="81" t="s">
        <v>727</v>
      </c>
      <c r="AR405" s="81" t="s">
        <v>728</v>
      </c>
      <c r="AS405" s="81">
        <v>4</v>
      </c>
      <c r="AT405" s="81" t="s">
        <v>436</v>
      </c>
      <c r="AU405" s="81" t="s">
        <v>1148</v>
      </c>
      <c r="AV405" s="81">
        <v>1091</v>
      </c>
      <c r="AX405" s="81" t="s">
        <v>1792</v>
      </c>
      <c r="AY405" s="81" t="s">
        <v>1449</v>
      </c>
      <c r="AZ405" s="81">
        <v>1</v>
      </c>
      <c r="BA405" s="81" t="s">
        <v>529</v>
      </c>
      <c r="BB405" s="81" t="s">
        <v>1219</v>
      </c>
      <c r="BC405" s="81">
        <v>1027</v>
      </c>
      <c r="BE405" s="81" t="s">
        <v>772</v>
      </c>
      <c r="BF405" s="81" t="s">
        <v>773</v>
      </c>
      <c r="BG405" s="81">
        <v>4</v>
      </c>
      <c r="BH405" s="81" t="s">
        <v>436</v>
      </c>
      <c r="BI405" s="81" t="s">
        <v>1690</v>
      </c>
      <c r="BJ405" s="81">
        <v>1297</v>
      </c>
      <c r="BL405" s="81" t="s">
        <v>2320</v>
      </c>
      <c r="BM405" s="81" t="s">
        <v>1059</v>
      </c>
      <c r="BN405" s="81">
        <v>12</v>
      </c>
      <c r="BO405" s="81" t="s">
        <v>529</v>
      </c>
      <c r="BP405" s="81" t="s">
        <v>2127</v>
      </c>
      <c r="BQ405" s="81">
        <v>1573</v>
      </c>
      <c r="BS405" s="81" t="s">
        <v>1008</v>
      </c>
      <c r="BT405" s="81" t="s">
        <v>1009</v>
      </c>
      <c r="BU405" s="81">
        <v>3</v>
      </c>
      <c r="BV405" s="81" t="s">
        <v>529</v>
      </c>
      <c r="BW405" s="81" t="s">
        <v>1192</v>
      </c>
      <c r="BX405" s="81">
        <v>1100</v>
      </c>
      <c r="BZ405" s="81" t="s">
        <v>792</v>
      </c>
      <c r="CA405" s="81" t="s">
        <v>793</v>
      </c>
      <c r="CB405" s="81">
        <v>2</v>
      </c>
      <c r="CC405" s="81" t="s">
        <v>436</v>
      </c>
      <c r="CD405" s="81" t="s">
        <v>1690</v>
      </c>
      <c r="CE405" s="81">
        <v>1297</v>
      </c>
      <c r="CG405" s="81" t="s">
        <v>729</v>
      </c>
      <c r="CH405" s="81" t="s">
        <v>730</v>
      </c>
      <c r="CI405" s="81">
        <v>4</v>
      </c>
      <c r="CJ405" s="81" t="s">
        <v>529</v>
      </c>
      <c r="CK405" s="81" t="s">
        <v>1833</v>
      </c>
      <c r="CL405" s="81">
        <v>1023</v>
      </c>
      <c r="CN405" s="81" t="s">
        <v>1779</v>
      </c>
      <c r="CO405" s="81" t="s">
        <v>853</v>
      </c>
      <c r="CP405" s="81">
        <v>24</v>
      </c>
      <c r="CQ405" s="81" t="s">
        <v>529</v>
      </c>
      <c r="CR405" s="81" t="s">
        <v>1170</v>
      </c>
      <c r="CS405" s="81">
        <v>1069</v>
      </c>
      <c r="CU405" s="136" t="s">
        <v>906</v>
      </c>
      <c r="CV405" s="136" t="s">
        <v>907</v>
      </c>
      <c r="CW405" s="137">
        <v>2</v>
      </c>
      <c r="CX405" s="136" t="s">
        <v>529</v>
      </c>
      <c r="CY405" s="136" t="s">
        <v>1807</v>
      </c>
      <c r="CZ405" s="138">
        <v>1510</v>
      </c>
      <c r="DB405" s="136" t="s">
        <v>747</v>
      </c>
      <c r="DC405" s="136" t="s">
        <v>748</v>
      </c>
      <c r="DD405" s="137">
        <v>12</v>
      </c>
      <c r="DE405" s="136" t="s">
        <v>529</v>
      </c>
      <c r="DF405" s="136" t="s">
        <v>1694</v>
      </c>
      <c r="DG405" s="144">
        <v>1504</v>
      </c>
      <c r="DI405" s="136" t="s">
        <v>867</v>
      </c>
      <c r="DJ405" s="136" t="s">
        <v>868</v>
      </c>
      <c r="DK405" s="137">
        <v>4</v>
      </c>
      <c r="DL405" s="136" t="s">
        <v>529</v>
      </c>
      <c r="DM405" s="136" t="s">
        <v>2127</v>
      </c>
      <c r="DN405" s="144">
        <v>1573</v>
      </c>
    </row>
    <row r="406" spans="1:118" x14ac:dyDescent="0.25">
      <c r="A406" s="81" t="s">
        <v>747</v>
      </c>
      <c r="B406" s="81" t="s">
        <v>748</v>
      </c>
      <c r="C406" s="81">
        <v>12</v>
      </c>
      <c r="D406" s="81" t="s">
        <v>529</v>
      </c>
      <c r="E406" s="81" t="s">
        <v>1240</v>
      </c>
      <c r="F406" s="81">
        <v>1378</v>
      </c>
      <c r="H406" s="81" t="s">
        <v>992</v>
      </c>
      <c r="I406" s="81" t="s">
        <v>993</v>
      </c>
      <c r="J406" s="81">
        <v>36</v>
      </c>
      <c r="K406" s="81" t="s">
        <v>1907</v>
      </c>
      <c r="L406" s="81" t="s">
        <v>557</v>
      </c>
      <c r="M406" s="81">
        <v>1527</v>
      </c>
      <c r="O406" s="81" t="s">
        <v>765</v>
      </c>
      <c r="P406" s="81" t="s">
        <v>766</v>
      </c>
      <c r="Q406" s="81">
        <v>6</v>
      </c>
      <c r="R406" s="81" t="s">
        <v>529</v>
      </c>
      <c r="S406" s="81" t="s">
        <v>1247</v>
      </c>
      <c r="T406" s="81">
        <v>1054</v>
      </c>
      <c r="V406" s="81" t="s">
        <v>1791</v>
      </c>
      <c r="W406" s="81" t="s">
        <v>996</v>
      </c>
      <c r="X406" s="81">
        <v>12</v>
      </c>
      <c r="Y406" s="81" t="s">
        <v>437</v>
      </c>
      <c r="Z406" s="81" t="s">
        <v>1818</v>
      </c>
      <c r="AA406" s="81">
        <v>1247</v>
      </c>
      <c r="AC406" s="81" t="s">
        <v>838</v>
      </c>
      <c r="AD406" s="81" t="s">
        <v>839</v>
      </c>
      <c r="AE406" s="81">
        <v>4</v>
      </c>
      <c r="AF406" s="81" t="s">
        <v>437</v>
      </c>
      <c r="AG406" s="81" t="s">
        <v>1094</v>
      </c>
      <c r="AH406" s="81">
        <v>1097</v>
      </c>
      <c r="AJ406" s="81" t="s">
        <v>852</v>
      </c>
      <c r="AK406" s="81" t="s">
        <v>853</v>
      </c>
      <c r="AL406" s="81">
        <v>12</v>
      </c>
      <c r="AM406" s="81" t="s">
        <v>529</v>
      </c>
      <c r="AN406" s="81" t="s">
        <v>1167</v>
      </c>
      <c r="AO406" s="81">
        <v>1031</v>
      </c>
      <c r="AQ406" s="81" t="s">
        <v>729</v>
      </c>
      <c r="AR406" s="81" t="s">
        <v>730</v>
      </c>
      <c r="AS406" s="81">
        <v>4</v>
      </c>
      <c r="AT406" s="81" t="s">
        <v>436</v>
      </c>
      <c r="AU406" s="81" t="s">
        <v>1148</v>
      </c>
      <c r="AV406" s="81">
        <v>1091</v>
      </c>
      <c r="AX406" s="81" t="s">
        <v>1792</v>
      </c>
      <c r="AY406" s="81" t="s">
        <v>1449</v>
      </c>
      <c r="AZ406" s="81">
        <v>2</v>
      </c>
      <c r="BA406" s="81" t="s">
        <v>437</v>
      </c>
      <c r="BB406" s="81" t="s">
        <v>1181</v>
      </c>
      <c r="BC406" s="81">
        <v>1044</v>
      </c>
      <c r="BE406" s="81" t="s">
        <v>816</v>
      </c>
      <c r="BF406" s="81" t="s">
        <v>817</v>
      </c>
      <c r="BG406" s="81">
        <v>4</v>
      </c>
      <c r="BH406" s="81" t="s">
        <v>436</v>
      </c>
      <c r="BI406" s="81" t="s">
        <v>1690</v>
      </c>
      <c r="BJ406" s="81">
        <v>1297</v>
      </c>
      <c r="BL406" s="81" t="s">
        <v>979</v>
      </c>
      <c r="BM406" s="81" t="s">
        <v>980</v>
      </c>
      <c r="BN406" s="81">
        <v>12</v>
      </c>
      <c r="BO406" s="81" t="s">
        <v>436</v>
      </c>
      <c r="BP406" s="81" t="s">
        <v>550</v>
      </c>
      <c r="BQ406" s="81">
        <v>1515</v>
      </c>
      <c r="BS406" s="81" t="s">
        <v>753</v>
      </c>
      <c r="BT406" s="81" t="s">
        <v>754</v>
      </c>
      <c r="BU406" s="81">
        <v>12</v>
      </c>
      <c r="BV406" s="81" t="s">
        <v>436</v>
      </c>
      <c r="BW406" s="81" t="s">
        <v>1690</v>
      </c>
      <c r="BX406" s="81">
        <v>1297</v>
      </c>
      <c r="BZ406" s="81" t="s">
        <v>796</v>
      </c>
      <c r="CA406" s="81" t="s">
        <v>797</v>
      </c>
      <c r="CB406" s="81">
        <v>2</v>
      </c>
      <c r="CC406" s="81" t="s">
        <v>436</v>
      </c>
      <c r="CD406" s="81" t="s">
        <v>1690</v>
      </c>
      <c r="CE406" s="81">
        <v>1297</v>
      </c>
      <c r="CG406" s="81" t="s">
        <v>826</v>
      </c>
      <c r="CH406" s="81" t="s">
        <v>827</v>
      </c>
      <c r="CI406" s="81">
        <v>5</v>
      </c>
      <c r="CJ406" s="81" t="s">
        <v>529</v>
      </c>
      <c r="CK406" s="81" t="s">
        <v>1833</v>
      </c>
      <c r="CL406" s="81">
        <v>1023</v>
      </c>
      <c r="CN406" s="81" t="s">
        <v>2054</v>
      </c>
      <c r="CO406" s="81" t="s">
        <v>892</v>
      </c>
      <c r="CP406" s="81">
        <v>12</v>
      </c>
      <c r="CQ406" s="81" t="s">
        <v>529</v>
      </c>
      <c r="CR406" s="81" t="s">
        <v>1170</v>
      </c>
      <c r="CS406" s="81">
        <v>1069</v>
      </c>
      <c r="CU406" s="136" t="s">
        <v>2386</v>
      </c>
      <c r="CV406" s="136" t="s">
        <v>817</v>
      </c>
      <c r="CW406" s="137">
        <v>4</v>
      </c>
      <c r="CX406" s="136" t="s">
        <v>437</v>
      </c>
      <c r="CY406" s="136" t="s">
        <v>2408</v>
      </c>
      <c r="CZ406" s="138">
        <v>1108</v>
      </c>
      <c r="DB406" s="136" t="s">
        <v>747</v>
      </c>
      <c r="DC406" s="136" t="s">
        <v>748</v>
      </c>
      <c r="DD406" s="137">
        <v>24</v>
      </c>
      <c r="DE406" s="136" t="s">
        <v>436</v>
      </c>
      <c r="DF406" s="136" t="s">
        <v>722</v>
      </c>
      <c r="DG406" s="144">
        <v>1543</v>
      </c>
      <c r="DI406" s="136" t="s">
        <v>867</v>
      </c>
      <c r="DJ406" s="136" t="s">
        <v>868</v>
      </c>
      <c r="DK406" s="137">
        <v>4</v>
      </c>
      <c r="DL406" s="136" t="s">
        <v>529</v>
      </c>
      <c r="DM406" s="136" t="s">
        <v>1837</v>
      </c>
      <c r="DN406" s="144">
        <v>1510</v>
      </c>
    </row>
    <row r="407" spans="1:118" x14ac:dyDescent="0.25">
      <c r="A407" s="81" t="s">
        <v>858</v>
      </c>
      <c r="B407" s="81" t="s">
        <v>859</v>
      </c>
      <c r="C407" s="81">
        <v>2</v>
      </c>
      <c r="D407" s="81" t="s">
        <v>529</v>
      </c>
      <c r="E407" s="81" t="s">
        <v>1240</v>
      </c>
      <c r="F407" s="81">
        <v>1378</v>
      </c>
      <c r="H407" s="81" t="s">
        <v>804</v>
      </c>
      <c r="I407" s="81" t="s">
        <v>805</v>
      </c>
      <c r="J407" s="81">
        <v>24</v>
      </c>
      <c r="K407" s="81" t="s">
        <v>1907</v>
      </c>
      <c r="L407" s="81" t="s">
        <v>557</v>
      </c>
      <c r="M407" s="81">
        <v>1527</v>
      </c>
      <c r="O407" s="81" t="s">
        <v>1041</v>
      </c>
      <c r="P407" s="81" t="s">
        <v>1042</v>
      </c>
      <c r="Q407" s="81">
        <v>12</v>
      </c>
      <c r="R407" s="81" t="s">
        <v>529</v>
      </c>
      <c r="S407" s="81" t="s">
        <v>1830</v>
      </c>
      <c r="T407" s="81">
        <v>1028</v>
      </c>
      <c r="V407" s="81" t="s">
        <v>774</v>
      </c>
      <c r="W407" s="81" t="s">
        <v>775</v>
      </c>
      <c r="X407" s="81">
        <v>12</v>
      </c>
      <c r="Y407" s="81" t="s">
        <v>437</v>
      </c>
      <c r="Z407" s="81" t="s">
        <v>1818</v>
      </c>
      <c r="AA407" s="81">
        <v>1247</v>
      </c>
      <c r="AC407" s="81" t="s">
        <v>1061</v>
      </c>
      <c r="AD407" s="81" t="s">
        <v>1062</v>
      </c>
      <c r="AE407" s="81">
        <v>5</v>
      </c>
      <c r="AF407" s="81" t="s">
        <v>529</v>
      </c>
      <c r="AG407" s="81" t="s">
        <v>1099</v>
      </c>
      <c r="AH407" s="81">
        <v>1071</v>
      </c>
      <c r="AJ407" s="81" t="s">
        <v>780</v>
      </c>
      <c r="AK407" s="81" t="s">
        <v>781</v>
      </c>
      <c r="AL407" s="81">
        <v>12</v>
      </c>
      <c r="AM407" s="81" t="s">
        <v>529</v>
      </c>
      <c r="AN407" s="81" t="s">
        <v>1167</v>
      </c>
      <c r="AO407" s="81">
        <v>1031</v>
      </c>
      <c r="AQ407" s="81" t="s">
        <v>942</v>
      </c>
      <c r="AR407" s="81" t="s">
        <v>943</v>
      </c>
      <c r="AS407" s="81">
        <v>12</v>
      </c>
      <c r="AT407" s="81" t="s">
        <v>436</v>
      </c>
      <c r="AU407" s="81" t="s">
        <v>1148</v>
      </c>
      <c r="AV407" s="81">
        <v>1091</v>
      </c>
      <c r="AX407" s="81" t="s">
        <v>1792</v>
      </c>
      <c r="AY407" s="81" t="s">
        <v>1449</v>
      </c>
      <c r="AZ407" s="81">
        <v>1</v>
      </c>
      <c r="BA407" s="81" t="s">
        <v>436</v>
      </c>
      <c r="BB407" s="81" t="s">
        <v>2115</v>
      </c>
      <c r="BC407" s="81">
        <v>1484</v>
      </c>
      <c r="BE407" s="81" t="s">
        <v>852</v>
      </c>
      <c r="BF407" s="81" t="s">
        <v>853</v>
      </c>
      <c r="BG407" s="81">
        <v>12</v>
      </c>
      <c r="BH407" s="81" t="s">
        <v>436</v>
      </c>
      <c r="BI407" s="81" t="s">
        <v>1690</v>
      </c>
      <c r="BJ407" s="81">
        <v>1297</v>
      </c>
      <c r="BL407" s="81" t="s">
        <v>780</v>
      </c>
      <c r="BM407" s="81" t="s">
        <v>781</v>
      </c>
      <c r="BN407" s="81">
        <v>12</v>
      </c>
      <c r="BO407" s="81" t="s">
        <v>436</v>
      </c>
      <c r="BP407" s="81" t="s">
        <v>550</v>
      </c>
      <c r="BQ407" s="81">
        <v>1515</v>
      </c>
      <c r="BS407" s="81" t="s">
        <v>930</v>
      </c>
      <c r="BT407" s="81" t="s">
        <v>931</v>
      </c>
      <c r="BU407" s="81">
        <v>10</v>
      </c>
      <c r="BV407" s="81" t="s">
        <v>529</v>
      </c>
      <c r="BW407" s="81" t="s">
        <v>1192</v>
      </c>
      <c r="BX407" s="81">
        <v>1100</v>
      </c>
      <c r="BZ407" s="81" t="s">
        <v>842</v>
      </c>
      <c r="CA407" s="81" t="s">
        <v>843</v>
      </c>
      <c r="CB407" s="81">
        <v>2</v>
      </c>
      <c r="CC407" s="81" t="s">
        <v>436</v>
      </c>
      <c r="CD407" s="81" t="s">
        <v>1690</v>
      </c>
      <c r="CE407" s="81">
        <v>1297</v>
      </c>
      <c r="CG407" s="81" t="s">
        <v>765</v>
      </c>
      <c r="CH407" s="81" t="s">
        <v>766</v>
      </c>
      <c r="CI407" s="81">
        <v>4</v>
      </c>
      <c r="CJ407" s="81" t="s">
        <v>436</v>
      </c>
      <c r="CK407" s="81" t="s">
        <v>1122</v>
      </c>
      <c r="CL407" s="81">
        <v>1213</v>
      </c>
      <c r="CN407" s="81" t="s">
        <v>729</v>
      </c>
      <c r="CO407" s="81" t="s">
        <v>730</v>
      </c>
      <c r="CP407" s="81">
        <v>1</v>
      </c>
      <c r="CQ407" s="81" t="s">
        <v>529</v>
      </c>
      <c r="CR407" s="81" t="s">
        <v>563</v>
      </c>
      <c r="CS407" s="81">
        <v>1532</v>
      </c>
      <c r="CU407" s="136" t="s">
        <v>2388</v>
      </c>
      <c r="CV407" s="136" t="s">
        <v>865</v>
      </c>
      <c r="CW407" s="137">
        <v>4</v>
      </c>
      <c r="CX407" s="136" t="s">
        <v>437</v>
      </c>
      <c r="CY407" s="136" t="s">
        <v>2408</v>
      </c>
      <c r="CZ407" s="138">
        <v>1108</v>
      </c>
      <c r="DB407" s="136" t="s">
        <v>747</v>
      </c>
      <c r="DC407" s="136" t="s">
        <v>748</v>
      </c>
      <c r="DD407" s="137">
        <v>12</v>
      </c>
      <c r="DE407" s="136" t="s">
        <v>529</v>
      </c>
      <c r="DF407" s="136" t="s">
        <v>1150</v>
      </c>
      <c r="DG407" s="144">
        <v>1185</v>
      </c>
      <c r="DI407" s="136" t="s">
        <v>867</v>
      </c>
      <c r="DJ407" s="136" t="s">
        <v>868</v>
      </c>
      <c r="DK407" s="137">
        <v>4</v>
      </c>
      <c r="DL407" s="136" t="s">
        <v>436</v>
      </c>
      <c r="DM407" s="136" t="s">
        <v>553</v>
      </c>
      <c r="DN407" s="144">
        <v>1521</v>
      </c>
    </row>
    <row r="408" spans="1:118" x14ac:dyDescent="0.25">
      <c r="A408" s="81" t="s">
        <v>1895</v>
      </c>
      <c r="B408" s="81" t="s">
        <v>1407</v>
      </c>
      <c r="C408" s="81">
        <v>4</v>
      </c>
      <c r="D408" s="81" t="s">
        <v>529</v>
      </c>
      <c r="E408" s="81" t="s">
        <v>1240</v>
      </c>
      <c r="F408" s="81">
        <v>1378</v>
      </c>
      <c r="H408" s="81" t="s">
        <v>999</v>
      </c>
      <c r="I408" s="81" t="s">
        <v>1000</v>
      </c>
      <c r="J408" s="81">
        <v>36</v>
      </c>
      <c r="K408" s="81" t="s">
        <v>1907</v>
      </c>
      <c r="L408" s="81" t="s">
        <v>557</v>
      </c>
      <c r="M408" s="81">
        <v>1527</v>
      </c>
      <c r="O408" s="81" t="s">
        <v>1006</v>
      </c>
      <c r="P408" s="81" t="s">
        <v>1007</v>
      </c>
      <c r="Q408" s="81">
        <v>4</v>
      </c>
      <c r="R408" s="81" t="s">
        <v>529</v>
      </c>
      <c r="S408" s="81" t="s">
        <v>1830</v>
      </c>
      <c r="T408" s="81">
        <v>1028</v>
      </c>
      <c r="V408" s="81" t="s">
        <v>960</v>
      </c>
      <c r="W408" s="81" t="s">
        <v>961</v>
      </c>
      <c r="X408" s="81">
        <v>12</v>
      </c>
      <c r="Y408" s="81" t="s">
        <v>436</v>
      </c>
      <c r="Z408" s="81" t="s">
        <v>1749</v>
      </c>
      <c r="AA408" s="81">
        <v>1251</v>
      </c>
      <c r="AC408" s="81" t="s">
        <v>946</v>
      </c>
      <c r="AD408" s="81" t="s">
        <v>947</v>
      </c>
      <c r="AE408" s="81">
        <v>12</v>
      </c>
      <c r="AF408" s="81" t="s">
        <v>529</v>
      </c>
      <c r="AG408" s="81" t="s">
        <v>1761</v>
      </c>
      <c r="AH408" s="81">
        <v>1221</v>
      </c>
      <c r="AJ408" s="81" t="s">
        <v>727</v>
      </c>
      <c r="AK408" s="81" t="s">
        <v>728</v>
      </c>
      <c r="AL408" s="81">
        <v>4</v>
      </c>
      <c r="AM408" s="81" t="s">
        <v>436</v>
      </c>
      <c r="AN408" s="81" t="s">
        <v>1091</v>
      </c>
      <c r="AO408" s="81">
        <v>1332</v>
      </c>
      <c r="AQ408" s="81" t="s">
        <v>893</v>
      </c>
      <c r="AR408" s="81" t="s">
        <v>894</v>
      </c>
      <c r="AS408" s="81">
        <v>12</v>
      </c>
      <c r="AT408" s="81" t="s">
        <v>436</v>
      </c>
      <c r="AU408" s="81" t="s">
        <v>1148</v>
      </c>
      <c r="AV408" s="81">
        <v>1091</v>
      </c>
      <c r="AX408" s="81" t="s">
        <v>1792</v>
      </c>
      <c r="AY408" s="81" t="s">
        <v>1449</v>
      </c>
      <c r="AZ408" s="81">
        <v>8</v>
      </c>
      <c r="BA408" s="81" t="s">
        <v>436</v>
      </c>
      <c r="BB408" s="81" t="s">
        <v>717</v>
      </c>
      <c r="BC408" s="81">
        <v>1538</v>
      </c>
      <c r="BE408" s="81" t="s">
        <v>891</v>
      </c>
      <c r="BF408" s="81" t="s">
        <v>892</v>
      </c>
      <c r="BG408" s="81">
        <v>12</v>
      </c>
      <c r="BH408" s="81" t="s">
        <v>436</v>
      </c>
      <c r="BI408" s="81" t="s">
        <v>1690</v>
      </c>
      <c r="BJ408" s="81">
        <v>1297</v>
      </c>
      <c r="BL408" s="81" t="s">
        <v>747</v>
      </c>
      <c r="BM408" s="81" t="s">
        <v>748</v>
      </c>
      <c r="BN408" s="81">
        <v>12</v>
      </c>
      <c r="BO408" s="81" t="s">
        <v>436</v>
      </c>
      <c r="BP408" s="81" t="s">
        <v>550</v>
      </c>
      <c r="BQ408" s="81">
        <v>1515</v>
      </c>
      <c r="BS408" s="81" t="s">
        <v>755</v>
      </c>
      <c r="BT408" s="81" t="s">
        <v>756</v>
      </c>
      <c r="BU408" s="81">
        <v>12</v>
      </c>
      <c r="BV408" s="81" t="s">
        <v>529</v>
      </c>
      <c r="BW408" s="81" t="s">
        <v>1168</v>
      </c>
      <c r="BX408" s="81">
        <v>1001</v>
      </c>
      <c r="BZ408" s="81" t="s">
        <v>928</v>
      </c>
      <c r="CA408" s="81" t="s">
        <v>929</v>
      </c>
      <c r="CB408" s="81">
        <v>1</v>
      </c>
      <c r="CC408" s="81" t="s">
        <v>529</v>
      </c>
      <c r="CD408" s="81" t="s">
        <v>2180</v>
      </c>
      <c r="CE408" s="81">
        <v>1123</v>
      </c>
      <c r="CG408" s="81" t="s">
        <v>776</v>
      </c>
      <c r="CH408" s="81" t="s">
        <v>777</v>
      </c>
      <c r="CI408" s="81">
        <v>4</v>
      </c>
      <c r="CJ408" s="81" t="s">
        <v>436</v>
      </c>
      <c r="CK408" s="81" t="s">
        <v>1122</v>
      </c>
      <c r="CL408" s="81">
        <v>1213</v>
      </c>
      <c r="CN408" s="81" t="s">
        <v>842</v>
      </c>
      <c r="CO408" s="81" t="s">
        <v>843</v>
      </c>
      <c r="CP408" s="81">
        <v>1</v>
      </c>
      <c r="CQ408" s="81" t="s">
        <v>529</v>
      </c>
      <c r="CR408" s="81" t="s">
        <v>563</v>
      </c>
      <c r="CS408" s="81">
        <v>1532</v>
      </c>
      <c r="CU408" s="136" t="s">
        <v>2389</v>
      </c>
      <c r="CV408" s="136" t="s">
        <v>905</v>
      </c>
      <c r="CW408" s="137">
        <v>2</v>
      </c>
      <c r="CX408" s="136" t="s">
        <v>436</v>
      </c>
      <c r="CY408" s="136" t="s">
        <v>1159</v>
      </c>
      <c r="CZ408" s="138">
        <v>1513</v>
      </c>
      <c r="DB408" s="136" t="s">
        <v>747</v>
      </c>
      <c r="DC408" s="136" t="s">
        <v>748</v>
      </c>
      <c r="DD408" s="137">
        <v>12</v>
      </c>
      <c r="DE408" s="136" t="s">
        <v>529</v>
      </c>
      <c r="DF408" s="136" t="s">
        <v>1867</v>
      </c>
      <c r="DG408" s="144">
        <v>1089</v>
      </c>
      <c r="DI408" s="136" t="s">
        <v>867</v>
      </c>
      <c r="DJ408" s="136" t="s">
        <v>868</v>
      </c>
      <c r="DK408" s="137">
        <v>12</v>
      </c>
      <c r="DL408" s="136" t="s">
        <v>2152</v>
      </c>
      <c r="DM408" s="136" t="s">
        <v>2364</v>
      </c>
      <c r="DN408" s="144">
        <v>1593</v>
      </c>
    </row>
    <row r="409" spans="1:118" x14ac:dyDescent="0.25">
      <c r="A409" s="81" t="s">
        <v>1039</v>
      </c>
      <c r="B409" s="81" t="s">
        <v>1040</v>
      </c>
      <c r="C409" s="81">
        <v>4</v>
      </c>
      <c r="D409" s="81" t="s">
        <v>529</v>
      </c>
      <c r="E409" s="81" t="s">
        <v>1838</v>
      </c>
      <c r="F409" s="81">
        <v>1372</v>
      </c>
      <c r="H409" s="81" t="s">
        <v>2320</v>
      </c>
      <c r="I409" s="81" t="s">
        <v>1059</v>
      </c>
      <c r="J409" s="81">
        <v>24</v>
      </c>
      <c r="K409" s="81" t="s">
        <v>1907</v>
      </c>
      <c r="L409" s="81" t="s">
        <v>557</v>
      </c>
      <c r="M409" s="81">
        <v>1527</v>
      </c>
      <c r="O409" s="81" t="s">
        <v>973</v>
      </c>
      <c r="P409" s="81" t="s">
        <v>974</v>
      </c>
      <c r="Q409" s="81">
        <v>12</v>
      </c>
      <c r="R409" s="81" t="s">
        <v>529</v>
      </c>
      <c r="S409" s="81" t="s">
        <v>1888</v>
      </c>
      <c r="T409" s="81">
        <v>1362</v>
      </c>
      <c r="V409" s="81" t="s">
        <v>988</v>
      </c>
      <c r="W409" s="81" t="s">
        <v>989</v>
      </c>
      <c r="X409" s="81">
        <v>24</v>
      </c>
      <c r="Y409" s="81" t="s">
        <v>436</v>
      </c>
      <c r="Z409" s="81" t="s">
        <v>1749</v>
      </c>
      <c r="AA409" s="81">
        <v>1251</v>
      </c>
      <c r="AC409" s="81" t="s">
        <v>946</v>
      </c>
      <c r="AD409" s="81" t="s">
        <v>947</v>
      </c>
      <c r="AE409" s="81">
        <v>12</v>
      </c>
      <c r="AF409" s="81" t="s">
        <v>529</v>
      </c>
      <c r="AG409" s="81" t="s">
        <v>1093</v>
      </c>
      <c r="AH409" s="81">
        <v>1089</v>
      </c>
      <c r="AJ409" s="81" t="s">
        <v>729</v>
      </c>
      <c r="AK409" s="81" t="s">
        <v>730</v>
      </c>
      <c r="AL409" s="81">
        <v>4</v>
      </c>
      <c r="AM409" s="81" t="s">
        <v>436</v>
      </c>
      <c r="AN409" s="81" t="s">
        <v>1091</v>
      </c>
      <c r="AO409" s="81">
        <v>1332</v>
      </c>
      <c r="AQ409" s="81" t="s">
        <v>891</v>
      </c>
      <c r="AR409" s="81" t="s">
        <v>892</v>
      </c>
      <c r="AS409" s="81">
        <v>12</v>
      </c>
      <c r="AT409" s="81" t="s">
        <v>436</v>
      </c>
      <c r="AU409" s="81" t="s">
        <v>1148</v>
      </c>
      <c r="AV409" s="81">
        <v>1091</v>
      </c>
      <c r="AX409" s="81" t="s">
        <v>1792</v>
      </c>
      <c r="AY409" s="81" t="s">
        <v>1449</v>
      </c>
      <c r="AZ409" s="81">
        <v>4</v>
      </c>
      <c r="BA409" s="81" t="s">
        <v>436</v>
      </c>
      <c r="BB409" s="81" t="s">
        <v>1695</v>
      </c>
      <c r="BC409" s="81">
        <v>1390</v>
      </c>
      <c r="BE409" s="81" t="s">
        <v>792</v>
      </c>
      <c r="BF409" s="81" t="s">
        <v>793</v>
      </c>
      <c r="BG409" s="81">
        <v>2</v>
      </c>
      <c r="BH409" s="81" t="s">
        <v>436</v>
      </c>
      <c r="BI409" s="81" t="s">
        <v>1690</v>
      </c>
      <c r="BJ409" s="81">
        <v>1297</v>
      </c>
      <c r="BL409" s="81" t="s">
        <v>2054</v>
      </c>
      <c r="BM409" s="81" t="s">
        <v>2055</v>
      </c>
      <c r="BN409" s="81">
        <v>12</v>
      </c>
      <c r="BO409" s="81" t="s">
        <v>529</v>
      </c>
      <c r="BP409" s="81" t="s">
        <v>1923</v>
      </c>
      <c r="BQ409" s="81">
        <v>1126</v>
      </c>
      <c r="BS409" s="81" t="s">
        <v>812</v>
      </c>
      <c r="BT409" s="81" t="s">
        <v>813</v>
      </c>
      <c r="BU409" s="81">
        <v>4</v>
      </c>
      <c r="BV409" s="81" t="s">
        <v>529</v>
      </c>
      <c r="BW409" s="81" t="s">
        <v>1192</v>
      </c>
      <c r="BX409" s="81">
        <v>1100</v>
      </c>
      <c r="BZ409" s="81" t="s">
        <v>869</v>
      </c>
      <c r="CA409" s="81" t="s">
        <v>870</v>
      </c>
      <c r="CB409" s="81">
        <v>12</v>
      </c>
      <c r="CC409" s="81" t="s">
        <v>529</v>
      </c>
      <c r="CD409" s="81" t="s">
        <v>2180</v>
      </c>
      <c r="CE409" s="81">
        <v>1123</v>
      </c>
      <c r="CG409" s="81" t="s">
        <v>737</v>
      </c>
      <c r="CH409" s="81" t="s">
        <v>738</v>
      </c>
      <c r="CI409" s="81">
        <v>4</v>
      </c>
      <c r="CJ409" s="81" t="s">
        <v>436</v>
      </c>
      <c r="CK409" s="81" t="s">
        <v>1122</v>
      </c>
      <c r="CL409" s="81">
        <v>1213</v>
      </c>
      <c r="CN409" s="81" t="s">
        <v>1779</v>
      </c>
      <c r="CO409" s="81" t="s">
        <v>853</v>
      </c>
      <c r="CP409" s="81">
        <v>24</v>
      </c>
      <c r="CQ409" s="81" t="s">
        <v>437</v>
      </c>
      <c r="CR409" s="81" t="s">
        <v>2312</v>
      </c>
      <c r="CS409" s="81">
        <v>1247</v>
      </c>
      <c r="CU409" s="136" t="s">
        <v>838</v>
      </c>
      <c r="CV409" s="136" t="s">
        <v>839</v>
      </c>
      <c r="CW409" s="137">
        <v>2</v>
      </c>
      <c r="CX409" s="136" t="s">
        <v>436</v>
      </c>
      <c r="CY409" s="136" t="s">
        <v>1159</v>
      </c>
      <c r="CZ409" s="138">
        <v>1513</v>
      </c>
      <c r="DB409" s="136" t="s">
        <v>747</v>
      </c>
      <c r="DC409" s="136" t="s">
        <v>748</v>
      </c>
      <c r="DD409" s="137">
        <v>12</v>
      </c>
      <c r="DE409" s="136" t="s">
        <v>529</v>
      </c>
      <c r="DF409" s="136" t="s">
        <v>1162</v>
      </c>
      <c r="DG409" s="144">
        <v>1054</v>
      </c>
      <c r="DI409" s="136" t="s">
        <v>867</v>
      </c>
      <c r="DJ409" s="136" t="s">
        <v>868</v>
      </c>
      <c r="DK409" s="137">
        <v>6</v>
      </c>
      <c r="DL409" s="136" t="s">
        <v>437</v>
      </c>
      <c r="DM409" s="136" t="s">
        <v>1707</v>
      </c>
      <c r="DN409" s="144">
        <v>1110</v>
      </c>
    </row>
    <row r="410" spans="1:118" x14ac:dyDescent="0.25">
      <c r="A410" s="81" t="s">
        <v>816</v>
      </c>
      <c r="B410" s="81" t="s">
        <v>817</v>
      </c>
      <c r="C410" s="81">
        <v>4</v>
      </c>
      <c r="D410" s="81" t="s">
        <v>529</v>
      </c>
      <c r="E410" s="81" t="s">
        <v>1838</v>
      </c>
      <c r="F410" s="81">
        <v>1372</v>
      </c>
      <c r="H410" s="81" t="s">
        <v>1060</v>
      </c>
      <c r="I410" s="81" t="s">
        <v>787</v>
      </c>
      <c r="J410" s="81">
        <v>24</v>
      </c>
      <c r="K410" s="81" t="s">
        <v>1907</v>
      </c>
      <c r="L410" s="81" t="s">
        <v>557</v>
      </c>
      <c r="M410" s="81">
        <v>1527</v>
      </c>
      <c r="O410" s="81" t="s">
        <v>741</v>
      </c>
      <c r="P410" s="81" t="s">
        <v>742</v>
      </c>
      <c r="Q410" s="81">
        <v>6</v>
      </c>
      <c r="R410" s="81" t="s">
        <v>529</v>
      </c>
      <c r="S410" s="81" t="s">
        <v>1214</v>
      </c>
      <c r="T410" s="81">
        <v>1209</v>
      </c>
      <c r="V410" s="81" t="s">
        <v>751</v>
      </c>
      <c r="W410" s="81" t="s">
        <v>752</v>
      </c>
      <c r="X410" s="81">
        <v>24</v>
      </c>
      <c r="Y410" s="81" t="s">
        <v>436</v>
      </c>
      <c r="Z410" s="81" t="s">
        <v>1749</v>
      </c>
      <c r="AA410" s="81">
        <v>1251</v>
      </c>
      <c r="AC410" s="81" t="s">
        <v>832</v>
      </c>
      <c r="AD410" s="81" t="s">
        <v>833</v>
      </c>
      <c r="AE410" s="81">
        <v>2</v>
      </c>
      <c r="AF410" s="81" t="s">
        <v>436</v>
      </c>
      <c r="AG410" s="81" t="s">
        <v>1679</v>
      </c>
      <c r="AH410" s="81">
        <v>1169</v>
      </c>
      <c r="AJ410" s="81" t="s">
        <v>731</v>
      </c>
      <c r="AK410" s="81" t="s">
        <v>732</v>
      </c>
      <c r="AL410" s="81">
        <v>6</v>
      </c>
      <c r="AM410" s="81" t="s">
        <v>436</v>
      </c>
      <c r="AN410" s="81" t="s">
        <v>1091</v>
      </c>
      <c r="AO410" s="81">
        <v>1332</v>
      </c>
      <c r="AQ410" s="81" t="s">
        <v>745</v>
      </c>
      <c r="AR410" s="81" t="s">
        <v>746</v>
      </c>
      <c r="AS410" s="81">
        <v>12</v>
      </c>
      <c r="AT410" s="81" t="s">
        <v>436</v>
      </c>
      <c r="AU410" s="81" t="s">
        <v>1148</v>
      </c>
      <c r="AV410" s="81">
        <v>1091</v>
      </c>
      <c r="AX410" s="81" t="s">
        <v>1792</v>
      </c>
      <c r="AY410" s="81" t="s">
        <v>1449</v>
      </c>
      <c r="AZ410" s="81">
        <v>1</v>
      </c>
      <c r="BA410" s="81" t="s">
        <v>436</v>
      </c>
      <c r="BB410" s="81" t="s">
        <v>1222</v>
      </c>
      <c r="BC410" s="81">
        <v>1223</v>
      </c>
      <c r="BE410" s="81" t="s">
        <v>842</v>
      </c>
      <c r="BF410" s="81" t="s">
        <v>843</v>
      </c>
      <c r="BG410" s="81">
        <v>2</v>
      </c>
      <c r="BH410" s="81" t="s">
        <v>436</v>
      </c>
      <c r="BI410" s="81" t="s">
        <v>1690</v>
      </c>
      <c r="BJ410" s="81">
        <v>1297</v>
      </c>
      <c r="BL410" s="81" t="s">
        <v>804</v>
      </c>
      <c r="BM410" s="81" t="s">
        <v>805</v>
      </c>
      <c r="BN410" s="81">
        <v>12</v>
      </c>
      <c r="BO410" s="81" t="s">
        <v>529</v>
      </c>
      <c r="BP410" s="81" t="s">
        <v>1923</v>
      </c>
      <c r="BQ410" s="81">
        <v>1126</v>
      </c>
      <c r="BS410" s="81" t="s">
        <v>860</v>
      </c>
      <c r="BT410" s="81" t="s">
        <v>861</v>
      </c>
      <c r="BU410" s="81">
        <v>2</v>
      </c>
      <c r="BV410" s="81" t="s">
        <v>529</v>
      </c>
      <c r="BW410" s="81" t="s">
        <v>1115</v>
      </c>
      <c r="BX410" s="81">
        <v>1487</v>
      </c>
      <c r="BZ410" s="81" t="s">
        <v>772</v>
      </c>
      <c r="CA410" s="81" t="s">
        <v>773</v>
      </c>
      <c r="CB410" s="81">
        <v>4</v>
      </c>
      <c r="CC410" s="81" t="s">
        <v>529</v>
      </c>
      <c r="CD410" s="81" t="s">
        <v>2180</v>
      </c>
      <c r="CE410" s="81">
        <v>1123</v>
      </c>
      <c r="CG410" s="81" t="s">
        <v>729</v>
      </c>
      <c r="CH410" s="81" t="s">
        <v>730</v>
      </c>
      <c r="CI410" s="81">
        <v>4</v>
      </c>
      <c r="CJ410" s="81" t="s">
        <v>436</v>
      </c>
      <c r="CK410" s="81" t="s">
        <v>1122</v>
      </c>
      <c r="CL410" s="81">
        <v>1213</v>
      </c>
      <c r="CN410" s="81" t="s">
        <v>2264</v>
      </c>
      <c r="CO410" s="81" t="s">
        <v>896</v>
      </c>
      <c r="CP410" s="81">
        <v>12</v>
      </c>
      <c r="CQ410" s="81" t="s">
        <v>437</v>
      </c>
      <c r="CR410" s="81" t="s">
        <v>2312</v>
      </c>
      <c r="CS410" s="81">
        <v>1247</v>
      </c>
      <c r="CU410" s="136" t="s">
        <v>893</v>
      </c>
      <c r="CV410" s="136" t="s">
        <v>894</v>
      </c>
      <c r="CW410" s="137">
        <v>12</v>
      </c>
      <c r="CX410" s="136" t="s">
        <v>529</v>
      </c>
      <c r="CY410" s="136" t="s">
        <v>1157</v>
      </c>
      <c r="CZ410" s="138">
        <v>1399</v>
      </c>
      <c r="DB410" s="136" t="s">
        <v>747</v>
      </c>
      <c r="DC410" s="136" t="s">
        <v>748</v>
      </c>
      <c r="DD410" s="137">
        <v>12</v>
      </c>
      <c r="DE410" s="136" t="s">
        <v>529</v>
      </c>
      <c r="DF410" s="136" t="s">
        <v>1135</v>
      </c>
      <c r="DG410" s="144">
        <v>1412</v>
      </c>
      <c r="DI410" s="136" t="s">
        <v>967</v>
      </c>
      <c r="DJ410" s="136" t="s">
        <v>968</v>
      </c>
      <c r="DK410" s="137">
        <v>4</v>
      </c>
      <c r="DL410" s="136" t="s">
        <v>437</v>
      </c>
      <c r="DM410" s="136" t="s">
        <v>1701</v>
      </c>
      <c r="DN410" s="144">
        <v>1191</v>
      </c>
    </row>
    <row r="411" spans="1:118" x14ac:dyDescent="0.25">
      <c r="A411" s="81" t="s">
        <v>743</v>
      </c>
      <c r="B411" s="81" t="s">
        <v>744</v>
      </c>
      <c r="C411" s="81">
        <v>12</v>
      </c>
      <c r="D411" s="81" t="s">
        <v>529</v>
      </c>
      <c r="E411" s="81" t="s">
        <v>1888</v>
      </c>
      <c r="F411" s="81">
        <v>1362</v>
      </c>
      <c r="H411" s="81" t="s">
        <v>788</v>
      </c>
      <c r="I411" s="81" t="s">
        <v>789</v>
      </c>
      <c r="J411" s="81">
        <v>24</v>
      </c>
      <c r="K411" s="81" t="s">
        <v>1907</v>
      </c>
      <c r="L411" s="81" t="s">
        <v>557</v>
      </c>
      <c r="M411" s="81">
        <v>1527</v>
      </c>
      <c r="O411" s="81" t="s">
        <v>852</v>
      </c>
      <c r="P411" s="81" t="s">
        <v>853</v>
      </c>
      <c r="Q411" s="81">
        <v>12</v>
      </c>
      <c r="R411" s="81" t="s">
        <v>529</v>
      </c>
      <c r="S411" s="81" t="s">
        <v>1214</v>
      </c>
      <c r="T411" s="81">
        <v>1209</v>
      </c>
      <c r="V411" s="81" t="s">
        <v>804</v>
      </c>
      <c r="W411" s="81" t="s">
        <v>805</v>
      </c>
      <c r="X411" s="81">
        <v>48</v>
      </c>
      <c r="Y411" s="81" t="s">
        <v>436</v>
      </c>
      <c r="Z411" s="81" t="s">
        <v>1749</v>
      </c>
      <c r="AA411" s="81">
        <v>1251</v>
      </c>
      <c r="AC411" s="81" t="s">
        <v>946</v>
      </c>
      <c r="AD411" s="81" t="s">
        <v>947</v>
      </c>
      <c r="AE411" s="81">
        <v>12</v>
      </c>
      <c r="AF411" s="81" t="s">
        <v>529</v>
      </c>
      <c r="AG411" s="81" t="s">
        <v>1203</v>
      </c>
      <c r="AH411" s="81">
        <v>1440</v>
      </c>
      <c r="AJ411" s="81" t="s">
        <v>733</v>
      </c>
      <c r="AK411" s="81" t="s">
        <v>734</v>
      </c>
      <c r="AL411" s="81">
        <v>1</v>
      </c>
      <c r="AM411" s="81" t="s">
        <v>529</v>
      </c>
      <c r="AN411" s="81" t="s">
        <v>1092</v>
      </c>
      <c r="AO411" s="81">
        <v>1209</v>
      </c>
      <c r="AQ411" s="81" t="s">
        <v>2323</v>
      </c>
      <c r="AR411" s="81" t="s">
        <v>851</v>
      </c>
      <c r="AS411" s="81">
        <v>8</v>
      </c>
      <c r="AT411" s="81" t="s">
        <v>436</v>
      </c>
      <c r="AU411" s="81" t="s">
        <v>1148</v>
      </c>
      <c r="AV411" s="81">
        <v>1091</v>
      </c>
      <c r="AX411" s="81" t="s">
        <v>1792</v>
      </c>
      <c r="AY411" s="81" t="s">
        <v>1449</v>
      </c>
      <c r="AZ411" s="81">
        <v>2</v>
      </c>
      <c r="BA411" s="81" t="s">
        <v>436</v>
      </c>
      <c r="BB411" s="81" t="s">
        <v>1097</v>
      </c>
      <c r="BC411" s="81">
        <v>1392</v>
      </c>
      <c r="BE411" s="81" t="s">
        <v>816</v>
      </c>
      <c r="BF411" s="81" t="s">
        <v>817</v>
      </c>
      <c r="BG411" s="81">
        <v>8</v>
      </c>
      <c r="BH411" s="81" t="s">
        <v>436</v>
      </c>
      <c r="BI411" s="81" t="s">
        <v>1108</v>
      </c>
      <c r="BJ411" s="81">
        <v>1240</v>
      </c>
      <c r="BL411" s="81" t="s">
        <v>960</v>
      </c>
      <c r="BM411" s="81" t="s">
        <v>961</v>
      </c>
      <c r="BN411" s="81">
        <v>12</v>
      </c>
      <c r="BO411" s="81" t="s">
        <v>436</v>
      </c>
      <c r="BP411" s="81" t="s">
        <v>1745</v>
      </c>
      <c r="BQ411" s="81">
        <v>1076</v>
      </c>
      <c r="BS411" s="81" t="s">
        <v>862</v>
      </c>
      <c r="BT411" s="81" t="s">
        <v>863</v>
      </c>
      <c r="BU411" s="81">
        <v>2</v>
      </c>
      <c r="BV411" s="81" t="s">
        <v>529</v>
      </c>
      <c r="BW411" s="81" t="s">
        <v>1115</v>
      </c>
      <c r="BX411" s="81">
        <v>1487</v>
      </c>
      <c r="BZ411" s="81" t="s">
        <v>733</v>
      </c>
      <c r="CA411" s="81" t="s">
        <v>734</v>
      </c>
      <c r="CB411" s="81">
        <v>1</v>
      </c>
      <c r="CC411" s="81" t="s">
        <v>529</v>
      </c>
      <c r="CD411" s="81" t="s">
        <v>2180</v>
      </c>
      <c r="CE411" s="81">
        <v>1123</v>
      </c>
      <c r="CG411" s="81" t="s">
        <v>895</v>
      </c>
      <c r="CH411" s="81" t="s">
        <v>896</v>
      </c>
      <c r="CI411" s="81">
        <v>12</v>
      </c>
      <c r="CJ411" s="81" t="s">
        <v>436</v>
      </c>
      <c r="CK411" s="81" t="s">
        <v>1122</v>
      </c>
      <c r="CL411" s="81">
        <v>1213</v>
      </c>
      <c r="CN411" s="81" t="s">
        <v>908</v>
      </c>
      <c r="CO411" s="81" t="s">
        <v>909</v>
      </c>
      <c r="CP411" s="81">
        <v>12</v>
      </c>
      <c r="CQ411" s="81" t="s">
        <v>437</v>
      </c>
      <c r="CR411" s="81" t="s">
        <v>2312</v>
      </c>
      <c r="CS411" s="81">
        <v>1247</v>
      </c>
      <c r="CU411" s="136" t="s">
        <v>2390</v>
      </c>
      <c r="CV411" s="136" t="s">
        <v>793</v>
      </c>
      <c r="CW411" s="137">
        <v>2</v>
      </c>
      <c r="CX411" s="136" t="s">
        <v>436</v>
      </c>
      <c r="CY411" s="136" t="s">
        <v>1868</v>
      </c>
      <c r="CZ411" s="138">
        <v>1189</v>
      </c>
      <c r="DB411" s="136" t="s">
        <v>747</v>
      </c>
      <c r="DC411" s="136" t="s">
        <v>748</v>
      </c>
      <c r="DD411" s="137">
        <v>12</v>
      </c>
      <c r="DE411" s="136" t="s">
        <v>436</v>
      </c>
      <c r="DF411" s="136" t="s">
        <v>2061</v>
      </c>
      <c r="DG411" s="144">
        <v>1197</v>
      </c>
      <c r="DI411" s="136" t="s">
        <v>862</v>
      </c>
      <c r="DJ411" s="136" t="s">
        <v>863</v>
      </c>
      <c r="DK411" s="137">
        <v>24</v>
      </c>
      <c r="DL411" s="136" t="s">
        <v>1173</v>
      </c>
      <c r="DM411" s="136" t="s">
        <v>2316</v>
      </c>
      <c r="DN411" s="144">
        <v>0</v>
      </c>
    </row>
    <row r="412" spans="1:118" x14ac:dyDescent="0.25">
      <c r="A412" s="81" t="s">
        <v>757</v>
      </c>
      <c r="B412" s="81" t="s">
        <v>758</v>
      </c>
      <c r="C412" s="81">
        <v>12</v>
      </c>
      <c r="D412" s="81" t="s">
        <v>437</v>
      </c>
      <c r="E412" s="81" t="s">
        <v>1210</v>
      </c>
      <c r="F412" s="81">
        <v>1351</v>
      </c>
      <c r="H412" s="81" t="s">
        <v>2319</v>
      </c>
      <c r="I412" s="81" t="s">
        <v>844</v>
      </c>
      <c r="J412" s="81">
        <v>10</v>
      </c>
      <c r="K412" s="81" t="s">
        <v>1907</v>
      </c>
      <c r="L412" s="81" t="s">
        <v>557</v>
      </c>
      <c r="M412" s="81">
        <v>1527</v>
      </c>
      <c r="O412" s="81" t="s">
        <v>860</v>
      </c>
      <c r="P412" s="81" t="s">
        <v>861</v>
      </c>
      <c r="Q412" s="81">
        <v>4</v>
      </c>
      <c r="R412" s="81" t="s">
        <v>529</v>
      </c>
      <c r="S412" s="81" t="s">
        <v>1214</v>
      </c>
      <c r="T412" s="81">
        <v>1209</v>
      </c>
      <c r="V412" s="81" t="s">
        <v>875</v>
      </c>
      <c r="W412" s="81" t="s">
        <v>876</v>
      </c>
      <c r="X412" s="81">
        <v>12</v>
      </c>
      <c r="Y412" s="81" t="s">
        <v>436</v>
      </c>
      <c r="Z412" s="81" t="s">
        <v>1749</v>
      </c>
      <c r="AA412" s="81">
        <v>1251</v>
      </c>
      <c r="AC412" s="81" t="s">
        <v>999</v>
      </c>
      <c r="AD412" s="81" t="s">
        <v>1000</v>
      </c>
      <c r="AE412" s="81">
        <v>12</v>
      </c>
      <c r="AF412" s="81" t="s">
        <v>529</v>
      </c>
      <c r="AG412" s="81" t="s">
        <v>1761</v>
      </c>
      <c r="AH412" s="81">
        <v>1221</v>
      </c>
      <c r="AJ412" s="81" t="s">
        <v>847</v>
      </c>
      <c r="AK412" s="81" t="s">
        <v>848</v>
      </c>
      <c r="AL412" s="81">
        <v>6</v>
      </c>
      <c r="AM412" s="81" t="s">
        <v>529</v>
      </c>
      <c r="AN412" s="81" t="s">
        <v>1103</v>
      </c>
      <c r="AO412" s="81">
        <v>1019</v>
      </c>
      <c r="AQ412" s="81" t="s">
        <v>2319</v>
      </c>
      <c r="AR412" s="81" t="s">
        <v>844</v>
      </c>
      <c r="AS412" s="81">
        <v>8</v>
      </c>
      <c r="AT412" s="81" t="s">
        <v>436</v>
      </c>
      <c r="AU412" s="81" t="s">
        <v>1148</v>
      </c>
      <c r="AV412" s="81">
        <v>1091</v>
      </c>
      <c r="AX412" s="81" t="s">
        <v>1792</v>
      </c>
      <c r="AY412" s="81" t="s">
        <v>1449</v>
      </c>
      <c r="AZ412" s="81">
        <v>1</v>
      </c>
      <c r="BA412" s="81" t="s">
        <v>436</v>
      </c>
      <c r="BB412" s="81" t="s">
        <v>1684</v>
      </c>
      <c r="BC412" s="81">
        <v>1113</v>
      </c>
      <c r="BE412" s="81" t="s">
        <v>852</v>
      </c>
      <c r="BF412" s="81" t="s">
        <v>853</v>
      </c>
      <c r="BG412" s="81">
        <v>12</v>
      </c>
      <c r="BH412" s="81" t="s">
        <v>436</v>
      </c>
      <c r="BI412" s="81" t="s">
        <v>1108</v>
      </c>
      <c r="BJ412" s="81">
        <v>1240</v>
      </c>
      <c r="BL412" s="81" t="s">
        <v>747</v>
      </c>
      <c r="BM412" s="81" t="s">
        <v>748</v>
      </c>
      <c r="BN412" s="81">
        <v>12</v>
      </c>
      <c r="BO412" s="81" t="s">
        <v>436</v>
      </c>
      <c r="BP412" s="81" t="s">
        <v>1745</v>
      </c>
      <c r="BQ412" s="81">
        <v>1076</v>
      </c>
      <c r="BS412" s="81" t="s">
        <v>776</v>
      </c>
      <c r="BT412" s="81" t="s">
        <v>777</v>
      </c>
      <c r="BU412" s="81">
        <v>2</v>
      </c>
      <c r="BV412" s="81" t="s">
        <v>529</v>
      </c>
      <c r="BW412" s="81" t="s">
        <v>1115</v>
      </c>
      <c r="BX412" s="81">
        <v>1487</v>
      </c>
      <c r="BZ412" s="81" t="s">
        <v>733</v>
      </c>
      <c r="CA412" s="81" t="s">
        <v>734</v>
      </c>
      <c r="CB412" s="81">
        <v>4</v>
      </c>
      <c r="CC412" s="81" t="s">
        <v>529</v>
      </c>
      <c r="CD412" s="81" t="s">
        <v>2180</v>
      </c>
      <c r="CE412" s="81">
        <v>1123</v>
      </c>
      <c r="CG412" s="81" t="s">
        <v>745</v>
      </c>
      <c r="CH412" s="81" t="s">
        <v>746</v>
      </c>
      <c r="CI412" s="81">
        <v>12</v>
      </c>
      <c r="CJ412" s="81" t="s">
        <v>436</v>
      </c>
      <c r="CK412" s="81" t="s">
        <v>1122</v>
      </c>
      <c r="CL412" s="81">
        <v>1213</v>
      </c>
      <c r="CN412" s="81" t="s">
        <v>2266</v>
      </c>
      <c r="CO412" s="81" t="s">
        <v>2305</v>
      </c>
      <c r="CP412" s="81">
        <v>4</v>
      </c>
      <c r="CQ412" s="81" t="s">
        <v>436</v>
      </c>
      <c r="CR412" s="81" t="s">
        <v>1122</v>
      </c>
      <c r="CS412" s="81">
        <v>1213</v>
      </c>
      <c r="CU412" s="136" t="s">
        <v>810</v>
      </c>
      <c r="CV412" s="136" t="s">
        <v>811</v>
      </c>
      <c r="CW412" s="137">
        <v>2</v>
      </c>
      <c r="CX412" s="136" t="s">
        <v>529</v>
      </c>
      <c r="CY412" s="136" t="s">
        <v>1807</v>
      </c>
      <c r="CZ412" s="138">
        <v>1510</v>
      </c>
      <c r="DB412" s="136" t="s">
        <v>747</v>
      </c>
      <c r="DC412" s="136" t="s">
        <v>748</v>
      </c>
      <c r="DD412" s="137">
        <v>12</v>
      </c>
      <c r="DE412" s="136" t="s">
        <v>529</v>
      </c>
      <c r="DF412" s="136" t="s">
        <v>1170</v>
      </c>
      <c r="DG412" s="144">
        <v>1069</v>
      </c>
      <c r="DI412" s="136" t="s">
        <v>862</v>
      </c>
      <c r="DJ412" s="136" t="s">
        <v>863</v>
      </c>
      <c r="DK412" s="137">
        <v>6</v>
      </c>
      <c r="DL412" s="136" t="s">
        <v>437</v>
      </c>
      <c r="DM412" s="136" t="s">
        <v>1823</v>
      </c>
      <c r="DN412" s="144">
        <v>1259</v>
      </c>
    </row>
    <row r="413" spans="1:118" x14ac:dyDescent="0.25">
      <c r="A413" s="81" t="s">
        <v>770</v>
      </c>
      <c r="B413" s="81" t="s">
        <v>771</v>
      </c>
      <c r="C413" s="81">
        <v>4</v>
      </c>
      <c r="D413" s="81" t="s">
        <v>437</v>
      </c>
      <c r="E413" s="81" t="s">
        <v>1210</v>
      </c>
      <c r="F413" s="81">
        <v>1351</v>
      </c>
      <c r="H413" s="81" t="s">
        <v>2321</v>
      </c>
      <c r="I413" s="81" t="s">
        <v>901</v>
      </c>
      <c r="J413" s="81">
        <v>10</v>
      </c>
      <c r="K413" s="81" t="s">
        <v>1907</v>
      </c>
      <c r="L413" s="81" t="s">
        <v>557</v>
      </c>
      <c r="M413" s="81">
        <v>1527</v>
      </c>
      <c r="O413" s="81" t="s">
        <v>1793</v>
      </c>
      <c r="P413" s="81" t="s">
        <v>1436</v>
      </c>
      <c r="Q413" s="81">
        <v>4</v>
      </c>
      <c r="R413" s="81" t="s">
        <v>529</v>
      </c>
      <c r="S413" s="81" t="s">
        <v>1214</v>
      </c>
      <c r="T413" s="81">
        <v>1209</v>
      </c>
      <c r="V413" s="81" t="s">
        <v>832</v>
      </c>
      <c r="W413" s="81" t="s">
        <v>833</v>
      </c>
      <c r="X413" s="81">
        <v>10</v>
      </c>
      <c r="Y413" s="81" t="s">
        <v>436</v>
      </c>
      <c r="Z413" s="81" t="s">
        <v>1749</v>
      </c>
      <c r="AA413" s="81">
        <v>1251</v>
      </c>
      <c r="AC413" s="81" t="s">
        <v>770</v>
      </c>
      <c r="AD413" s="81" t="s">
        <v>771</v>
      </c>
      <c r="AE413" s="81">
        <v>4</v>
      </c>
      <c r="AF413" s="81" t="s">
        <v>437</v>
      </c>
      <c r="AG413" s="81" t="s">
        <v>1701</v>
      </c>
      <c r="AH413" s="81">
        <v>1191</v>
      </c>
      <c r="AJ413" s="81" t="s">
        <v>770</v>
      </c>
      <c r="AK413" s="81" t="s">
        <v>771</v>
      </c>
      <c r="AL413" s="81">
        <v>4</v>
      </c>
      <c r="AM413" s="81" t="s">
        <v>529</v>
      </c>
      <c r="AN413" s="81" t="s">
        <v>1103</v>
      </c>
      <c r="AO413" s="81">
        <v>1019</v>
      </c>
      <c r="AQ413" s="81" t="s">
        <v>790</v>
      </c>
      <c r="AR413" s="81" t="s">
        <v>791</v>
      </c>
      <c r="AS413" s="81">
        <v>4</v>
      </c>
      <c r="AT413" s="81" t="s">
        <v>436</v>
      </c>
      <c r="AU413" s="81" t="s">
        <v>1148</v>
      </c>
      <c r="AV413" s="81">
        <v>1091</v>
      </c>
      <c r="AX413" s="81" t="s">
        <v>1792</v>
      </c>
      <c r="AY413" s="81" t="s">
        <v>1449</v>
      </c>
      <c r="AZ413" s="81">
        <v>1</v>
      </c>
      <c r="BA413" s="81" t="s">
        <v>436</v>
      </c>
      <c r="BB413" s="81" t="s">
        <v>1693</v>
      </c>
      <c r="BC413" s="81">
        <v>1518</v>
      </c>
      <c r="BE413" s="81" t="s">
        <v>891</v>
      </c>
      <c r="BF413" s="81" t="s">
        <v>892</v>
      </c>
      <c r="BG413" s="81">
        <v>12</v>
      </c>
      <c r="BH413" s="81" t="s">
        <v>436</v>
      </c>
      <c r="BI413" s="81" t="s">
        <v>1108</v>
      </c>
      <c r="BJ413" s="81">
        <v>1240</v>
      </c>
      <c r="BL413" s="81" t="s">
        <v>780</v>
      </c>
      <c r="BM413" s="81" t="s">
        <v>781</v>
      </c>
      <c r="BN413" s="81">
        <v>12</v>
      </c>
      <c r="BO413" s="81" t="s">
        <v>529</v>
      </c>
      <c r="BP413" s="81" t="s">
        <v>1708</v>
      </c>
      <c r="BQ413" s="81">
        <v>1504</v>
      </c>
      <c r="BS413" s="81" t="s">
        <v>902</v>
      </c>
      <c r="BT413" s="81" t="s">
        <v>903</v>
      </c>
      <c r="BU413" s="81">
        <v>2</v>
      </c>
      <c r="BV413" s="81" t="s">
        <v>529</v>
      </c>
      <c r="BW413" s="81" t="s">
        <v>1115</v>
      </c>
      <c r="BX413" s="81">
        <v>1487</v>
      </c>
      <c r="BZ413" s="81" t="s">
        <v>743</v>
      </c>
      <c r="CA413" s="81" t="s">
        <v>744</v>
      </c>
      <c r="CB413" s="81">
        <v>12</v>
      </c>
      <c r="CC413" s="81" t="s">
        <v>529</v>
      </c>
      <c r="CD413" s="81" t="s">
        <v>2180</v>
      </c>
      <c r="CE413" s="81">
        <v>1123</v>
      </c>
      <c r="CG413" s="81" t="s">
        <v>852</v>
      </c>
      <c r="CH413" s="81" t="s">
        <v>853</v>
      </c>
      <c r="CI413" s="81">
        <v>24</v>
      </c>
      <c r="CJ413" s="81" t="s">
        <v>436</v>
      </c>
      <c r="CK413" s="81" t="s">
        <v>1177</v>
      </c>
      <c r="CL413" s="81">
        <v>1045</v>
      </c>
      <c r="CN413" s="81" t="s">
        <v>2267</v>
      </c>
      <c r="CO413" s="81" t="s">
        <v>2306</v>
      </c>
      <c r="CP413" s="81">
        <v>4</v>
      </c>
      <c r="CQ413" s="81" t="s">
        <v>436</v>
      </c>
      <c r="CR413" s="81" t="s">
        <v>1122</v>
      </c>
      <c r="CS413" s="81">
        <v>1213</v>
      </c>
      <c r="CU413" s="136" t="s">
        <v>893</v>
      </c>
      <c r="CV413" s="136" t="s">
        <v>894</v>
      </c>
      <c r="CW413" s="137">
        <v>12</v>
      </c>
      <c r="CX413" s="136" t="s">
        <v>436</v>
      </c>
      <c r="CY413" s="136" t="s">
        <v>1159</v>
      </c>
      <c r="CZ413" s="138">
        <v>1513</v>
      </c>
      <c r="DB413" s="136" t="s">
        <v>747</v>
      </c>
      <c r="DC413" s="136" t="s">
        <v>748</v>
      </c>
      <c r="DD413" s="137">
        <v>12</v>
      </c>
      <c r="DE413" s="136" t="s">
        <v>437</v>
      </c>
      <c r="DF413" s="136" t="s">
        <v>1184</v>
      </c>
      <c r="DG413" s="144">
        <v>1078</v>
      </c>
      <c r="DI413" s="136" t="s">
        <v>862</v>
      </c>
      <c r="DJ413" s="136" t="s">
        <v>863</v>
      </c>
      <c r="DK413" s="137">
        <v>60</v>
      </c>
      <c r="DL413" s="136" t="s">
        <v>2152</v>
      </c>
      <c r="DM413" s="136" t="s">
        <v>2364</v>
      </c>
      <c r="DN413" s="144">
        <v>1593</v>
      </c>
    </row>
    <row r="414" spans="1:118" x14ac:dyDescent="0.25">
      <c r="A414" s="81" t="s">
        <v>830</v>
      </c>
      <c r="B414" s="81" t="s">
        <v>831</v>
      </c>
      <c r="C414" s="81">
        <v>4</v>
      </c>
      <c r="D414" s="81" t="s">
        <v>437</v>
      </c>
      <c r="E414" s="81" t="s">
        <v>1210</v>
      </c>
      <c r="F414" s="81">
        <v>1351</v>
      </c>
      <c r="H414" s="81" t="s">
        <v>749</v>
      </c>
      <c r="I414" s="81" t="s">
        <v>750</v>
      </c>
      <c r="J414" s="81">
        <v>24</v>
      </c>
      <c r="K414" s="81" t="s">
        <v>1907</v>
      </c>
      <c r="L414" s="81" t="s">
        <v>557</v>
      </c>
      <c r="M414" s="81">
        <v>1527</v>
      </c>
      <c r="O414" s="81" t="s">
        <v>2230</v>
      </c>
      <c r="P414" s="81" t="s">
        <v>866</v>
      </c>
      <c r="Q414" s="81">
        <v>6</v>
      </c>
      <c r="R414" s="81" t="s">
        <v>436</v>
      </c>
      <c r="S414" s="81" t="s">
        <v>1230</v>
      </c>
      <c r="T414" s="81">
        <v>1195</v>
      </c>
      <c r="V414" s="81" t="s">
        <v>979</v>
      </c>
      <c r="W414" s="81" t="s">
        <v>980</v>
      </c>
      <c r="X414" s="81">
        <v>12</v>
      </c>
      <c r="Y414" s="81" t="s">
        <v>436</v>
      </c>
      <c r="Z414" s="81" t="s">
        <v>1096</v>
      </c>
      <c r="AA414" s="81">
        <v>1253</v>
      </c>
      <c r="AC414" s="81" t="s">
        <v>946</v>
      </c>
      <c r="AD414" s="81" t="s">
        <v>947</v>
      </c>
      <c r="AE414" s="81">
        <v>12</v>
      </c>
      <c r="AF414" s="81" t="s">
        <v>529</v>
      </c>
      <c r="AG414" s="81" t="s">
        <v>1763</v>
      </c>
      <c r="AH414" s="81">
        <v>1086</v>
      </c>
      <c r="AJ414" s="81" t="s">
        <v>818</v>
      </c>
      <c r="AK414" s="81" t="s">
        <v>819</v>
      </c>
      <c r="AL414" s="81">
        <v>4</v>
      </c>
      <c r="AM414" s="81" t="s">
        <v>529</v>
      </c>
      <c r="AN414" s="81" t="s">
        <v>1103</v>
      </c>
      <c r="AO414" s="81">
        <v>1019</v>
      </c>
      <c r="AQ414" s="81" t="s">
        <v>854</v>
      </c>
      <c r="AR414" s="81" t="s">
        <v>855</v>
      </c>
      <c r="AS414" s="81">
        <v>8</v>
      </c>
      <c r="AT414" s="81" t="s">
        <v>436</v>
      </c>
      <c r="AU414" s="81" t="s">
        <v>1148</v>
      </c>
      <c r="AV414" s="81">
        <v>1091</v>
      </c>
      <c r="AX414" s="81" t="s">
        <v>1792</v>
      </c>
      <c r="AY414" s="81" t="s">
        <v>1449</v>
      </c>
      <c r="AZ414" s="81">
        <v>2</v>
      </c>
      <c r="BA414" s="81" t="s">
        <v>529</v>
      </c>
      <c r="BB414" s="81" t="s">
        <v>1167</v>
      </c>
      <c r="BC414" s="81">
        <v>1031</v>
      </c>
      <c r="BE414" s="81" t="s">
        <v>895</v>
      </c>
      <c r="BF414" s="81" t="s">
        <v>896</v>
      </c>
      <c r="BG414" s="81">
        <v>12</v>
      </c>
      <c r="BH414" s="81" t="s">
        <v>436</v>
      </c>
      <c r="BI414" s="81" t="s">
        <v>1108</v>
      </c>
      <c r="BJ414" s="81">
        <v>1240</v>
      </c>
      <c r="BL414" s="81" t="s">
        <v>962</v>
      </c>
      <c r="BM414" s="81" t="s">
        <v>2206</v>
      </c>
      <c r="BN414" s="81">
        <v>12</v>
      </c>
      <c r="BO414" s="81" t="s">
        <v>529</v>
      </c>
      <c r="BP414" s="81" t="s">
        <v>1199</v>
      </c>
      <c r="BQ414" s="81">
        <v>1001</v>
      </c>
      <c r="BS414" s="81" t="s">
        <v>864</v>
      </c>
      <c r="BT414" s="81" t="s">
        <v>865</v>
      </c>
      <c r="BU414" s="81">
        <v>4</v>
      </c>
      <c r="BV414" s="81" t="s">
        <v>529</v>
      </c>
      <c r="BW414" s="81" t="s">
        <v>1750</v>
      </c>
      <c r="BX414" s="81">
        <v>1501</v>
      </c>
      <c r="BZ414" s="81" t="s">
        <v>739</v>
      </c>
      <c r="CA414" s="81" t="s">
        <v>740</v>
      </c>
      <c r="CB414" s="81">
        <v>2</v>
      </c>
      <c r="CC414" s="81" t="s">
        <v>529</v>
      </c>
      <c r="CD414" s="81" t="s">
        <v>2180</v>
      </c>
      <c r="CE414" s="81">
        <v>1123</v>
      </c>
      <c r="CG414" s="81" t="s">
        <v>891</v>
      </c>
      <c r="CH414" s="81" t="s">
        <v>892</v>
      </c>
      <c r="CI414" s="81">
        <v>24</v>
      </c>
      <c r="CJ414" s="81" t="s">
        <v>436</v>
      </c>
      <c r="CK414" s="81" t="s">
        <v>1177</v>
      </c>
      <c r="CL414" s="81">
        <v>1045</v>
      </c>
      <c r="CN414" s="81" t="s">
        <v>2230</v>
      </c>
      <c r="CO414" s="81" t="s">
        <v>866</v>
      </c>
      <c r="CP414" s="81">
        <v>6</v>
      </c>
      <c r="CQ414" s="81" t="s">
        <v>436</v>
      </c>
      <c r="CR414" s="81" t="s">
        <v>1122</v>
      </c>
      <c r="CS414" s="81">
        <v>1213</v>
      </c>
      <c r="CU414" s="136" t="s">
        <v>893</v>
      </c>
      <c r="CV414" s="136" t="s">
        <v>894</v>
      </c>
      <c r="CW414" s="137">
        <v>12</v>
      </c>
      <c r="CX414" s="136" t="s">
        <v>437</v>
      </c>
      <c r="CY414" s="136" t="s">
        <v>2408</v>
      </c>
      <c r="CZ414" s="138">
        <v>1108</v>
      </c>
      <c r="DB414" s="136" t="s">
        <v>747</v>
      </c>
      <c r="DC414" s="136" t="s">
        <v>748</v>
      </c>
      <c r="DD414" s="137">
        <v>12</v>
      </c>
      <c r="DE414" s="136" t="s">
        <v>529</v>
      </c>
      <c r="DF414" s="136" t="s">
        <v>1169</v>
      </c>
      <c r="DG414" s="144">
        <v>1440</v>
      </c>
      <c r="DI414" s="136" t="s">
        <v>862</v>
      </c>
      <c r="DJ414" s="136" t="s">
        <v>863</v>
      </c>
      <c r="DK414" s="137">
        <v>4</v>
      </c>
      <c r="DL414" s="136" t="s">
        <v>437</v>
      </c>
      <c r="DM414" s="136" t="s">
        <v>1729</v>
      </c>
      <c r="DN414" s="144">
        <v>1191</v>
      </c>
    </row>
    <row r="415" spans="1:118" x14ac:dyDescent="0.25">
      <c r="A415" s="81" t="s">
        <v>849</v>
      </c>
      <c r="B415" s="81" t="s">
        <v>850</v>
      </c>
      <c r="C415" s="81">
        <v>4</v>
      </c>
      <c r="D415" s="81" t="s">
        <v>437</v>
      </c>
      <c r="E415" s="81" t="s">
        <v>1210</v>
      </c>
      <c r="F415" s="81">
        <v>1351</v>
      </c>
      <c r="H415" s="81" t="s">
        <v>948</v>
      </c>
      <c r="I415" s="81" t="s">
        <v>985</v>
      </c>
      <c r="J415" s="81">
        <v>4</v>
      </c>
      <c r="K415" s="81" t="s">
        <v>529</v>
      </c>
      <c r="L415" s="81" t="s">
        <v>1682</v>
      </c>
      <c r="M415" s="81">
        <v>1327</v>
      </c>
      <c r="O415" s="81" t="s">
        <v>878</v>
      </c>
      <c r="P415" s="81" t="s">
        <v>879</v>
      </c>
      <c r="Q415" s="81">
        <v>6</v>
      </c>
      <c r="R415" s="81" t="s">
        <v>436</v>
      </c>
      <c r="S415" s="81" t="s">
        <v>1230</v>
      </c>
      <c r="T415" s="81">
        <v>1195</v>
      </c>
      <c r="V415" s="81" t="s">
        <v>778</v>
      </c>
      <c r="W415" s="81" t="s">
        <v>779</v>
      </c>
      <c r="X415" s="81">
        <v>24</v>
      </c>
      <c r="Y415" s="81" t="s">
        <v>436</v>
      </c>
      <c r="Z415" s="81" t="s">
        <v>1096</v>
      </c>
      <c r="AA415" s="81">
        <v>1253</v>
      </c>
      <c r="AC415" s="81" t="s">
        <v>999</v>
      </c>
      <c r="AD415" s="81" t="s">
        <v>1000</v>
      </c>
      <c r="AE415" s="81">
        <v>12</v>
      </c>
      <c r="AF415" s="81" t="s">
        <v>529</v>
      </c>
      <c r="AG415" s="81" t="s">
        <v>1203</v>
      </c>
      <c r="AH415" s="81">
        <v>1440</v>
      </c>
      <c r="AJ415" s="81" t="s">
        <v>816</v>
      </c>
      <c r="AK415" s="81" t="s">
        <v>817</v>
      </c>
      <c r="AL415" s="81">
        <v>4</v>
      </c>
      <c r="AM415" s="81" t="s">
        <v>529</v>
      </c>
      <c r="AN415" s="81" t="s">
        <v>1103</v>
      </c>
      <c r="AO415" s="81">
        <v>1019</v>
      </c>
      <c r="AQ415" s="81" t="s">
        <v>792</v>
      </c>
      <c r="AR415" s="81" t="s">
        <v>793</v>
      </c>
      <c r="AS415" s="81">
        <v>2</v>
      </c>
      <c r="AT415" s="81" t="s">
        <v>436</v>
      </c>
      <c r="AU415" s="81" t="s">
        <v>1148</v>
      </c>
      <c r="AV415" s="81">
        <v>1091</v>
      </c>
      <c r="AX415" s="81" t="s">
        <v>1792</v>
      </c>
      <c r="AY415" s="81" t="s">
        <v>1449</v>
      </c>
      <c r="AZ415" s="81">
        <v>1</v>
      </c>
      <c r="BA415" s="81" t="s">
        <v>529</v>
      </c>
      <c r="BB415" s="81" t="s">
        <v>1199</v>
      </c>
      <c r="BC415" s="81">
        <v>1001</v>
      </c>
      <c r="BE415" s="81" t="s">
        <v>745</v>
      </c>
      <c r="BF415" s="81" t="s">
        <v>746</v>
      </c>
      <c r="BG415" s="81">
        <v>12</v>
      </c>
      <c r="BH415" s="81" t="s">
        <v>436</v>
      </c>
      <c r="BI415" s="81" t="s">
        <v>1108</v>
      </c>
      <c r="BJ415" s="81">
        <v>1240</v>
      </c>
      <c r="BL415" s="81" t="s">
        <v>806</v>
      </c>
      <c r="BM415" s="81" t="s">
        <v>807</v>
      </c>
      <c r="BN415" s="81">
        <v>12</v>
      </c>
      <c r="BO415" s="81" t="s">
        <v>529</v>
      </c>
      <c r="BP415" s="81" t="s">
        <v>1199</v>
      </c>
      <c r="BQ415" s="81">
        <v>1001</v>
      </c>
      <c r="BS415" s="81" t="s">
        <v>816</v>
      </c>
      <c r="BT415" s="81" t="s">
        <v>817</v>
      </c>
      <c r="BU415" s="81">
        <v>4</v>
      </c>
      <c r="BV415" s="81" t="s">
        <v>436</v>
      </c>
      <c r="BW415" s="81" t="s">
        <v>1690</v>
      </c>
      <c r="BX415" s="81">
        <v>1297</v>
      </c>
      <c r="BZ415" s="81" t="s">
        <v>852</v>
      </c>
      <c r="CA415" s="81" t="s">
        <v>853</v>
      </c>
      <c r="CB415" s="81">
        <v>12</v>
      </c>
      <c r="CC415" s="81" t="s">
        <v>529</v>
      </c>
      <c r="CD415" s="81" t="s">
        <v>2180</v>
      </c>
      <c r="CE415" s="81">
        <v>1123</v>
      </c>
      <c r="CG415" s="81" t="s">
        <v>924</v>
      </c>
      <c r="CH415" s="81" t="s">
        <v>925</v>
      </c>
      <c r="CI415" s="81">
        <v>12</v>
      </c>
      <c r="CJ415" s="81" t="s">
        <v>436</v>
      </c>
      <c r="CK415" s="81" t="s">
        <v>1177</v>
      </c>
      <c r="CL415" s="81">
        <v>1045</v>
      </c>
      <c r="CN415" s="81" t="s">
        <v>847</v>
      </c>
      <c r="CO415" s="81" t="s">
        <v>848</v>
      </c>
      <c r="CP415" s="81">
        <v>6</v>
      </c>
      <c r="CQ415" s="81" t="s">
        <v>436</v>
      </c>
      <c r="CR415" s="81" t="s">
        <v>1122</v>
      </c>
      <c r="CS415" s="81">
        <v>1213</v>
      </c>
      <c r="CU415" s="136" t="s">
        <v>2319</v>
      </c>
      <c r="CV415" s="136" t="s">
        <v>844</v>
      </c>
      <c r="CW415" s="137">
        <v>2</v>
      </c>
      <c r="CX415" s="136" t="s">
        <v>529</v>
      </c>
      <c r="CY415" s="136" t="s">
        <v>1157</v>
      </c>
      <c r="CZ415" s="138">
        <v>1399</v>
      </c>
      <c r="DB415" s="136" t="s">
        <v>747</v>
      </c>
      <c r="DC415" s="136" t="s">
        <v>748</v>
      </c>
      <c r="DD415" s="137">
        <v>12</v>
      </c>
      <c r="DE415" s="136" t="s">
        <v>436</v>
      </c>
      <c r="DF415" s="136" t="s">
        <v>1801</v>
      </c>
      <c r="DG415" s="144">
        <v>1429</v>
      </c>
      <c r="DI415" s="136" t="s">
        <v>862</v>
      </c>
      <c r="DJ415" s="136" t="s">
        <v>863</v>
      </c>
      <c r="DK415" s="137">
        <v>6</v>
      </c>
      <c r="DL415" s="136" t="s">
        <v>436</v>
      </c>
      <c r="DM415" s="136" t="s">
        <v>2409</v>
      </c>
      <c r="DN415" s="144">
        <v>1013</v>
      </c>
    </row>
    <row r="416" spans="1:118" x14ac:dyDescent="0.25">
      <c r="A416" s="81" t="s">
        <v>852</v>
      </c>
      <c r="B416" s="81" t="s">
        <v>853</v>
      </c>
      <c r="C416" s="81">
        <v>12</v>
      </c>
      <c r="D416" s="81" t="s">
        <v>437</v>
      </c>
      <c r="E416" s="81" t="s">
        <v>1210</v>
      </c>
      <c r="F416" s="81">
        <v>1351</v>
      </c>
      <c r="H416" s="81" t="s">
        <v>751</v>
      </c>
      <c r="I416" s="81" t="s">
        <v>752</v>
      </c>
      <c r="J416" s="81">
        <v>24</v>
      </c>
      <c r="K416" s="81" t="s">
        <v>529</v>
      </c>
      <c r="L416" s="81" t="s">
        <v>1770</v>
      </c>
      <c r="M416" s="81">
        <v>1037</v>
      </c>
      <c r="O416" s="81" t="s">
        <v>743</v>
      </c>
      <c r="P416" s="81" t="s">
        <v>744</v>
      </c>
      <c r="Q416" s="81">
        <v>12</v>
      </c>
      <c r="R416" s="81" t="s">
        <v>436</v>
      </c>
      <c r="S416" s="81" t="s">
        <v>1230</v>
      </c>
      <c r="T416" s="81">
        <v>1195</v>
      </c>
      <c r="V416" s="81" t="s">
        <v>818</v>
      </c>
      <c r="W416" s="81" t="s">
        <v>819</v>
      </c>
      <c r="X416" s="81">
        <v>4</v>
      </c>
      <c r="Y416" s="81" t="s">
        <v>436</v>
      </c>
      <c r="Z416" s="81" t="s">
        <v>1096</v>
      </c>
      <c r="AA416" s="81">
        <v>1253</v>
      </c>
      <c r="AC416" s="81" t="s">
        <v>908</v>
      </c>
      <c r="AD416" s="81" t="s">
        <v>909</v>
      </c>
      <c r="AE416" s="81">
        <v>12</v>
      </c>
      <c r="AF416" s="81" t="s">
        <v>529</v>
      </c>
      <c r="AG416" s="81" t="s">
        <v>1100</v>
      </c>
      <c r="AH416" s="81">
        <v>1027</v>
      </c>
      <c r="AJ416" s="81" t="s">
        <v>830</v>
      </c>
      <c r="AK416" s="81" t="s">
        <v>831</v>
      </c>
      <c r="AL416" s="81">
        <v>10</v>
      </c>
      <c r="AM416" s="81" t="s">
        <v>529</v>
      </c>
      <c r="AN416" s="81" t="s">
        <v>1104</v>
      </c>
      <c r="AO416" s="81">
        <v>1037</v>
      </c>
      <c r="AQ416" s="81" t="s">
        <v>794</v>
      </c>
      <c r="AR416" s="81" t="s">
        <v>795</v>
      </c>
      <c r="AS416" s="81">
        <v>4</v>
      </c>
      <c r="AT416" s="81" t="s">
        <v>436</v>
      </c>
      <c r="AU416" s="81" t="s">
        <v>1148</v>
      </c>
      <c r="AV416" s="81">
        <v>1091</v>
      </c>
      <c r="AX416" s="81" t="s">
        <v>1792</v>
      </c>
      <c r="AY416" s="81" t="s">
        <v>1449</v>
      </c>
      <c r="AZ416" s="81">
        <v>1</v>
      </c>
      <c r="BA416" s="81" t="s">
        <v>529</v>
      </c>
      <c r="BB416" s="81" t="s">
        <v>1720</v>
      </c>
      <c r="BC416" s="81">
        <v>1101</v>
      </c>
      <c r="BE416" s="81" t="s">
        <v>938</v>
      </c>
      <c r="BF416" s="81" t="s">
        <v>939</v>
      </c>
      <c r="BG416" s="81">
        <v>2</v>
      </c>
      <c r="BH416" s="81" t="s">
        <v>436</v>
      </c>
      <c r="BI416" s="81" t="s">
        <v>1108</v>
      </c>
      <c r="BJ416" s="81">
        <v>1240</v>
      </c>
      <c r="BL416" s="81" t="s">
        <v>751</v>
      </c>
      <c r="BM416" s="81" t="s">
        <v>752</v>
      </c>
      <c r="BN416" s="81">
        <v>60</v>
      </c>
      <c r="BO416" s="81" t="s">
        <v>529</v>
      </c>
      <c r="BP416" s="81" t="s">
        <v>1199</v>
      </c>
      <c r="BQ416" s="81">
        <v>1001</v>
      </c>
      <c r="BS416" s="81" t="s">
        <v>864</v>
      </c>
      <c r="BT416" s="81" t="s">
        <v>865</v>
      </c>
      <c r="BU416" s="81">
        <v>4</v>
      </c>
      <c r="BV416" s="81" t="s">
        <v>436</v>
      </c>
      <c r="BW416" s="81" t="s">
        <v>1690</v>
      </c>
      <c r="BX416" s="81">
        <v>1297</v>
      </c>
      <c r="BZ416" s="81" t="s">
        <v>891</v>
      </c>
      <c r="CA416" s="81" t="s">
        <v>892</v>
      </c>
      <c r="CB416" s="81">
        <v>12</v>
      </c>
      <c r="CC416" s="81" t="s">
        <v>529</v>
      </c>
      <c r="CD416" s="81" t="s">
        <v>2180</v>
      </c>
      <c r="CE416" s="81">
        <v>1123</v>
      </c>
      <c r="CG416" s="81" t="s">
        <v>1034</v>
      </c>
      <c r="CH416" s="81" t="s">
        <v>987</v>
      </c>
      <c r="CI416" s="81">
        <v>12</v>
      </c>
      <c r="CJ416" s="81" t="s">
        <v>436</v>
      </c>
      <c r="CK416" s="81" t="s">
        <v>1177</v>
      </c>
      <c r="CL416" s="81">
        <v>1045</v>
      </c>
      <c r="CN416" s="81" t="s">
        <v>2231</v>
      </c>
      <c r="CO416" s="81" t="s">
        <v>2274</v>
      </c>
      <c r="CP416" s="81">
        <v>6</v>
      </c>
      <c r="CQ416" s="81" t="s">
        <v>436</v>
      </c>
      <c r="CR416" s="81" t="s">
        <v>1122</v>
      </c>
      <c r="CS416" s="81">
        <v>1213</v>
      </c>
      <c r="CU416" s="136" t="s">
        <v>2323</v>
      </c>
      <c r="CV416" s="136" t="s">
        <v>851</v>
      </c>
      <c r="CW416" s="137">
        <v>3</v>
      </c>
      <c r="CX416" s="136" t="s">
        <v>436</v>
      </c>
      <c r="CY416" s="136" t="s">
        <v>1868</v>
      </c>
      <c r="CZ416" s="138">
        <v>1189</v>
      </c>
      <c r="DB416" s="136" t="s">
        <v>747</v>
      </c>
      <c r="DC416" s="136" t="s">
        <v>748</v>
      </c>
      <c r="DD416" s="137">
        <v>12</v>
      </c>
      <c r="DE416" s="136" t="s">
        <v>529</v>
      </c>
      <c r="DF416" s="136" t="s">
        <v>2314</v>
      </c>
      <c r="DG416" s="144">
        <v>1031</v>
      </c>
      <c r="DI416" s="136" t="s">
        <v>862</v>
      </c>
      <c r="DJ416" s="136" t="s">
        <v>863</v>
      </c>
      <c r="DK416" s="137">
        <v>2</v>
      </c>
      <c r="DL416" s="136" t="s">
        <v>529</v>
      </c>
      <c r="DM416" s="136" t="s">
        <v>1115</v>
      </c>
      <c r="DN416" s="144">
        <v>1487</v>
      </c>
    </row>
    <row r="417" spans="1:118" x14ac:dyDescent="0.25">
      <c r="A417" s="81" t="s">
        <v>946</v>
      </c>
      <c r="B417" s="81" t="s">
        <v>947</v>
      </c>
      <c r="C417" s="81">
        <v>12</v>
      </c>
      <c r="D417" s="81" t="s">
        <v>437</v>
      </c>
      <c r="E417" s="81" t="s">
        <v>1210</v>
      </c>
      <c r="F417" s="81">
        <v>1351</v>
      </c>
      <c r="H417" s="81" t="s">
        <v>852</v>
      </c>
      <c r="I417" s="81" t="s">
        <v>853</v>
      </c>
      <c r="J417" s="81">
        <v>24</v>
      </c>
      <c r="K417" s="81" t="s">
        <v>529</v>
      </c>
      <c r="L417" s="81" t="s">
        <v>1770</v>
      </c>
      <c r="M417" s="81">
        <v>1037</v>
      </c>
      <c r="O417" s="81" t="s">
        <v>946</v>
      </c>
      <c r="P417" s="81" t="s">
        <v>947</v>
      </c>
      <c r="Q417" s="81">
        <v>12</v>
      </c>
      <c r="R417" s="81" t="s">
        <v>436</v>
      </c>
      <c r="S417" s="81" t="s">
        <v>1230</v>
      </c>
      <c r="T417" s="81">
        <v>1195</v>
      </c>
      <c r="V417" s="81" t="s">
        <v>1045</v>
      </c>
      <c r="W417" s="81" t="s">
        <v>1046</v>
      </c>
      <c r="X417" s="81">
        <v>6</v>
      </c>
      <c r="Y417" s="81" t="s">
        <v>436</v>
      </c>
      <c r="Z417" s="81" t="s">
        <v>1096</v>
      </c>
      <c r="AA417" s="81">
        <v>1253</v>
      </c>
      <c r="AC417" s="81" t="s">
        <v>1001</v>
      </c>
      <c r="AD417" s="81" t="s">
        <v>1002</v>
      </c>
      <c r="AE417" s="81">
        <v>8</v>
      </c>
      <c r="AF417" s="81" t="s">
        <v>529</v>
      </c>
      <c r="AG417" s="81" t="s">
        <v>1167</v>
      </c>
      <c r="AH417" s="81">
        <v>1031</v>
      </c>
      <c r="AJ417" s="81" t="s">
        <v>849</v>
      </c>
      <c r="AK417" s="81" t="s">
        <v>850</v>
      </c>
      <c r="AL417" s="81">
        <v>20</v>
      </c>
      <c r="AM417" s="81" t="s">
        <v>529</v>
      </c>
      <c r="AN417" s="81" t="s">
        <v>1104</v>
      </c>
      <c r="AO417" s="81">
        <v>1037</v>
      </c>
      <c r="AQ417" s="81" t="s">
        <v>856</v>
      </c>
      <c r="AR417" s="81" t="s">
        <v>857</v>
      </c>
      <c r="AS417" s="81">
        <v>8</v>
      </c>
      <c r="AT417" s="81" t="s">
        <v>436</v>
      </c>
      <c r="AU417" s="81" t="s">
        <v>1148</v>
      </c>
      <c r="AV417" s="81">
        <v>1091</v>
      </c>
      <c r="AX417" s="81" t="s">
        <v>1792</v>
      </c>
      <c r="AY417" s="81" t="s">
        <v>1449</v>
      </c>
      <c r="AZ417" s="81">
        <v>1</v>
      </c>
      <c r="BA417" s="81" t="s">
        <v>436</v>
      </c>
      <c r="BB417" s="81" t="s">
        <v>2073</v>
      </c>
      <c r="BC417" s="81">
        <v>1563</v>
      </c>
      <c r="BE417" s="81" t="s">
        <v>934</v>
      </c>
      <c r="BF417" s="81" t="s">
        <v>935</v>
      </c>
      <c r="BG417" s="81">
        <v>2</v>
      </c>
      <c r="BH417" s="81" t="s">
        <v>436</v>
      </c>
      <c r="BI417" s="81" t="s">
        <v>1108</v>
      </c>
      <c r="BJ417" s="81">
        <v>1240</v>
      </c>
      <c r="BL417" s="81" t="s">
        <v>960</v>
      </c>
      <c r="BM417" s="81" t="s">
        <v>961</v>
      </c>
      <c r="BN417" s="81">
        <v>12</v>
      </c>
      <c r="BO417" s="81" t="s">
        <v>529</v>
      </c>
      <c r="BP417" s="81" t="s">
        <v>1199</v>
      </c>
      <c r="BQ417" s="81">
        <v>1001</v>
      </c>
      <c r="BS417" s="81" t="s">
        <v>864</v>
      </c>
      <c r="BT417" s="81" t="s">
        <v>865</v>
      </c>
      <c r="BU417" s="81">
        <v>4</v>
      </c>
      <c r="BV417" s="81" t="s">
        <v>529</v>
      </c>
      <c r="BW417" s="81" t="s">
        <v>1192</v>
      </c>
      <c r="BX417" s="81">
        <v>1100</v>
      </c>
      <c r="BZ417" s="81" t="s">
        <v>895</v>
      </c>
      <c r="CA417" s="81" t="s">
        <v>896</v>
      </c>
      <c r="CB417" s="81">
        <v>12</v>
      </c>
      <c r="CC417" s="81" t="s">
        <v>529</v>
      </c>
      <c r="CD417" s="81" t="s">
        <v>2180</v>
      </c>
      <c r="CE417" s="81">
        <v>1123</v>
      </c>
      <c r="CG417" s="81" t="s">
        <v>849</v>
      </c>
      <c r="CH417" s="81" t="s">
        <v>850</v>
      </c>
      <c r="CI417" s="81">
        <v>10</v>
      </c>
      <c r="CJ417" s="81" t="s">
        <v>529</v>
      </c>
      <c r="CK417" s="81" t="s">
        <v>1756</v>
      </c>
      <c r="CL417" s="81">
        <v>1037</v>
      </c>
      <c r="CN417" s="81" t="s">
        <v>963</v>
      </c>
      <c r="CO417" s="81" t="s">
        <v>964</v>
      </c>
      <c r="CP417" s="81">
        <v>12</v>
      </c>
      <c r="CQ417" s="81" t="s">
        <v>436</v>
      </c>
      <c r="CR417" s="81" t="s">
        <v>2198</v>
      </c>
      <c r="CS417" s="81">
        <v>1587</v>
      </c>
      <c r="CU417" s="136" t="s">
        <v>885</v>
      </c>
      <c r="CV417" s="136" t="s">
        <v>886</v>
      </c>
      <c r="CW417" s="137">
        <v>2</v>
      </c>
      <c r="CX417" s="136" t="s">
        <v>436</v>
      </c>
      <c r="CY417" s="136" t="s">
        <v>1868</v>
      </c>
      <c r="CZ417" s="138">
        <v>1189</v>
      </c>
      <c r="DB417" s="136" t="s">
        <v>747</v>
      </c>
      <c r="DC417" s="136" t="s">
        <v>748</v>
      </c>
      <c r="DD417" s="137">
        <v>12</v>
      </c>
      <c r="DE417" s="136" t="s">
        <v>436</v>
      </c>
      <c r="DF417" s="136" t="s">
        <v>1153</v>
      </c>
      <c r="DG417" s="144">
        <v>1402</v>
      </c>
      <c r="DI417" s="136" t="s">
        <v>862</v>
      </c>
      <c r="DJ417" s="136" t="s">
        <v>863</v>
      </c>
      <c r="DK417" s="137">
        <v>4</v>
      </c>
      <c r="DL417" s="136" t="s">
        <v>436</v>
      </c>
      <c r="DM417" s="136" t="s">
        <v>1110</v>
      </c>
      <c r="DN417" s="144">
        <v>1253</v>
      </c>
    </row>
    <row r="418" spans="1:118" x14ac:dyDescent="0.25">
      <c r="A418" s="81" t="s">
        <v>895</v>
      </c>
      <c r="B418" s="81" t="s">
        <v>896</v>
      </c>
      <c r="C418" s="81">
        <v>12</v>
      </c>
      <c r="D418" s="81" t="s">
        <v>437</v>
      </c>
      <c r="E418" s="81" t="s">
        <v>1210</v>
      </c>
      <c r="F418" s="81">
        <v>1351</v>
      </c>
      <c r="H418" s="81" t="s">
        <v>908</v>
      </c>
      <c r="I418" s="81" t="s">
        <v>909</v>
      </c>
      <c r="J418" s="81">
        <v>24</v>
      </c>
      <c r="K418" s="81" t="s">
        <v>529</v>
      </c>
      <c r="L418" s="81" t="s">
        <v>1770</v>
      </c>
      <c r="M418" s="81">
        <v>1037</v>
      </c>
      <c r="O418" s="81" t="s">
        <v>814</v>
      </c>
      <c r="P418" s="81" t="s">
        <v>815</v>
      </c>
      <c r="Q418" s="81">
        <v>12</v>
      </c>
      <c r="R418" s="81" t="s">
        <v>436</v>
      </c>
      <c r="S418" s="81" t="s">
        <v>1230</v>
      </c>
      <c r="T418" s="81">
        <v>1195</v>
      </c>
      <c r="V418" s="81" t="s">
        <v>778</v>
      </c>
      <c r="W418" s="81" t="s">
        <v>779</v>
      </c>
      <c r="X418" s="81">
        <v>6</v>
      </c>
      <c r="Y418" s="81" t="s">
        <v>437</v>
      </c>
      <c r="Z418" s="81" t="s">
        <v>1811</v>
      </c>
      <c r="AA418" s="81">
        <v>1259</v>
      </c>
      <c r="AC418" s="81" t="s">
        <v>908</v>
      </c>
      <c r="AD418" s="81" t="s">
        <v>909</v>
      </c>
      <c r="AE418" s="81">
        <v>12</v>
      </c>
      <c r="AF418" s="81" t="s">
        <v>529</v>
      </c>
      <c r="AG418" s="81" t="s">
        <v>1100</v>
      </c>
      <c r="AH418" s="81">
        <v>1027</v>
      </c>
      <c r="AJ418" s="81" t="s">
        <v>2323</v>
      </c>
      <c r="AK418" s="81" t="s">
        <v>851</v>
      </c>
      <c r="AL418" s="81">
        <v>2</v>
      </c>
      <c r="AM418" s="81" t="s">
        <v>436</v>
      </c>
      <c r="AN418" s="81" t="s">
        <v>1105</v>
      </c>
      <c r="AO418" s="81">
        <v>1186</v>
      </c>
      <c r="AQ418" s="81" t="s">
        <v>834</v>
      </c>
      <c r="AR418" s="81" t="s">
        <v>835</v>
      </c>
      <c r="AS418" s="81">
        <v>2</v>
      </c>
      <c r="AT418" s="81" t="s">
        <v>436</v>
      </c>
      <c r="AU418" s="81" t="s">
        <v>1148</v>
      </c>
      <c r="AV418" s="81">
        <v>1091</v>
      </c>
      <c r="AX418" s="81" t="s">
        <v>1792</v>
      </c>
      <c r="AY418" s="81" t="s">
        <v>1449</v>
      </c>
      <c r="AZ418" s="81">
        <v>1</v>
      </c>
      <c r="BA418" s="81" t="s">
        <v>436</v>
      </c>
      <c r="BB418" s="81" t="s">
        <v>1235</v>
      </c>
      <c r="BC418" s="81">
        <v>1091</v>
      </c>
      <c r="BE418" s="81" t="s">
        <v>2323</v>
      </c>
      <c r="BF418" s="81" t="s">
        <v>851</v>
      </c>
      <c r="BG418" s="81">
        <v>2</v>
      </c>
      <c r="BH418" s="81" t="s">
        <v>436</v>
      </c>
      <c r="BI418" s="81" t="s">
        <v>1108</v>
      </c>
      <c r="BJ418" s="81">
        <v>1240</v>
      </c>
      <c r="BL418" s="81" t="s">
        <v>979</v>
      </c>
      <c r="BM418" s="81" t="s">
        <v>980</v>
      </c>
      <c r="BN418" s="81">
        <v>12</v>
      </c>
      <c r="BO418" s="81" t="s">
        <v>529</v>
      </c>
      <c r="BP418" s="81" t="s">
        <v>1199</v>
      </c>
      <c r="BQ418" s="81">
        <v>1001</v>
      </c>
      <c r="BS418" s="81" t="s">
        <v>768</v>
      </c>
      <c r="BT418" s="81" t="s">
        <v>769</v>
      </c>
      <c r="BU418" s="81">
        <v>2</v>
      </c>
      <c r="BV418" s="81" t="s">
        <v>529</v>
      </c>
      <c r="BW418" s="81" t="s">
        <v>1115</v>
      </c>
      <c r="BX418" s="81">
        <v>1487</v>
      </c>
      <c r="BZ418" s="81" t="s">
        <v>826</v>
      </c>
      <c r="CA418" s="81" t="s">
        <v>827</v>
      </c>
      <c r="CB418" s="81">
        <v>6</v>
      </c>
      <c r="CC418" s="81" t="s">
        <v>529</v>
      </c>
      <c r="CD418" s="81" t="s">
        <v>2180</v>
      </c>
      <c r="CE418" s="81">
        <v>1123</v>
      </c>
      <c r="CG418" s="81" t="s">
        <v>832</v>
      </c>
      <c r="CH418" s="81" t="s">
        <v>833</v>
      </c>
      <c r="CI418" s="81">
        <v>1</v>
      </c>
      <c r="CJ418" s="81" t="s">
        <v>529</v>
      </c>
      <c r="CK418" s="81" t="s">
        <v>1756</v>
      </c>
      <c r="CL418" s="81">
        <v>1037</v>
      </c>
      <c r="CN418" s="81" t="s">
        <v>2264</v>
      </c>
      <c r="CO418" s="81" t="s">
        <v>896</v>
      </c>
      <c r="CP418" s="81">
        <v>12</v>
      </c>
      <c r="CQ418" s="81" t="s">
        <v>436</v>
      </c>
      <c r="CR418" s="81" t="s">
        <v>2198</v>
      </c>
      <c r="CS418" s="81">
        <v>1587</v>
      </c>
      <c r="CU418" s="136" t="s">
        <v>2319</v>
      </c>
      <c r="CV418" s="136" t="s">
        <v>844</v>
      </c>
      <c r="CW418" s="137">
        <v>2</v>
      </c>
      <c r="CX418" s="136" t="s">
        <v>436</v>
      </c>
      <c r="CY418" s="136" t="s">
        <v>1159</v>
      </c>
      <c r="CZ418" s="138">
        <v>1513</v>
      </c>
      <c r="DB418" s="136" t="s">
        <v>747</v>
      </c>
      <c r="DC418" s="136" t="s">
        <v>748</v>
      </c>
      <c r="DD418" s="137">
        <v>12</v>
      </c>
      <c r="DE418" s="136" t="s">
        <v>436</v>
      </c>
      <c r="DF418" s="136" t="s">
        <v>2220</v>
      </c>
      <c r="DG418" s="144">
        <v>1570</v>
      </c>
      <c r="DI418" s="136" t="s">
        <v>862</v>
      </c>
      <c r="DJ418" s="136" t="s">
        <v>863</v>
      </c>
      <c r="DK418" s="137">
        <v>4</v>
      </c>
      <c r="DL418" s="136" t="s">
        <v>436</v>
      </c>
      <c r="DM418" s="136" t="s">
        <v>1715</v>
      </c>
      <c r="DN418" s="144">
        <v>1137</v>
      </c>
    </row>
    <row r="419" spans="1:118" x14ac:dyDescent="0.25">
      <c r="A419" s="81" t="s">
        <v>936</v>
      </c>
      <c r="B419" s="81" t="s">
        <v>937</v>
      </c>
      <c r="C419" s="81">
        <v>4</v>
      </c>
      <c r="D419" s="81" t="s">
        <v>437</v>
      </c>
      <c r="E419" s="81" t="s">
        <v>1210</v>
      </c>
      <c r="F419" s="81">
        <v>1351</v>
      </c>
      <c r="H419" s="81" t="s">
        <v>940</v>
      </c>
      <c r="I419" s="81" t="s">
        <v>941</v>
      </c>
      <c r="J419" s="81">
        <v>24</v>
      </c>
      <c r="K419" s="81" t="s">
        <v>529</v>
      </c>
      <c r="L419" s="81" t="s">
        <v>1770</v>
      </c>
      <c r="M419" s="81">
        <v>1037</v>
      </c>
      <c r="O419" s="81" t="s">
        <v>940</v>
      </c>
      <c r="P419" s="81" t="s">
        <v>941</v>
      </c>
      <c r="Q419" s="81">
        <v>12</v>
      </c>
      <c r="R419" s="81" t="s">
        <v>436</v>
      </c>
      <c r="S419" s="81" t="s">
        <v>1230</v>
      </c>
      <c r="T419" s="81">
        <v>1195</v>
      </c>
      <c r="V419" s="81" t="s">
        <v>808</v>
      </c>
      <c r="W419" s="81" t="s">
        <v>809</v>
      </c>
      <c r="X419" s="81">
        <v>6</v>
      </c>
      <c r="Y419" s="81" t="s">
        <v>437</v>
      </c>
      <c r="Z419" s="81" t="s">
        <v>1811</v>
      </c>
      <c r="AA419" s="81">
        <v>1259</v>
      </c>
      <c r="AC419" s="81" t="s">
        <v>999</v>
      </c>
      <c r="AD419" s="81" t="s">
        <v>1000</v>
      </c>
      <c r="AE419" s="81">
        <v>36</v>
      </c>
      <c r="AF419" s="81" t="s">
        <v>437</v>
      </c>
      <c r="AG419" s="81" t="s">
        <v>1730</v>
      </c>
      <c r="AH419" s="81">
        <v>1180</v>
      </c>
      <c r="AJ419" s="81" t="s">
        <v>830</v>
      </c>
      <c r="AK419" s="81" t="s">
        <v>831</v>
      </c>
      <c r="AL419" s="81">
        <v>40</v>
      </c>
      <c r="AM419" s="81" t="s">
        <v>436</v>
      </c>
      <c r="AN419" s="81" t="s">
        <v>1106</v>
      </c>
      <c r="AO419" s="81">
        <v>1295</v>
      </c>
      <c r="AQ419" s="81" t="s">
        <v>858</v>
      </c>
      <c r="AR419" s="81" t="s">
        <v>859</v>
      </c>
      <c r="AS419" s="81">
        <v>6</v>
      </c>
      <c r="AT419" s="81" t="s">
        <v>436</v>
      </c>
      <c r="AU419" s="81" t="s">
        <v>1148</v>
      </c>
      <c r="AV419" s="81">
        <v>1091</v>
      </c>
      <c r="AX419" s="81" t="s">
        <v>1792</v>
      </c>
      <c r="AY419" s="81" t="s">
        <v>1449</v>
      </c>
      <c r="AZ419" s="81">
        <v>1</v>
      </c>
      <c r="BA419" s="81" t="s">
        <v>529</v>
      </c>
      <c r="BB419" s="81" t="s">
        <v>1211</v>
      </c>
      <c r="BC419" s="81">
        <v>1063</v>
      </c>
      <c r="BE419" s="81" t="s">
        <v>2319</v>
      </c>
      <c r="BF419" s="81" t="s">
        <v>844</v>
      </c>
      <c r="BG419" s="81">
        <v>2</v>
      </c>
      <c r="BH419" s="81" t="s">
        <v>436</v>
      </c>
      <c r="BI419" s="81" t="s">
        <v>1108</v>
      </c>
      <c r="BJ419" s="81">
        <v>1240</v>
      </c>
      <c r="BL419" s="81" t="s">
        <v>1015</v>
      </c>
      <c r="BM419" s="81" t="s">
        <v>1016</v>
      </c>
      <c r="BN419" s="81">
        <v>12</v>
      </c>
      <c r="BO419" s="81" t="s">
        <v>529</v>
      </c>
      <c r="BP419" s="81" t="s">
        <v>1199</v>
      </c>
      <c r="BQ419" s="81">
        <v>1001</v>
      </c>
      <c r="BS419" s="81" t="s">
        <v>796</v>
      </c>
      <c r="BT419" s="81" t="s">
        <v>797</v>
      </c>
      <c r="BU419" s="81">
        <v>2</v>
      </c>
      <c r="BV419" s="81" t="s">
        <v>529</v>
      </c>
      <c r="BW419" s="81" t="s">
        <v>1750</v>
      </c>
      <c r="BX419" s="81">
        <v>1501</v>
      </c>
      <c r="BZ419" s="81" t="s">
        <v>2323</v>
      </c>
      <c r="CA419" s="81" t="s">
        <v>851</v>
      </c>
      <c r="CB419" s="81">
        <v>2</v>
      </c>
      <c r="CC419" s="81" t="s">
        <v>529</v>
      </c>
      <c r="CD419" s="81" t="s">
        <v>2180</v>
      </c>
      <c r="CE419" s="81">
        <v>1123</v>
      </c>
      <c r="CG419" s="81" t="s">
        <v>908</v>
      </c>
      <c r="CH419" s="81" t="s">
        <v>909</v>
      </c>
      <c r="CI419" s="81">
        <v>24</v>
      </c>
      <c r="CJ419" s="81" t="s">
        <v>529</v>
      </c>
      <c r="CK419" s="81" t="s">
        <v>1756</v>
      </c>
      <c r="CL419" s="81">
        <v>1037</v>
      </c>
      <c r="CN419" s="81" t="s">
        <v>745</v>
      </c>
      <c r="CO419" s="81" t="s">
        <v>746</v>
      </c>
      <c r="CP419" s="81">
        <v>96</v>
      </c>
      <c r="CQ419" s="81" t="s">
        <v>1173</v>
      </c>
      <c r="CR419" s="81" t="s">
        <v>1174</v>
      </c>
      <c r="CS419" s="81">
        <v>0</v>
      </c>
      <c r="CU419" s="136" t="s">
        <v>858</v>
      </c>
      <c r="CV419" s="136" t="s">
        <v>859</v>
      </c>
      <c r="CW419" s="137">
        <v>2</v>
      </c>
      <c r="CX419" s="136" t="s">
        <v>529</v>
      </c>
      <c r="CY419" s="136" t="s">
        <v>1135</v>
      </c>
      <c r="CZ419" s="138">
        <v>1412</v>
      </c>
      <c r="DB419" s="136" t="s">
        <v>747</v>
      </c>
      <c r="DC419" s="136" t="s">
        <v>748</v>
      </c>
      <c r="DD419" s="137">
        <v>12</v>
      </c>
      <c r="DE419" s="136" t="s">
        <v>436</v>
      </c>
      <c r="DF419" s="136" t="s">
        <v>1828</v>
      </c>
      <c r="DG419" s="144">
        <v>1413</v>
      </c>
      <c r="DI419" s="136" t="s">
        <v>862</v>
      </c>
      <c r="DJ419" s="136" t="s">
        <v>863</v>
      </c>
      <c r="DK419" s="137">
        <v>4</v>
      </c>
      <c r="DL419" s="136" t="s">
        <v>529</v>
      </c>
      <c r="DM419" s="136" t="s">
        <v>1178</v>
      </c>
      <c r="DN419" s="144">
        <v>1431</v>
      </c>
    </row>
    <row r="420" spans="1:118" x14ac:dyDescent="0.25">
      <c r="A420" s="81" t="s">
        <v>757</v>
      </c>
      <c r="B420" s="81" t="s">
        <v>758</v>
      </c>
      <c r="C420" s="81">
        <v>12</v>
      </c>
      <c r="D420" s="81" t="s">
        <v>529</v>
      </c>
      <c r="E420" s="81" t="s">
        <v>1682</v>
      </c>
      <c r="F420" s="81">
        <v>1327</v>
      </c>
      <c r="H420" s="81" t="s">
        <v>745</v>
      </c>
      <c r="I420" s="81" t="s">
        <v>746</v>
      </c>
      <c r="J420" s="81">
        <v>24</v>
      </c>
      <c r="K420" s="81" t="s">
        <v>529</v>
      </c>
      <c r="L420" s="81" t="s">
        <v>1770</v>
      </c>
      <c r="M420" s="81">
        <v>1037</v>
      </c>
      <c r="O420" s="81" t="s">
        <v>1041</v>
      </c>
      <c r="P420" s="81" t="s">
        <v>1042</v>
      </c>
      <c r="Q420" s="81">
        <v>12</v>
      </c>
      <c r="R420" s="81" t="s">
        <v>436</v>
      </c>
      <c r="S420" s="81" t="s">
        <v>1230</v>
      </c>
      <c r="T420" s="81">
        <v>1195</v>
      </c>
      <c r="V420" s="81" t="s">
        <v>804</v>
      </c>
      <c r="W420" s="81" t="s">
        <v>805</v>
      </c>
      <c r="X420" s="81">
        <v>12</v>
      </c>
      <c r="Y420" s="81" t="s">
        <v>437</v>
      </c>
      <c r="Z420" s="81" t="s">
        <v>1811</v>
      </c>
      <c r="AA420" s="81">
        <v>1259</v>
      </c>
      <c r="AC420" s="81" t="s">
        <v>895</v>
      </c>
      <c r="AD420" s="81" t="s">
        <v>896</v>
      </c>
      <c r="AE420" s="81">
        <v>12</v>
      </c>
      <c r="AF420" s="81" t="s">
        <v>529</v>
      </c>
      <c r="AG420" s="81" t="s">
        <v>1100</v>
      </c>
      <c r="AH420" s="81">
        <v>1027</v>
      </c>
      <c r="AJ420" s="81" t="s">
        <v>852</v>
      </c>
      <c r="AK420" s="81" t="s">
        <v>853</v>
      </c>
      <c r="AL420" s="81">
        <v>12</v>
      </c>
      <c r="AM420" s="81" t="s">
        <v>436</v>
      </c>
      <c r="AN420" s="81" t="s">
        <v>1107</v>
      </c>
      <c r="AO420" s="81">
        <v>1174</v>
      </c>
      <c r="AQ420" s="81" t="s">
        <v>796</v>
      </c>
      <c r="AR420" s="81" t="s">
        <v>797</v>
      </c>
      <c r="AS420" s="81">
        <v>4</v>
      </c>
      <c r="AT420" s="81" t="s">
        <v>436</v>
      </c>
      <c r="AU420" s="81" t="s">
        <v>1148</v>
      </c>
      <c r="AV420" s="81">
        <v>1091</v>
      </c>
      <c r="AX420" s="81" t="s">
        <v>1792</v>
      </c>
      <c r="AY420" s="81" t="s">
        <v>1449</v>
      </c>
      <c r="AZ420" s="81">
        <v>1</v>
      </c>
      <c r="BA420" s="81" t="s">
        <v>529</v>
      </c>
      <c r="BB420" s="81" t="s">
        <v>1211</v>
      </c>
      <c r="BC420" s="81">
        <v>1063</v>
      </c>
      <c r="BE420" s="81" t="s">
        <v>854</v>
      </c>
      <c r="BF420" s="81" t="s">
        <v>855</v>
      </c>
      <c r="BG420" s="81">
        <v>2</v>
      </c>
      <c r="BH420" s="81" t="s">
        <v>436</v>
      </c>
      <c r="BI420" s="81" t="s">
        <v>1108</v>
      </c>
      <c r="BJ420" s="81">
        <v>1240</v>
      </c>
      <c r="BL420" s="81" t="s">
        <v>782</v>
      </c>
      <c r="BM420" s="81" t="s">
        <v>783</v>
      </c>
      <c r="BN420" s="81">
        <v>24</v>
      </c>
      <c r="BO420" s="81" t="s">
        <v>529</v>
      </c>
      <c r="BP420" s="81" t="s">
        <v>1199</v>
      </c>
      <c r="BQ420" s="81">
        <v>1001</v>
      </c>
      <c r="BS420" s="81" t="s">
        <v>794</v>
      </c>
      <c r="BT420" s="81" t="s">
        <v>795</v>
      </c>
      <c r="BU420" s="81">
        <v>2</v>
      </c>
      <c r="BV420" s="81" t="s">
        <v>529</v>
      </c>
      <c r="BW420" s="81" t="s">
        <v>1115</v>
      </c>
      <c r="BX420" s="81">
        <v>1487</v>
      </c>
      <c r="BZ420" s="81" t="s">
        <v>854</v>
      </c>
      <c r="CA420" s="81" t="s">
        <v>855</v>
      </c>
      <c r="CB420" s="81">
        <v>2</v>
      </c>
      <c r="CC420" s="81" t="s">
        <v>529</v>
      </c>
      <c r="CD420" s="81" t="s">
        <v>2180</v>
      </c>
      <c r="CE420" s="81">
        <v>1123</v>
      </c>
      <c r="CG420" s="81" t="s">
        <v>755</v>
      </c>
      <c r="CH420" s="81" t="s">
        <v>756</v>
      </c>
      <c r="CI420" s="81">
        <v>12</v>
      </c>
      <c r="CJ420" s="81" t="s">
        <v>436</v>
      </c>
      <c r="CK420" s="81" t="s">
        <v>2175</v>
      </c>
      <c r="CL420" s="81">
        <v>1577</v>
      </c>
      <c r="CN420" s="81" t="s">
        <v>2215</v>
      </c>
      <c r="CO420" s="81" t="s">
        <v>915</v>
      </c>
      <c r="CP420" s="81">
        <v>30</v>
      </c>
      <c r="CQ420" s="81" t="s">
        <v>1173</v>
      </c>
      <c r="CR420" s="81" t="s">
        <v>1174</v>
      </c>
      <c r="CS420" s="81">
        <v>0</v>
      </c>
      <c r="CU420" s="136" t="s">
        <v>2319</v>
      </c>
      <c r="CV420" s="136" t="s">
        <v>844</v>
      </c>
      <c r="CW420" s="137">
        <v>2</v>
      </c>
      <c r="CX420" s="136" t="s">
        <v>529</v>
      </c>
      <c r="CY420" s="136" t="s">
        <v>1135</v>
      </c>
      <c r="CZ420" s="138">
        <v>1412</v>
      </c>
      <c r="DB420" s="136" t="s">
        <v>747</v>
      </c>
      <c r="DC420" s="136" t="s">
        <v>748</v>
      </c>
      <c r="DD420" s="137">
        <v>12</v>
      </c>
      <c r="DE420" s="136" t="s">
        <v>437</v>
      </c>
      <c r="DF420" s="136" t="s">
        <v>1181</v>
      </c>
      <c r="DG420" s="144">
        <v>1044</v>
      </c>
      <c r="DI420" s="136" t="s">
        <v>862</v>
      </c>
      <c r="DJ420" s="136" t="s">
        <v>863</v>
      </c>
      <c r="DK420" s="137">
        <v>6</v>
      </c>
      <c r="DL420" s="136" t="s">
        <v>436</v>
      </c>
      <c r="DM420" s="136" t="s">
        <v>1148</v>
      </c>
      <c r="DN420" s="144">
        <v>1091</v>
      </c>
    </row>
    <row r="421" spans="1:118" x14ac:dyDescent="0.25">
      <c r="A421" s="81" t="s">
        <v>940</v>
      </c>
      <c r="B421" s="81" t="s">
        <v>941</v>
      </c>
      <c r="C421" s="81">
        <v>12</v>
      </c>
      <c r="D421" s="81" t="s">
        <v>529</v>
      </c>
      <c r="E421" s="81" t="s">
        <v>1682</v>
      </c>
      <c r="F421" s="81">
        <v>1327</v>
      </c>
      <c r="H421" s="81" t="s">
        <v>832</v>
      </c>
      <c r="I421" s="81" t="s">
        <v>833</v>
      </c>
      <c r="J421" s="81">
        <v>4</v>
      </c>
      <c r="K421" s="81" t="s">
        <v>529</v>
      </c>
      <c r="L421" s="81" t="s">
        <v>1770</v>
      </c>
      <c r="M421" s="81">
        <v>1037</v>
      </c>
      <c r="O421" s="81" t="s">
        <v>1015</v>
      </c>
      <c r="P421" s="81" t="s">
        <v>1016</v>
      </c>
      <c r="Q421" s="81">
        <v>24</v>
      </c>
      <c r="R421" s="81" t="s">
        <v>436</v>
      </c>
      <c r="S421" s="81" t="s">
        <v>1230</v>
      </c>
      <c r="T421" s="81">
        <v>1195</v>
      </c>
      <c r="V421" s="81" t="s">
        <v>908</v>
      </c>
      <c r="W421" s="81" t="s">
        <v>909</v>
      </c>
      <c r="X421" s="81">
        <v>12</v>
      </c>
      <c r="Y421" s="81" t="s">
        <v>437</v>
      </c>
      <c r="Z421" s="81" t="s">
        <v>1811</v>
      </c>
      <c r="AA421" s="81">
        <v>1259</v>
      </c>
      <c r="AC421" s="81" t="s">
        <v>814</v>
      </c>
      <c r="AD421" s="81" t="s">
        <v>815</v>
      </c>
      <c r="AE421" s="81">
        <v>12</v>
      </c>
      <c r="AF421" s="81" t="s">
        <v>529</v>
      </c>
      <c r="AG421" s="81" t="s">
        <v>1219</v>
      </c>
      <c r="AH421" s="81">
        <v>1027</v>
      </c>
      <c r="AJ421" s="81" t="s">
        <v>745</v>
      </c>
      <c r="AK421" s="81" t="s">
        <v>746</v>
      </c>
      <c r="AL421" s="81">
        <v>12</v>
      </c>
      <c r="AM421" s="81" t="s">
        <v>436</v>
      </c>
      <c r="AN421" s="81" t="s">
        <v>1107</v>
      </c>
      <c r="AO421" s="81">
        <v>1174</v>
      </c>
      <c r="AQ421" s="81" t="s">
        <v>836</v>
      </c>
      <c r="AR421" s="81" t="s">
        <v>837</v>
      </c>
      <c r="AS421" s="81">
        <v>10</v>
      </c>
      <c r="AT421" s="81" t="s">
        <v>436</v>
      </c>
      <c r="AU421" s="81" t="s">
        <v>1148</v>
      </c>
      <c r="AV421" s="81">
        <v>1091</v>
      </c>
      <c r="AX421" s="81" t="s">
        <v>1792</v>
      </c>
      <c r="AY421" s="81" t="s">
        <v>1449</v>
      </c>
      <c r="AZ421" s="81">
        <v>1</v>
      </c>
      <c r="BA421" s="81" t="s">
        <v>529</v>
      </c>
      <c r="BB421" s="81" t="s">
        <v>1238</v>
      </c>
      <c r="BC421" s="81">
        <v>1399</v>
      </c>
      <c r="BE421" s="81" t="s">
        <v>858</v>
      </c>
      <c r="BF421" s="81" t="s">
        <v>859</v>
      </c>
      <c r="BG421" s="81">
        <v>2</v>
      </c>
      <c r="BH421" s="81" t="s">
        <v>436</v>
      </c>
      <c r="BI421" s="81" t="s">
        <v>1108</v>
      </c>
      <c r="BJ421" s="81">
        <v>1240</v>
      </c>
      <c r="BL421" s="81" t="s">
        <v>914</v>
      </c>
      <c r="BM421" s="81" t="s">
        <v>915</v>
      </c>
      <c r="BN421" s="81">
        <v>1</v>
      </c>
      <c r="BO421" s="81" t="s">
        <v>436</v>
      </c>
      <c r="BP421" s="81" t="s">
        <v>551</v>
      </c>
      <c r="BQ421" s="81">
        <v>1518</v>
      </c>
      <c r="BS421" s="81" t="s">
        <v>954</v>
      </c>
      <c r="BT421" s="81" t="s">
        <v>955</v>
      </c>
      <c r="BU421" s="81">
        <v>4</v>
      </c>
      <c r="BV421" s="81" t="s">
        <v>436</v>
      </c>
      <c r="BW421" s="81" t="s">
        <v>1690</v>
      </c>
      <c r="BX421" s="81">
        <v>1297</v>
      </c>
      <c r="BZ421" s="81" t="s">
        <v>753</v>
      </c>
      <c r="CA421" s="81" t="s">
        <v>754</v>
      </c>
      <c r="CB421" s="81">
        <v>12</v>
      </c>
      <c r="CC421" s="81" t="s">
        <v>529</v>
      </c>
      <c r="CD421" s="81" t="s">
        <v>1139</v>
      </c>
      <c r="CE421" s="81">
        <v>1027</v>
      </c>
      <c r="CG421" s="81" t="s">
        <v>867</v>
      </c>
      <c r="CH421" s="81" t="s">
        <v>868</v>
      </c>
      <c r="CI421" s="81">
        <v>4</v>
      </c>
      <c r="CJ421" s="81" t="s">
        <v>436</v>
      </c>
      <c r="CK421" s="81" t="s">
        <v>2175</v>
      </c>
      <c r="CL421" s="81">
        <v>1577</v>
      </c>
      <c r="CN421" s="81" t="s">
        <v>1075</v>
      </c>
      <c r="CO421" s="81" t="s">
        <v>1076</v>
      </c>
      <c r="CP421" s="81">
        <v>6</v>
      </c>
      <c r="CQ421" s="81" t="s">
        <v>1173</v>
      </c>
      <c r="CR421" s="81" t="s">
        <v>1174</v>
      </c>
      <c r="CS421" s="81">
        <v>0</v>
      </c>
      <c r="CU421" s="136" t="s">
        <v>875</v>
      </c>
      <c r="CV421" s="136" t="s">
        <v>876</v>
      </c>
      <c r="CW421" s="137">
        <v>3</v>
      </c>
      <c r="CX421" s="136" t="s">
        <v>529</v>
      </c>
      <c r="CY421" s="136" t="s">
        <v>1807</v>
      </c>
      <c r="CZ421" s="138">
        <v>1510</v>
      </c>
      <c r="DB421" s="136" t="s">
        <v>747</v>
      </c>
      <c r="DC421" s="136" t="s">
        <v>748</v>
      </c>
      <c r="DD421" s="137">
        <v>12</v>
      </c>
      <c r="DE421" s="136" t="s">
        <v>529</v>
      </c>
      <c r="DF421" s="136" t="s">
        <v>1214</v>
      </c>
      <c r="DG421" s="144">
        <v>1209</v>
      </c>
      <c r="DI421" s="136" t="s">
        <v>862</v>
      </c>
      <c r="DJ421" s="136" t="s">
        <v>863</v>
      </c>
      <c r="DK421" s="137">
        <v>24</v>
      </c>
      <c r="DL421" s="136" t="s">
        <v>1173</v>
      </c>
      <c r="DM421" s="136" t="s">
        <v>1174</v>
      </c>
      <c r="DN421" s="144">
        <v>0</v>
      </c>
    </row>
    <row r="422" spans="1:118" x14ac:dyDescent="0.25">
      <c r="A422" s="81" t="s">
        <v>2263</v>
      </c>
      <c r="B422" s="81" t="s">
        <v>877</v>
      </c>
      <c r="C422" s="81">
        <v>6</v>
      </c>
      <c r="D422" s="81" t="s">
        <v>529</v>
      </c>
      <c r="E422" s="81" t="s">
        <v>1682</v>
      </c>
      <c r="F422" s="81">
        <v>1327</v>
      </c>
      <c r="H422" s="81" t="s">
        <v>765</v>
      </c>
      <c r="I422" s="81" t="s">
        <v>766</v>
      </c>
      <c r="J422" s="81">
        <v>12</v>
      </c>
      <c r="K422" s="81" t="s">
        <v>436</v>
      </c>
      <c r="L422" s="81" t="s">
        <v>553</v>
      </c>
      <c r="M422" s="81">
        <v>1521</v>
      </c>
      <c r="O422" s="81" t="s">
        <v>780</v>
      </c>
      <c r="P422" s="81" t="s">
        <v>781</v>
      </c>
      <c r="Q422" s="81">
        <v>24</v>
      </c>
      <c r="R422" s="81" t="s">
        <v>436</v>
      </c>
      <c r="S422" s="81" t="s">
        <v>1230</v>
      </c>
      <c r="T422" s="81">
        <v>1195</v>
      </c>
      <c r="V422" s="81" t="s">
        <v>814</v>
      </c>
      <c r="W422" s="81" t="s">
        <v>815</v>
      </c>
      <c r="X422" s="81">
        <v>12</v>
      </c>
      <c r="Y422" s="81" t="s">
        <v>437</v>
      </c>
      <c r="Z422" s="81" t="s">
        <v>1811</v>
      </c>
      <c r="AA422" s="81">
        <v>1259</v>
      </c>
      <c r="AC422" s="81" t="s">
        <v>747</v>
      </c>
      <c r="AD422" s="81" t="s">
        <v>748</v>
      </c>
      <c r="AE422" s="81">
        <v>12</v>
      </c>
      <c r="AF422" s="81" t="s">
        <v>529</v>
      </c>
      <c r="AG422" s="81" t="s">
        <v>1219</v>
      </c>
      <c r="AH422" s="81">
        <v>1027</v>
      </c>
      <c r="AJ422" s="81" t="s">
        <v>770</v>
      </c>
      <c r="AK422" s="81" t="s">
        <v>771</v>
      </c>
      <c r="AL422" s="81">
        <v>6</v>
      </c>
      <c r="AM422" s="81" t="s">
        <v>436</v>
      </c>
      <c r="AN422" s="81" t="s">
        <v>1108</v>
      </c>
      <c r="AO422" s="81">
        <v>1240</v>
      </c>
      <c r="AQ422" s="81" t="s">
        <v>840</v>
      </c>
      <c r="AR422" s="81" t="s">
        <v>841</v>
      </c>
      <c r="AS422" s="81">
        <v>2</v>
      </c>
      <c r="AT422" s="81" t="s">
        <v>436</v>
      </c>
      <c r="AU422" s="81" t="s">
        <v>1148</v>
      </c>
      <c r="AV422" s="81">
        <v>1091</v>
      </c>
      <c r="AX422" s="81" t="s">
        <v>1792</v>
      </c>
      <c r="AY422" s="81" t="s">
        <v>1449</v>
      </c>
      <c r="AZ422" s="81">
        <v>1</v>
      </c>
      <c r="BA422" s="81" t="s">
        <v>529</v>
      </c>
      <c r="BB422" s="81" t="s">
        <v>1956</v>
      </c>
      <c r="BC422" s="81">
        <v>1283</v>
      </c>
      <c r="BE422" s="81" t="s">
        <v>770</v>
      </c>
      <c r="BF422" s="81" t="s">
        <v>771</v>
      </c>
      <c r="BG422" s="81">
        <v>6</v>
      </c>
      <c r="BH422" s="81" t="s">
        <v>436</v>
      </c>
      <c r="BI422" s="81" t="s">
        <v>1159</v>
      </c>
      <c r="BJ422" s="81">
        <v>1513</v>
      </c>
      <c r="BL422" s="81" t="s">
        <v>1067</v>
      </c>
      <c r="BM422" s="81" t="s">
        <v>1068</v>
      </c>
      <c r="BN422" s="81">
        <v>1</v>
      </c>
      <c r="BO422" s="81" t="s">
        <v>436</v>
      </c>
      <c r="BP422" s="81" t="s">
        <v>551</v>
      </c>
      <c r="BQ422" s="81">
        <v>1518</v>
      </c>
      <c r="BS422" s="81" t="s">
        <v>834</v>
      </c>
      <c r="BT422" s="81" t="s">
        <v>835</v>
      </c>
      <c r="BU422" s="81">
        <v>2</v>
      </c>
      <c r="BV422" s="81" t="s">
        <v>529</v>
      </c>
      <c r="BW422" s="81" t="s">
        <v>1750</v>
      </c>
      <c r="BX422" s="81">
        <v>1501</v>
      </c>
      <c r="BZ422" s="81" t="s">
        <v>755</v>
      </c>
      <c r="CA422" s="81" t="s">
        <v>756</v>
      </c>
      <c r="CB422" s="81">
        <v>24</v>
      </c>
      <c r="CC422" s="81" t="s">
        <v>529</v>
      </c>
      <c r="CD422" s="81" t="s">
        <v>1139</v>
      </c>
      <c r="CE422" s="81">
        <v>1027</v>
      </c>
      <c r="CG422" s="81" t="s">
        <v>887</v>
      </c>
      <c r="CH422" s="81" t="s">
        <v>888</v>
      </c>
      <c r="CI422" s="81">
        <v>2</v>
      </c>
      <c r="CJ422" s="81" t="s">
        <v>436</v>
      </c>
      <c r="CK422" s="81" t="s">
        <v>2175</v>
      </c>
      <c r="CL422" s="81">
        <v>1577</v>
      </c>
      <c r="CN422" s="81" t="s">
        <v>997</v>
      </c>
      <c r="CO422" s="81" t="s">
        <v>998</v>
      </c>
      <c r="CP422" s="81">
        <v>6</v>
      </c>
      <c r="CQ422" s="81" t="s">
        <v>1173</v>
      </c>
      <c r="CR422" s="81" t="s">
        <v>1174</v>
      </c>
      <c r="CS422" s="81">
        <v>0</v>
      </c>
      <c r="CU422" s="136" t="s">
        <v>873</v>
      </c>
      <c r="CV422" s="136" t="s">
        <v>874</v>
      </c>
      <c r="CW422" s="137">
        <v>4</v>
      </c>
      <c r="CX422" s="136" t="s">
        <v>529</v>
      </c>
      <c r="CY422" s="136" t="s">
        <v>1807</v>
      </c>
      <c r="CZ422" s="138">
        <v>1510</v>
      </c>
      <c r="DB422" s="136" t="s">
        <v>747</v>
      </c>
      <c r="DC422" s="136" t="s">
        <v>748</v>
      </c>
      <c r="DD422" s="137">
        <v>24</v>
      </c>
      <c r="DE422" s="136" t="s">
        <v>529</v>
      </c>
      <c r="DF422" s="136" t="s">
        <v>1172</v>
      </c>
      <c r="DG422" s="144">
        <v>1472</v>
      </c>
      <c r="DI422" s="136" t="s">
        <v>862</v>
      </c>
      <c r="DJ422" s="136" t="s">
        <v>863</v>
      </c>
      <c r="DK422" s="137">
        <v>6</v>
      </c>
      <c r="DL422" s="136" t="s">
        <v>436</v>
      </c>
      <c r="DM422" s="136" t="s">
        <v>2411</v>
      </c>
      <c r="DN422" s="144">
        <v>1515</v>
      </c>
    </row>
    <row r="423" spans="1:118" x14ac:dyDescent="0.25">
      <c r="A423" s="81" t="s">
        <v>878</v>
      </c>
      <c r="B423" s="81" t="s">
        <v>879</v>
      </c>
      <c r="C423" s="81">
        <v>6</v>
      </c>
      <c r="D423" s="81" t="s">
        <v>529</v>
      </c>
      <c r="E423" s="81" t="s">
        <v>1682</v>
      </c>
      <c r="F423" s="81">
        <v>1327</v>
      </c>
      <c r="H423" s="81" t="s">
        <v>954</v>
      </c>
      <c r="I423" s="81" t="s">
        <v>955</v>
      </c>
      <c r="J423" s="81">
        <v>4</v>
      </c>
      <c r="K423" s="81" t="s">
        <v>529</v>
      </c>
      <c r="L423" s="81" t="s">
        <v>1908</v>
      </c>
      <c r="M423" s="81">
        <v>1136</v>
      </c>
      <c r="O423" s="81" t="s">
        <v>804</v>
      </c>
      <c r="P423" s="81" t="s">
        <v>805</v>
      </c>
      <c r="Q423" s="81">
        <v>24</v>
      </c>
      <c r="R423" s="81" t="s">
        <v>436</v>
      </c>
      <c r="S423" s="81" t="s">
        <v>1230</v>
      </c>
      <c r="T423" s="81">
        <v>1195</v>
      </c>
      <c r="V423" s="81" t="s">
        <v>747</v>
      </c>
      <c r="W423" s="81" t="s">
        <v>748</v>
      </c>
      <c r="X423" s="81">
        <v>12</v>
      </c>
      <c r="Y423" s="81" t="s">
        <v>437</v>
      </c>
      <c r="Z423" s="81" t="s">
        <v>1811</v>
      </c>
      <c r="AA423" s="81">
        <v>1259</v>
      </c>
      <c r="AC423" s="81" t="s">
        <v>804</v>
      </c>
      <c r="AD423" s="81" t="s">
        <v>805</v>
      </c>
      <c r="AE423" s="81">
        <v>12</v>
      </c>
      <c r="AF423" s="81" t="s">
        <v>529</v>
      </c>
      <c r="AG423" s="81" t="s">
        <v>1206</v>
      </c>
      <c r="AH423" s="81">
        <v>1037</v>
      </c>
      <c r="AJ423" s="81" t="s">
        <v>816</v>
      </c>
      <c r="AK423" s="81" t="s">
        <v>817</v>
      </c>
      <c r="AL423" s="81">
        <v>6</v>
      </c>
      <c r="AM423" s="81" t="s">
        <v>436</v>
      </c>
      <c r="AN423" s="81" t="s">
        <v>1108</v>
      </c>
      <c r="AO423" s="81">
        <v>1240</v>
      </c>
      <c r="AQ423" s="81" t="s">
        <v>802</v>
      </c>
      <c r="AR423" s="81" t="s">
        <v>803</v>
      </c>
      <c r="AS423" s="81">
        <v>6</v>
      </c>
      <c r="AT423" s="81" t="s">
        <v>436</v>
      </c>
      <c r="AU423" s="81" t="s">
        <v>1148</v>
      </c>
      <c r="AV423" s="81">
        <v>1091</v>
      </c>
      <c r="AX423" s="81" t="s">
        <v>1792</v>
      </c>
      <c r="AY423" s="81" t="s">
        <v>1449</v>
      </c>
      <c r="AZ423" s="81">
        <v>4</v>
      </c>
      <c r="BA423" s="81" t="s">
        <v>529</v>
      </c>
      <c r="BB423" s="81" t="s">
        <v>1815</v>
      </c>
      <c r="BC423" s="81">
        <v>1021</v>
      </c>
      <c r="BE423" s="81" t="s">
        <v>727</v>
      </c>
      <c r="BF423" s="81" t="s">
        <v>728</v>
      </c>
      <c r="BG423" s="81">
        <v>5</v>
      </c>
      <c r="BH423" s="81" t="s">
        <v>436</v>
      </c>
      <c r="BI423" s="81" t="s">
        <v>1159</v>
      </c>
      <c r="BJ423" s="81">
        <v>1513</v>
      </c>
      <c r="BL423" s="81" t="s">
        <v>1071</v>
      </c>
      <c r="BM423" s="81" t="s">
        <v>1072</v>
      </c>
      <c r="BN423" s="81">
        <v>1</v>
      </c>
      <c r="BO423" s="81" t="s">
        <v>436</v>
      </c>
      <c r="BP423" s="81" t="s">
        <v>551</v>
      </c>
      <c r="BQ423" s="81">
        <v>1518</v>
      </c>
      <c r="BS423" s="81" t="s">
        <v>776</v>
      </c>
      <c r="BT423" s="81" t="s">
        <v>777</v>
      </c>
      <c r="BU423" s="81">
        <v>4</v>
      </c>
      <c r="BV423" s="81" t="s">
        <v>529</v>
      </c>
      <c r="BW423" s="81" t="s">
        <v>1750</v>
      </c>
      <c r="BX423" s="81">
        <v>1501</v>
      </c>
      <c r="BZ423" s="81" t="s">
        <v>757</v>
      </c>
      <c r="CA423" s="81" t="s">
        <v>758</v>
      </c>
      <c r="CB423" s="81">
        <v>12</v>
      </c>
      <c r="CC423" s="81" t="s">
        <v>529</v>
      </c>
      <c r="CD423" s="81" t="s">
        <v>1139</v>
      </c>
      <c r="CE423" s="81">
        <v>1027</v>
      </c>
      <c r="CG423" s="81" t="s">
        <v>772</v>
      </c>
      <c r="CH423" s="81" t="s">
        <v>773</v>
      </c>
      <c r="CI423" s="81">
        <v>4</v>
      </c>
      <c r="CJ423" s="81" t="s">
        <v>436</v>
      </c>
      <c r="CK423" s="81" t="s">
        <v>2175</v>
      </c>
      <c r="CL423" s="81">
        <v>1577</v>
      </c>
      <c r="CN423" s="81" t="s">
        <v>926</v>
      </c>
      <c r="CO423" s="81" t="s">
        <v>927</v>
      </c>
      <c r="CP423" s="81">
        <v>20</v>
      </c>
      <c r="CQ423" s="81" t="s">
        <v>1173</v>
      </c>
      <c r="CR423" s="81" t="s">
        <v>1174</v>
      </c>
      <c r="CS423" s="81">
        <v>0</v>
      </c>
      <c r="CU423" s="136" t="s">
        <v>897</v>
      </c>
      <c r="CV423" s="136" t="s">
        <v>898</v>
      </c>
      <c r="CW423" s="137">
        <v>4</v>
      </c>
      <c r="CX423" s="136" t="s">
        <v>529</v>
      </c>
      <c r="CY423" s="136" t="s">
        <v>1807</v>
      </c>
      <c r="CZ423" s="138">
        <v>1510</v>
      </c>
      <c r="DB423" s="136" t="s">
        <v>747</v>
      </c>
      <c r="DC423" s="136" t="s">
        <v>748</v>
      </c>
      <c r="DD423" s="137">
        <v>12</v>
      </c>
      <c r="DE423" s="136" t="s">
        <v>436</v>
      </c>
      <c r="DF423" s="136" t="s">
        <v>1764</v>
      </c>
      <c r="DG423" s="144">
        <v>1435</v>
      </c>
      <c r="DI423" s="136" t="s">
        <v>862</v>
      </c>
      <c r="DJ423" s="136" t="s">
        <v>863</v>
      </c>
      <c r="DK423" s="137">
        <v>4</v>
      </c>
      <c r="DL423" s="136" t="s">
        <v>436</v>
      </c>
      <c r="DM423" s="136" t="s">
        <v>1832</v>
      </c>
      <c r="DN423" s="144">
        <v>1168</v>
      </c>
    </row>
    <row r="424" spans="1:118" x14ac:dyDescent="0.25">
      <c r="A424" s="81" t="s">
        <v>860</v>
      </c>
      <c r="B424" s="81" t="s">
        <v>861</v>
      </c>
      <c r="C424" s="81">
        <v>4</v>
      </c>
      <c r="D424" s="81" t="s">
        <v>529</v>
      </c>
      <c r="E424" s="81" t="s">
        <v>1682</v>
      </c>
      <c r="F424" s="81">
        <v>1327</v>
      </c>
      <c r="H424" s="81" t="s">
        <v>816</v>
      </c>
      <c r="I424" s="81" t="s">
        <v>817</v>
      </c>
      <c r="J424" s="81">
        <v>6</v>
      </c>
      <c r="K424" s="81" t="s">
        <v>529</v>
      </c>
      <c r="L424" s="81" t="s">
        <v>1908</v>
      </c>
      <c r="M424" s="81">
        <v>1136</v>
      </c>
      <c r="O424" s="81" t="s">
        <v>852</v>
      </c>
      <c r="P424" s="81" t="s">
        <v>853</v>
      </c>
      <c r="Q424" s="81">
        <v>48</v>
      </c>
      <c r="R424" s="81" t="s">
        <v>436</v>
      </c>
      <c r="S424" s="81" t="s">
        <v>1230</v>
      </c>
      <c r="T424" s="81">
        <v>1195</v>
      </c>
      <c r="V424" s="81" t="s">
        <v>942</v>
      </c>
      <c r="W424" s="81" t="s">
        <v>943</v>
      </c>
      <c r="X424" s="81">
        <v>12</v>
      </c>
      <c r="Y424" s="81" t="s">
        <v>437</v>
      </c>
      <c r="Z424" s="81" t="s">
        <v>1811</v>
      </c>
      <c r="AA424" s="81">
        <v>1259</v>
      </c>
      <c r="AC424" s="81" t="s">
        <v>908</v>
      </c>
      <c r="AD424" s="81" t="s">
        <v>909</v>
      </c>
      <c r="AE424" s="81">
        <v>12</v>
      </c>
      <c r="AF424" s="81" t="s">
        <v>529</v>
      </c>
      <c r="AG424" s="81" t="s">
        <v>1761</v>
      </c>
      <c r="AH424" s="81">
        <v>1221</v>
      </c>
      <c r="AJ424" s="81" t="s">
        <v>729</v>
      </c>
      <c r="AK424" s="81" t="s">
        <v>730</v>
      </c>
      <c r="AL424" s="81">
        <v>2</v>
      </c>
      <c r="AM424" s="81" t="s">
        <v>436</v>
      </c>
      <c r="AN424" s="81" t="s">
        <v>1108</v>
      </c>
      <c r="AO424" s="81">
        <v>1240</v>
      </c>
      <c r="AQ424" s="81" t="s">
        <v>832</v>
      </c>
      <c r="AR424" s="81" t="s">
        <v>833</v>
      </c>
      <c r="AS424" s="81">
        <v>4</v>
      </c>
      <c r="AT424" s="81" t="s">
        <v>436</v>
      </c>
      <c r="AU424" s="81" t="s">
        <v>1108</v>
      </c>
      <c r="AV424" s="81">
        <v>1240</v>
      </c>
      <c r="AX424" s="81" t="s">
        <v>812</v>
      </c>
      <c r="AY424" s="81" t="s">
        <v>813</v>
      </c>
      <c r="AZ424" s="81">
        <v>1</v>
      </c>
      <c r="BA424" s="81" t="s">
        <v>436</v>
      </c>
      <c r="BB424" s="81" t="s">
        <v>2072</v>
      </c>
      <c r="BC424" s="81">
        <v>1562</v>
      </c>
      <c r="BE424" s="81" t="s">
        <v>834</v>
      </c>
      <c r="BF424" s="81" t="s">
        <v>835</v>
      </c>
      <c r="BG424" s="81">
        <v>4</v>
      </c>
      <c r="BH424" s="81" t="s">
        <v>436</v>
      </c>
      <c r="BI424" s="81" t="s">
        <v>1159</v>
      </c>
      <c r="BJ424" s="81">
        <v>1513</v>
      </c>
      <c r="BL424" s="81" t="s">
        <v>778</v>
      </c>
      <c r="BM424" s="81" t="s">
        <v>779</v>
      </c>
      <c r="BN424" s="81">
        <v>6</v>
      </c>
      <c r="BO424" s="81" t="s">
        <v>529</v>
      </c>
      <c r="BP424" s="81" t="s">
        <v>1199</v>
      </c>
      <c r="BQ424" s="81">
        <v>1001</v>
      </c>
      <c r="BS424" s="81" t="s">
        <v>867</v>
      </c>
      <c r="BT424" s="81" t="s">
        <v>868</v>
      </c>
      <c r="BU424" s="81">
        <v>4</v>
      </c>
      <c r="BV424" s="81" t="s">
        <v>436</v>
      </c>
      <c r="BW424" s="81" t="s">
        <v>1091</v>
      </c>
      <c r="BX424" s="81">
        <v>1332</v>
      </c>
      <c r="BZ424" s="81" t="s">
        <v>869</v>
      </c>
      <c r="CA424" s="81" t="s">
        <v>870</v>
      </c>
      <c r="CB424" s="81">
        <v>12</v>
      </c>
      <c r="CC424" s="81" t="s">
        <v>529</v>
      </c>
      <c r="CD424" s="81" t="s">
        <v>1139</v>
      </c>
      <c r="CE424" s="81">
        <v>1027</v>
      </c>
      <c r="CG424" s="81" t="s">
        <v>737</v>
      </c>
      <c r="CH424" s="81" t="s">
        <v>738</v>
      </c>
      <c r="CI424" s="81">
        <v>2</v>
      </c>
      <c r="CJ424" s="81" t="s">
        <v>436</v>
      </c>
      <c r="CK424" s="81" t="s">
        <v>2175</v>
      </c>
      <c r="CL424" s="81">
        <v>1577</v>
      </c>
      <c r="CN424" s="81" t="s">
        <v>2323</v>
      </c>
      <c r="CO424" s="81" t="s">
        <v>851</v>
      </c>
      <c r="CP424" s="81">
        <v>1</v>
      </c>
      <c r="CQ424" s="81" t="s">
        <v>436</v>
      </c>
      <c r="CR424" s="81" t="s">
        <v>1156</v>
      </c>
      <c r="CS424" s="81">
        <v>1070</v>
      </c>
      <c r="CU424" s="136" t="s">
        <v>2386</v>
      </c>
      <c r="CV424" s="136" t="s">
        <v>817</v>
      </c>
      <c r="CW424" s="137">
        <v>6</v>
      </c>
      <c r="CX424" s="136" t="s">
        <v>436</v>
      </c>
      <c r="CY424" s="136" t="s">
        <v>1159</v>
      </c>
      <c r="CZ424" s="138">
        <v>1513</v>
      </c>
      <c r="DB424" s="136" t="s">
        <v>747</v>
      </c>
      <c r="DC424" s="136" t="s">
        <v>748</v>
      </c>
      <c r="DD424" s="137">
        <v>36</v>
      </c>
      <c r="DE424" s="136" t="s">
        <v>436</v>
      </c>
      <c r="DF424" s="136" t="s">
        <v>1834</v>
      </c>
      <c r="DG424" s="144">
        <v>1163</v>
      </c>
      <c r="DI424" s="136" t="s">
        <v>862</v>
      </c>
      <c r="DJ424" s="136" t="s">
        <v>863</v>
      </c>
      <c r="DK424" s="137">
        <v>16</v>
      </c>
      <c r="DL424" s="136" t="s">
        <v>2152</v>
      </c>
      <c r="DM424" s="136" t="s">
        <v>2364</v>
      </c>
      <c r="DN424" s="144">
        <v>1593</v>
      </c>
    </row>
    <row r="425" spans="1:118" x14ac:dyDescent="0.25">
      <c r="A425" s="81" t="s">
        <v>862</v>
      </c>
      <c r="B425" s="81" t="s">
        <v>863</v>
      </c>
      <c r="C425" s="81">
        <v>4</v>
      </c>
      <c r="D425" s="81" t="s">
        <v>529</v>
      </c>
      <c r="E425" s="81" t="s">
        <v>1682</v>
      </c>
      <c r="F425" s="81">
        <v>1327</v>
      </c>
      <c r="H425" s="81" t="s">
        <v>864</v>
      </c>
      <c r="I425" s="81" t="s">
        <v>865</v>
      </c>
      <c r="J425" s="81">
        <v>6</v>
      </c>
      <c r="K425" s="81" t="s">
        <v>529</v>
      </c>
      <c r="L425" s="81" t="s">
        <v>1908</v>
      </c>
      <c r="M425" s="81">
        <v>1136</v>
      </c>
      <c r="O425" s="81" t="s">
        <v>2230</v>
      </c>
      <c r="P425" s="81" t="s">
        <v>866</v>
      </c>
      <c r="Q425" s="81">
        <v>6</v>
      </c>
      <c r="R425" s="81" t="s">
        <v>529</v>
      </c>
      <c r="S425" s="81" t="s">
        <v>1798</v>
      </c>
      <c r="T425" s="81">
        <v>1084</v>
      </c>
      <c r="V425" s="81" t="s">
        <v>983</v>
      </c>
      <c r="W425" s="81" t="s">
        <v>984</v>
      </c>
      <c r="X425" s="81">
        <v>4</v>
      </c>
      <c r="Y425" s="81" t="s">
        <v>437</v>
      </c>
      <c r="Z425" s="81" t="s">
        <v>1811</v>
      </c>
      <c r="AA425" s="81">
        <v>1259</v>
      </c>
      <c r="AC425" s="81" t="s">
        <v>780</v>
      </c>
      <c r="AD425" s="81" t="s">
        <v>781</v>
      </c>
      <c r="AE425" s="81">
        <v>12</v>
      </c>
      <c r="AF425" s="81" t="s">
        <v>529</v>
      </c>
      <c r="AG425" s="81" t="s">
        <v>1203</v>
      </c>
      <c r="AH425" s="81">
        <v>1440</v>
      </c>
      <c r="AJ425" s="81" t="s">
        <v>745</v>
      </c>
      <c r="AK425" s="81" t="s">
        <v>746</v>
      </c>
      <c r="AL425" s="81">
        <v>24</v>
      </c>
      <c r="AM425" s="81" t="s">
        <v>436</v>
      </c>
      <c r="AN425" s="81" t="s">
        <v>1108</v>
      </c>
      <c r="AO425" s="81">
        <v>1240</v>
      </c>
      <c r="AQ425" s="81" t="s">
        <v>893</v>
      </c>
      <c r="AR425" s="81" t="s">
        <v>894</v>
      </c>
      <c r="AS425" s="81">
        <v>12</v>
      </c>
      <c r="AT425" s="81" t="s">
        <v>436</v>
      </c>
      <c r="AU425" s="81" t="s">
        <v>1108</v>
      </c>
      <c r="AV425" s="81">
        <v>1240</v>
      </c>
      <c r="AX425" s="81" t="s">
        <v>812</v>
      </c>
      <c r="AY425" s="81" t="s">
        <v>813</v>
      </c>
      <c r="AZ425" s="81">
        <v>48</v>
      </c>
      <c r="BA425" s="81" t="s">
        <v>436</v>
      </c>
      <c r="BB425" s="81" t="s">
        <v>1195</v>
      </c>
      <c r="BC425" s="81">
        <v>1237</v>
      </c>
      <c r="BE425" s="81" t="s">
        <v>842</v>
      </c>
      <c r="BF425" s="81" t="s">
        <v>843</v>
      </c>
      <c r="BG425" s="81">
        <v>4</v>
      </c>
      <c r="BH425" s="81" t="s">
        <v>436</v>
      </c>
      <c r="BI425" s="81" t="s">
        <v>1159</v>
      </c>
      <c r="BJ425" s="81">
        <v>1513</v>
      </c>
      <c r="BL425" s="81" t="s">
        <v>914</v>
      </c>
      <c r="BM425" s="81" t="s">
        <v>915</v>
      </c>
      <c r="BN425" s="81">
        <v>10</v>
      </c>
      <c r="BO425" s="81" t="s">
        <v>436</v>
      </c>
      <c r="BP425" s="81" t="s">
        <v>550</v>
      </c>
      <c r="BQ425" s="81">
        <v>1515</v>
      </c>
      <c r="BS425" s="81" t="s">
        <v>887</v>
      </c>
      <c r="BT425" s="81" t="s">
        <v>888</v>
      </c>
      <c r="BU425" s="81">
        <v>4</v>
      </c>
      <c r="BV425" s="81" t="s">
        <v>436</v>
      </c>
      <c r="BW425" s="81" t="s">
        <v>1091</v>
      </c>
      <c r="BX425" s="81">
        <v>1332</v>
      </c>
      <c r="BZ425" s="81" t="s">
        <v>2227</v>
      </c>
      <c r="CA425" s="81" t="s">
        <v>882</v>
      </c>
      <c r="CB425" s="81">
        <v>6</v>
      </c>
      <c r="CC425" s="81" t="s">
        <v>529</v>
      </c>
      <c r="CD425" s="81" t="s">
        <v>1139</v>
      </c>
      <c r="CE425" s="81">
        <v>1027</v>
      </c>
      <c r="CG425" s="81" t="s">
        <v>733</v>
      </c>
      <c r="CH425" s="81" t="s">
        <v>734</v>
      </c>
      <c r="CI425" s="81">
        <v>4</v>
      </c>
      <c r="CJ425" s="81" t="s">
        <v>436</v>
      </c>
      <c r="CK425" s="81" t="s">
        <v>2175</v>
      </c>
      <c r="CL425" s="81">
        <v>1577</v>
      </c>
      <c r="CN425" s="81" t="s">
        <v>2261</v>
      </c>
      <c r="CO425" s="81" t="s">
        <v>744</v>
      </c>
      <c r="CP425" s="81">
        <v>12</v>
      </c>
      <c r="CQ425" s="81" t="s">
        <v>436</v>
      </c>
      <c r="CR425" s="81" t="s">
        <v>1122</v>
      </c>
      <c r="CS425" s="81">
        <v>1213</v>
      </c>
      <c r="CU425" s="136" t="s">
        <v>910</v>
      </c>
      <c r="CV425" s="136" t="s">
        <v>911</v>
      </c>
      <c r="CW425" s="137">
        <v>4</v>
      </c>
      <c r="CX425" s="136" t="s">
        <v>529</v>
      </c>
      <c r="CY425" s="136" t="s">
        <v>1157</v>
      </c>
      <c r="CZ425" s="138">
        <v>1399</v>
      </c>
      <c r="DB425" s="136" t="s">
        <v>745</v>
      </c>
      <c r="DC425" s="136" t="s">
        <v>746</v>
      </c>
      <c r="DD425" s="137">
        <v>12</v>
      </c>
      <c r="DE425" s="136" t="s">
        <v>436</v>
      </c>
      <c r="DF425" s="136" t="s">
        <v>552</v>
      </c>
      <c r="DG425" s="144">
        <v>1116</v>
      </c>
      <c r="DI425" s="136" t="s">
        <v>862</v>
      </c>
      <c r="DJ425" s="136" t="s">
        <v>863</v>
      </c>
      <c r="DK425" s="137">
        <v>4</v>
      </c>
      <c r="DL425" s="136" t="s">
        <v>529</v>
      </c>
      <c r="DM425" s="136" t="s">
        <v>1694</v>
      </c>
      <c r="DN425" s="144">
        <v>1504</v>
      </c>
    </row>
    <row r="426" spans="1:118" x14ac:dyDescent="0.25">
      <c r="A426" s="81" t="s">
        <v>768</v>
      </c>
      <c r="B426" s="81" t="s">
        <v>769</v>
      </c>
      <c r="C426" s="81">
        <v>4</v>
      </c>
      <c r="D426" s="81" t="s">
        <v>529</v>
      </c>
      <c r="E426" s="81" t="s">
        <v>1682</v>
      </c>
      <c r="F426" s="81">
        <v>1327</v>
      </c>
      <c r="H426" s="81" t="s">
        <v>770</v>
      </c>
      <c r="I426" s="81" t="s">
        <v>771</v>
      </c>
      <c r="J426" s="81">
        <v>4</v>
      </c>
      <c r="K426" s="81" t="s">
        <v>529</v>
      </c>
      <c r="L426" s="81" t="s">
        <v>1908</v>
      </c>
      <c r="M426" s="81">
        <v>1136</v>
      </c>
      <c r="O426" s="81" t="s">
        <v>743</v>
      </c>
      <c r="P426" s="81" t="s">
        <v>744</v>
      </c>
      <c r="Q426" s="81">
        <v>12</v>
      </c>
      <c r="R426" s="81" t="s">
        <v>529</v>
      </c>
      <c r="S426" s="81" t="s">
        <v>1798</v>
      </c>
      <c r="T426" s="81">
        <v>1084</v>
      </c>
      <c r="V426" s="81" t="s">
        <v>1039</v>
      </c>
      <c r="W426" s="81" t="s">
        <v>1040</v>
      </c>
      <c r="X426" s="81">
        <v>4</v>
      </c>
      <c r="Y426" s="81" t="s">
        <v>437</v>
      </c>
      <c r="Z426" s="81" t="s">
        <v>1811</v>
      </c>
      <c r="AA426" s="81">
        <v>1259</v>
      </c>
      <c r="AC426" s="81" t="s">
        <v>962</v>
      </c>
      <c r="AD426" s="81" t="s">
        <v>2206</v>
      </c>
      <c r="AE426" s="81">
        <v>12</v>
      </c>
      <c r="AF426" s="81" t="s">
        <v>529</v>
      </c>
      <c r="AG426" s="81" t="s">
        <v>1213</v>
      </c>
      <c r="AH426" s="81">
        <v>1472</v>
      </c>
      <c r="AJ426" s="81" t="s">
        <v>854</v>
      </c>
      <c r="AK426" s="81" t="s">
        <v>855</v>
      </c>
      <c r="AL426" s="81">
        <v>2</v>
      </c>
      <c r="AM426" s="81" t="s">
        <v>436</v>
      </c>
      <c r="AN426" s="81" t="s">
        <v>1108</v>
      </c>
      <c r="AO426" s="81">
        <v>1240</v>
      </c>
      <c r="AQ426" s="81" t="s">
        <v>739</v>
      </c>
      <c r="AR426" s="81" t="s">
        <v>740</v>
      </c>
      <c r="AS426" s="81">
        <v>1</v>
      </c>
      <c r="AT426" s="81" t="s">
        <v>436</v>
      </c>
      <c r="AU426" s="81" t="s">
        <v>1108</v>
      </c>
      <c r="AV426" s="81">
        <v>1240</v>
      </c>
      <c r="AX426" s="81" t="s">
        <v>812</v>
      </c>
      <c r="AY426" s="81" t="s">
        <v>813</v>
      </c>
      <c r="AZ426" s="81">
        <v>10</v>
      </c>
      <c r="BA426" s="81" t="s">
        <v>436</v>
      </c>
      <c r="BB426" s="81" t="s">
        <v>2318</v>
      </c>
      <c r="BC426" s="81">
        <v>1117</v>
      </c>
      <c r="BE426" s="81" t="s">
        <v>772</v>
      </c>
      <c r="BF426" s="81" t="s">
        <v>773</v>
      </c>
      <c r="BG426" s="81">
        <v>36</v>
      </c>
      <c r="BH426" s="81" t="s">
        <v>529</v>
      </c>
      <c r="BI426" s="81" t="s">
        <v>1139</v>
      </c>
      <c r="BJ426" s="81">
        <v>1027</v>
      </c>
      <c r="BL426" s="81" t="s">
        <v>1065</v>
      </c>
      <c r="BM426" s="81" t="s">
        <v>1066</v>
      </c>
      <c r="BN426" s="81">
        <v>4</v>
      </c>
      <c r="BO426" s="81" t="s">
        <v>529</v>
      </c>
      <c r="BP426" s="81" t="s">
        <v>1208</v>
      </c>
      <c r="BQ426" s="81">
        <v>1020</v>
      </c>
      <c r="BS426" s="81" t="s">
        <v>830</v>
      </c>
      <c r="BT426" s="81" t="s">
        <v>831</v>
      </c>
      <c r="BU426" s="81">
        <v>4</v>
      </c>
      <c r="BV426" s="81" t="s">
        <v>436</v>
      </c>
      <c r="BW426" s="81" t="s">
        <v>1091</v>
      </c>
      <c r="BX426" s="81">
        <v>1332</v>
      </c>
      <c r="BZ426" s="81" t="s">
        <v>2230</v>
      </c>
      <c r="CA426" s="81" t="s">
        <v>866</v>
      </c>
      <c r="CB426" s="81">
        <v>18</v>
      </c>
      <c r="CC426" s="81" t="s">
        <v>529</v>
      </c>
      <c r="CD426" s="81" t="s">
        <v>1139</v>
      </c>
      <c r="CE426" s="81">
        <v>1027</v>
      </c>
      <c r="CG426" s="81" t="s">
        <v>729</v>
      </c>
      <c r="CH426" s="81" t="s">
        <v>730</v>
      </c>
      <c r="CI426" s="81">
        <v>2</v>
      </c>
      <c r="CJ426" s="81" t="s">
        <v>436</v>
      </c>
      <c r="CK426" s="81" t="s">
        <v>2175</v>
      </c>
      <c r="CL426" s="81">
        <v>1577</v>
      </c>
      <c r="CN426" s="81" t="s">
        <v>836</v>
      </c>
      <c r="CO426" s="81" t="s">
        <v>837</v>
      </c>
      <c r="CP426" s="81">
        <v>1</v>
      </c>
      <c r="CQ426" s="81" t="s">
        <v>436</v>
      </c>
      <c r="CR426" s="81" t="s">
        <v>1156</v>
      </c>
      <c r="CS426" s="81">
        <v>1070</v>
      </c>
      <c r="CU426" s="136" t="s">
        <v>776</v>
      </c>
      <c r="CV426" s="136" t="s">
        <v>777</v>
      </c>
      <c r="CW426" s="137">
        <v>4</v>
      </c>
      <c r="CX426" s="136" t="s">
        <v>529</v>
      </c>
      <c r="CY426" s="136" t="s">
        <v>1807</v>
      </c>
      <c r="CZ426" s="138">
        <v>1510</v>
      </c>
      <c r="DB426" s="136" t="s">
        <v>745</v>
      </c>
      <c r="DC426" s="136" t="s">
        <v>746</v>
      </c>
      <c r="DD426" s="137">
        <v>12</v>
      </c>
      <c r="DE426" s="136" t="s">
        <v>436</v>
      </c>
      <c r="DF426" s="136" t="s">
        <v>2310</v>
      </c>
      <c r="DG426" s="144">
        <v>1160</v>
      </c>
      <c r="DI426" s="136" t="s">
        <v>862</v>
      </c>
      <c r="DJ426" s="136" t="s">
        <v>863</v>
      </c>
      <c r="DK426" s="137">
        <v>4</v>
      </c>
      <c r="DL426" s="136" t="s">
        <v>529</v>
      </c>
      <c r="DM426" s="136" t="s">
        <v>1214</v>
      </c>
      <c r="DN426" s="144">
        <v>1209</v>
      </c>
    </row>
    <row r="427" spans="1:118" x14ac:dyDescent="0.25">
      <c r="A427" s="81" t="s">
        <v>816</v>
      </c>
      <c r="B427" s="81" t="s">
        <v>817</v>
      </c>
      <c r="C427" s="81">
        <v>4</v>
      </c>
      <c r="D427" s="81" t="s">
        <v>529</v>
      </c>
      <c r="E427" s="81" t="s">
        <v>1682</v>
      </c>
      <c r="F427" s="81">
        <v>1327</v>
      </c>
      <c r="H427" s="81" t="s">
        <v>1041</v>
      </c>
      <c r="I427" s="81" t="s">
        <v>1042</v>
      </c>
      <c r="J427" s="81">
        <v>12</v>
      </c>
      <c r="K427" s="81" t="s">
        <v>529</v>
      </c>
      <c r="L427" s="81" t="s">
        <v>1909</v>
      </c>
      <c r="M427" s="81">
        <v>1501</v>
      </c>
      <c r="O427" s="81" t="s">
        <v>969</v>
      </c>
      <c r="P427" s="81" t="s">
        <v>970</v>
      </c>
      <c r="Q427" s="81">
        <v>12</v>
      </c>
      <c r="R427" s="81" t="s">
        <v>529</v>
      </c>
      <c r="S427" s="81" t="s">
        <v>1798</v>
      </c>
      <c r="T427" s="81">
        <v>1084</v>
      </c>
      <c r="V427" s="81" t="s">
        <v>1045</v>
      </c>
      <c r="W427" s="81" t="s">
        <v>1046</v>
      </c>
      <c r="X427" s="81">
        <v>4</v>
      </c>
      <c r="Y427" s="81" t="s">
        <v>437</v>
      </c>
      <c r="Z427" s="81" t="s">
        <v>1811</v>
      </c>
      <c r="AA427" s="81">
        <v>1259</v>
      </c>
      <c r="AC427" s="81" t="s">
        <v>962</v>
      </c>
      <c r="AD427" s="81" t="s">
        <v>2206</v>
      </c>
      <c r="AE427" s="81">
        <v>12</v>
      </c>
      <c r="AF427" s="81" t="s">
        <v>529</v>
      </c>
      <c r="AG427" s="81" t="s">
        <v>1100</v>
      </c>
      <c r="AH427" s="81">
        <v>1027</v>
      </c>
      <c r="AJ427" s="81" t="s">
        <v>856</v>
      </c>
      <c r="AK427" s="81" t="s">
        <v>857</v>
      </c>
      <c r="AL427" s="81">
        <v>2</v>
      </c>
      <c r="AM427" s="81" t="s">
        <v>436</v>
      </c>
      <c r="AN427" s="81" t="s">
        <v>1108</v>
      </c>
      <c r="AO427" s="81">
        <v>1240</v>
      </c>
      <c r="AQ427" s="81" t="s">
        <v>2319</v>
      </c>
      <c r="AR427" s="81" t="s">
        <v>844</v>
      </c>
      <c r="AS427" s="81">
        <v>2</v>
      </c>
      <c r="AT427" s="81" t="s">
        <v>436</v>
      </c>
      <c r="AU427" s="81" t="s">
        <v>1108</v>
      </c>
      <c r="AV427" s="81">
        <v>1240</v>
      </c>
      <c r="AX427" s="81" t="s">
        <v>812</v>
      </c>
      <c r="AY427" s="81" t="s">
        <v>813</v>
      </c>
      <c r="AZ427" s="81">
        <v>4</v>
      </c>
      <c r="BA427" s="81" t="s">
        <v>529</v>
      </c>
      <c r="BB427" s="81" t="s">
        <v>1175</v>
      </c>
      <c r="BC427" s="81">
        <v>1027</v>
      </c>
      <c r="BE427" s="81" t="s">
        <v>820</v>
      </c>
      <c r="BF427" s="81" t="s">
        <v>821</v>
      </c>
      <c r="BG427" s="81">
        <v>4</v>
      </c>
      <c r="BH427" s="81" t="s">
        <v>529</v>
      </c>
      <c r="BI427" s="81" t="s">
        <v>1139</v>
      </c>
      <c r="BJ427" s="81">
        <v>1027</v>
      </c>
      <c r="BL427" s="81" t="s">
        <v>1067</v>
      </c>
      <c r="BM427" s="81" t="s">
        <v>1068</v>
      </c>
      <c r="BN427" s="81">
        <v>10</v>
      </c>
      <c r="BO427" s="81" t="s">
        <v>436</v>
      </c>
      <c r="BP427" s="81" t="s">
        <v>550</v>
      </c>
      <c r="BQ427" s="81">
        <v>1515</v>
      </c>
      <c r="BS427" s="81" t="s">
        <v>875</v>
      </c>
      <c r="BT427" s="81" t="s">
        <v>876</v>
      </c>
      <c r="BU427" s="81">
        <v>4</v>
      </c>
      <c r="BV427" s="81" t="s">
        <v>436</v>
      </c>
      <c r="BW427" s="81" t="s">
        <v>1091</v>
      </c>
      <c r="BX427" s="81">
        <v>1332</v>
      </c>
      <c r="BZ427" s="81" t="s">
        <v>871</v>
      </c>
      <c r="CA427" s="81" t="s">
        <v>872</v>
      </c>
      <c r="CB427" s="81">
        <v>6</v>
      </c>
      <c r="CC427" s="81" t="s">
        <v>529</v>
      </c>
      <c r="CD427" s="81" t="s">
        <v>1139</v>
      </c>
      <c r="CE427" s="81">
        <v>1027</v>
      </c>
      <c r="CG427" s="81" t="s">
        <v>753</v>
      </c>
      <c r="CH427" s="81" t="s">
        <v>754</v>
      </c>
      <c r="CI427" s="81">
        <v>12</v>
      </c>
      <c r="CJ427" s="81" t="s">
        <v>436</v>
      </c>
      <c r="CK427" s="81" t="s">
        <v>1111</v>
      </c>
      <c r="CL427" s="81">
        <v>1211</v>
      </c>
      <c r="CN427" s="81" t="s">
        <v>854</v>
      </c>
      <c r="CO427" s="81" t="s">
        <v>855</v>
      </c>
      <c r="CP427" s="81">
        <v>1</v>
      </c>
      <c r="CQ427" s="81" t="s">
        <v>436</v>
      </c>
      <c r="CR427" s="81" t="s">
        <v>1156</v>
      </c>
      <c r="CS427" s="81">
        <v>1070</v>
      </c>
      <c r="CU427" s="136" t="s">
        <v>867</v>
      </c>
      <c r="CV427" s="136" t="s">
        <v>868</v>
      </c>
      <c r="CW427" s="137">
        <v>4</v>
      </c>
      <c r="CX427" s="136" t="s">
        <v>436</v>
      </c>
      <c r="CY427" s="136" t="s">
        <v>1159</v>
      </c>
      <c r="CZ427" s="138">
        <v>1513</v>
      </c>
      <c r="DB427" s="136" t="s">
        <v>745</v>
      </c>
      <c r="DC427" s="136" t="s">
        <v>746</v>
      </c>
      <c r="DD427" s="137">
        <v>12</v>
      </c>
      <c r="DE427" s="136" t="s">
        <v>529</v>
      </c>
      <c r="DF427" s="136" t="s">
        <v>1681</v>
      </c>
      <c r="DG427" s="144">
        <v>1327</v>
      </c>
      <c r="DI427" s="136" t="s">
        <v>862</v>
      </c>
      <c r="DJ427" s="136" t="s">
        <v>863</v>
      </c>
      <c r="DK427" s="137">
        <v>2</v>
      </c>
      <c r="DL427" s="136" t="s">
        <v>436</v>
      </c>
      <c r="DM427" s="136" t="s">
        <v>2156</v>
      </c>
      <c r="DN427" s="144">
        <v>1377</v>
      </c>
    </row>
    <row r="428" spans="1:118" x14ac:dyDescent="0.25">
      <c r="A428" s="81" t="s">
        <v>864</v>
      </c>
      <c r="B428" s="81" t="s">
        <v>865</v>
      </c>
      <c r="C428" s="81">
        <v>4</v>
      </c>
      <c r="D428" s="81" t="s">
        <v>529</v>
      </c>
      <c r="E428" s="81" t="s">
        <v>1682</v>
      </c>
      <c r="F428" s="81">
        <v>1327</v>
      </c>
      <c r="H428" s="81" t="s">
        <v>745</v>
      </c>
      <c r="I428" s="81" t="s">
        <v>746</v>
      </c>
      <c r="J428" s="81">
        <v>12</v>
      </c>
      <c r="K428" s="81" t="s">
        <v>529</v>
      </c>
      <c r="L428" s="81" t="s">
        <v>1909</v>
      </c>
      <c r="M428" s="81">
        <v>1501</v>
      </c>
      <c r="O428" s="81" t="s">
        <v>946</v>
      </c>
      <c r="P428" s="81" t="s">
        <v>947</v>
      </c>
      <c r="Q428" s="81">
        <v>12</v>
      </c>
      <c r="R428" s="81" t="s">
        <v>529</v>
      </c>
      <c r="S428" s="81" t="s">
        <v>1798</v>
      </c>
      <c r="T428" s="81">
        <v>1084</v>
      </c>
      <c r="V428" s="81" t="s">
        <v>1792</v>
      </c>
      <c r="W428" s="81" t="s">
        <v>1449</v>
      </c>
      <c r="X428" s="81">
        <v>4</v>
      </c>
      <c r="Y428" s="81" t="s">
        <v>437</v>
      </c>
      <c r="Z428" s="81" t="s">
        <v>1811</v>
      </c>
      <c r="AA428" s="81">
        <v>1259</v>
      </c>
      <c r="AC428" s="81" t="s">
        <v>852</v>
      </c>
      <c r="AD428" s="81" t="s">
        <v>853</v>
      </c>
      <c r="AE428" s="81">
        <v>36</v>
      </c>
      <c r="AF428" s="81" t="s">
        <v>529</v>
      </c>
      <c r="AG428" s="81" t="s">
        <v>1737</v>
      </c>
      <c r="AH428" s="81">
        <v>1069</v>
      </c>
      <c r="AJ428" s="81" t="s">
        <v>858</v>
      </c>
      <c r="AK428" s="81" t="s">
        <v>859</v>
      </c>
      <c r="AL428" s="81">
        <v>2</v>
      </c>
      <c r="AM428" s="81" t="s">
        <v>436</v>
      </c>
      <c r="AN428" s="81" t="s">
        <v>1108</v>
      </c>
      <c r="AO428" s="81">
        <v>1240</v>
      </c>
      <c r="AQ428" s="81" t="s">
        <v>856</v>
      </c>
      <c r="AR428" s="81" t="s">
        <v>857</v>
      </c>
      <c r="AS428" s="81">
        <v>2</v>
      </c>
      <c r="AT428" s="81" t="s">
        <v>436</v>
      </c>
      <c r="AU428" s="81" t="s">
        <v>1108</v>
      </c>
      <c r="AV428" s="81">
        <v>1240</v>
      </c>
      <c r="AX428" s="81" t="s">
        <v>812</v>
      </c>
      <c r="AY428" s="81" t="s">
        <v>813</v>
      </c>
      <c r="AZ428" s="81">
        <v>12</v>
      </c>
      <c r="BA428" s="81" t="s">
        <v>437</v>
      </c>
      <c r="BB428" s="81" t="s">
        <v>1181</v>
      </c>
      <c r="BC428" s="81">
        <v>1044</v>
      </c>
      <c r="BE428" s="81" t="s">
        <v>906</v>
      </c>
      <c r="BF428" s="81" t="s">
        <v>907</v>
      </c>
      <c r="BG428" s="81">
        <v>4</v>
      </c>
      <c r="BH428" s="81" t="s">
        <v>529</v>
      </c>
      <c r="BI428" s="81" t="s">
        <v>1873</v>
      </c>
      <c r="BJ428" s="81">
        <v>1126</v>
      </c>
      <c r="BL428" s="81" t="s">
        <v>778</v>
      </c>
      <c r="BM428" s="81" t="s">
        <v>779</v>
      </c>
      <c r="BN428" s="81">
        <v>6</v>
      </c>
      <c r="BO428" s="81" t="s">
        <v>436</v>
      </c>
      <c r="BP428" s="81" t="s">
        <v>1205</v>
      </c>
      <c r="BQ428" s="81">
        <v>1127</v>
      </c>
      <c r="BS428" s="81" t="s">
        <v>733</v>
      </c>
      <c r="BT428" s="81" t="s">
        <v>734</v>
      </c>
      <c r="BU428" s="81">
        <v>4</v>
      </c>
      <c r="BV428" s="81" t="s">
        <v>436</v>
      </c>
      <c r="BW428" s="81" t="s">
        <v>1690</v>
      </c>
      <c r="BX428" s="81">
        <v>1297</v>
      </c>
      <c r="BZ428" s="81" t="s">
        <v>847</v>
      </c>
      <c r="CA428" s="81" t="s">
        <v>848</v>
      </c>
      <c r="CB428" s="81">
        <v>18</v>
      </c>
      <c r="CC428" s="81" t="s">
        <v>529</v>
      </c>
      <c r="CD428" s="81" t="s">
        <v>1139</v>
      </c>
      <c r="CE428" s="81">
        <v>1027</v>
      </c>
      <c r="CG428" s="81" t="s">
        <v>755</v>
      </c>
      <c r="CH428" s="81" t="s">
        <v>756</v>
      </c>
      <c r="CI428" s="81">
        <v>12</v>
      </c>
      <c r="CJ428" s="81" t="s">
        <v>436</v>
      </c>
      <c r="CK428" s="81" t="s">
        <v>1111</v>
      </c>
      <c r="CL428" s="81">
        <v>1211</v>
      </c>
      <c r="CN428" s="81" t="s">
        <v>1056</v>
      </c>
      <c r="CO428" s="81" t="s">
        <v>754</v>
      </c>
      <c r="CP428" s="81">
        <v>12</v>
      </c>
      <c r="CQ428" s="81" t="s">
        <v>436</v>
      </c>
      <c r="CR428" s="81" t="s">
        <v>1156</v>
      </c>
      <c r="CS428" s="81">
        <v>1070</v>
      </c>
      <c r="CU428" s="136" t="s">
        <v>887</v>
      </c>
      <c r="CV428" s="136" t="s">
        <v>888</v>
      </c>
      <c r="CW428" s="137">
        <v>4</v>
      </c>
      <c r="CX428" s="136" t="s">
        <v>436</v>
      </c>
      <c r="CY428" s="136" t="s">
        <v>1159</v>
      </c>
      <c r="CZ428" s="138">
        <v>1513</v>
      </c>
      <c r="DB428" s="136" t="s">
        <v>745</v>
      </c>
      <c r="DC428" s="136" t="s">
        <v>746</v>
      </c>
      <c r="DD428" s="137">
        <v>36</v>
      </c>
      <c r="DE428" s="136" t="s">
        <v>436</v>
      </c>
      <c r="DF428" s="136" t="s">
        <v>722</v>
      </c>
      <c r="DG428" s="144">
        <v>1543</v>
      </c>
      <c r="DI428" s="136" t="s">
        <v>862</v>
      </c>
      <c r="DJ428" s="136" t="s">
        <v>863</v>
      </c>
      <c r="DK428" s="137">
        <v>4</v>
      </c>
      <c r="DL428" s="136" t="s">
        <v>436</v>
      </c>
      <c r="DM428" s="136" t="s">
        <v>2221</v>
      </c>
      <c r="DN428" s="144">
        <v>1392</v>
      </c>
    </row>
    <row r="429" spans="1:118" x14ac:dyDescent="0.25">
      <c r="A429" s="81" t="s">
        <v>737</v>
      </c>
      <c r="B429" s="81" t="s">
        <v>738</v>
      </c>
      <c r="C429" s="81">
        <v>4</v>
      </c>
      <c r="D429" s="81" t="s">
        <v>529</v>
      </c>
      <c r="E429" s="81" t="s">
        <v>1682</v>
      </c>
      <c r="F429" s="81">
        <v>1327</v>
      </c>
      <c r="H429" s="81" t="s">
        <v>942</v>
      </c>
      <c r="I429" s="81" t="s">
        <v>943</v>
      </c>
      <c r="J429" s="81">
        <v>12</v>
      </c>
      <c r="K429" s="81" t="s">
        <v>529</v>
      </c>
      <c r="L429" s="81" t="s">
        <v>1909</v>
      </c>
      <c r="M429" s="81">
        <v>1501</v>
      </c>
      <c r="O429" s="81" t="s">
        <v>804</v>
      </c>
      <c r="P429" s="81" t="s">
        <v>805</v>
      </c>
      <c r="Q429" s="81">
        <v>12</v>
      </c>
      <c r="R429" s="81" t="s">
        <v>529</v>
      </c>
      <c r="S429" s="81" t="s">
        <v>1798</v>
      </c>
      <c r="T429" s="81">
        <v>1084</v>
      </c>
      <c r="V429" s="81" t="s">
        <v>804</v>
      </c>
      <c r="W429" s="81" t="s">
        <v>805</v>
      </c>
      <c r="X429" s="81">
        <v>12</v>
      </c>
      <c r="Y429" s="81" t="s">
        <v>436</v>
      </c>
      <c r="Z429" s="81" t="s">
        <v>1189</v>
      </c>
      <c r="AA429" s="81">
        <v>1262</v>
      </c>
      <c r="AC429" s="81" t="s">
        <v>977</v>
      </c>
      <c r="AD429" s="81" t="s">
        <v>978</v>
      </c>
      <c r="AE429" s="81">
        <v>12</v>
      </c>
      <c r="AF429" s="81" t="s">
        <v>529</v>
      </c>
      <c r="AG429" s="81" t="s">
        <v>1761</v>
      </c>
      <c r="AH429" s="81">
        <v>1221</v>
      </c>
      <c r="AJ429" s="81" t="s">
        <v>860</v>
      </c>
      <c r="AK429" s="81" t="s">
        <v>861</v>
      </c>
      <c r="AL429" s="81">
        <v>2</v>
      </c>
      <c r="AM429" s="81" t="s">
        <v>436</v>
      </c>
      <c r="AN429" s="81" t="s">
        <v>1109</v>
      </c>
      <c r="AO429" s="81">
        <v>1311</v>
      </c>
      <c r="AQ429" s="81" t="s">
        <v>733</v>
      </c>
      <c r="AR429" s="81" t="s">
        <v>734</v>
      </c>
      <c r="AS429" s="81">
        <v>4</v>
      </c>
      <c r="AT429" s="81" t="s">
        <v>436</v>
      </c>
      <c r="AU429" s="81" t="s">
        <v>1143</v>
      </c>
      <c r="AV429" s="81">
        <v>1223</v>
      </c>
      <c r="AX429" s="81" t="s">
        <v>812</v>
      </c>
      <c r="AY429" s="81" t="s">
        <v>813</v>
      </c>
      <c r="AZ429" s="81">
        <v>2</v>
      </c>
      <c r="BA429" s="81" t="s">
        <v>529</v>
      </c>
      <c r="BB429" s="81" t="s">
        <v>1172</v>
      </c>
      <c r="BC429" s="81">
        <v>1472</v>
      </c>
      <c r="BE429" s="81" t="s">
        <v>816</v>
      </c>
      <c r="BF429" s="81" t="s">
        <v>817</v>
      </c>
      <c r="BG429" s="81">
        <v>4</v>
      </c>
      <c r="BH429" s="81" t="s">
        <v>529</v>
      </c>
      <c r="BI429" s="81" t="s">
        <v>1873</v>
      </c>
      <c r="BJ429" s="81">
        <v>1126</v>
      </c>
      <c r="BL429" s="81" t="s">
        <v>969</v>
      </c>
      <c r="BM429" s="81" t="s">
        <v>970</v>
      </c>
      <c r="BN429" s="81">
        <v>12</v>
      </c>
      <c r="BO429" s="81" t="s">
        <v>436</v>
      </c>
      <c r="BP429" s="81" t="s">
        <v>550</v>
      </c>
      <c r="BQ429" s="81">
        <v>1515</v>
      </c>
      <c r="BS429" s="81" t="s">
        <v>845</v>
      </c>
      <c r="BT429" s="81" t="s">
        <v>846</v>
      </c>
      <c r="BU429" s="81">
        <v>4</v>
      </c>
      <c r="BV429" s="81" t="s">
        <v>436</v>
      </c>
      <c r="BW429" s="81" t="s">
        <v>1091</v>
      </c>
      <c r="BX429" s="81">
        <v>1332</v>
      </c>
      <c r="BZ429" s="81" t="s">
        <v>878</v>
      </c>
      <c r="CA429" s="81" t="s">
        <v>879</v>
      </c>
      <c r="CB429" s="81">
        <v>6</v>
      </c>
      <c r="CC429" s="81" t="s">
        <v>529</v>
      </c>
      <c r="CD429" s="81" t="s">
        <v>1139</v>
      </c>
      <c r="CE429" s="81">
        <v>1027</v>
      </c>
      <c r="CG429" s="81" t="s">
        <v>940</v>
      </c>
      <c r="CH429" s="81" t="s">
        <v>941</v>
      </c>
      <c r="CI429" s="81">
        <v>12</v>
      </c>
      <c r="CJ429" s="81" t="s">
        <v>436</v>
      </c>
      <c r="CK429" s="81" t="s">
        <v>1111</v>
      </c>
      <c r="CL429" s="81">
        <v>1211</v>
      </c>
      <c r="CN429" s="81" t="s">
        <v>2268</v>
      </c>
      <c r="CO429" s="81" t="s">
        <v>1663</v>
      </c>
      <c r="CP429" s="81">
        <v>8</v>
      </c>
      <c r="CQ429" s="81" t="s">
        <v>436</v>
      </c>
      <c r="CR429" s="81" t="s">
        <v>1122</v>
      </c>
      <c r="CS429" s="81">
        <v>1213</v>
      </c>
      <c r="CU429" s="136" t="s">
        <v>867</v>
      </c>
      <c r="CV429" s="136" t="s">
        <v>868</v>
      </c>
      <c r="CW429" s="137">
        <v>4</v>
      </c>
      <c r="CX429" s="136" t="s">
        <v>529</v>
      </c>
      <c r="CY429" s="136" t="s">
        <v>1135</v>
      </c>
      <c r="CZ429" s="138">
        <v>1412</v>
      </c>
      <c r="DB429" s="136" t="s">
        <v>745</v>
      </c>
      <c r="DC429" s="136" t="s">
        <v>746</v>
      </c>
      <c r="DD429" s="137">
        <v>12</v>
      </c>
      <c r="DE429" s="136" t="s">
        <v>529</v>
      </c>
      <c r="DF429" s="136" t="s">
        <v>1150</v>
      </c>
      <c r="DG429" s="144">
        <v>1185</v>
      </c>
      <c r="DI429" s="136" t="s">
        <v>954</v>
      </c>
      <c r="DJ429" s="136" t="s">
        <v>955</v>
      </c>
      <c r="DK429" s="137">
        <v>24</v>
      </c>
      <c r="DL429" s="136" t="s">
        <v>1173</v>
      </c>
      <c r="DM429" s="136" t="s">
        <v>2316</v>
      </c>
      <c r="DN429" s="144">
        <v>0</v>
      </c>
    </row>
    <row r="430" spans="1:118" x14ac:dyDescent="0.25">
      <c r="A430" s="81" t="s">
        <v>729</v>
      </c>
      <c r="B430" s="81" t="s">
        <v>730</v>
      </c>
      <c r="C430" s="81">
        <v>4</v>
      </c>
      <c r="D430" s="81" t="s">
        <v>529</v>
      </c>
      <c r="E430" s="81" t="s">
        <v>1682</v>
      </c>
      <c r="F430" s="81">
        <v>1327</v>
      </c>
      <c r="H430" s="81" t="s">
        <v>864</v>
      </c>
      <c r="I430" s="81" t="s">
        <v>865</v>
      </c>
      <c r="J430" s="81">
        <v>4</v>
      </c>
      <c r="K430" s="81" t="s">
        <v>529</v>
      </c>
      <c r="L430" s="81" t="s">
        <v>1909</v>
      </c>
      <c r="M430" s="81">
        <v>1501</v>
      </c>
      <c r="O430" s="81" t="s">
        <v>852</v>
      </c>
      <c r="P430" s="81" t="s">
        <v>853</v>
      </c>
      <c r="Q430" s="81">
        <v>12</v>
      </c>
      <c r="R430" s="81" t="s">
        <v>529</v>
      </c>
      <c r="S430" s="81" t="s">
        <v>1798</v>
      </c>
      <c r="T430" s="81">
        <v>1084</v>
      </c>
      <c r="V430" s="81" t="s">
        <v>871</v>
      </c>
      <c r="W430" s="81" t="s">
        <v>872</v>
      </c>
      <c r="X430" s="81">
        <v>18</v>
      </c>
      <c r="Y430" s="81" t="s">
        <v>436</v>
      </c>
      <c r="Z430" s="81" t="s">
        <v>1189</v>
      </c>
      <c r="AA430" s="81">
        <v>1262</v>
      </c>
      <c r="AC430" s="81" t="s">
        <v>908</v>
      </c>
      <c r="AD430" s="81" t="s">
        <v>909</v>
      </c>
      <c r="AE430" s="81">
        <v>12</v>
      </c>
      <c r="AF430" s="81" t="s">
        <v>529</v>
      </c>
      <c r="AG430" s="81" t="s">
        <v>1199</v>
      </c>
      <c r="AH430" s="81">
        <v>1001</v>
      </c>
      <c r="AJ430" s="81" t="s">
        <v>862</v>
      </c>
      <c r="AK430" s="81" t="s">
        <v>863</v>
      </c>
      <c r="AL430" s="81">
        <v>2</v>
      </c>
      <c r="AM430" s="81" t="s">
        <v>436</v>
      </c>
      <c r="AN430" s="81" t="s">
        <v>1109</v>
      </c>
      <c r="AO430" s="81">
        <v>1311</v>
      </c>
      <c r="AQ430" s="81" t="s">
        <v>826</v>
      </c>
      <c r="AR430" s="81" t="s">
        <v>827</v>
      </c>
      <c r="AS430" s="81">
        <v>10</v>
      </c>
      <c r="AT430" s="81" t="s">
        <v>436</v>
      </c>
      <c r="AU430" s="81" t="s">
        <v>1143</v>
      </c>
      <c r="AV430" s="81">
        <v>1223</v>
      </c>
      <c r="AX430" s="81" t="s">
        <v>812</v>
      </c>
      <c r="AY430" s="81" t="s">
        <v>813</v>
      </c>
      <c r="AZ430" s="81">
        <v>4</v>
      </c>
      <c r="BA430" s="81" t="s">
        <v>529</v>
      </c>
      <c r="BB430" s="81" t="s">
        <v>1712</v>
      </c>
      <c r="BC430" s="81">
        <v>1458</v>
      </c>
      <c r="BE430" s="81" t="s">
        <v>864</v>
      </c>
      <c r="BF430" s="81" t="s">
        <v>865</v>
      </c>
      <c r="BG430" s="81">
        <v>4</v>
      </c>
      <c r="BH430" s="81" t="s">
        <v>529</v>
      </c>
      <c r="BI430" s="81" t="s">
        <v>1873</v>
      </c>
      <c r="BJ430" s="81">
        <v>1126</v>
      </c>
      <c r="BL430" s="81" t="s">
        <v>778</v>
      </c>
      <c r="BM430" s="81" t="s">
        <v>779</v>
      </c>
      <c r="BN430" s="81">
        <v>12</v>
      </c>
      <c r="BO430" s="81" t="s">
        <v>529</v>
      </c>
      <c r="BP430" s="81" t="s">
        <v>1100</v>
      </c>
      <c r="BQ430" s="81">
        <v>1027</v>
      </c>
      <c r="BS430" s="81" t="s">
        <v>729</v>
      </c>
      <c r="BT430" s="81" t="s">
        <v>730</v>
      </c>
      <c r="BU430" s="81">
        <v>2</v>
      </c>
      <c r="BV430" s="81" t="s">
        <v>529</v>
      </c>
      <c r="BW430" s="81" t="s">
        <v>1115</v>
      </c>
      <c r="BX430" s="81">
        <v>1487</v>
      </c>
      <c r="BZ430" s="81" t="s">
        <v>873</v>
      </c>
      <c r="CA430" s="81" t="s">
        <v>874</v>
      </c>
      <c r="CB430" s="81">
        <v>24</v>
      </c>
      <c r="CC430" s="81" t="s">
        <v>529</v>
      </c>
      <c r="CD430" s="81" t="s">
        <v>1139</v>
      </c>
      <c r="CE430" s="81">
        <v>1027</v>
      </c>
      <c r="CG430" s="81" t="s">
        <v>869</v>
      </c>
      <c r="CH430" s="81" t="s">
        <v>870</v>
      </c>
      <c r="CI430" s="81">
        <v>12</v>
      </c>
      <c r="CJ430" s="81" t="s">
        <v>436</v>
      </c>
      <c r="CK430" s="81" t="s">
        <v>1111</v>
      </c>
      <c r="CL430" s="81">
        <v>1211</v>
      </c>
      <c r="CN430" s="81" t="s">
        <v>1778</v>
      </c>
      <c r="CO430" s="81" t="s">
        <v>758</v>
      </c>
      <c r="CP430" s="81">
        <v>12</v>
      </c>
      <c r="CQ430" s="81" t="s">
        <v>437</v>
      </c>
      <c r="CR430" s="81" t="s">
        <v>2312</v>
      </c>
      <c r="CS430" s="81">
        <v>1247</v>
      </c>
      <c r="CU430" s="136" t="s">
        <v>856</v>
      </c>
      <c r="CV430" s="136" t="s">
        <v>857</v>
      </c>
      <c r="CW430" s="137">
        <v>4</v>
      </c>
      <c r="CX430" s="136" t="s">
        <v>529</v>
      </c>
      <c r="CY430" s="136" t="s">
        <v>1157</v>
      </c>
      <c r="CZ430" s="138">
        <v>1399</v>
      </c>
      <c r="DB430" s="136" t="s">
        <v>745</v>
      </c>
      <c r="DC430" s="136" t="s">
        <v>746</v>
      </c>
      <c r="DD430" s="137">
        <v>12</v>
      </c>
      <c r="DE430" s="136" t="s">
        <v>436</v>
      </c>
      <c r="DF430" s="136" t="s">
        <v>1134</v>
      </c>
      <c r="DG430" s="144">
        <v>1102</v>
      </c>
      <c r="DI430" s="136" t="s">
        <v>954</v>
      </c>
      <c r="DJ430" s="136" t="s">
        <v>955</v>
      </c>
      <c r="DK430" s="137">
        <v>60</v>
      </c>
      <c r="DL430" s="136" t="s">
        <v>2152</v>
      </c>
      <c r="DM430" s="136" t="s">
        <v>2364</v>
      </c>
      <c r="DN430" s="144">
        <v>1593</v>
      </c>
    </row>
    <row r="431" spans="1:118" x14ac:dyDescent="0.25">
      <c r="A431" s="81" t="s">
        <v>969</v>
      </c>
      <c r="B431" s="81" t="s">
        <v>970</v>
      </c>
      <c r="C431" s="81">
        <v>12</v>
      </c>
      <c r="D431" s="81" t="s">
        <v>529</v>
      </c>
      <c r="E431" s="81" t="s">
        <v>1682</v>
      </c>
      <c r="F431" s="81">
        <v>1327</v>
      </c>
      <c r="H431" s="81" t="s">
        <v>860</v>
      </c>
      <c r="I431" s="81" t="s">
        <v>861</v>
      </c>
      <c r="J431" s="81">
        <v>4</v>
      </c>
      <c r="K431" s="81" t="s">
        <v>529</v>
      </c>
      <c r="L431" s="81" t="s">
        <v>1909</v>
      </c>
      <c r="M431" s="81">
        <v>1501</v>
      </c>
      <c r="O431" s="81" t="s">
        <v>962</v>
      </c>
      <c r="P431" s="81" t="s">
        <v>2206</v>
      </c>
      <c r="Q431" s="81">
        <v>12</v>
      </c>
      <c r="R431" s="81" t="s">
        <v>529</v>
      </c>
      <c r="S431" s="81" t="s">
        <v>1798</v>
      </c>
      <c r="T431" s="81">
        <v>1084</v>
      </c>
      <c r="V431" s="81" t="s">
        <v>814</v>
      </c>
      <c r="W431" s="81" t="s">
        <v>815</v>
      </c>
      <c r="X431" s="81">
        <v>12</v>
      </c>
      <c r="Y431" s="81" t="s">
        <v>436</v>
      </c>
      <c r="Z431" s="81" t="s">
        <v>1189</v>
      </c>
      <c r="AA431" s="81">
        <v>1262</v>
      </c>
      <c r="AC431" s="81" t="s">
        <v>852</v>
      </c>
      <c r="AD431" s="81" t="s">
        <v>853</v>
      </c>
      <c r="AE431" s="81">
        <v>12</v>
      </c>
      <c r="AF431" s="81" t="s">
        <v>529</v>
      </c>
      <c r="AG431" s="81" t="s">
        <v>1093</v>
      </c>
      <c r="AH431" s="81">
        <v>1089</v>
      </c>
      <c r="AJ431" s="81" t="s">
        <v>864</v>
      </c>
      <c r="AK431" s="81" t="s">
        <v>865</v>
      </c>
      <c r="AL431" s="81">
        <v>4</v>
      </c>
      <c r="AM431" s="81" t="s">
        <v>436</v>
      </c>
      <c r="AN431" s="81" t="s">
        <v>1109</v>
      </c>
      <c r="AO431" s="81">
        <v>1311</v>
      </c>
      <c r="AQ431" s="81" t="s">
        <v>753</v>
      </c>
      <c r="AR431" s="81" t="s">
        <v>754</v>
      </c>
      <c r="AS431" s="81">
        <v>12</v>
      </c>
      <c r="AT431" s="81" t="s">
        <v>436</v>
      </c>
      <c r="AU431" s="81" t="s">
        <v>1123</v>
      </c>
      <c r="AV431" s="81">
        <v>1392</v>
      </c>
      <c r="AX431" s="81" t="s">
        <v>812</v>
      </c>
      <c r="AY431" s="81" t="s">
        <v>813</v>
      </c>
      <c r="AZ431" s="81">
        <v>4</v>
      </c>
      <c r="BA431" s="81" t="s">
        <v>436</v>
      </c>
      <c r="BB431" s="81" t="s">
        <v>1123</v>
      </c>
      <c r="BC431" s="81">
        <v>1392</v>
      </c>
      <c r="BE431" s="81" t="s">
        <v>849</v>
      </c>
      <c r="BF431" s="81" t="s">
        <v>850</v>
      </c>
      <c r="BG431" s="81">
        <v>4</v>
      </c>
      <c r="BH431" s="81" t="s">
        <v>529</v>
      </c>
      <c r="BI431" s="81" t="s">
        <v>1873</v>
      </c>
      <c r="BJ431" s="81">
        <v>1126</v>
      </c>
      <c r="BL431" s="81" t="s">
        <v>1063</v>
      </c>
      <c r="BM431" s="81" t="s">
        <v>1064</v>
      </c>
      <c r="BN431" s="81">
        <v>2</v>
      </c>
      <c r="BO431" s="81" t="s">
        <v>436</v>
      </c>
      <c r="BP431" s="81" t="s">
        <v>1198</v>
      </c>
      <c r="BQ431" s="81">
        <v>1013</v>
      </c>
      <c r="BS431" s="81" t="s">
        <v>727</v>
      </c>
      <c r="BT431" s="81" t="s">
        <v>728</v>
      </c>
      <c r="BU431" s="81">
        <v>4</v>
      </c>
      <c r="BV431" s="81" t="s">
        <v>529</v>
      </c>
      <c r="BW431" s="81" t="s">
        <v>1192</v>
      </c>
      <c r="BX431" s="81">
        <v>1100</v>
      </c>
      <c r="BZ431" s="81" t="s">
        <v>812</v>
      </c>
      <c r="CA431" s="81" t="s">
        <v>813</v>
      </c>
      <c r="CB431" s="81">
        <v>4</v>
      </c>
      <c r="CC431" s="81" t="s">
        <v>529</v>
      </c>
      <c r="CD431" s="81" t="s">
        <v>1139</v>
      </c>
      <c r="CE431" s="81">
        <v>1027</v>
      </c>
      <c r="CG431" s="81" t="s">
        <v>847</v>
      </c>
      <c r="CH431" s="81" t="s">
        <v>848</v>
      </c>
      <c r="CI431" s="81">
        <v>12</v>
      </c>
      <c r="CJ431" s="81" t="s">
        <v>436</v>
      </c>
      <c r="CK431" s="81" t="s">
        <v>1111</v>
      </c>
      <c r="CL431" s="81">
        <v>1211</v>
      </c>
      <c r="CN431" s="81" t="s">
        <v>1041</v>
      </c>
      <c r="CO431" s="81" t="s">
        <v>756</v>
      </c>
      <c r="CP431" s="81">
        <v>12</v>
      </c>
      <c r="CQ431" s="81" t="s">
        <v>437</v>
      </c>
      <c r="CR431" s="81" t="s">
        <v>2312</v>
      </c>
      <c r="CS431" s="81">
        <v>1247</v>
      </c>
      <c r="CU431" s="136" t="s">
        <v>836</v>
      </c>
      <c r="CV431" s="136" t="s">
        <v>837</v>
      </c>
      <c r="CW431" s="137">
        <v>4</v>
      </c>
      <c r="CX431" s="136" t="s">
        <v>529</v>
      </c>
      <c r="CY431" s="136" t="s">
        <v>1157</v>
      </c>
      <c r="CZ431" s="138">
        <v>1399</v>
      </c>
      <c r="DB431" s="136" t="s">
        <v>745</v>
      </c>
      <c r="DC431" s="136" t="s">
        <v>746</v>
      </c>
      <c r="DD431" s="137">
        <v>12</v>
      </c>
      <c r="DE431" s="136" t="s">
        <v>436</v>
      </c>
      <c r="DF431" s="136" t="s">
        <v>2406</v>
      </c>
      <c r="DG431" s="144">
        <v>1529</v>
      </c>
      <c r="DI431" s="136" t="s">
        <v>954</v>
      </c>
      <c r="DJ431" s="136" t="s">
        <v>955</v>
      </c>
      <c r="DK431" s="137">
        <v>24</v>
      </c>
      <c r="DL431" s="136" t="s">
        <v>529</v>
      </c>
      <c r="DM431" s="136" t="s">
        <v>1100</v>
      </c>
      <c r="DN431" s="144">
        <v>1027</v>
      </c>
    </row>
    <row r="432" spans="1:118" x14ac:dyDescent="0.25">
      <c r="A432" s="81" t="s">
        <v>741</v>
      </c>
      <c r="B432" s="81" t="s">
        <v>742</v>
      </c>
      <c r="C432" s="81">
        <v>6</v>
      </c>
      <c r="D432" s="81" t="s">
        <v>529</v>
      </c>
      <c r="E432" s="81" t="s">
        <v>1682</v>
      </c>
      <c r="F432" s="81">
        <v>1327</v>
      </c>
      <c r="H432" s="81" t="s">
        <v>768</v>
      </c>
      <c r="I432" s="81" t="s">
        <v>769</v>
      </c>
      <c r="J432" s="81">
        <v>4</v>
      </c>
      <c r="K432" s="81" t="s">
        <v>529</v>
      </c>
      <c r="L432" s="81" t="s">
        <v>1909</v>
      </c>
      <c r="M432" s="81">
        <v>1501</v>
      </c>
      <c r="O432" s="81" t="s">
        <v>1060</v>
      </c>
      <c r="P432" s="81" t="s">
        <v>787</v>
      </c>
      <c r="Q432" s="81">
        <v>12</v>
      </c>
      <c r="R432" s="81" t="s">
        <v>529</v>
      </c>
      <c r="S432" s="81" t="s">
        <v>1798</v>
      </c>
      <c r="T432" s="81">
        <v>1084</v>
      </c>
      <c r="V432" s="81" t="s">
        <v>962</v>
      </c>
      <c r="W432" s="81" t="s">
        <v>2206</v>
      </c>
      <c r="X432" s="81">
        <v>12</v>
      </c>
      <c r="Y432" s="81" t="s">
        <v>436</v>
      </c>
      <c r="Z432" s="81" t="s">
        <v>1189</v>
      </c>
      <c r="AA432" s="81">
        <v>1262</v>
      </c>
      <c r="AC432" s="81" t="s">
        <v>908</v>
      </c>
      <c r="AD432" s="81" t="s">
        <v>909</v>
      </c>
      <c r="AE432" s="81">
        <v>12</v>
      </c>
      <c r="AF432" s="81" t="s">
        <v>529</v>
      </c>
      <c r="AG432" s="81" t="s">
        <v>1093</v>
      </c>
      <c r="AH432" s="81">
        <v>1089</v>
      </c>
      <c r="AJ432" s="81" t="s">
        <v>757</v>
      </c>
      <c r="AK432" s="81" t="s">
        <v>758</v>
      </c>
      <c r="AL432" s="81">
        <v>12</v>
      </c>
      <c r="AM432" s="81" t="s">
        <v>436</v>
      </c>
      <c r="AN432" s="81" t="s">
        <v>1110</v>
      </c>
      <c r="AO432" s="81">
        <v>1253</v>
      </c>
      <c r="AQ432" s="81" t="s">
        <v>757</v>
      </c>
      <c r="AR432" s="81" t="s">
        <v>758</v>
      </c>
      <c r="AS432" s="81">
        <v>12</v>
      </c>
      <c r="AT432" s="81" t="s">
        <v>436</v>
      </c>
      <c r="AU432" s="81" t="s">
        <v>1123</v>
      </c>
      <c r="AV432" s="81">
        <v>1392</v>
      </c>
      <c r="AX432" s="81" t="s">
        <v>812</v>
      </c>
      <c r="AY432" s="81" t="s">
        <v>813</v>
      </c>
      <c r="AZ432" s="81">
        <v>4</v>
      </c>
      <c r="BA432" s="81" t="s">
        <v>436</v>
      </c>
      <c r="BB432" s="81" t="s">
        <v>551</v>
      </c>
      <c r="BC432" s="81">
        <v>1518</v>
      </c>
      <c r="BE432" s="81" t="s">
        <v>729</v>
      </c>
      <c r="BF432" s="81" t="s">
        <v>730</v>
      </c>
      <c r="BG432" s="81">
        <v>4</v>
      </c>
      <c r="BH432" s="81" t="s">
        <v>529</v>
      </c>
      <c r="BI432" s="81" t="s">
        <v>1873</v>
      </c>
      <c r="BJ432" s="81">
        <v>1126</v>
      </c>
      <c r="BL432" s="81" t="s">
        <v>778</v>
      </c>
      <c r="BM432" s="81" t="s">
        <v>779</v>
      </c>
      <c r="BN432" s="81">
        <v>12</v>
      </c>
      <c r="BO432" s="81" t="s">
        <v>436</v>
      </c>
      <c r="BP432" s="81" t="s">
        <v>2052</v>
      </c>
      <c r="BQ432" s="81">
        <v>1098</v>
      </c>
      <c r="BS432" s="81" t="s">
        <v>733</v>
      </c>
      <c r="BT432" s="81" t="s">
        <v>734</v>
      </c>
      <c r="BU432" s="81">
        <v>8</v>
      </c>
      <c r="BV432" s="81" t="s">
        <v>436</v>
      </c>
      <c r="BW432" s="81" t="s">
        <v>559</v>
      </c>
      <c r="BX432" s="81">
        <v>1529</v>
      </c>
      <c r="BZ432" s="81" t="s">
        <v>772</v>
      </c>
      <c r="CA432" s="81" t="s">
        <v>773</v>
      </c>
      <c r="CB432" s="81">
        <v>24</v>
      </c>
      <c r="CC432" s="81" t="s">
        <v>529</v>
      </c>
      <c r="CD432" s="81" t="s">
        <v>1139</v>
      </c>
      <c r="CE432" s="81">
        <v>1027</v>
      </c>
      <c r="CG432" s="81" t="s">
        <v>906</v>
      </c>
      <c r="CH432" s="81" t="s">
        <v>907</v>
      </c>
      <c r="CI432" s="81">
        <v>4</v>
      </c>
      <c r="CJ432" s="81" t="s">
        <v>436</v>
      </c>
      <c r="CK432" s="81" t="s">
        <v>1111</v>
      </c>
      <c r="CL432" s="81">
        <v>1211</v>
      </c>
      <c r="CN432" s="81" t="s">
        <v>856</v>
      </c>
      <c r="CO432" s="81" t="s">
        <v>857</v>
      </c>
      <c r="CP432" s="81">
        <v>2</v>
      </c>
      <c r="CQ432" s="81" t="s">
        <v>436</v>
      </c>
      <c r="CR432" s="81" t="s">
        <v>1156</v>
      </c>
      <c r="CS432" s="81">
        <v>1070</v>
      </c>
      <c r="CU432" s="136" t="s">
        <v>902</v>
      </c>
      <c r="CV432" s="136" t="s">
        <v>903</v>
      </c>
      <c r="CW432" s="137">
        <v>4</v>
      </c>
      <c r="CX432" s="136" t="s">
        <v>436</v>
      </c>
      <c r="CY432" s="136" t="s">
        <v>1868</v>
      </c>
      <c r="CZ432" s="138">
        <v>1189</v>
      </c>
      <c r="DB432" s="136" t="s">
        <v>745</v>
      </c>
      <c r="DC432" s="136" t="s">
        <v>746</v>
      </c>
      <c r="DD432" s="137">
        <v>12</v>
      </c>
      <c r="DE432" s="136" t="s">
        <v>529</v>
      </c>
      <c r="DF432" s="136" t="s">
        <v>1158</v>
      </c>
      <c r="DG432" s="144">
        <v>1378</v>
      </c>
      <c r="DI432" s="136" t="s">
        <v>954</v>
      </c>
      <c r="DJ432" s="136" t="s">
        <v>955</v>
      </c>
      <c r="DK432" s="137">
        <v>6</v>
      </c>
      <c r="DL432" s="136" t="s">
        <v>529</v>
      </c>
      <c r="DM432" s="136" t="s">
        <v>1139</v>
      </c>
      <c r="DN432" s="144">
        <v>1027</v>
      </c>
    </row>
    <row r="433" spans="1:118" x14ac:dyDescent="0.25">
      <c r="A433" s="81" t="s">
        <v>778</v>
      </c>
      <c r="B433" s="81" t="s">
        <v>779</v>
      </c>
      <c r="C433" s="81">
        <v>6</v>
      </c>
      <c r="D433" s="81" t="s">
        <v>529</v>
      </c>
      <c r="E433" s="81" t="s">
        <v>1682</v>
      </c>
      <c r="F433" s="81">
        <v>1327</v>
      </c>
      <c r="H433" s="81" t="s">
        <v>778</v>
      </c>
      <c r="I433" s="81" t="s">
        <v>779</v>
      </c>
      <c r="J433" s="81">
        <v>6</v>
      </c>
      <c r="K433" s="81" t="s">
        <v>529</v>
      </c>
      <c r="L433" s="81" t="s">
        <v>1871</v>
      </c>
      <c r="M433" s="81">
        <v>1001</v>
      </c>
      <c r="O433" s="81" t="s">
        <v>2230</v>
      </c>
      <c r="P433" s="81" t="s">
        <v>866</v>
      </c>
      <c r="Q433" s="81">
        <v>10</v>
      </c>
      <c r="R433" s="81" t="s">
        <v>529</v>
      </c>
      <c r="S433" s="81" t="s">
        <v>1213</v>
      </c>
      <c r="T433" s="81">
        <v>1472</v>
      </c>
      <c r="V433" s="81" t="s">
        <v>852</v>
      </c>
      <c r="W433" s="81" t="s">
        <v>853</v>
      </c>
      <c r="X433" s="81">
        <v>24</v>
      </c>
      <c r="Y433" s="81" t="s">
        <v>436</v>
      </c>
      <c r="Z433" s="81" t="s">
        <v>1189</v>
      </c>
      <c r="AA433" s="81">
        <v>1262</v>
      </c>
      <c r="AC433" s="81" t="s">
        <v>852</v>
      </c>
      <c r="AD433" s="81" t="s">
        <v>853</v>
      </c>
      <c r="AE433" s="81">
        <v>36</v>
      </c>
      <c r="AF433" s="81" t="s">
        <v>436</v>
      </c>
      <c r="AG433" s="81" t="s">
        <v>1695</v>
      </c>
      <c r="AH433" s="81">
        <v>1390</v>
      </c>
      <c r="AJ433" s="81" t="s">
        <v>765</v>
      </c>
      <c r="AK433" s="81" t="s">
        <v>766</v>
      </c>
      <c r="AL433" s="81">
        <v>6</v>
      </c>
      <c r="AM433" s="81" t="s">
        <v>436</v>
      </c>
      <c r="AN433" s="81" t="s">
        <v>1110</v>
      </c>
      <c r="AO433" s="81">
        <v>1253</v>
      </c>
      <c r="AQ433" s="81" t="s">
        <v>940</v>
      </c>
      <c r="AR433" s="81" t="s">
        <v>941</v>
      </c>
      <c r="AS433" s="81">
        <v>12</v>
      </c>
      <c r="AT433" s="81" t="s">
        <v>436</v>
      </c>
      <c r="AU433" s="81" t="s">
        <v>1123</v>
      </c>
      <c r="AV433" s="81">
        <v>1392</v>
      </c>
      <c r="AX433" s="81" t="s">
        <v>812</v>
      </c>
      <c r="AY433" s="81" t="s">
        <v>813</v>
      </c>
      <c r="AZ433" s="81">
        <v>4</v>
      </c>
      <c r="BA433" s="81" t="s">
        <v>436</v>
      </c>
      <c r="BB433" s="81" t="s">
        <v>1106</v>
      </c>
      <c r="BC433" s="81">
        <v>1295</v>
      </c>
      <c r="BE433" s="81" t="s">
        <v>745</v>
      </c>
      <c r="BF433" s="81" t="s">
        <v>746</v>
      </c>
      <c r="BG433" s="81">
        <v>24</v>
      </c>
      <c r="BH433" s="81" t="s">
        <v>529</v>
      </c>
      <c r="BI433" s="81" t="s">
        <v>1873</v>
      </c>
      <c r="BJ433" s="81">
        <v>1126</v>
      </c>
      <c r="BL433" s="81" t="s">
        <v>981</v>
      </c>
      <c r="BM433" s="81" t="s">
        <v>982</v>
      </c>
      <c r="BN433" s="81">
        <v>3</v>
      </c>
      <c r="BO433" s="81" t="s">
        <v>529</v>
      </c>
      <c r="BP433" s="81" t="s">
        <v>1167</v>
      </c>
      <c r="BQ433" s="81">
        <v>1031</v>
      </c>
      <c r="BS433" s="81" t="s">
        <v>830</v>
      </c>
      <c r="BT433" s="81" t="s">
        <v>831</v>
      </c>
      <c r="BU433" s="81">
        <v>8</v>
      </c>
      <c r="BV433" s="81" t="s">
        <v>436</v>
      </c>
      <c r="BW433" s="81" t="s">
        <v>559</v>
      </c>
      <c r="BX433" s="81">
        <v>1529</v>
      </c>
      <c r="BZ433" s="81" t="s">
        <v>816</v>
      </c>
      <c r="CA433" s="81" t="s">
        <v>817</v>
      </c>
      <c r="CB433" s="81">
        <v>36</v>
      </c>
      <c r="CC433" s="81" t="s">
        <v>529</v>
      </c>
      <c r="CD433" s="81" t="s">
        <v>1139</v>
      </c>
      <c r="CE433" s="81">
        <v>1027</v>
      </c>
      <c r="CG433" s="81" t="s">
        <v>772</v>
      </c>
      <c r="CH433" s="81" t="s">
        <v>773</v>
      </c>
      <c r="CI433" s="81">
        <v>10</v>
      </c>
      <c r="CJ433" s="81" t="s">
        <v>436</v>
      </c>
      <c r="CK433" s="81" t="s">
        <v>1111</v>
      </c>
      <c r="CL433" s="81">
        <v>1211</v>
      </c>
      <c r="CN433" s="81" t="s">
        <v>932</v>
      </c>
      <c r="CO433" s="81" t="s">
        <v>933</v>
      </c>
      <c r="CP433" s="81">
        <v>2</v>
      </c>
      <c r="CQ433" s="81" t="s">
        <v>436</v>
      </c>
      <c r="CR433" s="81" t="s">
        <v>1156</v>
      </c>
      <c r="CS433" s="81">
        <v>1070</v>
      </c>
      <c r="CU433" s="136" t="s">
        <v>854</v>
      </c>
      <c r="CV433" s="136" t="s">
        <v>855</v>
      </c>
      <c r="CW433" s="137">
        <v>4</v>
      </c>
      <c r="CX433" s="136" t="s">
        <v>529</v>
      </c>
      <c r="CY433" s="136" t="s">
        <v>1157</v>
      </c>
      <c r="CZ433" s="138">
        <v>1399</v>
      </c>
      <c r="DB433" s="136" t="s">
        <v>745</v>
      </c>
      <c r="DC433" s="136" t="s">
        <v>746</v>
      </c>
      <c r="DD433" s="137">
        <v>12</v>
      </c>
      <c r="DE433" s="136" t="s">
        <v>437</v>
      </c>
      <c r="DF433" s="136" t="s">
        <v>1186</v>
      </c>
      <c r="DG433" s="144">
        <v>1043</v>
      </c>
      <c r="DI433" s="136" t="s">
        <v>954</v>
      </c>
      <c r="DJ433" s="136" t="s">
        <v>955</v>
      </c>
      <c r="DK433" s="137">
        <v>48</v>
      </c>
      <c r="DL433" s="136" t="s">
        <v>436</v>
      </c>
      <c r="DM433" s="136" t="s">
        <v>1195</v>
      </c>
      <c r="DN433" s="144">
        <v>1237</v>
      </c>
    </row>
    <row r="434" spans="1:118" x14ac:dyDescent="0.25">
      <c r="A434" s="81" t="s">
        <v>852</v>
      </c>
      <c r="B434" s="81" t="s">
        <v>853</v>
      </c>
      <c r="C434" s="81">
        <v>12</v>
      </c>
      <c r="D434" s="81" t="s">
        <v>529</v>
      </c>
      <c r="E434" s="81" t="s">
        <v>1682</v>
      </c>
      <c r="F434" s="81">
        <v>1327</v>
      </c>
      <c r="H434" s="81" t="s">
        <v>741</v>
      </c>
      <c r="I434" s="81" t="s">
        <v>742</v>
      </c>
      <c r="J434" s="81">
        <v>6</v>
      </c>
      <c r="K434" s="81" t="s">
        <v>529</v>
      </c>
      <c r="L434" s="81" t="s">
        <v>1871</v>
      </c>
      <c r="M434" s="81">
        <v>1001</v>
      </c>
      <c r="O434" s="81" t="s">
        <v>1001</v>
      </c>
      <c r="P434" s="81" t="s">
        <v>1002</v>
      </c>
      <c r="Q434" s="81">
        <v>6</v>
      </c>
      <c r="R434" s="81" t="s">
        <v>529</v>
      </c>
      <c r="S434" s="81" t="s">
        <v>1213</v>
      </c>
      <c r="T434" s="81">
        <v>1472</v>
      </c>
      <c r="V434" s="81" t="s">
        <v>960</v>
      </c>
      <c r="W434" s="81" t="s">
        <v>961</v>
      </c>
      <c r="X434" s="81">
        <v>12</v>
      </c>
      <c r="Y434" s="81" t="s">
        <v>436</v>
      </c>
      <c r="Z434" s="81" t="s">
        <v>1718</v>
      </c>
      <c r="AA434" s="81">
        <v>1313</v>
      </c>
      <c r="AC434" s="81" t="s">
        <v>814</v>
      </c>
      <c r="AD434" s="81" t="s">
        <v>815</v>
      </c>
      <c r="AE434" s="81">
        <v>12</v>
      </c>
      <c r="AF434" s="81" t="s">
        <v>529</v>
      </c>
      <c r="AG434" s="81" t="s">
        <v>1093</v>
      </c>
      <c r="AH434" s="81">
        <v>1089</v>
      </c>
      <c r="AJ434" s="81" t="s">
        <v>768</v>
      </c>
      <c r="AK434" s="81" t="s">
        <v>769</v>
      </c>
      <c r="AL434" s="81">
        <v>4</v>
      </c>
      <c r="AM434" s="81" t="s">
        <v>436</v>
      </c>
      <c r="AN434" s="81" t="s">
        <v>1110</v>
      </c>
      <c r="AO434" s="81">
        <v>1253</v>
      </c>
      <c r="AQ434" s="81" t="s">
        <v>2230</v>
      </c>
      <c r="AR434" s="81" t="s">
        <v>866</v>
      </c>
      <c r="AS434" s="81">
        <v>12</v>
      </c>
      <c r="AT434" s="81" t="s">
        <v>436</v>
      </c>
      <c r="AU434" s="81" t="s">
        <v>1123</v>
      </c>
      <c r="AV434" s="81">
        <v>1392</v>
      </c>
      <c r="AX434" s="81" t="s">
        <v>812</v>
      </c>
      <c r="AY434" s="81" t="s">
        <v>813</v>
      </c>
      <c r="AZ434" s="81">
        <v>4</v>
      </c>
      <c r="BA434" s="81" t="s">
        <v>529</v>
      </c>
      <c r="BB434" s="81" t="s">
        <v>1175</v>
      </c>
      <c r="BC434" s="81">
        <v>1027</v>
      </c>
      <c r="BE434" s="81" t="s">
        <v>842</v>
      </c>
      <c r="BF434" s="81" t="s">
        <v>843</v>
      </c>
      <c r="BG434" s="81">
        <v>2</v>
      </c>
      <c r="BH434" s="81" t="s">
        <v>529</v>
      </c>
      <c r="BI434" s="81" t="s">
        <v>1873</v>
      </c>
      <c r="BJ434" s="81">
        <v>1126</v>
      </c>
      <c r="BL434" s="81" t="s">
        <v>981</v>
      </c>
      <c r="BM434" s="81" t="s">
        <v>982</v>
      </c>
      <c r="BN434" s="81">
        <v>3</v>
      </c>
      <c r="BO434" s="81" t="s">
        <v>529</v>
      </c>
      <c r="BP434" s="81" t="s">
        <v>1923</v>
      </c>
      <c r="BQ434" s="81">
        <v>1126</v>
      </c>
      <c r="BS434" s="81" t="s">
        <v>830</v>
      </c>
      <c r="BT434" s="81" t="s">
        <v>831</v>
      </c>
      <c r="BU434" s="81">
        <v>10</v>
      </c>
      <c r="BV434" s="81" t="s">
        <v>529</v>
      </c>
      <c r="BW434" s="81" t="s">
        <v>1756</v>
      </c>
      <c r="BX434" s="81">
        <v>1037</v>
      </c>
      <c r="BZ434" s="81" t="s">
        <v>864</v>
      </c>
      <c r="CA434" s="81" t="s">
        <v>865</v>
      </c>
      <c r="CB434" s="81">
        <v>12</v>
      </c>
      <c r="CC434" s="81" t="s">
        <v>529</v>
      </c>
      <c r="CD434" s="81" t="s">
        <v>1139</v>
      </c>
      <c r="CE434" s="81">
        <v>1027</v>
      </c>
      <c r="CG434" s="81" t="s">
        <v>830</v>
      </c>
      <c r="CH434" s="81" t="s">
        <v>831</v>
      </c>
      <c r="CI434" s="81">
        <v>4</v>
      </c>
      <c r="CJ434" s="81" t="s">
        <v>436</v>
      </c>
      <c r="CK434" s="81" t="s">
        <v>1111</v>
      </c>
      <c r="CL434" s="81">
        <v>1211</v>
      </c>
      <c r="CN434" s="81" t="s">
        <v>893</v>
      </c>
      <c r="CO434" s="81" t="s">
        <v>894</v>
      </c>
      <c r="CP434" s="81">
        <v>12</v>
      </c>
      <c r="CQ434" s="81" t="s">
        <v>529</v>
      </c>
      <c r="CR434" s="81" t="s">
        <v>1170</v>
      </c>
      <c r="CS434" s="81">
        <v>1069</v>
      </c>
      <c r="CU434" s="136" t="s">
        <v>932</v>
      </c>
      <c r="CV434" s="136" t="s">
        <v>933</v>
      </c>
      <c r="CW434" s="137">
        <v>4</v>
      </c>
      <c r="CX434" s="136" t="s">
        <v>529</v>
      </c>
      <c r="CY434" s="136" t="s">
        <v>1807</v>
      </c>
      <c r="CZ434" s="138">
        <v>1510</v>
      </c>
      <c r="DB434" s="136" t="s">
        <v>745</v>
      </c>
      <c r="DC434" s="136" t="s">
        <v>746</v>
      </c>
      <c r="DD434" s="137">
        <v>12</v>
      </c>
      <c r="DE434" s="136" t="s">
        <v>529</v>
      </c>
      <c r="DF434" s="136" t="s">
        <v>1161</v>
      </c>
      <c r="DG434" s="144">
        <v>1146</v>
      </c>
      <c r="DI434" s="136" t="s">
        <v>954</v>
      </c>
      <c r="DJ434" s="136" t="s">
        <v>955</v>
      </c>
      <c r="DK434" s="137">
        <v>12</v>
      </c>
      <c r="DL434" s="136" t="s">
        <v>436</v>
      </c>
      <c r="DM434" s="136" t="s">
        <v>1164</v>
      </c>
      <c r="DN434" s="144">
        <v>1121</v>
      </c>
    </row>
    <row r="435" spans="1:118" x14ac:dyDescent="0.25">
      <c r="A435" s="81" t="s">
        <v>895</v>
      </c>
      <c r="B435" s="81" t="s">
        <v>896</v>
      </c>
      <c r="C435" s="81">
        <v>12</v>
      </c>
      <c r="D435" s="81" t="s">
        <v>529</v>
      </c>
      <c r="E435" s="81" t="s">
        <v>1682</v>
      </c>
      <c r="F435" s="81">
        <v>1327</v>
      </c>
      <c r="H435" s="81" t="s">
        <v>808</v>
      </c>
      <c r="I435" s="81" t="s">
        <v>809</v>
      </c>
      <c r="J435" s="81">
        <v>6</v>
      </c>
      <c r="K435" s="81" t="s">
        <v>529</v>
      </c>
      <c r="L435" s="81" t="s">
        <v>1871</v>
      </c>
      <c r="M435" s="81">
        <v>1001</v>
      </c>
      <c r="O435" s="81" t="s">
        <v>757</v>
      </c>
      <c r="P435" s="81" t="s">
        <v>758</v>
      </c>
      <c r="Q435" s="81">
        <v>12</v>
      </c>
      <c r="R435" s="81" t="s">
        <v>529</v>
      </c>
      <c r="S435" s="81" t="s">
        <v>1213</v>
      </c>
      <c r="T435" s="81">
        <v>1472</v>
      </c>
      <c r="V435" s="81" t="s">
        <v>806</v>
      </c>
      <c r="W435" s="81" t="s">
        <v>807</v>
      </c>
      <c r="X435" s="81">
        <v>12</v>
      </c>
      <c r="Y435" s="81" t="s">
        <v>529</v>
      </c>
      <c r="Z435" s="81" t="s">
        <v>1682</v>
      </c>
      <c r="AA435" s="81">
        <v>1327</v>
      </c>
      <c r="AC435" s="81" t="s">
        <v>973</v>
      </c>
      <c r="AD435" s="81" t="s">
        <v>974</v>
      </c>
      <c r="AE435" s="81">
        <v>12</v>
      </c>
      <c r="AF435" s="81" t="s">
        <v>529</v>
      </c>
      <c r="AG435" s="81" t="s">
        <v>1167</v>
      </c>
      <c r="AH435" s="81">
        <v>1031</v>
      </c>
      <c r="AJ435" s="81" t="s">
        <v>733</v>
      </c>
      <c r="AK435" s="81" t="s">
        <v>734</v>
      </c>
      <c r="AL435" s="81">
        <v>6</v>
      </c>
      <c r="AM435" s="81" t="s">
        <v>436</v>
      </c>
      <c r="AN435" s="81" t="s">
        <v>1110</v>
      </c>
      <c r="AO435" s="81">
        <v>1253</v>
      </c>
      <c r="AQ435" s="81" t="s">
        <v>2263</v>
      </c>
      <c r="AR435" s="81" t="s">
        <v>877</v>
      </c>
      <c r="AS435" s="81">
        <v>12</v>
      </c>
      <c r="AT435" s="81" t="s">
        <v>436</v>
      </c>
      <c r="AU435" s="81" t="s">
        <v>1123</v>
      </c>
      <c r="AV435" s="81">
        <v>1392</v>
      </c>
      <c r="AX435" s="81" t="s">
        <v>812</v>
      </c>
      <c r="AY435" s="81" t="s">
        <v>813</v>
      </c>
      <c r="AZ435" s="81">
        <v>144</v>
      </c>
      <c r="BA435" s="81" t="s">
        <v>1173</v>
      </c>
      <c r="BB435" s="81" t="s">
        <v>1174</v>
      </c>
      <c r="BC435" s="81">
        <v>0</v>
      </c>
      <c r="BE435" s="81" t="s">
        <v>772</v>
      </c>
      <c r="BF435" s="81" t="s">
        <v>773</v>
      </c>
      <c r="BG435" s="81">
        <v>10</v>
      </c>
      <c r="BH435" s="81" t="s">
        <v>529</v>
      </c>
      <c r="BI435" s="81" t="s">
        <v>1158</v>
      </c>
      <c r="BJ435" s="81">
        <v>1378</v>
      </c>
      <c r="BL435" s="81" t="s">
        <v>741</v>
      </c>
      <c r="BM435" s="81" t="s">
        <v>742</v>
      </c>
      <c r="BN435" s="81">
        <v>12</v>
      </c>
      <c r="BO435" s="81" t="s">
        <v>529</v>
      </c>
      <c r="BP435" s="81" t="s">
        <v>1100</v>
      </c>
      <c r="BQ435" s="81">
        <v>1027</v>
      </c>
      <c r="BS435" s="81" t="s">
        <v>849</v>
      </c>
      <c r="BT435" s="81" t="s">
        <v>850</v>
      </c>
      <c r="BU435" s="81">
        <v>10</v>
      </c>
      <c r="BV435" s="81" t="s">
        <v>529</v>
      </c>
      <c r="BW435" s="81" t="s">
        <v>1756</v>
      </c>
      <c r="BX435" s="81">
        <v>1037</v>
      </c>
      <c r="BZ435" s="81" t="s">
        <v>830</v>
      </c>
      <c r="CA435" s="81" t="s">
        <v>831</v>
      </c>
      <c r="CB435" s="81">
        <v>20</v>
      </c>
      <c r="CC435" s="81" t="s">
        <v>529</v>
      </c>
      <c r="CD435" s="81" t="s">
        <v>1139</v>
      </c>
      <c r="CE435" s="81">
        <v>1027</v>
      </c>
      <c r="CG435" s="81" t="s">
        <v>737</v>
      </c>
      <c r="CH435" s="81" t="s">
        <v>738</v>
      </c>
      <c r="CI435" s="81">
        <v>4</v>
      </c>
      <c r="CJ435" s="81" t="s">
        <v>436</v>
      </c>
      <c r="CK435" s="81" t="s">
        <v>1111</v>
      </c>
      <c r="CL435" s="81">
        <v>1211</v>
      </c>
      <c r="CN435" s="81" t="s">
        <v>731</v>
      </c>
      <c r="CO435" s="81" t="s">
        <v>732</v>
      </c>
      <c r="CP435" s="81">
        <v>6</v>
      </c>
      <c r="CQ435" s="81" t="s">
        <v>436</v>
      </c>
      <c r="CR435" s="81" t="s">
        <v>1122</v>
      </c>
      <c r="CS435" s="81">
        <v>1213</v>
      </c>
      <c r="CU435" s="136" t="s">
        <v>845</v>
      </c>
      <c r="CV435" s="136" t="s">
        <v>846</v>
      </c>
      <c r="CW435" s="137">
        <v>4</v>
      </c>
      <c r="CX435" s="136" t="s">
        <v>529</v>
      </c>
      <c r="CY435" s="136" t="s">
        <v>1157</v>
      </c>
      <c r="CZ435" s="138">
        <v>1399</v>
      </c>
      <c r="DB435" s="136" t="s">
        <v>745</v>
      </c>
      <c r="DC435" s="136" t="s">
        <v>746</v>
      </c>
      <c r="DD435" s="137">
        <v>24</v>
      </c>
      <c r="DE435" s="136" t="s">
        <v>436</v>
      </c>
      <c r="DF435" s="136" t="s">
        <v>2221</v>
      </c>
      <c r="DG435" s="144">
        <v>1392</v>
      </c>
      <c r="DI435" s="136" t="s">
        <v>954</v>
      </c>
      <c r="DJ435" s="136" t="s">
        <v>955</v>
      </c>
      <c r="DK435" s="137">
        <v>4</v>
      </c>
      <c r="DL435" s="136" t="s">
        <v>436</v>
      </c>
      <c r="DM435" s="136" t="s">
        <v>1189</v>
      </c>
      <c r="DN435" s="144">
        <v>1262</v>
      </c>
    </row>
    <row r="436" spans="1:118" x14ac:dyDescent="0.25">
      <c r="A436" s="81" t="s">
        <v>780</v>
      </c>
      <c r="B436" s="81" t="s">
        <v>781</v>
      </c>
      <c r="C436" s="81">
        <v>12</v>
      </c>
      <c r="D436" s="81" t="s">
        <v>529</v>
      </c>
      <c r="E436" s="81" t="s">
        <v>1682</v>
      </c>
      <c r="F436" s="81">
        <v>1327</v>
      </c>
      <c r="H436" s="81" t="s">
        <v>1001</v>
      </c>
      <c r="I436" s="81" t="s">
        <v>1002</v>
      </c>
      <c r="J436" s="81">
        <v>6</v>
      </c>
      <c r="K436" s="81" t="s">
        <v>529</v>
      </c>
      <c r="L436" s="81" t="s">
        <v>1871</v>
      </c>
      <c r="M436" s="81">
        <v>1001</v>
      </c>
      <c r="O436" s="81" t="s">
        <v>942</v>
      </c>
      <c r="P436" s="81" t="s">
        <v>943</v>
      </c>
      <c r="Q436" s="81">
        <v>12</v>
      </c>
      <c r="R436" s="81" t="s">
        <v>529</v>
      </c>
      <c r="S436" s="81" t="s">
        <v>1213</v>
      </c>
      <c r="T436" s="81">
        <v>1472</v>
      </c>
      <c r="V436" s="81" t="s">
        <v>902</v>
      </c>
      <c r="W436" s="81" t="s">
        <v>903</v>
      </c>
      <c r="X436" s="81">
        <v>4</v>
      </c>
      <c r="Y436" s="81" t="s">
        <v>436</v>
      </c>
      <c r="Z436" s="81" t="s">
        <v>1241</v>
      </c>
      <c r="AA436" s="81">
        <v>1350</v>
      </c>
      <c r="AC436" s="81" t="s">
        <v>973</v>
      </c>
      <c r="AD436" s="81" t="s">
        <v>974</v>
      </c>
      <c r="AE436" s="81">
        <v>12</v>
      </c>
      <c r="AF436" s="81" t="s">
        <v>529</v>
      </c>
      <c r="AG436" s="81" t="s">
        <v>1219</v>
      </c>
      <c r="AH436" s="81">
        <v>1027</v>
      </c>
      <c r="AJ436" s="81" t="s">
        <v>729</v>
      </c>
      <c r="AK436" s="81" t="s">
        <v>730</v>
      </c>
      <c r="AL436" s="81">
        <v>6</v>
      </c>
      <c r="AM436" s="81" t="s">
        <v>436</v>
      </c>
      <c r="AN436" s="81" t="s">
        <v>1110</v>
      </c>
      <c r="AO436" s="81">
        <v>1253</v>
      </c>
      <c r="AQ436" s="81" t="s">
        <v>871</v>
      </c>
      <c r="AR436" s="81" t="s">
        <v>872</v>
      </c>
      <c r="AS436" s="81">
        <v>12</v>
      </c>
      <c r="AT436" s="81" t="s">
        <v>436</v>
      </c>
      <c r="AU436" s="81" t="s">
        <v>1123</v>
      </c>
      <c r="AV436" s="81">
        <v>1392</v>
      </c>
      <c r="AX436" s="81" t="s">
        <v>768</v>
      </c>
      <c r="AY436" s="81" t="s">
        <v>769</v>
      </c>
      <c r="AZ436" s="81">
        <v>6</v>
      </c>
      <c r="BA436" s="81" t="s">
        <v>436</v>
      </c>
      <c r="BB436" s="81" t="s">
        <v>2072</v>
      </c>
      <c r="BC436" s="81">
        <v>1562</v>
      </c>
      <c r="BE436" s="81" t="s">
        <v>816</v>
      </c>
      <c r="BF436" s="81" t="s">
        <v>817</v>
      </c>
      <c r="BG436" s="81">
        <v>6</v>
      </c>
      <c r="BH436" s="81" t="s">
        <v>529</v>
      </c>
      <c r="BI436" s="81" t="s">
        <v>1158</v>
      </c>
      <c r="BJ436" s="81">
        <v>1378</v>
      </c>
      <c r="BL436" s="81" t="s">
        <v>1060</v>
      </c>
      <c r="BM436" s="81" t="s">
        <v>787</v>
      </c>
      <c r="BN436" s="81">
        <v>12</v>
      </c>
      <c r="BO436" s="81" t="s">
        <v>529</v>
      </c>
      <c r="BP436" s="81" t="s">
        <v>1100</v>
      </c>
      <c r="BQ436" s="81">
        <v>1027</v>
      </c>
      <c r="BS436" s="81" t="s">
        <v>729</v>
      </c>
      <c r="BT436" s="81" t="s">
        <v>730</v>
      </c>
      <c r="BU436" s="81">
        <v>4</v>
      </c>
      <c r="BV436" s="81" t="s">
        <v>436</v>
      </c>
      <c r="BW436" s="81" t="s">
        <v>559</v>
      </c>
      <c r="BX436" s="81">
        <v>1529</v>
      </c>
      <c r="BZ436" s="81" t="s">
        <v>849</v>
      </c>
      <c r="CA436" s="81" t="s">
        <v>850</v>
      </c>
      <c r="CB436" s="81">
        <v>10</v>
      </c>
      <c r="CC436" s="81" t="s">
        <v>529</v>
      </c>
      <c r="CD436" s="81" t="s">
        <v>1139</v>
      </c>
      <c r="CE436" s="81">
        <v>1027</v>
      </c>
      <c r="CG436" s="81" t="s">
        <v>729</v>
      </c>
      <c r="CH436" s="81" t="s">
        <v>730</v>
      </c>
      <c r="CI436" s="81">
        <v>4</v>
      </c>
      <c r="CJ436" s="81" t="s">
        <v>436</v>
      </c>
      <c r="CK436" s="81" t="s">
        <v>1111</v>
      </c>
      <c r="CL436" s="81">
        <v>1211</v>
      </c>
      <c r="CN436" s="81" t="s">
        <v>883</v>
      </c>
      <c r="CO436" s="81" t="s">
        <v>884</v>
      </c>
      <c r="CP436" s="81">
        <v>2</v>
      </c>
      <c r="CQ436" s="81" t="s">
        <v>436</v>
      </c>
      <c r="CR436" s="81" t="s">
        <v>2070</v>
      </c>
      <c r="CS436" s="81">
        <v>1560</v>
      </c>
      <c r="CU436" s="136" t="s">
        <v>770</v>
      </c>
      <c r="CV436" s="136" t="s">
        <v>771</v>
      </c>
      <c r="CW436" s="137">
        <v>4</v>
      </c>
      <c r="CX436" s="136" t="s">
        <v>529</v>
      </c>
      <c r="CY436" s="136" t="s">
        <v>1214</v>
      </c>
      <c r="CZ436" s="138">
        <v>1209</v>
      </c>
      <c r="DB436" s="136" t="s">
        <v>745</v>
      </c>
      <c r="DC436" s="136" t="s">
        <v>746</v>
      </c>
      <c r="DD436" s="137">
        <v>12</v>
      </c>
      <c r="DE436" s="136" t="s">
        <v>436</v>
      </c>
      <c r="DF436" s="136" t="s">
        <v>1690</v>
      </c>
      <c r="DG436" s="144">
        <v>1297</v>
      </c>
      <c r="DI436" s="136" t="s">
        <v>954</v>
      </c>
      <c r="DJ436" s="136" t="s">
        <v>955</v>
      </c>
      <c r="DK436" s="137">
        <v>4</v>
      </c>
      <c r="DL436" s="136" t="s">
        <v>436</v>
      </c>
      <c r="DM436" s="136" t="s">
        <v>1148</v>
      </c>
      <c r="DN436" s="144">
        <v>1091</v>
      </c>
    </row>
    <row r="437" spans="1:118" x14ac:dyDescent="0.25">
      <c r="A437" s="81" t="s">
        <v>745</v>
      </c>
      <c r="B437" s="81" t="s">
        <v>746</v>
      </c>
      <c r="C437" s="81">
        <v>12</v>
      </c>
      <c r="D437" s="81" t="s">
        <v>529</v>
      </c>
      <c r="E437" s="81" t="s">
        <v>1682</v>
      </c>
      <c r="F437" s="81">
        <v>1327</v>
      </c>
      <c r="H437" s="81" t="s">
        <v>751</v>
      </c>
      <c r="I437" s="81" t="s">
        <v>752</v>
      </c>
      <c r="J437" s="81">
        <v>12</v>
      </c>
      <c r="K437" s="81" t="s">
        <v>529</v>
      </c>
      <c r="L437" s="81" t="s">
        <v>1871</v>
      </c>
      <c r="M437" s="81">
        <v>1001</v>
      </c>
      <c r="O437" s="81" t="s">
        <v>946</v>
      </c>
      <c r="P437" s="81" t="s">
        <v>947</v>
      </c>
      <c r="Q437" s="81">
        <v>24</v>
      </c>
      <c r="R437" s="81" t="s">
        <v>529</v>
      </c>
      <c r="S437" s="81" t="s">
        <v>1213</v>
      </c>
      <c r="T437" s="81">
        <v>1472</v>
      </c>
      <c r="V437" s="81" t="s">
        <v>832</v>
      </c>
      <c r="W437" s="81" t="s">
        <v>833</v>
      </c>
      <c r="X437" s="81">
        <v>4</v>
      </c>
      <c r="Y437" s="81" t="s">
        <v>436</v>
      </c>
      <c r="Z437" s="81" t="s">
        <v>1241</v>
      </c>
      <c r="AA437" s="81">
        <v>1350</v>
      </c>
      <c r="AC437" s="81" t="s">
        <v>908</v>
      </c>
      <c r="AD437" s="81" t="s">
        <v>909</v>
      </c>
      <c r="AE437" s="81">
        <v>12</v>
      </c>
      <c r="AF437" s="81" t="s">
        <v>529</v>
      </c>
      <c r="AG437" s="81" t="s">
        <v>1203</v>
      </c>
      <c r="AH437" s="81">
        <v>1440</v>
      </c>
      <c r="AJ437" s="81" t="s">
        <v>2319</v>
      </c>
      <c r="AK437" s="81" t="s">
        <v>844</v>
      </c>
      <c r="AL437" s="81">
        <v>2</v>
      </c>
      <c r="AM437" s="81" t="s">
        <v>436</v>
      </c>
      <c r="AN437" s="81" t="s">
        <v>1110</v>
      </c>
      <c r="AO437" s="81">
        <v>1253</v>
      </c>
      <c r="AQ437" s="81" t="s">
        <v>878</v>
      </c>
      <c r="AR437" s="81" t="s">
        <v>879</v>
      </c>
      <c r="AS437" s="81">
        <v>12</v>
      </c>
      <c r="AT437" s="81" t="s">
        <v>436</v>
      </c>
      <c r="AU437" s="81" t="s">
        <v>1123</v>
      </c>
      <c r="AV437" s="81">
        <v>1392</v>
      </c>
      <c r="AX437" s="81" t="s">
        <v>768</v>
      </c>
      <c r="AY437" s="81" t="s">
        <v>769</v>
      </c>
      <c r="AZ437" s="81">
        <v>4</v>
      </c>
      <c r="BA437" s="81" t="s">
        <v>436</v>
      </c>
      <c r="BB437" s="81" t="s">
        <v>2102</v>
      </c>
      <c r="BC437" s="81">
        <v>1454</v>
      </c>
      <c r="BE437" s="81" t="s">
        <v>832</v>
      </c>
      <c r="BF437" s="81" t="s">
        <v>833</v>
      </c>
      <c r="BG437" s="81">
        <v>4</v>
      </c>
      <c r="BH437" s="81" t="s">
        <v>529</v>
      </c>
      <c r="BI437" s="81" t="s">
        <v>1158</v>
      </c>
      <c r="BJ437" s="81">
        <v>1378</v>
      </c>
      <c r="BL437" s="81" t="s">
        <v>1043</v>
      </c>
      <c r="BM437" s="81" t="s">
        <v>1044</v>
      </c>
      <c r="BN437" s="81">
        <v>12</v>
      </c>
      <c r="BO437" s="81" t="s">
        <v>436</v>
      </c>
      <c r="BP437" s="81" t="s">
        <v>1230</v>
      </c>
      <c r="BQ437" s="81">
        <v>1195</v>
      </c>
      <c r="BS437" s="81" t="s">
        <v>895</v>
      </c>
      <c r="BT437" s="81" t="s">
        <v>896</v>
      </c>
      <c r="BU437" s="81">
        <v>12</v>
      </c>
      <c r="BV437" s="81" t="s">
        <v>529</v>
      </c>
      <c r="BW437" s="81" t="s">
        <v>1157</v>
      </c>
      <c r="BX437" s="81">
        <v>1399</v>
      </c>
      <c r="BZ437" s="81" t="s">
        <v>737</v>
      </c>
      <c r="CA437" s="81" t="s">
        <v>738</v>
      </c>
      <c r="CB437" s="81">
        <v>4</v>
      </c>
      <c r="CC437" s="81" t="s">
        <v>529</v>
      </c>
      <c r="CD437" s="81" t="s">
        <v>1139</v>
      </c>
      <c r="CE437" s="81">
        <v>1027</v>
      </c>
      <c r="CG437" s="81" t="s">
        <v>852</v>
      </c>
      <c r="CH437" s="81" t="s">
        <v>853</v>
      </c>
      <c r="CI437" s="81">
        <v>36</v>
      </c>
      <c r="CJ437" s="81" t="s">
        <v>436</v>
      </c>
      <c r="CK437" s="81" t="s">
        <v>1111</v>
      </c>
      <c r="CL437" s="81">
        <v>1211</v>
      </c>
      <c r="CN437" s="81" t="s">
        <v>930</v>
      </c>
      <c r="CO437" s="81" t="s">
        <v>931</v>
      </c>
      <c r="CP437" s="81">
        <v>15</v>
      </c>
      <c r="CQ437" s="81" t="s">
        <v>436</v>
      </c>
      <c r="CR437" s="81" t="s">
        <v>1122</v>
      </c>
      <c r="CS437" s="81">
        <v>1213</v>
      </c>
      <c r="CU437" s="136" t="s">
        <v>772</v>
      </c>
      <c r="CV437" s="136" t="s">
        <v>773</v>
      </c>
      <c r="CW437" s="137">
        <v>4</v>
      </c>
      <c r="CX437" s="136" t="s">
        <v>529</v>
      </c>
      <c r="CY437" s="136" t="s">
        <v>1807</v>
      </c>
      <c r="CZ437" s="138">
        <v>1510</v>
      </c>
      <c r="DB437" s="136" t="s">
        <v>745</v>
      </c>
      <c r="DC437" s="136" t="s">
        <v>746</v>
      </c>
      <c r="DD437" s="137">
        <v>24</v>
      </c>
      <c r="DE437" s="136" t="s">
        <v>436</v>
      </c>
      <c r="DF437" s="136" t="s">
        <v>1177</v>
      </c>
      <c r="DG437" s="144">
        <v>1045</v>
      </c>
      <c r="DI437" s="136" t="s">
        <v>954</v>
      </c>
      <c r="DJ437" s="136" t="s">
        <v>955</v>
      </c>
      <c r="DK437" s="137">
        <v>10</v>
      </c>
      <c r="DL437" s="136" t="s">
        <v>437</v>
      </c>
      <c r="DM437" s="136" t="s">
        <v>1187</v>
      </c>
      <c r="DN437" s="144">
        <v>1003</v>
      </c>
    </row>
    <row r="438" spans="1:118" x14ac:dyDescent="0.25">
      <c r="A438" s="81" t="s">
        <v>908</v>
      </c>
      <c r="B438" s="81" t="s">
        <v>909</v>
      </c>
      <c r="C438" s="81">
        <v>12</v>
      </c>
      <c r="D438" s="81" t="s">
        <v>529</v>
      </c>
      <c r="E438" s="81" t="s">
        <v>1682</v>
      </c>
      <c r="F438" s="81">
        <v>1327</v>
      </c>
      <c r="H438" s="81" t="s">
        <v>816</v>
      </c>
      <c r="I438" s="81" t="s">
        <v>817</v>
      </c>
      <c r="J438" s="81">
        <v>4</v>
      </c>
      <c r="K438" s="81" t="s">
        <v>529</v>
      </c>
      <c r="L438" s="81" t="s">
        <v>1871</v>
      </c>
      <c r="M438" s="81">
        <v>1001</v>
      </c>
      <c r="O438" s="81" t="s">
        <v>899</v>
      </c>
      <c r="P438" s="81" t="s">
        <v>900</v>
      </c>
      <c r="Q438" s="81">
        <v>6</v>
      </c>
      <c r="R438" s="81" t="s">
        <v>529</v>
      </c>
      <c r="S438" s="81" t="s">
        <v>1213</v>
      </c>
      <c r="T438" s="81">
        <v>1472</v>
      </c>
      <c r="V438" s="81" t="s">
        <v>747</v>
      </c>
      <c r="W438" s="81" t="s">
        <v>748</v>
      </c>
      <c r="X438" s="81">
        <v>12</v>
      </c>
      <c r="Y438" s="81" t="s">
        <v>437</v>
      </c>
      <c r="Z438" s="81" t="s">
        <v>1210</v>
      </c>
      <c r="AA438" s="81">
        <v>1351</v>
      </c>
      <c r="AC438" s="81" t="s">
        <v>895</v>
      </c>
      <c r="AD438" s="81" t="s">
        <v>896</v>
      </c>
      <c r="AE438" s="81">
        <v>12</v>
      </c>
      <c r="AF438" s="81" t="s">
        <v>529</v>
      </c>
      <c r="AG438" s="81" t="s">
        <v>1761</v>
      </c>
      <c r="AH438" s="81">
        <v>1221</v>
      </c>
      <c r="AJ438" s="81" t="s">
        <v>856</v>
      </c>
      <c r="AK438" s="81" t="s">
        <v>857</v>
      </c>
      <c r="AL438" s="81">
        <v>4</v>
      </c>
      <c r="AM438" s="81" t="s">
        <v>436</v>
      </c>
      <c r="AN438" s="81" t="s">
        <v>1110</v>
      </c>
      <c r="AO438" s="81">
        <v>1253</v>
      </c>
      <c r="AQ438" s="81" t="s">
        <v>765</v>
      </c>
      <c r="AR438" s="81" t="s">
        <v>766</v>
      </c>
      <c r="AS438" s="81">
        <v>6</v>
      </c>
      <c r="AT438" s="81" t="s">
        <v>436</v>
      </c>
      <c r="AU438" s="81" t="s">
        <v>1123</v>
      </c>
      <c r="AV438" s="81">
        <v>1392</v>
      </c>
      <c r="AX438" s="81" t="s">
        <v>768</v>
      </c>
      <c r="AY438" s="81" t="s">
        <v>769</v>
      </c>
      <c r="AZ438" s="81">
        <v>4</v>
      </c>
      <c r="BA438" s="81" t="s">
        <v>436</v>
      </c>
      <c r="BB438" s="81" t="s">
        <v>1122</v>
      </c>
      <c r="BC438" s="81">
        <v>1213</v>
      </c>
      <c r="BE438" s="81" t="s">
        <v>826</v>
      </c>
      <c r="BF438" s="81" t="s">
        <v>827</v>
      </c>
      <c r="BG438" s="81">
        <v>5</v>
      </c>
      <c r="BH438" s="81" t="s">
        <v>529</v>
      </c>
      <c r="BI438" s="81" t="s">
        <v>1158</v>
      </c>
      <c r="BJ438" s="81">
        <v>1378</v>
      </c>
      <c r="BL438" s="81" t="s">
        <v>1018</v>
      </c>
      <c r="BM438" s="81" t="s">
        <v>1019</v>
      </c>
      <c r="BN438" s="81">
        <v>4</v>
      </c>
      <c r="BO438" s="81" t="s">
        <v>529</v>
      </c>
      <c r="BP438" s="81" t="s">
        <v>1208</v>
      </c>
      <c r="BQ438" s="81">
        <v>1020</v>
      </c>
      <c r="BS438" s="81" t="s">
        <v>2227</v>
      </c>
      <c r="BT438" s="81" t="s">
        <v>882</v>
      </c>
      <c r="BU438" s="81">
        <v>6</v>
      </c>
      <c r="BV438" s="81" t="s">
        <v>436</v>
      </c>
      <c r="BW438" s="81" t="s">
        <v>1159</v>
      </c>
      <c r="BX438" s="81">
        <v>1513</v>
      </c>
      <c r="BZ438" s="81" t="s">
        <v>727</v>
      </c>
      <c r="CA438" s="81" t="s">
        <v>728</v>
      </c>
      <c r="CB438" s="81">
        <v>36</v>
      </c>
      <c r="CC438" s="81" t="s">
        <v>529</v>
      </c>
      <c r="CD438" s="81" t="s">
        <v>1139</v>
      </c>
      <c r="CE438" s="81">
        <v>1027</v>
      </c>
      <c r="CG438" s="81" t="s">
        <v>836</v>
      </c>
      <c r="CH438" s="81" t="s">
        <v>837</v>
      </c>
      <c r="CI438" s="81">
        <v>2</v>
      </c>
      <c r="CJ438" s="81" t="s">
        <v>436</v>
      </c>
      <c r="CK438" s="81" t="s">
        <v>1124</v>
      </c>
      <c r="CL438" s="81">
        <v>1013</v>
      </c>
      <c r="CN438" s="81" t="s">
        <v>812</v>
      </c>
      <c r="CO438" s="81" t="s">
        <v>813</v>
      </c>
      <c r="CP438" s="81">
        <v>24</v>
      </c>
      <c r="CQ438" s="81" t="s">
        <v>1173</v>
      </c>
      <c r="CR438" s="81" t="s">
        <v>1174</v>
      </c>
      <c r="CS438" s="81">
        <v>0</v>
      </c>
      <c r="CU438" s="136" t="s">
        <v>948</v>
      </c>
      <c r="CV438" s="136" t="s">
        <v>949</v>
      </c>
      <c r="CW438" s="137">
        <v>4</v>
      </c>
      <c r="CX438" s="136" t="s">
        <v>529</v>
      </c>
      <c r="CY438" s="136" t="s">
        <v>1807</v>
      </c>
      <c r="CZ438" s="138">
        <v>1510</v>
      </c>
      <c r="DB438" s="136" t="s">
        <v>745</v>
      </c>
      <c r="DC438" s="136" t="s">
        <v>746</v>
      </c>
      <c r="DD438" s="137">
        <v>12</v>
      </c>
      <c r="DE438" s="136" t="s">
        <v>529</v>
      </c>
      <c r="DF438" s="136" t="s">
        <v>1162</v>
      </c>
      <c r="DG438" s="144">
        <v>1054</v>
      </c>
      <c r="DI438" s="136" t="s">
        <v>954</v>
      </c>
      <c r="DJ438" s="136" t="s">
        <v>955</v>
      </c>
      <c r="DK438" s="137">
        <v>24</v>
      </c>
      <c r="DL438" s="136" t="s">
        <v>1173</v>
      </c>
      <c r="DM438" s="136" t="s">
        <v>1174</v>
      </c>
      <c r="DN438" s="144">
        <v>0</v>
      </c>
    </row>
    <row r="439" spans="1:118" x14ac:dyDescent="0.25">
      <c r="A439" s="81" t="s">
        <v>802</v>
      </c>
      <c r="B439" s="81" t="s">
        <v>803</v>
      </c>
      <c r="C439" s="81">
        <v>2</v>
      </c>
      <c r="D439" s="81" t="s">
        <v>529</v>
      </c>
      <c r="E439" s="81" t="s">
        <v>1682</v>
      </c>
      <c r="F439" s="81">
        <v>1327</v>
      </c>
      <c r="H439" s="81" t="s">
        <v>979</v>
      </c>
      <c r="I439" s="81" t="s">
        <v>980</v>
      </c>
      <c r="J439" s="81">
        <v>12</v>
      </c>
      <c r="K439" s="81" t="s">
        <v>529</v>
      </c>
      <c r="L439" s="81" t="s">
        <v>1871</v>
      </c>
      <c r="M439" s="81">
        <v>1001</v>
      </c>
      <c r="O439" s="81" t="s">
        <v>814</v>
      </c>
      <c r="P439" s="81" t="s">
        <v>815</v>
      </c>
      <c r="Q439" s="81">
        <v>60</v>
      </c>
      <c r="R439" s="81" t="s">
        <v>529</v>
      </c>
      <c r="S439" s="81" t="s">
        <v>1213</v>
      </c>
      <c r="T439" s="81">
        <v>1472</v>
      </c>
      <c r="V439" s="81" t="s">
        <v>994</v>
      </c>
      <c r="W439" s="81" t="s">
        <v>995</v>
      </c>
      <c r="X439" s="81">
        <v>12</v>
      </c>
      <c r="Y439" s="81" t="s">
        <v>437</v>
      </c>
      <c r="Z439" s="81" t="s">
        <v>1210</v>
      </c>
      <c r="AA439" s="81">
        <v>1351</v>
      </c>
      <c r="AC439" s="81" t="s">
        <v>960</v>
      </c>
      <c r="AD439" s="81" t="s">
        <v>961</v>
      </c>
      <c r="AE439" s="81">
        <v>12</v>
      </c>
      <c r="AF439" s="81" t="s">
        <v>529</v>
      </c>
      <c r="AG439" s="81" t="s">
        <v>1759</v>
      </c>
      <c r="AH439" s="81">
        <v>1014</v>
      </c>
      <c r="AJ439" s="81" t="s">
        <v>836</v>
      </c>
      <c r="AK439" s="81" t="s">
        <v>837</v>
      </c>
      <c r="AL439" s="81">
        <v>4</v>
      </c>
      <c r="AM439" s="81" t="s">
        <v>436</v>
      </c>
      <c r="AN439" s="81" t="s">
        <v>1110</v>
      </c>
      <c r="AO439" s="81">
        <v>1253</v>
      </c>
      <c r="AQ439" s="81" t="s">
        <v>860</v>
      </c>
      <c r="AR439" s="81" t="s">
        <v>861</v>
      </c>
      <c r="AS439" s="81">
        <v>12</v>
      </c>
      <c r="AT439" s="81" t="s">
        <v>436</v>
      </c>
      <c r="AU439" s="81" t="s">
        <v>1123</v>
      </c>
      <c r="AV439" s="81">
        <v>1392</v>
      </c>
      <c r="AX439" s="81" t="s">
        <v>768</v>
      </c>
      <c r="AY439" s="81" t="s">
        <v>769</v>
      </c>
      <c r="AZ439" s="81">
        <v>6</v>
      </c>
      <c r="BA439" s="81" t="s">
        <v>437</v>
      </c>
      <c r="BB439" s="81" t="s">
        <v>1729</v>
      </c>
      <c r="BC439" s="81">
        <v>1191</v>
      </c>
      <c r="BE439" s="81" t="s">
        <v>2319</v>
      </c>
      <c r="BF439" s="81" t="s">
        <v>844</v>
      </c>
      <c r="BG439" s="81">
        <v>2</v>
      </c>
      <c r="BH439" s="81" t="s">
        <v>529</v>
      </c>
      <c r="BI439" s="81" t="s">
        <v>1158</v>
      </c>
      <c r="BJ439" s="81">
        <v>1378</v>
      </c>
      <c r="BL439" s="81" t="s">
        <v>2320</v>
      </c>
      <c r="BM439" s="81" t="s">
        <v>1059</v>
      </c>
      <c r="BN439" s="81">
        <v>12</v>
      </c>
      <c r="BO439" s="81" t="s">
        <v>529</v>
      </c>
      <c r="BP439" s="81" t="s">
        <v>1100</v>
      </c>
      <c r="BQ439" s="81">
        <v>1027</v>
      </c>
      <c r="BS439" s="81" t="s">
        <v>2263</v>
      </c>
      <c r="BT439" s="81" t="s">
        <v>877</v>
      </c>
      <c r="BU439" s="81">
        <v>6</v>
      </c>
      <c r="BV439" s="81" t="s">
        <v>436</v>
      </c>
      <c r="BW439" s="81" t="s">
        <v>1159</v>
      </c>
      <c r="BX439" s="81">
        <v>1513</v>
      </c>
      <c r="BZ439" s="81" t="s">
        <v>729</v>
      </c>
      <c r="CA439" s="81" t="s">
        <v>730</v>
      </c>
      <c r="CB439" s="81">
        <v>30</v>
      </c>
      <c r="CC439" s="81" t="s">
        <v>529</v>
      </c>
      <c r="CD439" s="81" t="s">
        <v>1139</v>
      </c>
      <c r="CE439" s="81">
        <v>1027</v>
      </c>
      <c r="CG439" s="81" t="s">
        <v>906</v>
      </c>
      <c r="CH439" s="81" t="s">
        <v>907</v>
      </c>
      <c r="CI439" s="81">
        <v>4</v>
      </c>
      <c r="CJ439" s="81" t="s">
        <v>436</v>
      </c>
      <c r="CK439" s="81" t="s">
        <v>1145</v>
      </c>
      <c r="CL439" s="81">
        <v>1274</v>
      </c>
      <c r="CN439" s="81" t="s">
        <v>816</v>
      </c>
      <c r="CO439" s="81" t="s">
        <v>817</v>
      </c>
      <c r="CP439" s="81">
        <v>6</v>
      </c>
      <c r="CQ439" s="81" t="s">
        <v>436</v>
      </c>
      <c r="CR439" s="81" t="s">
        <v>1156</v>
      </c>
      <c r="CS439" s="81">
        <v>1070</v>
      </c>
      <c r="CU439" s="136" t="s">
        <v>772</v>
      </c>
      <c r="CV439" s="136" t="s">
        <v>773</v>
      </c>
      <c r="CW439" s="137">
        <v>4</v>
      </c>
      <c r="CX439" s="136" t="s">
        <v>437</v>
      </c>
      <c r="CY439" s="136" t="s">
        <v>2408</v>
      </c>
      <c r="CZ439" s="138">
        <v>1108</v>
      </c>
      <c r="DB439" s="136" t="s">
        <v>745</v>
      </c>
      <c r="DC439" s="136" t="s">
        <v>746</v>
      </c>
      <c r="DD439" s="137">
        <v>12</v>
      </c>
      <c r="DE439" s="136" t="s">
        <v>529</v>
      </c>
      <c r="DF439" s="136" t="s">
        <v>1104</v>
      </c>
      <c r="DG439" s="144">
        <v>1037</v>
      </c>
      <c r="DI439" s="136" t="s">
        <v>954</v>
      </c>
      <c r="DJ439" s="136" t="s">
        <v>955</v>
      </c>
      <c r="DK439" s="137">
        <v>10</v>
      </c>
      <c r="DL439" s="136" t="s">
        <v>437</v>
      </c>
      <c r="DM439" s="136" t="s">
        <v>1181</v>
      </c>
      <c r="DN439" s="144">
        <v>1044</v>
      </c>
    </row>
    <row r="440" spans="1:118" x14ac:dyDescent="0.25">
      <c r="A440" s="81" t="s">
        <v>1041</v>
      </c>
      <c r="B440" s="81" t="s">
        <v>1935</v>
      </c>
      <c r="C440" s="81">
        <v>12</v>
      </c>
      <c r="D440" s="81" t="s">
        <v>436</v>
      </c>
      <c r="E440" s="81" t="s">
        <v>1950</v>
      </c>
      <c r="F440" s="81">
        <v>1323</v>
      </c>
      <c r="H440" s="81" t="s">
        <v>806</v>
      </c>
      <c r="I440" s="81" t="s">
        <v>807</v>
      </c>
      <c r="J440" s="81">
        <v>12</v>
      </c>
      <c r="K440" s="81" t="s">
        <v>529</v>
      </c>
      <c r="L440" s="81" t="s">
        <v>1871</v>
      </c>
      <c r="M440" s="81">
        <v>1001</v>
      </c>
      <c r="O440" s="81" t="s">
        <v>751</v>
      </c>
      <c r="P440" s="81" t="s">
        <v>752</v>
      </c>
      <c r="Q440" s="81">
        <v>12</v>
      </c>
      <c r="R440" s="81" t="s">
        <v>529</v>
      </c>
      <c r="S440" s="81" t="s">
        <v>1246</v>
      </c>
      <c r="T440" s="81">
        <v>1456</v>
      </c>
      <c r="V440" s="81" t="s">
        <v>822</v>
      </c>
      <c r="W440" s="81" t="s">
        <v>823</v>
      </c>
      <c r="X440" s="81">
        <v>12</v>
      </c>
      <c r="Y440" s="81" t="s">
        <v>437</v>
      </c>
      <c r="Z440" s="81" t="s">
        <v>1808</v>
      </c>
      <c r="AA440" s="81">
        <v>1359</v>
      </c>
      <c r="AC440" s="81" t="s">
        <v>979</v>
      </c>
      <c r="AD440" s="81" t="s">
        <v>980</v>
      </c>
      <c r="AE440" s="81">
        <v>12</v>
      </c>
      <c r="AF440" s="81" t="s">
        <v>529</v>
      </c>
      <c r="AG440" s="81" t="s">
        <v>1759</v>
      </c>
      <c r="AH440" s="81">
        <v>1014</v>
      </c>
      <c r="AJ440" s="81" t="s">
        <v>802</v>
      </c>
      <c r="AK440" s="81" t="s">
        <v>803</v>
      </c>
      <c r="AL440" s="81">
        <v>4</v>
      </c>
      <c r="AM440" s="81" t="s">
        <v>436</v>
      </c>
      <c r="AN440" s="81" t="s">
        <v>1110</v>
      </c>
      <c r="AO440" s="81">
        <v>1253</v>
      </c>
      <c r="AQ440" s="81" t="s">
        <v>862</v>
      </c>
      <c r="AR440" s="81" t="s">
        <v>863</v>
      </c>
      <c r="AS440" s="81">
        <v>12</v>
      </c>
      <c r="AT440" s="81" t="s">
        <v>436</v>
      </c>
      <c r="AU440" s="81" t="s">
        <v>1123</v>
      </c>
      <c r="AV440" s="81">
        <v>1392</v>
      </c>
      <c r="AX440" s="81" t="s">
        <v>768</v>
      </c>
      <c r="AY440" s="81" t="s">
        <v>769</v>
      </c>
      <c r="AZ440" s="81">
        <v>12</v>
      </c>
      <c r="BA440" s="81" t="s">
        <v>436</v>
      </c>
      <c r="BB440" s="81" t="s">
        <v>1195</v>
      </c>
      <c r="BC440" s="81">
        <v>1237</v>
      </c>
      <c r="BE440" s="81" t="s">
        <v>854</v>
      </c>
      <c r="BF440" s="81" t="s">
        <v>855</v>
      </c>
      <c r="BG440" s="81">
        <v>2</v>
      </c>
      <c r="BH440" s="81" t="s">
        <v>529</v>
      </c>
      <c r="BI440" s="81" t="s">
        <v>1158</v>
      </c>
      <c r="BJ440" s="81">
        <v>1378</v>
      </c>
      <c r="BL440" s="81" t="s">
        <v>798</v>
      </c>
      <c r="BM440" s="81" t="s">
        <v>799</v>
      </c>
      <c r="BN440" s="81">
        <v>12</v>
      </c>
      <c r="BO440" s="81" t="s">
        <v>436</v>
      </c>
      <c r="BP440" s="81" t="s">
        <v>2052</v>
      </c>
      <c r="BQ440" s="81">
        <v>1098</v>
      </c>
      <c r="BS440" s="81" t="s">
        <v>871</v>
      </c>
      <c r="BT440" s="81" t="s">
        <v>872</v>
      </c>
      <c r="BU440" s="81">
        <v>6</v>
      </c>
      <c r="BV440" s="81" t="s">
        <v>436</v>
      </c>
      <c r="BW440" s="81" t="s">
        <v>1159</v>
      </c>
      <c r="BX440" s="81">
        <v>1513</v>
      </c>
      <c r="BZ440" s="81" t="s">
        <v>852</v>
      </c>
      <c r="CA440" s="81" t="s">
        <v>853</v>
      </c>
      <c r="CB440" s="81">
        <v>60</v>
      </c>
      <c r="CC440" s="81" t="s">
        <v>529</v>
      </c>
      <c r="CD440" s="81" t="s">
        <v>1139</v>
      </c>
      <c r="CE440" s="81">
        <v>1027</v>
      </c>
      <c r="CG440" s="81" t="s">
        <v>812</v>
      </c>
      <c r="CH440" s="81" t="s">
        <v>813</v>
      </c>
      <c r="CI440" s="81">
        <v>4</v>
      </c>
      <c r="CJ440" s="81" t="s">
        <v>436</v>
      </c>
      <c r="CK440" s="81" t="s">
        <v>1145</v>
      </c>
      <c r="CL440" s="81">
        <v>1274</v>
      </c>
      <c r="CN440" s="81" t="s">
        <v>899</v>
      </c>
      <c r="CO440" s="81" t="s">
        <v>900</v>
      </c>
      <c r="CP440" s="81">
        <v>12</v>
      </c>
      <c r="CQ440" s="81" t="s">
        <v>1173</v>
      </c>
      <c r="CR440" s="81" t="s">
        <v>1174</v>
      </c>
      <c r="CS440" s="81">
        <v>0</v>
      </c>
      <c r="CU440" s="136" t="s">
        <v>733</v>
      </c>
      <c r="CV440" s="136" t="s">
        <v>734</v>
      </c>
      <c r="CW440" s="137">
        <v>4</v>
      </c>
      <c r="CX440" s="136" t="s">
        <v>436</v>
      </c>
      <c r="CY440" s="136" t="s">
        <v>1868</v>
      </c>
      <c r="CZ440" s="138">
        <v>1189</v>
      </c>
      <c r="DB440" s="136" t="s">
        <v>745</v>
      </c>
      <c r="DC440" s="136" t="s">
        <v>746</v>
      </c>
      <c r="DD440" s="137">
        <v>12</v>
      </c>
      <c r="DE440" s="136" t="s">
        <v>436</v>
      </c>
      <c r="DF440" s="136" t="s">
        <v>2061</v>
      </c>
      <c r="DG440" s="144">
        <v>1197</v>
      </c>
      <c r="DI440" s="136" t="s">
        <v>954</v>
      </c>
      <c r="DJ440" s="136" t="s">
        <v>955</v>
      </c>
      <c r="DK440" s="137">
        <v>4</v>
      </c>
      <c r="DL440" s="136" t="s">
        <v>529</v>
      </c>
      <c r="DM440" s="136" t="s">
        <v>1139</v>
      </c>
      <c r="DN440" s="144">
        <v>1027</v>
      </c>
    </row>
    <row r="441" spans="1:118" x14ac:dyDescent="0.25">
      <c r="A441" s="81" t="s">
        <v>973</v>
      </c>
      <c r="B441" s="81" t="s">
        <v>974</v>
      </c>
      <c r="C441" s="81">
        <v>12</v>
      </c>
      <c r="D441" s="81" t="s">
        <v>436</v>
      </c>
      <c r="E441" s="81" t="s">
        <v>1950</v>
      </c>
      <c r="F441" s="81">
        <v>1323</v>
      </c>
      <c r="H441" s="81" t="s">
        <v>860</v>
      </c>
      <c r="I441" s="81" t="s">
        <v>861</v>
      </c>
      <c r="J441" s="81">
        <v>4</v>
      </c>
      <c r="K441" s="81" t="s">
        <v>529</v>
      </c>
      <c r="L441" s="81" t="s">
        <v>1871</v>
      </c>
      <c r="M441" s="81">
        <v>1001</v>
      </c>
      <c r="O441" s="81" t="s">
        <v>810</v>
      </c>
      <c r="P441" s="81" t="s">
        <v>811</v>
      </c>
      <c r="Q441" s="81">
        <v>4</v>
      </c>
      <c r="R441" s="81" t="s">
        <v>529</v>
      </c>
      <c r="S441" s="81" t="s">
        <v>1246</v>
      </c>
      <c r="T441" s="81">
        <v>1456</v>
      </c>
      <c r="V441" s="81" t="s">
        <v>1043</v>
      </c>
      <c r="W441" s="81" t="s">
        <v>1044</v>
      </c>
      <c r="X441" s="81">
        <v>12</v>
      </c>
      <c r="Y441" s="81" t="s">
        <v>437</v>
      </c>
      <c r="Z441" s="81" t="s">
        <v>1808</v>
      </c>
      <c r="AA441" s="81">
        <v>1359</v>
      </c>
      <c r="AC441" s="81" t="s">
        <v>895</v>
      </c>
      <c r="AD441" s="81" t="s">
        <v>896</v>
      </c>
      <c r="AE441" s="81">
        <v>12</v>
      </c>
      <c r="AF441" s="81" t="s">
        <v>529</v>
      </c>
      <c r="AG441" s="81" t="s">
        <v>1093</v>
      </c>
      <c r="AH441" s="81">
        <v>1089</v>
      </c>
      <c r="AJ441" s="81" t="s">
        <v>2230</v>
      </c>
      <c r="AK441" s="81" t="s">
        <v>866</v>
      </c>
      <c r="AL441" s="81">
        <v>12</v>
      </c>
      <c r="AM441" s="81" t="s">
        <v>436</v>
      </c>
      <c r="AN441" s="81" t="s">
        <v>1111</v>
      </c>
      <c r="AO441" s="81">
        <v>1211</v>
      </c>
      <c r="AQ441" s="81" t="s">
        <v>902</v>
      </c>
      <c r="AR441" s="81" t="s">
        <v>903</v>
      </c>
      <c r="AS441" s="81">
        <v>6</v>
      </c>
      <c r="AT441" s="81" t="s">
        <v>436</v>
      </c>
      <c r="AU441" s="81" t="s">
        <v>1123</v>
      </c>
      <c r="AV441" s="81">
        <v>1392</v>
      </c>
      <c r="AX441" s="81" t="s">
        <v>768</v>
      </c>
      <c r="AY441" s="81" t="s">
        <v>769</v>
      </c>
      <c r="AZ441" s="81">
        <v>2</v>
      </c>
      <c r="BA441" s="81" t="s">
        <v>529</v>
      </c>
      <c r="BB441" s="81" t="s">
        <v>1821</v>
      </c>
      <c r="BC441" s="81">
        <v>1405</v>
      </c>
      <c r="BE441" s="81" t="s">
        <v>802</v>
      </c>
      <c r="BF441" s="81" t="s">
        <v>803</v>
      </c>
      <c r="BG441" s="81">
        <v>2</v>
      </c>
      <c r="BH441" s="81" t="s">
        <v>529</v>
      </c>
      <c r="BI441" s="81" t="s">
        <v>1158</v>
      </c>
      <c r="BJ441" s="81">
        <v>1378</v>
      </c>
      <c r="BL441" s="81" t="s">
        <v>798</v>
      </c>
      <c r="BM441" s="81" t="s">
        <v>799</v>
      </c>
      <c r="BN441" s="81">
        <v>12</v>
      </c>
      <c r="BO441" s="81" t="s">
        <v>436</v>
      </c>
      <c r="BP441" s="81" t="s">
        <v>1745</v>
      </c>
      <c r="BQ441" s="81">
        <v>1076</v>
      </c>
      <c r="BS441" s="81" t="s">
        <v>878</v>
      </c>
      <c r="BT441" s="81" t="s">
        <v>879</v>
      </c>
      <c r="BU441" s="81">
        <v>6</v>
      </c>
      <c r="BV441" s="81" t="s">
        <v>436</v>
      </c>
      <c r="BW441" s="81" t="s">
        <v>1159</v>
      </c>
      <c r="BX441" s="81">
        <v>1513</v>
      </c>
      <c r="BZ441" s="81" t="s">
        <v>946</v>
      </c>
      <c r="CA441" s="81" t="s">
        <v>947</v>
      </c>
      <c r="CB441" s="81">
        <v>12</v>
      </c>
      <c r="CC441" s="81" t="s">
        <v>529</v>
      </c>
      <c r="CD441" s="81" t="s">
        <v>1139</v>
      </c>
      <c r="CE441" s="81">
        <v>1027</v>
      </c>
      <c r="CG441" s="81" t="s">
        <v>729</v>
      </c>
      <c r="CH441" s="81" t="s">
        <v>730</v>
      </c>
      <c r="CI441" s="81">
        <v>4</v>
      </c>
      <c r="CJ441" s="81" t="s">
        <v>436</v>
      </c>
      <c r="CK441" s="81" t="s">
        <v>1145</v>
      </c>
      <c r="CL441" s="81">
        <v>1274</v>
      </c>
      <c r="CN441" s="81" t="s">
        <v>776</v>
      </c>
      <c r="CO441" s="81" t="s">
        <v>777</v>
      </c>
      <c r="CP441" s="81">
        <v>12</v>
      </c>
      <c r="CQ441" s="81" t="s">
        <v>1173</v>
      </c>
      <c r="CR441" s="81" t="s">
        <v>1174</v>
      </c>
      <c r="CS441" s="81">
        <v>0</v>
      </c>
      <c r="CU441" s="136" t="s">
        <v>906</v>
      </c>
      <c r="CV441" s="136" t="s">
        <v>907</v>
      </c>
      <c r="CW441" s="137">
        <v>4</v>
      </c>
      <c r="CX441" s="136" t="s">
        <v>436</v>
      </c>
      <c r="CY441" s="136" t="s">
        <v>1159</v>
      </c>
      <c r="CZ441" s="138">
        <v>1513</v>
      </c>
      <c r="DB441" s="136" t="s">
        <v>745</v>
      </c>
      <c r="DC441" s="136" t="s">
        <v>746</v>
      </c>
      <c r="DD441" s="137">
        <v>36</v>
      </c>
      <c r="DE441" s="136" t="s">
        <v>436</v>
      </c>
      <c r="DF441" s="136" t="s">
        <v>2406</v>
      </c>
      <c r="DG441" s="144">
        <v>1529</v>
      </c>
      <c r="DI441" s="136" t="s">
        <v>954</v>
      </c>
      <c r="DJ441" s="136" t="s">
        <v>955</v>
      </c>
      <c r="DK441" s="137">
        <v>20</v>
      </c>
      <c r="DL441" s="136" t="s">
        <v>2152</v>
      </c>
      <c r="DM441" s="136" t="s">
        <v>2364</v>
      </c>
      <c r="DN441" s="144">
        <v>1593</v>
      </c>
    </row>
    <row r="442" spans="1:118" x14ac:dyDescent="0.25">
      <c r="A442" s="81" t="s">
        <v>847</v>
      </c>
      <c r="B442" s="81" t="s">
        <v>848</v>
      </c>
      <c r="C442" s="81">
        <v>24</v>
      </c>
      <c r="D442" s="81" t="s">
        <v>436</v>
      </c>
      <c r="E442" s="81" t="s">
        <v>1950</v>
      </c>
      <c r="F442" s="81">
        <v>1323</v>
      </c>
      <c r="H442" s="81" t="s">
        <v>780</v>
      </c>
      <c r="I442" s="81" t="s">
        <v>781</v>
      </c>
      <c r="J442" s="81">
        <v>48</v>
      </c>
      <c r="K442" s="81" t="s">
        <v>529</v>
      </c>
      <c r="L442" s="81" t="s">
        <v>1871</v>
      </c>
      <c r="M442" s="81">
        <v>1001</v>
      </c>
      <c r="O442" s="81" t="s">
        <v>860</v>
      </c>
      <c r="P442" s="81" t="s">
        <v>861</v>
      </c>
      <c r="Q442" s="81">
        <v>6</v>
      </c>
      <c r="R442" s="81" t="s">
        <v>529</v>
      </c>
      <c r="S442" s="81" t="s">
        <v>1246</v>
      </c>
      <c r="T442" s="81">
        <v>1456</v>
      </c>
      <c r="V442" s="81" t="s">
        <v>852</v>
      </c>
      <c r="W442" s="81" t="s">
        <v>853</v>
      </c>
      <c r="X442" s="81">
        <v>12</v>
      </c>
      <c r="Y442" s="81" t="s">
        <v>437</v>
      </c>
      <c r="Z442" s="81" t="s">
        <v>1808</v>
      </c>
      <c r="AA442" s="81">
        <v>1359</v>
      </c>
      <c r="AC442" s="81" t="s">
        <v>814</v>
      </c>
      <c r="AD442" s="81" t="s">
        <v>815</v>
      </c>
      <c r="AE442" s="81">
        <v>36</v>
      </c>
      <c r="AF442" s="81" t="s">
        <v>529</v>
      </c>
      <c r="AG442" s="81" t="s">
        <v>714</v>
      </c>
      <c r="AH442" s="81">
        <v>1537</v>
      </c>
      <c r="AJ442" s="81" t="s">
        <v>847</v>
      </c>
      <c r="AK442" s="81" t="s">
        <v>848</v>
      </c>
      <c r="AL442" s="81">
        <v>12</v>
      </c>
      <c r="AM442" s="81" t="s">
        <v>436</v>
      </c>
      <c r="AN442" s="81" t="s">
        <v>1111</v>
      </c>
      <c r="AO442" s="81">
        <v>1211</v>
      </c>
      <c r="AQ442" s="81" t="s">
        <v>845</v>
      </c>
      <c r="AR442" s="81" t="s">
        <v>846</v>
      </c>
      <c r="AS442" s="81">
        <v>12</v>
      </c>
      <c r="AT442" s="81" t="s">
        <v>436</v>
      </c>
      <c r="AU442" s="81" t="s">
        <v>1123</v>
      </c>
      <c r="AV442" s="81">
        <v>1392</v>
      </c>
      <c r="AX442" s="81" t="s">
        <v>768</v>
      </c>
      <c r="AY442" s="81" t="s">
        <v>769</v>
      </c>
      <c r="AZ442" s="81">
        <v>24</v>
      </c>
      <c r="BA442" s="81" t="s">
        <v>436</v>
      </c>
      <c r="BB442" s="81" t="s">
        <v>1834</v>
      </c>
      <c r="BC442" s="81">
        <v>1163</v>
      </c>
      <c r="BE442" s="81" t="s">
        <v>770</v>
      </c>
      <c r="BF442" s="81" t="s">
        <v>771</v>
      </c>
      <c r="BG442" s="81">
        <v>2</v>
      </c>
      <c r="BH442" s="81" t="s">
        <v>529</v>
      </c>
      <c r="BI442" s="81" t="s">
        <v>1727</v>
      </c>
      <c r="BJ442" s="81">
        <v>1219</v>
      </c>
      <c r="BL442" s="81" t="s">
        <v>798</v>
      </c>
      <c r="BM442" s="81" t="s">
        <v>799</v>
      </c>
      <c r="BN442" s="81">
        <v>12</v>
      </c>
      <c r="BO442" s="81" t="s">
        <v>437</v>
      </c>
      <c r="BP442" s="81" t="s">
        <v>1229</v>
      </c>
      <c r="BQ442" s="81">
        <v>1194</v>
      </c>
      <c r="BS442" s="81" t="s">
        <v>852</v>
      </c>
      <c r="BT442" s="81" t="s">
        <v>853</v>
      </c>
      <c r="BU442" s="81">
        <v>12</v>
      </c>
      <c r="BV442" s="81" t="s">
        <v>436</v>
      </c>
      <c r="BW442" s="81" t="s">
        <v>1159</v>
      </c>
      <c r="BX442" s="81">
        <v>1513</v>
      </c>
      <c r="BZ442" s="81" t="s">
        <v>924</v>
      </c>
      <c r="CA442" s="81" t="s">
        <v>925</v>
      </c>
      <c r="CB442" s="81">
        <v>24</v>
      </c>
      <c r="CC442" s="81" t="s">
        <v>529</v>
      </c>
      <c r="CD442" s="81" t="s">
        <v>1139</v>
      </c>
      <c r="CE442" s="81">
        <v>1027</v>
      </c>
      <c r="CG442" s="81" t="s">
        <v>930</v>
      </c>
      <c r="CH442" s="81" t="s">
        <v>931</v>
      </c>
      <c r="CI442" s="81">
        <v>4</v>
      </c>
      <c r="CJ442" s="81" t="s">
        <v>529</v>
      </c>
      <c r="CK442" s="81" t="s">
        <v>563</v>
      </c>
      <c r="CL442" s="81">
        <v>1532</v>
      </c>
      <c r="CN442" s="81" t="s">
        <v>860</v>
      </c>
      <c r="CO442" s="81" t="s">
        <v>861</v>
      </c>
      <c r="CP442" s="81">
        <v>12</v>
      </c>
      <c r="CQ442" s="81" t="s">
        <v>1173</v>
      </c>
      <c r="CR442" s="81" t="s">
        <v>1174</v>
      </c>
      <c r="CS442" s="81">
        <v>0</v>
      </c>
      <c r="CU442" s="136" t="s">
        <v>906</v>
      </c>
      <c r="CV442" s="136" t="s">
        <v>907</v>
      </c>
      <c r="CW442" s="137">
        <v>4</v>
      </c>
      <c r="CX442" s="136" t="s">
        <v>437</v>
      </c>
      <c r="CY442" s="136" t="s">
        <v>2408</v>
      </c>
      <c r="CZ442" s="138">
        <v>1108</v>
      </c>
      <c r="DB442" s="136" t="s">
        <v>745</v>
      </c>
      <c r="DC442" s="136" t="s">
        <v>746</v>
      </c>
      <c r="DD442" s="137">
        <v>36</v>
      </c>
      <c r="DE442" s="136" t="s">
        <v>437</v>
      </c>
      <c r="DF442" s="136" t="s">
        <v>2420</v>
      </c>
      <c r="DG442" s="144">
        <v>1596</v>
      </c>
      <c r="DI442" s="136" t="s">
        <v>954</v>
      </c>
      <c r="DJ442" s="136" t="s">
        <v>955</v>
      </c>
      <c r="DK442" s="137">
        <v>36</v>
      </c>
      <c r="DL442" s="136" t="s">
        <v>529</v>
      </c>
      <c r="DM442" s="136" t="s">
        <v>1100</v>
      </c>
      <c r="DN442" s="144">
        <v>1027</v>
      </c>
    </row>
    <row r="443" spans="1:118" x14ac:dyDescent="0.25">
      <c r="A443" s="81" t="s">
        <v>804</v>
      </c>
      <c r="B443" s="81" t="s">
        <v>805</v>
      </c>
      <c r="C443" s="81">
        <v>12</v>
      </c>
      <c r="D443" s="81" t="s">
        <v>436</v>
      </c>
      <c r="E443" s="81" t="s">
        <v>1950</v>
      </c>
      <c r="F443" s="81">
        <v>1323</v>
      </c>
      <c r="H443" s="81" t="s">
        <v>832</v>
      </c>
      <c r="I443" s="81" t="s">
        <v>833</v>
      </c>
      <c r="J443" s="81">
        <v>4</v>
      </c>
      <c r="K443" s="81" t="s">
        <v>529</v>
      </c>
      <c r="L443" s="81" t="s">
        <v>1871</v>
      </c>
      <c r="M443" s="81">
        <v>1001</v>
      </c>
      <c r="O443" s="81" t="s">
        <v>845</v>
      </c>
      <c r="P443" s="81" t="s">
        <v>846</v>
      </c>
      <c r="Q443" s="81">
        <v>12</v>
      </c>
      <c r="R443" s="81" t="s">
        <v>529</v>
      </c>
      <c r="S443" s="81" t="s">
        <v>1246</v>
      </c>
      <c r="T443" s="81">
        <v>1456</v>
      </c>
      <c r="V443" s="81" t="s">
        <v>908</v>
      </c>
      <c r="W443" s="81" t="s">
        <v>909</v>
      </c>
      <c r="X443" s="81">
        <v>12</v>
      </c>
      <c r="Y443" s="81" t="s">
        <v>437</v>
      </c>
      <c r="Z443" s="81" t="s">
        <v>1808</v>
      </c>
      <c r="AA443" s="81">
        <v>1359</v>
      </c>
      <c r="AC443" s="81" t="s">
        <v>988</v>
      </c>
      <c r="AD443" s="81" t="s">
        <v>989</v>
      </c>
      <c r="AE443" s="81">
        <v>24</v>
      </c>
      <c r="AF443" s="81" t="s">
        <v>529</v>
      </c>
      <c r="AG443" s="81" t="s">
        <v>1770</v>
      </c>
      <c r="AH443" s="81">
        <v>1037</v>
      </c>
      <c r="AJ443" s="81" t="s">
        <v>867</v>
      </c>
      <c r="AK443" s="81" t="s">
        <v>868</v>
      </c>
      <c r="AL443" s="81">
        <v>12</v>
      </c>
      <c r="AM443" s="81" t="s">
        <v>436</v>
      </c>
      <c r="AN443" s="81" t="s">
        <v>1111</v>
      </c>
      <c r="AO443" s="81">
        <v>1211</v>
      </c>
      <c r="AQ443" s="81" t="s">
        <v>768</v>
      </c>
      <c r="AR443" s="81" t="s">
        <v>769</v>
      </c>
      <c r="AS443" s="81">
        <v>12</v>
      </c>
      <c r="AT443" s="81" t="s">
        <v>436</v>
      </c>
      <c r="AU443" s="81" t="s">
        <v>1123</v>
      </c>
      <c r="AV443" s="81">
        <v>1392</v>
      </c>
      <c r="AX443" s="81" t="s">
        <v>768</v>
      </c>
      <c r="AY443" s="81" t="s">
        <v>769</v>
      </c>
      <c r="AZ443" s="81">
        <v>24</v>
      </c>
      <c r="BA443" s="81" t="s">
        <v>1768</v>
      </c>
      <c r="BB443" s="81" t="s">
        <v>1769</v>
      </c>
      <c r="BC443" s="81">
        <v>1416</v>
      </c>
      <c r="BE443" s="81" t="s">
        <v>772</v>
      </c>
      <c r="BF443" s="81" t="s">
        <v>773</v>
      </c>
      <c r="BG443" s="81">
        <v>6</v>
      </c>
      <c r="BH443" s="81" t="s">
        <v>529</v>
      </c>
      <c r="BI443" s="81" t="s">
        <v>1727</v>
      </c>
      <c r="BJ443" s="81">
        <v>1219</v>
      </c>
      <c r="BL443" s="81" t="s">
        <v>994</v>
      </c>
      <c r="BM443" s="81" t="s">
        <v>995</v>
      </c>
      <c r="BN443" s="81">
        <v>12</v>
      </c>
      <c r="BO443" s="81" t="s">
        <v>436</v>
      </c>
      <c r="BP443" s="81" t="s">
        <v>2052</v>
      </c>
      <c r="BQ443" s="81">
        <v>1098</v>
      </c>
      <c r="BS443" s="81" t="s">
        <v>946</v>
      </c>
      <c r="BT443" s="81" t="s">
        <v>947</v>
      </c>
      <c r="BU443" s="81">
        <v>12</v>
      </c>
      <c r="BV443" s="81" t="s">
        <v>436</v>
      </c>
      <c r="BW443" s="81" t="s">
        <v>1159</v>
      </c>
      <c r="BX443" s="81">
        <v>1513</v>
      </c>
      <c r="BZ443" s="81" t="s">
        <v>785</v>
      </c>
      <c r="CA443" s="81" t="s">
        <v>786</v>
      </c>
      <c r="CB443" s="81">
        <v>12</v>
      </c>
      <c r="CC443" s="81" t="s">
        <v>529</v>
      </c>
      <c r="CD443" s="81" t="s">
        <v>1139</v>
      </c>
      <c r="CE443" s="81">
        <v>1027</v>
      </c>
      <c r="CG443" s="81" t="s">
        <v>765</v>
      </c>
      <c r="CH443" s="81" t="s">
        <v>766</v>
      </c>
      <c r="CI443" s="81">
        <v>4</v>
      </c>
      <c r="CJ443" s="81" t="s">
        <v>529</v>
      </c>
      <c r="CK443" s="81" t="s">
        <v>563</v>
      </c>
      <c r="CL443" s="81">
        <v>1532</v>
      </c>
      <c r="CN443" s="81" t="s">
        <v>796</v>
      </c>
      <c r="CO443" s="81" t="s">
        <v>797</v>
      </c>
      <c r="CP443" s="81">
        <v>12</v>
      </c>
      <c r="CQ443" s="81" t="s">
        <v>1173</v>
      </c>
      <c r="CR443" s="81" t="s">
        <v>1174</v>
      </c>
      <c r="CS443" s="81">
        <v>0</v>
      </c>
      <c r="CU443" s="136" t="s">
        <v>772</v>
      </c>
      <c r="CV443" s="136" t="s">
        <v>773</v>
      </c>
      <c r="CW443" s="137">
        <v>4</v>
      </c>
      <c r="CX443" s="136" t="s">
        <v>436</v>
      </c>
      <c r="CY443" s="136" t="s">
        <v>1868</v>
      </c>
      <c r="CZ443" s="138">
        <v>1189</v>
      </c>
      <c r="DB443" s="136" t="s">
        <v>745</v>
      </c>
      <c r="DC443" s="136" t="s">
        <v>746</v>
      </c>
      <c r="DD443" s="137">
        <v>12</v>
      </c>
      <c r="DE443" s="136" t="s">
        <v>436</v>
      </c>
      <c r="DF443" s="136" t="s">
        <v>2120</v>
      </c>
      <c r="DG443" s="144">
        <v>1566</v>
      </c>
      <c r="DI443" s="136" t="s">
        <v>887</v>
      </c>
      <c r="DJ443" s="136" t="s">
        <v>888</v>
      </c>
      <c r="DK443" s="137">
        <v>12</v>
      </c>
      <c r="DL443" s="136" t="s">
        <v>1173</v>
      </c>
      <c r="DM443" s="136" t="s">
        <v>2316</v>
      </c>
      <c r="DN443" s="144">
        <v>0</v>
      </c>
    </row>
    <row r="444" spans="1:118" x14ac:dyDescent="0.25">
      <c r="A444" s="81" t="s">
        <v>940</v>
      </c>
      <c r="B444" s="81" t="s">
        <v>941</v>
      </c>
      <c r="C444" s="81">
        <v>12</v>
      </c>
      <c r="D444" s="81" t="s">
        <v>436</v>
      </c>
      <c r="E444" s="81" t="s">
        <v>1718</v>
      </c>
      <c r="F444" s="81">
        <v>1313</v>
      </c>
      <c r="H444" s="81" t="s">
        <v>737</v>
      </c>
      <c r="I444" s="81" t="s">
        <v>738</v>
      </c>
      <c r="J444" s="81">
        <v>4</v>
      </c>
      <c r="K444" s="81" t="s">
        <v>529</v>
      </c>
      <c r="L444" s="81" t="s">
        <v>1871</v>
      </c>
      <c r="M444" s="81">
        <v>1001</v>
      </c>
      <c r="O444" s="81" t="s">
        <v>757</v>
      </c>
      <c r="P444" s="81" t="s">
        <v>758</v>
      </c>
      <c r="Q444" s="81">
        <v>12</v>
      </c>
      <c r="R444" s="81" t="s">
        <v>437</v>
      </c>
      <c r="S444" s="81" t="s">
        <v>1101</v>
      </c>
      <c r="T444" s="81">
        <v>1003</v>
      </c>
      <c r="V444" s="81" t="s">
        <v>747</v>
      </c>
      <c r="W444" s="81" t="s">
        <v>748</v>
      </c>
      <c r="X444" s="81">
        <v>12</v>
      </c>
      <c r="Y444" s="81" t="s">
        <v>437</v>
      </c>
      <c r="Z444" s="81" t="s">
        <v>1808</v>
      </c>
      <c r="AA444" s="81">
        <v>1359</v>
      </c>
      <c r="AC444" s="81" t="s">
        <v>908</v>
      </c>
      <c r="AD444" s="81" t="s">
        <v>909</v>
      </c>
      <c r="AE444" s="81">
        <v>36</v>
      </c>
      <c r="AF444" s="81" t="s">
        <v>437</v>
      </c>
      <c r="AG444" s="81" t="s">
        <v>1730</v>
      </c>
      <c r="AH444" s="81">
        <v>1180</v>
      </c>
      <c r="AJ444" s="81" t="s">
        <v>864</v>
      </c>
      <c r="AK444" s="81" t="s">
        <v>865</v>
      </c>
      <c r="AL444" s="81">
        <v>12</v>
      </c>
      <c r="AM444" s="81" t="s">
        <v>436</v>
      </c>
      <c r="AN444" s="81" t="s">
        <v>1111</v>
      </c>
      <c r="AO444" s="81">
        <v>1211</v>
      </c>
      <c r="AQ444" s="81" t="s">
        <v>812</v>
      </c>
      <c r="AR444" s="81" t="s">
        <v>813</v>
      </c>
      <c r="AS444" s="81">
        <v>4</v>
      </c>
      <c r="AT444" s="81" t="s">
        <v>436</v>
      </c>
      <c r="AU444" s="81" t="s">
        <v>1123</v>
      </c>
      <c r="AV444" s="81">
        <v>1392</v>
      </c>
      <c r="AX444" s="81" t="s">
        <v>768</v>
      </c>
      <c r="AY444" s="81" t="s">
        <v>769</v>
      </c>
      <c r="AZ444" s="81">
        <v>2</v>
      </c>
      <c r="BA444" s="81" t="s">
        <v>436</v>
      </c>
      <c r="BB444" s="81" t="s">
        <v>2059</v>
      </c>
      <c r="BC444" s="81">
        <v>1551</v>
      </c>
      <c r="BE444" s="81" t="s">
        <v>816</v>
      </c>
      <c r="BF444" s="81" t="s">
        <v>817</v>
      </c>
      <c r="BG444" s="81">
        <v>4</v>
      </c>
      <c r="BH444" s="81" t="s">
        <v>529</v>
      </c>
      <c r="BI444" s="81" t="s">
        <v>1727</v>
      </c>
      <c r="BJ444" s="81">
        <v>1219</v>
      </c>
      <c r="BL444" s="81" t="s">
        <v>994</v>
      </c>
      <c r="BM444" s="81" t="s">
        <v>995</v>
      </c>
      <c r="BN444" s="81">
        <v>12</v>
      </c>
      <c r="BO444" s="81" t="s">
        <v>437</v>
      </c>
      <c r="BP444" s="81" t="s">
        <v>1229</v>
      </c>
      <c r="BQ444" s="81">
        <v>1194</v>
      </c>
      <c r="BS444" s="81" t="s">
        <v>895</v>
      </c>
      <c r="BT444" s="81" t="s">
        <v>896</v>
      </c>
      <c r="BU444" s="81">
        <v>12</v>
      </c>
      <c r="BV444" s="81" t="s">
        <v>436</v>
      </c>
      <c r="BW444" s="81" t="s">
        <v>1159</v>
      </c>
      <c r="BX444" s="81">
        <v>1513</v>
      </c>
      <c r="BZ444" s="81" t="s">
        <v>749</v>
      </c>
      <c r="CA444" s="81" t="s">
        <v>750</v>
      </c>
      <c r="CB444" s="81">
        <v>12</v>
      </c>
      <c r="CC444" s="81" t="s">
        <v>529</v>
      </c>
      <c r="CD444" s="81" t="s">
        <v>1139</v>
      </c>
      <c r="CE444" s="81">
        <v>1027</v>
      </c>
      <c r="CG444" s="81" t="s">
        <v>772</v>
      </c>
      <c r="CH444" s="81" t="s">
        <v>773</v>
      </c>
      <c r="CI444" s="81">
        <v>4</v>
      </c>
      <c r="CJ444" s="81" t="s">
        <v>529</v>
      </c>
      <c r="CK444" s="81" t="s">
        <v>563</v>
      </c>
      <c r="CL444" s="81">
        <v>1532</v>
      </c>
      <c r="CN444" s="81" t="s">
        <v>840</v>
      </c>
      <c r="CO444" s="81" t="s">
        <v>841</v>
      </c>
      <c r="CP444" s="81">
        <v>12</v>
      </c>
      <c r="CQ444" s="81" t="s">
        <v>1173</v>
      </c>
      <c r="CR444" s="81" t="s">
        <v>1174</v>
      </c>
      <c r="CS444" s="81">
        <v>0</v>
      </c>
      <c r="CU444" s="136" t="s">
        <v>2260</v>
      </c>
      <c r="CV444" s="136" t="s">
        <v>2304</v>
      </c>
      <c r="CW444" s="137">
        <v>4</v>
      </c>
      <c r="CX444" s="136" t="s">
        <v>529</v>
      </c>
      <c r="CY444" s="136" t="s">
        <v>1214</v>
      </c>
      <c r="CZ444" s="138">
        <v>1209</v>
      </c>
      <c r="DB444" s="136" t="s">
        <v>745</v>
      </c>
      <c r="DC444" s="136" t="s">
        <v>746</v>
      </c>
      <c r="DD444" s="137">
        <v>12</v>
      </c>
      <c r="DE444" s="136" t="s">
        <v>529</v>
      </c>
      <c r="DF444" s="136" t="s">
        <v>1170</v>
      </c>
      <c r="DG444" s="144">
        <v>1069</v>
      </c>
      <c r="DI444" s="136" t="s">
        <v>887</v>
      </c>
      <c r="DJ444" s="136" t="s">
        <v>888</v>
      </c>
      <c r="DK444" s="137">
        <v>6</v>
      </c>
      <c r="DL444" s="136" t="s">
        <v>437</v>
      </c>
      <c r="DM444" s="136" t="s">
        <v>1180</v>
      </c>
      <c r="DN444" s="144">
        <v>1194</v>
      </c>
    </row>
    <row r="445" spans="1:118" x14ac:dyDescent="0.25">
      <c r="A445" s="81" t="s">
        <v>869</v>
      </c>
      <c r="B445" s="81" t="s">
        <v>870</v>
      </c>
      <c r="C445" s="81">
        <v>12</v>
      </c>
      <c r="D445" s="81" t="s">
        <v>436</v>
      </c>
      <c r="E445" s="81" t="s">
        <v>1718</v>
      </c>
      <c r="F445" s="81">
        <v>1313</v>
      </c>
      <c r="H445" s="81" t="s">
        <v>814</v>
      </c>
      <c r="I445" s="81" t="s">
        <v>815</v>
      </c>
      <c r="J445" s="81">
        <v>12</v>
      </c>
      <c r="K445" s="81" t="s">
        <v>436</v>
      </c>
      <c r="L445" s="81" t="s">
        <v>1910</v>
      </c>
      <c r="M445" s="81">
        <v>1178</v>
      </c>
      <c r="O445" s="81" t="s">
        <v>962</v>
      </c>
      <c r="P445" s="81" t="s">
        <v>2206</v>
      </c>
      <c r="Q445" s="81">
        <v>12</v>
      </c>
      <c r="R445" s="81" t="s">
        <v>437</v>
      </c>
      <c r="S445" s="81" t="s">
        <v>1101</v>
      </c>
      <c r="T445" s="81">
        <v>1003</v>
      </c>
      <c r="V445" s="81" t="s">
        <v>747</v>
      </c>
      <c r="W445" s="81" t="s">
        <v>748</v>
      </c>
      <c r="X445" s="81">
        <v>12</v>
      </c>
      <c r="Y445" s="81" t="s">
        <v>529</v>
      </c>
      <c r="Z445" s="81" t="s">
        <v>1838</v>
      </c>
      <c r="AA445" s="81">
        <v>1372</v>
      </c>
      <c r="AC445" s="81" t="s">
        <v>747</v>
      </c>
      <c r="AD445" s="81" t="s">
        <v>748</v>
      </c>
      <c r="AE445" s="81">
        <v>12</v>
      </c>
      <c r="AF445" s="81" t="s">
        <v>529</v>
      </c>
      <c r="AG445" s="81" t="s">
        <v>1203</v>
      </c>
      <c r="AH445" s="81">
        <v>1440</v>
      </c>
      <c r="AJ445" s="81" t="s">
        <v>737</v>
      </c>
      <c r="AK445" s="81" t="s">
        <v>738</v>
      </c>
      <c r="AL445" s="81">
        <v>4</v>
      </c>
      <c r="AM445" s="81" t="s">
        <v>436</v>
      </c>
      <c r="AN445" s="81" t="s">
        <v>1111</v>
      </c>
      <c r="AO445" s="81">
        <v>1211</v>
      </c>
      <c r="AQ445" s="81" t="s">
        <v>820</v>
      </c>
      <c r="AR445" s="81" t="s">
        <v>821</v>
      </c>
      <c r="AS445" s="81">
        <v>4</v>
      </c>
      <c r="AT445" s="81" t="s">
        <v>436</v>
      </c>
      <c r="AU445" s="81" t="s">
        <v>1123</v>
      </c>
      <c r="AV445" s="81">
        <v>1392</v>
      </c>
      <c r="AX445" s="81" t="s">
        <v>768</v>
      </c>
      <c r="AY445" s="81" t="s">
        <v>769</v>
      </c>
      <c r="AZ445" s="81">
        <v>4</v>
      </c>
      <c r="BA445" s="81" t="s">
        <v>437</v>
      </c>
      <c r="BB445" s="81" t="s">
        <v>1754</v>
      </c>
      <c r="BC445" s="81">
        <v>1180</v>
      </c>
      <c r="BE445" s="81" t="s">
        <v>733</v>
      </c>
      <c r="BF445" s="81" t="s">
        <v>734</v>
      </c>
      <c r="BG445" s="81">
        <v>4</v>
      </c>
      <c r="BH445" s="81" t="s">
        <v>529</v>
      </c>
      <c r="BI445" s="81" t="s">
        <v>1727</v>
      </c>
      <c r="BJ445" s="81">
        <v>1219</v>
      </c>
      <c r="BL445" s="81" t="s">
        <v>981</v>
      </c>
      <c r="BM445" s="81" t="s">
        <v>982</v>
      </c>
      <c r="BN445" s="81">
        <v>6</v>
      </c>
      <c r="BO445" s="81" t="s">
        <v>529</v>
      </c>
      <c r="BP445" s="81" t="s">
        <v>1100</v>
      </c>
      <c r="BQ445" s="81">
        <v>1027</v>
      </c>
      <c r="BS445" s="81" t="s">
        <v>749</v>
      </c>
      <c r="BT445" s="81" t="s">
        <v>750</v>
      </c>
      <c r="BU445" s="81">
        <v>24</v>
      </c>
      <c r="BV445" s="81" t="s">
        <v>436</v>
      </c>
      <c r="BW445" s="81" t="s">
        <v>1159</v>
      </c>
      <c r="BX445" s="81">
        <v>1513</v>
      </c>
      <c r="BZ445" s="81" t="s">
        <v>940</v>
      </c>
      <c r="CA445" s="81" t="s">
        <v>941</v>
      </c>
      <c r="CB445" s="81">
        <v>12</v>
      </c>
      <c r="CC445" s="81" t="s">
        <v>436</v>
      </c>
      <c r="CD445" s="81" t="s">
        <v>1872</v>
      </c>
      <c r="CE445" s="81">
        <v>1133</v>
      </c>
      <c r="CG445" s="81" t="s">
        <v>737</v>
      </c>
      <c r="CH445" s="81" t="s">
        <v>738</v>
      </c>
      <c r="CI445" s="81">
        <v>2</v>
      </c>
      <c r="CJ445" s="81" t="s">
        <v>529</v>
      </c>
      <c r="CK445" s="81" t="s">
        <v>563</v>
      </c>
      <c r="CL445" s="81">
        <v>1532</v>
      </c>
      <c r="CN445" s="81" t="s">
        <v>864</v>
      </c>
      <c r="CO445" s="81" t="s">
        <v>865</v>
      </c>
      <c r="CP445" s="81">
        <v>24</v>
      </c>
      <c r="CQ445" s="81" t="s">
        <v>1173</v>
      </c>
      <c r="CR445" s="81" t="s">
        <v>1174</v>
      </c>
      <c r="CS445" s="81">
        <v>0</v>
      </c>
      <c r="CU445" s="136" t="s">
        <v>2260</v>
      </c>
      <c r="CV445" s="136" t="s">
        <v>2304</v>
      </c>
      <c r="CW445" s="137">
        <v>4</v>
      </c>
      <c r="CX445" s="136" t="s">
        <v>529</v>
      </c>
      <c r="CY445" s="136" t="s">
        <v>1135</v>
      </c>
      <c r="CZ445" s="138">
        <v>1412</v>
      </c>
      <c r="DB445" s="136" t="s">
        <v>745</v>
      </c>
      <c r="DC445" s="136" t="s">
        <v>746</v>
      </c>
      <c r="DD445" s="137">
        <v>12</v>
      </c>
      <c r="DE445" s="136" t="s">
        <v>529</v>
      </c>
      <c r="DF445" s="136" t="s">
        <v>1694</v>
      </c>
      <c r="DG445" s="144">
        <v>1504</v>
      </c>
      <c r="DI445" s="136" t="s">
        <v>887</v>
      </c>
      <c r="DJ445" s="136" t="s">
        <v>888</v>
      </c>
      <c r="DK445" s="137">
        <v>4</v>
      </c>
      <c r="DL445" s="136" t="s">
        <v>436</v>
      </c>
      <c r="DM445" s="136" t="s">
        <v>2106</v>
      </c>
      <c r="DN445" s="144">
        <v>1391</v>
      </c>
    </row>
    <row r="446" spans="1:118" x14ac:dyDescent="0.25">
      <c r="A446" s="81" t="s">
        <v>847</v>
      </c>
      <c r="B446" s="81" t="s">
        <v>848</v>
      </c>
      <c r="C446" s="81">
        <v>6</v>
      </c>
      <c r="D446" s="81" t="s">
        <v>436</v>
      </c>
      <c r="E446" s="81" t="s">
        <v>1718</v>
      </c>
      <c r="F446" s="81">
        <v>1313</v>
      </c>
      <c r="H446" s="81" t="s">
        <v>745</v>
      </c>
      <c r="I446" s="81" t="s">
        <v>746</v>
      </c>
      <c r="J446" s="81">
        <v>12</v>
      </c>
      <c r="K446" s="81" t="s">
        <v>436</v>
      </c>
      <c r="L446" s="81" t="s">
        <v>1910</v>
      </c>
      <c r="M446" s="81">
        <v>1178</v>
      </c>
      <c r="O446" s="81" t="s">
        <v>1041</v>
      </c>
      <c r="P446" s="81" t="s">
        <v>1042</v>
      </c>
      <c r="Q446" s="81">
        <v>12</v>
      </c>
      <c r="R446" s="81" t="s">
        <v>437</v>
      </c>
      <c r="S446" s="81" t="s">
        <v>1101</v>
      </c>
      <c r="T446" s="81">
        <v>1003</v>
      </c>
      <c r="V446" s="81" t="s">
        <v>802</v>
      </c>
      <c r="W446" s="81" t="s">
        <v>803</v>
      </c>
      <c r="X446" s="81">
        <v>2</v>
      </c>
      <c r="Y446" s="81" t="s">
        <v>529</v>
      </c>
      <c r="Z446" s="81" t="s">
        <v>1240</v>
      </c>
      <c r="AA446" s="81">
        <v>1378</v>
      </c>
      <c r="AC446" s="81" t="s">
        <v>940</v>
      </c>
      <c r="AD446" s="81" t="s">
        <v>941</v>
      </c>
      <c r="AE446" s="81">
        <v>12</v>
      </c>
      <c r="AF446" s="81" t="s">
        <v>529</v>
      </c>
      <c r="AG446" s="81" t="s">
        <v>1093</v>
      </c>
      <c r="AH446" s="81">
        <v>1089</v>
      </c>
      <c r="AJ446" s="81" t="s">
        <v>733</v>
      </c>
      <c r="AK446" s="81" t="s">
        <v>734</v>
      </c>
      <c r="AL446" s="81">
        <v>4</v>
      </c>
      <c r="AM446" s="81" t="s">
        <v>436</v>
      </c>
      <c r="AN446" s="81" t="s">
        <v>1111</v>
      </c>
      <c r="AO446" s="81">
        <v>1211</v>
      </c>
      <c r="AQ446" s="81" t="s">
        <v>942</v>
      </c>
      <c r="AR446" s="81" t="s">
        <v>943</v>
      </c>
      <c r="AS446" s="81">
        <v>12</v>
      </c>
      <c r="AT446" s="81" t="s">
        <v>436</v>
      </c>
      <c r="AU446" s="81" t="s">
        <v>1123</v>
      </c>
      <c r="AV446" s="81">
        <v>1392</v>
      </c>
      <c r="AX446" s="81" t="s">
        <v>768</v>
      </c>
      <c r="AY446" s="81" t="s">
        <v>769</v>
      </c>
      <c r="AZ446" s="81">
        <v>4</v>
      </c>
      <c r="BA446" s="81" t="s">
        <v>529</v>
      </c>
      <c r="BB446" s="81" t="s">
        <v>1712</v>
      </c>
      <c r="BC446" s="81">
        <v>1458</v>
      </c>
      <c r="BE446" s="81" t="s">
        <v>729</v>
      </c>
      <c r="BF446" s="81" t="s">
        <v>730</v>
      </c>
      <c r="BG446" s="81">
        <v>4</v>
      </c>
      <c r="BH446" s="81" t="s">
        <v>529</v>
      </c>
      <c r="BI446" s="81" t="s">
        <v>1727</v>
      </c>
      <c r="BJ446" s="81">
        <v>1219</v>
      </c>
      <c r="BL446" s="81" t="s">
        <v>1071</v>
      </c>
      <c r="BM446" s="81" t="s">
        <v>1072</v>
      </c>
      <c r="BN446" s="81">
        <v>10</v>
      </c>
      <c r="BO446" s="81" t="s">
        <v>436</v>
      </c>
      <c r="BP446" s="81" t="s">
        <v>550</v>
      </c>
      <c r="BQ446" s="81">
        <v>1515</v>
      </c>
      <c r="BS446" s="81" t="s">
        <v>940</v>
      </c>
      <c r="BT446" s="81" t="s">
        <v>941</v>
      </c>
      <c r="BU446" s="81">
        <v>12</v>
      </c>
      <c r="BV446" s="81" t="s">
        <v>437</v>
      </c>
      <c r="BW446" s="81" t="s">
        <v>1171</v>
      </c>
      <c r="BX446" s="81">
        <v>1351</v>
      </c>
      <c r="BZ446" s="81" t="s">
        <v>765</v>
      </c>
      <c r="CA446" s="81" t="s">
        <v>766</v>
      </c>
      <c r="CB446" s="81">
        <v>4</v>
      </c>
      <c r="CC446" s="81" t="s">
        <v>436</v>
      </c>
      <c r="CD446" s="81" t="s">
        <v>1872</v>
      </c>
      <c r="CE446" s="81">
        <v>1133</v>
      </c>
      <c r="CG446" s="81" t="s">
        <v>729</v>
      </c>
      <c r="CH446" s="81" t="s">
        <v>730</v>
      </c>
      <c r="CI446" s="81">
        <v>2</v>
      </c>
      <c r="CJ446" s="81" t="s">
        <v>529</v>
      </c>
      <c r="CK446" s="81" t="s">
        <v>563</v>
      </c>
      <c r="CL446" s="81">
        <v>1532</v>
      </c>
      <c r="CN446" s="81" t="s">
        <v>772</v>
      </c>
      <c r="CO446" s="81" t="s">
        <v>773</v>
      </c>
      <c r="CP446" s="81">
        <v>4</v>
      </c>
      <c r="CQ446" s="81" t="s">
        <v>436</v>
      </c>
      <c r="CR446" s="81" t="s">
        <v>2198</v>
      </c>
      <c r="CS446" s="81">
        <v>1587</v>
      </c>
      <c r="CU446" s="136" t="s">
        <v>2260</v>
      </c>
      <c r="CV446" s="136" t="s">
        <v>2304</v>
      </c>
      <c r="CW446" s="137">
        <v>4</v>
      </c>
      <c r="CX446" s="136" t="s">
        <v>437</v>
      </c>
      <c r="CY446" s="136" t="s">
        <v>2408</v>
      </c>
      <c r="CZ446" s="138">
        <v>1108</v>
      </c>
      <c r="DB446" s="136" t="s">
        <v>745</v>
      </c>
      <c r="DC446" s="136" t="s">
        <v>746</v>
      </c>
      <c r="DD446" s="137">
        <v>24</v>
      </c>
      <c r="DE446" s="136" t="s">
        <v>529</v>
      </c>
      <c r="DF446" s="136" t="s">
        <v>1131</v>
      </c>
      <c r="DG446" s="144">
        <v>1509</v>
      </c>
      <c r="DI446" s="136" t="s">
        <v>887</v>
      </c>
      <c r="DJ446" s="136" t="s">
        <v>888</v>
      </c>
      <c r="DK446" s="137">
        <v>12</v>
      </c>
      <c r="DL446" s="136" t="s">
        <v>1173</v>
      </c>
      <c r="DM446" s="136" t="s">
        <v>1174</v>
      </c>
      <c r="DN446" s="144">
        <v>0</v>
      </c>
    </row>
    <row r="447" spans="1:118" x14ac:dyDescent="0.25">
      <c r="A447" s="81" t="s">
        <v>867</v>
      </c>
      <c r="B447" s="81" t="s">
        <v>868</v>
      </c>
      <c r="C447" s="81">
        <v>8</v>
      </c>
      <c r="D447" s="81" t="s">
        <v>436</v>
      </c>
      <c r="E447" s="81" t="s">
        <v>1718</v>
      </c>
      <c r="F447" s="81">
        <v>1313</v>
      </c>
      <c r="H447" s="81" t="s">
        <v>840</v>
      </c>
      <c r="I447" s="81" t="s">
        <v>841</v>
      </c>
      <c r="J447" s="81">
        <v>2</v>
      </c>
      <c r="K447" s="81" t="s">
        <v>436</v>
      </c>
      <c r="L447" s="81" t="s">
        <v>1910</v>
      </c>
      <c r="M447" s="81">
        <v>1178</v>
      </c>
      <c r="O447" s="81" t="s">
        <v>965</v>
      </c>
      <c r="P447" s="81" t="s">
        <v>966</v>
      </c>
      <c r="Q447" s="81">
        <v>12</v>
      </c>
      <c r="R447" s="81" t="s">
        <v>437</v>
      </c>
      <c r="S447" s="81" t="s">
        <v>1101</v>
      </c>
      <c r="T447" s="81">
        <v>1003</v>
      </c>
      <c r="V447" s="81" t="s">
        <v>932</v>
      </c>
      <c r="W447" s="81" t="s">
        <v>933</v>
      </c>
      <c r="X447" s="81">
        <v>4</v>
      </c>
      <c r="Y447" s="81" t="s">
        <v>529</v>
      </c>
      <c r="Z447" s="81" t="s">
        <v>1240</v>
      </c>
      <c r="AA447" s="81">
        <v>1378</v>
      </c>
      <c r="AC447" s="81" t="s">
        <v>852</v>
      </c>
      <c r="AD447" s="81" t="s">
        <v>853</v>
      </c>
      <c r="AE447" s="81">
        <v>36</v>
      </c>
      <c r="AF447" s="81" t="s">
        <v>436</v>
      </c>
      <c r="AG447" s="81" t="s">
        <v>1230</v>
      </c>
      <c r="AH447" s="81">
        <v>1195</v>
      </c>
      <c r="AJ447" s="81" t="s">
        <v>729</v>
      </c>
      <c r="AK447" s="81" t="s">
        <v>730</v>
      </c>
      <c r="AL447" s="81">
        <v>6</v>
      </c>
      <c r="AM447" s="81" t="s">
        <v>436</v>
      </c>
      <c r="AN447" s="81" t="s">
        <v>1111</v>
      </c>
      <c r="AO447" s="81">
        <v>1211</v>
      </c>
      <c r="AQ447" s="81" t="s">
        <v>826</v>
      </c>
      <c r="AR447" s="81" t="s">
        <v>827</v>
      </c>
      <c r="AS447" s="81">
        <v>4</v>
      </c>
      <c r="AT447" s="81" t="s">
        <v>436</v>
      </c>
      <c r="AU447" s="81" t="s">
        <v>1123</v>
      </c>
      <c r="AV447" s="81">
        <v>1392</v>
      </c>
      <c r="AX447" s="81" t="s">
        <v>768</v>
      </c>
      <c r="AY447" s="81" t="s">
        <v>769</v>
      </c>
      <c r="AZ447" s="81">
        <v>2</v>
      </c>
      <c r="BA447" s="81" t="s">
        <v>529</v>
      </c>
      <c r="BB447" s="81" t="s">
        <v>1694</v>
      </c>
      <c r="BC447" s="81">
        <v>1504</v>
      </c>
      <c r="BE447" s="81" t="s">
        <v>942</v>
      </c>
      <c r="BF447" s="81" t="s">
        <v>943</v>
      </c>
      <c r="BG447" s="81">
        <v>12</v>
      </c>
      <c r="BH447" s="81" t="s">
        <v>529</v>
      </c>
      <c r="BI447" s="81" t="s">
        <v>1727</v>
      </c>
      <c r="BJ447" s="81">
        <v>1219</v>
      </c>
      <c r="BL447" s="81" t="s">
        <v>774</v>
      </c>
      <c r="BM447" s="81" t="s">
        <v>775</v>
      </c>
      <c r="BN447" s="81">
        <v>4</v>
      </c>
      <c r="BO447" s="81" t="s">
        <v>529</v>
      </c>
      <c r="BP447" s="81" t="s">
        <v>1244</v>
      </c>
      <c r="BQ447" s="81">
        <v>1027</v>
      </c>
      <c r="BS447" s="81" t="s">
        <v>743</v>
      </c>
      <c r="BT447" s="81" t="s">
        <v>744</v>
      </c>
      <c r="BU447" s="81">
        <v>12</v>
      </c>
      <c r="BV447" s="81" t="s">
        <v>436</v>
      </c>
      <c r="BW447" s="81" t="s">
        <v>1159</v>
      </c>
      <c r="BX447" s="81">
        <v>1513</v>
      </c>
      <c r="BZ447" s="81" t="s">
        <v>729</v>
      </c>
      <c r="CA447" s="81" t="s">
        <v>730</v>
      </c>
      <c r="CB447" s="81">
        <v>4</v>
      </c>
      <c r="CC447" s="81" t="s">
        <v>436</v>
      </c>
      <c r="CD447" s="81" t="s">
        <v>1872</v>
      </c>
      <c r="CE447" s="81">
        <v>1133</v>
      </c>
      <c r="CG447" s="81" t="s">
        <v>852</v>
      </c>
      <c r="CH447" s="81" t="s">
        <v>853</v>
      </c>
      <c r="CI447" s="81">
        <v>12</v>
      </c>
      <c r="CJ447" s="81" t="s">
        <v>529</v>
      </c>
      <c r="CK447" s="81" t="s">
        <v>563</v>
      </c>
      <c r="CL447" s="81">
        <v>1532</v>
      </c>
      <c r="CN447" s="81" t="s">
        <v>830</v>
      </c>
      <c r="CO447" s="81" t="s">
        <v>831</v>
      </c>
      <c r="CP447" s="81">
        <v>4</v>
      </c>
      <c r="CQ447" s="81" t="s">
        <v>436</v>
      </c>
      <c r="CR447" s="81" t="s">
        <v>2201</v>
      </c>
      <c r="CS447" s="81">
        <v>1168</v>
      </c>
      <c r="CU447" s="136" t="s">
        <v>2323</v>
      </c>
      <c r="CV447" s="136" t="s">
        <v>851</v>
      </c>
      <c r="CW447" s="137">
        <v>6</v>
      </c>
      <c r="CX447" s="136" t="s">
        <v>529</v>
      </c>
      <c r="CY447" s="136" t="s">
        <v>1157</v>
      </c>
      <c r="CZ447" s="138">
        <v>1399</v>
      </c>
      <c r="DB447" s="136" t="s">
        <v>745</v>
      </c>
      <c r="DC447" s="136" t="s">
        <v>746</v>
      </c>
      <c r="DD447" s="137">
        <v>12</v>
      </c>
      <c r="DE447" s="136" t="s">
        <v>437</v>
      </c>
      <c r="DF447" s="136" t="s">
        <v>1187</v>
      </c>
      <c r="DG447" s="144">
        <v>1003</v>
      </c>
      <c r="DI447" s="136" t="s">
        <v>887</v>
      </c>
      <c r="DJ447" s="136" t="s">
        <v>888</v>
      </c>
      <c r="DK447" s="137">
        <v>2</v>
      </c>
      <c r="DL447" s="136" t="s">
        <v>2046</v>
      </c>
      <c r="DM447" s="136" t="s">
        <v>2425</v>
      </c>
      <c r="DN447" s="144">
        <v>1603</v>
      </c>
    </row>
    <row r="448" spans="1:118" x14ac:dyDescent="0.25">
      <c r="A448" s="81" t="s">
        <v>2269</v>
      </c>
      <c r="B448" s="81" t="s">
        <v>767</v>
      </c>
      <c r="C448" s="81">
        <v>8</v>
      </c>
      <c r="D448" s="81" t="s">
        <v>436</v>
      </c>
      <c r="E448" s="81" t="s">
        <v>1718</v>
      </c>
      <c r="F448" s="81">
        <v>1313</v>
      </c>
      <c r="H448" s="81" t="s">
        <v>818</v>
      </c>
      <c r="I448" s="81" t="s">
        <v>819</v>
      </c>
      <c r="J448" s="81">
        <v>4</v>
      </c>
      <c r="K448" s="81" t="s">
        <v>436</v>
      </c>
      <c r="L448" s="81" t="s">
        <v>1910</v>
      </c>
      <c r="M448" s="81">
        <v>1178</v>
      </c>
      <c r="O448" s="81" t="s">
        <v>776</v>
      </c>
      <c r="P448" s="81" t="s">
        <v>777</v>
      </c>
      <c r="Q448" s="81">
        <v>4</v>
      </c>
      <c r="R448" s="81" t="s">
        <v>437</v>
      </c>
      <c r="S448" s="81" t="s">
        <v>1101</v>
      </c>
      <c r="T448" s="81">
        <v>1003</v>
      </c>
      <c r="V448" s="81" t="s">
        <v>871</v>
      </c>
      <c r="W448" s="81" t="s">
        <v>872</v>
      </c>
      <c r="X448" s="81">
        <v>6</v>
      </c>
      <c r="Y448" s="81" t="s">
        <v>436</v>
      </c>
      <c r="Z448" s="81" t="s">
        <v>1695</v>
      </c>
      <c r="AA448" s="81">
        <v>1390</v>
      </c>
      <c r="AC448" s="81" t="s">
        <v>973</v>
      </c>
      <c r="AD448" s="81" t="s">
        <v>974</v>
      </c>
      <c r="AE448" s="81">
        <v>12</v>
      </c>
      <c r="AF448" s="81" t="s">
        <v>529</v>
      </c>
      <c r="AG448" s="81" t="s">
        <v>1761</v>
      </c>
      <c r="AH448" s="81">
        <v>1221</v>
      </c>
      <c r="AJ448" s="81" t="s">
        <v>743</v>
      </c>
      <c r="AK448" s="81" t="s">
        <v>744</v>
      </c>
      <c r="AL448" s="81">
        <v>24</v>
      </c>
      <c r="AM448" s="81" t="s">
        <v>436</v>
      </c>
      <c r="AN448" s="81" t="s">
        <v>1111</v>
      </c>
      <c r="AO448" s="81">
        <v>1211</v>
      </c>
      <c r="AQ448" s="81" t="s">
        <v>2319</v>
      </c>
      <c r="AR448" s="81" t="s">
        <v>844</v>
      </c>
      <c r="AS448" s="81">
        <v>2</v>
      </c>
      <c r="AT448" s="81" t="s">
        <v>436</v>
      </c>
      <c r="AU448" s="81" t="s">
        <v>1123</v>
      </c>
      <c r="AV448" s="81">
        <v>1392</v>
      </c>
      <c r="AX448" s="81" t="s">
        <v>768</v>
      </c>
      <c r="AY448" s="81" t="s">
        <v>769</v>
      </c>
      <c r="AZ448" s="81">
        <v>4</v>
      </c>
      <c r="BA448" s="81" t="s">
        <v>436</v>
      </c>
      <c r="BB448" s="81" t="s">
        <v>1143</v>
      </c>
      <c r="BC448" s="81">
        <v>1223</v>
      </c>
      <c r="BE448" s="81" t="s">
        <v>745</v>
      </c>
      <c r="BF448" s="81" t="s">
        <v>746</v>
      </c>
      <c r="BG448" s="81">
        <v>24</v>
      </c>
      <c r="BH448" s="81" t="s">
        <v>529</v>
      </c>
      <c r="BI448" s="81" t="s">
        <v>1727</v>
      </c>
      <c r="BJ448" s="81">
        <v>1219</v>
      </c>
      <c r="BL448" s="81" t="s">
        <v>1043</v>
      </c>
      <c r="BM448" s="81" t="s">
        <v>1044</v>
      </c>
      <c r="BN448" s="81">
        <v>36</v>
      </c>
      <c r="BO448" s="81" t="s">
        <v>529</v>
      </c>
      <c r="BP448" s="81" t="s">
        <v>1100</v>
      </c>
      <c r="BQ448" s="81">
        <v>1027</v>
      </c>
      <c r="BS448" s="81" t="s">
        <v>753</v>
      </c>
      <c r="BT448" s="81" t="s">
        <v>754</v>
      </c>
      <c r="BU448" s="81">
        <v>12</v>
      </c>
      <c r="BV448" s="81" t="s">
        <v>436</v>
      </c>
      <c r="BW448" s="81" t="s">
        <v>1159</v>
      </c>
      <c r="BX448" s="81">
        <v>1513</v>
      </c>
      <c r="BZ448" s="81" t="s">
        <v>942</v>
      </c>
      <c r="CA448" s="81" t="s">
        <v>943</v>
      </c>
      <c r="CB448" s="81">
        <v>12</v>
      </c>
      <c r="CC448" s="81" t="s">
        <v>436</v>
      </c>
      <c r="CD448" s="81" t="s">
        <v>1872</v>
      </c>
      <c r="CE448" s="81">
        <v>1133</v>
      </c>
      <c r="CG448" s="81" t="s">
        <v>891</v>
      </c>
      <c r="CH448" s="81" t="s">
        <v>892</v>
      </c>
      <c r="CI448" s="81">
        <v>12</v>
      </c>
      <c r="CJ448" s="81" t="s">
        <v>529</v>
      </c>
      <c r="CK448" s="81" t="s">
        <v>563</v>
      </c>
      <c r="CL448" s="81">
        <v>1532</v>
      </c>
      <c r="CN448" s="81" t="s">
        <v>867</v>
      </c>
      <c r="CO448" s="81" t="s">
        <v>868</v>
      </c>
      <c r="CP448" s="81">
        <v>12</v>
      </c>
      <c r="CQ448" s="81" t="s">
        <v>1173</v>
      </c>
      <c r="CR448" s="81" t="s">
        <v>1174</v>
      </c>
      <c r="CS448" s="81">
        <v>0</v>
      </c>
      <c r="CU448" s="136" t="s">
        <v>860</v>
      </c>
      <c r="CV448" s="136" t="s">
        <v>861</v>
      </c>
      <c r="CW448" s="137">
        <v>6</v>
      </c>
      <c r="CX448" s="136" t="s">
        <v>436</v>
      </c>
      <c r="CY448" s="136" t="s">
        <v>1868</v>
      </c>
      <c r="CZ448" s="138">
        <v>1189</v>
      </c>
      <c r="DB448" s="136" t="s">
        <v>745</v>
      </c>
      <c r="DC448" s="136" t="s">
        <v>746</v>
      </c>
      <c r="DD448" s="137">
        <v>12</v>
      </c>
      <c r="DE448" s="136" t="s">
        <v>436</v>
      </c>
      <c r="DF448" s="136" t="s">
        <v>2173</v>
      </c>
      <c r="DG448" s="144">
        <v>1240</v>
      </c>
      <c r="DI448" s="136" t="s">
        <v>887</v>
      </c>
      <c r="DJ448" s="136" t="s">
        <v>888</v>
      </c>
      <c r="DK448" s="137">
        <v>4</v>
      </c>
      <c r="DL448" s="136" t="s">
        <v>436</v>
      </c>
      <c r="DM448" s="136" t="s">
        <v>551</v>
      </c>
      <c r="DN448" s="144">
        <v>1518</v>
      </c>
    </row>
    <row r="449" spans="1:118" x14ac:dyDescent="0.25">
      <c r="A449" s="81" t="s">
        <v>906</v>
      </c>
      <c r="B449" s="81" t="s">
        <v>907</v>
      </c>
      <c r="C449" s="81">
        <v>8</v>
      </c>
      <c r="D449" s="81" t="s">
        <v>436</v>
      </c>
      <c r="E449" s="81" t="s">
        <v>1718</v>
      </c>
      <c r="F449" s="81">
        <v>1313</v>
      </c>
      <c r="H449" s="81" t="s">
        <v>864</v>
      </c>
      <c r="I449" s="81" t="s">
        <v>865</v>
      </c>
      <c r="J449" s="81">
        <v>4</v>
      </c>
      <c r="K449" s="81" t="s">
        <v>436</v>
      </c>
      <c r="L449" s="81" t="s">
        <v>1910</v>
      </c>
      <c r="M449" s="81">
        <v>1178</v>
      </c>
      <c r="O449" s="81" t="s">
        <v>780</v>
      </c>
      <c r="P449" s="81" t="s">
        <v>781</v>
      </c>
      <c r="Q449" s="81">
        <v>12</v>
      </c>
      <c r="R449" s="81" t="s">
        <v>529</v>
      </c>
      <c r="S449" s="81" t="s">
        <v>1746</v>
      </c>
      <c r="T449" s="81">
        <v>1002</v>
      </c>
      <c r="V449" s="81" t="s">
        <v>768</v>
      </c>
      <c r="W449" s="81" t="s">
        <v>769</v>
      </c>
      <c r="X449" s="81">
        <v>6</v>
      </c>
      <c r="Y449" s="81" t="s">
        <v>436</v>
      </c>
      <c r="Z449" s="81" t="s">
        <v>1695</v>
      </c>
      <c r="AA449" s="81">
        <v>1390</v>
      </c>
      <c r="AC449" s="81" t="s">
        <v>1039</v>
      </c>
      <c r="AD449" s="81" t="s">
        <v>1040</v>
      </c>
      <c r="AE449" s="81">
        <v>4</v>
      </c>
      <c r="AF449" s="81" t="s">
        <v>529</v>
      </c>
      <c r="AG449" s="81" t="s">
        <v>1211</v>
      </c>
      <c r="AH449" s="81">
        <v>1063</v>
      </c>
      <c r="AJ449" s="81" t="s">
        <v>745</v>
      </c>
      <c r="AK449" s="81" t="s">
        <v>746</v>
      </c>
      <c r="AL449" s="81">
        <v>12</v>
      </c>
      <c r="AM449" s="81" t="s">
        <v>436</v>
      </c>
      <c r="AN449" s="81" t="s">
        <v>1111</v>
      </c>
      <c r="AO449" s="81">
        <v>1211</v>
      </c>
      <c r="AQ449" s="81" t="s">
        <v>858</v>
      </c>
      <c r="AR449" s="81" t="s">
        <v>859</v>
      </c>
      <c r="AS449" s="81">
        <v>2</v>
      </c>
      <c r="AT449" s="81" t="s">
        <v>436</v>
      </c>
      <c r="AU449" s="81" t="s">
        <v>1123</v>
      </c>
      <c r="AV449" s="81">
        <v>1392</v>
      </c>
      <c r="AX449" s="81" t="s">
        <v>768</v>
      </c>
      <c r="AY449" s="81" t="s">
        <v>769</v>
      </c>
      <c r="AZ449" s="81">
        <v>24</v>
      </c>
      <c r="BA449" s="81" t="s">
        <v>436</v>
      </c>
      <c r="BB449" s="81" t="s">
        <v>1696</v>
      </c>
      <c r="BC449" s="81">
        <v>1390</v>
      </c>
      <c r="BE449" s="81" t="s">
        <v>948</v>
      </c>
      <c r="BF449" s="81" t="s">
        <v>949</v>
      </c>
      <c r="BG449" s="81">
        <v>4</v>
      </c>
      <c r="BH449" s="81" t="s">
        <v>436</v>
      </c>
      <c r="BI449" s="81" t="s">
        <v>1119</v>
      </c>
      <c r="BJ449" s="81">
        <v>1127</v>
      </c>
      <c r="BL449" s="81" t="s">
        <v>774</v>
      </c>
      <c r="BM449" s="81" t="s">
        <v>775</v>
      </c>
      <c r="BN449" s="81">
        <v>6</v>
      </c>
      <c r="BO449" s="81" t="s">
        <v>529</v>
      </c>
      <c r="BP449" s="81" t="s">
        <v>1100</v>
      </c>
      <c r="BQ449" s="81">
        <v>1027</v>
      </c>
      <c r="BS449" s="81" t="s">
        <v>757</v>
      </c>
      <c r="BT449" s="81" t="s">
        <v>758</v>
      </c>
      <c r="BU449" s="81">
        <v>12</v>
      </c>
      <c r="BV449" s="81" t="s">
        <v>437</v>
      </c>
      <c r="BW449" s="81" t="s">
        <v>1191</v>
      </c>
      <c r="BX449" s="81">
        <v>1029</v>
      </c>
      <c r="BZ449" s="81" t="s">
        <v>743</v>
      </c>
      <c r="CA449" s="81" t="s">
        <v>744</v>
      </c>
      <c r="CB449" s="81">
        <v>12</v>
      </c>
      <c r="CC449" s="81" t="s">
        <v>436</v>
      </c>
      <c r="CD449" s="81" t="s">
        <v>1872</v>
      </c>
      <c r="CE449" s="81">
        <v>1133</v>
      </c>
      <c r="CG449" s="81" t="s">
        <v>854</v>
      </c>
      <c r="CH449" s="81" t="s">
        <v>855</v>
      </c>
      <c r="CI449" s="81">
        <v>2</v>
      </c>
      <c r="CJ449" s="81" t="s">
        <v>529</v>
      </c>
      <c r="CK449" s="81" t="s">
        <v>563</v>
      </c>
      <c r="CL449" s="81">
        <v>1532</v>
      </c>
      <c r="CN449" s="81" t="s">
        <v>906</v>
      </c>
      <c r="CO449" s="81" t="s">
        <v>907</v>
      </c>
      <c r="CP449" s="81">
        <v>4</v>
      </c>
      <c r="CQ449" s="81" t="s">
        <v>436</v>
      </c>
      <c r="CR449" s="81" t="s">
        <v>1122</v>
      </c>
      <c r="CS449" s="81">
        <v>1213</v>
      </c>
      <c r="CU449" s="136" t="s">
        <v>2391</v>
      </c>
      <c r="CV449" s="136" t="s">
        <v>767</v>
      </c>
      <c r="CW449" s="137">
        <v>4</v>
      </c>
      <c r="CX449" s="136" t="s">
        <v>436</v>
      </c>
      <c r="CY449" s="136" t="s">
        <v>1159</v>
      </c>
      <c r="CZ449" s="138">
        <v>1513</v>
      </c>
      <c r="DB449" s="136" t="s">
        <v>745</v>
      </c>
      <c r="DC449" s="136" t="s">
        <v>746</v>
      </c>
      <c r="DD449" s="137">
        <v>24</v>
      </c>
      <c r="DE449" s="136" t="s">
        <v>529</v>
      </c>
      <c r="DF449" s="136" t="s">
        <v>1149</v>
      </c>
      <c r="DG449" s="144">
        <v>1172</v>
      </c>
      <c r="DI449" s="136" t="s">
        <v>887</v>
      </c>
      <c r="DJ449" s="136" t="s">
        <v>888</v>
      </c>
      <c r="DK449" s="137">
        <v>60</v>
      </c>
      <c r="DL449" s="136" t="s">
        <v>2152</v>
      </c>
      <c r="DM449" s="136" t="s">
        <v>2364</v>
      </c>
      <c r="DN449" s="144">
        <v>1593</v>
      </c>
    </row>
    <row r="450" spans="1:118" x14ac:dyDescent="0.25">
      <c r="A450" s="81" t="s">
        <v>816</v>
      </c>
      <c r="B450" s="81" t="s">
        <v>817</v>
      </c>
      <c r="C450" s="81">
        <v>8</v>
      </c>
      <c r="D450" s="81" t="s">
        <v>436</v>
      </c>
      <c r="E450" s="81" t="s">
        <v>1718</v>
      </c>
      <c r="F450" s="81">
        <v>1313</v>
      </c>
      <c r="H450" s="81" t="s">
        <v>765</v>
      </c>
      <c r="I450" s="81" t="s">
        <v>766</v>
      </c>
      <c r="J450" s="81">
        <v>6</v>
      </c>
      <c r="K450" s="81" t="s">
        <v>436</v>
      </c>
      <c r="L450" s="81" t="s">
        <v>1910</v>
      </c>
      <c r="M450" s="81">
        <v>1178</v>
      </c>
      <c r="O450" s="81" t="s">
        <v>782</v>
      </c>
      <c r="P450" s="81" t="s">
        <v>783</v>
      </c>
      <c r="Q450" s="81">
        <v>12</v>
      </c>
      <c r="R450" s="81" t="s">
        <v>529</v>
      </c>
      <c r="S450" s="81" t="s">
        <v>1746</v>
      </c>
      <c r="T450" s="81">
        <v>1002</v>
      </c>
      <c r="V450" s="81" t="s">
        <v>852</v>
      </c>
      <c r="W450" s="81" t="s">
        <v>853</v>
      </c>
      <c r="X450" s="81">
        <v>12</v>
      </c>
      <c r="Y450" s="81" t="s">
        <v>436</v>
      </c>
      <c r="Z450" s="81" t="s">
        <v>1097</v>
      </c>
      <c r="AA450" s="81">
        <v>1392</v>
      </c>
      <c r="AC450" s="81" t="s">
        <v>932</v>
      </c>
      <c r="AD450" s="81" t="s">
        <v>933</v>
      </c>
      <c r="AE450" s="81">
        <v>3</v>
      </c>
      <c r="AF450" s="81" t="s">
        <v>436</v>
      </c>
      <c r="AG450" s="81" t="s">
        <v>1688</v>
      </c>
      <c r="AH450" s="81">
        <v>1453</v>
      </c>
      <c r="AJ450" s="81" t="s">
        <v>785</v>
      </c>
      <c r="AK450" s="81" t="s">
        <v>786</v>
      </c>
      <c r="AL450" s="81">
        <v>12</v>
      </c>
      <c r="AM450" s="81" t="s">
        <v>436</v>
      </c>
      <c r="AN450" s="81" t="s">
        <v>1111</v>
      </c>
      <c r="AO450" s="81">
        <v>1211</v>
      </c>
      <c r="AQ450" s="81" t="s">
        <v>810</v>
      </c>
      <c r="AR450" s="81" t="s">
        <v>811</v>
      </c>
      <c r="AS450" s="81">
        <v>6</v>
      </c>
      <c r="AT450" s="81" t="s">
        <v>436</v>
      </c>
      <c r="AU450" s="81" t="s">
        <v>1156</v>
      </c>
      <c r="AV450" s="81">
        <v>1070</v>
      </c>
      <c r="AX450" s="81" t="s">
        <v>768</v>
      </c>
      <c r="AY450" s="81" t="s">
        <v>769</v>
      </c>
      <c r="AZ450" s="81">
        <v>12</v>
      </c>
      <c r="BA450" s="81" t="s">
        <v>436</v>
      </c>
      <c r="BB450" s="81" t="s">
        <v>1123</v>
      </c>
      <c r="BC450" s="81">
        <v>1392</v>
      </c>
      <c r="BE450" s="81" t="s">
        <v>776</v>
      </c>
      <c r="BF450" s="81" t="s">
        <v>777</v>
      </c>
      <c r="BG450" s="81">
        <v>4</v>
      </c>
      <c r="BH450" s="81" t="s">
        <v>436</v>
      </c>
      <c r="BI450" s="81" t="s">
        <v>1119</v>
      </c>
      <c r="BJ450" s="81">
        <v>1127</v>
      </c>
      <c r="BL450" s="81" t="s">
        <v>1043</v>
      </c>
      <c r="BM450" s="81" t="s">
        <v>1044</v>
      </c>
      <c r="BN450" s="81">
        <v>48</v>
      </c>
      <c r="BO450" s="81" t="s">
        <v>529</v>
      </c>
      <c r="BP450" s="81" t="s">
        <v>1213</v>
      </c>
      <c r="BQ450" s="81">
        <v>1472</v>
      </c>
      <c r="BS450" s="81" t="s">
        <v>757</v>
      </c>
      <c r="BT450" s="81" t="s">
        <v>758</v>
      </c>
      <c r="BU450" s="81">
        <v>12</v>
      </c>
      <c r="BV450" s="81" t="s">
        <v>437</v>
      </c>
      <c r="BW450" s="81" t="s">
        <v>1171</v>
      </c>
      <c r="BX450" s="81">
        <v>1351</v>
      </c>
      <c r="BZ450" s="81" t="s">
        <v>745</v>
      </c>
      <c r="CA450" s="81" t="s">
        <v>746</v>
      </c>
      <c r="CB450" s="81">
        <v>12</v>
      </c>
      <c r="CC450" s="81" t="s">
        <v>436</v>
      </c>
      <c r="CD450" s="81" t="s">
        <v>1872</v>
      </c>
      <c r="CE450" s="81">
        <v>1133</v>
      </c>
      <c r="CG450" s="81" t="s">
        <v>944</v>
      </c>
      <c r="CH450" s="81" t="s">
        <v>945</v>
      </c>
      <c r="CI450" s="81">
        <v>2</v>
      </c>
      <c r="CJ450" s="81" t="s">
        <v>529</v>
      </c>
      <c r="CK450" s="81" t="s">
        <v>563</v>
      </c>
      <c r="CL450" s="81">
        <v>1532</v>
      </c>
      <c r="CN450" s="81" t="s">
        <v>873</v>
      </c>
      <c r="CO450" s="81" t="s">
        <v>874</v>
      </c>
      <c r="CP450" s="81">
        <v>6</v>
      </c>
      <c r="CQ450" s="81" t="s">
        <v>529</v>
      </c>
      <c r="CR450" s="81" t="s">
        <v>1170</v>
      </c>
      <c r="CS450" s="81">
        <v>1069</v>
      </c>
      <c r="CU450" s="136" t="s">
        <v>2260</v>
      </c>
      <c r="CV450" s="136" t="s">
        <v>2304</v>
      </c>
      <c r="CW450" s="137">
        <v>5</v>
      </c>
      <c r="CX450" s="136" t="s">
        <v>436</v>
      </c>
      <c r="CY450" s="136" t="s">
        <v>1159</v>
      </c>
      <c r="CZ450" s="138">
        <v>1513</v>
      </c>
      <c r="DB450" s="136" t="s">
        <v>745</v>
      </c>
      <c r="DC450" s="136" t="s">
        <v>746</v>
      </c>
      <c r="DD450" s="137">
        <v>12</v>
      </c>
      <c r="DE450" s="136" t="s">
        <v>529</v>
      </c>
      <c r="DF450" s="136" t="s">
        <v>2180</v>
      </c>
      <c r="DG450" s="144">
        <v>1123</v>
      </c>
      <c r="DI450" s="136" t="s">
        <v>887</v>
      </c>
      <c r="DJ450" s="136" t="s">
        <v>888</v>
      </c>
      <c r="DK450" s="137">
        <v>4</v>
      </c>
      <c r="DL450" s="136" t="s">
        <v>436</v>
      </c>
      <c r="DM450" s="136" t="s">
        <v>2310</v>
      </c>
      <c r="DN450" s="144">
        <v>1160</v>
      </c>
    </row>
    <row r="451" spans="1:118" x14ac:dyDescent="0.25">
      <c r="A451" s="81" t="s">
        <v>733</v>
      </c>
      <c r="B451" s="81" t="s">
        <v>734</v>
      </c>
      <c r="C451" s="81">
        <v>4</v>
      </c>
      <c r="D451" s="81" t="s">
        <v>436</v>
      </c>
      <c r="E451" s="81" t="s">
        <v>1718</v>
      </c>
      <c r="F451" s="81">
        <v>1313</v>
      </c>
      <c r="H451" s="81" t="s">
        <v>954</v>
      </c>
      <c r="I451" s="81" t="s">
        <v>955</v>
      </c>
      <c r="J451" s="81">
        <v>4</v>
      </c>
      <c r="K451" s="81" t="s">
        <v>436</v>
      </c>
      <c r="L451" s="81" t="s">
        <v>1910</v>
      </c>
      <c r="M451" s="81">
        <v>1178</v>
      </c>
      <c r="O451" s="81" t="s">
        <v>908</v>
      </c>
      <c r="P451" s="81" t="s">
        <v>909</v>
      </c>
      <c r="Q451" s="81">
        <v>12</v>
      </c>
      <c r="R451" s="81" t="s">
        <v>529</v>
      </c>
      <c r="S451" s="81" t="s">
        <v>1746</v>
      </c>
      <c r="T451" s="81">
        <v>1002</v>
      </c>
      <c r="V451" s="81" t="s">
        <v>869</v>
      </c>
      <c r="W451" s="81" t="s">
        <v>870</v>
      </c>
      <c r="X451" s="81">
        <v>12</v>
      </c>
      <c r="Y451" s="81" t="s">
        <v>436</v>
      </c>
      <c r="Z451" s="81" t="s">
        <v>1097</v>
      </c>
      <c r="AA451" s="81">
        <v>1392</v>
      </c>
      <c r="AC451" s="81" t="s">
        <v>818</v>
      </c>
      <c r="AD451" s="81" t="s">
        <v>819</v>
      </c>
      <c r="AE451" s="81">
        <v>6</v>
      </c>
      <c r="AF451" s="81" t="s">
        <v>437</v>
      </c>
      <c r="AG451" s="81" t="s">
        <v>1101</v>
      </c>
      <c r="AH451" s="81">
        <v>1003</v>
      </c>
      <c r="AJ451" s="81" t="s">
        <v>869</v>
      </c>
      <c r="AK451" s="81" t="s">
        <v>870</v>
      </c>
      <c r="AL451" s="81">
        <v>12</v>
      </c>
      <c r="AM451" s="81" t="s">
        <v>529</v>
      </c>
      <c r="AN451" s="81" t="s">
        <v>1112</v>
      </c>
      <c r="AO451" s="81">
        <v>1039</v>
      </c>
      <c r="AQ451" s="81" t="s">
        <v>733</v>
      </c>
      <c r="AR451" s="81" t="s">
        <v>734</v>
      </c>
      <c r="AS451" s="81">
        <v>4</v>
      </c>
      <c r="AT451" s="81" t="s">
        <v>436</v>
      </c>
      <c r="AU451" s="81" t="s">
        <v>1156</v>
      </c>
      <c r="AV451" s="81">
        <v>1070</v>
      </c>
      <c r="AX451" s="81" t="s">
        <v>768</v>
      </c>
      <c r="AY451" s="81" t="s">
        <v>769</v>
      </c>
      <c r="AZ451" s="81">
        <v>6</v>
      </c>
      <c r="BA451" s="81" t="s">
        <v>529</v>
      </c>
      <c r="BB451" s="81" t="s">
        <v>1192</v>
      </c>
      <c r="BC451" s="81">
        <v>1100</v>
      </c>
      <c r="BE451" s="81" t="s">
        <v>816</v>
      </c>
      <c r="BF451" s="81" t="s">
        <v>817</v>
      </c>
      <c r="BG451" s="81">
        <v>8</v>
      </c>
      <c r="BH451" s="81" t="s">
        <v>436</v>
      </c>
      <c r="BI451" s="81" t="s">
        <v>1119</v>
      </c>
      <c r="BJ451" s="81">
        <v>1127</v>
      </c>
      <c r="BL451" s="81" t="s">
        <v>1029</v>
      </c>
      <c r="BM451" s="81" t="s">
        <v>1030</v>
      </c>
      <c r="BN451" s="81">
        <v>10</v>
      </c>
      <c r="BO451" s="81" t="s">
        <v>437</v>
      </c>
      <c r="BP451" s="81" t="s">
        <v>1229</v>
      </c>
      <c r="BQ451" s="81">
        <v>1194</v>
      </c>
      <c r="BS451" s="81" t="s">
        <v>727</v>
      </c>
      <c r="BT451" s="81" t="s">
        <v>728</v>
      </c>
      <c r="BU451" s="81">
        <v>1</v>
      </c>
      <c r="BV451" s="81" t="s">
        <v>437</v>
      </c>
      <c r="BW451" s="81" t="s">
        <v>1191</v>
      </c>
      <c r="BX451" s="81">
        <v>1029</v>
      </c>
      <c r="BZ451" s="81" t="s">
        <v>826</v>
      </c>
      <c r="CA451" s="81" t="s">
        <v>827</v>
      </c>
      <c r="CB451" s="81">
        <v>30</v>
      </c>
      <c r="CC451" s="81" t="s">
        <v>436</v>
      </c>
      <c r="CD451" s="81" t="s">
        <v>1872</v>
      </c>
      <c r="CE451" s="81">
        <v>1133</v>
      </c>
      <c r="CG451" s="81" t="s">
        <v>836</v>
      </c>
      <c r="CH451" s="81" t="s">
        <v>837</v>
      </c>
      <c r="CI451" s="81">
        <v>2</v>
      </c>
      <c r="CJ451" s="81" t="s">
        <v>529</v>
      </c>
      <c r="CK451" s="81" t="s">
        <v>563</v>
      </c>
      <c r="CL451" s="81">
        <v>1532</v>
      </c>
      <c r="CN451" s="81" t="s">
        <v>2260</v>
      </c>
      <c r="CO451" s="81" t="s">
        <v>2304</v>
      </c>
      <c r="CP451" s="81">
        <v>4</v>
      </c>
      <c r="CQ451" s="81" t="s">
        <v>436</v>
      </c>
      <c r="CR451" s="81" t="s">
        <v>2198</v>
      </c>
      <c r="CS451" s="81">
        <v>1587</v>
      </c>
      <c r="CU451" s="136" t="s">
        <v>768</v>
      </c>
      <c r="CV451" s="136" t="s">
        <v>769</v>
      </c>
      <c r="CW451" s="137">
        <v>6</v>
      </c>
      <c r="CX451" s="136" t="s">
        <v>529</v>
      </c>
      <c r="CY451" s="136" t="s">
        <v>1157</v>
      </c>
      <c r="CZ451" s="138">
        <v>1399</v>
      </c>
      <c r="DB451" s="136" t="s">
        <v>745</v>
      </c>
      <c r="DC451" s="136" t="s">
        <v>746</v>
      </c>
      <c r="DD451" s="137">
        <v>12</v>
      </c>
      <c r="DE451" s="136" t="s">
        <v>437</v>
      </c>
      <c r="DF451" s="136" t="s">
        <v>1184</v>
      </c>
      <c r="DG451" s="144">
        <v>1078</v>
      </c>
      <c r="DI451" s="136" t="s">
        <v>887</v>
      </c>
      <c r="DJ451" s="136" t="s">
        <v>888</v>
      </c>
      <c r="DK451" s="137">
        <v>2</v>
      </c>
      <c r="DL451" s="136" t="s">
        <v>2046</v>
      </c>
      <c r="DM451" s="136" t="s">
        <v>2425</v>
      </c>
      <c r="DN451" s="144">
        <v>1603</v>
      </c>
    </row>
    <row r="452" spans="1:118" x14ac:dyDescent="0.25">
      <c r="A452" s="81" t="s">
        <v>808</v>
      </c>
      <c r="B452" s="81" t="s">
        <v>809</v>
      </c>
      <c r="C452" s="81">
        <v>6</v>
      </c>
      <c r="D452" s="81" t="s">
        <v>436</v>
      </c>
      <c r="E452" s="81" t="s">
        <v>1718</v>
      </c>
      <c r="F452" s="81">
        <v>1313</v>
      </c>
      <c r="H452" s="81" t="s">
        <v>873</v>
      </c>
      <c r="I452" s="81" t="s">
        <v>874</v>
      </c>
      <c r="J452" s="81">
        <v>4</v>
      </c>
      <c r="K452" s="81" t="s">
        <v>436</v>
      </c>
      <c r="L452" s="81" t="s">
        <v>1910</v>
      </c>
      <c r="M452" s="81">
        <v>1178</v>
      </c>
      <c r="O452" s="81" t="s">
        <v>761</v>
      </c>
      <c r="P452" s="81" t="s">
        <v>762</v>
      </c>
      <c r="Q452" s="81">
        <v>2</v>
      </c>
      <c r="R452" s="81" t="s">
        <v>436</v>
      </c>
      <c r="S452" s="81" t="s">
        <v>1235</v>
      </c>
      <c r="T452" s="81">
        <v>1091</v>
      </c>
      <c r="V452" s="81" t="s">
        <v>942</v>
      </c>
      <c r="W452" s="81" t="s">
        <v>943</v>
      </c>
      <c r="X452" s="81">
        <v>12</v>
      </c>
      <c r="Y452" s="81" t="s">
        <v>436</v>
      </c>
      <c r="Z452" s="81" t="s">
        <v>1097</v>
      </c>
      <c r="AA452" s="81">
        <v>1392</v>
      </c>
      <c r="AC452" s="81" t="s">
        <v>973</v>
      </c>
      <c r="AD452" s="81" t="s">
        <v>974</v>
      </c>
      <c r="AE452" s="81">
        <v>12</v>
      </c>
      <c r="AF452" s="81" t="s">
        <v>529</v>
      </c>
      <c r="AG452" s="81" t="s">
        <v>1206</v>
      </c>
      <c r="AH452" s="81">
        <v>1037</v>
      </c>
      <c r="AJ452" s="81" t="s">
        <v>871</v>
      </c>
      <c r="AK452" s="81" t="s">
        <v>872</v>
      </c>
      <c r="AL452" s="81">
        <v>6</v>
      </c>
      <c r="AM452" s="81" t="s">
        <v>529</v>
      </c>
      <c r="AN452" s="81" t="s">
        <v>1112</v>
      </c>
      <c r="AO452" s="81">
        <v>1039</v>
      </c>
      <c r="AQ452" s="81" t="s">
        <v>832</v>
      </c>
      <c r="AR452" s="81" t="s">
        <v>833</v>
      </c>
      <c r="AS452" s="81">
        <v>4</v>
      </c>
      <c r="AT452" s="81" t="s">
        <v>436</v>
      </c>
      <c r="AU452" s="81" t="s">
        <v>1156</v>
      </c>
      <c r="AV452" s="81">
        <v>1070</v>
      </c>
      <c r="AX452" s="81" t="s">
        <v>768</v>
      </c>
      <c r="AY452" s="81" t="s">
        <v>769</v>
      </c>
      <c r="AZ452" s="81">
        <v>4</v>
      </c>
      <c r="BA452" s="81" t="s">
        <v>436</v>
      </c>
      <c r="BB452" s="81" t="s">
        <v>553</v>
      </c>
      <c r="BC452" s="81">
        <v>1521</v>
      </c>
      <c r="BE452" s="81" t="s">
        <v>864</v>
      </c>
      <c r="BF452" s="81" t="s">
        <v>865</v>
      </c>
      <c r="BG452" s="81">
        <v>8</v>
      </c>
      <c r="BH452" s="81" t="s">
        <v>436</v>
      </c>
      <c r="BI452" s="81" t="s">
        <v>1119</v>
      </c>
      <c r="BJ452" s="81">
        <v>1127</v>
      </c>
      <c r="BL452" s="81" t="s">
        <v>852</v>
      </c>
      <c r="BM452" s="81" t="s">
        <v>853</v>
      </c>
      <c r="BN452" s="81">
        <v>24</v>
      </c>
      <c r="BO452" s="81" t="s">
        <v>529</v>
      </c>
      <c r="BP452" s="81" t="s">
        <v>1150</v>
      </c>
      <c r="BQ452" s="81">
        <v>1185</v>
      </c>
      <c r="BS452" s="81" t="s">
        <v>757</v>
      </c>
      <c r="BT452" s="81" t="s">
        <v>758</v>
      </c>
      <c r="BU452" s="81">
        <v>12</v>
      </c>
      <c r="BV452" s="81" t="s">
        <v>436</v>
      </c>
      <c r="BW452" s="81" t="s">
        <v>1159</v>
      </c>
      <c r="BX452" s="81">
        <v>1513</v>
      </c>
      <c r="BZ452" s="81" t="s">
        <v>755</v>
      </c>
      <c r="CA452" s="81" t="s">
        <v>756</v>
      </c>
      <c r="CB452" s="81">
        <v>12</v>
      </c>
      <c r="CC452" s="81" t="s">
        <v>436</v>
      </c>
      <c r="CD452" s="81" t="s">
        <v>1153</v>
      </c>
      <c r="CE452" s="81">
        <v>1402</v>
      </c>
      <c r="CG452" s="81" t="s">
        <v>776</v>
      </c>
      <c r="CH452" s="81" t="s">
        <v>777</v>
      </c>
      <c r="CI452" s="81">
        <v>4</v>
      </c>
      <c r="CJ452" s="81" t="s">
        <v>436</v>
      </c>
      <c r="CK452" s="81" t="s">
        <v>1111</v>
      </c>
      <c r="CL452" s="81">
        <v>1211</v>
      </c>
      <c r="CN452" s="81" t="s">
        <v>875</v>
      </c>
      <c r="CO452" s="81" t="s">
        <v>876</v>
      </c>
      <c r="CP452" s="81">
        <v>12</v>
      </c>
      <c r="CQ452" s="81" t="s">
        <v>1173</v>
      </c>
      <c r="CR452" s="81" t="s">
        <v>1174</v>
      </c>
      <c r="CS452" s="81">
        <v>0</v>
      </c>
      <c r="CU452" s="136" t="s">
        <v>2385</v>
      </c>
      <c r="CV452" s="136" t="s">
        <v>1663</v>
      </c>
      <c r="CW452" s="137">
        <v>35</v>
      </c>
      <c r="CX452" s="136" t="s">
        <v>529</v>
      </c>
      <c r="CY452" s="136" t="s">
        <v>2314</v>
      </c>
      <c r="CZ452" s="138">
        <v>1031</v>
      </c>
      <c r="DB452" s="136" t="s">
        <v>745</v>
      </c>
      <c r="DC452" s="136" t="s">
        <v>746</v>
      </c>
      <c r="DD452" s="137">
        <v>12</v>
      </c>
      <c r="DE452" s="136" t="s">
        <v>436</v>
      </c>
      <c r="DF452" s="136" t="s">
        <v>1801</v>
      </c>
      <c r="DG452" s="144">
        <v>1429</v>
      </c>
      <c r="DI452" s="136" t="s">
        <v>887</v>
      </c>
      <c r="DJ452" s="136" t="s">
        <v>888</v>
      </c>
      <c r="DK452" s="137">
        <v>2</v>
      </c>
      <c r="DL452" s="136" t="s">
        <v>436</v>
      </c>
      <c r="DM452" s="136" t="s">
        <v>1827</v>
      </c>
      <c r="DN452" s="144">
        <v>1244</v>
      </c>
    </row>
    <row r="453" spans="1:118" x14ac:dyDescent="0.25">
      <c r="A453" s="81" t="s">
        <v>969</v>
      </c>
      <c r="B453" s="81" t="s">
        <v>970</v>
      </c>
      <c r="C453" s="81">
        <v>12</v>
      </c>
      <c r="D453" s="81" t="s">
        <v>436</v>
      </c>
      <c r="E453" s="81" t="s">
        <v>1718</v>
      </c>
      <c r="F453" s="81">
        <v>1313</v>
      </c>
      <c r="H453" s="81" t="s">
        <v>897</v>
      </c>
      <c r="I453" s="81" t="s">
        <v>898</v>
      </c>
      <c r="J453" s="81">
        <v>4</v>
      </c>
      <c r="K453" s="81" t="s">
        <v>436</v>
      </c>
      <c r="L453" s="81" t="s">
        <v>1910</v>
      </c>
      <c r="M453" s="81">
        <v>1178</v>
      </c>
      <c r="O453" s="81" t="s">
        <v>1786</v>
      </c>
      <c r="P453" s="81" t="s">
        <v>1024</v>
      </c>
      <c r="Q453" s="81">
        <v>2</v>
      </c>
      <c r="R453" s="81" t="s">
        <v>436</v>
      </c>
      <c r="S453" s="81" t="s">
        <v>1235</v>
      </c>
      <c r="T453" s="81">
        <v>1091</v>
      </c>
      <c r="V453" s="81" t="s">
        <v>997</v>
      </c>
      <c r="W453" s="81" t="s">
        <v>998</v>
      </c>
      <c r="X453" s="81">
        <v>2</v>
      </c>
      <c r="Y453" s="81" t="s">
        <v>436</v>
      </c>
      <c r="Z453" s="81" t="s">
        <v>1097</v>
      </c>
      <c r="AA453" s="81">
        <v>1392</v>
      </c>
      <c r="AC453" s="81" t="s">
        <v>818</v>
      </c>
      <c r="AD453" s="81" t="s">
        <v>819</v>
      </c>
      <c r="AE453" s="81">
        <v>6</v>
      </c>
      <c r="AF453" s="81" t="s">
        <v>437</v>
      </c>
      <c r="AG453" s="81" t="s">
        <v>1101</v>
      </c>
      <c r="AH453" s="81">
        <v>1003</v>
      </c>
      <c r="AJ453" s="81" t="s">
        <v>873</v>
      </c>
      <c r="AK453" s="81" t="s">
        <v>874</v>
      </c>
      <c r="AL453" s="81">
        <v>4</v>
      </c>
      <c r="AM453" s="81" t="s">
        <v>529</v>
      </c>
      <c r="AN453" s="81" t="s">
        <v>1112</v>
      </c>
      <c r="AO453" s="81">
        <v>1039</v>
      </c>
      <c r="AQ453" s="81" t="s">
        <v>942</v>
      </c>
      <c r="AR453" s="81" t="s">
        <v>943</v>
      </c>
      <c r="AS453" s="81">
        <v>12</v>
      </c>
      <c r="AT453" s="81" t="s">
        <v>436</v>
      </c>
      <c r="AU453" s="81" t="s">
        <v>1156</v>
      </c>
      <c r="AV453" s="81">
        <v>1070</v>
      </c>
      <c r="AX453" s="81" t="s">
        <v>768</v>
      </c>
      <c r="AY453" s="81" t="s">
        <v>769</v>
      </c>
      <c r="AZ453" s="81">
        <v>1</v>
      </c>
      <c r="BA453" s="81" t="s">
        <v>529</v>
      </c>
      <c r="BB453" s="81" t="s">
        <v>713</v>
      </c>
      <c r="BC453" s="81">
        <v>1536</v>
      </c>
      <c r="BE453" s="81" t="s">
        <v>737</v>
      </c>
      <c r="BF453" s="81" t="s">
        <v>738</v>
      </c>
      <c r="BG453" s="81">
        <v>4</v>
      </c>
      <c r="BH453" s="81" t="s">
        <v>436</v>
      </c>
      <c r="BI453" s="81" t="s">
        <v>1119</v>
      </c>
      <c r="BJ453" s="81">
        <v>1127</v>
      </c>
      <c r="BL453" s="81" t="s">
        <v>745</v>
      </c>
      <c r="BM453" s="81" t="s">
        <v>746</v>
      </c>
      <c r="BN453" s="81">
        <v>36</v>
      </c>
      <c r="BO453" s="81" t="s">
        <v>529</v>
      </c>
      <c r="BP453" s="81" t="s">
        <v>1150</v>
      </c>
      <c r="BQ453" s="81">
        <v>1185</v>
      </c>
      <c r="BS453" s="81" t="s">
        <v>849</v>
      </c>
      <c r="BT453" s="81" t="s">
        <v>850</v>
      </c>
      <c r="BU453" s="81">
        <v>4</v>
      </c>
      <c r="BV453" s="81" t="s">
        <v>529</v>
      </c>
      <c r="BW453" s="81" t="s">
        <v>1157</v>
      </c>
      <c r="BX453" s="81">
        <v>1399</v>
      </c>
      <c r="BZ453" s="81" t="s">
        <v>930</v>
      </c>
      <c r="CA453" s="81" t="s">
        <v>931</v>
      </c>
      <c r="CB453" s="81">
        <v>4</v>
      </c>
      <c r="CC453" s="81" t="s">
        <v>436</v>
      </c>
      <c r="CD453" s="81" t="s">
        <v>1153</v>
      </c>
      <c r="CE453" s="81">
        <v>1402</v>
      </c>
      <c r="CG453" s="81" t="s">
        <v>755</v>
      </c>
      <c r="CH453" s="81" t="s">
        <v>756</v>
      </c>
      <c r="CI453" s="81">
        <v>12</v>
      </c>
      <c r="CJ453" s="81" t="s">
        <v>529</v>
      </c>
      <c r="CK453" s="81" t="s">
        <v>1150</v>
      </c>
      <c r="CL453" s="81">
        <v>1185</v>
      </c>
      <c r="CN453" s="81" t="s">
        <v>860</v>
      </c>
      <c r="CO453" s="81" t="s">
        <v>861</v>
      </c>
      <c r="CP453" s="81">
        <v>6</v>
      </c>
      <c r="CQ453" s="81" t="s">
        <v>529</v>
      </c>
      <c r="CR453" s="81" t="s">
        <v>1170</v>
      </c>
      <c r="CS453" s="81">
        <v>1069</v>
      </c>
      <c r="CU453" s="136" t="s">
        <v>729</v>
      </c>
      <c r="CV453" s="136" t="s">
        <v>730</v>
      </c>
      <c r="CW453" s="137">
        <v>2</v>
      </c>
      <c r="CX453" s="136" t="s">
        <v>436</v>
      </c>
      <c r="CY453" s="136" t="s">
        <v>1868</v>
      </c>
      <c r="CZ453" s="138">
        <v>1189</v>
      </c>
      <c r="DB453" s="136" t="s">
        <v>745</v>
      </c>
      <c r="DC453" s="136" t="s">
        <v>746</v>
      </c>
      <c r="DD453" s="137">
        <v>24</v>
      </c>
      <c r="DE453" s="136" t="s">
        <v>436</v>
      </c>
      <c r="DF453" s="136" t="s">
        <v>2221</v>
      </c>
      <c r="DG453" s="144">
        <v>1392</v>
      </c>
      <c r="DI453" s="136" t="s">
        <v>887</v>
      </c>
      <c r="DJ453" s="136" t="s">
        <v>888</v>
      </c>
      <c r="DK453" s="137">
        <v>4</v>
      </c>
      <c r="DL453" s="136" t="s">
        <v>436</v>
      </c>
      <c r="DM453" s="136" t="s">
        <v>2407</v>
      </c>
      <c r="DN453" s="144">
        <v>1117</v>
      </c>
    </row>
    <row r="454" spans="1:118" x14ac:dyDescent="0.25">
      <c r="A454" s="81" t="s">
        <v>804</v>
      </c>
      <c r="B454" s="81" t="s">
        <v>805</v>
      </c>
      <c r="C454" s="81">
        <v>12</v>
      </c>
      <c r="D454" s="81" t="s">
        <v>436</v>
      </c>
      <c r="E454" s="81" t="s">
        <v>1718</v>
      </c>
      <c r="F454" s="81">
        <v>1313</v>
      </c>
      <c r="H454" s="81" t="s">
        <v>932</v>
      </c>
      <c r="I454" s="81" t="s">
        <v>933</v>
      </c>
      <c r="J454" s="81">
        <v>4</v>
      </c>
      <c r="K454" s="81" t="s">
        <v>436</v>
      </c>
      <c r="L454" s="81" t="s">
        <v>1910</v>
      </c>
      <c r="M454" s="81">
        <v>1178</v>
      </c>
      <c r="O454" s="81" t="s">
        <v>2230</v>
      </c>
      <c r="P454" s="81" t="s">
        <v>866</v>
      </c>
      <c r="Q454" s="81">
        <v>6</v>
      </c>
      <c r="R454" s="81" t="s">
        <v>436</v>
      </c>
      <c r="S454" s="81" t="s">
        <v>1235</v>
      </c>
      <c r="T454" s="81">
        <v>1091</v>
      </c>
      <c r="V454" s="81" t="s">
        <v>788</v>
      </c>
      <c r="W454" s="81" t="s">
        <v>789</v>
      </c>
      <c r="X454" s="81">
        <v>12</v>
      </c>
      <c r="Y454" s="81" t="s">
        <v>436</v>
      </c>
      <c r="Z454" s="81" t="s">
        <v>1097</v>
      </c>
      <c r="AA454" s="81">
        <v>1392</v>
      </c>
      <c r="AC454" s="81" t="s">
        <v>895</v>
      </c>
      <c r="AD454" s="81" t="s">
        <v>896</v>
      </c>
      <c r="AE454" s="81">
        <v>12</v>
      </c>
      <c r="AF454" s="81" t="s">
        <v>529</v>
      </c>
      <c r="AG454" s="81" t="s">
        <v>1763</v>
      </c>
      <c r="AH454" s="81">
        <v>1086</v>
      </c>
      <c r="AJ454" s="81" t="s">
        <v>816</v>
      </c>
      <c r="AK454" s="81" t="s">
        <v>817</v>
      </c>
      <c r="AL454" s="81">
        <v>12</v>
      </c>
      <c r="AM454" s="81" t="s">
        <v>529</v>
      </c>
      <c r="AN454" s="81" t="s">
        <v>1112</v>
      </c>
      <c r="AO454" s="81">
        <v>1039</v>
      </c>
      <c r="AQ454" s="81" t="s">
        <v>893</v>
      </c>
      <c r="AR454" s="81" t="s">
        <v>894</v>
      </c>
      <c r="AS454" s="81">
        <v>12</v>
      </c>
      <c r="AT454" s="81" t="s">
        <v>436</v>
      </c>
      <c r="AU454" s="81" t="s">
        <v>1156</v>
      </c>
      <c r="AV454" s="81">
        <v>1070</v>
      </c>
      <c r="AX454" s="81" t="s">
        <v>768</v>
      </c>
      <c r="AY454" s="81" t="s">
        <v>769</v>
      </c>
      <c r="AZ454" s="81">
        <v>4</v>
      </c>
      <c r="BA454" s="81" t="s">
        <v>437</v>
      </c>
      <c r="BB454" s="81" t="s">
        <v>1193</v>
      </c>
      <c r="BC454" s="81">
        <v>1479</v>
      </c>
      <c r="BE454" s="81" t="s">
        <v>1035</v>
      </c>
      <c r="BF454" s="81" t="s">
        <v>958</v>
      </c>
      <c r="BG454" s="81">
        <v>1</v>
      </c>
      <c r="BH454" s="81" t="s">
        <v>529</v>
      </c>
      <c r="BI454" s="81" t="s">
        <v>1713</v>
      </c>
      <c r="BJ454" s="81">
        <v>1145</v>
      </c>
      <c r="BL454" s="81" t="s">
        <v>2230</v>
      </c>
      <c r="BM454" s="81" t="s">
        <v>866</v>
      </c>
      <c r="BN454" s="81">
        <v>4</v>
      </c>
      <c r="BO454" s="81" t="s">
        <v>529</v>
      </c>
      <c r="BP454" s="81" t="s">
        <v>2168</v>
      </c>
      <c r="BQ454" s="81">
        <v>1152</v>
      </c>
      <c r="BS454" s="81" t="s">
        <v>733</v>
      </c>
      <c r="BT454" s="81" t="s">
        <v>734</v>
      </c>
      <c r="BU454" s="81">
        <v>4</v>
      </c>
      <c r="BV454" s="81" t="s">
        <v>529</v>
      </c>
      <c r="BW454" s="81" t="s">
        <v>1157</v>
      </c>
      <c r="BX454" s="81">
        <v>1399</v>
      </c>
      <c r="BZ454" s="81" t="s">
        <v>940</v>
      </c>
      <c r="CA454" s="81" t="s">
        <v>941</v>
      </c>
      <c r="CB454" s="81">
        <v>12</v>
      </c>
      <c r="CC454" s="81" t="s">
        <v>436</v>
      </c>
      <c r="CD454" s="81" t="s">
        <v>1153</v>
      </c>
      <c r="CE454" s="81">
        <v>1402</v>
      </c>
      <c r="CG454" s="81" t="s">
        <v>940</v>
      </c>
      <c r="CH454" s="81" t="s">
        <v>941</v>
      </c>
      <c r="CI454" s="81">
        <v>12</v>
      </c>
      <c r="CJ454" s="81" t="s">
        <v>529</v>
      </c>
      <c r="CK454" s="81" t="s">
        <v>1150</v>
      </c>
      <c r="CL454" s="81">
        <v>1185</v>
      </c>
      <c r="CN454" s="81" t="s">
        <v>930</v>
      </c>
      <c r="CO454" s="81" t="s">
        <v>931</v>
      </c>
      <c r="CP454" s="81">
        <v>36</v>
      </c>
      <c r="CQ454" s="81" t="s">
        <v>1173</v>
      </c>
      <c r="CR454" s="81" t="s">
        <v>1174</v>
      </c>
      <c r="CS454" s="81">
        <v>0</v>
      </c>
      <c r="CU454" s="136" t="s">
        <v>772</v>
      </c>
      <c r="CV454" s="136" t="s">
        <v>773</v>
      </c>
      <c r="CW454" s="137">
        <v>6</v>
      </c>
      <c r="CX454" s="136" t="s">
        <v>436</v>
      </c>
      <c r="CY454" s="136" t="s">
        <v>1159</v>
      </c>
      <c r="CZ454" s="138">
        <v>1513</v>
      </c>
      <c r="DB454" s="136" t="s">
        <v>745</v>
      </c>
      <c r="DC454" s="136" t="s">
        <v>746</v>
      </c>
      <c r="DD454" s="137">
        <v>12</v>
      </c>
      <c r="DE454" s="136" t="s">
        <v>529</v>
      </c>
      <c r="DF454" s="136" t="s">
        <v>2314</v>
      </c>
      <c r="DG454" s="144">
        <v>1031</v>
      </c>
      <c r="DI454" s="136" t="s">
        <v>887</v>
      </c>
      <c r="DJ454" s="136" t="s">
        <v>888</v>
      </c>
      <c r="DK454" s="137">
        <v>4</v>
      </c>
      <c r="DL454" s="136" t="s">
        <v>529</v>
      </c>
      <c r="DM454" s="136" t="s">
        <v>1830</v>
      </c>
      <c r="DN454" s="144">
        <v>1028</v>
      </c>
    </row>
    <row r="455" spans="1:118" x14ac:dyDescent="0.25">
      <c r="A455" s="81" t="s">
        <v>790</v>
      </c>
      <c r="B455" s="81" t="s">
        <v>791</v>
      </c>
      <c r="C455" s="81">
        <v>2</v>
      </c>
      <c r="D455" s="81" t="s">
        <v>436</v>
      </c>
      <c r="E455" s="81" t="s">
        <v>1718</v>
      </c>
      <c r="F455" s="81">
        <v>1313</v>
      </c>
      <c r="H455" s="81" t="s">
        <v>1029</v>
      </c>
      <c r="I455" s="81" t="s">
        <v>1030</v>
      </c>
      <c r="J455" s="81">
        <v>4</v>
      </c>
      <c r="K455" s="81" t="s">
        <v>436</v>
      </c>
      <c r="L455" s="81" t="s">
        <v>1910</v>
      </c>
      <c r="M455" s="81">
        <v>1178</v>
      </c>
      <c r="O455" s="81" t="s">
        <v>2263</v>
      </c>
      <c r="P455" s="81" t="s">
        <v>877</v>
      </c>
      <c r="Q455" s="81">
        <v>6</v>
      </c>
      <c r="R455" s="81" t="s">
        <v>436</v>
      </c>
      <c r="S455" s="81" t="s">
        <v>1235</v>
      </c>
      <c r="T455" s="81">
        <v>1091</v>
      </c>
      <c r="V455" s="81" t="s">
        <v>770</v>
      </c>
      <c r="W455" s="81" t="s">
        <v>771</v>
      </c>
      <c r="X455" s="81">
        <v>4</v>
      </c>
      <c r="Y455" s="81" t="s">
        <v>436</v>
      </c>
      <c r="Z455" s="81" t="s">
        <v>1097</v>
      </c>
      <c r="AA455" s="81">
        <v>1392</v>
      </c>
      <c r="AC455" s="81" t="s">
        <v>2269</v>
      </c>
      <c r="AD455" s="81" t="s">
        <v>767</v>
      </c>
      <c r="AE455" s="81">
        <v>4</v>
      </c>
      <c r="AF455" s="81" t="s">
        <v>529</v>
      </c>
      <c r="AG455" s="81" t="s">
        <v>1238</v>
      </c>
      <c r="AH455" s="81">
        <v>1399</v>
      </c>
      <c r="AJ455" s="81" t="s">
        <v>864</v>
      </c>
      <c r="AK455" s="81" t="s">
        <v>865</v>
      </c>
      <c r="AL455" s="81">
        <v>12</v>
      </c>
      <c r="AM455" s="81" t="s">
        <v>529</v>
      </c>
      <c r="AN455" s="81" t="s">
        <v>1112</v>
      </c>
      <c r="AO455" s="81">
        <v>1039</v>
      </c>
      <c r="AQ455" s="81" t="s">
        <v>2319</v>
      </c>
      <c r="AR455" s="81" t="s">
        <v>844</v>
      </c>
      <c r="AS455" s="81">
        <v>2</v>
      </c>
      <c r="AT455" s="81" t="s">
        <v>436</v>
      </c>
      <c r="AU455" s="81" t="s">
        <v>1156</v>
      </c>
      <c r="AV455" s="81">
        <v>1070</v>
      </c>
      <c r="AX455" s="81" t="s">
        <v>768</v>
      </c>
      <c r="AY455" s="81" t="s">
        <v>769</v>
      </c>
      <c r="AZ455" s="81">
        <v>4</v>
      </c>
      <c r="BA455" s="81" t="s">
        <v>436</v>
      </c>
      <c r="BB455" s="81" t="s">
        <v>1188</v>
      </c>
      <c r="BC455" s="81">
        <v>1481</v>
      </c>
      <c r="BE455" s="81" t="s">
        <v>926</v>
      </c>
      <c r="BF455" s="81" t="s">
        <v>927</v>
      </c>
      <c r="BG455" s="81">
        <v>2</v>
      </c>
      <c r="BH455" s="81" t="s">
        <v>529</v>
      </c>
      <c r="BI455" s="81" t="s">
        <v>1713</v>
      </c>
      <c r="BJ455" s="81">
        <v>1145</v>
      </c>
      <c r="BL455" s="81" t="s">
        <v>847</v>
      </c>
      <c r="BM455" s="81" t="s">
        <v>848</v>
      </c>
      <c r="BN455" s="81">
        <v>4</v>
      </c>
      <c r="BO455" s="81" t="s">
        <v>529</v>
      </c>
      <c r="BP455" s="81" t="s">
        <v>2168</v>
      </c>
      <c r="BQ455" s="81">
        <v>1152</v>
      </c>
      <c r="BS455" s="81" t="s">
        <v>755</v>
      </c>
      <c r="BT455" s="81" t="s">
        <v>756</v>
      </c>
      <c r="BU455" s="81">
        <v>12</v>
      </c>
      <c r="BV455" s="81" t="s">
        <v>436</v>
      </c>
      <c r="BW455" s="81" t="s">
        <v>1159</v>
      </c>
      <c r="BX455" s="81">
        <v>1513</v>
      </c>
      <c r="BZ455" s="81" t="s">
        <v>847</v>
      </c>
      <c r="CA455" s="81" t="s">
        <v>848</v>
      </c>
      <c r="CB455" s="81">
        <v>6</v>
      </c>
      <c r="CC455" s="81" t="s">
        <v>436</v>
      </c>
      <c r="CD455" s="81" t="s">
        <v>1153</v>
      </c>
      <c r="CE455" s="81">
        <v>1402</v>
      </c>
      <c r="CG455" s="81" t="s">
        <v>772</v>
      </c>
      <c r="CH455" s="81" t="s">
        <v>773</v>
      </c>
      <c r="CI455" s="81">
        <v>4</v>
      </c>
      <c r="CJ455" s="81" t="s">
        <v>529</v>
      </c>
      <c r="CK455" s="81" t="s">
        <v>1150</v>
      </c>
      <c r="CL455" s="81">
        <v>1185</v>
      </c>
      <c r="CN455" s="81" t="s">
        <v>2319</v>
      </c>
      <c r="CO455" s="81" t="s">
        <v>844</v>
      </c>
      <c r="CP455" s="81">
        <v>12</v>
      </c>
      <c r="CQ455" s="81" t="s">
        <v>1173</v>
      </c>
      <c r="CR455" s="81" t="s">
        <v>1174</v>
      </c>
      <c r="CS455" s="81">
        <v>0</v>
      </c>
      <c r="CU455" s="136" t="s">
        <v>862</v>
      </c>
      <c r="CV455" s="136" t="s">
        <v>863</v>
      </c>
      <c r="CW455" s="137">
        <v>8</v>
      </c>
      <c r="CX455" s="136" t="s">
        <v>436</v>
      </c>
      <c r="CY455" s="136" t="s">
        <v>1868</v>
      </c>
      <c r="CZ455" s="138">
        <v>1189</v>
      </c>
      <c r="DB455" s="136" t="s">
        <v>745</v>
      </c>
      <c r="DC455" s="136" t="s">
        <v>746</v>
      </c>
      <c r="DD455" s="137">
        <v>12</v>
      </c>
      <c r="DE455" s="136" t="s">
        <v>436</v>
      </c>
      <c r="DF455" s="136" t="s">
        <v>2368</v>
      </c>
      <c r="DG455" s="144">
        <v>1597</v>
      </c>
      <c r="DI455" s="136" t="s">
        <v>887</v>
      </c>
      <c r="DJ455" s="136" t="s">
        <v>888</v>
      </c>
      <c r="DK455" s="137">
        <v>4</v>
      </c>
      <c r="DL455" s="136" t="s">
        <v>436</v>
      </c>
      <c r="DM455" s="136" t="s">
        <v>1840</v>
      </c>
      <c r="DN455" s="144">
        <v>1179</v>
      </c>
    </row>
    <row r="456" spans="1:118" x14ac:dyDescent="0.25">
      <c r="A456" s="81" t="s">
        <v>792</v>
      </c>
      <c r="B456" s="81" t="s">
        <v>793</v>
      </c>
      <c r="C456" s="81">
        <v>2</v>
      </c>
      <c r="D456" s="81" t="s">
        <v>436</v>
      </c>
      <c r="E456" s="81" t="s">
        <v>1718</v>
      </c>
      <c r="F456" s="81">
        <v>1313</v>
      </c>
      <c r="H456" s="81" t="s">
        <v>832</v>
      </c>
      <c r="I456" s="81" t="s">
        <v>833</v>
      </c>
      <c r="J456" s="81">
        <v>4</v>
      </c>
      <c r="K456" s="81" t="s">
        <v>436</v>
      </c>
      <c r="L456" s="81" t="s">
        <v>1910</v>
      </c>
      <c r="M456" s="81">
        <v>1178</v>
      </c>
      <c r="O456" s="81" t="s">
        <v>2227</v>
      </c>
      <c r="P456" s="81" t="s">
        <v>882</v>
      </c>
      <c r="Q456" s="81">
        <v>12</v>
      </c>
      <c r="R456" s="81" t="s">
        <v>436</v>
      </c>
      <c r="S456" s="81" t="s">
        <v>1235</v>
      </c>
      <c r="T456" s="81">
        <v>1091</v>
      </c>
      <c r="V456" s="81" t="s">
        <v>845</v>
      </c>
      <c r="W456" s="81" t="s">
        <v>846</v>
      </c>
      <c r="X456" s="81">
        <v>4</v>
      </c>
      <c r="Y456" s="81" t="s">
        <v>436</v>
      </c>
      <c r="Z456" s="81" t="s">
        <v>1097</v>
      </c>
      <c r="AA456" s="81">
        <v>1392</v>
      </c>
      <c r="AC456" s="81" t="s">
        <v>1041</v>
      </c>
      <c r="AD456" s="81" t="s">
        <v>1042</v>
      </c>
      <c r="AE456" s="81">
        <v>12</v>
      </c>
      <c r="AF456" s="81" t="s">
        <v>529</v>
      </c>
      <c r="AG456" s="81" t="s">
        <v>1219</v>
      </c>
      <c r="AH456" s="81">
        <v>1027</v>
      </c>
      <c r="AJ456" s="81" t="s">
        <v>875</v>
      </c>
      <c r="AK456" s="81" t="s">
        <v>876</v>
      </c>
      <c r="AL456" s="81">
        <v>12</v>
      </c>
      <c r="AM456" s="81" t="s">
        <v>436</v>
      </c>
      <c r="AN456" s="81" t="s">
        <v>1113</v>
      </c>
      <c r="AO456" s="81">
        <v>1118</v>
      </c>
      <c r="AQ456" s="81" t="s">
        <v>765</v>
      </c>
      <c r="AR456" s="81" t="s">
        <v>766</v>
      </c>
      <c r="AS456" s="81">
        <v>6</v>
      </c>
      <c r="AT456" s="81" t="s">
        <v>436</v>
      </c>
      <c r="AU456" s="81" t="s">
        <v>1717</v>
      </c>
      <c r="AV456" s="81">
        <v>1494</v>
      </c>
      <c r="AX456" s="81" t="s">
        <v>768</v>
      </c>
      <c r="AY456" s="81" t="s">
        <v>769</v>
      </c>
      <c r="AZ456" s="81">
        <v>12</v>
      </c>
      <c r="BA456" s="81" t="s">
        <v>529</v>
      </c>
      <c r="BB456" s="81" t="s">
        <v>2110</v>
      </c>
      <c r="BC456" s="81">
        <v>1073</v>
      </c>
      <c r="BE456" s="81" t="s">
        <v>928</v>
      </c>
      <c r="BF456" s="81" t="s">
        <v>929</v>
      </c>
      <c r="BG456" s="81">
        <v>2</v>
      </c>
      <c r="BH456" s="81" t="s">
        <v>529</v>
      </c>
      <c r="BI456" s="81" t="s">
        <v>1713</v>
      </c>
      <c r="BJ456" s="81">
        <v>1145</v>
      </c>
      <c r="BL456" s="81" t="s">
        <v>852</v>
      </c>
      <c r="BM456" s="81" t="s">
        <v>853</v>
      </c>
      <c r="BN456" s="81">
        <v>24</v>
      </c>
      <c r="BO456" s="81" t="s">
        <v>529</v>
      </c>
      <c r="BP456" s="81" t="s">
        <v>2168</v>
      </c>
      <c r="BQ456" s="81">
        <v>1152</v>
      </c>
      <c r="BS456" s="81" t="s">
        <v>816</v>
      </c>
      <c r="BT456" s="81" t="s">
        <v>817</v>
      </c>
      <c r="BU456" s="81">
        <v>4</v>
      </c>
      <c r="BV456" s="81" t="s">
        <v>437</v>
      </c>
      <c r="BW456" s="81" t="s">
        <v>1191</v>
      </c>
      <c r="BX456" s="81">
        <v>1029</v>
      </c>
      <c r="BZ456" s="81" t="s">
        <v>765</v>
      </c>
      <c r="CA456" s="81" t="s">
        <v>766</v>
      </c>
      <c r="CB456" s="81">
        <v>3</v>
      </c>
      <c r="CC456" s="81" t="s">
        <v>436</v>
      </c>
      <c r="CD456" s="81" t="s">
        <v>1153</v>
      </c>
      <c r="CE456" s="81">
        <v>1402</v>
      </c>
      <c r="CG456" s="81" t="s">
        <v>816</v>
      </c>
      <c r="CH456" s="81" t="s">
        <v>817</v>
      </c>
      <c r="CI456" s="81">
        <v>10</v>
      </c>
      <c r="CJ456" s="81" t="s">
        <v>529</v>
      </c>
      <c r="CK456" s="81" t="s">
        <v>1150</v>
      </c>
      <c r="CL456" s="81">
        <v>1185</v>
      </c>
      <c r="CN456" s="81" t="s">
        <v>867</v>
      </c>
      <c r="CO456" s="81" t="s">
        <v>868</v>
      </c>
      <c r="CP456" s="81">
        <v>6</v>
      </c>
      <c r="CQ456" s="81" t="s">
        <v>436</v>
      </c>
      <c r="CR456" s="81" t="s">
        <v>1122</v>
      </c>
      <c r="CS456" s="81">
        <v>1213</v>
      </c>
      <c r="CU456" s="136" t="s">
        <v>765</v>
      </c>
      <c r="CV456" s="136" t="s">
        <v>766</v>
      </c>
      <c r="CW456" s="137">
        <v>6</v>
      </c>
      <c r="CX456" s="136" t="s">
        <v>436</v>
      </c>
      <c r="CY456" s="136" t="s">
        <v>1159</v>
      </c>
      <c r="CZ456" s="138">
        <v>1513</v>
      </c>
      <c r="DB456" s="136" t="s">
        <v>745</v>
      </c>
      <c r="DC456" s="136" t="s">
        <v>746</v>
      </c>
      <c r="DD456" s="137">
        <v>12</v>
      </c>
      <c r="DE456" s="136" t="s">
        <v>436</v>
      </c>
      <c r="DF456" s="136" t="s">
        <v>1153</v>
      </c>
      <c r="DG456" s="144">
        <v>1402</v>
      </c>
      <c r="DI456" s="136" t="s">
        <v>887</v>
      </c>
      <c r="DJ456" s="136" t="s">
        <v>888</v>
      </c>
      <c r="DK456" s="137">
        <v>4</v>
      </c>
      <c r="DL456" s="136" t="s">
        <v>436</v>
      </c>
      <c r="DM456" s="136" t="s">
        <v>2424</v>
      </c>
      <c r="DN456" s="144">
        <v>1602</v>
      </c>
    </row>
    <row r="457" spans="1:118" x14ac:dyDescent="0.25">
      <c r="A457" s="81" t="s">
        <v>794</v>
      </c>
      <c r="B457" s="81" t="s">
        <v>795</v>
      </c>
      <c r="C457" s="81">
        <v>2</v>
      </c>
      <c r="D457" s="81" t="s">
        <v>436</v>
      </c>
      <c r="E457" s="81" t="s">
        <v>1718</v>
      </c>
      <c r="F457" s="81">
        <v>1313</v>
      </c>
      <c r="H457" s="81" t="s">
        <v>729</v>
      </c>
      <c r="I457" s="81" t="s">
        <v>730</v>
      </c>
      <c r="J457" s="81">
        <v>4</v>
      </c>
      <c r="K457" s="81" t="s">
        <v>436</v>
      </c>
      <c r="L457" s="81" t="s">
        <v>1910</v>
      </c>
      <c r="M457" s="81">
        <v>1178</v>
      </c>
      <c r="O457" s="81" t="s">
        <v>992</v>
      </c>
      <c r="P457" s="81" t="s">
        <v>993</v>
      </c>
      <c r="Q457" s="81">
        <v>12</v>
      </c>
      <c r="R457" s="81" t="s">
        <v>436</v>
      </c>
      <c r="S457" s="81" t="s">
        <v>1235</v>
      </c>
      <c r="T457" s="81">
        <v>1091</v>
      </c>
      <c r="V457" s="81" t="s">
        <v>852</v>
      </c>
      <c r="W457" s="81" t="s">
        <v>853</v>
      </c>
      <c r="X457" s="81">
        <v>12</v>
      </c>
      <c r="Y457" s="81" t="s">
        <v>529</v>
      </c>
      <c r="Z457" s="81" t="s">
        <v>1238</v>
      </c>
      <c r="AA457" s="81">
        <v>1399</v>
      </c>
      <c r="AC457" s="81" t="s">
        <v>1041</v>
      </c>
      <c r="AD457" s="81" t="s">
        <v>1042</v>
      </c>
      <c r="AE457" s="81">
        <v>12</v>
      </c>
      <c r="AF457" s="81" t="s">
        <v>529</v>
      </c>
      <c r="AG457" s="81" t="s">
        <v>1100</v>
      </c>
      <c r="AH457" s="81">
        <v>1027</v>
      </c>
      <c r="AJ457" s="81" t="s">
        <v>743</v>
      </c>
      <c r="AK457" s="81" t="s">
        <v>744</v>
      </c>
      <c r="AL457" s="81">
        <v>36</v>
      </c>
      <c r="AM457" s="81" t="s">
        <v>436</v>
      </c>
      <c r="AN457" s="81" t="s">
        <v>1113</v>
      </c>
      <c r="AO457" s="81">
        <v>1118</v>
      </c>
      <c r="AQ457" s="81" t="s">
        <v>768</v>
      </c>
      <c r="AR457" s="81" t="s">
        <v>769</v>
      </c>
      <c r="AS457" s="81">
        <v>4</v>
      </c>
      <c r="AT457" s="81" t="s">
        <v>436</v>
      </c>
      <c r="AU457" s="81" t="s">
        <v>1717</v>
      </c>
      <c r="AV457" s="81">
        <v>1494</v>
      </c>
      <c r="AX457" s="81" t="s">
        <v>768</v>
      </c>
      <c r="AY457" s="81" t="s">
        <v>769</v>
      </c>
      <c r="AZ457" s="81">
        <v>12</v>
      </c>
      <c r="BA457" s="81" t="s">
        <v>436</v>
      </c>
      <c r="BB457" s="81" t="s">
        <v>1124</v>
      </c>
      <c r="BC457" s="81">
        <v>1013</v>
      </c>
      <c r="BE457" s="81" t="s">
        <v>940</v>
      </c>
      <c r="BF457" s="81" t="s">
        <v>941</v>
      </c>
      <c r="BG457" s="81">
        <v>12</v>
      </c>
      <c r="BH457" s="81" t="s">
        <v>529</v>
      </c>
      <c r="BI457" s="81" t="s">
        <v>1713</v>
      </c>
      <c r="BJ457" s="81">
        <v>1145</v>
      </c>
      <c r="BL457" s="81" t="s">
        <v>852</v>
      </c>
      <c r="BM457" s="81" t="s">
        <v>853</v>
      </c>
      <c r="BN457" s="81">
        <v>12</v>
      </c>
      <c r="BO457" s="81" t="s">
        <v>436</v>
      </c>
      <c r="BP457" s="81" t="s">
        <v>559</v>
      </c>
      <c r="BQ457" s="81">
        <v>1529</v>
      </c>
      <c r="BS457" s="81" t="s">
        <v>785</v>
      </c>
      <c r="BT457" s="81" t="s">
        <v>786</v>
      </c>
      <c r="BU457" s="81">
        <v>12</v>
      </c>
      <c r="BV457" s="81" t="s">
        <v>436</v>
      </c>
      <c r="BW457" s="81" t="s">
        <v>1159</v>
      </c>
      <c r="BX457" s="81">
        <v>1513</v>
      </c>
      <c r="BZ457" s="81" t="s">
        <v>860</v>
      </c>
      <c r="CA457" s="81" t="s">
        <v>861</v>
      </c>
      <c r="CB457" s="81">
        <v>10</v>
      </c>
      <c r="CC457" s="81" t="s">
        <v>436</v>
      </c>
      <c r="CD457" s="81" t="s">
        <v>1153</v>
      </c>
      <c r="CE457" s="81">
        <v>1402</v>
      </c>
      <c r="CG457" s="81" t="s">
        <v>737</v>
      </c>
      <c r="CH457" s="81" t="s">
        <v>738</v>
      </c>
      <c r="CI457" s="81">
        <v>4</v>
      </c>
      <c r="CJ457" s="81" t="s">
        <v>529</v>
      </c>
      <c r="CK457" s="81" t="s">
        <v>1150</v>
      </c>
      <c r="CL457" s="81">
        <v>1185</v>
      </c>
      <c r="CN457" s="81" t="s">
        <v>776</v>
      </c>
      <c r="CO457" s="81" t="s">
        <v>777</v>
      </c>
      <c r="CP457" s="81">
        <v>6</v>
      </c>
      <c r="CQ457" s="81" t="s">
        <v>529</v>
      </c>
      <c r="CR457" s="81" t="s">
        <v>1170</v>
      </c>
      <c r="CS457" s="81">
        <v>1069</v>
      </c>
      <c r="CU457" s="136" t="s">
        <v>727</v>
      </c>
      <c r="CV457" s="136" t="s">
        <v>728</v>
      </c>
      <c r="CW457" s="137">
        <v>4</v>
      </c>
      <c r="CX457" s="136" t="s">
        <v>436</v>
      </c>
      <c r="CY457" s="136" t="s">
        <v>1159</v>
      </c>
      <c r="CZ457" s="138">
        <v>1513</v>
      </c>
      <c r="DB457" s="136" t="s">
        <v>745</v>
      </c>
      <c r="DC457" s="136" t="s">
        <v>746</v>
      </c>
      <c r="DD457" s="137">
        <v>12</v>
      </c>
      <c r="DE457" s="136" t="s">
        <v>529</v>
      </c>
      <c r="DF457" s="136" t="s">
        <v>2309</v>
      </c>
      <c r="DG457" s="144">
        <v>1001</v>
      </c>
      <c r="DI457" s="136" t="s">
        <v>887</v>
      </c>
      <c r="DJ457" s="136" t="s">
        <v>888</v>
      </c>
      <c r="DK457" s="137">
        <v>20</v>
      </c>
      <c r="DL457" s="136" t="s">
        <v>2152</v>
      </c>
      <c r="DM457" s="136" t="s">
        <v>2364</v>
      </c>
      <c r="DN457" s="144">
        <v>1593</v>
      </c>
    </row>
    <row r="458" spans="1:118" x14ac:dyDescent="0.25">
      <c r="A458" s="81" t="s">
        <v>796</v>
      </c>
      <c r="B458" s="81" t="s">
        <v>797</v>
      </c>
      <c r="C458" s="81">
        <v>2</v>
      </c>
      <c r="D458" s="81" t="s">
        <v>436</v>
      </c>
      <c r="E458" s="81" t="s">
        <v>1718</v>
      </c>
      <c r="F458" s="81">
        <v>1313</v>
      </c>
      <c r="H458" s="81" t="s">
        <v>864</v>
      </c>
      <c r="I458" s="81" t="s">
        <v>865</v>
      </c>
      <c r="J458" s="81">
        <v>4</v>
      </c>
      <c r="K458" s="81" t="s">
        <v>436</v>
      </c>
      <c r="L458" s="81" t="s">
        <v>422</v>
      </c>
      <c r="M458" s="81">
        <v>1413</v>
      </c>
      <c r="O458" s="81" t="s">
        <v>871</v>
      </c>
      <c r="P458" s="81" t="s">
        <v>872</v>
      </c>
      <c r="Q458" s="81">
        <v>12</v>
      </c>
      <c r="R458" s="81" t="s">
        <v>436</v>
      </c>
      <c r="S458" s="81" t="s">
        <v>1235</v>
      </c>
      <c r="T458" s="81">
        <v>1091</v>
      </c>
      <c r="V458" s="81" t="s">
        <v>780</v>
      </c>
      <c r="W458" s="81" t="s">
        <v>781</v>
      </c>
      <c r="X458" s="81">
        <v>12</v>
      </c>
      <c r="Y458" s="81" t="s">
        <v>529</v>
      </c>
      <c r="Z458" s="81" t="s">
        <v>1238</v>
      </c>
      <c r="AA458" s="81">
        <v>1399</v>
      </c>
      <c r="AC458" s="81" t="s">
        <v>814</v>
      </c>
      <c r="AD458" s="81" t="s">
        <v>815</v>
      </c>
      <c r="AE458" s="81">
        <v>12</v>
      </c>
      <c r="AF458" s="81" t="s">
        <v>529</v>
      </c>
      <c r="AG458" s="81" t="s">
        <v>1203</v>
      </c>
      <c r="AH458" s="81">
        <v>1440</v>
      </c>
      <c r="AJ458" s="81" t="s">
        <v>765</v>
      </c>
      <c r="AK458" s="81" t="s">
        <v>766</v>
      </c>
      <c r="AL458" s="81">
        <v>4</v>
      </c>
      <c r="AM458" s="81" t="s">
        <v>436</v>
      </c>
      <c r="AN458" s="81" t="s">
        <v>1114</v>
      </c>
      <c r="AO458" s="81">
        <v>1011</v>
      </c>
      <c r="AQ458" s="81" t="s">
        <v>770</v>
      </c>
      <c r="AR458" s="81" t="s">
        <v>771</v>
      </c>
      <c r="AS458" s="81">
        <v>4</v>
      </c>
      <c r="AT458" s="81" t="s">
        <v>436</v>
      </c>
      <c r="AU458" s="81" t="s">
        <v>1717</v>
      </c>
      <c r="AV458" s="81">
        <v>1494</v>
      </c>
      <c r="AX458" s="81" t="s">
        <v>768</v>
      </c>
      <c r="AY458" s="81" t="s">
        <v>769</v>
      </c>
      <c r="AZ458" s="81">
        <v>72</v>
      </c>
      <c r="BA458" s="81" t="s">
        <v>1173</v>
      </c>
      <c r="BB458" s="81" t="s">
        <v>1174</v>
      </c>
      <c r="BC458" s="81">
        <v>0</v>
      </c>
      <c r="BE458" s="81" t="s">
        <v>770</v>
      </c>
      <c r="BF458" s="81" t="s">
        <v>771</v>
      </c>
      <c r="BG458" s="81">
        <v>12</v>
      </c>
      <c r="BH458" s="81" t="s">
        <v>529</v>
      </c>
      <c r="BI458" s="81" t="s">
        <v>1713</v>
      </c>
      <c r="BJ458" s="81">
        <v>1145</v>
      </c>
      <c r="BL458" s="81" t="s">
        <v>871</v>
      </c>
      <c r="BM458" s="81" t="s">
        <v>872</v>
      </c>
      <c r="BN458" s="81">
        <v>6</v>
      </c>
      <c r="BO458" s="81" t="s">
        <v>529</v>
      </c>
      <c r="BP458" s="81" t="s">
        <v>1178</v>
      </c>
      <c r="BQ458" s="81">
        <v>1431</v>
      </c>
      <c r="BS458" s="81" t="s">
        <v>2075</v>
      </c>
      <c r="BT458" s="81" t="s">
        <v>1351</v>
      </c>
      <c r="BU458" s="81">
        <v>12</v>
      </c>
      <c r="BV458" s="81" t="s">
        <v>436</v>
      </c>
      <c r="BW458" s="81" t="s">
        <v>1159</v>
      </c>
      <c r="BX458" s="81">
        <v>1513</v>
      </c>
      <c r="BZ458" s="81" t="s">
        <v>862</v>
      </c>
      <c r="CA458" s="81" t="s">
        <v>863</v>
      </c>
      <c r="CB458" s="81">
        <v>4</v>
      </c>
      <c r="CC458" s="81" t="s">
        <v>436</v>
      </c>
      <c r="CD458" s="81" t="s">
        <v>1153</v>
      </c>
      <c r="CE458" s="81">
        <v>1402</v>
      </c>
      <c r="CG458" s="81" t="s">
        <v>733</v>
      </c>
      <c r="CH458" s="81" t="s">
        <v>734</v>
      </c>
      <c r="CI458" s="81">
        <v>4</v>
      </c>
      <c r="CJ458" s="81" t="s">
        <v>529</v>
      </c>
      <c r="CK458" s="81" t="s">
        <v>1150</v>
      </c>
      <c r="CL458" s="81">
        <v>1185</v>
      </c>
      <c r="CN458" s="81" t="s">
        <v>768</v>
      </c>
      <c r="CO458" s="81" t="s">
        <v>769</v>
      </c>
      <c r="CP458" s="81">
        <v>6</v>
      </c>
      <c r="CQ458" s="81" t="s">
        <v>529</v>
      </c>
      <c r="CR458" s="81" t="s">
        <v>1170</v>
      </c>
      <c r="CS458" s="81">
        <v>1069</v>
      </c>
      <c r="CU458" s="136" t="s">
        <v>727</v>
      </c>
      <c r="CV458" s="136" t="s">
        <v>728</v>
      </c>
      <c r="CW458" s="137">
        <v>4</v>
      </c>
      <c r="CX458" s="136" t="s">
        <v>437</v>
      </c>
      <c r="CY458" s="136" t="s">
        <v>2408</v>
      </c>
      <c r="CZ458" s="138">
        <v>1108</v>
      </c>
      <c r="DB458" s="136" t="s">
        <v>745</v>
      </c>
      <c r="DC458" s="136" t="s">
        <v>746</v>
      </c>
      <c r="DD458" s="137">
        <v>12</v>
      </c>
      <c r="DE458" s="136" t="s">
        <v>529</v>
      </c>
      <c r="DF458" s="136" t="s">
        <v>1192</v>
      </c>
      <c r="DG458" s="144">
        <v>1100</v>
      </c>
      <c r="DI458" s="136" t="s">
        <v>887</v>
      </c>
      <c r="DJ458" s="136" t="s">
        <v>888</v>
      </c>
      <c r="DK458" s="137">
        <v>4</v>
      </c>
      <c r="DL458" s="136" t="s">
        <v>437</v>
      </c>
      <c r="DM458" s="136" t="s">
        <v>1707</v>
      </c>
      <c r="DN458" s="144">
        <v>1110</v>
      </c>
    </row>
    <row r="459" spans="1:118" x14ac:dyDescent="0.25">
      <c r="A459" s="81" t="s">
        <v>940</v>
      </c>
      <c r="B459" s="81" t="s">
        <v>941</v>
      </c>
      <c r="C459" s="81">
        <v>12</v>
      </c>
      <c r="D459" s="81" t="s">
        <v>436</v>
      </c>
      <c r="E459" s="81" t="s">
        <v>1772</v>
      </c>
      <c r="F459" s="81">
        <v>1307</v>
      </c>
      <c r="H459" s="81" t="s">
        <v>862</v>
      </c>
      <c r="I459" s="81" t="s">
        <v>863</v>
      </c>
      <c r="J459" s="81">
        <v>4</v>
      </c>
      <c r="K459" s="81" t="s">
        <v>436</v>
      </c>
      <c r="L459" s="81" t="s">
        <v>422</v>
      </c>
      <c r="M459" s="81">
        <v>1413</v>
      </c>
      <c r="O459" s="81" t="s">
        <v>751</v>
      </c>
      <c r="P459" s="81" t="s">
        <v>752</v>
      </c>
      <c r="Q459" s="81">
        <v>12</v>
      </c>
      <c r="R459" s="81" t="s">
        <v>436</v>
      </c>
      <c r="S459" s="81" t="s">
        <v>1235</v>
      </c>
      <c r="T459" s="81">
        <v>1091</v>
      </c>
      <c r="V459" s="81" t="s">
        <v>1050</v>
      </c>
      <c r="W459" s="81" t="s">
        <v>1051</v>
      </c>
      <c r="X459" s="81">
        <v>2</v>
      </c>
      <c r="Y459" s="81" t="s">
        <v>529</v>
      </c>
      <c r="Z459" s="81" t="s">
        <v>1238</v>
      </c>
      <c r="AA459" s="81">
        <v>1399</v>
      </c>
      <c r="AC459" s="81" t="s">
        <v>940</v>
      </c>
      <c r="AD459" s="81" t="s">
        <v>941</v>
      </c>
      <c r="AE459" s="81">
        <v>12</v>
      </c>
      <c r="AF459" s="81" t="s">
        <v>529</v>
      </c>
      <c r="AG459" s="81" t="s">
        <v>1203</v>
      </c>
      <c r="AH459" s="81">
        <v>1440</v>
      </c>
      <c r="AJ459" s="81" t="s">
        <v>812</v>
      </c>
      <c r="AK459" s="81" t="s">
        <v>813</v>
      </c>
      <c r="AL459" s="81">
        <v>4</v>
      </c>
      <c r="AM459" s="81" t="s">
        <v>436</v>
      </c>
      <c r="AN459" s="81" t="s">
        <v>1114</v>
      </c>
      <c r="AO459" s="81">
        <v>1011</v>
      </c>
      <c r="AQ459" s="81" t="s">
        <v>948</v>
      </c>
      <c r="AR459" s="81" t="s">
        <v>949</v>
      </c>
      <c r="AS459" s="81">
        <v>4</v>
      </c>
      <c r="AT459" s="81" t="s">
        <v>436</v>
      </c>
      <c r="AU459" s="81" t="s">
        <v>1717</v>
      </c>
      <c r="AV459" s="81">
        <v>1494</v>
      </c>
      <c r="AX459" s="81" t="s">
        <v>845</v>
      </c>
      <c r="AY459" s="81" t="s">
        <v>846</v>
      </c>
      <c r="AZ459" s="81">
        <v>6</v>
      </c>
      <c r="BA459" s="81" t="s">
        <v>436</v>
      </c>
      <c r="BB459" s="81" t="s">
        <v>2072</v>
      </c>
      <c r="BC459" s="81">
        <v>1562</v>
      </c>
      <c r="BE459" s="81" t="s">
        <v>772</v>
      </c>
      <c r="BF459" s="81" t="s">
        <v>773</v>
      </c>
      <c r="BG459" s="81">
        <v>12</v>
      </c>
      <c r="BH459" s="81" t="s">
        <v>529</v>
      </c>
      <c r="BI459" s="81" t="s">
        <v>1713</v>
      </c>
      <c r="BJ459" s="81">
        <v>1145</v>
      </c>
      <c r="BL459" s="81" t="s">
        <v>878</v>
      </c>
      <c r="BM459" s="81" t="s">
        <v>879</v>
      </c>
      <c r="BN459" s="81">
        <v>6</v>
      </c>
      <c r="BO459" s="81" t="s">
        <v>529</v>
      </c>
      <c r="BP459" s="81" t="s">
        <v>1178</v>
      </c>
      <c r="BQ459" s="81">
        <v>1431</v>
      </c>
      <c r="BS459" s="81" t="s">
        <v>864</v>
      </c>
      <c r="BT459" s="81" t="s">
        <v>865</v>
      </c>
      <c r="BU459" s="81">
        <v>4</v>
      </c>
      <c r="BV459" s="81" t="s">
        <v>436</v>
      </c>
      <c r="BW459" s="81" t="s">
        <v>1828</v>
      </c>
      <c r="BX459" s="81">
        <v>1413</v>
      </c>
      <c r="BZ459" s="81" t="s">
        <v>880</v>
      </c>
      <c r="CA459" s="81" t="s">
        <v>881</v>
      </c>
      <c r="CB459" s="81">
        <v>3</v>
      </c>
      <c r="CC459" s="81" t="s">
        <v>436</v>
      </c>
      <c r="CD459" s="81" t="s">
        <v>1153</v>
      </c>
      <c r="CE459" s="81">
        <v>1402</v>
      </c>
      <c r="CG459" s="81" t="s">
        <v>729</v>
      </c>
      <c r="CH459" s="81" t="s">
        <v>730</v>
      </c>
      <c r="CI459" s="81">
        <v>8</v>
      </c>
      <c r="CJ459" s="81" t="s">
        <v>529</v>
      </c>
      <c r="CK459" s="81" t="s">
        <v>1150</v>
      </c>
      <c r="CL459" s="81">
        <v>1185</v>
      </c>
      <c r="CN459" s="81" t="s">
        <v>729</v>
      </c>
      <c r="CO459" s="81" t="s">
        <v>730</v>
      </c>
      <c r="CP459" s="81">
        <v>2</v>
      </c>
      <c r="CQ459" s="81" t="s">
        <v>436</v>
      </c>
      <c r="CR459" s="81" t="s">
        <v>1122</v>
      </c>
      <c r="CS459" s="81">
        <v>1213</v>
      </c>
      <c r="CU459" s="136" t="s">
        <v>737</v>
      </c>
      <c r="CV459" s="136" t="s">
        <v>738</v>
      </c>
      <c r="CW459" s="137">
        <v>2</v>
      </c>
      <c r="CX459" s="136" t="s">
        <v>436</v>
      </c>
      <c r="CY459" s="136" t="s">
        <v>1868</v>
      </c>
      <c r="CZ459" s="138">
        <v>1189</v>
      </c>
      <c r="DB459" s="136" t="s">
        <v>745</v>
      </c>
      <c r="DC459" s="136" t="s">
        <v>746</v>
      </c>
      <c r="DD459" s="137">
        <v>12</v>
      </c>
      <c r="DE459" s="136" t="s">
        <v>529</v>
      </c>
      <c r="DF459" s="136" t="s">
        <v>1824</v>
      </c>
      <c r="DG459" s="144">
        <v>1372</v>
      </c>
      <c r="DI459" s="136" t="s">
        <v>1050</v>
      </c>
      <c r="DJ459" s="136" t="s">
        <v>1051</v>
      </c>
      <c r="DK459" s="137">
        <v>100</v>
      </c>
      <c r="DL459" s="136" t="s">
        <v>436</v>
      </c>
      <c r="DM459" s="136" t="s">
        <v>2062</v>
      </c>
      <c r="DN459" s="144">
        <v>1237</v>
      </c>
    </row>
    <row r="460" spans="1:118" x14ac:dyDescent="0.25">
      <c r="A460" s="81" t="s">
        <v>873</v>
      </c>
      <c r="B460" s="81" t="s">
        <v>874</v>
      </c>
      <c r="C460" s="81">
        <v>4</v>
      </c>
      <c r="D460" s="81" t="s">
        <v>436</v>
      </c>
      <c r="E460" s="81" t="s">
        <v>1772</v>
      </c>
      <c r="F460" s="81">
        <v>1307</v>
      </c>
      <c r="H460" s="81" t="s">
        <v>733</v>
      </c>
      <c r="I460" s="81" t="s">
        <v>734</v>
      </c>
      <c r="J460" s="81">
        <v>4</v>
      </c>
      <c r="K460" s="81" t="s">
        <v>436</v>
      </c>
      <c r="L460" s="81" t="s">
        <v>422</v>
      </c>
      <c r="M460" s="81">
        <v>1413</v>
      </c>
      <c r="O460" s="81" t="s">
        <v>1043</v>
      </c>
      <c r="P460" s="81" t="s">
        <v>1044</v>
      </c>
      <c r="Q460" s="81">
        <v>12</v>
      </c>
      <c r="R460" s="81" t="s">
        <v>436</v>
      </c>
      <c r="S460" s="81" t="s">
        <v>1235</v>
      </c>
      <c r="T460" s="81">
        <v>1091</v>
      </c>
      <c r="V460" s="81" t="s">
        <v>776</v>
      </c>
      <c r="W460" s="81" t="s">
        <v>777</v>
      </c>
      <c r="X460" s="81">
        <v>2</v>
      </c>
      <c r="Y460" s="81" t="s">
        <v>529</v>
      </c>
      <c r="Z460" s="81" t="s">
        <v>1821</v>
      </c>
      <c r="AA460" s="81">
        <v>1405</v>
      </c>
      <c r="AC460" s="81" t="s">
        <v>1060</v>
      </c>
      <c r="AD460" s="81" t="s">
        <v>787</v>
      </c>
      <c r="AE460" s="81">
        <v>12</v>
      </c>
      <c r="AF460" s="81" t="s">
        <v>529</v>
      </c>
      <c r="AG460" s="81" t="s">
        <v>1100</v>
      </c>
      <c r="AH460" s="81">
        <v>1027</v>
      </c>
      <c r="AJ460" s="81" t="s">
        <v>733</v>
      </c>
      <c r="AK460" s="81" t="s">
        <v>734</v>
      </c>
      <c r="AL460" s="81">
        <v>4</v>
      </c>
      <c r="AM460" s="81" t="s">
        <v>436</v>
      </c>
      <c r="AN460" s="81" t="s">
        <v>1114</v>
      </c>
      <c r="AO460" s="81">
        <v>1011</v>
      </c>
      <c r="AQ460" s="81" t="s">
        <v>832</v>
      </c>
      <c r="AR460" s="81" t="s">
        <v>833</v>
      </c>
      <c r="AS460" s="81">
        <v>4</v>
      </c>
      <c r="AT460" s="81" t="s">
        <v>436</v>
      </c>
      <c r="AU460" s="81" t="s">
        <v>1717</v>
      </c>
      <c r="AV460" s="81">
        <v>1494</v>
      </c>
      <c r="AX460" s="81" t="s">
        <v>845</v>
      </c>
      <c r="AY460" s="81" t="s">
        <v>846</v>
      </c>
      <c r="AZ460" s="81">
        <v>12</v>
      </c>
      <c r="BA460" s="81" t="s">
        <v>436</v>
      </c>
      <c r="BB460" s="81" t="s">
        <v>1195</v>
      </c>
      <c r="BC460" s="81">
        <v>1237</v>
      </c>
      <c r="BE460" s="81" t="s">
        <v>816</v>
      </c>
      <c r="BF460" s="81" t="s">
        <v>817</v>
      </c>
      <c r="BG460" s="81">
        <v>12</v>
      </c>
      <c r="BH460" s="81" t="s">
        <v>529</v>
      </c>
      <c r="BI460" s="81" t="s">
        <v>1713</v>
      </c>
      <c r="BJ460" s="81">
        <v>1145</v>
      </c>
      <c r="BL460" s="81" t="s">
        <v>753</v>
      </c>
      <c r="BM460" s="81" t="s">
        <v>754</v>
      </c>
      <c r="BN460" s="81">
        <v>12</v>
      </c>
      <c r="BO460" s="81" t="s">
        <v>529</v>
      </c>
      <c r="BP460" s="81" t="s">
        <v>2168</v>
      </c>
      <c r="BQ460" s="81">
        <v>1152</v>
      </c>
      <c r="BS460" s="81" t="s">
        <v>2325</v>
      </c>
      <c r="BT460" s="81" t="s">
        <v>784</v>
      </c>
      <c r="BU460" s="81">
        <v>12</v>
      </c>
      <c r="BV460" s="81" t="s">
        <v>436</v>
      </c>
      <c r="BW460" s="81" t="s">
        <v>1159</v>
      </c>
      <c r="BX460" s="81">
        <v>1513</v>
      </c>
      <c r="BZ460" s="81" t="s">
        <v>772</v>
      </c>
      <c r="CA460" s="81" t="s">
        <v>773</v>
      </c>
      <c r="CB460" s="81">
        <v>3</v>
      </c>
      <c r="CC460" s="81" t="s">
        <v>436</v>
      </c>
      <c r="CD460" s="81" t="s">
        <v>1153</v>
      </c>
      <c r="CE460" s="81">
        <v>1402</v>
      </c>
      <c r="CG460" s="81" t="s">
        <v>765</v>
      </c>
      <c r="CH460" s="81" t="s">
        <v>766</v>
      </c>
      <c r="CI460" s="81">
        <v>6</v>
      </c>
      <c r="CJ460" s="81" t="s">
        <v>436</v>
      </c>
      <c r="CK460" s="81" t="s">
        <v>1762</v>
      </c>
      <c r="CL460" s="81">
        <v>1475</v>
      </c>
      <c r="CN460" s="81" t="s">
        <v>849</v>
      </c>
      <c r="CO460" s="81" t="s">
        <v>850</v>
      </c>
      <c r="CP460" s="81">
        <v>6</v>
      </c>
      <c r="CQ460" s="81" t="s">
        <v>529</v>
      </c>
      <c r="CR460" s="81" t="s">
        <v>1170</v>
      </c>
      <c r="CS460" s="81">
        <v>1069</v>
      </c>
      <c r="CU460" s="136" t="s">
        <v>729</v>
      </c>
      <c r="CV460" s="136" t="s">
        <v>730</v>
      </c>
      <c r="CW460" s="137">
        <v>4</v>
      </c>
      <c r="CX460" s="136" t="s">
        <v>437</v>
      </c>
      <c r="CY460" s="136" t="s">
        <v>2408</v>
      </c>
      <c r="CZ460" s="138">
        <v>1108</v>
      </c>
      <c r="DB460" s="136" t="s">
        <v>745</v>
      </c>
      <c r="DC460" s="136" t="s">
        <v>746</v>
      </c>
      <c r="DD460" s="137">
        <v>12</v>
      </c>
      <c r="DE460" s="136" t="s">
        <v>529</v>
      </c>
      <c r="DF460" s="136" t="s">
        <v>1104</v>
      </c>
      <c r="DG460" s="144">
        <v>1037</v>
      </c>
      <c r="DI460" s="136" t="s">
        <v>1050</v>
      </c>
      <c r="DJ460" s="136" t="s">
        <v>1051</v>
      </c>
      <c r="DK460" s="137">
        <v>31</v>
      </c>
      <c r="DL460" s="136" t="s">
        <v>529</v>
      </c>
      <c r="DM460" s="136" t="s">
        <v>1238</v>
      </c>
      <c r="DN460" s="144">
        <v>1399</v>
      </c>
    </row>
    <row r="461" spans="1:118" x14ac:dyDescent="0.25">
      <c r="A461" s="81" t="s">
        <v>772</v>
      </c>
      <c r="B461" s="81" t="s">
        <v>773</v>
      </c>
      <c r="C461" s="81">
        <v>4</v>
      </c>
      <c r="D461" s="81" t="s">
        <v>436</v>
      </c>
      <c r="E461" s="81" t="s">
        <v>1772</v>
      </c>
      <c r="F461" s="81">
        <v>1307</v>
      </c>
      <c r="H461" s="81" t="s">
        <v>770</v>
      </c>
      <c r="I461" s="81" t="s">
        <v>771</v>
      </c>
      <c r="J461" s="81">
        <v>4</v>
      </c>
      <c r="K461" s="81" t="s">
        <v>436</v>
      </c>
      <c r="L461" s="81" t="s">
        <v>422</v>
      </c>
      <c r="M461" s="81">
        <v>1413</v>
      </c>
      <c r="O461" s="81" t="s">
        <v>1056</v>
      </c>
      <c r="P461" s="81" t="s">
        <v>1057</v>
      </c>
      <c r="Q461" s="81">
        <v>12</v>
      </c>
      <c r="R461" s="81" t="s">
        <v>436</v>
      </c>
      <c r="S461" s="81" t="s">
        <v>1235</v>
      </c>
      <c r="T461" s="81">
        <v>1091</v>
      </c>
      <c r="V461" s="81" t="s">
        <v>774</v>
      </c>
      <c r="W461" s="81" t="s">
        <v>775</v>
      </c>
      <c r="X461" s="81">
        <v>2</v>
      </c>
      <c r="Y461" s="81" t="s">
        <v>529</v>
      </c>
      <c r="Z461" s="81" t="s">
        <v>1821</v>
      </c>
      <c r="AA461" s="81">
        <v>1405</v>
      </c>
      <c r="AC461" s="81" t="s">
        <v>1041</v>
      </c>
      <c r="AD461" s="81" t="s">
        <v>1042</v>
      </c>
      <c r="AE461" s="81">
        <v>12</v>
      </c>
      <c r="AF461" s="81" t="s">
        <v>529</v>
      </c>
      <c r="AG461" s="81" t="s">
        <v>1761</v>
      </c>
      <c r="AH461" s="81">
        <v>1221</v>
      </c>
      <c r="AJ461" s="81" t="s">
        <v>832</v>
      </c>
      <c r="AK461" s="81" t="s">
        <v>833</v>
      </c>
      <c r="AL461" s="81">
        <v>4</v>
      </c>
      <c r="AM461" s="81" t="s">
        <v>436</v>
      </c>
      <c r="AN461" s="81" t="s">
        <v>1114</v>
      </c>
      <c r="AO461" s="81">
        <v>1011</v>
      </c>
      <c r="AQ461" s="81" t="s">
        <v>729</v>
      </c>
      <c r="AR461" s="81" t="s">
        <v>730</v>
      </c>
      <c r="AS461" s="81">
        <v>4</v>
      </c>
      <c r="AT461" s="81" t="s">
        <v>436</v>
      </c>
      <c r="AU461" s="81" t="s">
        <v>1717</v>
      </c>
      <c r="AV461" s="81">
        <v>1494</v>
      </c>
      <c r="AX461" s="81" t="s">
        <v>845</v>
      </c>
      <c r="AY461" s="81" t="s">
        <v>846</v>
      </c>
      <c r="AZ461" s="81">
        <v>6</v>
      </c>
      <c r="BA461" s="81" t="s">
        <v>436</v>
      </c>
      <c r="BB461" s="81" t="s">
        <v>2318</v>
      </c>
      <c r="BC461" s="81">
        <v>1117</v>
      </c>
      <c r="BE461" s="81" t="s">
        <v>739</v>
      </c>
      <c r="BF461" s="81" t="s">
        <v>740</v>
      </c>
      <c r="BG461" s="81">
        <v>2</v>
      </c>
      <c r="BH461" s="81" t="s">
        <v>529</v>
      </c>
      <c r="BI461" s="81" t="s">
        <v>1713</v>
      </c>
      <c r="BJ461" s="81">
        <v>1145</v>
      </c>
      <c r="BL461" s="81" t="s">
        <v>757</v>
      </c>
      <c r="BM461" s="81" t="s">
        <v>758</v>
      </c>
      <c r="BN461" s="81">
        <v>12</v>
      </c>
      <c r="BO461" s="81" t="s">
        <v>529</v>
      </c>
      <c r="BP461" s="81" t="s">
        <v>2168</v>
      </c>
      <c r="BQ461" s="81">
        <v>1152</v>
      </c>
      <c r="BS461" s="81" t="s">
        <v>860</v>
      </c>
      <c r="BT461" s="81" t="s">
        <v>861</v>
      </c>
      <c r="BU461" s="81">
        <v>4</v>
      </c>
      <c r="BV461" s="81" t="s">
        <v>437</v>
      </c>
      <c r="BW461" s="81" t="s">
        <v>1191</v>
      </c>
      <c r="BX461" s="81">
        <v>1029</v>
      </c>
      <c r="BZ461" s="81" t="s">
        <v>816</v>
      </c>
      <c r="CA461" s="81" t="s">
        <v>817</v>
      </c>
      <c r="CB461" s="81">
        <v>2</v>
      </c>
      <c r="CC461" s="81" t="s">
        <v>436</v>
      </c>
      <c r="CD461" s="81" t="s">
        <v>1153</v>
      </c>
      <c r="CE461" s="81">
        <v>1402</v>
      </c>
      <c r="CG461" s="81" t="s">
        <v>770</v>
      </c>
      <c r="CH461" s="81" t="s">
        <v>771</v>
      </c>
      <c r="CI461" s="81">
        <v>4</v>
      </c>
      <c r="CJ461" s="81" t="s">
        <v>436</v>
      </c>
      <c r="CK461" s="81" t="s">
        <v>1762</v>
      </c>
      <c r="CL461" s="81">
        <v>1475</v>
      </c>
      <c r="CN461" s="81" t="s">
        <v>818</v>
      </c>
      <c r="CO461" s="81" t="s">
        <v>819</v>
      </c>
      <c r="CP461" s="81">
        <v>48</v>
      </c>
      <c r="CQ461" s="81" t="s">
        <v>1173</v>
      </c>
      <c r="CR461" s="81" t="s">
        <v>1174</v>
      </c>
      <c r="CS461" s="81">
        <v>0</v>
      </c>
      <c r="CU461" s="136" t="s">
        <v>828</v>
      </c>
      <c r="CV461" s="136" t="s">
        <v>829</v>
      </c>
      <c r="CW461" s="137">
        <v>2</v>
      </c>
      <c r="CX461" s="136" t="s">
        <v>436</v>
      </c>
      <c r="CY461" s="136" t="s">
        <v>1868</v>
      </c>
      <c r="CZ461" s="138">
        <v>1189</v>
      </c>
      <c r="DB461" s="136" t="s">
        <v>745</v>
      </c>
      <c r="DC461" s="136" t="s">
        <v>746</v>
      </c>
      <c r="DD461" s="137">
        <v>24</v>
      </c>
      <c r="DE461" s="136" t="s">
        <v>436</v>
      </c>
      <c r="DF461" s="136" t="s">
        <v>2406</v>
      </c>
      <c r="DG461" s="144">
        <v>1529</v>
      </c>
      <c r="DI461" s="136" t="s">
        <v>1029</v>
      </c>
      <c r="DJ461" s="136" t="s">
        <v>1030</v>
      </c>
      <c r="DK461" s="137">
        <v>4</v>
      </c>
      <c r="DL461" s="136" t="s">
        <v>529</v>
      </c>
      <c r="DM461" s="136" t="s">
        <v>2101</v>
      </c>
      <c r="DN461" s="144">
        <v>1021</v>
      </c>
    </row>
    <row r="462" spans="1:118" x14ac:dyDescent="0.25">
      <c r="A462" s="81" t="s">
        <v>864</v>
      </c>
      <c r="B462" s="81" t="s">
        <v>865</v>
      </c>
      <c r="C462" s="81">
        <v>6</v>
      </c>
      <c r="D462" s="81" t="s">
        <v>436</v>
      </c>
      <c r="E462" s="81" t="s">
        <v>1772</v>
      </c>
      <c r="F462" s="81">
        <v>1307</v>
      </c>
      <c r="H462" s="81" t="s">
        <v>948</v>
      </c>
      <c r="I462" s="81" t="s">
        <v>985</v>
      </c>
      <c r="J462" s="81">
        <v>4</v>
      </c>
      <c r="K462" s="81" t="s">
        <v>436</v>
      </c>
      <c r="L462" s="81" t="s">
        <v>422</v>
      </c>
      <c r="M462" s="81">
        <v>1413</v>
      </c>
      <c r="O462" s="81" t="s">
        <v>743</v>
      </c>
      <c r="P462" s="81" t="s">
        <v>744</v>
      </c>
      <c r="Q462" s="81">
        <v>24</v>
      </c>
      <c r="R462" s="81" t="s">
        <v>436</v>
      </c>
      <c r="S462" s="81" t="s">
        <v>1235</v>
      </c>
      <c r="T462" s="81">
        <v>1091</v>
      </c>
      <c r="V462" s="81" t="s">
        <v>983</v>
      </c>
      <c r="W462" s="81" t="s">
        <v>984</v>
      </c>
      <c r="X462" s="81">
        <v>4</v>
      </c>
      <c r="Y462" s="81" t="s">
        <v>529</v>
      </c>
      <c r="Z462" s="81" t="s">
        <v>1821</v>
      </c>
      <c r="AA462" s="81">
        <v>1405</v>
      </c>
      <c r="AC462" s="81" t="s">
        <v>1026</v>
      </c>
      <c r="AD462" s="81" t="s">
        <v>1027</v>
      </c>
      <c r="AE462" s="81">
        <v>12</v>
      </c>
      <c r="AF462" s="81" t="s">
        <v>529</v>
      </c>
      <c r="AG462" s="81" t="s">
        <v>1100</v>
      </c>
      <c r="AH462" s="81">
        <v>1027</v>
      </c>
      <c r="AJ462" s="81" t="s">
        <v>729</v>
      </c>
      <c r="AK462" s="81" t="s">
        <v>730</v>
      </c>
      <c r="AL462" s="81">
        <v>4</v>
      </c>
      <c r="AM462" s="81" t="s">
        <v>436</v>
      </c>
      <c r="AN462" s="81" t="s">
        <v>1114</v>
      </c>
      <c r="AO462" s="81">
        <v>1011</v>
      </c>
      <c r="AQ462" s="81" t="s">
        <v>862</v>
      </c>
      <c r="AR462" s="81" t="s">
        <v>863</v>
      </c>
      <c r="AS462" s="81">
        <v>5</v>
      </c>
      <c r="AT462" s="81" t="s">
        <v>436</v>
      </c>
      <c r="AU462" s="81" t="s">
        <v>1714</v>
      </c>
      <c r="AV462" s="81">
        <v>1009</v>
      </c>
      <c r="AX462" s="81" t="s">
        <v>845</v>
      </c>
      <c r="AY462" s="81" t="s">
        <v>846</v>
      </c>
      <c r="AZ462" s="81">
        <v>4</v>
      </c>
      <c r="BA462" s="81" t="s">
        <v>529</v>
      </c>
      <c r="BB462" s="81" t="s">
        <v>1158</v>
      </c>
      <c r="BC462" s="81">
        <v>1378</v>
      </c>
      <c r="BE462" s="81" t="s">
        <v>770</v>
      </c>
      <c r="BF462" s="81" t="s">
        <v>771</v>
      </c>
      <c r="BG462" s="81">
        <v>8</v>
      </c>
      <c r="BH462" s="81" t="s">
        <v>436</v>
      </c>
      <c r="BI462" s="81" t="s">
        <v>1764</v>
      </c>
      <c r="BJ462" s="81">
        <v>1435</v>
      </c>
      <c r="BL462" s="81" t="s">
        <v>757</v>
      </c>
      <c r="BM462" s="81" t="s">
        <v>758</v>
      </c>
      <c r="BN462" s="81">
        <v>12</v>
      </c>
      <c r="BO462" s="81" t="s">
        <v>529</v>
      </c>
      <c r="BP462" s="81" t="s">
        <v>1150</v>
      </c>
      <c r="BQ462" s="81">
        <v>1185</v>
      </c>
      <c r="BS462" s="81" t="s">
        <v>942</v>
      </c>
      <c r="BT462" s="81" t="s">
        <v>943</v>
      </c>
      <c r="BU462" s="81">
        <v>12</v>
      </c>
      <c r="BV462" s="81" t="s">
        <v>437</v>
      </c>
      <c r="BW462" s="81" t="s">
        <v>1171</v>
      </c>
      <c r="BX462" s="81">
        <v>1351</v>
      </c>
      <c r="BZ462" s="81" t="s">
        <v>737</v>
      </c>
      <c r="CA462" s="81" t="s">
        <v>738</v>
      </c>
      <c r="CB462" s="81">
        <v>6</v>
      </c>
      <c r="CC462" s="81" t="s">
        <v>436</v>
      </c>
      <c r="CD462" s="81" t="s">
        <v>1153</v>
      </c>
      <c r="CE462" s="81">
        <v>1402</v>
      </c>
      <c r="CG462" s="81" t="s">
        <v>772</v>
      </c>
      <c r="CH462" s="81" t="s">
        <v>773</v>
      </c>
      <c r="CI462" s="81">
        <v>4</v>
      </c>
      <c r="CJ462" s="81" t="s">
        <v>436</v>
      </c>
      <c r="CK462" s="81" t="s">
        <v>1762</v>
      </c>
      <c r="CL462" s="81">
        <v>1475</v>
      </c>
      <c r="CN462" s="81" t="s">
        <v>768</v>
      </c>
      <c r="CO462" s="81" t="s">
        <v>769</v>
      </c>
      <c r="CP462" s="81">
        <v>6</v>
      </c>
      <c r="CQ462" s="81" t="s">
        <v>437</v>
      </c>
      <c r="CR462" s="81" t="s">
        <v>2312</v>
      </c>
      <c r="CS462" s="81">
        <v>1247</v>
      </c>
      <c r="CU462" s="136" t="s">
        <v>737</v>
      </c>
      <c r="CV462" s="136" t="s">
        <v>738</v>
      </c>
      <c r="CW462" s="137">
        <v>4</v>
      </c>
      <c r="CX462" s="136" t="s">
        <v>529</v>
      </c>
      <c r="CY462" s="136" t="s">
        <v>1214</v>
      </c>
      <c r="CZ462" s="138">
        <v>1209</v>
      </c>
      <c r="DB462" s="136" t="s">
        <v>745</v>
      </c>
      <c r="DC462" s="136" t="s">
        <v>746</v>
      </c>
      <c r="DD462" s="137">
        <v>12</v>
      </c>
      <c r="DE462" s="136" t="s">
        <v>529</v>
      </c>
      <c r="DF462" s="136" t="s">
        <v>1214</v>
      </c>
      <c r="DG462" s="144">
        <v>1209</v>
      </c>
      <c r="DI462" s="136" t="s">
        <v>1029</v>
      </c>
      <c r="DJ462" s="136" t="s">
        <v>1030</v>
      </c>
      <c r="DK462" s="137">
        <v>6</v>
      </c>
      <c r="DL462" s="136" t="s">
        <v>529</v>
      </c>
      <c r="DM462" s="136" t="s">
        <v>1770</v>
      </c>
      <c r="DN462" s="144">
        <v>1037</v>
      </c>
    </row>
    <row r="463" spans="1:118" x14ac:dyDescent="0.25">
      <c r="A463" s="81" t="s">
        <v>737</v>
      </c>
      <c r="B463" s="81" t="s">
        <v>738</v>
      </c>
      <c r="C463" s="81">
        <v>4</v>
      </c>
      <c r="D463" s="81" t="s">
        <v>436</v>
      </c>
      <c r="E463" s="81" t="s">
        <v>1772</v>
      </c>
      <c r="F463" s="81">
        <v>1307</v>
      </c>
      <c r="H463" s="81" t="s">
        <v>768</v>
      </c>
      <c r="I463" s="81" t="s">
        <v>769</v>
      </c>
      <c r="J463" s="81">
        <v>6</v>
      </c>
      <c r="K463" s="81" t="s">
        <v>436</v>
      </c>
      <c r="L463" s="81" t="s">
        <v>422</v>
      </c>
      <c r="M463" s="81">
        <v>1413</v>
      </c>
      <c r="O463" s="81" t="s">
        <v>741</v>
      </c>
      <c r="P463" s="81" t="s">
        <v>742</v>
      </c>
      <c r="Q463" s="81">
        <v>12</v>
      </c>
      <c r="R463" s="81" t="s">
        <v>436</v>
      </c>
      <c r="S463" s="81" t="s">
        <v>1235</v>
      </c>
      <c r="T463" s="81">
        <v>1091</v>
      </c>
      <c r="V463" s="81" t="s">
        <v>1060</v>
      </c>
      <c r="W463" s="81" t="s">
        <v>787</v>
      </c>
      <c r="X463" s="81">
        <v>12</v>
      </c>
      <c r="Y463" s="81" t="s">
        <v>436</v>
      </c>
      <c r="Z463" s="81" t="s">
        <v>422</v>
      </c>
      <c r="AA463" s="81">
        <v>1413</v>
      </c>
      <c r="AC463" s="81" t="s">
        <v>1041</v>
      </c>
      <c r="AD463" s="81" t="s">
        <v>1042</v>
      </c>
      <c r="AE463" s="81">
        <v>12</v>
      </c>
      <c r="AF463" s="81" t="s">
        <v>529</v>
      </c>
      <c r="AG463" s="81" t="s">
        <v>1199</v>
      </c>
      <c r="AH463" s="81">
        <v>1001</v>
      </c>
      <c r="AJ463" s="81" t="s">
        <v>2230</v>
      </c>
      <c r="AK463" s="81" t="s">
        <v>866</v>
      </c>
      <c r="AL463" s="81">
        <v>18</v>
      </c>
      <c r="AM463" s="81" t="s">
        <v>529</v>
      </c>
      <c r="AN463" s="81" t="s">
        <v>1115</v>
      </c>
      <c r="AO463" s="81">
        <v>1487</v>
      </c>
      <c r="AQ463" s="81" t="s">
        <v>873</v>
      </c>
      <c r="AR463" s="81" t="s">
        <v>874</v>
      </c>
      <c r="AS463" s="81">
        <v>4</v>
      </c>
      <c r="AT463" s="81" t="s">
        <v>436</v>
      </c>
      <c r="AU463" s="81" t="s">
        <v>1714</v>
      </c>
      <c r="AV463" s="81">
        <v>1009</v>
      </c>
      <c r="AX463" s="81" t="s">
        <v>845</v>
      </c>
      <c r="AY463" s="81" t="s">
        <v>846</v>
      </c>
      <c r="AZ463" s="81">
        <v>2</v>
      </c>
      <c r="BA463" s="81" t="s">
        <v>529</v>
      </c>
      <c r="BB463" s="81" t="s">
        <v>1172</v>
      </c>
      <c r="BC463" s="81">
        <v>1472</v>
      </c>
      <c r="BE463" s="81" t="s">
        <v>816</v>
      </c>
      <c r="BF463" s="81" t="s">
        <v>817</v>
      </c>
      <c r="BG463" s="81">
        <v>8</v>
      </c>
      <c r="BH463" s="81" t="s">
        <v>436</v>
      </c>
      <c r="BI463" s="81" t="s">
        <v>1764</v>
      </c>
      <c r="BJ463" s="81">
        <v>1435</v>
      </c>
      <c r="BL463" s="81" t="s">
        <v>899</v>
      </c>
      <c r="BM463" s="81" t="s">
        <v>900</v>
      </c>
      <c r="BN463" s="81">
        <v>2</v>
      </c>
      <c r="BO463" s="81" t="s">
        <v>529</v>
      </c>
      <c r="BP463" s="81" t="s">
        <v>1178</v>
      </c>
      <c r="BQ463" s="81">
        <v>1431</v>
      </c>
      <c r="BS463" s="81" t="s">
        <v>727</v>
      </c>
      <c r="BT463" s="81" t="s">
        <v>728</v>
      </c>
      <c r="BU463" s="81">
        <v>4</v>
      </c>
      <c r="BV463" s="81" t="s">
        <v>529</v>
      </c>
      <c r="BW463" s="81" t="s">
        <v>1157</v>
      </c>
      <c r="BX463" s="81">
        <v>1399</v>
      </c>
      <c r="BZ463" s="81" t="s">
        <v>832</v>
      </c>
      <c r="CA463" s="81" t="s">
        <v>833</v>
      </c>
      <c r="CB463" s="81">
        <v>3</v>
      </c>
      <c r="CC463" s="81" t="s">
        <v>436</v>
      </c>
      <c r="CD463" s="81" t="s">
        <v>1153</v>
      </c>
      <c r="CE463" s="81">
        <v>1402</v>
      </c>
      <c r="CG463" s="81" t="s">
        <v>816</v>
      </c>
      <c r="CH463" s="81" t="s">
        <v>817</v>
      </c>
      <c r="CI463" s="81">
        <v>4</v>
      </c>
      <c r="CJ463" s="81" t="s">
        <v>436</v>
      </c>
      <c r="CK463" s="81" t="s">
        <v>1762</v>
      </c>
      <c r="CL463" s="81">
        <v>1475</v>
      </c>
      <c r="CN463" s="81" t="s">
        <v>772</v>
      </c>
      <c r="CO463" s="81" t="s">
        <v>773</v>
      </c>
      <c r="CP463" s="81">
        <v>6</v>
      </c>
      <c r="CQ463" s="81" t="s">
        <v>529</v>
      </c>
      <c r="CR463" s="81" t="s">
        <v>1170</v>
      </c>
      <c r="CS463" s="81">
        <v>1069</v>
      </c>
      <c r="CU463" s="136" t="s">
        <v>828</v>
      </c>
      <c r="CV463" s="136" t="s">
        <v>829</v>
      </c>
      <c r="CW463" s="137">
        <v>3</v>
      </c>
      <c r="CX463" s="136" t="s">
        <v>436</v>
      </c>
      <c r="CY463" s="136" t="s">
        <v>1159</v>
      </c>
      <c r="CZ463" s="138">
        <v>1513</v>
      </c>
      <c r="DB463" s="136" t="s">
        <v>745</v>
      </c>
      <c r="DC463" s="136" t="s">
        <v>746</v>
      </c>
      <c r="DD463" s="137">
        <v>24</v>
      </c>
      <c r="DE463" s="136" t="s">
        <v>529</v>
      </c>
      <c r="DF463" s="136" t="s">
        <v>1139</v>
      </c>
      <c r="DG463" s="144">
        <v>1027</v>
      </c>
      <c r="DI463" s="136" t="s">
        <v>1029</v>
      </c>
      <c r="DJ463" s="136" t="s">
        <v>1030</v>
      </c>
      <c r="DK463" s="137">
        <v>2</v>
      </c>
      <c r="DL463" s="136" t="s">
        <v>529</v>
      </c>
      <c r="DM463" s="136" t="s">
        <v>1238</v>
      </c>
      <c r="DN463" s="144">
        <v>1399</v>
      </c>
    </row>
    <row r="464" spans="1:118" x14ac:dyDescent="0.25">
      <c r="A464" s="81" t="s">
        <v>729</v>
      </c>
      <c r="B464" s="81" t="s">
        <v>730</v>
      </c>
      <c r="C464" s="81">
        <v>4</v>
      </c>
      <c r="D464" s="81" t="s">
        <v>436</v>
      </c>
      <c r="E464" s="81" t="s">
        <v>1772</v>
      </c>
      <c r="F464" s="81">
        <v>1307</v>
      </c>
      <c r="H464" s="81" t="s">
        <v>804</v>
      </c>
      <c r="I464" s="81" t="s">
        <v>805</v>
      </c>
      <c r="J464" s="81">
        <v>12</v>
      </c>
      <c r="K464" s="81" t="s">
        <v>436</v>
      </c>
      <c r="L464" s="81" t="s">
        <v>1223</v>
      </c>
      <c r="M464" s="81">
        <v>1045</v>
      </c>
      <c r="O464" s="81" t="s">
        <v>808</v>
      </c>
      <c r="P464" s="81" t="s">
        <v>809</v>
      </c>
      <c r="Q464" s="81">
        <v>12</v>
      </c>
      <c r="R464" s="81" t="s">
        <v>436</v>
      </c>
      <c r="S464" s="81" t="s">
        <v>1235</v>
      </c>
      <c r="T464" s="81">
        <v>1091</v>
      </c>
      <c r="V464" s="81" t="s">
        <v>2320</v>
      </c>
      <c r="W464" s="81" t="s">
        <v>1059</v>
      </c>
      <c r="X464" s="81">
        <v>12</v>
      </c>
      <c r="Y464" s="81" t="s">
        <v>436</v>
      </c>
      <c r="Z464" s="81" t="s">
        <v>422</v>
      </c>
      <c r="AA464" s="81">
        <v>1413</v>
      </c>
      <c r="AC464" s="81" t="s">
        <v>1041</v>
      </c>
      <c r="AD464" s="81" t="s">
        <v>1042</v>
      </c>
      <c r="AE464" s="81">
        <v>12</v>
      </c>
      <c r="AF464" s="81" t="s">
        <v>529</v>
      </c>
      <c r="AG464" s="81" t="s">
        <v>1093</v>
      </c>
      <c r="AH464" s="81">
        <v>1089</v>
      </c>
      <c r="AJ464" s="81" t="s">
        <v>2263</v>
      </c>
      <c r="AK464" s="81" t="s">
        <v>877</v>
      </c>
      <c r="AL464" s="81">
        <v>12</v>
      </c>
      <c r="AM464" s="81" t="s">
        <v>529</v>
      </c>
      <c r="AN464" s="81" t="s">
        <v>1115</v>
      </c>
      <c r="AO464" s="81">
        <v>1487</v>
      </c>
      <c r="AQ464" s="81" t="s">
        <v>772</v>
      </c>
      <c r="AR464" s="81" t="s">
        <v>773</v>
      </c>
      <c r="AS464" s="81">
        <v>4</v>
      </c>
      <c r="AT464" s="81" t="s">
        <v>436</v>
      </c>
      <c r="AU464" s="81" t="s">
        <v>1714</v>
      </c>
      <c r="AV464" s="81">
        <v>1009</v>
      </c>
      <c r="AX464" s="81" t="s">
        <v>845</v>
      </c>
      <c r="AY464" s="81" t="s">
        <v>846</v>
      </c>
      <c r="AZ464" s="81">
        <v>2</v>
      </c>
      <c r="BA464" s="81" t="s">
        <v>529</v>
      </c>
      <c r="BB464" s="81" t="s">
        <v>1694</v>
      </c>
      <c r="BC464" s="81">
        <v>1504</v>
      </c>
      <c r="BE464" s="81" t="s">
        <v>737</v>
      </c>
      <c r="BF464" s="81" t="s">
        <v>738</v>
      </c>
      <c r="BG464" s="81">
        <v>2</v>
      </c>
      <c r="BH464" s="81" t="s">
        <v>436</v>
      </c>
      <c r="BI464" s="81" t="s">
        <v>1764</v>
      </c>
      <c r="BJ464" s="81">
        <v>1435</v>
      </c>
      <c r="BL464" s="81" t="s">
        <v>816</v>
      </c>
      <c r="BM464" s="81" t="s">
        <v>817</v>
      </c>
      <c r="BN464" s="81">
        <v>4</v>
      </c>
      <c r="BO464" s="81" t="s">
        <v>529</v>
      </c>
      <c r="BP464" s="81" t="s">
        <v>1178</v>
      </c>
      <c r="BQ464" s="81">
        <v>1431</v>
      </c>
      <c r="BS464" s="81" t="s">
        <v>733</v>
      </c>
      <c r="BT464" s="81" t="s">
        <v>734</v>
      </c>
      <c r="BU464" s="81">
        <v>4</v>
      </c>
      <c r="BV464" s="81" t="s">
        <v>437</v>
      </c>
      <c r="BW464" s="81" t="s">
        <v>1171</v>
      </c>
      <c r="BX464" s="81">
        <v>1351</v>
      </c>
      <c r="BZ464" s="81" t="s">
        <v>852</v>
      </c>
      <c r="CA464" s="81" t="s">
        <v>853</v>
      </c>
      <c r="CB464" s="81">
        <v>24</v>
      </c>
      <c r="CC464" s="81" t="s">
        <v>436</v>
      </c>
      <c r="CD464" s="81" t="s">
        <v>1153</v>
      </c>
      <c r="CE464" s="81">
        <v>1402</v>
      </c>
      <c r="CG464" s="81" t="s">
        <v>733</v>
      </c>
      <c r="CH464" s="81" t="s">
        <v>734</v>
      </c>
      <c r="CI464" s="81">
        <v>10</v>
      </c>
      <c r="CJ464" s="81" t="s">
        <v>436</v>
      </c>
      <c r="CK464" s="81" t="s">
        <v>1762</v>
      </c>
      <c r="CL464" s="81">
        <v>1475</v>
      </c>
      <c r="CN464" s="81" t="s">
        <v>836</v>
      </c>
      <c r="CO464" s="81" t="s">
        <v>837</v>
      </c>
      <c r="CP464" s="81">
        <v>24</v>
      </c>
      <c r="CQ464" s="81" t="s">
        <v>1173</v>
      </c>
      <c r="CR464" s="81" t="s">
        <v>1174</v>
      </c>
      <c r="CS464" s="81">
        <v>0</v>
      </c>
      <c r="CU464" s="136" t="s">
        <v>962</v>
      </c>
      <c r="CV464" s="136" t="s">
        <v>2206</v>
      </c>
      <c r="CW464" s="137">
        <v>12</v>
      </c>
      <c r="CX464" s="136" t="s">
        <v>2152</v>
      </c>
      <c r="CY464" s="136" t="s">
        <v>2364</v>
      </c>
      <c r="CZ464" s="138">
        <v>1593</v>
      </c>
      <c r="DB464" s="136" t="s">
        <v>745</v>
      </c>
      <c r="DC464" s="136" t="s">
        <v>746</v>
      </c>
      <c r="DD464" s="137">
        <v>36</v>
      </c>
      <c r="DE464" s="136" t="s">
        <v>529</v>
      </c>
      <c r="DF464" s="136" t="s">
        <v>1100</v>
      </c>
      <c r="DG464" s="144">
        <v>1027</v>
      </c>
      <c r="DI464" s="136" t="s">
        <v>1029</v>
      </c>
      <c r="DJ464" s="136" t="s">
        <v>1030</v>
      </c>
      <c r="DK464" s="137">
        <v>4</v>
      </c>
      <c r="DL464" s="136" t="s">
        <v>529</v>
      </c>
      <c r="DM464" s="136" t="s">
        <v>2127</v>
      </c>
      <c r="DN464" s="144">
        <v>1573</v>
      </c>
    </row>
    <row r="465" spans="1:118" x14ac:dyDescent="0.25">
      <c r="A465" s="81" t="s">
        <v>757</v>
      </c>
      <c r="B465" s="81" t="s">
        <v>758</v>
      </c>
      <c r="C465" s="81">
        <v>12</v>
      </c>
      <c r="D465" s="81" t="s">
        <v>436</v>
      </c>
      <c r="E465" s="81" t="s">
        <v>1709</v>
      </c>
      <c r="F465" s="81">
        <v>1297</v>
      </c>
      <c r="H465" s="81" t="s">
        <v>999</v>
      </c>
      <c r="I465" s="81" t="s">
        <v>1000</v>
      </c>
      <c r="J465" s="81">
        <v>24</v>
      </c>
      <c r="K465" s="81" t="s">
        <v>436</v>
      </c>
      <c r="L465" s="81" t="s">
        <v>1223</v>
      </c>
      <c r="M465" s="81">
        <v>1045</v>
      </c>
      <c r="O465" s="81" t="s">
        <v>806</v>
      </c>
      <c r="P465" s="81" t="s">
        <v>807</v>
      </c>
      <c r="Q465" s="81">
        <v>12</v>
      </c>
      <c r="R465" s="81" t="s">
        <v>436</v>
      </c>
      <c r="S465" s="81" t="s">
        <v>1235</v>
      </c>
      <c r="T465" s="81">
        <v>1091</v>
      </c>
      <c r="V465" s="81" t="s">
        <v>948</v>
      </c>
      <c r="W465" s="81" t="s">
        <v>985</v>
      </c>
      <c r="X465" s="81">
        <v>12</v>
      </c>
      <c r="Y465" s="81" t="s">
        <v>1768</v>
      </c>
      <c r="Z465" s="81" t="s">
        <v>1842</v>
      </c>
      <c r="AA465" s="81">
        <v>1416</v>
      </c>
      <c r="AC465" s="81" t="s">
        <v>1041</v>
      </c>
      <c r="AD465" s="81" t="s">
        <v>1042</v>
      </c>
      <c r="AE465" s="81">
        <v>12</v>
      </c>
      <c r="AF465" s="81" t="s">
        <v>529</v>
      </c>
      <c r="AG465" s="81" t="s">
        <v>1167</v>
      </c>
      <c r="AH465" s="81">
        <v>1031</v>
      </c>
      <c r="AJ465" s="81" t="s">
        <v>847</v>
      </c>
      <c r="AK465" s="81" t="s">
        <v>848</v>
      </c>
      <c r="AL465" s="81">
        <v>24</v>
      </c>
      <c r="AM465" s="81" t="s">
        <v>529</v>
      </c>
      <c r="AN465" s="81" t="s">
        <v>1115</v>
      </c>
      <c r="AO465" s="81">
        <v>1487</v>
      </c>
      <c r="AQ465" s="81" t="s">
        <v>776</v>
      </c>
      <c r="AR465" s="81" t="s">
        <v>777</v>
      </c>
      <c r="AS465" s="81">
        <v>2</v>
      </c>
      <c r="AT465" s="81" t="s">
        <v>436</v>
      </c>
      <c r="AU465" s="81" t="s">
        <v>1714</v>
      </c>
      <c r="AV465" s="81">
        <v>1009</v>
      </c>
      <c r="AX465" s="81" t="s">
        <v>845</v>
      </c>
      <c r="AY465" s="81" t="s">
        <v>846</v>
      </c>
      <c r="AZ465" s="81">
        <v>12</v>
      </c>
      <c r="BA465" s="81" t="s">
        <v>436</v>
      </c>
      <c r="BB465" s="81" t="s">
        <v>1123</v>
      </c>
      <c r="BC465" s="81">
        <v>1392</v>
      </c>
      <c r="BE465" s="81" t="s">
        <v>832</v>
      </c>
      <c r="BF465" s="81" t="s">
        <v>833</v>
      </c>
      <c r="BG465" s="81">
        <v>3</v>
      </c>
      <c r="BH465" s="81" t="s">
        <v>436</v>
      </c>
      <c r="BI465" s="81" t="s">
        <v>1764</v>
      </c>
      <c r="BJ465" s="81">
        <v>1435</v>
      </c>
      <c r="BL465" s="81" t="s">
        <v>816</v>
      </c>
      <c r="BM465" s="81" t="s">
        <v>817</v>
      </c>
      <c r="BN465" s="81">
        <v>4</v>
      </c>
      <c r="BO465" s="81" t="s">
        <v>529</v>
      </c>
      <c r="BP465" s="81" t="s">
        <v>1150</v>
      </c>
      <c r="BQ465" s="81">
        <v>1185</v>
      </c>
      <c r="BS465" s="81" t="s">
        <v>873</v>
      </c>
      <c r="BT465" s="81" t="s">
        <v>874</v>
      </c>
      <c r="BU465" s="81">
        <v>6</v>
      </c>
      <c r="BV465" s="81" t="s">
        <v>437</v>
      </c>
      <c r="BW465" s="81" t="s">
        <v>1171</v>
      </c>
      <c r="BX465" s="81">
        <v>1351</v>
      </c>
      <c r="BZ465" s="81" t="s">
        <v>895</v>
      </c>
      <c r="CA465" s="81" t="s">
        <v>896</v>
      </c>
      <c r="CB465" s="81">
        <v>12</v>
      </c>
      <c r="CC465" s="81" t="s">
        <v>436</v>
      </c>
      <c r="CD465" s="81" t="s">
        <v>1153</v>
      </c>
      <c r="CE465" s="81">
        <v>1402</v>
      </c>
      <c r="CG465" s="81" t="s">
        <v>729</v>
      </c>
      <c r="CH465" s="81" t="s">
        <v>730</v>
      </c>
      <c r="CI465" s="81">
        <v>4</v>
      </c>
      <c r="CJ465" s="81" t="s">
        <v>436</v>
      </c>
      <c r="CK465" s="81" t="s">
        <v>1762</v>
      </c>
      <c r="CL465" s="81">
        <v>1475</v>
      </c>
      <c r="CN465" s="81" t="s">
        <v>854</v>
      </c>
      <c r="CO465" s="81" t="s">
        <v>855</v>
      </c>
      <c r="CP465" s="81">
        <v>24</v>
      </c>
      <c r="CQ465" s="81" t="s">
        <v>1173</v>
      </c>
      <c r="CR465" s="81" t="s">
        <v>1174</v>
      </c>
      <c r="CS465" s="81">
        <v>0</v>
      </c>
      <c r="CU465" s="136" t="s">
        <v>2265</v>
      </c>
      <c r="CV465" s="136" t="s">
        <v>941</v>
      </c>
      <c r="CW465" s="137">
        <v>12</v>
      </c>
      <c r="CX465" s="136" t="s">
        <v>2152</v>
      </c>
      <c r="CY465" s="136" t="s">
        <v>2364</v>
      </c>
      <c r="CZ465" s="138">
        <v>1593</v>
      </c>
      <c r="DB465" s="136" t="s">
        <v>745</v>
      </c>
      <c r="DC465" s="136" t="s">
        <v>746</v>
      </c>
      <c r="DD465" s="137">
        <v>12</v>
      </c>
      <c r="DE465" s="136" t="s">
        <v>529</v>
      </c>
      <c r="DF465" s="136" t="s">
        <v>1712</v>
      </c>
      <c r="DG465" s="144">
        <v>1458</v>
      </c>
      <c r="DI465" s="136" t="s">
        <v>902</v>
      </c>
      <c r="DJ465" s="136" t="s">
        <v>903</v>
      </c>
      <c r="DK465" s="137">
        <v>24</v>
      </c>
      <c r="DL465" s="136" t="s">
        <v>436</v>
      </c>
      <c r="DM465" s="136" t="s">
        <v>1195</v>
      </c>
      <c r="DN465" s="144">
        <v>1237</v>
      </c>
    </row>
    <row r="466" spans="1:118" x14ac:dyDescent="0.25">
      <c r="A466" s="81" t="s">
        <v>867</v>
      </c>
      <c r="B466" s="81" t="s">
        <v>868</v>
      </c>
      <c r="C466" s="81">
        <v>4</v>
      </c>
      <c r="D466" s="81" t="s">
        <v>436</v>
      </c>
      <c r="E466" s="81" t="s">
        <v>1709</v>
      </c>
      <c r="F466" s="81">
        <v>1297</v>
      </c>
      <c r="H466" s="81" t="s">
        <v>814</v>
      </c>
      <c r="I466" s="81" t="s">
        <v>815</v>
      </c>
      <c r="J466" s="81">
        <v>24</v>
      </c>
      <c r="K466" s="81" t="s">
        <v>436</v>
      </c>
      <c r="L466" s="81" t="s">
        <v>1223</v>
      </c>
      <c r="M466" s="81">
        <v>1045</v>
      </c>
      <c r="O466" s="81" t="s">
        <v>908</v>
      </c>
      <c r="P466" s="81" t="s">
        <v>909</v>
      </c>
      <c r="Q466" s="81">
        <v>12</v>
      </c>
      <c r="R466" s="81" t="s">
        <v>436</v>
      </c>
      <c r="S466" s="81" t="s">
        <v>1235</v>
      </c>
      <c r="T466" s="81">
        <v>1091</v>
      </c>
      <c r="V466" s="81" t="s">
        <v>832</v>
      </c>
      <c r="W466" s="81" t="s">
        <v>833</v>
      </c>
      <c r="X466" s="81">
        <v>10</v>
      </c>
      <c r="Y466" s="81" t="s">
        <v>1768</v>
      </c>
      <c r="Z466" s="81" t="s">
        <v>1842</v>
      </c>
      <c r="AA466" s="81">
        <v>1416</v>
      </c>
      <c r="AC466" s="81" t="s">
        <v>1060</v>
      </c>
      <c r="AD466" s="81" t="s">
        <v>787</v>
      </c>
      <c r="AE466" s="81">
        <v>12</v>
      </c>
      <c r="AF466" s="81" t="s">
        <v>529</v>
      </c>
      <c r="AG466" s="81" t="s">
        <v>1219</v>
      </c>
      <c r="AH466" s="81">
        <v>1027</v>
      </c>
      <c r="AJ466" s="81" t="s">
        <v>878</v>
      </c>
      <c r="AK466" s="81" t="s">
        <v>879</v>
      </c>
      <c r="AL466" s="81">
        <v>12</v>
      </c>
      <c r="AM466" s="81" t="s">
        <v>529</v>
      </c>
      <c r="AN466" s="81" t="s">
        <v>1115</v>
      </c>
      <c r="AO466" s="81">
        <v>1487</v>
      </c>
      <c r="AQ466" s="81" t="s">
        <v>816</v>
      </c>
      <c r="AR466" s="81" t="s">
        <v>817</v>
      </c>
      <c r="AS466" s="81">
        <v>6</v>
      </c>
      <c r="AT466" s="81" t="s">
        <v>436</v>
      </c>
      <c r="AU466" s="81" t="s">
        <v>1714</v>
      </c>
      <c r="AV466" s="81">
        <v>1009</v>
      </c>
      <c r="AX466" s="81" t="s">
        <v>845</v>
      </c>
      <c r="AY466" s="81" t="s">
        <v>846</v>
      </c>
      <c r="AZ466" s="81">
        <v>4</v>
      </c>
      <c r="BA466" s="81" t="s">
        <v>529</v>
      </c>
      <c r="BB466" s="81" t="s">
        <v>1192</v>
      </c>
      <c r="BC466" s="81">
        <v>1100</v>
      </c>
      <c r="BE466" s="81" t="s">
        <v>743</v>
      </c>
      <c r="BF466" s="81" t="s">
        <v>744</v>
      </c>
      <c r="BG466" s="81">
        <v>12</v>
      </c>
      <c r="BH466" s="81" t="s">
        <v>436</v>
      </c>
      <c r="BI466" s="81" t="s">
        <v>1764</v>
      </c>
      <c r="BJ466" s="81">
        <v>1435</v>
      </c>
      <c r="BL466" s="81" t="s">
        <v>794</v>
      </c>
      <c r="BM466" s="81" t="s">
        <v>795</v>
      </c>
      <c r="BN466" s="81">
        <v>2</v>
      </c>
      <c r="BO466" s="81" t="s">
        <v>529</v>
      </c>
      <c r="BP466" s="81" t="s">
        <v>1178</v>
      </c>
      <c r="BQ466" s="81">
        <v>1431</v>
      </c>
      <c r="BS466" s="81" t="s">
        <v>883</v>
      </c>
      <c r="BT466" s="81" t="s">
        <v>884</v>
      </c>
      <c r="BU466" s="81">
        <v>4</v>
      </c>
      <c r="BV466" s="81" t="s">
        <v>437</v>
      </c>
      <c r="BW466" s="81" t="s">
        <v>1171</v>
      </c>
      <c r="BX466" s="81">
        <v>1351</v>
      </c>
      <c r="BZ466" s="81" t="s">
        <v>745</v>
      </c>
      <c r="CA466" s="81" t="s">
        <v>746</v>
      </c>
      <c r="CB466" s="81">
        <v>12</v>
      </c>
      <c r="CC466" s="81" t="s">
        <v>436</v>
      </c>
      <c r="CD466" s="81" t="s">
        <v>1153</v>
      </c>
      <c r="CE466" s="81">
        <v>1402</v>
      </c>
      <c r="CG466" s="81" t="s">
        <v>860</v>
      </c>
      <c r="CH466" s="81" t="s">
        <v>861</v>
      </c>
      <c r="CI466" s="81">
        <v>6</v>
      </c>
      <c r="CJ466" s="81" t="s">
        <v>436</v>
      </c>
      <c r="CK466" s="81" t="s">
        <v>1152</v>
      </c>
      <c r="CL466" s="81">
        <v>1013</v>
      </c>
      <c r="CN466" s="81" t="s">
        <v>912</v>
      </c>
      <c r="CO466" s="81" t="s">
        <v>913</v>
      </c>
      <c r="CP466" s="81">
        <v>20</v>
      </c>
      <c r="CQ466" s="81" t="s">
        <v>1173</v>
      </c>
      <c r="CR466" s="81" t="s">
        <v>1174</v>
      </c>
      <c r="CS466" s="81">
        <v>0</v>
      </c>
      <c r="CU466" s="136" t="s">
        <v>2262</v>
      </c>
      <c r="CV466" s="136" t="s">
        <v>870</v>
      </c>
      <c r="CW466" s="137">
        <v>12</v>
      </c>
      <c r="CX466" s="136" t="s">
        <v>2152</v>
      </c>
      <c r="CY466" s="136" t="s">
        <v>2364</v>
      </c>
      <c r="CZ466" s="138">
        <v>1593</v>
      </c>
      <c r="DB466" s="136" t="s">
        <v>745</v>
      </c>
      <c r="DC466" s="136" t="s">
        <v>746</v>
      </c>
      <c r="DD466" s="137">
        <v>12</v>
      </c>
      <c r="DE466" s="136" t="s">
        <v>436</v>
      </c>
      <c r="DF466" s="136" t="s">
        <v>1134</v>
      </c>
      <c r="DG466" s="144">
        <v>1102</v>
      </c>
      <c r="DI466" s="136" t="s">
        <v>902</v>
      </c>
      <c r="DJ466" s="136" t="s">
        <v>903</v>
      </c>
      <c r="DK466" s="137">
        <v>4</v>
      </c>
      <c r="DL466" s="136" t="s">
        <v>436</v>
      </c>
      <c r="DM466" s="136" t="s">
        <v>1111</v>
      </c>
      <c r="DN466" s="144">
        <v>1211</v>
      </c>
    </row>
    <row r="467" spans="1:118" x14ac:dyDescent="0.25">
      <c r="A467" s="81" t="s">
        <v>873</v>
      </c>
      <c r="B467" s="81" t="s">
        <v>874</v>
      </c>
      <c r="C467" s="81">
        <v>6</v>
      </c>
      <c r="D467" s="81" t="s">
        <v>436</v>
      </c>
      <c r="E467" s="81" t="s">
        <v>1709</v>
      </c>
      <c r="F467" s="81">
        <v>1297</v>
      </c>
      <c r="H467" s="81" t="s">
        <v>908</v>
      </c>
      <c r="I467" s="81" t="s">
        <v>909</v>
      </c>
      <c r="J467" s="81">
        <v>24</v>
      </c>
      <c r="K467" s="81" t="s">
        <v>436</v>
      </c>
      <c r="L467" s="81" t="s">
        <v>1223</v>
      </c>
      <c r="M467" s="81">
        <v>1045</v>
      </c>
      <c r="O467" s="81" t="s">
        <v>814</v>
      </c>
      <c r="P467" s="81" t="s">
        <v>815</v>
      </c>
      <c r="Q467" s="81">
        <v>12</v>
      </c>
      <c r="R467" s="81" t="s">
        <v>436</v>
      </c>
      <c r="S467" s="81" t="s">
        <v>1235</v>
      </c>
      <c r="T467" s="81">
        <v>1091</v>
      </c>
      <c r="V467" s="81" t="s">
        <v>804</v>
      </c>
      <c r="W467" s="81" t="s">
        <v>805</v>
      </c>
      <c r="X467" s="81">
        <v>24</v>
      </c>
      <c r="Y467" s="81" t="s">
        <v>529</v>
      </c>
      <c r="Z467" s="81" t="s">
        <v>1203</v>
      </c>
      <c r="AA467" s="81">
        <v>1440</v>
      </c>
      <c r="AC467" s="81" t="s">
        <v>798</v>
      </c>
      <c r="AD467" s="81" t="s">
        <v>799</v>
      </c>
      <c r="AE467" s="81">
        <v>12</v>
      </c>
      <c r="AF467" s="81" t="s">
        <v>529</v>
      </c>
      <c r="AG467" s="81" t="s">
        <v>1761</v>
      </c>
      <c r="AH467" s="81">
        <v>1221</v>
      </c>
      <c r="AJ467" s="81" t="s">
        <v>743</v>
      </c>
      <c r="AK467" s="81" t="s">
        <v>744</v>
      </c>
      <c r="AL467" s="81">
        <v>12</v>
      </c>
      <c r="AM467" s="81" t="s">
        <v>529</v>
      </c>
      <c r="AN467" s="81" t="s">
        <v>1115</v>
      </c>
      <c r="AO467" s="81">
        <v>1487</v>
      </c>
      <c r="AQ467" s="81" t="s">
        <v>864</v>
      </c>
      <c r="AR467" s="81" t="s">
        <v>865</v>
      </c>
      <c r="AS467" s="81">
        <v>6</v>
      </c>
      <c r="AT467" s="81" t="s">
        <v>436</v>
      </c>
      <c r="AU467" s="81" t="s">
        <v>1714</v>
      </c>
      <c r="AV467" s="81">
        <v>1009</v>
      </c>
      <c r="AX467" s="81" t="s">
        <v>845</v>
      </c>
      <c r="AY467" s="81" t="s">
        <v>846</v>
      </c>
      <c r="AZ467" s="81">
        <v>4</v>
      </c>
      <c r="BA467" s="81" t="s">
        <v>529</v>
      </c>
      <c r="BB467" s="81" t="s">
        <v>1172</v>
      </c>
      <c r="BC467" s="81">
        <v>1472</v>
      </c>
      <c r="BE467" s="81" t="s">
        <v>824</v>
      </c>
      <c r="BF467" s="81" t="s">
        <v>825</v>
      </c>
      <c r="BG467" s="81">
        <v>12</v>
      </c>
      <c r="BH467" s="81" t="s">
        <v>436</v>
      </c>
      <c r="BI467" s="81" t="s">
        <v>1764</v>
      </c>
      <c r="BJ467" s="81">
        <v>1435</v>
      </c>
      <c r="BL467" s="81" t="s">
        <v>796</v>
      </c>
      <c r="BM467" s="81" t="s">
        <v>797</v>
      </c>
      <c r="BN467" s="81">
        <v>2</v>
      </c>
      <c r="BO467" s="81" t="s">
        <v>529</v>
      </c>
      <c r="BP467" s="81" t="s">
        <v>1178</v>
      </c>
      <c r="BQ467" s="81">
        <v>1431</v>
      </c>
      <c r="BS467" s="81" t="s">
        <v>910</v>
      </c>
      <c r="BT467" s="81" t="s">
        <v>911</v>
      </c>
      <c r="BU467" s="81">
        <v>6</v>
      </c>
      <c r="BV467" s="81" t="s">
        <v>437</v>
      </c>
      <c r="BW467" s="81" t="s">
        <v>1171</v>
      </c>
      <c r="BX467" s="81">
        <v>1351</v>
      </c>
      <c r="BZ467" s="81" t="s">
        <v>908</v>
      </c>
      <c r="CA467" s="81" t="s">
        <v>909</v>
      </c>
      <c r="CB467" s="81">
        <v>12</v>
      </c>
      <c r="CC467" s="81" t="s">
        <v>436</v>
      </c>
      <c r="CD467" s="81" t="s">
        <v>1153</v>
      </c>
      <c r="CE467" s="81">
        <v>1402</v>
      </c>
      <c r="CG467" s="81" t="s">
        <v>867</v>
      </c>
      <c r="CH467" s="81" t="s">
        <v>868</v>
      </c>
      <c r="CI467" s="81">
        <v>10</v>
      </c>
      <c r="CJ467" s="81" t="s">
        <v>436</v>
      </c>
      <c r="CK467" s="81" t="s">
        <v>1152</v>
      </c>
      <c r="CL467" s="81">
        <v>1013</v>
      </c>
      <c r="CN467" s="81" t="s">
        <v>810</v>
      </c>
      <c r="CO467" s="81" t="s">
        <v>811</v>
      </c>
      <c r="CP467" s="81">
        <v>6</v>
      </c>
      <c r="CQ467" s="81" t="s">
        <v>436</v>
      </c>
      <c r="CR467" s="81" t="s">
        <v>1156</v>
      </c>
      <c r="CS467" s="81">
        <v>1070</v>
      </c>
      <c r="CU467" s="136" t="s">
        <v>963</v>
      </c>
      <c r="CV467" s="136" t="s">
        <v>964</v>
      </c>
      <c r="CW467" s="137">
        <v>12</v>
      </c>
      <c r="CX467" s="136" t="s">
        <v>2152</v>
      </c>
      <c r="CY467" s="136" t="s">
        <v>2364</v>
      </c>
      <c r="CZ467" s="138">
        <v>1593</v>
      </c>
      <c r="DB467" s="136" t="s">
        <v>745</v>
      </c>
      <c r="DC467" s="136" t="s">
        <v>746</v>
      </c>
      <c r="DD467" s="137">
        <v>12</v>
      </c>
      <c r="DE467" s="136" t="s">
        <v>436</v>
      </c>
      <c r="DF467" s="136" t="s">
        <v>2220</v>
      </c>
      <c r="DG467" s="144">
        <v>1570</v>
      </c>
      <c r="DI467" s="136" t="s">
        <v>902</v>
      </c>
      <c r="DJ467" s="136" t="s">
        <v>903</v>
      </c>
      <c r="DK467" s="137">
        <v>4</v>
      </c>
      <c r="DL467" s="136" t="s">
        <v>436</v>
      </c>
      <c r="DM467" s="136" t="s">
        <v>1840</v>
      </c>
      <c r="DN467" s="144">
        <v>1179</v>
      </c>
    </row>
    <row r="468" spans="1:118" x14ac:dyDescent="0.25">
      <c r="A468" s="81" t="s">
        <v>906</v>
      </c>
      <c r="B468" s="81" t="s">
        <v>907</v>
      </c>
      <c r="C468" s="81">
        <v>4</v>
      </c>
      <c r="D468" s="81" t="s">
        <v>436</v>
      </c>
      <c r="E468" s="81" t="s">
        <v>1709</v>
      </c>
      <c r="F468" s="81">
        <v>1297</v>
      </c>
      <c r="H468" s="81" t="s">
        <v>1041</v>
      </c>
      <c r="I468" s="81" t="s">
        <v>1042</v>
      </c>
      <c r="J468" s="81">
        <v>24</v>
      </c>
      <c r="K468" s="81" t="s">
        <v>436</v>
      </c>
      <c r="L468" s="81" t="s">
        <v>1223</v>
      </c>
      <c r="M468" s="81">
        <v>1045</v>
      </c>
      <c r="O468" s="81" t="s">
        <v>895</v>
      </c>
      <c r="P468" s="81" t="s">
        <v>896</v>
      </c>
      <c r="Q468" s="81">
        <v>12</v>
      </c>
      <c r="R468" s="81" t="s">
        <v>436</v>
      </c>
      <c r="S468" s="81" t="s">
        <v>1235</v>
      </c>
      <c r="T468" s="81">
        <v>1091</v>
      </c>
      <c r="V468" s="81" t="s">
        <v>751</v>
      </c>
      <c r="W468" s="81" t="s">
        <v>752</v>
      </c>
      <c r="X468" s="81">
        <v>12</v>
      </c>
      <c r="Y468" s="81" t="s">
        <v>436</v>
      </c>
      <c r="Z468" s="81" t="s">
        <v>1747</v>
      </c>
      <c r="AA468" s="81">
        <v>1446</v>
      </c>
      <c r="AC468" s="81" t="s">
        <v>1060</v>
      </c>
      <c r="AD468" s="81" t="s">
        <v>787</v>
      </c>
      <c r="AE468" s="81">
        <v>12</v>
      </c>
      <c r="AF468" s="81" t="s">
        <v>529</v>
      </c>
      <c r="AG468" s="81" t="s">
        <v>1206</v>
      </c>
      <c r="AH468" s="81">
        <v>1037</v>
      </c>
      <c r="AJ468" s="81" t="s">
        <v>745</v>
      </c>
      <c r="AK468" s="81" t="s">
        <v>746</v>
      </c>
      <c r="AL468" s="81">
        <v>12</v>
      </c>
      <c r="AM468" s="81" t="s">
        <v>529</v>
      </c>
      <c r="AN468" s="81" t="s">
        <v>1115</v>
      </c>
      <c r="AO468" s="81">
        <v>1487</v>
      </c>
      <c r="AQ468" s="81" t="s">
        <v>727</v>
      </c>
      <c r="AR468" s="81" t="s">
        <v>728</v>
      </c>
      <c r="AS468" s="81">
        <v>2</v>
      </c>
      <c r="AT468" s="81" t="s">
        <v>436</v>
      </c>
      <c r="AU468" s="81" t="s">
        <v>1714</v>
      </c>
      <c r="AV468" s="81">
        <v>1009</v>
      </c>
      <c r="AX468" s="81" t="s">
        <v>845</v>
      </c>
      <c r="AY468" s="81" t="s">
        <v>846</v>
      </c>
      <c r="AZ468" s="81">
        <v>6</v>
      </c>
      <c r="BA468" s="81" t="s">
        <v>529</v>
      </c>
      <c r="BB468" s="81" t="s">
        <v>1131</v>
      </c>
      <c r="BC468" s="81">
        <v>1509</v>
      </c>
      <c r="BE468" s="81" t="s">
        <v>895</v>
      </c>
      <c r="BF468" s="81" t="s">
        <v>896</v>
      </c>
      <c r="BG468" s="81">
        <v>12</v>
      </c>
      <c r="BH468" s="81" t="s">
        <v>436</v>
      </c>
      <c r="BI468" s="81" t="s">
        <v>1764</v>
      </c>
      <c r="BJ468" s="81">
        <v>1435</v>
      </c>
      <c r="BL468" s="81" t="s">
        <v>768</v>
      </c>
      <c r="BM468" s="81" t="s">
        <v>769</v>
      </c>
      <c r="BN468" s="81">
        <v>4</v>
      </c>
      <c r="BO468" s="81" t="s">
        <v>529</v>
      </c>
      <c r="BP468" s="81" t="s">
        <v>1178</v>
      </c>
      <c r="BQ468" s="81">
        <v>1431</v>
      </c>
      <c r="BS468" s="81" t="s">
        <v>729</v>
      </c>
      <c r="BT468" s="81" t="s">
        <v>730</v>
      </c>
      <c r="BU468" s="81">
        <v>4</v>
      </c>
      <c r="BV468" s="81" t="s">
        <v>529</v>
      </c>
      <c r="BW468" s="81" t="s">
        <v>1157</v>
      </c>
      <c r="BX468" s="81">
        <v>1399</v>
      </c>
      <c r="BZ468" s="81" t="s">
        <v>852</v>
      </c>
      <c r="CA468" s="81" t="s">
        <v>853</v>
      </c>
      <c r="CB468" s="81">
        <v>12</v>
      </c>
      <c r="CC468" s="81" t="s">
        <v>436</v>
      </c>
      <c r="CD468" s="81" t="s">
        <v>1163</v>
      </c>
      <c r="CE468" s="81">
        <v>1186</v>
      </c>
      <c r="CG468" s="81" t="s">
        <v>862</v>
      </c>
      <c r="CH468" s="81" t="s">
        <v>863</v>
      </c>
      <c r="CI468" s="81">
        <v>6</v>
      </c>
      <c r="CJ468" s="81" t="s">
        <v>436</v>
      </c>
      <c r="CK468" s="81" t="s">
        <v>1152</v>
      </c>
      <c r="CL468" s="81">
        <v>1013</v>
      </c>
      <c r="CN468" s="81" t="s">
        <v>765</v>
      </c>
      <c r="CO468" s="81" t="s">
        <v>766</v>
      </c>
      <c r="CP468" s="81">
        <v>6</v>
      </c>
      <c r="CQ468" s="81" t="s">
        <v>436</v>
      </c>
      <c r="CR468" s="81" t="s">
        <v>2201</v>
      </c>
      <c r="CS468" s="81">
        <v>1168</v>
      </c>
      <c r="CU468" s="136" t="s">
        <v>973</v>
      </c>
      <c r="CV468" s="136" t="s">
        <v>974</v>
      </c>
      <c r="CW468" s="137">
        <v>24</v>
      </c>
      <c r="CX468" s="136" t="s">
        <v>2152</v>
      </c>
      <c r="CY468" s="136" t="s">
        <v>2364</v>
      </c>
      <c r="CZ468" s="138">
        <v>1593</v>
      </c>
      <c r="DB468" s="136" t="s">
        <v>745</v>
      </c>
      <c r="DC468" s="136" t="s">
        <v>746</v>
      </c>
      <c r="DD468" s="137">
        <v>48</v>
      </c>
      <c r="DE468" s="136" t="s">
        <v>529</v>
      </c>
      <c r="DF468" s="136" t="s">
        <v>1172</v>
      </c>
      <c r="DG468" s="144">
        <v>1472</v>
      </c>
      <c r="DI468" s="136" t="s">
        <v>902</v>
      </c>
      <c r="DJ468" s="136" t="s">
        <v>903</v>
      </c>
      <c r="DK468" s="137">
        <v>20</v>
      </c>
      <c r="DL468" s="136" t="s">
        <v>2152</v>
      </c>
      <c r="DM468" s="136" t="s">
        <v>2364</v>
      </c>
      <c r="DN468" s="144">
        <v>1593</v>
      </c>
    </row>
    <row r="469" spans="1:118" x14ac:dyDescent="0.25">
      <c r="A469" s="81" t="s">
        <v>772</v>
      </c>
      <c r="B469" s="81" t="s">
        <v>773</v>
      </c>
      <c r="C469" s="81">
        <v>6</v>
      </c>
      <c r="D469" s="81" t="s">
        <v>436</v>
      </c>
      <c r="E469" s="81" t="s">
        <v>1709</v>
      </c>
      <c r="F469" s="81">
        <v>1297</v>
      </c>
      <c r="H469" s="81" t="s">
        <v>751</v>
      </c>
      <c r="I469" s="81" t="s">
        <v>752</v>
      </c>
      <c r="J469" s="81">
        <v>12</v>
      </c>
      <c r="K469" s="81" t="s">
        <v>436</v>
      </c>
      <c r="L469" s="81" t="s">
        <v>1749</v>
      </c>
      <c r="M469" s="81">
        <v>1251</v>
      </c>
      <c r="O469" s="81" t="s">
        <v>747</v>
      </c>
      <c r="P469" s="81" t="s">
        <v>748</v>
      </c>
      <c r="Q469" s="81">
        <v>12</v>
      </c>
      <c r="R469" s="81" t="s">
        <v>436</v>
      </c>
      <c r="S469" s="81" t="s">
        <v>1235</v>
      </c>
      <c r="T469" s="81">
        <v>1091</v>
      </c>
      <c r="V469" s="81" t="s">
        <v>871</v>
      </c>
      <c r="W469" s="81" t="s">
        <v>872</v>
      </c>
      <c r="X469" s="81">
        <v>12</v>
      </c>
      <c r="Y469" s="81" t="s">
        <v>436</v>
      </c>
      <c r="Z469" s="81" t="s">
        <v>1747</v>
      </c>
      <c r="AA469" s="81">
        <v>1446</v>
      </c>
      <c r="AC469" s="81" t="s">
        <v>798</v>
      </c>
      <c r="AD469" s="81" t="s">
        <v>799</v>
      </c>
      <c r="AE469" s="81">
        <v>12</v>
      </c>
      <c r="AF469" s="81" t="s">
        <v>529</v>
      </c>
      <c r="AG469" s="81" t="s">
        <v>1093</v>
      </c>
      <c r="AH469" s="81">
        <v>1089</v>
      </c>
      <c r="AJ469" s="81" t="s">
        <v>757</v>
      </c>
      <c r="AK469" s="81" t="s">
        <v>758</v>
      </c>
      <c r="AL469" s="81">
        <v>12</v>
      </c>
      <c r="AM469" s="81" t="s">
        <v>529</v>
      </c>
      <c r="AN469" s="81" t="s">
        <v>1116</v>
      </c>
      <c r="AO469" s="81">
        <v>1071</v>
      </c>
      <c r="AQ469" s="81" t="s">
        <v>745</v>
      </c>
      <c r="AR469" s="81" t="s">
        <v>746</v>
      </c>
      <c r="AS469" s="81">
        <v>12</v>
      </c>
      <c r="AT469" s="81" t="s">
        <v>436</v>
      </c>
      <c r="AU469" s="81" t="s">
        <v>1714</v>
      </c>
      <c r="AV469" s="81">
        <v>1009</v>
      </c>
      <c r="AX469" s="81" t="s">
        <v>845</v>
      </c>
      <c r="AY469" s="81" t="s">
        <v>846</v>
      </c>
      <c r="AZ469" s="81">
        <v>12</v>
      </c>
      <c r="BA469" s="81" t="s">
        <v>436</v>
      </c>
      <c r="BB469" s="81" t="s">
        <v>1124</v>
      </c>
      <c r="BC469" s="81">
        <v>1013</v>
      </c>
      <c r="BE469" s="81" t="s">
        <v>812</v>
      </c>
      <c r="BF469" s="81" t="s">
        <v>813</v>
      </c>
      <c r="BG469" s="81">
        <v>6</v>
      </c>
      <c r="BH469" s="81" t="s">
        <v>436</v>
      </c>
      <c r="BI469" s="81" t="s">
        <v>1106</v>
      </c>
      <c r="BJ469" s="81">
        <v>1295</v>
      </c>
      <c r="BL469" s="81" t="s">
        <v>772</v>
      </c>
      <c r="BM469" s="81" t="s">
        <v>773</v>
      </c>
      <c r="BN469" s="81">
        <v>4</v>
      </c>
      <c r="BO469" s="81" t="s">
        <v>529</v>
      </c>
      <c r="BP469" s="81" t="s">
        <v>1178</v>
      </c>
      <c r="BQ469" s="81">
        <v>1431</v>
      </c>
      <c r="BS469" s="81" t="s">
        <v>2319</v>
      </c>
      <c r="BT469" s="81" t="s">
        <v>844</v>
      </c>
      <c r="BU469" s="81">
        <v>4</v>
      </c>
      <c r="BV469" s="81" t="s">
        <v>437</v>
      </c>
      <c r="BW469" s="81" t="s">
        <v>1171</v>
      </c>
      <c r="BX469" s="81">
        <v>1351</v>
      </c>
      <c r="BZ469" s="81" t="s">
        <v>891</v>
      </c>
      <c r="CA469" s="81" t="s">
        <v>892</v>
      </c>
      <c r="CB469" s="81">
        <v>12</v>
      </c>
      <c r="CC469" s="81" t="s">
        <v>436</v>
      </c>
      <c r="CD469" s="81" t="s">
        <v>1163</v>
      </c>
      <c r="CE469" s="81">
        <v>1186</v>
      </c>
      <c r="CG469" s="81" t="s">
        <v>845</v>
      </c>
      <c r="CH469" s="81" t="s">
        <v>846</v>
      </c>
      <c r="CI469" s="81">
        <v>4</v>
      </c>
      <c r="CJ469" s="81" t="s">
        <v>436</v>
      </c>
      <c r="CK469" s="81" t="s">
        <v>1152</v>
      </c>
      <c r="CL469" s="81">
        <v>1013</v>
      </c>
      <c r="CN469" s="81" t="s">
        <v>727</v>
      </c>
      <c r="CO469" s="81" t="s">
        <v>728</v>
      </c>
      <c r="CP469" s="81">
        <v>4</v>
      </c>
      <c r="CQ469" s="81" t="s">
        <v>436</v>
      </c>
      <c r="CR469" s="81" t="s">
        <v>2198</v>
      </c>
      <c r="CS469" s="81">
        <v>1587</v>
      </c>
      <c r="CU469" s="136" t="s">
        <v>814</v>
      </c>
      <c r="CV469" s="136" t="s">
        <v>815</v>
      </c>
      <c r="CW469" s="137">
        <v>24</v>
      </c>
      <c r="CX469" s="136" t="s">
        <v>2152</v>
      </c>
      <c r="CY469" s="136" t="s">
        <v>2364</v>
      </c>
      <c r="CZ469" s="138">
        <v>1593</v>
      </c>
      <c r="DB469" s="136" t="s">
        <v>745</v>
      </c>
      <c r="DC469" s="136" t="s">
        <v>746</v>
      </c>
      <c r="DD469" s="137">
        <v>12</v>
      </c>
      <c r="DE469" s="136" t="s">
        <v>436</v>
      </c>
      <c r="DF469" s="136" t="s">
        <v>1136</v>
      </c>
      <c r="DG469" s="144">
        <v>1313</v>
      </c>
      <c r="DI469" s="136" t="s">
        <v>875</v>
      </c>
      <c r="DJ469" s="136" t="s">
        <v>876</v>
      </c>
      <c r="DK469" s="137">
        <v>2</v>
      </c>
      <c r="DL469" s="136" t="s">
        <v>529</v>
      </c>
      <c r="DM469" s="136" t="s">
        <v>1133</v>
      </c>
      <c r="DN469" s="144">
        <v>1023</v>
      </c>
    </row>
    <row r="470" spans="1:118" x14ac:dyDescent="0.25">
      <c r="A470" s="81" t="s">
        <v>816</v>
      </c>
      <c r="B470" s="81" t="s">
        <v>817</v>
      </c>
      <c r="C470" s="81">
        <v>6</v>
      </c>
      <c r="D470" s="81" t="s">
        <v>436</v>
      </c>
      <c r="E470" s="81" t="s">
        <v>1709</v>
      </c>
      <c r="F470" s="81">
        <v>1297</v>
      </c>
      <c r="H470" s="81" t="s">
        <v>1043</v>
      </c>
      <c r="I470" s="81" t="s">
        <v>1044</v>
      </c>
      <c r="J470" s="81">
        <v>12</v>
      </c>
      <c r="K470" s="81" t="s">
        <v>436</v>
      </c>
      <c r="L470" s="81" t="s">
        <v>1749</v>
      </c>
      <c r="M470" s="81">
        <v>1251</v>
      </c>
      <c r="O470" s="81" t="s">
        <v>940</v>
      </c>
      <c r="P470" s="81" t="s">
        <v>941</v>
      </c>
      <c r="Q470" s="81">
        <v>12</v>
      </c>
      <c r="R470" s="81" t="s">
        <v>436</v>
      </c>
      <c r="S470" s="81" t="s">
        <v>1235</v>
      </c>
      <c r="T470" s="81">
        <v>1091</v>
      </c>
      <c r="V470" s="81" t="s">
        <v>782</v>
      </c>
      <c r="W470" s="81" t="s">
        <v>783</v>
      </c>
      <c r="X470" s="81">
        <v>12</v>
      </c>
      <c r="Y470" s="81" t="s">
        <v>436</v>
      </c>
      <c r="Z470" s="81" t="s">
        <v>1747</v>
      </c>
      <c r="AA470" s="81">
        <v>1446</v>
      </c>
      <c r="AC470" s="81" t="s">
        <v>1026</v>
      </c>
      <c r="AD470" s="81" t="s">
        <v>1027</v>
      </c>
      <c r="AE470" s="81">
        <v>12</v>
      </c>
      <c r="AF470" s="81" t="s">
        <v>529</v>
      </c>
      <c r="AG470" s="81" t="s">
        <v>1093</v>
      </c>
      <c r="AH470" s="81">
        <v>1089</v>
      </c>
      <c r="AJ470" s="81" t="s">
        <v>770</v>
      </c>
      <c r="AK470" s="81" t="s">
        <v>771</v>
      </c>
      <c r="AL470" s="81">
        <v>4</v>
      </c>
      <c r="AM470" s="81" t="s">
        <v>529</v>
      </c>
      <c r="AN470" s="81" t="s">
        <v>1116</v>
      </c>
      <c r="AO470" s="81">
        <v>1071</v>
      </c>
      <c r="AQ470" s="81" t="s">
        <v>826</v>
      </c>
      <c r="AR470" s="81" t="s">
        <v>827</v>
      </c>
      <c r="AS470" s="81">
        <v>12</v>
      </c>
      <c r="AT470" s="81" t="s">
        <v>436</v>
      </c>
      <c r="AU470" s="81" t="s">
        <v>1714</v>
      </c>
      <c r="AV470" s="81">
        <v>1009</v>
      </c>
      <c r="AX470" s="81" t="s">
        <v>845</v>
      </c>
      <c r="AY470" s="81" t="s">
        <v>846</v>
      </c>
      <c r="AZ470" s="81">
        <v>72</v>
      </c>
      <c r="BA470" s="81" t="s">
        <v>1173</v>
      </c>
      <c r="BB470" s="81" t="s">
        <v>1174</v>
      </c>
      <c r="BC470" s="81">
        <v>0</v>
      </c>
      <c r="BE470" s="81" t="s">
        <v>830</v>
      </c>
      <c r="BF470" s="81" t="s">
        <v>831</v>
      </c>
      <c r="BG470" s="81">
        <v>30</v>
      </c>
      <c r="BH470" s="81" t="s">
        <v>436</v>
      </c>
      <c r="BI470" s="81" t="s">
        <v>1106</v>
      </c>
      <c r="BJ470" s="81">
        <v>1295</v>
      </c>
      <c r="BL470" s="81" t="s">
        <v>948</v>
      </c>
      <c r="BM470" s="81" t="s">
        <v>949</v>
      </c>
      <c r="BN470" s="81">
        <v>4</v>
      </c>
      <c r="BO470" s="81" t="s">
        <v>529</v>
      </c>
      <c r="BP470" s="81" t="s">
        <v>1178</v>
      </c>
      <c r="BQ470" s="81">
        <v>1431</v>
      </c>
      <c r="BS470" s="81" t="s">
        <v>858</v>
      </c>
      <c r="BT470" s="81" t="s">
        <v>859</v>
      </c>
      <c r="BU470" s="81">
        <v>4</v>
      </c>
      <c r="BV470" s="81" t="s">
        <v>437</v>
      </c>
      <c r="BW470" s="81" t="s">
        <v>1171</v>
      </c>
      <c r="BX470" s="81">
        <v>1351</v>
      </c>
      <c r="BZ470" s="81" t="s">
        <v>895</v>
      </c>
      <c r="CA470" s="81" t="s">
        <v>896</v>
      </c>
      <c r="CB470" s="81">
        <v>12</v>
      </c>
      <c r="CC470" s="81" t="s">
        <v>436</v>
      </c>
      <c r="CD470" s="81" t="s">
        <v>1163</v>
      </c>
      <c r="CE470" s="81">
        <v>1186</v>
      </c>
      <c r="CG470" s="81" t="s">
        <v>768</v>
      </c>
      <c r="CH470" s="81" t="s">
        <v>769</v>
      </c>
      <c r="CI470" s="81">
        <v>2</v>
      </c>
      <c r="CJ470" s="81" t="s">
        <v>436</v>
      </c>
      <c r="CK470" s="81" t="s">
        <v>1152</v>
      </c>
      <c r="CL470" s="81">
        <v>1013</v>
      </c>
      <c r="CN470" s="81" t="s">
        <v>842</v>
      </c>
      <c r="CO470" s="81" t="s">
        <v>843</v>
      </c>
      <c r="CP470" s="81">
        <v>18</v>
      </c>
      <c r="CQ470" s="81" t="s">
        <v>1173</v>
      </c>
      <c r="CR470" s="81" t="s">
        <v>1174</v>
      </c>
      <c r="CS470" s="81">
        <v>0</v>
      </c>
      <c r="CU470" s="136" t="s">
        <v>806</v>
      </c>
      <c r="CV470" s="136" t="s">
        <v>807</v>
      </c>
      <c r="CW470" s="137">
        <v>12</v>
      </c>
      <c r="CX470" s="136" t="s">
        <v>2152</v>
      </c>
      <c r="CY470" s="136" t="s">
        <v>2364</v>
      </c>
      <c r="CZ470" s="138">
        <v>1593</v>
      </c>
      <c r="DB470" s="136" t="s">
        <v>745</v>
      </c>
      <c r="DC470" s="136" t="s">
        <v>746</v>
      </c>
      <c r="DD470" s="137">
        <v>12</v>
      </c>
      <c r="DE470" s="136" t="s">
        <v>436</v>
      </c>
      <c r="DF470" s="136" t="s">
        <v>552</v>
      </c>
      <c r="DG470" s="144">
        <v>1116</v>
      </c>
      <c r="DI470" s="136" t="s">
        <v>875</v>
      </c>
      <c r="DJ470" s="136" t="s">
        <v>876</v>
      </c>
      <c r="DK470" s="137">
        <v>4</v>
      </c>
      <c r="DL470" s="136" t="s">
        <v>436</v>
      </c>
      <c r="DM470" s="136" t="s">
        <v>2407</v>
      </c>
      <c r="DN470" s="144">
        <v>1117</v>
      </c>
    </row>
    <row r="471" spans="1:118" x14ac:dyDescent="0.25">
      <c r="A471" s="81" t="s">
        <v>864</v>
      </c>
      <c r="B471" s="81" t="s">
        <v>865</v>
      </c>
      <c r="C471" s="81">
        <v>4</v>
      </c>
      <c r="D471" s="81" t="s">
        <v>436</v>
      </c>
      <c r="E471" s="81" t="s">
        <v>1709</v>
      </c>
      <c r="F471" s="81">
        <v>1297</v>
      </c>
      <c r="H471" s="81" t="s">
        <v>798</v>
      </c>
      <c r="I471" s="81" t="s">
        <v>799</v>
      </c>
      <c r="J471" s="81">
        <v>12</v>
      </c>
      <c r="K471" s="81" t="s">
        <v>436</v>
      </c>
      <c r="L471" s="81" t="s">
        <v>1749</v>
      </c>
      <c r="M471" s="81">
        <v>1251</v>
      </c>
      <c r="O471" s="81" t="s">
        <v>973</v>
      </c>
      <c r="P471" s="81" t="s">
        <v>974</v>
      </c>
      <c r="Q471" s="81">
        <v>12</v>
      </c>
      <c r="R471" s="81" t="s">
        <v>436</v>
      </c>
      <c r="S471" s="81" t="s">
        <v>1235</v>
      </c>
      <c r="T471" s="81">
        <v>1091</v>
      </c>
      <c r="V471" s="81" t="s">
        <v>747</v>
      </c>
      <c r="W471" s="81" t="s">
        <v>748</v>
      </c>
      <c r="X471" s="81">
        <v>12</v>
      </c>
      <c r="Y471" s="81" t="s">
        <v>436</v>
      </c>
      <c r="Z471" s="81" t="s">
        <v>1747</v>
      </c>
      <c r="AA471" s="81">
        <v>1446</v>
      </c>
      <c r="AC471" s="81" t="s">
        <v>902</v>
      </c>
      <c r="AD471" s="81" t="s">
        <v>903</v>
      </c>
      <c r="AE471" s="81">
        <v>4</v>
      </c>
      <c r="AF471" s="81" t="s">
        <v>436</v>
      </c>
      <c r="AG471" s="81" t="s">
        <v>1235</v>
      </c>
      <c r="AH471" s="81">
        <v>1091</v>
      </c>
      <c r="AJ471" s="81" t="s">
        <v>816</v>
      </c>
      <c r="AK471" s="81" t="s">
        <v>817</v>
      </c>
      <c r="AL471" s="81">
        <v>4</v>
      </c>
      <c r="AM471" s="81" t="s">
        <v>529</v>
      </c>
      <c r="AN471" s="81" t="s">
        <v>1116</v>
      </c>
      <c r="AO471" s="81">
        <v>1071</v>
      </c>
      <c r="AQ471" s="81" t="s">
        <v>869</v>
      </c>
      <c r="AR471" s="81" t="s">
        <v>870</v>
      </c>
      <c r="AS471" s="81">
        <v>12</v>
      </c>
      <c r="AT471" s="81" t="s">
        <v>529</v>
      </c>
      <c r="AU471" s="81" t="s">
        <v>1162</v>
      </c>
      <c r="AV471" s="81">
        <v>1054</v>
      </c>
      <c r="AX471" s="81" t="s">
        <v>880</v>
      </c>
      <c r="AY471" s="81" t="s">
        <v>881</v>
      </c>
      <c r="AZ471" s="81">
        <v>6</v>
      </c>
      <c r="BA471" s="81" t="s">
        <v>436</v>
      </c>
      <c r="BB471" s="81" t="s">
        <v>2072</v>
      </c>
      <c r="BC471" s="81">
        <v>1562</v>
      </c>
      <c r="BE471" s="81" t="s">
        <v>745</v>
      </c>
      <c r="BF471" s="81" t="s">
        <v>746</v>
      </c>
      <c r="BG471" s="81">
        <v>12</v>
      </c>
      <c r="BH471" s="81" t="s">
        <v>436</v>
      </c>
      <c r="BI471" s="81" t="s">
        <v>1106</v>
      </c>
      <c r="BJ471" s="81">
        <v>1295</v>
      </c>
      <c r="BL471" s="81" t="s">
        <v>880</v>
      </c>
      <c r="BM471" s="81" t="s">
        <v>881</v>
      </c>
      <c r="BN471" s="81">
        <v>4</v>
      </c>
      <c r="BO471" s="81" t="s">
        <v>529</v>
      </c>
      <c r="BP471" s="81" t="s">
        <v>1178</v>
      </c>
      <c r="BQ471" s="81">
        <v>1431</v>
      </c>
      <c r="BS471" s="81" t="s">
        <v>899</v>
      </c>
      <c r="BT471" s="81" t="s">
        <v>900</v>
      </c>
      <c r="BU471" s="81">
        <v>6</v>
      </c>
      <c r="BV471" s="81" t="s">
        <v>437</v>
      </c>
      <c r="BW471" s="81" t="s">
        <v>1171</v>
      </c>
      <c r="BX471" s="81">
        <v>1351</v>
      </c>
      <c r="BZ471" s="81" t="s">
        <v>745</v>
      </c>
      <c r="CA471" s="81" t="s">
        <v>746</v>
      </c>
      <c r="CB471" s="81">
        <v>36</v>
      </c>
      <c r="CC471" s="81" t="s">
        <v>436</v>
      </c>
      <c r="CD471" s="81" t="s">
        <v>1163</v>
      </c>
      <c r="CE471" s="81">
        <v>1186</v>
      </c>
      <c r="CG471" s="81" t="s">
        <v>816</v>
      </c>
      <c r="CH471" s="81" t="s">
        <v>817</v>
      </c>
      <c r="CI471" s="81">
        <v>4</v>
      </c>
      <c r="CJ471" s="81" t="s">
        <v>436</v>
      </c>
      <c r="CK471" s="81" t="s">
        <v>1152</v>
      </c>
      <c r="CL471" s="81">
        <v>1013</v>
      </c>
      <c r="CN471" s="81" t="s">
        <v>729</v>
      </c>
      <c r="CO471" s="81" t="s">
        <v>730</v>
      </c>
      <c r="CP471" s="81">
        <v>3</v>
      </c>
      <c r="CQ471" s="81" t="s">
        <v>529</v>
      </c>
      <c r="CR471" s="81" t="s">
        <v>1836</v>
      </c>
      <c r="CS471" s="81">
        <v>1473</v>
      </c>
      <c r="CU471" s="136" t="s">
        <v>751</v>
      </c>
      <c r="CV471" s="136" t="s">
        <v>752</v>
      </c>
      <c r="CW471" s="137">
        <v>24</v>
      </c>
      <c r="CX471" s="136" t="s">
        <v>2152</v>
      </c>
      <c r="CY471" s="136" t="s">
        <v>2364</v>
      </c>
      <c r="CZ471" s="138">
        <v>1593</v>
      </c>
      <c r="DB471" s="136" t="s">
        <v>745</v>
      </c>
      <c r="DC471" s="136" t="s">
        <v>746</v>
      </c>
      <c r="DD471" s="137">
        <v>12</v>
      </c>
      <c r="DE471" s="136" t="s">
        <v>436</v>
      </c>
      <c r="DF471" s="136" t="s">
        <v>2060</v>
      </c>
      <c r="DG471" s="144">
        <v>1098</v>
      </c>
      <c r="DI471" s="136" t="s">
        <v>875</v>
      </c>
      <c r="DJ471" s="136" t="s">
        <v>876</v>
      </c>
      <c r="DK471" s="137">
        <v>4</v>
      </c>
      <c r="DL471" s="136" t="s">
        <v>436</v>
      </c>
      <c r="DM471" s="136" t="s">
        <v>1189</v>
      </c>
      <c r="DN471" s="144">
        <v>1262</v>
      </c>
    </row>
    <row r="472" spans="1:118" x14ac:dyDescent="0.25">
      <c r="A472" s="81" t="s">
        <v>852</v>
      </c>
      <c r="B472" s="81" t="s">
        <v>853</v>
      </c>
      <c r="C472" s="81">
        <v>12</v>
      </c>
      <c r="D472" s="81" t="s">
        <v>436</v>
      </c>
      <c r="E472" s="81" t="s">
        <v>1709</v>
      </c>
      <c r="F472" s="81">
        <v>1297</v>
      </c>
      <c r="H472" s="81" t="s">
        <v>992</v>
      </c>
      <c r="I472" s="81" t="s">
        <v>993</v>
      </c>
      <c r="J472" s="81">
        <v>24</v>
      </c>
      <c r="K472" s="81" t="s">
        <v>436</v>
      </c>
      <c r="L472" s="81" t="s">
        <v>1749</v>
      </c>
      <c r="M472" s="81">
        <v>1251</v>
      </c>
      <c r="O472" s="81" t="s">
        <v>899</v>
      </c>
      <c r="P472" s="81" t="s">
        <v>900</v>
      </c>
      <c r="Q472" s="81">
        <v>2</v>
      </c>
      <c r="R472" s="81" t="s">
        <v>436</v>
      </c>
      <c r="S472" s="81" t="s">
        <v>1235</v>
      </c>
      <c r="T472" s="81">
        <v>1091</v>
      </c>
      <c r="V472" s="81" t="s">
        <v>804</v>
      </c>
      <c r="W472" s="81" t="s">
        <v>805</v>
      </c>
      <c r="X472" s="81">
        <v>24</v>
      </c>
      <c r="Y472" s="81" t="s">
        <v>436</v>
      </c>
      <c r="Z472" s="81" t="s">
        <v>1747</v>
      </c>
      <c r="AA472" s="81">
        <v>1446</v>
      </c>
      <c r="AC472" s="81" t="s">
        <v>977</v>
      </c>
      <c r="AD472" s="81" t="s">
        <v>978</v>
      </c>
      <c r="AE472" s="81">
        <v>12</v>
      </c>
      <c r="AF472" s="81" t="s">
        <v>529</v>
      </c>
      <c r="AG472" s="81" t="s">
        <v>1206</v>
      </c>
      <c r="AH472" s="81">
        <v>1037</v>
      </c>
      <c r="AJ472" s="81" t="s">
        <v>757</v>
      </c>
      <c r="AK472" s="81" t="s">
        <v>758</v>
      </c>
      <c r="AL472" s="81">
        <v>12</v>
      </c>
      <c r="AM472" s="81" t="s">
        <v>529</v>
      </c>
      <c r="AN472" s="81" t="s">
        <v>1117</v>
      </c>
      <c r="AO472" s="81">
        <v>1544</v>
      </c>
      <c r="AQ472" s="81" t="s">
        <v>810</v>
      </c>
      <c r="AR472" s="81" t="s">
        <v>811</v>
      </c>
      <c r="AS472" s="81">
        <v>6</v>
      </c>
      <c r="AT472" s="81" t="s">
        <v>529</v>
      </c>
      <c r="AU472" s="81" t="s">
        <v>1162</v>
      </c>
      <c r="AV472" s="81">
        <v>1054</v>
      </c>
      <c r="AX472" s="81" t="s">
        <v>880</v>
      </c>
      <c r="AY472" s="81" t="s">
        <v>881</v>
      </c>
      <c r="AZ472" s="81">
        <v>2</v>
      </c>
      <c r="BA472" s="81" t="s">
        <v>529</v>
      </c>
      <c r="BB472" s="81" t="s">
        <v>1694</v>
      </c>
      <c r="BC472" s="81">
        <v>1504</v>
      </c>
      <c r="BE472" s="81" t="s">
        <v>926</v>
      </c>
      <c r="BF472" s="81" t="s">
        <v>927</v>
      </c>
      <c r="BG472" s="81">
        <v>6</v>
      </c>
      <c r="BH472" s="81" t="s">
        <v>529</v>
      </c>
      <c r="BI472" s="81" t="s">
        <v>1157</v>
      </c>
      <c r="BJ472" s="81">
        <v>1399</v>
      </c>
      <c r="BL472" s="81" t="s">
        <v>832</v>
      </c>
      <c r="BM472" s="81" t="s">
        <v>833</v>
      </c>
      <c r="BN472" s="81">
        <v>2</v>
      </c>
      <c r="BO472" s="81" t="s">
        <v>437</v>
      </c>
      <c r="BP472" s="81" t="s">
        <v>2174</v>
      </c>
      <c r="BQ472" s="81">
        <v>1147</v>
      </c>
      <c r="BS472" s="81" t="s">
        <v>800</v>
      </c>
      <c r="BT472" s="81" t="s">
        <v>801</v>
      </c>
      <c r="BU472" s="81">
        <v>6</v>
      </c>
      <c r="BV472" s="81" t="s">
        <v>437</v>
      </c>
      <c r="BW472" s="81" t="s">
        <v>1171</v>
      </c>
      <c r="BX472" s="81">
        <v>1351</v>
      </c>
      <c r="BZ472" s="81" t="s">
        <v>908</v>
      </c>
      <c r="CA472" s="81" t="s">
        <v>909</v>
      </c>
      <c r="CB472" s="81">
        <v>12</v>
      </c>
      <c r="CC472" s="81" t="s">
        <v>436</v>
      </c>
      <c r="CD472" s="81" t="s">
        <v>1163</v>
      </c>
      <c r="CE472" s="81">
        <v>1186</v>
      </c>
      <c r="CG472" s="81" t="s">
        <v>737</v>
      </c>
      <c r="CH472" s="81" t="s">
        <v>738</v>
      </c>
      <c r="CI472" s="81">
        <v>4</v>
      </c>
      <c r="CJ472" s="81" t="s">
        <v>436</v>
      </c>
      <c r="CK472" s="81" t="s">
        <v>1152</v>
      </c>
      <c r="CL472" s="81">
        <v>1013</v>
      </c>
      <c r="CN472" s="81" t="s">
        <v>772</v>
      </c>
      <c r="CO472" s="81" t="s">
        <v>773</v>
      </c>
      <c r="CP472" s="81">
        <v>36</v>
      </c>
      <c r="CQ472" s="81" t="s">
        <v>1173</v>
      </c>
      <c r="CR472" s="81" t="s">
        <v>1174</v>
      </c>
      <c r="CS472" s="81">
        <v>0</v>
      </c>
      <c r="CU472" s="136" t="s">
        <v>1026</v>
      </c>
      <c r="CV472" s="136" t="s">
        <v>1027</v>
      </c>
      <c r="CW472" s="137">
        <v>12</v>
      </c>
      <c r="CX472" s="136" t="s">
        <v>2152</v>
      </c>
      <c r="CY472" s="136" t="s">
        <v>2364</v>
      </c>
      <c r="CZ472" s="138">
        <v>1593</v>
      </c>
      <c r="DB472" s="136" t="s">
        <v>745</v>
      </c>
      <c r="DC472" s="136" t="s">
        <v>746</v>
      </c>
      <c r="DD472" s="137">
        <v>12</v>
      </c>
      <c r="DE472" s="136" t="s">
        <v>436</v>
      </c>
      <c r="DF472" s="136" t="s">
        <v>1764</v>
      </c>
      <c r="DG472" s="144">
        <v>1435</v>
      </c>
      <c r="DI472" s="136" t="s">
        <v>875</v>
      </c>
      <c r="DJ472" s="136" t="s">
        <v>876</v>
      </c>
      <c r="DK472" s="137">
        <v>10</v>
      </c>
      <c r="DL472" s="136" t="s">
        <v>437</v>
      </c>
      <c r="DM472" s="136" t="s">
        <v>1181</v>
      </c>
      <c r="DN472" s="144">
        <v>1044</v>
      </c>
    </row>
    <row r="473" spans="1:118" x14ac:dyDescent="0.25">
      <c r="A473" s="81" t="s">
        <v>804</v>
      </c>
      <c r="B473" s="81" t="s">
        <v>805</v>
      </c>
      <c r="C473" s="81">
        <v>12</v>
      </c>
      <c r="D473" s="81" t="s">
        <v>436</v>
      </c>
      <c r="E473" s="81" t="s">
        <v>1709</v>
      </c>
      <c r="F473" s="81">
        <v>1297</v>
      </c>
      <c r="H473" s="81" t="s">
        <v>804</v>
      </c>
      <c r="I473" s="81" t="s">
        <v>805</v>
      </c>
      <c r="J473" s="81">
        <v>24</v>
      </c>
      <c r="K473" s="81" t="s">
        <v>436</v>
      </c>
      <c r="L473" s="81" t="s">
        <v>1749</v>
      </c>
      <c r="M473" s="81">
        <v>1251</v>
      </c>
      <c r="O473" s="81" t="s">
        <v>1041</v>
      </c>
      <c r="P473" s="81" t="s">
        <v>1042</v>
      </c>
      <c r="Q473" s="81">
        <v>12</v>
      </c>
      <c r="R473" s="81" t="s">
        <v>436</v>
      </c>
      <c r="S473" s="81" t="s">
        <v>1235</v>
      </c>
      <c r="T473" s="81">
        <v>1091</v>
      </c>
      <c r="V473" s="81" t="s">
        <v>852</v>
      </c>
      <c r="W473" s="81" t="s">
        <v>853</v>
      </c>
      <c r="X473" s="81">
        <v>24</v>
      </c>
      <c r="Y473" s="81" t="s">
        <v>436</v>
      </c>
      <c r="Z473" s="81" t="s">
        <v>1747</v>
      </c>
      <c r="AA473" s="81">
        <v>1446</v>
      </c>
      <c r="AC473" s="81" t="s">
        <v>965</v>
      </c>
      <c r="AD473" s="81" t="s">
        <v>966</v>
      </c>
      <c r="AE473" s="81">
        <v>12</v>
      </c>
      <c r="AF473" s="81" t="s">
        <v>529</v>
      </c>
      <c r="AG473" s="81" t="s">
        <v>1093</v>
      </c>
      <c r="AH473" s="81">
        <v>1089</v>
      </c>
      <c r="AJ473" s="81" t="s">
        <v>869</v>
      </c>
      <c r="AK473" s="81" t="s">
        <v>870</v>
      </c>
      <c r="AL473" s="81">
        <v>12</v>
      </c>
      <c r="AM473" s="81" t="s">
        <v>529</v>
      </c>
      <c r="AN473" s="81" t="s">
        <v>1117</v>
      </c>
      <c r="AO473" s="81">
        <v>1544</v>
      </c>
      <c r="AQ473" s="81" t="s">
        <v>727</v>
      </c>
      <c r="AR473" s="81" t="s">
        <v>728</v>
      </c>
      <c r="AS473" s="81">
        <v>4</v>
      </c>
      <c r="AT473" s="81" t="s">
        <v>529</v>
      </c>
      <c r="AU473" s="81" t="s">
        <v>1162</v>
      </c>
      <c r="AV473" s="81">
        <v>1054</v>
      </c>
      <c r="AX473" s="81" t="s">
        <v>880</v>
      </c>
      <c r="AY473" s="81" t="s">
        <v>881</v>
      </c>
      <c r="AZ473" s="81">
        <v>12</v>
      </c>
      <c r="BA473" s="81" t="s">
        <v>1768</v>
      </c>
      <c r="BB473" s="81" t="s">
        <v>1769</v>
      </c>
      <c r="BC473" s="81">
        <v>1416</v>
      </c>
      <c r="BE473" s="81" t="s">
        <v>2227</v>
      </c>
      <c r="BF473" s="81" t="s">
        <v>882</v>
      </c>
      <c r="BG473" s="81">
        <v>6</v>
      </c>
      <c r="BH473" s="81" t="s">
        <v>529</v>
      </c>
      <c r="BI473" s="81" t="s">
        <v>1157</v>
      </c>
      <c r="BJ473" s="81">
        <v>1399</v>
      </c>
      <c r="BL473" s="81" t="s">
        <v>772</v>
      </c>
      <c r="BM473" s="81" t="s">
        <v>773</v>
      </c>
      <c r="BN473" s="81">
        <v>6</v>
      </c>
      <c r="BO473" s="81" t="s">
        <v>529</v>
      </c>
      <c r="BP473" s="81" t="s">
        <v>1150</v>
      </c>
      <c r="BQ473" s="81">
        <v>1185</v>
      </c>
      <c r="BS473" s="81" t="s">
        <v>832</v>
      </c>
      <c r="BT473" s="81" t="s">
        <v>833</v>
      </c>
      <c r="BU473" s="81">
        <v>2</v>
      </c>
      <c r="BV473" s="81" t="s">
        <v>436</v>
      </c>
      <c r="BW473" s="81" t="s">
        <v>1828</v>
      </c>
      <c r="BX473" s="81">
        <v>1413</v>
      </c>
      <c r="BZ473" s="81" t="s">
        <v>755</v>
      </c>
      <c r="CA473" s="81" t="s">
        <v>756</v>
      </c>
      <c r="CB473" s="81">
        <v>24</v>
      </c>
      <c r="CC473" s="81" t="s">
        <v>437</v>
      </c>
      <c r="CD473" s="81" t="s">
        <v>1186</v>
      </c>
      <c r="CE473" s="81">
        <v>1043</v>
      </c>
      <c r="CG473" s="81" t="s">
        <v>729</v>
      </c>
      <c r="CH473" s="81" t="s">
        <v>730</v>
      </c>
      <c r="CI473" s="81">
        <v>4</v>
      </c>
      <c r="CJ473" s="81" t="s">
        <v>436</v>
      </c>
      <c r="CK473" s="81" t="s">
        <v>1152</v>
      </c>
      <c r="CL473" s="81">
        <v>1013</v>
      </c>
      <c r="CN473" s="81" t="s">
        <v>873</v>
      </c>
      <c r="CO473" s="81" t="s">
        <v>874</v>
      </c>
      <c r="CP473" s="81">
        <v>24</v>
      </c>
      <c r="CQ473" s="81" t="s">
        <v>1173</v>
      </c>
      <c r="CR473" s="81" t="s">
        <v>1174</v>
      </c>
      <c r="CS473" s="81">
        <v>0</v>
      </c>
      <c r="CU473" s="136" t="s">
        <v>960</v>
      </c>
      <c r="CV473" s="136" t="s">
        <v>961</v>
      </c>
      <c r="CW473" s="137">
        <v>12</v>
      </c>
      <c r="CX473" s="136" t="s">
        <v>2152</v>
      </c>
      <c r="CY473" s="136" t="s">
        <v>2364</v>
      </c>
      <c r="CZ473" s="138">
        <v>1593</v>
      </c>
      <c r="DB473" s="136" t="s">
        <v>745</v>
      </c>
      <c r="DC473" s="136" t="s">
        <v>746</v>
      </c>
      <c r="DD473" s="137">
        <v>48</v>
      </c>
      <c r="DE473" s="136" t="s">
        <v>436</v>
      </c>
      <c r="DF473" s="136" t="s">
        <v>1834</v>
      </c>
      <c r="DG473" s="144">
        <v>1163</v>
      </c>
      <c r="DI473" s="136" t="s">
        <v>875</v>
      </c>
      <c r="DJ473" s="136" t="s">
        <v>876</v>
      </c>
      <c r="DK473" s="137">
        <v>4</v>
      </c>
      <c r="DL473" s="136" t="s">
        <v>437</v>
      </c>
      <c r="DM473" s="136" t="s">
        <v>2408</v>
      </c>
      <c r="DN473" s="144">
        <v>1108</v>
      </c>
    </row>
    <row r="474" spans="1:118" x14ac:dyDescent="0.25">
      <c r="A474" s="81" t="s">
        <v>745</v>
      </c>
      <c r="B474" s="81" t="s">
        <v>746</v>
      </c>
      <c r="C474" s="81">
        <v>12</v>
      </c>
      <c r="D474" s="81" t="s">
        <v>436</v>
      </c>
      <c r="E474" s="81" t="s">
        <v>1709</v>
      </c>
      <c r="F474" s="81">
        <v>1297</v>
      </c>
      <c r="H474" s="81" t="s">
        <v>869</v>
      </c>
      <c r="I474" s="81" t="s">
        <v>870</v>
      </c>
      <c r="J474" s="81">
        <v>24</v>
      </c>
      <c r="K474" s="81" t="s">
        <v>436</v>
      </c>
      <c r="L474" s="81" t="s">
        <v>1749</v>
      </c>
      <c r="M474" s="81">
        <v>1251</v>
      </c>
      <c r="O474" s="81" t="s">
        <v>869</v>
      </c>
      <c r="P474" s="81" t="s">
        <v>870</v>
      </c>
      <c r="Q474" s="81">
        <v>12</v>
      </c>
      <c r="R474" s="81" t="s">
        <v>436</v>
      </c>
      <c r="S474" s="81" t="s">
        <v>1235</v>
      </c>
      <c r="T474" s="81">
        <v>1091</v>
      </c>
      <c r="V474" s="81" t="s">
        <v>804</v>
      </c>
      <c r="W474" s="81" t="s">
        <v>805</v>
      </c>
      <c r="X474" s="81">
        <v>48</v>
      </c>
      <c r="Y474" s="81" t="s">
        <v>436</v>
      </c>
      <c r="Z474" s="81" t="s">
        <v>1747</v>
      </c>
      <c r="AA474" s="81">
        <v>1446</v>
      </c>
      <c r="AC474" s="81" t="s">
        <v>942</v>
      </c>
      <c r="AD474" s="81" t="s">
        <v>943</v>
      </c>
      <c r="AE474" s="81">
        <v>12</v>
      </c>
      <c r="AF474" s="81" t="s">
        <v>529</v>
      </c>
      <c r="AG474" s="81" t="s">
        <v>1761</v>
      </c>
      <c r="AH474" s="81">
        <v>1221</v>
      </c>
      <c r="AJ474" s="81" t="s">
        <v>770</v>
      </c>
      <c r="AK474" s="81" t="s">
        <v>771</v>
      </c>
      <c r="AL474" s="81">
        <v>4</v>
      </c>
      <c r="AM474" s="81" t="s">
        <v>529</v>
      </c>
      <c r="AN474" s="81" t="s">
        <v>1117</v>
      </c>
      <c r="AO474" s="81">
        <v>1544</v>
      </c>
      <c r="AQ474" s="81" t="s">
        <v>729</v>
      </c>
      <c r="AR474" s="81" t="s">
        <v>730</v>
      </c>
      <c r="AS474" s="81">
        <v>4</v>
      </c>
      <c r="AT474" s="81" t="s">
        <v>529</v>
      </c>
      <c r="AU474" s="81" t="s">
        <v>1162</v>
      </c>
      <c r="AV474" s="81">
        <v>1054</v>
      </c>
      <c r="AX474" s="81" t="s">
        <v>880</v>
      </c>
      <c r="AY474" s="81" t="s">
        <v>881</v>
      </c>
      <c r="AZ474" s="81">
        <v>12</v>
      </c>
      <c r="BA474" s="81" t="s">
        <v>436</v>
      </c>
      <c r="BB474" s="81" t="s">
        <v>1696</v>
      </c>
      <c r="BC474" s="81">
        <v>1390</v>
      </c>
      <c r="BE474" s="81" t="s">
        <v>2230</v>
      </c>
      <c r="BF474" s="81" t="s">
        <v>866</v>
      </c>
      <c r="BG474" s="81">
        <v>6</v>
      </c>
      <c r="BH474" s="81" t="s">
        <v>529</v>
      </c>
      <c r="BI474" s="81" t="s">
        <v>1157</v>
      </c>
      <c r="BJ474" s="81">
        <v>1399</v>
      </c>
      <c r="BL474" s="81" t="s">
        <v>860</v>
      </c>
      <c r="BM474" s="81" t="s">
        <v>861</v>
      </c>
      <c r="BN474" s="81">
        <v>12</v>
      </c>
      <c r="BO474" s="81" t="s">
        <v>529</v>
      </c>
      <c r="BP474" s="81" t="s">
        <v>1150</v>
      </c>
      <c r="BQ474" s="81">
        <v>1185</v>
      </c>
      <c r="BS474" s="81" t="s">
        <v>906</v>
      </c>
      <c r="BT474" s="81" t="s">
        <v>907</v>
      </c>
      <c r="BU474" s="81">
        <v>6</v>
      </c>
      <c r="BV474" s="81" t="s">
        <v>529</v>
      </c>
      <c r="BW474" s="81" t="s">
        <v>1169</v>
      </c>
      <c r="BX474" s="81">
        <v>1440</v>
      </c>
      <c r="BZ474" s="81" t="s">
        <v>757</v>
      </c>
      <c r="CA474" s="81" t="s">
        <v>758</v>
      </c>
      <c r="CB474" s="81">
        <v>12</v>
      </c>
      <c r="CC474" s="81" t="s">
        <v>437</v>
      </c>
      <c r="CD474" s="81" t="s">
        <v>1186</v>
      </c>
      <c r="CE474" s="81">
        <v>1043</v>
      </c>
      <c r="CG474" s="81" t="s">
        <v>997</v>
      </c>
      <c r="CH474" s="81" t="s">
        <v>998</v>
      </c>
      <c r="CI474" s="81">
        <v>3</v>
      </c>
      <c r="CJ474" s="81" t="s">
        <v>529</v>
      </c>
      <c r="CK474" s="81" t="s">
        <v>1162</v>
      </c>
      <c r="CL474" s="81">
        <v>1054</v>
      </c>
      <c r="CN474" s="81" t="s">
        <v>860</v>
      </c>
      <c r="CO474" s="81" t="s">
        <v>861</v>
      </c>
      <c r="CP474" s="81">
        <v>12</v>
      </c>
      <c r="CQ474" s="81" t="s">
        <v>437</v>
      </c>
      <c r="CR474" s="81" t="s">
        <v>2312</v>
      </c>
      <c r="CS474" s="81">
        <v>1247</v>
      </c>
      <c r="CU474" s="136" t="s">
        <v>979</v>
      </c>
      <c r="CV474" s="136" t="s">
        <v>980</v>
      </c>
      <c r="CW474" s="137">
        <v>12</v>
      </c>
      <c r="CX474" s="136" t="s">
        <v>2152</v>
      </c>
      <c r="CY474" s="136" t="s">
        <v>2364</v>
      </c>
      <c r="CZ474" s="138">
        <v>1593</v>
      </c>
      <c r="DB474" s="136" t="s">
        <v>745</v>
      </c>
      <c r="DC474" s="136" t="s">
        <v>746</v>
      </c>
      <c r="DD474" s="137">
        <v>12</v>
      </c>
      <c r="DE474" s="136" t="s">
        <v>436</v>
      </c>
      <c r="DF474" s="136" t="s">
        <v>2221</v>
      </c>
      <c r="DG474" s="144">
        <v>1392</v>
      </c>
      <c r="DI474" s="136" t="s">
        <v>875</v>
      </c>
      <c r="DJ474" s="136" t="s">
        <v>876</v>
      </c>
      <c r="DK474" s="137">
        <v>4</v>
      </c>
      <c r="DL474" s="136" t="s">
        <v>529</v>
      </c>
      <c r="DM474" s="136" t="s">
        <v>2127</v>
      </c>
      <c r="DN474" s="144">
        <v>1573</v>
      </c>
    </row>
    <row r="475" spans="1:118" x14ac:dyDescent="0.25">
      <c r="A475" s="81" t="s">
        <v>1041</v>
      </c>
      <c r="B475" s="81" t="s">
        <v>1935</v>
      </c>
      <c r="C475" s="81">
        <v>12</v>
      </c>
      <c r="D475" s="81" t="s">
        <v>529</v>
      </c>
      <c r="E475" s="81" t="s">
        <v>1903</v>
      </c>
      <c r="F475" s="81">
        <v>1296</v>
      </c>
      <c r="H475" s="81" t="s">
        <v>946</v>
      </c>
      <c r="I475" s="81" t="s">
        <v>947</v>
      </c>
      <c r="J475" s="81">
        <v>48</v>
      </c>
      <c r="K475" s="81" t="s">
        <v>436</v>
      </c>
      <c r="L475" s="81" t="s">
        <v>1749</v>
      </c>
      <c r="M475" s="81">
        <v>1251</v>
      </c>
      <c r="O475" s="81" t="s">
        <v>1849</v>
      </c>
      <c r="P475" s="81" t="s">
        <v>1480</v>
      </c>
      <c r="Q475" s="81">
        <v>1</v>
      </c>
      <c r="R475" s="81" t="s">
        <v>436</v>
      </c>
      <c r="S475" s="81" t="s">
        <v>1235</v>
      </c>
      <c r="T475" s="81">
        <v>1091</v>
      </c>
      <c r="V475" s="81" t="s">
        <v>1779</v>
      </c>
      <c r="W475" s="81" t="s">
        <v>1796</v>
      </c>
      <c r="X475" s="81">
        <v>2</v>
      </c>
      <c r="Y475" s="81" t="s">
        <v>529</v>
      </c>
      <c r="Z475" s="81" t="s">
        <v>1802</v>
      </c>
      <c r="AA475" s="81">
        <v>1458</v>
      </c>
      <c r="AC475" s="81" t="s">
        <v>852</v>
      </c>
      <c r="AD475" s="81" t="s">
        <v>853</v>
      </c>
      <c r="AE475" s="81">
        <v>48</v>
      </c>
      <c r="AF475" s="81" t="s">
        <v>436</v>
      </c>
      <c r="AG475" s="81" t="s">
        <v>1223</v>
      </c>
      <c r="AH475" s="81">
        <v>1045</v>
      </c>
      <c r="AJ475" s="81" t="s">
        <v>743</v>
      </c>
      <c r="AK475" s="81" t="s">
        <v>744</v>
      </c>
      <c r="AL475" s="81">
        <v>12</v>
      </c>
      <c r="AM475" s="81" t="s">
        <v>529</v>
      </c>
      <c r="AN475" s="81" t="s">
        <v>1117</v>
      </c>
      <c r="AO475" s="81">
        <v>1544</v>
      </c>
      <c r="AQ475" s="81" t="s">
        <v>745</v>
      </c>
      <c r="AR475" s="81" t="s">
        <v>746</v>
      </c>
      <c r="AS475" s="81">
        <v>12</v>
      </c>
      <c r="AT475" s="81" t="s">
        <v>529</v>
      </c>
      <c r="AU475" s="81" t="s">
        <v>1162</v>
      </c>
      <c r="AV475" s="81">
        <v>1054</v>
      </c>
      <c r="AX475" s="81" t="s">
        <v>880</v>
      </c>
      <c r="AY475" s="81" t="s">
        <v>881</v>
      </c>
      <c r="AZ475" s="81">
        <v>4</v>
      </c>
      <c r="BA475" s="81" t="s">
        <v>437</v>
      </c>
      <c r="BB475" s="81" t="s">
        <v>1193</v>
      </c>
      <c r="BC475" s="81">
        <v>1479</v>
      </c>
      <c r="BE475" s="81" t="s">
        <v>2263</v>
      </c>
      <c r="BF475" s="81" t="s">
        <v>877</v>
      </c>
      <c r="BG475" s="81">
        <v>6</v>
      </c>
      <c r="BH475" s="81" t="s">
        <v>529</v>
      </c>
      <c r="BI475" s="81" t="s">
        <v>1157</v>
      </c>
      <c r="BJ475" s="81">
        <v>1399</v>
      </c>
      <c r="BL475" s="81" t="s">
        <v>737</v>
      </c>
      <c r="BM475" s="81" t="s">
        <v>738</v>
      </c>
      <c r="BN475" s="81">
        <v>2</v>
      </c>
      <c r="BO475" s="81" t="s">
        <v>437</v>
      </c>
      <c r="BP475" s="81" t="s">
        <v>2174</v>
      </c>
      <c r="BQ475" s="81">
        <v>1147</v>
      </c>
      <c r="BS475" s="81" t="s">
        <v>772</v>
      </c>
      <c r="BT475" s="81" t="s">
        <v>773</v>
      </c>
      <c r="BU475" s="81">
        <v>8</v>
      </c>
      <c r="BV475" s="81" t="s">
        <v>436</v>
      </c>
      <c r="BW475" s="81" t="s">
        <v>1828</v>
      </c>
      <c r="BX475" s="81">
        <v>1413</v>
      </c>
      <c r="BZ475" s="81" t="s">
        <v>873</v>
      </c>
      <c r="CA475" s="81" t="s">
        <v>874</v>
      </c>
      <c r="CB475" s="81">
        <v>4</v>
      </c>
      <c r="CC475" s="81" t="s">
        <v>437</v>
      </c>
      <c r="CD475" s="81" t="s">
        <v>1186</v>
      </c>
      <c r="CE475" s="81">
        <v>1043</v>
      </c>
      <c r="CG475" s="81" t="s">
        <v>770</v>
      </c>
      <c r="CH475" s="81" t="s">
        <v>771</v>
      </c>
      <c r="CI475" s="81">
        <v>4</v>
      </c>
      <c r="CJ475" s="81" t="s">
        <v>529</v>
      </c>
      <c r="CK475" s="81" t="s">
        <v>1162</v>
      </c>
      <c r="CL475" s="81">
        <v>1054</v>
      </c>
      <c r="CN475" s="81" t="s">
        <v>776</v>
      </c>
      <c r="CO475" s="81" t="s">
        <v>777</v>
      </c>
      <c r="CP475" s="81">
        <v>12</v>
      </c>
      <c r="CQ475" s="81" t="s">
        <v>437</v>
      </c>
      <c r="CR475" s="81" t="s">
        <v>2312</v>
      </c>
      <c r="CS475" s="81">
        <v>1247</v>
      </c>
      <c r="CU475" s="136" t="s">
        <v>1779</v>
      </c>
      <c r="CV475" s="136" t="s">
        <v>853</v>
      </c>
      <c r="CW475" s="137">
        <v>36</v>
      </c>
      <c r="CX475" s="136" t="s">
        <v>2152</v>
      </c>
      <c r="CY475" s="136" t="s">
        <v>2364</v>
      </c>
      <c r="CZ475" s="138">
        <v>1593</v>
      </c>
      <c r="DB475" s="136" t="s">
        <v>745</v>
      </c>
      <c r="DC475" s="136" t="s">
        <v>746</v>
      </c>
      <c r="DD475" s="137">
        <v>12</v>
      </c>
      <c r="DE475" s="136" t="s">
        <v>529</v>
      </c>
      <c r="DF475" s="136" t="s">
        <v>2314</v>
      </c>
      <c r="DG475" s="144">
        <v>1031</v>
      </c>
      <c r="DI475" s="136" t="s">
        <v>875</v>
      </c>
      <c r="DJ475" s="136" t="s">
        <v>876</v>
      </c>
      <c r="DK475" s="137">
        <v>20</v>
      </c>
      <c r="DL475" s="136" t="s">
        <v>2152</v>
      </c>
      <c r="DM475" s="136" t="s">
        <v>2364</v>
      </c>
      <c r="DN475" s="144">
        <v>1593</v>
      </c>
    </row>
    <row r="476" spans="1:118" x14ac:dyDescent="0.25">
      <c r="A476" s="81" t="s">
        <v>1778</v>
      </c>
      <c r="B476" s="81" t="s">
        <v>758</v>
      </c>
      <c r="C476" s="81">
        <v>12</v>
      </c>
      <c r="D476" s="81" t="s">
        <v>529</v>
      </c>
      <c r="E476" s="81" t="s">
        <v>1903</v>
      </c>
      <c r="F476" s="81">
        <v>1296</v>
      </c>
      <c r="H476" s="81" t="s">
        <v>745</v>
      </c>
      <c r="I476" s="81" t="s">
        <v>746</v>
      </c>
      <c r="J476" s="81">
        <v>36</v>
      </c>
      <c r="K476" s="81" t="s">
        <v>436</v>
      </c>
      <c r="L476" s="81" t="s">
        <v>1749</v>
      </c>
      <c r="M476" s="81">
        <v>1251</v>
      </c>
      <c r="O476" s="81" t="s">
        <v>1060</v>
      </c>
      <c r="P476" s="81" t="s">
        <v>787</v>
      </c>
      <c r="Q476" s="81">
        <v>12</v>
      </c>
      <c r="R476" s="81" t="s">
        <v>436</v>
      </c>
      <c r="S476" s="81" t="s">
        <v>1235</v>
      </c>
      <c r="T476" s="81">
        <v>1091</v>
      </c>
      <c r="V476" s="81" t="s">
        <v>2230</v>
      </c>
      <c r="W476" s="81" t="s">
        <v>866</v>
      </c>
      <c r="X476" s="81">
        <v>6</v>
      </c>
      <c r="Y476" s="81" t="s">
        <v>529</v>
      </c>
      <c r="Z476" s="81" t="s">
        <v>1802</v>
      </c>
      <c r="AA476" s="81">
        <v>1458</v>
      </c>
      <c r="AC476" s="81" t="s">
        <v>832</v>
      </c>
      <c r="AD476" s="81" t="s">
        <v>833</v>
      </c>
      <c r="AE476" s="81">
        <v>4</v>
      </c>
      <c r="AF476" s="81" t="s">
        <v>529</v>
      </c>
      <c r="AG476" s="81" t="s">
        <v>1716</v>
      </c>
      <c r="AH476" s="81">
        <v>1368</v>
      </c>
      <c r="AJ476" s="81" t="s">
        <v>745</v>
      </c>
      <c r="AK476" s="81" t="s">
        <v>746</v>
      </c>
      <c r="AL476" s="81">
        <v>12</v>
      </c>
      <c r="AM476" s="81" t="s">
        <v>529</v>
      </c>
      <c r="AN476" s="81" t="s">
        <v>1117</v>
      </c>
      <c r="AO476" s="81">
        <v>1544</v>
      </c>
      <c r="AQ476" s="81" t="s">
        <v>729</v>
      </c>
      <c r="AR476" s="81" t="s">
        <v>730</v>
      </c>
      <c r="AS476" s="81">
        <v>4</v>
      </c>
      <c r="AT476" s="81" t="s">
        <v>436</v>
      </c>
      <c r="AU476" s="81" t="s">
        <v>1114</v>
      </c>
      <c r="AV476" s="81">
        <v>1011</v>
      </c>
      <c r="AX476" s="81" t="s">
        <v>880</v>
      </c>
      <c r="AY476" s="81" t="s">
        <v>881</v>
      </c>
      <c r="AZ476" s="81">
        <v>4</v>
      </c>
      <c r="BA476" s="81" t="s">
        <v>436</v>
      </c>
      <c r="BB476" s="81" t="s">
        <v>1123</v>
      </c>
      <c r="BC476" s="81">
        <v>1392</v>
      </c>
      <c r="BE476" s="81" t="s">
        <v>871</v>
      </c>
      <c r="BF476" s="81" t="s">
        <v>872</v>
      </c>
      <c r="BG476" s="81">
        <v>6</v>
      </c>
      <c r="BH476" s="81" t="s">
        <v>529</v>
      </c>
      <c r="BI476" s="81" t="s">
        <v>1157</v>
      </c>
      <c r="BJ476" s="81">
        <v>1399</v>
      </c>
      <c r="BL476" s="81" t="s">
        <v>743</v>
      </c>
      <c r="BM476" s="81" t="s">
        <v>744</v>
      </c>
      <c r="BN476" s="81">
        <v>12</v>
      </c>
      <c r="BO476" s="81" t="s">
        <v>529</v>
      </c>
      <c r="BP476" s="81" t="s">
        <v>1093</v>
      </c>
      <c r="BQ476" s="81">
        <v>1089</v>
      </c>
      <c r="BS476" s="81" t="s">
        <v>867</v>
      </c>
      <c r="BT476" s="81" t="s">
        <v>868</v>
      </c>
      <c r="BU476" s="81">
        <v>10</v>
      </c>
      <c r="BV476" s="81" t="s">
        <v>529</v>
      </c>
      <c r="BW476" s="81" t="s">
        <v>1169</v>
      </c>
      <c r="BX476" s="81">
        <v>1440</v>
      </c>
      <c r="BZ476" s="81" t="s">
        <v>852</v>
      </c>
      <c r="CA476" s="81" t="s">
        <v>853</v>
      </c>
      <c r="CB476" s="81">
        <v>24</v>
      </c>
      <c r="CC476" s="81" t="s">
        <v>437</v>
      </c>
      <c r="CD476" s="81" t="s">
        <v>1186</v>
      </c>
      <c r="CE476" s="81">
        <v>1043</v>
      </c>
      <c r="CG476" s="81" t="s">
        <v>772</v>
      </c>
      <c r="CH476" s="81" t="s">
        <v>773</v>
      </c>
      <c r="CI476" s="81">
        <v>4</v>
      </c>
      <c r="CJ476" s="81" t="s">
        <v>529</v>
      </c>
      <c r="CK476" s="81" t="s">
        <v>1162</v>
      </c>
      <c r="CL476" s="81">
        <v>1054</v>
      </c>
      <c r="CN476" s="81" t="s">
        <v>729</v>
      </c>
      <c r="CO476" s="81" t="s">
        <v>730</v>
      </c>
      <c r="CP476" s="81">
        <v>4</v>
      </c>
      <c r="CQ476" s="81" t="s">
        <v>436</v>
      </c>
      <c r="CR476" s="81" t="s">
        <v>2070</v>
      </c>
      <c r="CS476" s="81">
        <v>1560</v>
      </c>
      <c r="CU476" s="136" t="s">
        <v>2226</v>
      </c>
      <c r="CV476" s="136" t="s">
        <v>947</v>
      </c>
      <c r="CW476" s="137">
        <v>24</v>
      </c>
      <c r="CX476" s="136" t="s">
        <v>2152</v>
      </c>
      <c r="CY476" s="136" t="s">
        <v>2364</v>
      </c>
      <c r="CZ476" s="138">
        <v>1593</v>
      </c>
      <c r="DB476" s="136" t="s">
        <v>745</v>
      </c>
      <c r="DC476" s="136" t="s">
        <v>746</v>
      </c>
      <c r="DD476" s="137">
        <v>12</v>
      </c>
      <c r="DE476" s="136" t="s">
        <v>436</v>
      </c>
      <c r="DF476" s="136" t="s">
        <v>1159</v>
      </c>
      <c r="DG476" s="144">
        <v>1513</v>
      </c>
      <c r="DI476" s="136" t="s">
        <v>880</v>
      </c>
      <c r="DJ476" s="136" t="s">
        <v>881</v>
      </c>
      <c r="DK476" s="137">
        <v>2</v>
      </c>
      <c r="DL476" s="136" t="s">
        <v>529</v>
      </c>
      <c r="DM476" s="136" t="s">
        <v>563</v>
      </c>
      <c r="DN476" s="144">
        <v>1532</v>
      </c>
    </row>
    <row r="477" spans="1:118" x14ac:dyDescent="0.25">
      <c r="A477" s="81" t="s">
        <v>887</v>
      </c>
      <c r="B477" s="81" t="s">
        <v>888</v>
      </c>
      <c r="C477" s="81">
        <v>4</v>
      </c>
      <c r="D477" s="81" t="s">
        <v>529</v>
      </c>
      <c r="E477" s="81" t="s">
        <v>1903</v>
      </c>
      <c r="F477" s="81">
        <v>1296</v>
      </c>
      <c r="H477" s="81" t="s">
        <v>852</v>
      </c>
      <c r="I477" s="81" t="s">
        <v>853</v>
      </c>
      <c r="J477" s="81">
        <v>48</v>
      </c>
      <c r="K477" s="81" t="s">
        <v>436</v>
      </c>
      <c r="L477" s="81" t="s">
        <v>1749</v>
      </c>
      <c r="M477" s="81">
        <v>1251</v>
      </c>
      <c r="O477" s="81" t="s">
        <v>798</v>
      </c>
      <c r="P477" s="81" t="s">
        <v>799</v>
      </c>
      <c r="Q477" s="81">
        <v>12</v>
      </c>
      <c r="R477" s="81" t="s">
        <v>436</v>
      </c>
      <c r="S477" s="81" t="s">
        <v>1235</v>
      </c>
      <c r="T477" s="81">
        <v>1091</v>
      </c>
      <c r="V477" s="81" t="s">
        <v>808</v>
      </c>
      <c r="W477" s="81" t="s">
        <v>809</v>
      </c>
      <c r="X477" s="81">
        <v>6</v>
      </c>
      <c r="Y477" s="81" t="s">
        <v>529</v>
      </c>
      <c r="Z477" s="81" t="s">
        <v>1802</v>
      </c>
      <c r="AA477" s="81">
        <v>1458</v>
      </c>
      <c r="AC477" s="81" t="s">
        <v>948</v>
      </c>
      <c r="AD477" s="81" t="s">
        <v>985</v>
      </c>
      <c r="AE477" s="81">
        <v>4</v>
      </c>
      <c r="AF477" s="81" t="s">
        <v>436</v>
      </c>
      <c r="AG477" s="81" t="s">
        <v>1693</v>
      </c>
      <c r="AH477" s="81">
        <v>1518</v>
      </c>
      <c r="AJ477" s="81" t="s">
        <v>745</v>
      </c>
      <c r="AK477" s="81" t="s">
        <v>746</v>
      </c>
      <c r="AL477" s="81">
        <v>12</v>
      </c>
      <c r="AM477" s="81" t="s">
        <v>529</v>
      </c>
      <c r="AN477" s="81" t="s">
        <v>1118</v>
      </c>
      <c r="AO477" s="81">
        <v>1063</v>
      </c>
      <c r="AQ477" s="81" t="s">
        <v>852</v>
      </c>
      <c r="AR477" s="81" t="s">
        <v>853</v>
      </c>
      <c r="AS477" s="81">
        <v>4</v>
      </c>
      <c r="AT477" s="81" t="s">
        <v>436</v>
      </c>
      <c r="AU477" s="81" t="s">
        <v>1114</v>
      </c>
      <c r="AV477" s="81">
        <v>1011</v>
      </c>
      <c r="AX477" s="81" t="s">
        <v>880</v>
      </c>
      <c r="AY477" s="81" t="s">
        <v>881</v>
      </c>
      <c r="AZ477" s="81">
        <v>12</v>
      </c>
      <c r="BA477" s="81" t="s">
        <v>529</v>
      </c>
      <c r="BB477" s="81" t="s">
        <v>2110</v>
      </c>
      <c r="BC477" s="81">
        <v>1073</v>
      </c>
      <c r="BE477" s="81" t="s">
        <v>847</v>
      </c>
      <c r="BF477" s="81" t="s">
        <v>848</v>
      </c>
      <c r="BG477" s="81">
        <v>6</v>
      </c>
      <c r="BH477" s="81" t="s">
        <v>529</v>
      </c>
      <c r="BI477" s="81" t="s">
        <v>1157</v>
      </c>
      <c r="BJ477" s="81">
        <v>1399</v>
      </c>
      <c r="BL477" s="81" t="s">
        <v>940</v>
      </c>
      <c r="BM477" s="81" t="s">
        <v>941</v>
      </c>
      <c r="BN477" s="81">
        <v>12</v>
      </c>
      <c r="BO477" s="81" t="s">
        <v>437</v>
      </c>
      <c r="BP477" s="81" t="s">
        <v>2169</v>
      </c>
      <c r="BQ477" s="81">
        <v>1565</v>
      </c>
      <c r="BS477" s="81" t="s">
        <v>737</v>
      </c>
      <c r="BT477" s="81" t="s">
        <v>738</v>
      </c>
      <c r="BU477" s="81">
        <v>4</v>
      </c>
      <c r="BV477" s="81" t="s">
        <v>529</v>
      </c>
      <c r="BW477" s="81" t="s">
        <v>1157</v>
      </c>
      <c r="BX477" s="81">
        <v>1399</v>
      </c>
      <c r="BZ477" s="81" t="s">
        <v>745</v>
      </c>
      <c r="CA477" s="81" t="s">
        <v>746</v>
      </c>
      <c r="CB477" s="81">
        <v>24</v>
      </c>
      <c r="CC477" s="81" t="s">
        <v>437</v>
      </c>
      <c r="CD477" s="81" t="s">
        <v>1186</v>
      </c>
      <c r="CE477" s="81">
        <v>1043</v>
      </c>
      <c r="CG477" s="81" t="s">
        <v>816</v>
      </c>
      <c r="CH477" s="81" t="s">
        <v>817</v>
      </c>
      <c r="CI477" s="81">
        <v>4</v>
      </c>
      <c r="CJ477" s="81" t="s">
        <v>529</v>
      </c>
      <c r="CK477" s="81" t="s">
        <v>1162</v>
      </c>
      <c r="CL477" s="81">
        <v>1054</v>
      </c>
      <c r="CN477" s="81" t="s">
        <v>832</v>
      </c>
      <c r="CO477" s="81" t="s">
        <v>833</v>
      </c>
      <c r="CP477" s="81">
        <v>4</v>
      </c>
      <c r="CQ477" s="81" t="s">
        <v>436</v>
      </c>
      <c r="CR477" s="81" t="s">
        <v>2198</v>
      </c>
      <c r="CS477" s="81">
        <v>1587</v>
      </c>
      <c r="CU477" s="136" t="s">
        <v>2054</v>
      </c>
      <c r="CV477" s="136" t="s">
        <v>892</v>
      </c>
      <c r="CW477" s="137">
        <v>24</v>
      </c>
      <c r="CX477" s="136" t="s">
        <v>2152</v>
      </c>
      <c r="CY477" s="136" t="s">
        <v>2364</v>
      </c>
      <c r="CZ477" s="138">
        <v>1593</v>
      </c>
      <c r="DB477" s="136" t="s">
        <v>782</v>
      </c>
      <c r="DC477" s="136" t="s">
        <v>783</v>
      </c>
      <c r="DD477" s="137">
        <v>36</v>
      </c>
      <c r="DE477" s="136" t="s">
        <v>529</v>
      </c>
      <c r="DF477" s="136" t="s">
        <v>1199</v>
      </c>
      <c r="DG477" s="144">
        <v>1001</v>
      </c>
      <c r="DI477" s="136" t="s">
        <v>880</v>
      </c>
      <c r="DJ477" s="136" t="s">
        <v>881</v>
      </c>
      <c r="DK477" s="137">
        <v>4</v>
      </c>
      <c r="DL477" s="136" t="s">
        <v>436</v>
      </c>
      <c r="DM477" s="136" t="s">
        <v>2310</v>
      </c>
      <c r="DN477" s="144">
        <v>1160</v>
      </c>
    </row>
    <row r="478" spans="1:118" x14ac:dyDescent="0.25">
      <c r="A478" s="81" t="s">
        <v>816</v>
      </c>
      <c r="B478" s="81" t="s">
        <v>817</v>
      </c>
      <c r="C478" s="81">
        <v>4</v>
      </c>
      <c r="D478" s="81" t="s">
        <v>529</v>
      </c>
      <c r="E478" s="81" t="s">
        <v>1903</v>
      </c>
      <c r="F478" s="81">
        <v>1296</v>
      </c>
      <c r="H478" s="81" t="s">
        <v>747</v>
      </c>
      <c r="I478" s="81" t="s">
        <v>748</v>
      </c>
      <c r="J478" s="81">
        <v>48</v>
      </c>
      <c r="K478" s="81" t="s">
        <v>436</v>
      </c>
      <c r="L478" s="81" t="s">
        <v>1749</v>
      </c>
      <c r="M478" s="81">
        <v>1251</v>
      </c>
      <c r="O478" s="81" t="s">
        <v>1850</v>
      </c>
      <c r="P478" s="81" t="s">
        <v>1575</v>
      </c>
      <c r="Q478" s="81">
        <v>2</v>
      </c>
      <c r="R478" s="81" t="s">
        <v>436</v>
      </c>
      <c r="S478" s="81" t="s">
        <v>1235</v>
      </c>
      <c r="T478" s="81">
        <v>1091</v>
      </c>
      <c r="V478" s="81" t="s">
        <v>778</v>
      </c>
      <c r="W478" s="81" t="s">
        <v>779</v>
      </c>
      <c r="X478" s="81">
        <v>8</v>
      </c>
      <c r="Y478" s="81" t="s">
        <v>529</v>
      </c>
      <c r="Z478" s="81" t="s">
        <v>1802</v>
      </c>
      <c r="AA478" s="81">
        <v>1458</v>
      </c>
      <c r="AC478" s="81" t="s">
        <v>932</v>
      </c>
      <c r="AD478" s="81" t="s">
        <v>933</v>
      </c>
      <c r="AE478" s="81">
        <v>4</v>
      </c>
      <c r="AF478" s="81" t="s">
        <v>529</v>
      </c>
      <c r="AG478" s="81" t="s">
        <v>1100</v>
      </c>
      <c r="AH478" s="81">
        <v>1027</v>
      </c>
      <c r="AJ478" s="81" t="s">
        <v>2319</v>
      </c>
      <c r="AK478" s="81" t="s">
        <v>844</v>
      </c>
      <c r="AL478" s="81">
        <v>2</v>
      </c>
      <c r="AM478" s="81" t="s">
        <v>529</v>
      </c>
      <c r="AN478" s="81" t="s">
        <v>1118</v>
      </c>
      <c r="AO478" s="81">
        <v>1063</v>
      </c>
      <c r="AQ478" s="81" t="s">
        <v>733</v>
      </c>
      <c r="AR478" s="81" t="s">
        <v>734</v>
      </c>
      <c r="AS478" s="81">
        <v>12</v>
      </c>
      <c r="AT478" s="81" t="s">
        <v>529</v>
      </c>
      <c r="AU478" s="81" t="s">
        <v>1092</v>
      </c>
      <c r="AV478" s="81">
        <v>1209</v>
      </c>
      <c r="AX478" s="81" t="s">
        <v>880</v>
      </c>
      <c r="AY478" s="81" t="s">
        <v>881</v>
      </c>
      <c r="AZ478" s="81">
        <v>6</v>
      </c>
      <c r="BA478" s="81" t="s">
        <v>436</v>
      </c>
      <c r="BB478" s="81" t="s">
        <v>1124</v>
      </c>
      <c r="BC478" s="81">
        <v>1013</v>
      </c>
      <c r="BE478" s="81" t="s">
        <v>878</v>
      </c>
      <c r="BF478" s="81" t="s">
        <v>879</v>
      </c>
      <c r="BG478" s="81">
        <v>6</v>
      </c>
      <c r="BH478" s="81" t="s">
        <v>529</v>
      </c>
      <c r="BI478" s="81" t="s">
        <v>1157</v>
      </c>
      <c r="BJ478" s="81">
        <v>1399</v>
      </c>
      <c r="BL478" s="81" t="s">
        <v>869</v>
      </c>
      <c r="BM478" s="81" t="s">
        <v>870</v>
      </c>
      <c r="BN478" s="81">
        <v>12</v>
      </c>
      <c r="BO478" s="81" t="s">
        <v>437</v>
      </c>
      <c r="BP478" s="81" t="s">
        <v>2169</v>
      </c>
      <c r="BQ478" s="81">
        <v>1565</v>
      </c>
      <c r="BS478" s="81" t="s">
        <v>852</v>
      </c>
      <c r="BT478" s="81" t="s">
        <v>853</v>
      </c>
      <c r="BU478" s="81">
        <v>24</v>
      </c>
      <c r="BV478" s="81" t="s">
        <v>436</v>
      </c>
      <c r="BW478" s="81" t="s">
        <v>559</v>
      </c>
      <c r="BX478" s="81">
        <v>1529</v>
      </c>
      <c r="BZ478" s="81" t="s">
        <v>836</v>
      </c>
      <c r="CA478" s="81" t="s">
        <v>837</v>
      </c>
      <c r="CB478" s="81">
        <v>4</v>
      </c>
      <c r="CC478" s="81" t="s">
        <v>437</v>
      </c>
      <c r="CD478" s="81" t="s">
        <v>1186</v>
      </c>
      <c r="CE478" s="81">
        <v>1043</v>
      </c>
      <c r="CG478" s="81" t="s">
        <v>864</v>
      </c>
      <c r="CH478" s="81" t="s">
        <v>865</v>
      </c>
      <c r="CI478" s="81">
        <v>4</v>
      </c>
      <c r="CJ478" s="81" t="s">
        <v>529</v>
      </c>
      <c r="CK478" s="81" t="s">
        <v>1162</v>
      </c>
      <c r="CL478" s="81">
        <v>1054</v>
      </c>
      <c r="CN478" s="81" t="s">
        <v>729</v>
      </c>
      <c r="CO478" s="81" t="s">
        <v>730</v>
      </c>
      <c r="CP478" s="81">
        <v>4</v>
      </c>
      <c r="CQ478" s="81" t="s">
        <v>436</v>
      </c>
      <c r="CR478" s="81" t="s">
        <v>2201</v>
      </c>
      <c r="CS478" s="81">
        <v>1168</v>
      </c>
      <c r="CU478" s="136" t="s">
        <v>2228</v>
      </c>
      <c r="CV478" s="136" t="s">
        <v>925</v>
      </c>
      <c r="CW478" s="137">
        <v>12</v>
      </c>
      <c r="CX478" s="136" t="s">
        <v>2152</v>
      </c>
      <c r="CY478" s="136" t="s">
        <v>2364</v>
      </c>
      <c r="CZ478" s="138">
        <v>1593</v>
      </c>
      <c r="DB478" s="136" t="s">
        <v>782</v>
      </c>
      <c r="DC478" s="136" t="s">
        <v>783</v>
      </c>
      <c r="DD478" s="137">
        <v>12</v>
      </c>
      <c r="DE478" s="136" t="s">
        <v>436</v>
      </c>
      <c r="DF478" s="136" t="s">
        <v>2063</v>
      </c>
      <c r="DG478" s="144">
        <v>1197</v>
      </c>
      <c r="DI478" s="136" t="s">
        <v>880</v>
      </c>
      <c r="DJ478" s="136" t="s">
        <v>881</v>
      </c>
      <c r="DK478" s="137">
        <v>6</v>
      </c>
      <c r="DL478" s="136" t="s">
        <v>436</v>
      </c>
      <c r="DM478" s="136" t="s">
        <v>2409</v>
      </c>
      <c r="DN478" s="144">
        <v>1013</v>
      </c>
    </row>
    <row r="479" spans="1:118" x14ac:dyDescent="0.25">
      <c r="A479" s="81" t="s">
        <v>830</v>
      </c>
      <c r="B479" s="81" t="s">
        <v>831</v>
      </c>
      <c r="C479" s="81">
        <v>4</v>
      </c>
      <c r="D479" s="81" t="s">
        <v>529</v>
      </c>
      <c r="E479" s="81" t="s">
        <v>1903</v>
      </c>
      <c r="F479" s="81">
        <v>1296</v>
      </c>
      <c r="H479" s="81" t="s">
        <v>733</v>
      </c>
      <c r="I479" s="81" t="s">
        <v>734</v>
      </c>
      <c r="J479" s="81">
        <v>10</v>
      </c>
      <c r="K479" s="81" t="s">
        <v>436</v>
      </c>
      <c r="L479" s="81" t="s">
        <v>1749</v>
      </c>
      <c r="M479" s="81">
        <v>1251</v>
      </c>
      <c r="O479" s="81" t="s">
        <v>942</v>
      </c>
      <c r="P479" s="81" t="s">
        <v>943</v>
      </c>
      <c r="Q479" s="81">
        <v>12</v>
      </c>
      <c r="R479" s="81" t="s">
        <v>436</v>
      </c>
      <c r="S479" s="81" t="s">
        <v>1235</v>
      </c>
      <c r="T479" s="81">
        <v>1091</v>
      </c>
      <c r="V479" s="81" t="s">
        <v>2227</v>
      </c>
      <c r="W479" s="81" t="s">
        <v>882</v>
      </c>
      <c r="X479" s="81">
        <v>12</v>
      </c>
      <c r="Y479" s="81" t="s">
        <v>529</v>
      </c>
      <c r="Z479" s="81" t="s">
        <v>1802</v>
      </c>
      <c r="AA479" s="81">
        <v>1458</v>
      </c>
      <c r="AC479" s="81" t="s">
        <v>2269</v>
      </c>
      <c r="AD479" s="81" t="s">
        <v>767</v>
      </c>
      <c r="AE479" s="81">
        <v>6</v>
      </c>
      <c r="AF479" s="81" t="s">
        <v>436</v>
      </c>
      <c r="AG479" s="81" t="s">
        <v>1198</v>
      </c>
      <c r="AH479" s="81">
        <v>1013</v>
      </c>
      <c r="AJ479" s="81" t="s">
        <v>790</v>
      </c>
      <c r="AK479" s="81" t="s">
        <v>791</v>
      </c>
      <c r="AL479" s="81">
        <v>2</v>
      </c>
      <c r="AM479" s="81" t="s">
        <v>529</v>
      </c>
      <c r="AN479" s="81" t="s">
        <v>1118</v>
      </c>
      <c r="AO479" s="81">
        <v>1063</v>
      </c>
      <c r="AQ479" s="81" t="s">
        <v>2269</v>
      </c>
      <c r="AR479" s="81" t="s">
        <v>767</v>
      </c>
      <c r="AS479" s="81">
        <v>4</v>
      </c>
      <c r="AT479" s="81" t="s">
        <v>529</v>
      </c>
      <c r="AU479" s="81" t="s">
        <v>1112</v>
      </c>
      <c r="AV479" s="81">
        <v>1039</v>
      </c>
      <c r="AX479" s="81" t="s">
        <v>880</v>
      </c>
      <c r="AY479" s="81" t="s">
        <v>881</v>
      </c>
      <c r="AZ479" s="81">
        <v>60</v>
      </c>
      <c r="BA479" s="81" t="s">
        <v>1173</v>
      </c>
      <c r="BB479" s="81" t="s">
        <v>1174</v>
      </c>
      <c r="BC479" s="81">
        <v>0</v>
      </c>
      <c r="BE479" s="81" t="s">
        <v>887</v>
      </c>
      <c r="BF479" s="81" t="s">
        <v>888</v>
      </c>
      <c r="BG479" s="81">
        <v>4</v>
      </c>
      <c r="BH479" s="81" t="s">
        <v>529</v>
      </c>
      <c r="BI479" s="81" t="s">
        <v>1157</v>
      </c>
      <c r="BJ479" s="81">
        <v>1399</v>
      </c>
      <c r="BL479" s="81" t="s">
        <v>852</v>
      </c>
      <c r="BM479" s="81" t="s">
        <v>853</v>
      </c>
      <c r="BN479" s="81">
        <v>12</v>
      </c>
      <c r="BO479" s="81" t="s">
        <v>437</v>
      </c>
      <c r="BP479" s="81" t="s">
        <v>2169</v>
      </c>
      <c r="BQ479" s="81">
        <v>1565</v>
      </c>
      <c r="BS479" s="81" t="s">
        <v>852</v>
      </c>
      <c r="BT479" s="81" t="s">
        <v>853</v>
      </c>
      <c r="BU479" s="81">
        <v>12</v>
      </c>
      <c r="BV479" s="81" t="s">
        <v>437</v>
      </c>
      <c r="BW479" s="81" t="s">
        <v>1094</v>
      </c>
      <c r="BX479" s="81">
        <v>1097</v>
      </c>
      <c r="BZ479" s="81" t="s">
        <v>757</v>
      </c>
      <c r="CA479" s="81" t="s">
        <v>758</v>
      </c>
      <c r="CB479" s="81">
        <v>12</v>
      </c>
      <c r="CC479" s="81" t="s">
        <v>529</v>
      </c>
      <c r="CD479" s="81" t="s">
        <v>1100</v>
      </c>
      <c r="CE479" s="81">
        <v>1027</v>
      </c>
      <c r="CG479" s="81" t="s">
        <v>852</v>
      </c>
      <c r="CH479" s="81" t="s">
        <v>853</v>
      </c>
      <c r="CI479" s="81">
        <v>12</v>
      </c>
      <c r="CJ479" s="81" t="s">
        <v>529</v>
      </c>
      <c r="CK479" s="81" t="s">
        <v>1162</v>
      </c>
      <c r="CL479" s="81">
        <v>1054</v>
      </c>
      <c r="CN479" s="81" t="s">
        <v>727</v>
      </c>
      <c r="CO479" s="81" t="s">
        <v>728</v>
      </c>
      <c r="CP479" s="81">
        <v>18</v>
      </c>
      <c r="CQ479" s="81" t="s">
        <v>1173</v>
      </c>
      <c r="CR479" s="81" t="s">
        <v>1174</v>
      </c>
      <c r="CS479" s="81">
        <v>0</v>
      </c>
      <c r="CU479" s="136" t="s">
        <v>2264</v>
      </c>
      <c r="CV479" s="136" t="s">
        <v>896</v>
      </c>
      <c r="CW479" s="137">
        <v>24</v>
      </c>
      <c r="CX479" s="136" t="s">
        <v>2152</v>
      </c>
      <c r="CY479" s="136" t="s">
        <v>2364</v>
      </c>
      <c r="CZ479" s="138">
        <v>1593</v>
      </c>
      <c r="DB479" s="136" t="s">
        <v>782</v>
      </c>
      <c r="DC479" s="136" t="s">
        <v>783</v>
      </c>
      <c r="DD479" s="137">
        <v>24</v>
      </c>
      <c r="DE479" s="136" t="s">
        <v>437</v>
      </c>
      <c r="DF479" s="136" t="s">
        <v>2367</v>
      </c>
      <c r="DG479" s="144">
        <v>1596</v>
      </c>
      <c r="DI479" s="136" t="s">
        <v>880</v>
      </c>
      <c r="DJ479" s="136" t="s">
        <v>881</v>
      </c>
      <c r="DK479" s="137">
        <v>2</v>
      </c>
      <c r="DL479" s="136" t="s">
        <v>529</v>
      </c>
      <c r="DM479" s="136" t="s">
        <v>1115</v>
      </c>
      <c r="DN479" s="144">
        <v>1487</v>
      </c>
    </row>
    <row r="480" spans="1:118" x14ac:dyDescent="0.25">
      <c r="A480" s="81" t="s">
        <v>733</v>
      </c>
      <c r="B480" s="81" t="s">
        <v>734</v>
      </c>
      <c r="C480" s="81">
        <v>4</v>
      </c>
      <c r="D480" s="81" t="s">
        <v>529</v>
      </c>
      <c r="E480" s="81" t="s">
        <v>1903</v>
      </c>
      <c r="F480" s="81">
        <v>1296</v>
      </c>
      <c r="H480" s="81" t="s">
        <v>867</v>
      </c>
      <c r="I480" s="81" t="s">
        <v>868</v>
      </c>
      <c r="J480" s="81">
        <v>12</v>
      </c>
      <c r="K480" s="81" t="s">
        <v>436</v>
      </c>
      <c r="L480" s="81" t="s">
        <v>1749</v>
      </c>
      <c r="M480" s="81">
        <v>1251</v>
      </c>
      <c r="O480" s="81" t="s">
        <v>794</v>
      </c>
      <c r="P480" s="81" t="s">
        <v>795</v>
      </c>
      <c r="Q480" s="81">
        <v>2</v>
      </c>
      <c r="R480" s="81" t="s">
        <v>436</v>
      </c>
      <c r="S480" s="81" t="s">
        <v>1235</v>
      </c>
      <c r="T480" s="81">
        <v>1091</v>
      </c>
      <c r="V480" s="81" t="s">
        <v>946</v>
      </c>
      <c r="W480" s="81" t="s">
        <v>947</v>
      </c>
      <c r="X480" s="81">
        <v>12</v>
      </c>
      <c r="Y480" s="81" t="s">
        <v>529</v>
      </c>
      <c r="Z480" s="81" t="s">
        <v>1802</v>
      </c>
      <c r="AA480" s="81">
        <v>1458</v>
      </c>
      <c r="AC480" s="81" t="s">
        <v>875</v>
      </c>
      <c r="AD480" s="81" t="s">
        <v>876</v>
      </c>
      <c r="AE480" s="81">
        <v>4</v>
      </c>
      <c r="AF480" s="81" t="s">
        <v>529</v>
      </c>
      <c r="AG480" s="81" t="s">
        <v>1755</v>
      </c>
      <c r="AH480" s="81">
        <v>1458</v>
      </c>
      <c r="AJ480" s="81" t="s">
        <v>854</v>
      </c>
      <c r="AK480" s="81" t="s">
        <v>855</v>
      </c>
      <c r="AL480" s="81">
        <v>2</v>
      </c>
      <c r="AM480" s="81" t="s">
        <v>529</v>
      </c>
      <c r="AN480" s="81" t="s">
        <v>1118</v>
      </c>
      <c r="AO480" s="81">
        <v>1063</v>
      </c>
      <c r="AQ480" s="81" t="s">
        <v>906</v>
      </c>
      <c r="AR480" s="81" t="s">
        <v>907</v>
      </c>
      <c r="AS480" s="81">
        <v>4</v>
      </c>
      <c r="AT480" s="81" t="s">
        <v>529</v>
      </c>
      <c r="AU480" s="81" t="s">
        <v>1112</v>
      </c>
      <c r="AV480" s="81">
        <v>1039</v>
      </c>
      <c r="AX480" s="81" t="s">
        <v>902</v>
      </c>
      <c r="AY480" s="81" t="s">
        <v>903</v>
      </c>
      <c r="AZ480" s="81">
        <v>12</v>
      </c>
      <c r="BA480" s="81" t="s">
        <v>1768</v>
      </c>
      <c r="BB480" s="81" t="s">
        <v>1769</v>
      </c>
      <c r="BC480" s="81">
        <v>1416</v>
      </c>
      <c r="BE480" s="81" t="s">
        <v>830</v>
      </c>
      <c r="BF480" s="81" t="s">
        <v>831</v>
      </c>
      <c r="BG480" s="81">
        <v>4</v>
      </c>
      <c r="BH480" s="81" t="s">
        <v>529</v>
      </c>
      <c r="BI480" s="81" t="s">
        <v>1157</v>
      </c>
      <c r="BJ480" s="81">
        <v>1399</v>
      </c>
      <c r="BL480" s="81" t="s">
        <v>946</v>
      </c>
      <c r="BM480" s="81" t="s">
        <v>947</v>
      </c>
      <c r="BN480" s="81">
        <v>12</v>
      </c>
      <c r="BO480" s="81" t="s">
        <v>437</v>
      </c>
      <c r="BP480" s="81" t="s">
        <v>2169</v>
      </c>
      <c r="BQ480" s="81">
        <v>1565</v>
      </c>
      <c r="BS480" s="81" t="s">
        <v>852</v>
      </c>
      <c r="BT480" s="81" t="s">
        <v>853</v>
      </c>
      <c r="BU480" s="81">
        <v>24</v>
      </c>
      <c r="BV480" s="81" t="s">
        <v>437</v>
      </c>
      <c r="BW480" s="81" t="s">
        <v>2169</v>
      </c>
      <c r="BX480" s="81">
        <v>1565</v>
      </c>
      <c r="BZ480" s="81" t="s">
        <v>2230</v>
      </c>
      <c r="CA480" s="81" t="s">
        <v>866</v>
      </c>
      <c r="CB480" s="81">
        <v>12</v>
      </c>
      <c r="CC480" s="81" t="s">
        <v>529</v>
      </c>
      <c r="CD480" s="81" t="s">
        <v>1100</v>
      </c>
      <c r="CE480" s="81">
        <v>1027</v>
      </c>
      <c r="CG480" s="81" t="s">
        <v>895</v>
      </c>
      <c r="CH480" s="81" t="s">
        <v>896</v>
      </c>
      <c r="CI480" s="81">
        <v>12</v>
      </c>
      <c r="CJ480" s="81" t="s">
        <v>529</v>
      </c>
      <c r="CK480" s="81" t="s">
        <v>1162</v>
      </c>
      <c r="CL480" s="81">
        <v>1054</v>
      </c>
      <c r="CN480" s="81" t="s">
        <v>737</v>
      </c>
      <c r="CO480" s="81" t="s">
        <v>738</v>
      </c>
      <c r="CP480" s="81">
        <v>3</v>
      </c>
      <c r="CQ480" s="81" t="s">
        <v>529</v>
      </c>
      <c r="CR480" s="81" t="s">
        <v>1836</v>
      </c>
      <c r="CS480" s="81">
        <v>1473</v>
      </c>
      <c r="CU480" s="136" t="s">
        <v>804</v>
      </c>
      <c r="CV480" s="136" t="s">
        <v>805</v>
      </c>
      <c r="CW480" s="137">
        <v>36</v>
      </c>
      <c r="CX480" s="136" t="s">
        <v>2152</v>
      </c>
      <c r="CY480" s="136" t="s">
        <v>2364</v>
      </c>
      <c r="CZ480" s="138">
        <v>1593</v>
      </c>
      <c r="DB480" s="136" t="s">
        <v>782</v>
      </c>
      <c r="DC480" s="136" t="s">
        <v>783</v>
      </c>
      <c r="DD480" s="137">
        <v>12</v>
      </c>
      <c r="DE480" s="136" t="s">
        <v>529</v>
      </c>
      <c r="DF480" s="136" t="s">
        <v>2314</v>
      </c>
      <c r="DG480" s="144">
        <v>1031</v>
      </c>
      <c r="DI480" s="136" t="s">
        <v>880</v>
      </c>
      <c r="DJ480" s="136" t="s">
        <v>881</v>
      </c>
      <c r="DK480" s="137">
        <v>4</v>
      </c>
      <c r="DL480" s="136" t="s">
        <v>436</v>
      </c>
      <c r="DM480" s="136" t="s">
        <v>1715</v>
      </c>
      <c r="DN480" s="144">
        <v>1137</v>
      </c>
    </row>
    <row r="481" spans="1:118" x14ac:dyDescent="0.25">
      <c r="A481" s="81" t="s">
        <v>804</v>
      </c>
      <c r="B481" s="81" t="s">
        <v>805</v>
      </c>
      <c r="C481" s="81">
        <v>12</v>
      </c>
      <c r="D481" s="81" t="s">
        <v>529</v>
      </c>
      <c r="E481" s="81" t="s">
        <v>1903</v>
      </c>
      <c r="F481" s="81">
        <v>1296</v>
      </c>
      <c r="H481" s="81" t="s">
        <v>887</v>
      </c>
      <c r="I481" s="81" t="s">
        <v>888</v>
      </c>
      <c r="J481" s="81">
        <v>12</v>
      </c>
      <c r="K481" s="81" t="s">
        <v>436</v>
      </c>
      <c r="L481" s="81" t="s">
        <v>1749</v>
      </c>
      <c r="M481" s="81">
        <v>1251</v>
      </c>
      <c r="O481" s="81" t="s">
        <v>780</v>
      </c>
      <c r="P481" s="81" t="s">
        <v>781</v>
      </c>
      <c r="Q481" s="81">
        <v>24</v>
      </c>
      <c r="R481" s="81" t="s">
        <v>436</v>
      </c>
      <c r="S481" s="81" t="s">
        <v>1235</v>
      </c>
      <c r="T481" s="81">
        <v>1091</v>
      </c>
      <c r="V481" s="81" t="s">
        <v>999</v>
      </c>
      <c r="W481" s="81" t="s">
        <v>1000</v>
      </c>
      <c r="X481" s="81">
        <v>12</v>
      </c>
      <c r="Y481" s="81" t="s">
        <v>529</v>
      </c>
      <c r="Z481" s="81" t="s">
        <v>1802</v>
      </c>
      <c r="AA481" s="81">
        <v>1458</v>
      </c>
      <c r="AC481" s="81" t="s">
        <v>895</v>
      </c>
      <c r="AD481" s="81" t="s">
        <v>896</v>
      </c>
      <c r="AE481" s="81">
        <v>48</v>
      </c>
      <c r="AF481" s="81" t="s">
        <v>436</v>
      </c>
      <c r="AG481" s="81" t="s">
        <v>1734</v>
      </c>
      <c r="AH481" s="81">
        <v>1118</v>
      </c>
      <c r="AJ481" s="81" t="s">
        <v>792</v>
      </c>
      <c r="AK481" s="81" t="s">
        <v>793</v>
      </c>
      <c r="AL481" s="81">
        <v>2</v>
      </c>
      <c r="AM481" s="81" t="s">
        <v>529</v>
      </c>
      <c r="AN481" s="81" t="s">
        <v>1118</v>
      </c>
      <c r="AO481" s="81">
        <v>1063</v>
      </c>
      <c r="AQ481" s="81" t="s">
        <v>749</v>
      </c>
      <c r="AR481" s="81" t="s">
        <v>750</v>
      </c>
      <c r="AS481" s="81">
        <v>24</v>
      </c>
      <c r="AT481" s="81" t="s">
        <v>529</v>
      </c>
      <c r="AU481" s="81" t="s">
        <v>1112</v>
      </c>
      <c r="AV481" s="81">
        <v>1039</v>
      </c>
      <c r="AX481" s="81" t="s">
        <v>902</v>
      </c>
      <c r="AY481" s="81" t="s">
        <v>903</v>
      </c>
      <c r="AZ481" s="81">
        <v>2</v>
      </c>
      <c r="BA481" s="81" t="s">
        <v>436</v>
      </c>
      <c r="BB481" s="81" t="s">
        <v>2059</v>
      </c>
      <c r="BC481" s="81">
        <v>1551</v>
      </c>
      <c r="BE481" s="81" t="s">
        <v>849</v>
      </c>
      <c r="BF481" s="81" t="s">
        <v>850</v>
      </c>
      <c r="BG481" s="81">
        <v>2</v>
      </c>
      <c r="BH481" s="81" t="s">
        <v>529</v>
      </c>
      <c r="BI481" s="81" t="s">
        <v>1157</v>
      </c>
      <c r="BJ481" s="81">
        <v>1399</v>
      </c>
      <c r="BL481" s="81" t="s">
        <v>891</v>
      </c>
      <c r="BM481" s="81" t="s">
        <v>892</v>
      </c>
      <c r="BN481" s="81">
        <v>12</v>
      </c>
      <c r="BO481" s="81" t="s">
        <v>437</v>
      </c>
      <c r="BP481" s="81" t="s">
        <v>2169</v>
      </c>
      <c r="BQ481" s="81">
        <v>1565</v>
      </c>
      <c r="BS481" s="81" t="s">
        <v>871</v>
      </c>
      <c r="BT481" s="81" t="s">
        <v>872</v>
      </c>
      <c r="BU481" s="81">
        <v>6</v>
      </c>
      <c r="BV481" s="81" t="s">
        <v>529</v>
      </c>
      <c r="BW481" s="81" t="s">
        <v>1807</v>
      </c>
      <c r="BX481" s="81">
        <v>1510</v>
      </c>
      <c r="BZ481" s="81" t="s">
        <v>871</v>
      </c>
      <c r="CA481" s="81" t="s">
        <v>872</v>
      </c>
      <c r="CB481" s="81">
        <v>12</v>
      </c>
      <c r="CC481" s="81" t="s">
        <v>529</v>
      </c>
      <c r="CD481" s="81" t="s">
        <v>1100</v>
      </c>
      <c r="CE481" s="81">
        <v>1027</v>
      </c>
      <c r="CG481" s="81" t="s">
        <v>745</v>
      </c>
      <c r="CH481" s="81" t="s">
        <v>746</v>
      </c>
      <c r="CI481" s="81">
        <v>12</v>
      </c>
      <c r="CJ481" s="81" t="s">
        <v>529</v>
      </c>
      <c r="CK481" s="81" t="s">
        <v>1162</v>
      </c>
      <c r="CL481" s="81">
        <v>1054</v>
      </c>
      <c r="CN481" s="81" t="s">
        <v>906</v>
      </c>
      <c r="CO481" s="81" t="s">
        <v>907</v>
      </c>
      <c r="CP481" s="81">
        <v>36</v>
      </c>
      <c r="CQ481" s="81" t="s">
        <v>1173</v>
      </c>
      <c r="CR481" s="81" t="s">
        <v>1174</v>
      </c>
      <c r="CS481" s="81">
        <v>0</v>
      </c>
      <c r="CU481" s="136" t="s">
        <v>780</v>
      </c>
      <c r="CV481" s="136" t="s">
        <v>781</v>
      </c>
      <c r="CW481" s="137">
        <v>24</v>
      </c>
      <c r="CX481" s="136" t="s">
        <v>2152</v>
      </c>
      <c r="CY481" s="136" t="s">
        <v>2364</v>
      </c>
      <c r="CZ481" s="138">
        <v>1593</v>
      </c>
      <c r="DB481" s="136" t="s">
        <v>782</v>
      </c>
      <c r="DC481" s="136" t="s">
        <v>783</v>
      </c>
      <c r="DD481" s="137">
        <v>24</v>
      </c>
      <c r="DE481" s="136" t="s">
        <v>529</v>
      </c>
      <c r="DF481" s="136" t="s">
        <v>1199</v>
      </c>
      <c r="DG481" s="144">
        <v>1001</v>
      </c>
      <c r="DI481" s="136" t="s">
        <v>880</v>
      </c>
      <c r="DJ481" s="136" t="s">
        <v>881</v>
      </c>
      <c r="DK481" s="137">
        <v>4</v>
      </c>
      <c r="DL481" s="136" t="s">
        <v>436</v>
      </c>
      <c r="DM481" s="136" t="s">
        <v>1148</v>
      </c>
      <c r="DN481" s="144">
        <v>1091</v>
      </c>
    </row>
    <row r="482" spans="1:118" x14ac:dyDescent="0.25">
      <c r="A482" s="81" t="s">
        <v>836</v>
      </c>
      <c r="B482" s="81" t="s">
        <v>837</v>
      </c>
      <c r="C482" s="81">
        <v>2</v>
      </c>
      <c r="D482" s="81" t="s">
        <v>529</v>
      </c>
      <c r="E482" s="81" t="s">
        <v>1903</v>
      </c>
      <c r="F482" s="81">
        <v>1296</v>
      </c>
      <c r="H482" s="81" t="s">
        <v>908</v>
      </c>
      <c r="I482" s="81" t="s">
        <v>909</v>
      </c>
      <c r="J482" s="81">
        <v>24</v>
      </c>
      <c r="K482" s="81" t="s">
        <v>437</v>
      </c>
      <c r="L482" s="81" t="s">
        <v>1181</v>
      </c>
      <c r="M482" s="81">
        <v>1044</v>
      </c>
      <c r="O482" s="81" t="s">
        <v>804</v>
      </c>
      <c r="P482" s="81" t="s">
        <v>805</v>
      </c>
      <c r="Q482" s="81">
        <v>24</v>
      </c>
      <c r="R482" s="81" t="s">
        <v>436</v>
      </c>
      <c r="S482" s="81" t="s">
        <v>1235</v>
      </c>
      <c r="T482" s="81">
        <v>1091</v>
      </c>
      <c r="V482" s="81" t="s">
        <v>1087</v>
      </c>
      <c r="W482" s="81" t="s">
        <v>1088</v>
      </c>
      <c r="X482" s="81">
        <v>2</v>
      </c>
      <c r="Y482" s="81" t="s">
        <v>529</v>
      </c>
      <c r="Z482" s="81" t="s">
        <v>1802</v>
      </c>
      <c r="AA482" s="81">
        <v>1458</v>
      </c>
      <c r="AC482" s="81" t="s">
        <v>788</v>
      </c>
      <c r="AD482" s="81" t="s">
        <v>789</v>
      </c>
      <c r="AE482" s="81">
        <v>12</v>
      </c>
      <c r="AF482" s="81" t="s">
        <v>529</v>
      </c>
      <c r="AG482" s="81" t="s">
        <v>1100</v>
      </c>
      <c r="AH482" s="81">
        <v>1027</v>
      </c>
      <c r="AJ482" s="81" t="s">
        <v>834</v>
      </c>
      <c r="AK482" s="81" t="s">
        <v>835</v>
      </c>
      <c r="AL482" s="81">
        <v>2</v>
      </c>
      <c r="AM482" s="81" t="s">
        <v>529</v>
      </c>
      <c r="AN482" s="81" t="s">
        <v>1118</v>
      </c>
      <c r="AO482" s="81">
        <v>1063</v>
      </c>
      <c r="AQ482" s="81" t="s">
        <v>755</v>
      </c>
      <c r="AR482" s="81" t="s">
        <v>756</v>
      </c>
      <c r="AS482" s="81">
        <v>12</v>
      </c>
      <c r="AT482" s="81" t="s">
        <v>529</v>
      </c>
      <c r="AU482" s="81" t="s">
        <v>1726</v>
      </c>
      <c r="AV482" s="81">
        <v>1373</v>
      </c>
      <c r="AX482" s="81" t="s">
        <v>902</v>
      </c>
      <c r="AY482" s="81" t="s">
        <v>903</v>
      </c>
      <c r="AZ482" s="81">
        <v>4</v>
      </c>
      <c r="BA482" s="81" t="s">
        <v>437</v>
      </c>
      <c r="BB482" s="81" t="s">
        <v>1754</v>
      </c>
      <c r="BC482" s="81">
        <v>1180</v>
      </c>
      <c r="BE482" s="81" t="s">
        <v>737</v>
      </c>
      <c r="BF482" s="81" t="s">
        <v>738</v>
      </c>
      <c r="BG482" s="81">
        <v>4</v>
      </c>
      <c r="BH482" s="81" t="s">
        <v>529</v>
      </c>
      <c r="BI482" s="81" t="s">
        <v>1157</v>
      </c>
      <c r="BJ482" s="81">
        <v>1399</v>
      </c>
      <c r="BL482" s="81" t="s">
        <v>924</v>
      </c>
      <c r="BM482" s="81" t="s">
        <v>925</v>
      </c>
      <c r="BN482" s="81">
        <v>12</v>
      </c>
      <c r="BO482" s="81" t="s">
        <v>437</v>
      </c>
      <c r="BP482" s="81" t="s">
        <v>2169</v>
      </c>
      <c r="BQ482" s="81">
        <v>1565</v>
      </c>
      <c r="BS482" s="81" t="s">
        <v>908</v>
      </c>
      <c r="BT482" s="81" t="s">
        <v>909</v>
      </c>
      <c r="BU482" s="81">
        <v>12</v>
      </c>
      <c r="BV482" s="81" t="s">
        <v>529</v>
      </c>
      <c r="BW482" s="81" t="s">
        <v>1807</v>
      </c>
      <c r="BX482" s="81">
        <v>1510</v>
      </c>
      <c r="BZ482" s="81" t="s">
        <v>765</v>
      </c>
      <c r="CA482" s="81" t="s">
        <v>766</v>
      </c>
      <c r="CB482" s="81">
        <v>30</v>
      </c>
      <c r="CC482" s="81" t="s">
        <v>529</v>
      </c>
      <c r="CD482" s="81" t="s">
        <v>1100</v>
      </c>
      <c r="CE482" s="81">
        <v>1027</v>
      </c>
      <c r="CG482" s="81" t="s">
        <v>908</v>
      </c>
      <c r="CH482" s="81" t="s">
        <v>909</v>
      </c>
      <c r="CI482" s="81">
        <v>12</v>
      </c>
      <c r="CJ482" s="81" t="s">
        <v>529</v>
      </c>
      <c r="CK482" s="81" t="s">
        <v>1162</v>
      </c>
      <c r="CL482" s="81">
        <v>1054</v>
      </c>
      <c r="CN482" s="81" t="s">
        <v>828</v>
      </c>
      <c r="CO482" s="81" t="s">
        <v>829</v>
      </c>
      <c r="CP482" s="81">
        <v>2</v>
      </c>
      <c r="CQ482" s="81" t="s">
        <v>436</v>
      </c>
      <c r="CR482" s="81" t="s">
        <v>2198</v>
      </c>
      <c r="CS482" s="81">
        <v>1587</v>
      </c>
      <c r="CU482" s="136" t="s">
        <v>782</v>
      </c>
      <c r="CV482" s="136" t="s">
        <v>783</v>
      </c>
      <c r="CW482" s="137">
        <v>12</v>
      </c>
      <c r="CX482" s="136" t="s">
        <v>2152</v>
      </c>
      <c r="CY482" s="136" t="s">
        <v>2364</v>
      </c>
      <c r="CZ482" s="138">
        <v>1593</v>
      </c>
      <c r="DB482" s="136" t="s">
        <v>782</v>
      </c>
      <c r="DC482" s="136" t="s">
        <v>783</v>
      </c>
      <c r="DD482" s="137">
        <v>12</v>
      </c>
      <c r="DE482" s="136" t="s">
        <v>437</v>
      </c>
      <c r="DF482" s="136" t="s">
        <v>1236</v>
      </c>
      <c r="DG482" s="144">
        <v>1506</v>
      </c>
      <c r="DI482" s="136" t="s">
        <v>880</v>
      </c>
      <c r="DJ482" s="136" t="s">
        <v>881</v>
      </c>
      <c r="DK482" s="137">
        <v>4</v>
      </c>
      <c r="DL482" s="136" t="s">
        <v>437</v>
      </c>
      <c r="DM482" s="136" t="s">
        <v>2408</v>
      </c>
      <c r="DN482" s="144">
        <v>1108</v>
      </c>
    </row>
    <row r="483" spans="1:118" x14ac:dyDescent="0.25">
      <c r="A483" s="81" t="s">
        <v>962</v>
      </c>
      <c r="B483" s="81" t="s">
        <v>2206</v>
      </c>
      <c r="C483" s="81">
        <v>12</v>
      </c>
      <c r="D483" s="81" t="s">
        <v>529</v>
      </c>
      <c r="E483" s="81" t="s">
        <v>1903</v>
      </c>
      <c r="F483" s="81">
        <v>1296</v>
      </c>
      <c r="H483" s="81" t="s">
        <v>816</v>
      </c>
      <c r="I483" s="81" t="s">
        <v>817</v>
      </c>
      <c r="J483" s="81">
        <v>12</v>
      </c>
      <c r="K483" s="81" t="s">
        <v>437</v>
      </c>
      <c r="L483" s="81" t="s">
        <v>1181</v>
      </c>
      <c r="M483" s="81">
        <v>1044</v>
      </c>
      <c r="O483" s="81" t="s">
        <v>946</v>
      </c>
      <c r="P483" s="81" t="s">
        <v>947</v>
      </c>
      <c r="Q483" s="81">
        <v>24</v>
      </c>
      <c r="R483" s="81" t="s">
        <v>436</v>
      </c>
      <c r="S483" s="81" t="s">
        <v>1235</v>
      </c>
      <c r="T483" s="81">
        <v>1091</v>
      </c>
      <c r="V483" s="81" t="s">
        <v>979</v>
      </c>
      <c r="W483" s="81" t="s">
        <v>980</v>
      </c>
      <c r="X483" s="81">
        <v>12</v>
      </c>
      <c r="Y483" s="81" t="s">
        <v>529</v>
      </c>
      <c r="Z483" s="81" t="s">
        <v>1802</v>
      </c>
      <c r="AA483" s="81">
        <v>1458</v>
      </c>
      <c r="AC483" s="81" t="s">
        <v>2320</v>
      </c>
      <c r="AD483" s="81" t="s">
        <v>1059</v>
      </c>
      <c r="AE483" s="81">
        <v>12</v>
      </c>
      <c r="AF483" s="81" t="s">
        <v>529</v>
      </c>
      <c r="AG483" s="81" t="s">
        <v>1206</v>
      </c>
      <c r="AH483" s="81">
        <v>1037</v>
      </c>
      <c r="AJ483" s="81" t="s">
        <v>858</v>
      </c>
      <c r="AK483" s="81" t="s">
        <v>859</v>
      </c>
      <c r="AL483" s="81">
        <v>2</v>
      </c>
      <c r="AM483" s="81" t="s">
        <v>529</v>
      </c>
      <c r="AN483" s="81" t="s">
        <v>1118</v>
      </c>
      <c r="AO483" s="81">
        <v>1063</v>
      </c>
      <c r="AQ483" s="81" t="s">
        <v>869</v>
      </c>
      <c r="AR483" s="81" t="s">
        <v>870</v>
      </c>
      <c r="AS483" s="81">
        <v>12</v>
      </c>
      <c r="AT483" s="81" t="s">
        <v>529</v>
      </c>
      <c r="AU483" s="81" t="s">
        <v>1726</v>
      </c>
      <c r="AV483" s="81">
        <v>1373</v>
      </c>
      <c r="AX483" s="81" t="s">
        <v>902</v>
      </c>
      <c r="AY483" s="81" t="s">
        <v>903</v>
      </c>
      <c r="AZ483" s="81">
        <v>6</v>
      </c>
      <c r="BA483" s="81" t="s">
        <v>529</v>
      </c>
      <c r="BB483" s="81" t="s">
        <v>1172</v>
      </c>
      <c r="BC483" s="81">
        <v>1472</v>
      </c>
      <c r="BE483" s="81" t="s">
        <v>940</v>
      </c>
      <c r="BF483" s="81" t="s">
        <v>941</v>
      </c>
      <c r="BG483" s="81">
        <v>12</v>
      </c>
      <c r="BH483" s="81" t="s">
        <v>436</v>
      </c>
      <c r="BI483" s="81" t="s">
        <v>1148</v>
      </c>
      <c r="BJ483" s="81">
        <v>1091</v>
      </c>
      <c r="BL483" s="81" t="s">
        <v>745</v>
      </c>
      <c r="BM483" s="81" t="s">
        <v>746</v>
      </c>
      <c r="BN483" s="81">
        <v>12</v>
      </c>
      <c r="BO483" s="81" t="s">
        <v>437</v>
      </c>
      <c r="BP483" s="81" t="s">
        <v>2169</v>
      </c>
      <c r="BQ483" s="81">
        <v>1565</v>
      </c>
      <c r="BS483" s="81" t="s">
        <v>924</v>
      </c>
      <c r="BT483" s="81" t="s">
        <v>925</v>
      </c>
      <c r="BU483" s="81">
        <v>12</v>
      </c>
      <c r="BV483" s="81" t="s">
        <v>436</v>
      </c>
      <c r="BW483" s="81" t="s">
        <v>1137</v>
      </c>
      <c r="BX483" s="81">
        <v>1160</v>
      </c>
      <c r="BZ483" s="81" t="s">
        <v>867</v>
      </c>
      <c r="CA483" s="81" t="s">
        <v>868</v>
      </c>
      <c r="CB483" s="81">
        <v>12</v>
      </c>
      <c r="CC483" s="81" t="s">
        <v>529</v>
      </c>
      <c r="CD483" s="81" t="s">
        <v>1100</v>
      </c>
      <c r="CE483" s="81">
        <v>1027</v>
      </c>
      <c r="CG483" s="81" t="s">
        <v>826</v>
      </c>
      <c r="CH483" s="81" t="s">
        <v>827</v>
      </c>
      <c r="CI483" s="81">
        <v>10</v>
      </c>
      <c r="CJ483" s="81" t="s">
        <v>529</v>
      </c>
      <c r="CK483" s="81" t="s">
        <v>1162</v>
      </c>
      <c r="CL483" s="81">
        <v>1054</v>
      </c>
      <c r="CN483" s="81" t="s">
        <v>729</v>
      </c>
      <c r="CO483" s="81" t="s">
        <v>730</v>
      </c>
      <c r="CP483" s="81">
        <v>6</v>
      </c>
      <c r="CQ483" s="81" t="s">
        <v>436</v>
      </c>
      <c r="CR483" s="81" t="s">
        <v>2198</v>
      </c>
      <c r="CS483" s="81">
        <v>1587</v>
      </c>
      <c r="CU483" s="136" t="s">
        <v>745</v>
      </c>
      <c r="CV483" s="136" t="s">
        <v>746</v>
      </c>
      <c r="CW483" s="137">
        <v>36</v>
      </c>
      <c r="CX483" s="136" t="s">
        <v>2152</v>
      </c>
      <c r="CY483" s="136" t="s">
        <v>2364</v>
      </c>
      <c r="CZ483" s="138">
        <v>1593</v>
      </c>
      <c r="DB483" s="136" t="s">
        <v>782</v>
      </c>
      <c r="DC483" s="136" t="s">
        <v>783</v>
      </c>
      <c r="DD483" s="137">
        <v>60</v>
      </c>
      <c r="DE483" s="136" t="s">
        <v>529</v>
      </c>
      <c r="DF483" s="136" t="s">
        <v>1199</v>
      </c>
      <c r="DG483" s="144">
        <v>1001</v>
      </c>
      <c r="DI483" s="136" t="s">
        <v>880</v>
      </c>
      <c r="DJ483" s="136" t="s">
        <v>881</v>
      </c>
      <c r="DK483" s="137">
        <v>4</v>
      </c>
      <c r="DL483" s="136" t="s">
        <v>436</v>
      </c>
      <c r="DM483" s="136" t="s">
        <v>1832</v>
      </c>
      <c r="DN483" s="144">
        <v>1168</v>
      </c>
    </row>
    <row r="484" spans="1:118" x14ac:dyDescent="0.25">
      <c r="A484" s="81" t="s">
        <v>962</v>
      </c>
      <c r="B484" s="81" t="s">
        <v>974</v>
      </c>
      <c r="C484" s="81">
        <v>12</v>
      </c>
      <c r="D484" s="81" t="s">
        <v>529</v>
      </c>
      <c r="E484" s="81" t="s">
        <v>1903</v>
      </c>
      <c r="F484" s="81">
        <v>1296</v>
      </c>
      <c r="H484" s="81" t="s">
        <v>864</v>
      </c>
      <c r="I484" s="81" t="s">
        <v>865</v>
      </c>
      <c r="J484" s="81">
        <v>12</v>
      </c>
      <c r="K484" s="81" t="s">
        <v>437</v>
      </c>
      <c r="L484" s="81" t="s">
        <v>1181</v>
      </c>
      <c r="M484" s="81">
        <v>1044</v>
      </c>
      <c r="O484" s="81" t="s">
        <v>757</v>
      </c>
      <c r="P484" s="81" t="s">
        <v>758</v>
      </c>
      <c r="Q484" s="81">
        <v>24</v>
      </c>
      <c r="R484" s="81" t="s">
        <v>436</v>
      </c>
      <c r="S484" s="81" t="s">
        <v>1235</v>
      </c>
      <c r="T484" s="81">
        <v>1091</v>
      </c>
      <c r="V484" s="81" t="s">
        <v>852</v>
      </c>
      <c r="W484" s="81" t="s">
        <v>853</v>
      </c>
      <c r="X484" s="81">
        <v>12</v>
      </c>
      <c r="Y484" s="81" t="s">
        <v>529</v>
      </c>
      <c r="Z484" s="81" t="s">
        <v>1802</v>
      </c>
      <c r="AA484" s="81">
        <v>1458</v>
      </c>
      <c r="AC484" s="81" t="s">
        <v>788</v>
      </c>
      <c r="AD484" s="81" t="s">
        <v>789</v>
      </c>
      <c r="AE484" s="81">
        <v>12</v>
      </c>
      <c r="AF484" s="81" t="s">
        <v>529</v>
      </c>
      <c r="AG484" s="81" t="s">
        <v>1213</v>
      </c>
      <c r="AH484" s="81">
        <v>1472</v>
      </c>
      <c r="AJ484" s="81" t="s">
        <v>842</v>
      </c>
      <c r="AK484" s="81" t="s">
        <v>843</v>
      </c>
      <c r="AL484" s="81">
        <v>2</v>
      </c>
      <c r="AM484" s="81" t="s">
        <v>529</v>
      </c>
      <c r="AN484" s="81" t="s">
        <v>1118</v>
      </c>
      <c r="AO484" s="81">
        <v>1063</v>
      </c>
      <c r="AQ484" s="81" t="s">
        <v>847</v>
      </c>
      <c r="AR484" s="81" t="s">
        <v>848</v>
      </c>
      <c r="AS484" s="81">
        <v>12</v>
      </c>
      <c r="AT484" s="81" t="s">
        <v>529</v>
      </c>
      <c r="AU484" s="81" t="s">
        <v>1726</v>
      </c>
      <c r="AV484" s="81">
        <v>1373</v>
      </c>
      <c r="AX484" s="81" t="s">
        <v>902</v>
      </c>
      <c r="AY484" s="81" t="s">
        <v>903</v>
      </c>
      <c r="AZ484" s="81">
        <v>2</v>
      </c>
      <c r="BA484" s="81" t="s">
        <v>529</v>
      </c>
      <c r="BB484" s="81" t="s">
        <v>1694</v>
      </c>
      <c r="BC484" s="81">
        <v>1504</v>
      </c>
      <c r="BE484" s="81" t="s">
        <v>932</v>
      </c>
      <c r="BF484" s="81" t="s">
        <v>933</v>
      </c>
      <c r="BG484" s="81">
        <v>4</v>
      </c>
      <c r="BH484" s="81" t="s">
        <v>436</v>
      </c>
      <c r="BI484" s="81" t="s">
        <v>1148</v>
      </c>
      <c r="BJ484" s="81">
        <v>1091</v>
      </c>
      <c r="BL484" s="81" t="s">
        <v>908</v>
      </c>
      <c r="BM484" s="81" t="s">
        <v>909</v>
      </c>
      <c r="BN484" s="81">
        <v>12</v>
      </c>
      <c r="BO484" s="81" t="s">
        <v>437</v>
      </c>
      <c r="BP484" s="81" t="s">
        <v>2169</v>
      </c>
      <c r="BQ484" s="81">
        <v>1565</v>
      </c>
      <c r="BS484" s="81" t="s">
        <v>895</v>
      </c>
      <c r="BT484" s="81" t="s">
        <v>896</v>
      </c>
      <c r="BU484" s="81">
        <v>12</v>
      </c>
      <c r="BV484" s="81" t="s">
        <v>436</v>
      </c>
      <c r="BW484" s="81" t="s">
        <v>1137</v>
      </c>
      <c r="BX484" s="81">
        <v>1160</v>
      </c>
      <c r="BZ484" s="81" t="s">
        <v>954</v>
      </c>
      <c r="CA484" s="81" t="s">
        <v>955</v>
      </c>
      <c r="CB484" s="81">
        <v>12</v>
      </c>
      <c r="CC484" s="81" t="s">
        <v>529</v>
      </c>
      <c r="CD484" s="81" t="s">
        <v>1100</v>
      </c>
      <c r="CE484" s="81">
        <v>1027</v>
      </c>
      <c r="CG484" s="81" t="s">
        <v>765</v>
      </c>
      <c r="CH484" s="81" t="s">
        <v>766</v>
      </c>
      <c r="CI484" s="81">
        <v>6</v>
      </c>
      <c r="CJ484" s="81" t="s">
        <v>529</v>
      </c>
      <c r="CK484" s="81" t="s">
        <v>1131</v>
      </c>
      <c r="CL484" s="81">
        <v>1509</v>
      </c>
      <c r="CN484" s="81" t="s">
        <v>810</v>
      </c>
      <c r="CO484" s="81" t="s">
        <v>811</v>
      </c>
      <c r="CP484" s="81">
        <v>48</v>
      </c>
      <c r="CQ484" s="81" t="s">
        <v>1173</v>
      </c>
      <c r="CR484" s="81" t="s">
        <v>1174</v>
      </c>
      <c r="CS484" s="81">
        <v>0</v>
      </c>
      <c r="CU484" s="136" t="s">
        <v>747</v>
      </c>
      <c r="CV484" s="136" t="s">
        <v>748</v>
      </c>
      <c r="CW484" s="137">
        <v>36</v>
      </c>
      <c r="CX484" s="136" t="s">
        <v>2152</v>
      </c>
      <c r="CY484" s="136" t="s">
        <v>2364</v>
      </c>
      <c r="CZ484" s="138">
        <v>1593</v>
      </c>
      <c r="DB484" s="136" t="s">
        <v>782</v>
      </c>
      <c r="DC484" s="136" t="s">
        <v>783</v>
      </c>
      <c r="DD484" s="137">
        <v>24</v>
      </c>
      <c r="DE484" s="136" t="s">
        <v>529</v>
      </c>
      <c r="DF484" s="136" t="s">
        <v>1100</v>
      </c>
      <c r="DG484" s="144">
        <v>1027</v>
      </c>
      <c r="DI484" s="136" t="s">
        <v>880</v>
      </c>
      <c r="DJ484" s="136" t="s">
        <v>881</v>
      </c>
      <c r="DK484" s="137">
        <v>20</v>
      </c>
      <c r="DL484" s="136" t="s">
        <v>2152</v>
      </c>
      <c r="DM484" s="136" t="s">
        <v>2364</v>
      </c>
      <c r="DN484" s="144">
        <v>1593</v>
      </c>
    </row>
    <row r="485" spans="1:118" x14ac:dyDescent="0.25">
      <c r="A485" s="81" t="s">
        <v>814</v>
      </c>
      <c r="B485" s="81" t="s">
        <v>815</v>
      </c>
      <c r="C485" s="81">
        <v>12</v>
      </c>
      <c r="D485" s="81" t="s">
        <v>529</v>
      </c>
      <c r="E485" s="81" t="s">
        <v>1903</v>
      </c>
      <c r="F485" s="81">
        <v>1296</v>
      </c>
      <c r="H485" s="81" t="s">
        <v>808</v>
      </c>
      <c r="I485" s="81" t="s">
        <v>809</v>
      </c>
      <c r="J485" s="81">
        <v>6</v>
      </c>
      <c r="K485" s="81" t="s">
        <v>436</v>
      </c>
      <c r="L485" s="81" t="s">
        <v>1140</v>
      </c>
      <c r="M485" s="81">
        <v>1036</v>
      </c>
      <c r="O485" s="81" t="s">
        <v>749</v>
      </c>
      <c r="P485" s="81" t="s">
        <v>750</v>
      </c>
      <c r="Q485" s="81">
        <v>48</v>
      </c>
      <c r="R485" s="81" t="s">
        <v>436</v>
      </c>
      <c r="S485" s="81" t="s">
        <v>1235</v>
      </c>
      <c r="T485" s="81">
        <v>1091</v>
      </c>
      <c r="V485" s="81" t="s">
        <v>895</v>
      </c>
      <c r="W485" s="81" t="s">
        <v>896</v>
      </c>
      <c r="X485" s="81">
        <v>12</v>
      </c>
      <c r="Y485" s="81" t="s">
        <v>529</v>
      </c>
      <c r="Z485" s="81" t="s">
        <v>1802</v>
      </c>
      <c r="AA485" s="81">
        <v>1458</v>
      </c>
      <c r="AC485" s="81" t="s">
        <v>770</v>
      </c>
      <c r="AD485" s="81" t="s">
        <v>771</v>
      </c>
      <c r="AE485" s="81">
        <v>4</v>
      </c>
      <c r="AF485" s="81" t="s">
        <v>436</v>
      </c>
      <c r="AG485" s="81" t="s">
        <v>1217</v>
      </c>
      <c r="AH485" s="81">
        <v>1160</v>
      </c>
      <c r="AJ485" s="81" t="s">
        <v>840</v>
      </c>
      <c r="AK485" s="81" t="s">
        <v>841</v>
      </c>
      <c r="AL485" s="81">
        <v>2</v>
      </c>
      <c r="AM485" s="81" t="s">
        <v>529</v>
      </c>
      <c r="AN485" s="81" t="s">
        <v>1118</v>
      </c>
      <c r="AO485" s="81">
        <v>1063</v>
      </c>
      <c r="AQ485" s="81" t="s">
        <v>810</v>
      </c>
      <c r="AR485" s="81" t="s">
        <v>811</v>
      </c>
      <c r="AS485" s="81">
        <v>2</v>
      </c>
      <c r="AT485" s="81" t="s">
        <v>529</v>
      </c>
      <c r="AU485" s="81" t="s">
        <v>1726</v>
      </c>
      <c r="AV485" s="81">
        <v>1373</v>
      </c>
      <c r="AX485" s="81" t="s">
        <v>902</v>
      </c>
      <c r="AY485" s="81" t="s">
        <v>903</v>
      </c>
      <c r="AZ485" s="81">
        <v>6</v>
      </c>
      <c r="BA485" s="81" t="s">
        <v>529</v>
      </c>
      <c r="BB485" s="81" t="s">
        <v>1131</v>
      </c>
      <c r="BC485" s="81">
        <v>1509</v>
      </c>
      <c r="BE485" s="81" t="s">
        <v>948</v>
      </c>
      <c r="BF485" s="81" t="s">
        <v>949</v>
      </c>
      <c r="BG485" s="81">
        <v>6</v>
      </c>
      <c r="BH485" s="81" t="s">
        <v>436</v>
      </c>
      <c r="BI485" s="81" t="s">
        <v>1148</v>
      </c>
      <c r="BJ485" s="81">
        <v>1091</v>
      </c>
      <c r="BL485" s="81" t="s">
        <v>940</v>
      </c>
      <c r="BM485" s="81" t="s">
        <v>941</v>
      </c>
      <c r="BN485" s="81">
        <v>12</v>
      </c>
      <c r="BO485" s="81" t="s">
        <v>529</v>
      </c>
      <c r="BP485" s="81" t="s">
        <v>1169</v>
      </c>
      <c r="BQ485" s="81">
        <v>1440</v>
      </c>
      <c r="BS485" s="81" t="s">
        <v>847</v>
      </c>
      <c r="BT485" s="81" t="s">
        <v>848</v>
      </c>
      <c r="BU485" s="81">
        <v>18</v>
      </c>
      <c r="BV485" s="81" t="s">
        <v>529</v>
      </c>
      <c r="BW485" s="81" t="s">
        <v>1713</v>
      </c>
      <c r="BX485" s="81">
        <v>1145</v>
      </c>
      <c r="BZ485" s="81" t="s">
        <v>873</v>
      </c>
      <c r="CA485" s="81" t="s">
        <v>874</v>
      </c>
      <c r="CB485" s="81">
        <v>12</v>
      </c>
      <c r="CC485" s="81" t="s">
        <v>529</v>
      </c>
      <c r="CD485" s="81" t="s">
        <v>1100</v>
      </c>
      <c r="CE485" s="81">
        <v>1027</v>
      </c>
      <c r="CG485" s="81" t="s">
        <v>906</v>
      </c>
      <c r="CH485" s="81" t="s">
        <v>907</v>
      </c>
      <c r="CI485" s="81">
        <v>6</v>
      </c>
      <c r="CJ485" s="81" t="s">
        <v>529</v>
      </c>
      <c r="CK485" s="81" t="s">
        <v>1131</v>
      </c>
      <c r="CL485" s="81">
        <v>1509</v>
      </c>
      <c r="CN485" s="81" t="s">
        <v>733</v>
      </c>
      <c r="CO485" s="81" t="s">
        <v>734</v>
      </c>
      <c r="CP485" s="81">
        <v>60</v>
      </c>
      <c r="CQ485" s="81" t="s">
        <v>1173</v>
      </c>
      <c r="CR485" s="81" t="s">
        <v>1174</v>
      </c>
      <c r="CS485" s="81">
        <v>0</v>
      </c>
      <c r="CU485" s="136" t="s">
        <v>1931</v>
      </c>
      <c r="CV485" s="136" t="s">
        <v>909</v>
      </c>
      <c r="CW485" s="137">
        <v>24</v>
      </c>
      <c r="CX485" s="136" t="s">
        <v>2152</v>
      </c>
      <c r="CY485" s="136" t="s">
        <v>2364</v>
      </c>
      <c r="CZ485" s="138">
        <v>1593</v>
      </c>
      <c r="DB485" s="136" t="s">
        <v>782</v>
      </c>
      <c r="DC485" s="136" t="s">
        <v>783</v>
      </c>
      <c r="DD485" s="137">
        <v>12</v>
      </c>
      <c r="DE485" s="136" t="s">
        <v>529</v>
      </c>
      <c r="DF485" s="136" t="s">
        <v>1199</v>
      </c>
      <c r="DG485" s="144">
        <v>1001</v>
      </c>
      <c r="DI485" s="136" t="s">
        <v>880</v>
      </c>
      <c r="DJ485" s="136" t="s">
        <v>881</v>
      </c>
      <c r="DK485" s="137">
        <v>2</v>
      </c>
      <c r="DL485" s="136" t="s">
        <v>529</v>
      </c>
      <c r="DM485" s="136" t="s">
        <v>1694</v>
      </c>
      <c r="DN485" s="144">
        <v>1504</v>
      </c>
    </row>
    <row r="486" spans="1:118" x14ac:dyDescent="0.25">
      <c r="A486" s="81" t="s">
        <v>887</v>
      </c>
      <c r="B486" s="81" t="s">
        <v>888</v>
      </c>
      <c r="C486" s="81">
        <v>4</v>
      </c>
      <c r="D486" s="81" t="s">
        <v>529</v>
      </c>
      <c r="E486" s="81" t="s">
        <v>1903</v>
      </c>
      <c r="F486" s="81">
        <v>1296</v>
      </c>
      <c r="H486" s="81" t="s">
        <v>852</v>
      </c>
      <c r="I486" s="81" t="s">
        <v>853</v>
      </c>
      <c r="J486" s="81">
        <v>12</v>
      </c>
      <c r="K486" s="81" t="s">
        <v>436</v>
      </c>
      <c r="L486" s="81" t="s">
        <v>1140</v>
      </c>
      <c r="M486" s="81">
        <v>1036</v>
      </c>
      <c r="O486" s="81" t="s">
        <v>963</v>
      </c>
      <c r="P486" s="81" t="s">
        <v>964</v>
      </c>
      <c r="Q486" s="81">
        <v>12</v>
      </c>
      <c r="R486" s="81" t="s">
        <v>436</v>
      </c>
      <c r="S486" s="81" t="s">
        <v>1235</v>
      </c>
      <c r="T486" s="81">
        <v>1091</v>
      </c>
      <c r="V486" s="81" t="s">
        <v>973</v>
      </c>
      <c r="W486" s="81" t="s">
        <v>974</v>
      </c>
      <c r="X486" s="81">
        <v>12</v>
      </c>
      <c r="Y486" s="81" t="s">
        <v>529</v>
      </c>
      <c r="Z486" s="81" t="s">
        <v>1802</v>
      </c>
      <c r="AA486" s="81">
        <v>1458</v>
      </c>
      <c r="AC486" s="81" t="s">
        <v>1029</v>
      </c>
      <c r="AD486" s="81" t="s">
        <v>1030</v>
      </c>
      <c r="AE486" s="81">
        <v>3</v>
      </c>
      <c r="AF486" s="81" t="s">
        <v>436</v>
      </c>
      <c r="AG486" s="81" t="s">
        <v>1688</v>
      </c>
      <c r="AH486" s="81">
        <v>1453</v>
      </c>
      <c r="AJ486" s="81" t="s">
        <v>830</v>
      </c>
      <c r="AK486" s="81" t="s">
        <v>831</v>
      </c>
      <c r="AL486" s="81">
        <v>14</v>
      </c>
      <c r="AM486" s="81" t="s">
        <v>436</v>
      </c>
      <c r="AN486" s="81" t="s">
        <v>559</v>
      </c>
      <c r="AO486" s="81">
        <v>1529</v>
      </c>
      <c r="AQ486" s="81" t="s">
        <v>954</v>
      </c>
      <c r="AR486" s="81" t="s">
        <v>955</v>
      </c>
      <c r="AS486" s="81">
        <v>4</v>
      </c>
      <c r="AT486" s="81" t="s">
        <v>529</v>
      </c>
      <c r="AU486" s="81" t="s">
        <v>1726</v>
      </c>
      <c r="AV486" s="81">
        <v>1373</v>
      </c>
      <c r="AX486" s="81" t="s">
        <v>902</v>
      </c>
      <c r="AY486" s="81" t="s">
        <v>903</v>
      </c>
      <c r="AZ486" s="81">
        <v>60</v>
      </c>
      <c r="BA486" s="81" t="s">
        <v>1173</v>
      </c>
      <c r="BB486" s="81" t="s">
        <v>1174</v>
      </c>
      <c r="BC486" s="81">
        <v>0</v>
      </c>
      <c r="BE486" s="81" t="s">
        <v>864</v>
      </c>
      <c r="BF486" s="81" t="s">
        <v>865</v>
      </c>
      <c r="BG486" s="81">
        <v>6</v>
      </c>
      <c r="BH486" s="81" t="s">
        <v>436</v>
      </c>
      <c r="BI486" s="81" t="s">
        <v>1148</v>
      </c>
      <c r="BJ486" s="81">
        <v>1091</v>
      </c>
      <c r="BL486" s="81" t="s">
        <v>745</v>
      </c>
      <c r="BM486" s="81" t="s">
        <v>746</v>
      </c>
      <c r="BN486" s="81">
        <v>36</v>
      </c>
      <c r="BO486" s="81" t="s">
        <v>529</v>
      </c>
      <c r="BP486" s="81" t="s">
        <v>1766</v>
      </c>
      <c r="BQ486" s="81">
        <v>1002</v>
      </c>
      <c r="BS486" s="81" t="s">
        <v>946</v>
      </c>
      <c r="BT486" s="81" t="s">
        <v>947</v>
      </c>
      <c r="BU486" s="81">
        <v>12</v>
      </c>
      <c r="BV486" s="81" t="s">
        <v>436</v>
      </c>
      <c r="BW486" s="81" t="s">
        <v>1177</v>
      </c>
      <c r="BX486" s="81">
        <v>1045</v>
      </c>
      <c r="BZ486" s="81" t="s">
        <v>772</v>
      </c>
      <c r="CA486" s="81" t="s">
        <v>773</v>
      </c>
      <c r="CB486" s="81">
        <v>36</v>
      </c>
      <c r="CC486" s="81" t="s">
        <v>529</v>
      </c>
      <c r="CD486" s="81" t="s">
        <v>1100</v>
      </c>
      <c r="CE486" s="81">
        <v>1027</v>
      </c>
      <c r="CG486" s="81" t="s">
        <v>772</v>
      </c>
      <c r="CH486" s="81" t="s">
        <v>773</v>
      </c>
      <c r="CI486" s="81">
        <v>6</v>
      </c>
      <c r="CJ486" s="81" t="s">
        <v>529</v>
      </c>
      <c r="CK486" s="81" t="s">
        <v>1131</v>
      </c>
      <c r="CL486" s="81">
        <v>1509</v>
      </c>
      <c r="CN486" s="81" t="s">
        <v>729</v>
      </c>
      <c r="CO486" s="81" t="s">
        <v>730</v>
      </c>
      <c r="CP486" s="81">
        <v>20</v>
      </c>
      <c r="CQ486" s="81" t="s">
        <v>1173</v>
      </c>
      <c r="CR486" s="81" t="s">
        <v>1174</v>
      </c>
      <c r="CS486" s="81">
        <v>0</v>
      </c>
      <c r="CU486" s="136" t="s">
        <v>999</v>
      </c>
      <c r="CV486" s="136" t="s">
        <v>1000</v>
      </c>
      <c r="CW486" s="137">
        <v>12</v>
      </c>
      <c r="CX486" s="136" t="s">
        <v>2152</v>
      </c>
      <c r="CY486" s="136" t="s">
        <v>2364</v>
      </c>
      <c r="CZ486" s="138">
        <v>1593</v>
      </c>
      <c r="DB486" s="136" t="s">
        <v>782</v>
      </c>
      <c r="DC486" s="136" t="s">
        <v>783</v>
      </c>
      <c r="DD486" s="137">
        <v>12</v>
      </c>
      <c r="DE486" s="136" t="s">
        <v>529</v>
      </c>
      <c r="DF486" s="136" t="s">
        <v>2314</v>
      </c>
      <c r="DG486" s="144">
        <v>1031</v>
      </c>
      <c r="DI486" s="136" t="s">
        <v>932</v>
      </c>
      <c r="DJ486" s="136" t="s">
        <v>933</v>
      </c>
      <c r="DK486" s="137">
        <v>12</v>
      </c>
      <c r="DL486" s="136" t="s">
        <v>1173</v>
      </c>
      <c r="DM486" s="136" t="s">
        <v>2316</v>
      </c>
      <c r="DN486" s="144">
        <v>0</v>
      </c>
    </row>
    <row r="487" spans="1:118" x14ac:dyDescent="0.25">
      <c r="A487" s="81" t="s">
        <v>2269</v>
      </c>
      <c r="B487" s="81" t="s">
        <v>767</v>
      </c>
      <c r="C487" s="81">
        <v>4</v>
      </c>
      <c r="D487" s="81" t="s">
        <v>529</v>
      </c>
      <c r="E487" s="81" t="s">
        <v>1903</v>
      </c>
      <c r="F487" s="81">
        <v>1296</v>
      </c>
      <c r="H487" s="81" t="s">
        <v>908</v>
      </c>
      <c r="I487" s="81" t="s">
        <v>909</v>
      </c>
      <c r="J487" s="81">
        <v>12</v>
      </c>
      <c r="K487" s="81" t="s">
        <v>436</v>
      </c>
      <c r="L487" s="81" t="s">
        <v>1140</v>
      </c>
      <c r="M487" s="81">
        <v>1036</v>
      </c>
      <c r="O487" s="81" t="s">
        <v>1851</v>
      </c>
      <c r="P487" s="81" t="s">
        <v>1497</v>
      </c>
      <c r="Q487" s="81">
        <v>2</v>
      </c>
      <c r="R487" s="81" t="s">
        <v>436</v>
      </c>
      <c r="S487" s="81" t="s">
        <v>1235</v>
      </c>
      <c r="T487" s="81">
        <v>1091</v>
      </c>
      <c r="V487" s="81" t="s">
        <v>2320</v>
      </c>
      <c r="W487" s="81" t="s">
        <v>1059</v>
      </c>
      <c r="X487" s="81">
        <v>12</v>
      </c>
      <c r="Y487" s="81" t="s">
        <v>529</v>
      </c>
      <c r="Z487" s="81" t="s">
        <v>1802</v>
      </c>
      <c r="AA487" s="81">
        <v>1458</v>
      </c>
      <c r="AC487" s="81" t="s">
        <v>1029</v>
      </c>
      <c r="AD487" s="81" t="s">
        <v>1030</v>
      </c>
      <c r="AE487" s="81">
        <v>3</v>
      </c>
      <c r="AF487" s="81" t="s">
        <v>436</v>
      </c>
      <c r="AG487" s="81" t="s">
        <v>1688</v>
      </c>
      <c r="AH487" s="81">
        <v>1453</v>
      </c>
      <c r="AJ487" s="81" t="s">
        <v>849</v>
      </c>
      <c r="AK487" s="81" t="s">
        <v>850</v>
      </c>
      <c r="AL487" s="81">
        <v>8</v>
      </c>
      <c r="AM487" s="81" t="s">
        <v>436</v>
      </c>
      <c r="AN487" s="81" t="s">
        <v>559</v>
      </c>
      <c r="AO487" s="81">
        <v>1529</v>
      </c>
      <c r="AQ487" s="81" t="s">
        <v>772</v>
      </c>
      <c r="AR487" s="81" t="s">
        <v>773</v>
      </c>
      <c r="AS487" s="81">
        <v>4</v>
      </c>
      <c r="AT487" s="81" t="s">
        <v>529</v>
      </c>
      <c r="AU487" s="81" t="s">
        <v>1726</v>
      </c>
      <c r="AV487" s="81">
        <v>1373</v>
      </c>
      <c r="AX487" s="81" t="s">
        <v>862</v>
      </c>
      <c r="AY487" s="81" t="s">
        <v>863</v>
      </c>
      <c r="AZ487" s="81">
        <v>12</v>
      </c>
      <c r="BA487" s="81" t="s">
        <v>436</v>
      </c>
      <c r="BB487" s="81" t="s">
        <v>2072</v>
      </c>
      <c r="BC487" s="81">
        <v>1562</v>
      </c>
      <c r="BE487" s="81" t="s">
        <v>727</v>
      </c>
      <c r="BF487" s="81" t="s">
        <v>728</v>
      </c>
      <c r="BG487" s="81">
        <v>4</v>
      </c>
      <c r="BH487" s="81" t="s">
        <v>436</v>
      </c>
      <c r="BI487" s="81" t="s">
        <v>1148</v>
      </c>
      <c r="BJ487" s="81">
        <v>1091</v>
      </c>
      <c r="BL487" s="81" t="s">
        <v>749</v>
      </c>
      <c r="BM487" s="81" t="s">
        <v>750</v>
      </c>
      <c r="BN487" s="81">
        <v>24</v>
      </c>
      <c r="BO487" s="81" t="s">
        <v>529</v>
      </c>
      <c r="BP487" s="81" t="s">
        <v>1115</v>
      </c>
      <c r="BQ487" s="81">
        <v>1487</v>
      </c>
      <c r="BS487" s="81" t="s">
        <v>1075</v>
      </c>
      <c r="BT487" s="81" t="s">
        <v>1076</v>
      </c>
      <c r="BU487" s="81">
        <v>2</v>
      </c>
      <c r="BV487" s="81" t="s">
        <v>529</v>
      </c>
      <c r="BW487" s="81" t="s">
        <v>1713</v>
      </c>
      <c r="BX487" s="81">
        <v>1145</v>
      </c>
      <c r="BZ487" s="81" t="s">
        <v>948</v>
      </c>
      <c r="CA487" s="81" t="s">
        <v>949</v>
      </c>
      <c r="CB487" s="81">
        <v>12</v>
      </c>
      <c r="CC487" s="81" t="s">
        <v>529</v>
      </c>
      <c r="CD487" s="81" t="s">
        <v>1100</v>
      </c>
      <c r="CE487" s="81">
        <v>1027</v>
      </c>
      <c r="CG487" s="81" t="s">
        <v>729</v>
      </c>
      <c r="CH487" s="81" t="s">
        <v>730</v>
      </c>
      <c r="CI487" s="81">
        <v>4</v>
      </c>
      <c r="CJ487" s="81" t="s">
        <v>529</v>
      </c>
      <c r="CK487" s="81" t="s">
        <v>1131</v>
      </c>
      <c r="CL487" s="81">
        <v>1509</v>
      </c>
      <c r="CN487" s="81" t="s">
        <v>737</v>
      </c>
      <c r="CO487" s="81" t="s">
        <v>738</v>
      </c>
      <c r="CP487" s="81">
        <v>18</v>
      </c>
      <c r="CQ487" s="81" t="s">
        <v>1173</v>
      </c>
      <c r="CR487" s="81" t="s">
        <v>1174</v>
      </c>
      <c r="CS487" s="81">
        <v>0</v>
      </c>
      <c r="CU487" s="136" t="s">
        <v>988</v>
      </c>
      <c r="CV487" s="136" t="s">
        <v>750</v>
      </c>
      <c r="CW487" s="137">
        <v>24</v>
      </c>
      <c r="CX487" s="136" t="s">
        <v>2152</v>
      </c>
      <c r="CY487" s="136" t="s">
        <v>2364</v>
      </c>
      <c r="CZ487" s="138">
        <v>1593</v>
      </c>
      <c r="DB487" s="136" t="s">
        <v>780</v>
      </c>
      <c r="DC487" s="136" t="s">
        <v>781</v>
      </c>
      <c r="DD487" s="137">
        <v>12</v>
      </c>
      <c r="DE487" s="136" t="s">
        <v>529</v>
      </c>
      <c r="DF487" s="136" t="s">
        <v>563</v>
      </c>
      <c r="DG487" s="144">
        <v>1532</v>
      </c>
      <c r="DI487" s="136" t="s">
        <v>932</v>
      </c>
      <c r="DJ487" s="136" t="s">
        <v>933</v>
      </c>
      <c r="DK487" s="137">
        <v>4</v>
      </c>
      <c r="DL487" s="136" t="s">
        <v>529</v>
      </c>
      <c r="DM487" s="136" t="s">
        <v>1713</v>
      </c>
      <c r="DN487" s="144">
        <v>1145</v>
      </c>
    </row>
    <row r="488" spans="1:118" x14ac:dyDescent="0.25">
      <c r="A488" s="81" t="s">
        <v>864</v>
      </c>
      <c r="B488" s="81" t="s">
        <v>865</v>
      </c>
      <c r="C488" s="81">
        <v>4</v>
      </c>
      <c r="D488" s="81" t="s">
        <v>529</v>
      </c>
      <c r="E488" s="81" t="s">
        <v>1903</v>
      </c>
      <c r="F488" s="81">
        <v>1296</v>
      </c>
      <c r="H488" s="81" t="s">
        <v>729</v>
      </c>
      <c r="I488" s="81" t="s">
        <v>730</v>
      </c>
      <c r="J488" s="81">
        <v>2</v>
      </c>
      <c r="K488" s="81" t="s">
        <v>436</v>
      </c>
      <c r="L488" s="81" t="s">
        <v>1140</v>
      </c>
      <c r="M488" s="81">
        <v>1036</v>
      </c>
      <c r="O488" s="81" t="s">
        <v>810</v>
      </c>
      <c r="P488" s="81" t="s">
        <v>811</v>
      </c>
      <c r="Q488" s="81">
        <v>6</v>
      </c>
      <c r="R488" s="81" t="s">
        <v>436</v>
      </c>
      <c r="S488" s="81" t="s">
        <v>1235</v>
      </c>
      <c r="T488" s="81">
        <v>1091</v>
      </c>
      <c r="V488" s="81" t="s">
        <v>963</v>
      </c>
      <c r="W488" s="81" t="s">
        <v>964</v>
      </c>
      <c r="X488" s="81">
        <v>12</v>
      </c>
      <c r="Y488" s="81" t="s">
        <v>529</v>
      </c>
      <c r="Z488" s="81" t="s">
        <v>1802</v>
      </c>
      <c r="AA488" s="81">
        <v>1458</v>
      </c>
      <c r="AC488" s="81" t="s">
        <v>948</v>
      </c>
      <c r="AD488" s="81" t="s">
        <v>985</v>
      </c>
      <c r="AE488" s="81">
        <v>4</v>
      </c>
      <c r="AF488" s="81" t="s">
        <v>529</v>
      </c>
      <c r="AG488" s="81" t="s">
        <v>1219</v>
      </c>
      <c r="AH488" s="81">
        <v>1027</v>
      </c>
      <c r="AJ488" s="81" t="s">
        <v>733</v>
      </c>
      <c r="AK488" s="81" t="s">
        <v>734</v>
      </c>
      <c r="AL488" s="81">
        <v>6</v>
      </c>
      <c r="AM488" s="81" t="s">
        <v>436</v>
      </c>
      <c r="AN488" s="81" t="s">
        <v>559</v>
      </c>
      <c r="AO488" s="81">
        <v>1529</v>
      </c>
      <c r="AQ488" s="81" t="s">
        <v>830</v>
      </c>
      <c r="AR488" s="81" t="s">
        <v>831</v>
      </c>
      <c r="AS488" s="81">
        <v>4</v>
      </c>
      <c r="AT488" s="81" t="s">
        <v>529</v>
      </c>
      <c r="AU488" s="81" t="s">
        <v>1726</v>
      </c>
      <c r="AV488" s="81">
        <v>1373</v>
      </c>
      <c r="AX488" s="81" t="s">
        <v>862</v>
      </c>
      <c r="AY488" s="81" t="s">
        <v>863</v>
      </c>
      <c r="AZ488" s="81">
        <v>6</v>
      </c>
      <c r="BA488" s="81" t="s">
        <v>437</v>
      </c>
      <c r="BB488" s="81" t="s">
        <v>1729</v>
      </c>
      <c r="BC488" s="81">
        <v>1191</v>
      </c>
      <c r="BE488" s="81" t="s">
        <v>942</v>
      </c>
      <c r="BF488" s="81" t="s">
        <v>943</v>
      </c>
      <c r="BG488" s="81">
        <v>12</v>
      </c>
      <c r="BH488" s="81" t="s">
        <v>436</v>
      </c>
      <c r="BI488" s="81" t="s">
        <v>1148</v>
      </c>
      <c r="BJ488" s="81">
        <v>1091</v>
      </c>
      <c r="BL488" s="81" t="s">
        <v>743</v>
      </c>
      <c r="BM488" s="81" t="s">
        <v>744</v>
      </c>
      <c r="BN488" s="81">
        <v>12</v>
      </c>
      <c r="BO488" s="81" t="s">
        <v>437</v>
      </c>
      <c r="BP488" s="81" t="s">
        <v>2169</v>
      </c>
      <c r="BQ488" s="81">
        <v>1565</v>
      </c>
      <c r="BS488" s="81" t="s">
        <v>836</v>
      </c>
      <c r="BT488" s="81" t="s">
        <v>837</v>
      </c>
      <c r="BU488" s="81">
        <v>1</v>
      </c>
      <c r="BV488" s="81" t="s">
        <v>529</v>
      </c>
      <c r="BW488" s="81" t="s">
        <v>1807</v>
      </c>
      <c r="BX488" s="81">
        <v>1510</v>
      </c>
      <c r="BZ488" s="81" t="s">
        <v>776</v>
      </c>
      <c r="CA488" s="81" t="s">
        <v>777</v>
      </c>
      <c r="CB488" s="81">
        <v>4</v>
      </c>
      <c r="CC488" s="81" t="s">
        <v>529</v>
      </c>
      <c r="CD488" s="81" t="s">
        <v>1100</v>
      </c>
      <c r="CE488" s="81">
        <v>1027</v>
      </c>
      <c r="CG488" s="81" t="s">
        <v>862</v>
      </c>
      <c r="CH488" s="81" t="s">
        <v>863</v>
      </c>
      <c r="CI488" s="81">
        <v>2</v>
      </c>
      <c r="CJ488" s="81" t="s">
        <v>529</v>
      </c>
      <c r="CK488" s="81" t="s">
        <v>1133</v>
      </c>
      <c r="CL488" s="81">
        <v>1023</v>
      </c>
      <c r="CN488" s="81" t="s">
        <v>2226</v>
      </c>
      <c r="CO488" s="81" t="s">
        <v>947</v>
      </c>
      <c r="CP488" s="81">
        <v>12</v>
      </c>
      <c r="CQ488" s="81" t="s">
        <v>437</v>
      </c>
      <c r="CR488" s="81" t="s">
        <v>2169</v>
      </c>
      <c r="CS488" s="81">
        <v>1565</v>
      </c>
      <c r="CU488" s="136" t="s">
        <v>2265</v>
      </c>
      <c r="CV488" s="136" t="s">
        <v>941</v>
      </c>
      <c r="CW488" s="137">
        <v>12</v>
      </c>
      <c r="CX488" s="136" t="s">
        <v>436</v>
      </c>
      <c r="CY488" s="136" t="s">
        <v>2173</v>
      </c>
      <c r="CZ488" s="138">
        <v>1240</v>
      </c>
      <c r="DB488" s="136" t="s">
        <v>780</v>
      </c>
      <c r="DC488" s="136" t="s">
        <v>781</v>
      </c>
      <c r="DD488" s="137">
        <v>12</v>
      </c>
      <c r="DE488" s="136" t="s">
        <v>436</v>
      </c>
      <c r="DF488" s="136" t="s">
        <v>2409</v>
      </c>
      <c r="DG488" s="144">
        <v>1013</v>
      </c>
      <c r="DI488" s="136" t="s">
        <v>932</v>
      </c>
      <c r="DJ488" s="136" t="s">
        <v>933</v>
      </c>
      <c r="DK488" s="137">
        <v>4</v>
      </c>
      <c r="DL488" s="136" t="s">
        <v>529</v>
      </c>
      <c r="DM488" s="136" t="s">
        <v>2190</v>
      </c>
      <c r="DN488" s="144">
        <v>1021</v>
      </c>
    </row>
    <row r="489" spans="1:118" x14ac:dyDescent="0.25">
      <c r="A489" s="81" t="s">
        <v>804</v>
      </c>
      <c r="B489" s="81" t="s">
        <v>805</v>
      </c>
      <c r="C489" s="81">
        <v>12</v>
      </c>
      <c r="D489" s="81" t="s">
        <v>529</v>
      </c>
      <c r="E489" s="81" t="s">
        <v>1903</v>
      </c>
      <c r="F489" s="81">
        <v>1296</v>
      </c>
      <c r="H489" s="81" t="s">
        <v>759</v>
      </c>
      <c r="I489" s="81" t="s">
        <v>760</v>
      </c>
      <c r="J489" s="81">
        <v>2</v>
      </c>
      <c r="K489" s="81" t="s">
        <v>436</v>
      </c>
      <c r="L489" s="81" t="s">
        <v>1200</v>
      </c>
      <c r="M489" s="81">
        <v>1240</v>
      </c>
      <c r="O489" s="81" t="s">
        <v>2320</v>
      </c>
      <c r="P489" s="81" t="s">
        <v>1059</v>
      </c>
      <c r="Q489" s="81">
        <v>24</v>
      </c>
      <c r="R489" s="81" t="s">
        <v>436</v>
      </c>
      <c r="S489" s="81" t="s">
        <v>1235</v>
      </c>
      <c r="T489" s="81">
        <v>1091</v>
      </c>
      <c r="V489" s="81" t="s">
        <v>1039</v>
      </c>
      <c r="W489" s="81" t="s">
        <v>1040</v>
      </c>
      <c r="X489" s="81">
        <v>4</v>
      </c>
      <c r="Y489" s="81" t="s">
        <v>529</v>
      </c>
      <c r="Z489" s="81" t="s">
        <v>1802</v>
      </c>
      <c r="AA489" s="81">
        <v>1458</v>
      </c>
      <c r="AC489" s="81" t="s">
        <v>948</v>
      </c>
      <c r="AD489" s="81" t="s">
        <v>985</v>
      </c>
      <c r="AE489" s="81">
        <v>4</v>
      </c>
      <c r="AF489" s="81" t="s">
        <v>436</v>
      </c>
      <c r="AG489" s="81" t="s">
        <v>1772</v>
      </c>
      <c r="AH489" s="81">
        <v>1307</v>
      </c>
      <c r="AJ489" s="81" t="s">
        <v>727</v>
      </c>
      <c r="AK489" s="81" t="s">
        <v>728</v>
      </c>
      <c r="AL489" s="81">
        <v>2</v>
      </c>
      <c r="AM489" s="81" t="s">
        <v>436</v>
      </c>
      <c r="AN489" s="81" t="s">
        <v>559</v>
      </c>
      <c r="AO489" s="81">
        <v>1529</v>
      </c>
      <c r="AQ489" s="81" t="s">
        <v>729</v>
      </c>
      <c r="AR489" s="81" t="s">
        <v>730</v>
      </c>
      <c r="AS489" s="81">
        <v>4</v>
      </c>
      <c r="AT489" s="81" t="s">
        <v>529</v>
      </c>
      <c r="AU489" s="81" t="s">
        <v>1726</v>
      </c>
      <c r="AV489" s="81">
        <v>1373</v>
      </c>
      <c r="AX489" s="81" t="s">
        <v>862</v>
      </c>
      <c r="AY489" s="81" t="s">
        <v>863</v>
      </c>
      <c r="AZ489" s="81">
        <v>2</v>
      </c>
      <c r="BA489" s="81" t="s">
        <v>529</v>
      </c>
      <c r="BB489" s="81" t="s">
        <v>1694</v>
      </c>
      <c r="BC489" s="81">
        <v>1504</v>
      </c>
      <c r="BE489" s="81" t="s">
        <v>924</v>
      </c>
      <c r="BF489" s="81" t="s">
        <v>925</v>
      </c>
      <c r="BG489" s="81">
        <v>12</v>
      </c>
      <c r="BH489" s="81" t="s">
        <v>436</v>
      </c>
      <c r="BI489" s="81" t="s">
        <v>1148</v>
      </c>
      <c r="BJ489" s="81">
        <v>1091</v>
      </c>
      <c r="BL489" s="81" t="s">
        <v>757</v>
      </c>
      <c r="BM489" s="81" t="s">
        <v>758</v>
      </c>
      <c r="BN489" s="81">
        <v>12</v>
      </c>
      <c r="BO489" s="81" t="s">
        <v>437</v>
      </c>
      <c r="BP489" s="81" t="s">
        <v>2169</v>
      </c>
      <c r="BQ489" s="81">
        <v>1565</v>
      </c>
      <c r="BS489" s="81" t="s">
        <v>816</v>
      </c>
      <c r="BT489" s="81" t="s">
        <v>817</v>
      </c>
      <c r="BU489" s="81">
        <v>2</v>
      </c>
      <c r="BV489" s="81" t="s">
        <v>529</v>
      </c>
      <c r="BW489" s="81" t="s">
        <v>1807</v>
      </c>
      <c r="BX489" s="81">
        <v>1510</v>
      </c>
      <c r="BZ489" s="81" t="s">
        <v>816</v>
      </c>
      <c r="CA489" s="81" t="s">
        <v>817</v>
      </c>
      <c r="CB489" s="81">
        <v>24</v>
      </c>
      <c r="CC489" s="81" t="s">
        <v>529</v>
      </c>
      <c r="CD489" s="81" t="s">
        <v>1100</v>
      </c>
      <c r="CE489" s="81">
        <v>1027</v>
      </c>
      <c r="CG489" s="81" t="s">
        <v>902</v>
      </c>
      <c r="CH489" s="81" t="s">
        <v>903</v>
      </c>
      <c r="CI489" s="81">
        <v>2</v>
      </c>
      <c r="CJ489" s="81" t="s">
        <v>529</v>
      </c>
      <c r="CK489" s="81" t="s">
        <v>1133</v>
      </c>
      <c r="CL489" s="81">
        <v>1023</v>
      </c>
      <c r="CN489" s="81" t="s">
        <v>2054</v>
      </c>
      <c r="CO489" s="81" t="s">
        <v>892</v>
      </c>
      <c r="CP489" s="81">
        <v>12</v>
      </c>
      <c r="CQ489" s="81" t="s">
        <v>437</v>
      </c>
      <c r="CR489" s="81" t="s">
        <v>2169</v>
      </c>
      <c r="CS489" s="81">
        <v>1565</v>
      </c>
      <c r="CU489" s="136" t="s">
        <v>2262</v>
      </c>
      <c r="CV489" s="136" t="s">
        <v>870</v>
      </c>
      <c r="CW489" s="137">
        <v>12</v>
      </c>
      <c r="CX489" s="136" t="s">
        <v>436</v>
      </c>
      <c r="CY489" s="136" t="s">
        <v>2173</v>
      </c>
      <c r="CZ489" s="138">
        <v>1240</v>
      </c>
      <c r="DB489" s="136" t="s">
        <v>780</v>
      </c>
      <c r="DC489" s="136" t="s">
        <v>781</v>
      </c>
      <c r="DD489" s="137">
        <v>12</v>
      </c>
      <c r="DE489" s="136" t="s">
        <v>436</v>
      </c>
      <c r="DF489" s="136" t="s">
        <v>2063</v>
      </c>
      <c r="DG489" s="144">
        <v>1197</v>
      </c>
      <c r="DI489" s="136" t="s">
        <v>932</v>
      </c>
      <c r="DJ489" s="136" t="s">
        <v>933</v>
      </c>
      <c r="DK489" s="137">
        <v>2</v>
      </c>
      <c r="DL489" s="136" t="s">
        <v>529</v>
      </c>
      <c r="DM489" s="136" t="s">
        <v>1757</v>
      </c>
      <c r="DN489" s="144">
        <v>1014</v>
      </c>
    </row>
    <row r="490" spans="1:118" x14ac:dyDescent="0.25">
      <c r="A490" s="81" t="s">
        <v>2320</v>
      </c>
      <c r="B490" s="81" t="s">
        <v>1934</v>
      </c>
      <c r="C490" s="81">
        <v>12</v>
      </c>
      <c r="D490" s="81" t="s">
        <v>529</v>
      </c>
      <c r="E490" s="81" t="s">
        <v>1903</v>
      </c>
      <c r="F490" s="81">
        <v>1296</v>
      </c>
      <c r="H490" s="81" t="s">
        <v>743</v>
      </c>
      <c r="I490" s="81" t="s">
        <v>744</v>
      </c>
      <c r="J490" s="81">
        <v>12</v>
      </c>
      <c r="K490" s="81" t="s">
        <v>436</v>
      </c>
      <c r="L490" s="81" t="s">
        <v>1200</v>
      </c>
      <c r="M490" s="81">
        <v>1240</v>
      </c>
      <c r="O490" s="81" t="s">
        <v>802</v>
      </c>
      <c r="P490" s="81" t="s">
        <v>803</v>
      </c>
      <c r="Q490" s="81">
        <v>6</v>
      </c>
      <c r="R490" s="81" t="s">
        <v>436</v>
      </c>
      <c r="S490" s="81" t="s">
        <v>1235</v>
      </c>
      <c r="T490" s="81">
        <v>1091</v>
      </c>
      <c r="V490" s="81" t="s">
        <v>902</v>
      </c>
      <c r="W490" s="81" t="s">
        <v>903</v>
      </c>
      <c r="X490" s="81">
        <v>4</v>
      </c>
      <c r="Y490" s="81" t="s">
        <v>529</v>
      </c>
      <c r="Z490" s="81" t="s">
        <v>1802</v>
      </c>
      <c r="AA490" s="81">
        <v>1458</v>
      </c>
      <c r="AC490" s="81" t="s">
        <v>932</v>
      </c>
      <c r="AD490" s="81" t="s">
        <v>933</v>
      </c>
      <c r="AE490" s="81">
        <v>4</v>
      </c>
      <c r="AF490" s="81" t="s">
        <v>436</v>
      </c>
      <c r="AG490" s="81" t="s">
        <v>552</v>
      </c>
      <c r="AH490" s="81">
        <v>1116</v>
      </c>
      <c r="AJ490" s="81" t="s">
        <v>729</v>
      </c>
      <c r="AK490" s="81" t="s">
        <v>730</v>
      </c>
      <c r="AL490" s="81">
        <v>4</v>
      </c>
      <c r="AM490" s="81" t="s">
        <v>436</v>
      </c>
      <c r="AN490" s="81" t="s">
        <v>559</v>
      </c>
      <c r="AO490" s="81">
        <v>1529</v>
      </c>
      <c r="AQ490" s="81" t="s">
        <v>940</v>
      </c>
      <c r="AR490" s="81" t="s">
        <v>941</v>
      </c>
      <c r="AS490" s="81">
        <v>12</v>
      </c>
      <c r="AT490" s="81" t="s">
        <v>436</v>
      </c>
      <c r="AU490" s="81" t="s">
        <v>1152</v>
      </c>
      <c r="AV490" s="81">
        <v>1013</v>
      </c>
      <c r="AX490" s="81" t="s">
        <v>862</v>
      </c>
      <c r="AY490" s="81" t="s">
        <v>863</v>
      </c>
      <c r="AZ490" s="81">
        <v>24</v>
      </c>
      <c r="BA490" s="81" t="s">
        <v>436</v>
      </c>
      <c r="BB490" s="81" t="s">
        <v>1195</v>
      </c>
      <c r="BC490" s="81">
        <v>1237</v>
      </c>
      <c r="BE490" s="81" t="s">
        <v>745</v>
      </c>
      <c r="BF490" s="81" t="s">
        <v>746</v>
      </c>
      <c r="BG490" s="81">
        <v>12</v>
      </c>
      <c r="BH490" s="81" t="s">
        <v>436</v>
      </c>
      <c r="BI490" s="81" t="s">
        <v>1148</v>
      </c>
      <c r="BJ490" s="81">
        <v>1091</v>
      </c>
      <c r="BL490" s="81" t="s">
        <v>755</v>
      </c>
      <c r="BM490" s="81" t="s">
        <v>756</v>
      </c>
      <c r="BN490" s="81">
        <v>12</v>
      </c>
      <c r="BO490" s="81" t="s">
        <v>437</v>
      </c>
      <c r="BP490" s="81" t="s">
        <v>2169</v>
      </c>
      <c r="BQ490" s="81">
        <v>1565</v>
      </c>
      <c r="BS490" s="81" t="s">
        <v>858</v>
      </c>
      <c r="BT490" s="81" t="s">
        <v>859</v>
      </c>
      <c r="BU490" s="81">
        <v>1</v>
      </c>
      <c r="BV490" s="81" t="s">
        <v>529</v>
      </c>
      <c r="BW490" s="81" t="s">
        <v>1807</v>
      </c>
      <c r="BX490" s="81">
        <v>1510</v>
      </c>
      <c r="BZ490" s="81" t="s">
        <v>864</v>
      </c>
      <c r="CA490" s="81" t="s">
        <v>865</v>
      </c>
      <c r="CB490" s="81">
        <v>12</v>
      </c>
      <c r="CC490" s="81" t="s">
        <v>529</v>
      </c>
      <c r="CD490" s="81" t="s">
        <v>1100</v>
      </c>
      <c r="CE490" s="81">
        <v>1027</v>
      </c>
      <c r="CG490" s="81" t="s">
        <v>816</v>
      </c>
      <c r="CH490" s="81" t="s">
        <v>817</v>
      </c>
      <c r="CI490" s="81">
        <v>6</v>
      </c>
      <c r="CJ490" s="81" t="s">
        <v>529</v>
      </c>
      <c r="CK490" s="81" t="s">
        <v>1133</v>
      </c>
      <c r="CL490" s="81">
        <v>1023</v>
      </c>
      <c r="CN490" s="81" t="s">
        <v>2265</v>
      </c>
      <c r="CO490" s="81" t="s">
        <v>941</v>
      </c>
      <c r="CP490" s="81">
        <v>12</v>
      </c>
      <c r="CQ490" s="81" t="s">
        <v>529</v>
      </c>
      <c r="CR490" s="81" t="s">
        <v>1166</v>
      </c>
      <c r="CS490" s="81">
        <v>1283</v>
      </c>
      <c r="CU490" s="136" t="s">
        <v>1779</v>
      </c>
      <c r="CV490" s="136" t="s">
        <v>853</v>
      </c>
      <c r="CW490" s="137">
        <v>12</v>
      </c>
      <c r="CX490" s="136" t="s">
        <v>436</v>
      </c>
      <c r="CY490" s="136" t="s">
        <v>2173</v>
      </c>
      <c r="CZ490" s="138">
        <v>1240</v>
      </c>
      <c r="DB490" s="136" t="s">
        <v>780</v>
      </c>
      <c r="DC490" s="136" t="s">
        <v>781</v>
      </c>
      <c r="DD490" s="137">
        <v>12</v>
      </c>
      <c r="DE490" s="136" t="s">
        <v>436</v>
      </c>
      <c r="DF490" s="136" t="s">
        <v>1735</v>
      </c>
      <c r="DG490" s="144">
        <v>1435</v>
      </c>
      <c r="DI490" s="136" t="s">
        <v>932</v>
      </c>
      <c r="DJ490" s="136" t="s">
        <v>933</v>
      </c>
      <c r="DK490" s="137">
        <v>6</v>
      </c>
      <c r="DL490" s="136" t="s">
        <v>529</v>
      </c>
      <c r="DM490" s="136" t="s">
        <v>1756</v>
      </c>
      <c r="DN490" s="144">
        <v>1037</v>
      </c>
    </row>
    <row r="491" spans="1:118" x14ac:dyDescent="0.25">
      <c r="A491" s="81" t="s">
        <v>802</v>
      </c>
      <c r="B491" s="81" t="s">
        <v>803</v>
      </c>
      <c r="C491" s="81">
        <v>2</v>
      </c>
      <c r="D491" s="81" t="s">
        <v>529</v>
      </c>
      <c r="E491" s="81" t="s">
        <v>1903</v>
      </c>
      <c r="F491" s="81">
        <v>1296</v>
      </c>
      <c r="H491" s="81" t="s">
        <v>1043</v>
      </c>
      <c r="I491" s="81" t="s">
        <v>1044</v>
      </c>
      <c r="J491" s="81">
        <v>12</v>
      </c>
      <c r="K491" s="81" t="s">
        <v>436</v>
      </c>
      <c r="L491" s="81" t="s">
        <v>1200</v>
      </c>
      <c r="M491" s="81">
        <v>1240</v>
      </c>
      <c r="O491" s="81" t="s">
        <v>862</v>
      </c>
      <c r="P491" s="81" t="s">
        <v>863</v>
      </c>
      <c r="Q491" s="81">
        <v>4</v>
      </c>
      <c r="R491" s="81" t="s">
        <v>436</v>
      </c>
      <c r="S491" s="81" t="s">
        <v>1235</v>
      </c>
      <c r="T491" s="81">
        <v>1091</v>
      </c>
      <c r="V491" s="81" t="s">
        <v>774</v>
      </c>
      <c r="W491" s="81" t="s">
        <v>775</v>
      </c>
      <c r="X491" s="81">
        <v>4</v>
      </c>
      <c r="Y491" s="81" t="s">
        <v>529</v>
      </c>
      <c r="Z491" s="81" t="s">
        <v>1802</v>
      </c>
      <c r="AA491" s="81">
        <v>1458</v>
      </c>
      <c r="AC491" s="81" t="s">
        <v>804</v>
      </c>
      <c r="AD491" s="81" t="s">
        <v>805</v>
      </c>
      <c r="AE491" s="81">
        <v>24</v>
      </c>
      <c r="AF491" s="81" t="s">
        <v>529</v>
      </c>
      <c r="AG491" s="81" t="s">
        <v>1100</v>
      </c>
      <c r="AH491" s="81">
        <v>1027</v>
      </c>
      <c r="AJ491" s="81" t="s">
        <v>816</v>
      </c>
      <c r="AK491" s="81" t="s">
        <v>817</v>
      </c>
      <c r="AL491" s="81">
        <v>6</v>
      </c>
      <c r="AM491" s="81" t="s">
        <v>529</v>
      </c>
      <c r="AN491" s="81" t="s">
        <v>1104</v>
      </c>
      <c r="AO491" s="81">
        <v>1037</v>
      </c>
      <c r="AQ491" s="81" t="s">
        <v>765</v>
      </c>
      <c r="AR491" s="81" t="s">
        <v>766</v>
      </c>
      <c r="AS491" s="81">
        <v>6</v>
      </c>
      <c r="AT491" s="81" t="s">
        <v>436</v>
      </c>
      <c r="AU491" s="81" t="s">
        <v>1152</v>
      </c>
      <c r="AV491" s="81">
        <v>1013</v>
      </c>
      <c r="AX491" s="81" t="s">
        <v>862</v>
      </c>
      <c r="AY491" s="81" t="s">
        <v>863</v>
      </c>
      <c r="AZ491" s="81">
        <v>12</v>
      </c>
      <c r="BA491" s="81" t="s">
        <v>437</v>
      </c>
      <c r="BB491" s="81" t="s">
        <v>2104</v>
      </c>
      <c r="BC491" s="81">
        <v>1247</v>
      </c>
      <c r="BE491" s="81" t="s">
        <v>790</v>
      </c>
      <c r="BF491" s="81" t="s">
        <v>791</v>
      </c>
      <c r="BG491" s="81">
        <v>2</v>
      </c>
      <c r="BH491" s="81" t="s">
        <v>436</v>
      </c>
      <c r="BI491" s="81" t="s">
        <v>1148</v>
      </c>
      <c r="BJ491" s="81">
        <v>1091</v>
      </c>
      <c r="BL491" s="81" t="s">
        <v>2323</v>
      </c>
      <c r="BM491" s="81" t="s">
        <v>851</v>
      </c>
      <c r="BN491" s="81">
        <v>2</v>
      </c>
      <c r="BO491" s="81" t="s">
        <v>529</v>
      </c>
      <c r="BP491" s="81" t="s">
        <v>1115</v>
      </c>
      <c r="BQ491" s="81">
        <v>1487</v>
      </c>
      <c r="BS491" s="81" t="s">
        <v>873</v>
      </c>
      <c r="BT491" s="81" t="s">
        <v>874</v>
      </c>
      <c r="BU491" s="81">
        <v>2</v>
      </c>
      <c r="BV491" s="81" t="s">
        <v>436</v>
      </c>
      <c r="BW491" s="81" t="s">
        <v>1137</v>
      </c>
      <c r="BX491" s="81">
        <v>1160</v>
      </c>
      <c r="BZ491" s="81" t="s">
        <v>737</v>
      </c>
      <c r="CA491" s="81" t="s">
        <v>738</v>
      </c>
      <c r="CB491" s="81">
        <v>4</v>
      </c>
      <c r="CC491" s="81" t="s">
        <v>529</v>
      </c>
      <c r="CD491" s="81" t="s">
        <v>1100</v>
      </c>
      <c r="CE491" s="81">
        <v>1027</v>
      </c>
      <c r="CG491" s="81" t="s">
        <v>729</v>
      </c>
      <c r="CH491" s="81" t="s">
        <v>730</v>
      </c>
      <c r="CI491" s="81">
        <v>2</v>
      </c>
      <c r="CJ491" s="81" t="s">
        <v>529</v>
      </c>
      <c r="CK491" s="81" t="s">
        <v>1133</v>
      </c>
      <c r="CL491" s="81">
        <v>1023</v>
      </c>
      <c r="CN491" s="81" t="s">
        <v>1779</v>
      </c>
      <c r="CO491" s="81" t="s">
        <v>853</v>
      </c>
      <c r="CP491" s="81">
        <v>24</v>
      </c>
      <c r="CQ491" s="81" t="s">
        <v>529</v>
      </c>
      <c r="CR491" s="81" t="s">
        <v>1166</v>
      </c>
      <c r="CS491" s="81">
        <v>1283</v>
      </c>
      <c r="CU491" s="136" t="s">
        <v>745</v>
      </c>
      <c r="CV491" s="136" t="s">
        <v>746</v>
      </c>
      <c r="CW491" s="137">
        <v>12</v>
      </c>
      <c r="CX491" s="136" t="s">
        <v>436</v>
      </c>
      <c r="CY491" s="136" t="s">
        <v>2173</v>
      </c>
      <c r="CZ491" s="138">
        <v>1240</v>
      </c>
      <c r="DB491" s="136" t="s">
        <v>780</v>
      </c>
      <c r="DC491" s="136" t="s">
        <v>781</v>
      </c>
      <c r="DD491" s="137">
        <v>12</v>
      </c>
      <c r="DE491" s="136" t="s">
        <v>529</v>
      </c>
      <c r="DF491" s="136" t="s">
        <v>1819</v>
      </c>
      <c r="DG491" s="144">
        <v>1505</v>
      </c>
      <c r="DI491" s="136" t="s">
        <v>932</v>
      </c>
      <c r="DJ491" s="136" t="s">
        <v>933</v>
      </c>
      <c r="DK491" s="137">
        <v>60</v>
      </c>
      <c r="DL491" s="136" t="s">
        <v>2152</v>
      </c>
      <c r="DM491" s="136" t="s">
        <v>2364</v>
      </c>
      <c r="DN491" s="144">
        <v>1593</v>
      </c>
    </row>
    <row r="492" spans="1:118" x14ac:dyDescent="0.25">
      <c r="A492" s="81" t="s">
        <v>830</v>
      </c>
      <c r="B492" s="81" t="s">
        <v>831</v>
      </c>
      <c r="C492" s="81">
        <v>20</v>
      </c>
      <c r="D492" s="81" t="s">
        <v>436</v>
      </c>
      <c r="E492" s="81" t="s">
        <v>1885</v>
      </c>
      <c r="F492" s="81">
        <v>1295</v>
      </c>
      <c r="H492" s="81" t="s">
        <v>780</v>
      </c>
      <c r="I492" s="81" t="s">
        <v>781</v>
      </c>
      <c r="J492" s="81">
        <v>12</v>
      </c>
      <c r="K492" s="81" t="s">
        <v>436</v>
      </c>
      <c r="L492" s="81" t="s">
        <v>1200</v>
      </c>
      <c r="M492" s="81">
        <v>1240</v>
      </c>
      <c r="O492" s="81" t="s">
        <v>852</v>
      </c>
      <c r="P492" s="81" t="s">
        <v>853</v>
      </c>
      <c r="Q492" s="81">
        <v>48</v>
      </c>
      <c r="R492" s="81" t="s">
        <v>436</v>
      </c>
      <c r="S492" s="81" t="s">
        <v>1235</v>
      </c>
      <c r="T492" s="81">
        <v>1091</v>
      </c>
      <c r="V492" s="81" t="s">
        <v>804</v>
      </c>
      <c r="W492" s="81" t="s">
        <v>805</v>
      </c>
      <c r="X492" s="81">
        <v>12</v>
      </c>
      <c r="Y492" s="81" t="s">
        <v>529</v>
      </c>
      <c r="Z492" s="81" t="s">
        <v>1213</v>
      </c>
      <c r="AA492" s="81">
        <v>1472</v>
      </c>
      <c r="AC492" s="81" t="s">
        <v>788</v>
      </c>
      <c r="AD492" s="81" t="s">
        <v>789</v>
      </c>
      <c r="AE492" s="81">
        <v>12</v>
      </c>
      <c r="AF492" s="81" t="s">
        <v>529</v>
      </c>
      <c r="AG492" s="81" t="s">
        <v>1206</v>
      </c>
      <c r="AH492" s="81">
        <v>1037</v>
      </c>
      <c r="AJ492" s="81" t="s">
        <v>860</v>
      </c>
      <c r="AK492" s="81" t="s">
        <v>861</v>
      </c>
      <c r="AL492" s="81">
        <v>4</v>
      </c>
      <c r="AM492" s="81" t="s">
        <v>436</v>
      </c>
      <c r="AN492" s="81" t="s">
        <v>1119</v>
      </c>
      <c r="AO492" s="81">
        <v>1127</v>
      </c>
      <c r="AQ492" s="81" t="s">
        <v>810</v>
      </c>
      <c r="AR492" s="81" t="s">
        <v>811</v>
      </c>
      <c r="AS492" s="81">
        <v>6</v>
      </c>
      <c r="AT492" s="81" t="s">
        <v>436</v>
      </c>
      <c r="AU492" s="81" t="s">
        <v>1152</v>
      </c>
      <c r="AV492" s="81">
        <v>1013</v>
      </c>
      <c r="AX492" s="81" t="s">
        <v>862</v>
      </c>
      <c r="AY492" s="81" t="s">
        <v>863</v>
      </c>
      <c r="AZ492" s="81">
        <v>2</v>
      </c>
      <c r="BA492" s="81" t="s">
        <v>529</v>
      </c>
      <c r="BB492" s="81" t="s">
        <v>1821</v>
      </c>
      <c r="BC492" s="81">
        <v>1405</v>
      </c>
      <c r="BE492" s="81" t="s">
        <v>899</v>
      </c>
      <c r="BF492" s="81" t="s">
        <v>900</v>
      </c>
      <c r="BG492" s="81">
        <v>4</v>
      </c>
      <c r="BH492" s="81" t="s">
        <v>436</v>
      </c>
      <c r="BI492" s="81" t="s">
        <v>1148</v>
      </c>
      <c r="BJ492" s="81">
        <v>1091</v>
      </c>
      <c r="BL492" s="81" t="s">
        <v>824</v>
      </c>
      <c r="BM492" s="81" t="s">
        <v>825</v>
      </c>
      <c r="BN492" s="81">
        <v>12</v>
      </c>
      <c r="BO492" s="81" t="s">
        <v>529</v>
      </c>
      <c r="BP492" s="81" t="s">
        <v>1766</v>
      </c>
      <c r="BQ492" s="81">
        <v>1002</v>
      </c>
      <c r="BS492" s="81" t="s">
        <v>862</v>
      </c>
      <c r="BT492" s="81" t="s">
        <v>863</v>
      </c>
      <c r="BU492" s="81">
        <v>2</v>
      </c>
      <c r="BV492" s="81" t="s">
        <v>436</v>
      </c>
      <c r="BW492" s="81" t="s">
        <v>1137</v>
      </c>
      <c r="BX492" s="81">
        <v>1160</v>
      </c>
      <c r="BZ492" s="81" t="s">
        <v>733</v>
      </c>
      <c r="CA492" s="81" t="s">
        <v>734</v>
      </c>
      <c r="CB492" s="81">
        <v>40</v>
      </c>
      <c r="CC492" s="81" t="s">
        <v>529</v>
      </c>
      <c r="CD492" s="81" t="s">
        <v>1100</v>
      </c>
      <c r="CE492" s="81">
        <v>1027</v>
      </c>
      <c r="CG492" s="81" t="s">
        <v>852</v>
      </c>
      <c r="CH492" s="81" t="s">
        <v>853</v>
      </c>
      <c r="CI492" s="81">
        <v>12</v>
      </c>
      <c r="CJ492" s="81" t="s">
        <v>529</v>
      </c>
      <c r="CK492" s="81" t="s">
        <v>1133</v>
      </c>
      <c r="CL492" s="81">
        <v>1023</v>
      </c>
      <c r="CN492" s="81" t="s">
        <v>2054</v>
      </c>
      <c r="CO492" s="81" t="s">
        <v>892</v>
      </c>
      <c r="CP492" s="81">
        <v>12</v>
      </c>
      <c r="CQ492" s="81" t="s">
        <v>529</v>
      </c>
      <c r="CR492" s="81" t="s">
        <v>1166</v>
      </c>
      <c r="CS492" s="81">
        <v>1283</v>
      </c>
      <c r="CU492" s="136" t="s">
        <v>2383</v>
      </c>
      <c r="CV492" s="136" t="s">
        <v>882</v>
      </c>
      <c r="CW492" s="137">
        <v>12</v>
      </c>
      <c r="CX492" s="136" t="s">
        <v>2152</v>
      </c>
      <c r="CY492" s="136" t="s">
        <v>2364</v>
      </c>
      <c r="CZ492" s="138">
        <v>1593</v>
      </c>
      <c r="DB492" s="136" t="s">
        <v>780</v>
      </c>
      <c r="DC492" s="136" t="s">
        <v>781</v>
      </c>
      <c r="DD492" s="137">
        <v>12</v>
      </c>
      <c r="DE492" s="136" t="s">
        <v>437</v>
      </c>
      <c r="DF492" s="136" t="s">
        <v>1231</v>
      </c>
      <c r="DG492" s="144">
        <v>1078</v>
      </c>
      <c r="DI492" s="136" t="s">
        <v>932</v>
      </c>
      <c r="DJ492" s="136" t="s">
        <v>933</v>
      </c>
      <c r="DK492" s="137">
        <v>4</v>
      </c>
      <c r="DL492" s="136" t="s">
        <v>436</v>
      </c>
      <c r="DM492" s="136" t="s">
        <v>1159</v>
      </c>
      <c r="DN492" s="144">
        <v>1513</v>
      </c>
    </row>
    <row r="493" spans="1:118" x14ac:dyDescent="0.25">
      <c r="A493" s="81" t="s">
        <v>804</v>
      </c>
      <c r="B493" s="81" t="s">
        <v>805</v>
      </c>
      <c r="C493" s="81">
        <v>12</v>
      </c>
      <c r="D493" s="81" t="s">
        <v>436</v>
      </c>
      <c r="E493" s="81" t="s">
        <v>1885</v>
      </c>
      <c r="F493" s="81">
        <v>1295</v>
      </c>
      <c r="H493" s="81" t="s">
        <v>814</v>
      </c>
      <c r="I493" s="81" t="s">
        <v>815</v>
      </c>
      <c r="J493" s="81">
        <v>12</v>
      </c>
      <c r="K493" s="81" t="s">
        <v>436</v>
      </c>
      <c r="L493" s="81" t="s">
        <v>1200</v>
      </c>
      <c r="M493" s="81">
        <v>1240</v>
      </c>
      <c r="O493" s="81" t="s">
        <v>1039</v>
      </c>
      <c r="P493" s="81" t="s">
        <v>1040</v>
      </c>
      <c r="Q493" s="81">
        <v>6</v>
      </c>
      <c r="R493" s="81" t="s">
        <v>436</v>
      </c>
      <c r="S493" s="81" t="s">
        <v>1235</v>
      </c>
      <c r="T493" s="81">
        <v>1091</v>
      </c>
      <c r="V493" s="81" t="s">
        <v>1039</v>
      </c>
      <c r="W493" s="81" t="s">
        <v>1040</v>
      </c>
      <c r="X493" s="81">
        <v>4</v>
      </c>
      <c r="Y493" s="81" t="s">
        <v>529</v>
      </c>
      <c r="Z493" s="81" t="s">
        <v>1839</v>
      </c>
      <c r="AA493" s="81">
        <v>1473</v>
      </c>
      <c r="AC493" s="81" t="s">
        <v>804</v>
      </c>
      <c r="AD493" s="81" t="s">
        <v>805</v>
      </c>
      <c r="AE493" s="81">
        <v>24</v>
      </c>
      <c r="AF493" s="81" t="s">
        <v>529</v>
      </c>
      <c r="AG493" s="81" t="s">
        <v>1167</v>
      </c>
      <c r="AH493" s="81">
        <v>1031</v>
      </c>
      <c r="AJ493" s="81" t="s">
        <v>880</v>
      </c>
      <c r="AK493" s="81" t="s">
        <v>881</v>
      </c>
      <c r="AL493" s="81">
        <v>4</v>
      </c>
      <c r="AM493" s="81" t="s">
        <v>436</v>
      </c>
      <c r="AN493" s="81" t="s">
        <v>1119</v>
      </c>
      <c r="AO493" s="81">
        <v>1127</v>
      </c>
      <c r="AQ493" s="81" t="s">
        <v>867</v>
      </c>
      <c r="AR493" s="81" t="s">
        <v>868</v>
      </c>
      <c r="AS493" s="81">
        <v>12</v>
      </c>
      <c r="AT493" s="81" t="s">
        <v>436</v>
      </c>
      <c r="AU493" s="81" t="s">
        <v>1152</v>
      </c>
      <c r="AV493" s="81">
        <v>1013</v>
      </c>
      <c r="AX493" s="81" t="s">
        <v>862</v>
      </c>
      <c r="AY493" s="81" t="s">
        <v>863</v>
      </c>
      <c r="AZ493" s="81">
        <v>4</v>
      </c>
      <c r="BA493" s="81" t="s">
        <v>436</v>
      </c>
      <c r="BB493" s="81" t="s">
        <v>1840</v>
      </c>
      <c r="BC493" s="81">
        <v>1179</v>
      </c>
      <c r="BE493" s="81" t="s">
        <v>889</v>
      </c>
      <c r="BF493" s="81" t="s">
        <v>890</v>
      </c>
      <c r="BG493" s="81">
        <v>4</v>
      </c>
      <c r="BH493" s="81" t="s">
        <v>436</v>
      </c>
      <c r="BI493" s="81" t="s">
        <v>1148</v>
      </c>
      <c r="BJ493" s="81">
        <v>1091</v>
      </c>
      <c r="BL493" s="81" t="s">
        <v>893</v>
      </c>
      <c r="BM493" s="81" t="s">
        <v>894</v>
      </c>
      <c r="BN493" s="81">
        <v>12</v>
      </c>
      <c r="BO493" s="81" t="s">
        <v>529</v>
      </c>
      <c r="BP493" s="81" t="s">
        <v>1766</v>
      </c>
      <c r="BQ493" s="81">
        <v>1002</v>
      </c>
      <c r="BS493" s="81" t="s">
        <v>854</v>
      </c>
      <c r="BT493" s="81" t="s">
        <v>855</v>
      </c>
      <c r="BU493" s="81">
        <v>2</v>
      </c>
      <c r="BV493" s="81" t="s">
        <v>529</v>
      </c>
      <c r="BW493" s="81" t="s">
        <v>1807</v>
      </c>
      <c r="BX493" s="81">
        <v>1510</v>
      </c>
      <c r="BZ493" s="81" t="s">
        <v>727</v>
      </c>
      <c r="CA493" s="81" t="s">
        <v>728</v>
      </c>
      <c r="CB493" s="81">
        <v>36</v>
      </c>
      <c r="CC493" s="81" t="s">
        <v>529</v>
      </c>
      <c r="CD493" s="81" t="s">
        <v>1100</v>
      </c>
      <c r="CE493" s="81">
        <v>1027</v>
      </c>
      <c r="CG493" s="81" t="s">
        <v>891</v>
      </c>
      <c r="CH493" s="81" t="s">
        <v>892</v>
      </c>
      <c r="CI493" s="81">
        <v>12</v>
      </c>
      <c r="CJ493" s="81" t="s">
        <v>529</v>
      </c>
      <c r="CK493" s="81" t="s">
        <v>1133</v>
      </c>
      <c r="CL493" s="81">
        <v>1023</v>
      </c>
      <c r="CN493" s="81" t="s">
        <v>2264</v>
      </c>
      <c r="CO493" s="81" t="s">
        <v>896</v>
      </c>
      <c r="CP493" s="81">
        <v>24</v>
      </c>
      <c r="CQ493" s="81" t="s">
        <v>529</v>
      </c>
      <c r="CR493" s="81" t="s">
        <v>1166</v>
      </c>
      <c r="CS493" s="81">
        <v>1283</v>
      </c>
      <c r="CU493" s="136" t="s">
        <v>2380</v>
      </c>
      <c r="CV493" s="136" t="s">
        <v>866</v>
      </c>
      <c r="CW493" s="137">
        <v>12</v>
      </c>
      <c r="CX493" s="136" t="s">
        <v>2152</v>
      </c>
      <c r="CY493" s="136" t="s">
        <v>2364</v>
      </c>
      <c r="CZ493" s="138">
        <v>1593</v>
      </c>
      <c r="DB493" s="136" t="s">
        <v>780</v>
      </c>
      <c r="DC493" s="136" t="s">
        <v>781</v>
      </c>
      <c r="DD493" s="137">
        <v>12</v>
      </c>
      <c r="DE493" s="136" t="s">
        <v>436</v>
      </c>
      <c r="DF493" s="136" t="s">
        <v>2221</v>
      </c>
      <c r="DG493" s="144">
        <v>1392</v>
      </c>
      <c r="DI493" s="136" t="s">
        <v>932</v>
      </c>
      <c r="DJ493" s="136" t="s">
        <v>933</v>
      </c>
      <c r="DK493" s="137">
        <v>2</v>
      </c>
      <c r="DL493" s="136" t="s">
        <v>529</v>
      </c>
      <c r="DM493" s="136" t="s">
        <v>1133</v>
      </c>
      <c r="DN493" s="144">
        <v>1023</v>
      </c>
    </row>
    <row r="494" spans="1:118" x14ac:dyDescent="0.25">
      <c r="A494" s="81" t="s">
        <v>729</v>
      </c>
      <c r="B494" s="81" t="s">
        <v>730</v>
      </c>
      <c r="C494" s="81">
        <v>8</v>
      </c>
      <c r="D494" s="81" t="s">
        <v>436</v>
      </c>
      <c r="E494" s="81" t="s">
        <v>1885</v>
      </c>
      <c r="F494" s="81">
        <v>1295</v>
      </c>
      <c r="H494" s="81" t="s">
        <v>973</v>
      </c>
      <c r="I494" s="81" t="s">
        <v>974</v>
      </c>
      <c r="J494" s="81">
        <v>12</v>
      </c>
      <c r="K494" s="81" t="s">
        <v>436</v>
      </c>
      <c r="L494" s="81" t="s">
        <v>1200</v>
      </c>
      <c r="M494" s="81">
        <v>1240</v>
      </c>
      <c r="O494" s="81" t="s">
        <v>954</v>
      </c>
      <c r="P494" s="81" t="s">
        <v>955</v>
      </c>
      <c r="Q494" s="81">
        <v>6</v>
      </c>
      <c r="R494" s="81" t="s">
        <v>436</v>
      </c>
      <c r="S494" s="81" t="s">
        <v>1235</v>
      </c>
      <c r="T494" s="81">
        <v>1091</v>
      </c>
      <c r="V494" s="81" t="s">
        <v>1026</v>
      </c>
      <c r="W494" s="81" t="s">
        <v>1027</v>
      </c>
      <c r="X494" s="81">
        <v>1</v>
      </c>
      <c r="Y494" s="81" t="s">
        <v>436</v>
      </c>
      <c r="Z494" s="81" t="s">
        <v>1739</v>
      </c>
      <c r="AA494" s="81">
        <v>1475</v>
      </c>
      <c r="AC494" s="81" t="s">
        <v>948</v>
      </c>
      <c r="AD494" s="81" t="s">
        <v>985</v>
      </c>
      <c r="AE494" s="81">
        <v>4</v>
      </c>
      <c r="AF494" s="81" t="s">
        <v>436</v>
      </c>
      <c r="AG494" s="81" t="s">
        <v>1773</v>
      </c>
      <c r="AH494" s="81">
        <v>1492</v>
      </c>
      <c r="AJ494" s="81" t="s">
        <v>768</v>
      </c>
      <c r="AK494" s="81" t="s">
        <v>769</v>
      </c>
      <c r="AL494" s="81">
        <v>4</v>
      </c>
      <c r="AM494" s="81" t="s">
        <v>436</v>
      </c>
      <c r="AN494" s="81" t="s">
        <v>1119</v>
      </c>
      <c r="AO494" s="81">
        <v>1127</v>
      </c>
      <c r="AQ494" s="81" t="s">
        <v>887</v>
      </c>
      <c r="AR494" s="81" t="s">
        <v>888</v>
      </c>
      <c r="AS494" s="81">
        <v>6</v>
      </c>
      <c r="AT494" s="81" t="s">
        <v>436</v>
      </c>
      <c r="AU494" s="81" t="s">
        <v>1152</v>
      </c>
      <c r="AV494" s="81">
        <v>1013</v>
      </c>
      <c r="AX494" s="81" t="s">
        <v>862</v>
      </c>
      <c r="AY494" s="81" t="s">
        <v>863</v>
      </c>
      <c r="AZ494" s="81">
        <v>12</v>
      </c>
      <c r="BA494" s="81" t="s">
        <v>1768</v>
      </c>
      <c r="BB494" s="81" t="s">
        <v>1769</v>
      </c>
      <c r="BC494" s="81">
        <v>1416</v>
      </c>
      <c r="BE494" s="81" t="s">
        <v>910</v>
      </c>
      <c r="BF494" s="81" t="s">
        <v>911</v>
      </c>
      <c r="BG494" s="81">
        <v>2</v>
      </c>
      <c r="BH494" s="81" t="s">
        <v>436</v>
      </c>
      <c r="BI494" s="81" t="s">
        <v>1148</v>
      </c>
      <c r="BJ494" s="81">
        <v>1091</v>
      </c>
      <c r="BL494" s="81" t="s">
        <v>893</v>
      </c>
      <c r="BM494" s="81" t="s">
        <v>894</v>
      </c>
      <c r="BN494" s="81">
        <v>12</v>
      </c>
      <c r="BO494" s="81" t="s">
        <v>437</v>
      </c>
      <c r="BP494" s="81" t="s">
        <v>2169</v>
      </c>
      <c r="BQ494" s="81">
        <v>1565</v>
      </c>
      <c r="BS494" s="81" t="s">
        <v>836</v>
      </c>
      <c r="BT494" s="81" t="s">
        <v>837</v>
      </c>
      <c r="BU494" s="81">
        <v>2</v>
      </c>
      <c r="BV494" s="81" t="s">
        <v>436</v>
      </c>
      <c r="BW494" s="81" t="s">
        <v>1137</v>
      </c>
      <c r="BX494" s="81">
        <v>1160</v>
      </c>
      <c r="BZ494" s="81" t="s">
        <v>832</v>
      </c>
      <c r="CA494" s="81" t="s">
        <v>833</v>
      </c>
      <c r="CB494" s="81">
        <v>4</v>
      </c>
      <c r="CC494" s="81" t="s">
        <v>529</v>
      </c>
      <c r="CD494" s="81" t="s">
        <v>1100</v>
      </c>
      <c r="CE494" s="81">
        <v>1027</v>
      </c>
      <c r="CG494" s="81" t="s">
        <v>745</v>
      </c>
      <c r="CH494" s="81" t="s">
        <v>746</v>
      </c>
      <c r="CI494" s="81">
        <v>12</v>
      </c>
      <c r="CJ494" s="81" t="s">
        <v>529</v>
      </c>
      <c r="CK494" s="81" t="s">
        <v>1133</v>
      </c>
      <c r="CL494" s="81">
        <v>1023</v>
      </c>
      <c r="CN494" s="81" t="s">
        <v>745</v>
      </c>
      <c r="CO494" s="81" t="s">
        <v>746</v>
      </c>
      <c r="CP494" s="81">
        <v>24</v>
      </c>
      <c r="CQ494" s="81" t="s">
        <v>529</v>
      </c>
      <c r="CR494" s="81" t="s">
        <v>1166</v>
      </c>
      <c r="CS494" s="81">
        <v>1283</v>
      </c>
      <c r="CU494" s="136" t="s">
        <v>2387</v>
      </c>
      <c r="CV494" s="136" t="s">
        <v>877</v>
      </c>
      <c r="CW494" s="137">
        <v>12</v>
      </c>
      <c r="CX494" s="136" t="s">
        <v>2152</v>
      </c>
      <c r="CY494" s="136" t="s">
        <v>2364</v>
      </c>
      <c r="CZ494" s="138">
        <v>1593</v>
      </c>
      <c r="DB494" s="136" t="s">
        <v>780</v>
      </c>
      <c r="DC494" s="136" t="s">
        <v>781</v>
      </c>
      <c r="DD494" s="137">
        <v>12</v>
      </c>
      <c r="DE494" s="136" t="s">
        <v>436</v>
      </c>
      <c r="DF494" s="136" t="s">
        <v>2368</v>
      </c>
      <c r="DG494" s="144">
        <v>1597</v>
      </c>
      <c r="DI494" s="136" t="s">
        <v>932</v>
      </c>
      <c r="DJ494" s="136" t="s">
        <v>933</v>
      </c>
      <c r="DK494" s="137">
        <v>12</v>
      </c>
      <c r="DL494" s="136" t="s">
        <v>1173</v>
      </c>
      <c r="DM494" s="136" t="s">
        <v>1174</v>
      </c>
      <c r="DN494" s="144">
        <v>0</v>
      </c>
    </row>
    <row r="495" spans="1:118" x14ac:dyDescent="0.25">
      <c r="A495" s="81" t="s">
        <v>1041</v>
      </c>
      <c r="B495" s="81" t="s">
        <v>1935</v>
      </c>
      <c r="C495" s="81">
        <v>12</v>
      </c>
      <c r="D495" s="81" t="s">
        <v>436</v>
      </c>
      <c r="E495" s="81" t="s">
        <v>1685</v>
      </c>
      <c r="F495" s="81">
        <v>1293</v>
      </c>
      <c r="H495" s="81" t="s">
        <v>747</v>
      </c>
      <c r="I495" s="81" t="s">
        <v>748</v>
      </c>
      <c r="J495" s="81">
        <v>12</v>
      </c>
      <c r="K495" s="81" t="s">
        <v>436</v>
      </c>
      <c r="L495" s="81" t="s">
        <v>1200</v>
      </c>
      <c r="M495" s="81">
        <v>1240</v>
      </c>
      <c r="O495" s="81" t="s">
        <v>845</v>
      </c>
      <c r="P495" s="81" t="s">
        <v>846</v>
      </c>
      <c r="Q495" s="81">
        <v>4</v>
      </c>
      <c r="R495" s="81" t="s">
        <v>436</v>
      </c>
      <c r="S495" s="81" t="s">
        <v>1235</v>
      </c>
      <c r="T495" s="81">
        <v>1091</v>
      </c>
      <c r="V495" s="81" t="s">
        <v>852</v>
      </c>
      <c r="W495" s="81" t="s">
        <v>853</v>
      </c>
      <c r="X495" s="81">
        <v>12</v>
      </c>
      <c r="Y495" s="81" t="s">
        <v>437</v>
      </c>
      <c r="Z495" s="81" t="s">
        <v>1721</v>
      </c>
      <c r="AA495" s="81">
        <v>1476</v>
      </c>
      <c r="AC495" s="81" t="s">
        <v>948</v>
      </c>
      <c r="AD495" s="81" t="s">
        <v>985</v>
      </c>
      <c r="AE495" s="81">
        <v>4</v>
      </c>
      <c r="AF495" s="81" t="s">
        <v>436</v>
      </c>
      <c r="AG495" s="81" t="s">
        <v>1685</v>
      </c>
      <c r="AH495" s="81">
        <v>1293</v>
      </c>
      <c r="AJ495" s="81" t="s">
        <v>816</v>
      </c>
      <c r="AK495" s="81" t="s">
        <v>817</v>
      </c>
      <c r="AL495" s="81">
        <v>4</v>
      </c>
      <c r="AM495" s="81" t="s">
        <v>436</v>
      </c>
      <c r="AN495" s="81" t="s">
        <v>1119</v>
      </c>
      <c r="AO495" s="81">
        <v>1127</v>
      </c>
      <c r="AQ495" s="81" t="s">
        <v>906</v>
      </c>
      <c r="AR495" s="81" t="s">
        <v>907</v>
      </c>
      <c r="AS495" s="81">
        <v>6</v>
      </c>
      <c r="AT495" s="81" t="s">
        <v>436</v>
      </c>
      <c r="AU495" s="81" t="s">
        <v>1152</v>
      </c>
      <c r="AV495" s="81">
        <v>1013</v>
      </c>
      <c r="AX495" s="81" t="s">
        <v>862</v>
      </c>
      <c r="AY495" s="81" t="s">
        <v>863</v>
      </c>
      <c r="AZ495" s="81">
        <v>4</v>
      </c>
      <c r="BA495" s="81" t="s">
        <v>437</v>
      </c>
      <c r="BB495" s="81" t="s">
        <v>1094</v>
      </c>
      <c r="BC495" s="81">
        <v>1097</v>
      </c>
      <c r="BE495" s="81" t="s">
        <v>765</v>
      </c>
      <c r="BF495" s="81" t="s">
        <v>766</v>
      </c>
      <c r="BG495" s="81">
        <v>4</v>
      </c>
      <c r="BH495" s="81" t="s">
        <v>436</v>
      </c>
      <c r="BI495" s="81" t="s">
        <v>1108</v>
      </c>
      <c r="BJ495" s="81">
        <v>1240</v>
      </c>
      <c r="BL495" s="81" t="s">
        <v>942</v>
      </c>
      <c r="BM495" s="81" t="s">
        <v>943</v>
      </c>
      <c r="BN495" s="81">
        <v>12</v>
      </c>
      <c r="BO495" s="81" t="s">
        <v>437</v>
      </c>
      <c r="BP495" s="81" t="s">
        <v>2169</v>
      </c>
      <c r="BQ495" s="81">
        <v>1565</v>
      </c>
      <c r="BS495" s="81" t="s">
        <v>739</v>
      </c>
      <c r="BT495" s="81" t="s">
        <v>740</v>
      </c>
      <c r="BU495" s="81">
        <v>2</v>
      </c>
      <c r="BV495" s="81" t="s">
        <v>529</v>
      </c>
      <c r="BW495" s="81" t="s">
        <v>1713</v>
      </c>
      <c r="BX495" s="81">
        <v>1145</v>
      </c>
      <c r="BZ495" s="81" t="s">
        <v>729</v>
      </c>
      <c r="CA495" s="81" t="s">
        <v>730</v>
      </c>
      <c r="CB495" s="81">
        <v>52</v>
      </c>
      <c r="CC495" s="81" t="s">
        <v>529</v>
      </c>
      <c r="CD495" s="81" t="s">
        <v>1100</v>
      </c>
      <c r="CE495" s="81">
        <v>1027</v>
      </c>
      <c r="CG495" s="81" t="s">
        <v>826</v>
      </c>
      <c r="CH495" s="81" t="s">
        <v>827</v>
      </c>
      <c r="CI495" s="81">
        <v>6</v>
      </c>
      <c r="CJ495" s="81" t="s">
        <v>529</v>
      </c>
      <c r="CK495" s="81" t="s">
        <v>1133</v>
      </c>
      <c r="CL495" s="81">
        <v>1023</v>
      </c>
      <c r="CN495" s="81" t="s">
        <v>908</v>
      </c>
      <c r="CO495" s="81" t="s">
        <v>909</v>
      </c>
      <c r="CP495" s="81">
        <v>12</v>
      </c>
      <c r="CQ495" s="81" t="s">
        <v>529</v>
      </c>
      <c r="CR495" s="81" t="s">
        <v>1166</v>
      </c>
      <c r="CS495" s="81">
        <v>1283</v>
      </c>
      <c r="CU495" s="136" t="s">
        <v>871</v>
      </c>
      <c r="CV495" s="136" t="s">
        <v>872</v>
      </c>
      <c r="CW495" s="137">
        <v>12</v>
      </c>
      <c r="CX495" s="136" t="s">
        <v>2152</v>
      </c>
      <c r="CY495" s="136" t="s">
        <v>2364</v>
      </c>
      <c r="CZ495" s="138">
        <v>1593</v>
      </c>
      <c r="DB495" s="136" t="s">
        <v>780</v>
      </c>
      <c r="DC495" s="136" t="s">
        <v>781</v>
      </c>
      <c r="DD495" s="137">
        <v>12</v>
      </c>
      <c r="DE495" s="136" t="s">
        <v>437</v>
      </c>
      <c r="DF495" s="136" t="s">
        <v>2408</v>
      </c>
      <c r="DG495" s="144">
        <v>1108</v>
      </c>
      <c r="DI495" s="136" t="s">
        <v>932</v>
      </c>
      <c r="DJ495" s="136" t="s">
        <v>933</v>
      </c>
      <c r="DK495" s="137">
        <v>4</v>
      </c>
      <c r="DL495" s="136" t="s">
        <v>436</v>
      </c>
      <c r="DM495" s="136" t="s">
        <v>1189</v>
      </c>
      <c r="DN495" s="144">
        <v>1262</v>
      </c>
    </row>
    <row r="496" spans="1:118" x14ac:dyDescent="0.25">
      <c r="A496" s="81" t="s">
        <v>940</v>
      </c>
      <c r="B496" s="81" t="s">
        <v>941</v>
      </c>
      <c r="C496" s="81">
        <v>12</v>
      </c>
      <c r="D496" s="81" t="s">
        <v>436</v>
      </c>
      <c r="E496" s="81" t="s">
        <v>1685</v>
      </c>
      <c r="F496" s="81">
        <v>1293</v>
      </c>
      <c r="H496" s="81" t="s">
        <v>988</v>
      </c>
      <c r="I496" s="81" t="s">
        <v>989</v>
      </c>
      <c r="J496" s="81">
        <v>24</v>
      </c>
      <c r="K496" s="81" t="s">
        <v>436</v>
      </c>
      <c r="L496" s="81" t="s">
        <v>1200</v>
      </c>
      <c r="M496" s="81">
        <v>1240</v>
      </c>
      <c r="O496" s="81" t="s">
        <v>1006</v>
      </c>
      <c r="P496" s="81" t="s">
        <v>1007</v>
      </c>
      <c r="Q496" s="81">
        <v>6</v>
      </c>
      <c r="R496" s="81" t="s">
        <v>436</v>
      </c>
      <c r="S496" s="81" t="s">
        <v>1235</v>
      </c>
      <c r="T496" s="81">
        <v>1091</v>
      </c>
      <c r="V496" s="81" t="s">
        <v>1041</v>
      </c>
      <c r="W496" s="81" t="s">
        <v>1042</v>
      </c>
      <c r="X496" s="81">
        <v>12</v>
      </c>
      <c r="Y496" s="81" t="s">
        <v>437</v>
      </c>
      <c r="Z496" s="81" t="s">
        <v>1721</v>
      </c>
      <c r="AA496" s="81">
        <v>1476</v>
      </c>
      <c r="AC496" s="81" t="s">
        <v>948</v>
      </c>
      <c r="AD496" s="81" t="s">
        <v>985</v>
      </c>
      <c r="AE496" s="81">
        <v>4</v>
      </c>
      <c r="AF496" s="81" t="s">
        <v>436</v>
      </c>
      <c r="AG496" s="81" t="s">
        <v>550</v>
      </c>
      <c r="AH496" s="81">
        <v>1515</v>
      </c>
      <c r="AJ496" s="81" t="s">
        <v>733</v>
      </c>
      <c r="AK496" s="81" t="s">
        <v>734</v>
      </c>
      <c r="AL496" s="81">
        <v>12</v>
      </c>
      <c r="AM496" s="81" t="s">
        <v>436</v>
      </c>
      <c r="AN496" s="81" t="s">
        <v>1119</v>
      </c>
      <c r="AO496" s="81">
        <v>1127</v>
      </c>
      <c r="AQ496" s="81" t="s">
        <v>772</v>
      </c>
      <c r="AR496" s="81" t="s">
        <v>773</v>
      </c>
      <c r="AS496" s="81">
        <v>4</v>
      </c>
      <c r="AT496" s="81" t="s">
        <v>436</v>
      </c>
      <c r="AU496" s="81" t="s">
        <v>1152</v>
      </c>
      <c r="AV496" s="81">
        <v>1013</v>
      </c>
      <c r="AX496" s="81" t="s">
        <v>862</v>
      </c>
      <c r="AY496" s="81" t="s">
        <v>863</v>
      </c>
      <c r="AZ496" s="81">
        <v>6</v>
      </c>
      <c r="BA496" s="81" t="s">
        <v>529</v>
      </c>
      <c r="BB496" s="81" t="s">
        <v>1172</v>
      </c>
      <c r="BC496" s="81">
        <v>1472</v>
      </c>
      <c r="BE496" s="81" t="s">
        <v>816</v>
      </c>
      <c r="BF496" s="81" t="s">
        <v>817</v>
      </c>
      <c r="BG496" s="81">
        <v>4</v>
      </c>
      <c r="BH496" s="81" t="s">
        <v>436</v>
      </c>
      <c r="BI496" s="81" t="s">
        <v>1108</v>
      </c>
      <c r="BJ496" s="81">
        <v>1240</v>
      </c>
      <c r="BL496" s="81" t="s">
        <v>858</v>
      </c>
      <c r="BM496" s="81" t="s">
        <v>859</v>
      </c>
      <c r="BN496" s="81">
        <v>2</v>
      </c>
      <c r="BO496" s="81" t="s">
        <v>529</v>
      </c>
      <c r="BP496" s="81" t="s">
        <v>1766</v>
      </c>
      <c r="BQ496" s="81">
        <v>1002</v>
      </c>
      <c r="BS496" s="81" t="s">
        <v>867</v>
      </c>
      <c r="BT496" s="81" t="s">
        <v>868</v>
      </c>
      <c r="BU496" s="81">
        <v>2</v>
      </c>
      <c r="BV496" s="81" t="s">
        <v>436</v>
      </c>
      <c r="BW496" s="81" t="s">
        <v>1137</v>
      </c>
      <c r="BX496" s="81">
        <v>1160</v>
      </c>
      <c r="BZ496" s="81" t="s">
        <v>743</v>
      </c>
      <c r="CA496" s="81" t="s">
        <v>744</v>
      </c>
      <c r="CB496" s="81">
        <v>12</v>
      </c>
      <c r="CC496" s="81" t="s">
        <v>529</v>
      </c>
      <c r="CD496" s="81" t="s">
        <v>1100</v>
      </c>
      <c r="CE496" s="81">
        <v>1027</v>
      </c>
      <c r="CG496" s="81" t="s">
        <v>2319</v>
      </c>
      <c r="CH496" s="81" t="s">
        <v>844</v>
      </c>
      <c r="CI496" s="81">
        <v>2</v>
      </c>
      <c r="CJ496" s="81" t="s">
        <v>529</v>
      </c>
      <c r="CK496" s="81" t="s">
        <v>1133</v>
      </c>
      <c r="CL496" s="81">
        <v>1023</v>
      </c>
      <c r="CN496" s="81" t="s">
        <v>2231</v>
      </c>
      <c r="CO496" s="81" t="s">
        <v>2274</v>
      </c>
      <c r="CP496" s="81">
        <v>4</v>
      </c>
      <c r="CQ496" s="81" t="s">
        <v>529</v>
      </c>
      <c r="CR496" s="81" t="s">
        <v>1166</v>
      </c>
      <c r="CS496" s="81">
        <v>1283</v>
      </c>
      <c r="CU496" s="136" t="s">
        <v>2270</v>
      </c>
      <c r="CV496" s="136" t="s">
        <v>848</v>
      </c>
      <c r="CW496" s="137">
        <v>24</v>
      </c>
      <c r="CX496" s="136" t="s">
        <v>2152</v>
      </c>
      <c r="CY496" s="136" t="s">
        <v>2364</v>
      </c>
      <c r="CZ496" s="138">
        <v>1593</v>
      </c>
      <c r="DB496" s="136" t="s">
        <v>780</v>
      </c>
      <c r="DC496" s="136" t="s">
        <v>781</v>
      </c>
      <c r="DD496" s="137">
        <v>12</v>
      </c>
      <c r="DE496" s="136" t="s">
        <v>436</v>
      </c>
      <c r="DF496" s="136" t="s">
        <v>1892</v>
      </c>
      <c r="DG496" s="144">
        <v>1402</v>
      </c>
      <c r="DI496" s="136" t="s">
        <v>932</v>
      </c>
      <c r="DJ496" s="136" t="s">
        <v>933</v>
      </c>
      <c r="DK496" s="137">
        <v>4</v>
      </c>
      <c r="DL496" s="136" t="s">
        <v>529</v>
      </c>
      <c r="DM496" s="136" t="s">
        <v>2314</v>
      </c>
      <c r="DN496" s="144">
        <v>1031</v>
      </c>
    </row>
    <row r="497" spans="1:118" x14ac:dyDescent="0.25">
      <c r="A497" s="81" t="s">
        <v>810</v>
      </c>
      <c r="B497" s="81" t="s">
        <v>811</v>
      </c>
      <c r="C497" s="81">
        <v>6</v>
      </c>
      <c r="D497" s="81" t="s">
        <v>436</v>
      </c>
      <c r="E497" s="81" t="s">
        <v>1685</v>
      </c>
      <c r="F497" s="81">
        <v>1293</v>
      </c>
      <c r="H497" s="81" t="s">
        <v>836</v>
      </c>
      <c r="I497" s="81" t="s">
        <v>837</v>
      </c>
      <c r="J497" s="81">
        <v>2</v>
      </c>
      <c r="K497" s="81" t="s">
        <v>436</v>
      </c>
      <c r="L497" s="81" t="s">
        <v>1200</v>
      </c>
      <c r="M497" s="81">
        <v>1240</v>
      </c>
      <c r="O497" s="81" t="s">
        <v>860</v>
      </c>
      <c r="P497" s="81" t="s">
        <v>861</v>
      </c>
      <c r="Q497" s="81">
        <v>6</v>
      </c>
      <c r="R497" s="81" t="s">
        <v>436</v>
      </c>
      <c r="S497" s="81" t="s">
        <v>1235</v>
      </c>
      <c r="T497" s="81">
        <v>1091</v>
      </c>
      <c r="V497" s="81" t="s">
        <v>751</v>
      </c>
      <c r="W497" s="81" t="s">
        <v>752</v>
      </c>
      <c r="X497" s="81">
        <v>12</v>
      </c>
      <c r="Y497" s="81" t="s">
        <v>436</v>
      </c>
      <c r="Z497" s="81" t="s">
        <v>1719</v>
      </c>
      <c r="AA497" s="81">
        <v>1482</v>
      </c>
      <c r="AC497" s="81" t="s">
        <v>948</v>
      </c>
      <c r="AD497" s="81" t="s">
        <v>985</v>
      </c>
      <c r="AE497" s="81">
        <v>4</v>
      </c>
      <c r="AF497" s="81" t="s">
        <v>529</v>
      </c>
      <c r="AG497" s="81" t="s">
        <v>1167</v>
      </c>
      <c r="AH497" s="81">
        <v>1031</v>
      </c>
      <c r="AJ497" s="81" t="s">
        <v>729</v>
      </c>
      <c r="AK497" s="81" t="s">
        <v>730</v>
      </c>
      <c r="AL497" s="81">
        <v>2</v>
      </c>
      <c r="AM497" s="81" t="s">
        <v>436</v>
      </c>
      <c r="AN497" s="81" t="s">
        <v>1119</v>
      </c>
      <c r="AO497" s="81">
        <v>1127</v>
      </c>
      <c r="AQ497" s="81" t="s">
        <v>820</v>
      </c>
      <c r="AR497" s="81" t="s">
        <v>821</v>
      </c>
      <c r="AS497" s="81">
        <v>4</v>
      </c>
      <c r="AT497" s="81" t="s">
        <v>436</v>
      </c>
      <c r="AU497" s="81" t="s">
        <v>1152</v>
      </c>
      <c r="AV497" s="81">
        <v>1013</v>
      </c>
      <c r="AX497" s="81" t="s">
        <v>862</v>
      </c>
      <c r="AY497" s="81" t="s">
        <v>863</v>
      </c>
      <c r="AZ497" s="81">
        <v>4</v>
      </c>
      <c r="BA497" s="81" t="s">
        <v>436</v>
      </c>
      <c r="BB497" s="81" t="s">
        <v>1143</v>
      </c>
      <c r="BC497" s="81">
        <v>1223</v>
      </c>
      <c r="BE497" s="81" t="s">
        <v>832</v>
      </c>
      <c r="BF497" s="81" t="s">
        <v>833</v>
      </c>
      <c r="BG497" s="81">
        <v>3</v>
      </c>
      <c r="BH497" s="81" t="s">
        <v>436</v>
      </c>
      <c r="BI497" s="81" t="s">
        <v>1108</v>
      </c>
      <c r="BJ497" s="81">
        <v>1240</v>
      </c>
      <c r="BL497" s="81" t="s">
        <v>862</v>
      </c>
      <c r="BM497" s="81" t="s">
        <v>863</v>
      </c>
      <c r="BN497" s="81">
        <v>4</v>
      </c>
      <c r="BO497" s="81" t="s">
        <v>437</v>
      </c>
      <c r="BP497" s="81" t="s">
        <v>2169</v>
      </c>
      <c r="BQ497" s="81">
        <v>1565</v>
      </c>
      <c r="BS497" s="81" t="s">
        <v>854</v>
      </c>
      <c r="BT497" s="81" t="s">
        <v>855</v>
      </c>
      <c r="BU497" s="81">
        <v>2</v>
      </c>
      <c r="BV497" s="81" t="s">
        <v>436</v>
      </c>
      <c r="BW497" s="81" t="s">
        <v>1137</v>
      </c>
      <c r="BX497" s="81">
        <v>1160</v>
      </c>
      <c r="BZ497" s="81" t="s">
        <v>946</v>
      </c>
      <c r="CA497" s="81" t="s">
        <v>947</v>
      </c>
      <c r="CB497" s="81">
        <v>12</v>
      </c>
      <c r="CC497" s="81" t="s">
        <v>529</v>
      </c>
      <c r="CD497" s="81" t="s">
        <v>1100</v>
      </c>
      <c r="CE497" s="81">
        <v>1027</v>
      </c>
      <c r="CG497" s="81" t="s">
        <v>856</v>
      </c>
      <c r="CH497" s="81" t="s">
        <v>857</v>
      </c>
      <c r="CI497" s="81">
        <v>2</v>
      </c>
      <c r="CJ497" s="81" t="s">
        <v>529</v>
      </c>
      <c r="CK497" s="81" t="s">
        <v>1133</v>
      </c>
      <c r="CL497" s="81">
        <v>1023</v>
      </c>
      <c r="CN497" s="81" t="s">
        <v>745</v>
      </c>
      <c r="CO497" s="81" t="s">
        <v>746</v>
      </c>
      <c r="CP497" s="81">
        <v>36</v>
      </c>
      <c r="CQ497" s="81" t="s">
        <v>436</v>
      </c>
      <c r="CR497" s="81" t="s">
        <v>1148</v>
      </c>
      <c r="CS497" s="81">
        <v>1091</v>
      </c>
      <c r="CU497" s="136" t="s">
        <v>878</v>
      </c>
      <c r="CV497" s="136" t="s">
        <v>879</v>
      </c>
      <c r="CW497" s="137">
        <v>12</v>
      </c>
      <c r="CX497" s="136" t="s">
        <v>2152</v>
      </c>
      <c r="CY497" s="136" t="s">
        <v>2364</v>
      </c>
      <c r="CZ497" s="138">
        <v>1593</v>
      </c>
      <c r="DB497" s="136" t="s">
        <v>780</v>
      </c>
      <c r="DC497" s="136" t="s">
        <v>781</v>
      </c>
      <c r="DD497" s="137">
        <v>12</v>
      </c>
      <c r="DE497" s="136" t="s">
        <v>437</v>
      </c>
      <c r="DF497" s="136" t="s">
        <v>1242</v>
      </c>
      <c r="DG497" s="144">
        <v>1029</v>
      </c>
      <c r="DI497" s="136" t="s">
        <v>932</v>
      </c>
      <c r="DJ497" s="136" t="s">
        <v>933</v>
      </c>
      <c r="DK497" s="137">
        <v>16</v>
      </c>
      <c r="DL497" s="136" t="s">
        <v>2152</v>
      </c>
      <c r="DM497" s="136" t="s">
        <v>2364</v>
      </c>
      <c r="DN497" s="144">
        <v>1593</v>
      </c>
    </row>
    <row r="498" spans="1:118" x14ac:dyDescent="0.25">
      <c r="A498" s="81" t="s">
        <v>737</v>
      </c>
      <c r="B498" s="81" t="s">
        <v>738</v>
      </c>
      <c r="C498" s="81">
        <v>2</v>
      </c>
      <c r="D498" s="81" t="s">
        <v>436</v>
      </c>
      <c r="E498" s="81" t="s">
        <v>1685</v>
      </c>
      <c r="F498" s="81">
        <v>1293</v>
      </c>
      <c r="H498" s="81" t="s">
        <v>942</v>
      </c>
      <c r="I498" s="81" t="s">
        <v>943</v>
      </c>
      <c r="J498" s="81">
        <v>12</v>
      </c>
      <c r="K498" s="81" t="s">
        <v>436</v>
      </c>
      <c r="L498" s="81" t="s">
        <v>1200</v>
      </c>
      <c r="M498" s="81">
        <v>1240</v>
      </c>
      <c r="O498" s="81" t="s">
        <v>875</v>
      </c>
      <c r="P498" s="81" t="s">
        <v>876</v>
      </c>
      <c r="Q498" s="81">
        <v>6</v>
      </c>
      <c r="R498" s="81" t="s">
        <v>436</v>
      </c>
      <c r="S498" s="81" t="s">
        <v>1235</v>
      </c>
      <c r="T498" s="81">
        <v>1091</v>
      </c>
      <c r="V498" s="81" t="s">
        <v>804</v>
      </c>
      <c r="W498" s="81" t="s">
        <v>805</v>
      </c>
      <c r="X498" s="81">
        <v>12</v>
      </c>
      <c r="Y498" s="81" t="s">
        <v>436</v>
      </c>
      <c r="Z498" s="81" t="s">
        <v>1719</v>
      </c>
      <c r="AA498" s="81">
        <v>1482</v>
      </c>
      <c r="AC498" s="81" t="s">
        <v>948</v>
      </c>
      <c r="AD498" s="81" t="s">
        <v>985</v>
      </c>
      <c r="AE498" s="81">
        <v>4</v>
      </c>
      <c r="AF498" s="81" t="s">
        <v>436</v>
      </c>
      <c r="AG498" s="81" t="s">
        <v>1710</v>
      </c>
      <c r="AH498" s="81">
        <v>1186</v>
      </c>
      <c r="AJ498" s="81" t="s">
        <v>743</v>
      </c>
      <c r="AK498" s="81" t="s">
        <v>744</v>
      </c>
      <c r="AL498" s="81">
        <v>12</v>
      </c>
      <c r="AM498" s="81" t="s">
        <v>436</v>
      </c>
      <c r="AN498" s="81" t="s">
        <v>1119</v>
      </c>
      <c r="AO498" s="81">
        <v>1127</v>
      </c>
      <c r="AQ498" s="81" t="s">
        <v>737</v>
      </c>
      <c r="AR498" s="81" t="s">
        <v>738</v>
      </c>
      <c r="AS498" s="81">
        <v>4</v>
      </c>
      <c r="AT498" s="81" t="s">
        <v>436</v>
      </c>
      <c r="AU498" s="81" t="s">
        <v>1152</v>
      </c>
      <c r="AV498" s="81">
        <v>1013</v>
      </c>
      <c r="AX498" s="81" t="s">
        <v>862</v>
      </c>
      <c r="AY498" s="81" t="s">
        <v>863</v>
      </c>
      <c r="AZ498" s="81">
        <v>36</v>
      </c>
      <c r="BA498" s="81" t="s">
        <v>436</v>
      </c>
      <c r="BB498" s="81" t="s">
        <v>1696</v>
      </c>
      <c r="BC498" s="81">
        <v>1390</v>
      </c>
      <c r="BE498" s="81" t="s">
        <v>729</v>
      </c>
      <c r="BF498" s="81" t="s">
        <v>730</v>
      </c>
      <c r="BG498" s="81">
        <v>2</v>
      </c>
      <c r="BH498" s="81" t="s">
        <v>436</v>
      </c>
      <c r="BI498" s="81" t="s">
        <v>1108</v>
      </c>
      <c r="BJ498" s="81">
        <v>1240</v>
      </c>
      <c r="BL498" s="81" t="s">
        <v>902</v>
      </c>
      <c r="BM498" s="81" t="s">
        <v>903</v>
      </c>
      <c r="BN498" s="81">
        <v>4</v>
      </c>
      <c r="BO498" s="81" t="s">
        <v>437</v>
      </c>
      <c r="BP498" s="81" t="s">
        <v>2169</v>
      </c>
      <c r="BQ498" s="81">
        <v>1565</v>
      </c>
      <c r="BS498" s="81" t="s">
        <v>792</v>
      </c>
      <c r="BT498" s="81" t="s">
        <v>793</v>
      </c>
      <c r="BU498" s="81">
        <v>2</v>
      </c>
      <c r="BV498" s="81" t="s">
        <v>529</v>
      </c>
      <c r="BW498" s="81" t="s">
        <v>1807</v>
      </c>
      <c r="BX498" s="81">
        <v>1510</v>
      </c>
      <c r="BZ498" s="81" t="s">
        <v>891</v>
      </c>
      <c r="CA498" s="81" t="s">
        <v>892</v>
      </c>
      <c r="CB498" s="81">
        <v>12</v>
      </c>
      <c r="CC498" s="81" t="s">
        <v>529</v>
      </c>
      <c r="CD498" s="81" t="s">
        <v>1100</v>
      </c>
      <c r="CE498" s="81">
        <v>1027</v>
      </c>
      <c r="CG498" s="81" t="s">
        <v>836</v>
      </c>
      <c r="CH498" s="81" t="s">
        <v>837</v>
      </c>
      <c r="CI498" s="81">
        <v>2</v>
      </c>
      <c r="CJ498" s="81" t="s">
        <v>529</v>
      </c>
      <c r="CK498" s="81" t="s">
        <v>1133</v>
      </c>
      <c r="CL498" s="81">
        <v>1023</v>
      </c>
      <c r="CN498" s="81" t="s">
        <v>2265</v>
      </c>
      <c r="CO498" s="81" t="s">
        <v>941</v>
      </c>
      <c r="CP498" s="81">
        <v>12</v>
      </c>
      <c r="CQ498" s="81" t="s">
        <v>529</v>
      </c>
      <c r="CR498" s="81" t="s">
        <v>1120</v>
      </c>
      <c r="CS498" s="81">
        <v>1020</v>
      </c>
      <c r="CU498" s="136" t="s">
        <v>2383</v>
      </c>
      <c r="CV498" s="136" t="s">
        <v>882</v>
      </c>
      <c r="CW498" s="137">
        <v>12</v>
      </c>
      <c r="CX498" s="136" t="s">
        <v>529</v>
      </c>
      <c r="CY498" s="136" t="s">
        <v>1169</v>
      </c>
      <c r="CZ498" s="138">
        <v>1440</v>
      </c>
      <c r="DB498" s="136" t="s">
        <v>780</v>
      </c>
      <c r="DC498" s="136" t="s">
        <v>781</v>
      </c>
      <c r="DD498" s="137">
        <v>12</v>
      </c>
      <c r="DE498" s="136" t="s">
        <v>529</v>
      </c>
      <c r="DF498" s="136" t="s">
        <v>1199</v>
      </c>
      <c r="DG498" s="144">
        <v>1001</v>
      </c>
      <c r="DI498" s="136" t="s">
        <v>932</v>
      </c>
      <c r="DJ498" s="136" t="s">
        <v>933</v>
      </c>
      <c r="DK498" s="137">
        <v>12</v>
      </c>
      <c r="DL498" s="136" t="s">
        <v>529</v>
      </c>
      <c r="DM498" s="136" t="s">
        <v>1100</v>
      </c>
      <c r="DN498" s="144">
        <v>1027</v>
      </c>
    </row>
    <row r="499" spans="1:118" x14ac:dyDescent="0.25">
      <c r="A499" s="81" t="s">
        <v>729</v>
      </c>
      <c r="B499" s="81" t="s">
        <v>730</v>
      </c>
      <c r="C499" s="81">
        <v>4</v>
      </c>
      <c r="D499" s="81" t="s">
        <v>436</v>
      </c>
      <c r="E499" s="81" t="s">
        <v>1685</v>
      </c>
      <c r="F499" s="81">
        <v>1293</v>
      </c>
      <c r="H499" s="81" t="s">
        <v>994</v>
      </c>
      <c r="I499" s="81" t="s">
        <v>995</v>
      </c>
      <c r="J499" s="81">
        <v>12</v>
      </c>
      <c r="K499" s="81" t="s">
        <v>436</v>
      </c>
      <c r="L499" s="81" t="s">
        <v>1200</v>
      </c>
      <c r="M499" s="81">
        <v>1240</v>
      </c>
      <c r="O499" s="81" t="s">
        <v>932</v>
      </c>
      <c r="P499" s="81" t="s">
        <v>933</v>
      </c>
      <c r="Q499" s="81">
        <v>6</v>
      </c>
      <c r="R499" s="81" t="s">
        <v>436</v>
      </c>
      <c r="S499" s="81" t="s">
        <v>1235</v>
      </c>
      <c r="T499" s="81">
        <v>1091</v>
      </c>
      <c r="V499" s="81" t="s">
        <v>1043</v>
      </c>
      <c r="W499" s="81" t="s">
        <v>1044</v>
      </c>
      <c r="X499" s="81">
        <v>12</v>
      </c>
      <c r="Y499" s="81" t="s">
        <v>436</v>
      </c>
      <c r="Z499" s="81" t="s">
        <v>1719</v>
      </c>
      <c r="AA499" s="81">
        <v>1482</v>
      </c>
      <c r="AC499" s="81" t="s">
        <v>774</v>
      </c>
      <c r="AD499" s="81" t="s">
        <v>775</v>
      </c>
      <c r="AE499" s="81">
        <v>4</v>
      </c>
      <c r="AF499" s="81" t="s">
        <v>529</v>
      </c>
      <c r="AG499" s="81" t="s">
        <v>1100</v>
      </c>
      <c r="AH499" s="81">
        <v>1027</v>
      </c>
      <c r="AJ499" s="81" t="s">
        <v>847</v>
      </c>
      <c r="AK499" s="81" t="s">
        <v>848</v>
      </c>
      <c r="AL499" s="81">
        <v>12</v>
      </c>
      <c r="AM499" s="81" t="s">
        <v>529</v>
      </c>
      <c r="AN499" s="81" t="s">
        <v>1120</v>
      </c>
      <c r="AO499" s="81">
        <v>1020</v>
      </c>
      <c r="AQ499" s="81" t="s">
        <v>733</v>
      </c>
      <c r="AR499" s="81" t="s">
        <v>734</v>
      </c>
      <c r="AS499" s="81">
        <v>8</v>
      </c>
      <c r="AT499" s="81" t="s">
        <v>436</v>
      </c>
      <c r="AU499" s="81" t="s">
        <v>1152</v>
      </c>
      <c r="AV499" s="81">
        <v>1013</v>
      </c>
      <c r="AX499" s="81" t="s">
        <v>862</v>
      </c>
      <c r="AY499" s="81" t="s">
        <v>863</v>
      </c>
      <c r="AZ499" s="81">
        <v>12</v>
      </c>
      <c r="BA499" s="81" t="s">
        <v>436</v>
      </c>
      <c r="BB499" s="81" t="s">
        <v>1123</v>
      </c>
      <c r="BC499" s="81">
        <v>1392</v>
      </c>
      <c r="BE499" s="81" t="s">
        <v>2323</v>
      </c>
      <c r="BF499" s="81" t="s">
        <v>851</v>
      </c>
      <c r="BG499" s="81">
        <v>1</v>
      </c>
      <c r="BH499" s="81" t="s">
        <v>436</v>
      </c>
      <c r="BI499" s="81" t="s">
        <v>1108</v>
      </c>
      <c r="BJ499" s="81">
        <v>1240</v>
      </c>
      <c r="BL499" s="81" t="s">
        <v>860</v>
      </c>
      <c r="BM499" s="81" t="s">
        <v>861</v>
      </c>
      <c r="BN499" s="81">
        <v>4</v>
      </c>
      <c r="BO499" s="81" t="s">
        <v>529</v>
      </c>
      <c r="BP499" s="81" t="s">
        <v>560</v>
      </c>
      <c r="BQ499" s="81">
        <v>1530</v>
      </c>
      <c r="BS499" s="81" t="s">
        <v>887</v>
      </c>
      <c r="BT499" s="81" t="s">
        <v>888</v>
      </c>
      <c r="BU499" s="81">
        <v>2</v>
      </c>
      <c r="BV499" s="81" t="s">
        <v>436</v>
      </c>
      <c r="BW499" s="81" t="s">
        <v>1137</v>
      </c>
      <c r="BX499" s="81">
        <v>1160</v>
      </c>
      <c r="BZ499" s="81" t="s">
        <v>895</v>
      </c>
      <c r="CA499" s="81" t="s">
        <v>896</v>
      </c>
      <c r="CB499" s="81">
        <v>12</v>
      </c>
      <c r="CC499" s="81" t="s">
        <v>529</v>
      </c>
      <c r="CD499" s="81" t="s">
        <v>1100</v>
      </c>
      <c r="CE499" s="81">
        <v>1027</v>
      </c>
      <c r="CG499" s="81" t="s">
        <v>802</v>
      </c>
      <c r="CH499" s="81" t="s">
        <v>803</v>
      </c>
      <c r="CI499" s="81">
        <v>2</v>
      </c>
      <c r="CJ499" s="81" t="s">
        <v>529</v>
      </c>
      <c r="CK499" s="81" t="s">
        <v>1133</v>
      </c>
      <c r="CL499" s="81">
        <v>1023</v>
      </c>
      <c r="CN499" s="81" t="s">
        <v>2263</v>
      </c>
      <c r="CO499" s="81" t="s">
        <v>877</v>
      </c>
      <c r="CP499" s="81">
        <v>2</v>
      </c>
      <c r="CQ499" s="81" t="s">
        <v>529</v>
      </c>
      <c r="CR499" s="81" t="s">
        <v>1120</v>
      </c>
      <c r="CS499" s="81">
        <v>1020</v>
      </c>
      <c r="CU499" s="136" t="s">
        <v>745</v>
      </c>
      <c r="CV499" s="136" t="s">
        <v>746</v>
      </c>
      <c r="CW499" s="137">
        <v>12</v>
      </c>
      <c r="CX499" s="136" t="s">
        <v>529</v>
      </c>
      <c r="CY499" s="136" t="s">
        <v>1169</v>
      </c>
      <c r="CZ499" s="138">
        <v>1440</v>
      </c>
      <c r="DB499" s="136" t="s">
        <v>780</v>
      </c>
      <c r="DC499" s="136" t="s">
        <v>781</v>
      </c>
      <c r="DD499" s="137">
        <v>12</v>
      </c>
      <c r="DE499" s="136" t="s">
        <v>529</v>
      </c>
      <c r="DF499" s="136" t="s">
        <v>1199</v>
      </c>
      <c r="DG499" s="144">
        <v>1001</v>
      </c>
      <c r="DI499" s="136" t="s">
        <v>2391</v>
      </c>
      <c r="DJ499" s="136" t="s">
        <v>767</v>
      </c>
      <c r="DK499" s="137">
        <v>2</v>
      </c>
      <c r="DL499" s="136" t="s">
        <v>2046</v>
      </c>
      <c r="DM499" s="136" t="s">
        <v>2425</v>
      </c>
      <c r="DN499" s="144">
        <v>1603</v>
      </c>
    </row>
    <row r="500" spans="1:118" x14ac:dyDescent="0.25">
      <c r="A500" s="81" t="s">
        <v>741</v>
      </c>
      <c r="B500" s="81" t="s">
        <v>742</v>
      </c>
      <c r="C500" s="81">
        <v>6</v>
      </c>
      <c r="D500" s="81" t="s">
        <v>436</v>
      </c>
      <c r="E500" s="81" t="s">
        <v>1685</v>
      </c>
      <c r="F500" s="81">
        <v>1293</v>
      </c>
      <c r="H500" s="81" t="s">
        <v>852</v>
      </c>
      <c r="I500" s="81" t="s">
        <v>853</v>
      </c>
      <c r="J500" s="81">
        <v>24</v>
      </c>
      <c r="K500" s="81" t="s">
        <v>436</v>
      </c>
      <c r="L500" s="81" t="s">
        <v>1200</v>
      </c>
      <c r="M500" s="81">
        <v>1240</v>
      </c>
      <c r="O500" s="81" t="s">
        <v>768</v>
      </c>
      <c r="P500" s="81" t="s">
        <v>769</v>
      </c>
      <c r="Q500" s="81">
        <v>6</v>
      </c>
      <c r="R500" s="81" t="s">
        <v>436</v>
      </c>
      <c r="S500" s="81" t="s">
        <v>1235</v>
      </c>
      <c r="T500" s="81">
        <v>1091</v>
      </c>
      <c r="V500" s="81" t="s">
        <v>804</v>
      </c>
      <c r="W500" s="81" t="s">
        <v>805</v>
      </c>
      <c r="X500" s="81">
        <v>12</v>
      </c>
      <c r="Y500" s="81" t="s">
        <v>436</v>
      </c>
      <c r="Z500" s="81" t="s">
        <v>1719</v>
      </c>
      <c r="AA500" s="81">
        <v>1482</v>
      </c>
      <c r="AC500" s="81" t="s">
        <v>778</v>
      </c>
      <c r="AD500" s="81" t="s">
        <v>779</v>
      </c>
      <c r="AE500" s="81">
        <v>24</v>
      </c>
      <c r="AF500" s="81" t="s">
        <v>529</v>
      </c>
      <c r="AG500" s="81" t="s">
        <v>1199</v>
      </c>
      <c r="AH500" s="81">
        <v>1001</v>
      </c>
      <c r="AJ500" s="81" t="s">
        <v>768</v>
      </c>
      <c r="AK500" s="81" t="s">
        <v>769</v>
      </c>
      <c r="AL500" s="81">
        <v>4</v>
      </c>
      <c r="AM500" s="81" t="s">
        <v>529</v>
      </c>
      <c r="AN500" s="81" t="s">
        <v>1120</v>
      </c>
      <c r="AO500" s="81">
        <v>1020</v>
      </c>
      <c r="AQ500" s="81" t="s">
        <v>727</v>
      </c>
      <c r="AR500" s="81" t="s">
        <v>728</v>
      </c>
      <c r="AS500" s="81">
        <v>4</v>
      </c>
      <c r="AT500" s="81" t="s">
        <v>436</v>
      </c>
      <c r="AU500" s="81" t="s">
        <v>1152</v>
      </c>
      <c r="AV500" s="81">
        <v>1013</v>
      </c>
      <c r="AX500" s="81" t="s">
        <v>862</v>
      </c>
      <c r="AY500" s="81" t="s">
        <v>863</v>
      </c>
      <c r="AZ500" s="81">
        <v>4</v>
      </c>
      <c r="BA500" s="81" t="s">
        <v>529</v>
      </c>
      <c r="BB500" s="81" t="s">
        <v>1092</v>
      </c>
      <c r="BC500" s="81">
        <v>1209</v>
      </c>
      <c r="BE500" s="81" t="s">
        <v>2319</v>
      </c>
      <c r="BF500" s="81" t="s">
        <v>844</v>
      </c>
      <c r="BG500" s="81">
        <v>1</v>
      </c>
      <c r="BH500" s="81" t="s">
        <v>436</v>
      </c>
      <c r="BI500" s="81" t="s">
        <v>1108</v>
      </c>
      <c r="BJ500" s="81">
        <v>1240</v>
      </c>
      <c r="BL500" s="81" t="s">
        <v>867</v>
      </c>
      <c r="BM500" s="81" t="s">
        <v>868</v>
      </c>
      <c r="BN500" s="81">
        <v>4</v>
      </c>
      <c r="BO500" s="81" t="s">
        <v>437</v>
      </c>
      <c r="BP500" s="81" t="s">
        <v>2169</v>
      </c>
      <c r="BQ500" s="81">
        <v>1565</v>
      </c>
      <c r="BS500" s="81" t="s">
        <v>824</v>
      </c>
      <c r="BT500" s="81" t="s">
        <v>825</v>
      </c>
      <c r="BU500" s="81">
        <v>12</v>
      </c>
      <c r="BV500" s="81" t="s">
        <v>436</v>
      </c>
      <c r="BW500" s="81" t="s">
        <v>1177</v>
      </c>
      <c r="BX500" s="81">
        <v>1045</v>
      </c>
      <c r="BZ500" s="81" t="s">
        <v>854</v>
      </c>
      <c r="CA500" s="81" t="s">
        <v>855</v>
      </c>
      <c r="CB500" s="81">
        <v>2</v>
      </c>
      <c r="CC500" s="81" t="s">
        <v>529</v>
      </c>
      <c r="CD500" s="81" t="s">
        <v>1100</v>
      </c>
      <c r="CE500" s="81">
        <v>1027</v>
      </c>
      <c r="CG500" s="81" t="s">
        <v>757</v>
      </c>
      <c r="CH500" s="81" t="s">
        <v>758</v>
      </c>
      <c r="CI500" s="81">
        <v>12</v>
      </c>
      <c r="CJ500" s="81" t="s">
        <v>529</v>
      </c>
      <c r="CK500" s="81" t="s">
        <v>1157</v>
      </c>
      <c r="CL500" s="81">
        <v>1399</v>
      </c>
      <c r="CN500" s="81" t="s">
        <v>847</v>
      </c>
      <c r="CO500" s="81" t="s">
        <v>848</v>
      </c>
      <c r="CP500" s="81">
        <v>6</v>
      </c>
      <c r="CQ500" s="81" t="s">
        <v>529</v>
      </c>
      <c r="CR500" s="81" t="s">
        <v>1120</v>
      </c>
      <c r="CS500" s="81">
        <v>1020</v>
      </c>
      <c r="CU500" s="136" t="s">
        <v>1779</v>
      </c>
      <c r="CV500" s="136" t="s">
        <v>853</v>
      </c>
      <c r="CW500" s="137">
        <v>12</v>
      </c>
      <c r="CX500" s="136" t="s">
        <v>436</v>
      </c>
      <c r="CY500" s="136" t="s">
        <v>2221</v>
      </c>
      <c r="CZ500" s="138">
        <v>1392</v>
      </c>
      <c r="DB500" s="136" t="s">
        <v>780</v>
      </c>
      <c r="DC500" s="136" t="s">
        <v>781</v>
      </c>
      <c r="DD500" s="137">
        <v>12</v>
      </c>
      <c r="DE500" s="136" t="s">
        <v>529</v>
      </c>
      <c r="DF500" s="136" t="s">
        <v>1802</v>
      </c>
      <c r="DG500" s="144">
        <v>1458</v>
      </c>
      <c r="DI500" s="136" t="s">
        <v>2391</v>
      </c>
      <c r="DJ500" s="136" t="s">
        <v>767</v>
      </c>
      <c r="DK500" s="137">
        <v>2</v>
      </c>
      <c r="DL500" s="136" t="s">
        <v>2046</v>
      </c>
      <c r="DM500" s="136" t="s">
        <v>2425</v>
      </c>
      <c r="DN500" s="144">
        <v>1603</v>
      </c>
    </row>
    <row r="501" spans="1:118" x14ac:dyDescent="0.25">
      <c r="A501" s="81" t="s">
        <v>1043</v>
      </c>
      <c r="B501" s="81" t="s">
        <v>1936</v>
      </c>
      <c r="C501" s="81">
        <v>12</v>
      </c>
      <c r="D501" s="81" t="s">
        <v>436</v>
      </c>
      <c r="E501" s="81" t="s">
        <v>1685</v>
      </c>
      <c r="F501" s="81">
        <v>1293</v>
      </c>
      <c r="H501" s="81" t="s">
        <v>895</v>
      </c>
      <c r="I501" s="81" t="s">
        <v>896</v>
      </c>
      <c r="J501" s="81">
        <v>24</v>
      </c>
      <c r="K501" s="81" t="s">
        <v>436</v>
      </c>
      <c r="L501" s="81" t="s">
        <v>1200</v>
      </c>
      <c r="M501" s="81">
        <v>1240</v>
      </c>
      <c r="O501" s="81" t="s">
        <v>727</v>
      </c>
      <c r="P501" s="81" t="s">
        <v>728</v>
      </c>
      <c r="Q501" s="81">
        <v>4</v>
      </c>
      <c r="R501" s="81" t="s">
        <v>436</v>
      </c>
      <c r="S501" s="81" t="s">
        <v>1235</v>
      </c>
      <c r="T501" s="81">
        <v>1091</v>
      </c>
      <c r="V501" s="81" t="s">
        <v>946</v>
      </c>
      <c r="W501" s="81" t="s">
        <v>947</v>
      </c>
      <c r="X501" s="81">
        <v>12</v>
      </c>
      <c r="Y501" s="81" t="s">
        <v>436</v>
      </c>
      <c r="Z501" s="81" t="s">
        <v>1719</v>
      </c>
      <c r="AA501" s="81">
        <v>1482</v>
      </c>
      <c r="AC501" s="81" t="s">
        <v>948</v>
      </c>
      <c r="AD501" s="81" t="s">
        <v>985</v>
      </c>
      <c r="AE501" s="81">
        <v>4</v>
      </c>
      <c r="AF501" s="81" t="s">
        <v>437</v>
      </c>
      <c r="AG501" s="81" t="s">
        <v>1101</v>
      </c>
      <c r="AH501" s="81">
        <v>1003</v>
      </c>
      <c r="AJ501" s="81" t="s">
        <v>770</v>
      </c>
      <c r="AK501" s="81" t="s">
        <v>771</v>
      </c>
      <c r="AL501" s="81">
        <v>4</v>
      </c>
      <c r="AM501" s="81" t="s">
        <v>529</v>
      </c>
      <c r="AN501" s="81" t="s">
        <v>1120</v>
      </c>
      <c r="AO501" s="81">
        <v>1020</v>
      </c>
      <c r="AQ501" s="81" t="s">
        <v>800</v>
      </c>
      <c r="AR501" s="81" t="s">
        <v>801</v>
      </c>
      <c r="AS501" s="81">
        <v>2</v>
      </c>
      <c r="AT501" s="81" t="s">
        <v>437</v>
      </c>
      <c r="AU501" s="81" t="s">
        <v>2048</v>
      </c>
      <c r="AV501" s="81">
        <v>1548</v>
      </c>
      <c r="AX501" s="81" t="s">
        <v>862</v>
      </c>
      <c r="AY501" s="81" t="s">
        <v>863</v>
      </c>
      <c r="AZ501" s="81">
        <v>4</v>
      </c>
      <c r="BA501" s="81" t="s">
        <v>436</v>
      </c>
      <c r="BB501" s="81" t="s">
        <v>1144</v>
      </c>
      <c r="BC501" s="81">
        <v>1442</v>
      </c>
      <c r="BE501" s="81" t="s">
        <v>854</v>
      </c>
      <c r="BF501" s="81" t="s">
        <v>855</v>
      </c>
      <c r="BG501" s="81">
        <v>2</v>
      </c>
      <c r="BH501" s="81" t="s">
        <v>436</v>
      </c>
      <c r="BI501" s="81" t="s">
        <v>1108</v>
      </c>
      <c r="BJ501" s="81">
        <v>1240</v>
      </c>
      <c r="BL501" s="81" t="s">
        <v>887</v>
      </c>
      <c r="BM501" s="81" t="s">
        <v>888</v>
      </c>
      <c r="BN501" s="81">
        <v>4</v>
      </c>
      <c r="BO501" s="81" t="s">
        <v>437</v>
      </c>
      <c r="BP501" s="81" t="s">
        <v>2169</v>
      </c>
      <c r="BQ501" s="81">
        <v>1565</v>
      </c>
      <c r="BS501" s="81" t="s">
        <v>816</v>
      </c>
      <c r="BT501" s="81" t="s">
        <v>817</v>
      </c>
      <c r="BU501" s="81">
        <v>4</v>
      </c>
      <c r="BV501" s="81" t="s">
        <v>436</v>
      </c>
      <c r="BW501" s="81" t="s">
        <v>1137</v>
      </c>
      <c r="BX501" s="81">
        <v>1160</v>
      </c>
      <c r="BZ501" s="81" t="s">
        <v>856</v>
      </c>
      <c r="CA501" s="81" t="s">
        <v>857</v>
      </c>
      <c r="CB501" s="81">
        <v>2</v>
      </c>
      <c r="CC501" s="81" t="s">
        <v>529</v>
      </c>
      <c r="CD501" s="81" t="s">
        <v>1100</v>
      </c>
      <c r="CE501" s="81">
        <v>1027</v>
      </c>
      <c r="CG501" s="81" t="s">
        <v>867</v>
      </c>
      <c r="CH501" s="81" t="s">
        <v>868</v>
      </c>
      <c r="CI501" s="81">
        <v>8</v>
      </c>
      <c r="CJ501" s="81" t="s">
        <v>529</v>
      </c>
      <c r="CK501" s="81" t="s">
        <v>1157</v>
      </c>
      <c r="CL501" s="81">
        <v>1399</v>
      </c>
      <c r="CN501" s="81" t="s">
        <v>745</v>
      </c>
      <c r="CO501" s="81" t="s">
        <v>746</v>
      </c>
      <c r="CP501" s="81">
        <v>12</v>
      </c>
      <c r="CQ501" s="81" t="s">
        <v>529</v>
      </c>
      <c r="CR501" s="81" t="s">
        <v>1120</v>
      </c>
      <c r="CS501" s="81">
        <v>1020</v>
      </c>
      <c r="CU501" s="136" t="s">
        <v>745</v>
      </c>
      <c r="CV501" s="136" t="s">
        <v>746</v>
      </c>
      <c r="CW501" s="137">
        <v>12</v>
      </c>
      <c r="CX501" s="136" t="s">
        <v>436</v>
      </c>
      <c r="CY501" s="136" t="s">
        <v>2221</v>
      </c>
      <c r="CZ501" s="138">
        <v>1392</v>
      </c>
      <c r="DB501" s="136" t="s">
        <v>780</v>
      </c>
      <c r="DC501" s="136" t="s">
        <v>781</v>
      </c>
      <c r="DD501" s="137">
        <v>12</v>
      </c>
      <c r="DE501" s="136" t="s">
        <v>436</v>
      </c>
      <c r="DF501" s="136" t="s">
        <v>2200</v>
      </c>
      <c r="DG501" s="144">
        <v>1168</v>
      </c>
      <c r="DI501" s="136" t="s">
        <v>2391</v>
      </c>
      <c r="DJ501" s="136" t="s">
        <v>767</v>
      </c>
      <c r="DK501" s="137">
        <v>4</v>
      </c>
      <c r="DL501" s="136" t="s">
        <v>436</v>
      </c>
      <c r="DM501" s="136" t="s">
        <v>1189</v>
      </c>
      <c r="DN501" s="144">
        <v>1262</v>
      </c>
    </row>
    <row r="502" spans="1:118" x14ac:dyDescent="0.25">
      <c r="A502" s="81" t="s">
        <v>895</v>
      </c>
      <c r="B502" s="81" t="s">
        <v>896</v>
      </c>
      <c r="C502" s="81">
        <v>12</v>
      </c>
      <c r="D502" s="81" t="s">
        <v>436</v>
      </c>
      <c r="E502" s="81" t="s">
        <v>1685</v>
      </c>
      <c r="F502" s="81">
        <v>1293</v>
      </c>
      <c r="H502" s="81" t="s">
        <v>765</v>
      </c>
      <c r="I502" s="81" t="s">
        <v>766</v>
      </c>
      <c r="J502" s="81">
        <v>6</v>
      </c>
      <c r="K502" s="81" t="s">
        <v>436</v>
      </c>
      <c r="L502" s="81" t="s">
        <v>1200</v>
      </c>
      <c r="M502" s="81">
        <v>1240</v>
      </c>
      <c r="O502" s="81" t="s">
        <v>774</v>
      </c>
      <c r="P502" s="81" t="s">
        <v>775</v>
      </c>
      <c r="Q502" s="81">
        <v>6</v>
      </c>
      <c r="R502" s="81" t="s">
        <v>436</v>
      </c>
      <c r="S502" s="81" t="s">
        <v>1235</v>
      </c>
      <c r="T502" s="81">
        <v>1091</v>
      </c>
      <c r="V502" s="81" t="s">
        <v>852</v>
      </c>
      <c r="W502" s="81" t="s">
        <v>853</v>
      </c>
      <c r="X502" s="81">
        <v>12</v>
      </c>
      <c r="Y502" s="81" t="s">
        <v>436</v>
      </c>
      <c r="Z502" s="81" t="s">
        <v>1719</v>
      </c>
      <c r="AA502" s="81">
        <v>1482</v>
      </c>
      <c r="AC502" s="81" t="s">
        <v>875</v>
      </c>
      <c r="AD502" s="81" t="s">
        <v>876</v>
      </c>
      <c r="AE502" s="81">
        <v>4</v>
      </c>
      <c r="AF502" s="81" t="s">
        <v>437</v>
      </c>
      <c r="AG502" s="81" t="s">
        <v>1231</v>
      </c>
      <c r="AH502" s="81">
        <v>1078</v>
      </c>
      <c r="AJ502" s="81" t="s">
        <v>745</v>
      </c>
      <c r="AK502" s="81" t="s">
        <v>746</v>
      </c>
      <c r="AL502" s="81">
        <v>12</v>
      </c>
      <c r="AM502" s="81" t="s">
        <v>529</v>
      </c>
      <c r="AN502" s="81" t="s">
        <v>1120</v>
      </c>
      <c r="AO502" s="81">
        <v>1020</v>
      </c>
      <c r="AQ502" s="81" t="s">
        <v>836</v>
      </c>
      <c r="AR502" s="81" t="s">
        <v>837</v>
      </c>
      <c r="AS502" s="81">
        <v>2</v>
      </c>
      <c r="AT502" s="81" t="s">
        <v>437</v>
      </c>
      <c r="AU502" s="81" t="s">
        <v>2048</v>
      </c>
      <c r="AV502" s="81">
        <v>1548</v>
      </c>
      <c r="AX502" s="81" t="s">
        <v>862</v>
      </c>
      <c r="AY502" s="81" t="s">
        <v>863</v>
      </c>
      <c r="AZ502" s="81">
        <v>1</v>
      </c>
      <c r="BA502" s="81" t="s">
        <v>529</v>
      </c>
      <c r="BB502" s="81" t="s">
        <v>713</v>
      </c>
      <c r="BC502" s="81">
        <v>1536</v>
      </c>
      <c r="BE502" s="81" t="s">
        <v>858</v>
      </c>
      <c r="BF502" s="81" t="s">
        <v>859</v>
      </c>
      <c r="BG502" s="81">
        <v>1</v>
      </c>
      <c r="BH502" s="81" t="s">
        <v>436</v>
      </c>
      <c r="BI502" s="81" t="s">
        <v>1108</v>
      </c>
      <c r="BJ502" s="81">
        <v>1240</v>
      </c>
      <c r="BL502" s="81" t="s">
        <v>875</v>
      </c>
      <c r="BM502" s="81" t="s">
        <v>876</v>
      </c>
      <c r="BN502" s="81">
        <v>4</v>
      </c>
      <c r="BO502" s="81" t="s">
        <v>437</v>
      </c>
      <c r="BP502" s="81" t="s">
        <v>2169</v>
      </c>
      <c r="BQ502" s="81">
        <v>1565</v>
      </c>
      <c r="BS502" s="81" t="s">
        <v>2323</v>
      </c>
      <c r="BT502" s="81" t="s">
        <v>851</v>
      </c>
      <c r="BU502" s="81">
        <v>3</v>
      </c>
      <c r="BV502" s="81" t="s">
        <v>529</v>
      </c>
      <c r="BW502" s="81" t="s">
        <v>1807</v>
      </c>
      <c r="BX502" s="81">
        <v>1510</v>
      </c>
      <c r="BZ502" s="81" t="s">
        <v>836</v>
      </c>
      <c r="CA502" s="81" t="s">
        <v>837</v>
      </c>
      <c r="CB502" s="81">
        <v>2</v>
      </c>
      <c r="CC502" s="81" t="s">
        <v>529</v>
      </c>
      <c r="CD502" s="81" t="s">
        <v>1100</v>
      </c>
      <c r="CE502" s="81">
        <v>1027</v>
      </c>
      <c r="CG502" s="81" t="s">
        <v>845</v>
      </c>
      <c r="CH502" s="81" t="s">
        <v>846</v>
      </c>
      <c r="CI502" s="81">
        <v>6</v>
      </c>
      <c r="CJ502" s="81" t="s">
        <v>529</v>
      </c>
      <c r="CK502" s="81" t="s">
        <v>1157</v>
      </c>
      <c r="CL502" s="81">
        <v>1399</v>
      </c>
      <c r="CN502" s="81" t="s">
        <v>2231</v>
      </c>
      <c r="CO502" s="81" t="s">
        <v>2274</v>
      </c>
      <c r="CP502" s="81">
        <v>4</v>
      </c>
      <c r="CQ502" s="81" t="s">
        <v>529</v>
      </c>
      <c r="CR502" s="81" t="s">
        <v>1120</v>
      </c>
      <c r="CS502" s="81">
        <v>1020</v>
      </c>
      <c r="CU502" s="136" t="s">
        <v>2270</v>
      </c>
      <c r="CV502" s="136" t="s">
        <v>848</v>
      </c>
      <c r="CW502" s="137">
        <v>12</v>
      </c>
      <c r="CX502" s="136" t="s">
        <v>436</v>
      </c>
      <c r="CY502" s="136" t="s">
        <v>551</v>
      </c>
      <c r="CZ502" s="138">
        <v>1518</v>
      </c>
      <c r="DB502" s="136" t="s">
        <v>780</v>
      </c>
      <c r="DC502" s="136" t="s">
        <v>781</v>
      </c>
      <c r="DD502" s="137">
        <v>12</v>
      </c>
      <c r="DE502" s="136" t="s">
        <v>436</v>
      </c>
      <c r="DF502" s="136" t="s">
        <v>2310</v>
      </c>
      <c r="DG502" s="144">
        <v>1160</v>
      </c>
      <c r="DI502" s="136" t="s">
        <v>2391</v>
      </c>
      <c r="DJ502" s="136" t="s">
        <v>767</v>
      </c>
      <c r="DK502" s="137">
        <v>4</v>
      </c>
      <c r="DL502" s="136" t="s">
        <v>436</v>
      </c>
      <c r="DM502" s="136" t="s">
        <v>1148</v>
      </c>
      <c r="DN502" s="144">
        <v>1091</v>
      </c>
    </row>
    <row r="503" spans="1:118" x14ac:dyDescent="0.25">
      <c r="A503" s="81" t="s">
        <v>867</v>
      </c>
      <c r="B503" s="81" t="s">
        <v>868</v>
      </c>
      <c r="C503" s="81">
        <v>12</v>
      </c>
      <c r="D503" s="81" t="s">
        <v>436</v>
      </c>
      <c r="E503" s="81" t="s">
        <v>1955</v>
      </c>
      <c r="F503" s="81">
        <v>1292</v>
      </c>
      <c r="H503" s="81" t="s">
        <v>745</v>
      </c>
      <c r="I503" s="81" t="s">
        <v>746</v>
      </c>
      <c r="J503" s="81">
        <v>24</v>
      </c>
      <c r="K503" s="81" t="s">
        <v>436</v>
      </c>
      <c r="L503" s="81" t="s">
        <v>1200</v>
      </c>
      <c r="M503" s="81">
        <v>1240</v>
      </c>
      <c r="O503" s="81" t="s">
        <v>776</v>
      </c>
      <c r="P503" s="81" t="s">
        <v>777</v>
      </c>
      <c r="Q503" s="81">
        <v>8</v>
      </c>
      <c r="R503" s="81" t="s">
        <v>436</v>
      </c>
      <c r="S503" s="81" t="s">
        <v>1235</v>
      </c>
      <c r="T503" s="81">
        <v>1091</v>
      </c>
      <c r="V503" s="81" t="s">
        <v>988</v>
      </c>
      <c r="W503" s="81" t="s">
        <v>989</v>
      </c>
      <c r="X503" s="81">
        <v>24</v>
      </c>
      <c r="Y503" s="81" t="s">
        <v>436</v>
      </c>
      <c r="Z503" s="81" t="s">
        <v>1719</v>
      </c>
      <c r="AA503" s="81">
        <v>1482</v>
      </c>
      <c r="AC503" s="81" t="s">
        <v>852</v>
      </c>
      <c r="AD503" s="81" t="s">
        <v>853</v>
      </c>
      <c r="AE503" s="81">
        <v>60</v>
      </c>
      <c r="AF503" s="81" t="s">
        <v>436</v>
      </c>
      <c r="AG503" s="81" t="s">
        <v>1223</v>
      </c>
      <c r="AH503" s="81">
        <v>1045</v>
      </c>
      <c r="AJ503" s="81" t="s">
        <v>810</v>
      </c>
      <c r="AK503" s="81" t="s">
        <v>811</v>
      </c>
      <c r="AL503" s="81">
        <v>16</v>
      </c>
      <c r="AM503" s="81" t="s">
        <v>529</v>
      </c>
      <c r="AN503" s="81" t="s">
        <v>1121</v>
      </c>
      <c r="AO503" s="81">
        <v>1466</v>
      </c>
      <c r="AQ503" s="81" t="s">
        <v>2230</v>
      </c>
      <c r="AR503" s="81" t="s">
        <v>866</v>
      </c>
      <c r="AS503" s="81">
        <v>6</v>
      </c>
      <c r="AT503" s="81" t="s">
        <v>529</v>
      </c>
      <c r="AU503" s="81" t="s">
        <v>1713</v>
      </c>
      <c r="AV503" s="81">
        <v>1145</v>
      </c>
      <c r="AX503" s="81" t="s">
        <v>862</v>
      </c>
      <c r="AY503" s="81" t="s">
        <v>863</v>
      </c>
      <c r="AZ503" s="81">
        <v>4</v>
      </c>
      <c r="BA503" s="81" t="s">
        <v>436</v>
      </c>
      <c r="BB503" s="81" t="s">
        <v>2068</v>
      </c>
      <c r="BC503" s="81">
        <v>1558</v>
      </c>
      <c r="BE503" s="81" t="s">
        <v>836</v>
      </c>
      <c r="BF503" s="81" t="s">
        <v>837</v>
      </c>
      <c r="BG503" s="81">
        <v>2</v>
      </c>
      <c r="BH503" s="81" t="s">
        <v>436</v>
      </c>
      <c r="BI503" s="81" t="s">
        <v>1108</v>
      </c>
      <c r="BJ503" s="81">
        <v>1240</v>
      </c>
      <c r="BL503" s="81" t="s">
        <v>768</v>
      </c>
      <c r="BM503" s="81" t="s">
        <v>769</v>
      </c>
      <c r="BN503" s="81">
        <v>4</v>
      </c>
      <c r="BO503" s="81" t="s">
        <v>437</v>
      </c>
      <c r="BP503" s="81" t="s">
        <v>2169</v>
      </c>
      <c r="BQ503" s="81">
        <v>1565</v>
      </c>
      <c r="BS503" s="81" t="s">
        <v>954</v>
      </c>
      <c r="BT503" s="81" t="s">
        <v>955</v>
      </c>
      <c r="BU503" s="81">
        <v>4</v>
      </c>
      <c r="BV503" s="81" t="s">
        <v>529</v>
      </c>
      <c r="BW503" s="81" t="s">
        <v>1807</v>
      </c>
      <c r="BX503" s="81">
        <v>1510</v>
      </c>
      <c r="BZ503" s="81" t="s">
        <v>2227</v>
      </c>
      <c r="CA503" s="81" t="s">
        <v>882</v>
      </c>
      <c r="CB503" s="81">
        <v>10</v>
      </c>
      <c r="CC503" s="81" t="s">
        <v>529</v>
      </c>
      <c r="CD503" s="81" t="s">
        <v>1170</v>
      </c>
      <c r="CE503" s="81">
        <v>1069</v>
      </c>
      <c r="CG503" s="81" t="s">
        <v>768</v>
      </c>
      <c r="CH503" s="81" t="s">
        <v>769</v>
      </c>
      <c r="CI503" s="81">
        <v>6</v>
      </c>
      <c r="CJ503" s="81" t="s">
        <v>529</v>
      </c>
      <c r="CK503" s="81" t="s">
        <v>1157</v>
      </c>
      <c r="CL503" s="81">
        <v>1399</v>
      </c>
      <c r="CN503" s="81" t="s">
        <v>2054</v>
      </c>
      <c r="CO503" s="81" t="s">
        <v>892</v>
      </c>
      <c r="CP503" s="81">
        <v>12</v>
      </c>
      <c r="CQ503" s="81" t="s">
        <v>529</v>
      </c>
      <c r="CR503" s="81" t="s">
        <v>1871</v>
      </c>
      <c r="CS503" s="81">
        <v>1001</v>
      </c>
      <c r="CU503" s="136" t="s">
        <v>2226</v>
      </c>
      <c r="CV503" s="136" t="s">
        <v>947</v>
      </c>
      <c r="CW503" s="137">
        <v>12</v>
      </c>
      <c r="CX503" s="136" t="s">
        <v>436</v>
      </c>
      <c r="CY503" s="136" t="s">
        <v>551</v>
      </c>
      <c r="CZ503" s="138">
        <v>1518</v>
      </c>
      <c r="DB503" s="136" t="s">
        <v>780</v>
      </c>
      <c r="DC503" s="136" t="s">
        <v>781</v>
      </c>
      <c r="DD503" s="137">
        <v>12</v>
      </c>
      <c r="DE503" s="136" t="s">
        <v>436</v>
      </c>
      <c r="DF503" s="136" t="s">
        <v>1718</v>
      </c>
      <c r="DG503" s="144">
        <v>1313</v>
      </c>
      <c r="DI503" s="136" t="s">
        <v>2391</v>
      </c>
      <c r="DJ503" s="136" t="s">
        <v>767</v>
      </c>
      <c r="DK503" s="137">
        <v>4</v>
      </c>
      <c r="DL503" s="136" t="s">
        <v>436</v>
      </c>
      <c r="DM503" s="136" t="s">
        <v>2310</v>
      </c>
      <c r="DN503" s="144">
        <v>1160</v>
      </c>
    </row>
    <row r="504" spans="1:118" x14ac:dyDescent="0.25">
      <c r="A504" s="81" t="s">
        <v>906</v>
      </c>
      <c r="B504" s="81" t="s">
        <v>907</v>
      </c>
      <c r="C504" s="81">
        <v>12</v>
      </c>
      <c r="D504" s="81" t="s">
        <v>436</v>
      </c>
      <c r="E504" s="81" t="s">
        <v>1955</v>
      </c>
      <c r="F504" s="81">
        <v>1292</v>
      </c>
      <c r="H504" s="81" t="s">
        <v>816</v>
      </c>
      <c r="I504" s="81" t="s">
        <v>817</v>
      </c>
      <c r="J504" s="81">
        <v>6</v>
      </c>
      <c r="K504" s="81" t="s">
        <v>436</v>
      </c>
      <c r="L504" s="81" t="s">
        <v>1200</v>
      </c>
      <c r="M504" s="81">
        <v>1240</v>
      </c>
      <c r="O504" s="81" t="s">
        <v>1029</v>
      </c>
      <c r="P504" s="81" t="s">
        <v>1030</v>
      </c>
      <c r="Q504" s="81">
        <v>6</v>
      </c>
      <c r="R504" s="81" t="s">
        <v>436</v>
      </c>
      <c r="S504" s="81" t="s">
        <v>1235</v>
      </c>
      <c r="T504" s="81">
        <v>1091</v>
      </c>
      <c r="V504" s="81" t="s">
        <v>814</v>
      </c>
      <c r="W504" s="81" t="s">
        <v>815</v>
      </c>
      <c r="X504" s="81">
        <v>12</v>
      </c>
      <c r="Y504" s="81" t="s">
        <v>436</v>
      </c>
      <c r="Z504" s="81" t="s">
        <v>1719</v>
      </c>
      <c r="AA504" s="81">
        <v>1482</v>
      </c>
      <c r="AC504" s="81" t="s">
        <v>774</v>
      </c>
      <c r="AD504" s="81" t="s">
        <v>775</v>
      </c>
      <c r="AE504" s="81">
        <v>4</v>
      </c>
      <c r="AF504" s="81" t="s">
        <v>436</v>
      </c>
      <c r="AG504" s="81" t="s">
        <v>552</v>
      </c>
      <c r="AH504" s="81">
        <v>1116</v>
      </c>
      <c r="AJ504" s="81" t="s">
        <v>2227</v>
      </c>
      <c r="AK504" s="81" t="s">
        <v>882</v>
      </c>
      <c r="AL504" s="81">
        <v>6</v>
      </c>
      <c r="AM504" s="81" t="s">
        <v>529</v>
      </c>
      <c r="AN504" s="81" t="s">
        <v>1093</v>
      </c>
      <c r="AO504" s="81">
        <v>1089</v>
      </c>
      <c r="AQ504" s="81" t="s">
        <v>847</v>
      </c>
      <c r="AR504" s="81" t="s">
        <v>848</v>
      </c>
      <c r="AS504" s="81">
        <v>12</v>
      </c>
      <c r="AT504" s="81" t="s">
        <v>529</v>
      </c>
      <c r="AU504" s="81" t="s">
        <v>1713</v>
      </c>
      <c r="AV504" s="81">
        <v>1145</v>
      </c>
      <c r="AX504" s="81" t="s">
        <v>862</v>
      </c>
      <c r="AY504" s="81" t="s">
        <v>863</v>
      </c>
      <c r="AZ504" s="81">
        <v>6</v>
      </c>
      <c r="BA504" s="81" t="s">
        <v>436</v>
      </c>
      <c r="BB504" s="81" t="s">
        <v>1696</v>
      </c>
      <c r="BC504" s="81">
        <v>1390</v>
      </c>
      <c r="BE504" s="81" t="s">
        <v>830</v>
      </c>
      <c r="BF504" s="81" t="s">
        <v>831</v>
      </c>
      <c r="BG504" s="81">
        <v>10</v>
      </c>
      <c r="BH504" s="81" t="s">
        <v>436</v>
      </c>
      <c r="BI504" s="81" t="s">
        <v>559</v>
      </c>
      <c r="BJ504" s="81">
        <v>1529</v>
      </c>
      <c r="BL504" s="81" t="s">
        <v>845</v>
      </c>
      <c r="BM504" s="81" t="s">
        <v>846</v>
      </c>
      <c r="BN504" s="81">
        <v>4</v>
      </c>
      <c r="BO504" s="81" t="s">
        <v>437</v>
      </c>
      <c r="BP504" s="81" t="s">
        <v>2169</v>
      </c>
      <c r="BQ504" s="81">
        <v>1565</v>
      </c>
      <c r="BS504" s="81" t="s">
        <v>873</v>
      </c>
      <c r="BT504" s="81" t="s">
        <v>874</v>
      </c>
      <c r="BU504" s="81">
        <v>4</v>
      </c>
      <c r="BV504" s="81" t="s">
        <v>529</v>
      </c>
      <c r="BW504" s="81" t="s">
        <v>1807</v>
      </c>
      <c r="BX504" s="81">
        <v>1510</v>
      </c>
      <c r="BZ504" s="81" t="s">
        <v>871</v>
      </c>
      <c r="CA504" s="81" t="s">
        <v>872</v>
      </c>
      <c r="CB504" s="81">
        <v>10</v>
      </c>
      <c r="CC504" s="81" t="s">
        <v>529</v>
      </c>
      <c r="CD504" s="81" t="s">
        <v>1170</v>
      </c>
      <c r="CE504" s="81">
        <v>1069</v>
      </c>
      <c r="CG504" s="81" t="s">
        <v>906</v>
      </c>
      <c r="CH504" s="81" t="s">
        <v>907</v>
      </c>
      <c r="CI504" s="81">
        <v>6</v>
      </c>
      <c r="CJ504" s="81" t="s">
        <v>529</v>
      </c>
      <c r="CK504" s="81" t="s">
        <v>1157</v>
      </c>
      <c r="CL504" s="81">
        <v>1399</v>
      </c>
      <c r="CN504" s="81" t="s">
        <v>986</v>
      </c>
      <c r="CO504" s="81" t="s">
        <v>987</v>
      </c>
      <c r="CP504" s="81">
        <v>36</v>
      </c>
      <c r="CQ504" s="81" t="s">
        <v>529</v>
      </c>
      <c r="CR504" s="81" t="s">
        <v>1871</v>
      </c>
      <c r="CS504" s="81">
        <v>1001</v>
      </c>
      <c r="CU504" s="136" t="s">
        <v>2264</v>
      </c>
      <c r="CV504" s="136" t="s">
        <v>896</v>
      </c>
      <c r="CW504" s="137">
        <v>12</v>
      </c>
      <c r="CX504" s="136" t="s">
        <v>436</v>
      </c>
      <c r="CY504" s="136" t="s">
        <v>551</v>
      </c>
      <c r="CZ504" s="138">
        <v>1518</v>
      </c>
      <c r="DB504" s="136" t="s">
        <v>780</v>
      </c>
      <c r="DC504" s="136" t="s">
        <v>781</v>
      </c>
      <c r="DD504" s="137">
        <v>12</v>
      </c>
      <c r="DE504" s="136" t="s">
        <v>437</v>
      </c>
      <c r="DF504" s="136" t="s">
        <v>1229</v>
      </c>
      <c r="DG504" s="144">
        <v>1194</v>
      </c>
      <c r="DI504" s="136" t="s">
        <v>2391</v>
      </c>
      <c r="DJ504" s="136" t="s">
        <v>767</v>
      </c>
      <c r="DK504" s="137">
        <v>16</v>
      </c>
      <c r="DL504" s="136" t="s">
        <v>2152</v>
      </c>
      <c r="DM504" s="136" t="s">
        <v>2364</v>
      </c>
      <c r="DN504" s="144">
        <v>1593</v>
      </c>
    </row>
    <row r="505" spans="1:118" x14ac:dyDescent="0.25">
      <c r="A505" s="81" t="s">
        <v>852</v>
      </c>
      <c r="B505" s="81" t="s">
        <v>853</v>
      </c>
      <c r="C505" s="81">
        <v>36</v>
      </c>
      <c r="D505" s="81" t="s">
        <v>436</v>
      </c>
      <c r="E505" s="81" t="s">
        <v>1955</v>
      </c>
      <c r="F505" s="81">
        <v>1292</v>
      </c>
      <c r="H505" s="81" t="s">
        <v>729</v>
      </c>
      <c r="I505" s="81" t="s">
        <v>730</v>
      </c>
      <c r="J505" s="81">
        <v>4</v>
      </c>
      <c r="K505" s="81" t="s">
        <v>436</v>
      </c>
      <c r="L505" s="81" t="s">
        <v>1200</v>
      </c>
      <c r="M505" s="81">
        <v>1240</v>
      </c>
      <c r="O505" s="81" t="s">
        <v>2269</v>
      </c>
      <c r="P505" s="81" t="s">
        <v>767</v>
      </c>
      <c r="Q505" s="81">
        <v>6</v>
      </c>
      <c r="R505" s="81" t="s">
        <v>436</v>
      </c>
      <c r="S505" s="81" t="s">
        <v>1235</v>
      </c>
      <c r="T505" s="81">
        <v>1091</v>
      </c>
      <c r="V505" s="81" t="s">
        <v>751</v>
      </c>
      <c r="W505" s="81" t="s">
        <v>752</v>
      </c>
      <c r="X505" s="81">
        <v>24</v>
      </c>
      <c r="Y505" s="81" t="s">
        <v>436</v>
      </c>
      <c r="Z505" s="81" t="s">
        <v>1719</v>
      </c>
      <c r="AA505" s="81">
        <v>1482</v>
      </c>
      <c r="AC505" s="81" t="s">
        <v>852</v>
      </c>
      <c r="AD505" s="81" t="s">
        <v>853</v>
      </c>
      <c r="AE505" s="81">
        <v>60</v>
      </c>
      <c r="AF505" s="81" t="s">
        <v>436</v>
      </c>
      <c r="AG505" s="81" t="s">
        <v>1749</v>
      </c>
      <c r="AH505" s="81">
        <v>1251</v>
      </c>
      <c r="AJ505" s="81" t="s">
        <v>2230</v>
      </c>
      <c r="AK505" s="81" t="s">
        <v>866</v>
      </c>
      <c r="AL505" s="81">
        <v>6</v>
      </c>
      <c r="AM505" s="81" t="s">
        <v>529</v>
      </c>
      <c r="AN505" s="81" t="s">
        <v>1093</v>
      </c>
      <c r="AO505" s="81">
        <v>1089</v>
      </c>
      <c r="AQ505" s="81" t="s">
        <v>878</v>
      </c>
      <c r="AR505" s="81" t="s">
        <v>879</v>
      </c>
      <c r="AS505" s="81">
        <v>6</v>
      </c>
      <c r="AT505" s="81" t="s">
        <v>529</v>
      </c>
      <c r="AU505" s="81" t="s">
        <v>1713</v>
      </c>
      <c r="AV505" s="81">
        <v>1145</v>
      </c>
      <c r="AX505" s="81" t="s">
        <v>862</v>
      </c>
      <c r="AY505" s="81" t="s">
        <v>863</v>
      </c>
      <c r="AZ505" s="81">
        <v>12</v>
      </c>
      <c r="BA505" s="81" t="s">
        <v>436</v>
      </c>
      <c r="BB505" s="81" t="s">
        <v>1124</v>
      </c>
      <c r="BC505" s="81">
        <v>1013</v>
      </c>
      <c r="BE505" s="81" t="s">
        <v>849</v>
      </c>
      <c r="BF505" s="81" t="s">
        <v>850</v>
      </c>
      <c r="BG505" s="81">
        <v>5</v>
      </c>
      <c r="BH505" s="81" t="s">
        <v>436</v>
      </c>
      <c r="BI505" s="81" t="s">
        <v>559</v>
      </c>
      <c r="BJ505" s="81">
        <v>1529</v>
      </c>
      <c r="BL505" s="81" t="s">
        <v>873</v>
      </c>
      <c r="BM505" s="81" t="s">
        <v>874</v>
      </c>
      <c r="BN505" s="81">
        <v>6</v>
      </c>
      <c r="BO505" s="81" t="s">
        <v>529</v>
      </c>
      <c r="BP505" s="81" t="s">
        <v>1169</v>
      </c>
      <c r="BQ505" s="81">
        <v>1440</v>
      </c>
      <c r="BS505" s="81" t="s">
        <v>873</v>
      </c>
      <c r="BT505" s="81" t="s">
        <v>874</v>
      </c>
      <c r="BU505" s="81">
        <v>4</v>
      </c>
      <c r="BV505" s="81" t="s">
        <v>529</v>
      </c>
      <c r="BW505" s="81" t="s">
        <v>1713</v>
      </c>
      <c r="BX505" s="81">
        <v>1145</v>
      </c>
      <c r="BZ505" s="81" t="s">
        <v>816</v>
      </c>
      <c r="CA505" s="81" t="s">
        <v>817</v>
      </c>
      <c r="CB505" s="81">
        <v>10</v>
      </c>
      <c r="CC505" s="81" t="s">
        <v>529</v>
      </c>
      <c r="CD505" s="81" t="s">
        <v>1170</v>
      </c>
      <c r="CE505" s="81">
        <v>1069</v>
      </c>
      <c r="CG505" s="81" t="s">
        <v>770</v>
      </c>
      <c r="CH505" s="81" t="s">
        <v>771</v>
      </c>
      <c r="CI505" s="81">
        <v>8</v>
      </c>
      <c r="CJ505" s="81" t="s">
        <v>529</v>
      </c>
      <c r="CK505" s="81" t="s">
        <v>1157</v>
      </c>
      <c r="CL505" s="81">
        <v>1399</v>
      </c>
      <c r="CN505" s="81" t="s">
        <v>745</v>
      </c>
      <c r="CO505" s="81" t="s">
        <v>746</v>
      </c>
      <c r="CP505" s="81">
        <v>12</v>
      </c>
      <c r="CQ505" s="81" t="s">
        <v>529</v>
      </c>
      <c r="CR505" s="81" t="s">
        <v>1871</v>
      </c>
      <c r="CS505" s="81">
        <v>1001</v>
      </c>
      <c r="CU505" s="136" t="s">
        <v>2228</v>
      </c>
      <c r="CV505" s="136" t="s">
        <v>925</v>
      </c>
      <c r="CW505" s="137">
        <v>24</v>
      </c>
      <c r="CX505" s="136" t="s">
        <v>1173</v>
      </c>
      <c r="CY505" s="136" t="s">
        <v>1174</v>
      </c>
      <c r="CZ505" s="138">
        <v>0</v>
      </c>
      <c r="DB505" s="136" t="s">
        <v>780</v>
      </c>
      <c r="DC505" s="136" t="s">
        <v>781</v>
      </c>
      <c r="DD505" s="137">
        <v>12</v>
      </c>
      <c r="DE505" s="136" t="s">
        <v>529</v>
      </c>
      <c r="DF505" s="136" t="s">
        <v>1213</v>
      </c>
      <c r="DG505" s="144">
        <v>1472</v>
      </c>
      <c r="DI505" s="136" t="s">
        <v>2391</v>
      </c>
      <c r="DJ505" s="136" t="s">
        <v>767</v>
      </c>
      <c r="DK505" s="137">
        <v>4</v>
      </c>
      <c r="DL505" s="136" t="s">
        <v>437</v>
      </c>
      <c r="DM505" s="136" t="s">
        <v>1707</v>
      </c>
      <c r="DN505" s="144">
        <v>1110</v>
      </c>
    </row>
    <row r="506" spans="1:118" x14ac:dyDescent="0.25">
      <c r="A506" s="81" t="s">
        <v>1041</v>
      </c>
      <c r="B506" s="81" t="s">
        <v>1935</v>
      </c>
      <c r="C506" s="81">
        <v>12</v>
      </c>
      <c r="D506" s="81" t="s">
        <v>529</v>
      </c>
      <c r="E506" s="81" t="s">
        <v>1956</v>
      </c>
      <c r="F506" s="81">
        <v>1283</v>
      </c>
      <c r="H506" s="81" t="s">
        <v>973</v>
      </c>
      <c r="I506" s="81" t="s">
        <v>974</v>
      </c>
      <c r="J506" s="81">
        <v>12</v>
      </c>
      <c r="K506" s="81" t="s">
        <v>437</v>
      </c>
      <c r="L506" s="81" t="s">
        <v>1721</v>
      </c>
      <c r="M506" s="81">
        <v>1476</v>
      </c>
      <c r="O506" s="81" t="s">
        <v>818</v>
      </c>
      <c r="P506" s="81" t="s">
        <v>819</v>
      </c>
      <c r="Q506" s="81">
        <v>18</v>
      </c>
      <c r="R506" s="81" t="s">
        <v>436</v>
      </c>
      <c r="S506" s="81" t="s">
        <v>1235</v>
      </c>
      <c r="T506" s="81">
        <v>1091</v>
      </c>
      <c r="V506" s="81" t="s">
        <v>814</v>
      </c>
      <c r="W506" s="81" t="s">
        <v>815</v>
      </c>
      <c r="X506" s="81">
        <v>24</v>
      </c>
      <c r="Y506" s="81" t="s">
        <v>436</v>
      </c>
      <c r="Z506" s="81" t="s">
        <v>1719</v>
      </c>
      <c r="AA506" s="81">
        <v>1482</v>
      </c>
      <c r="AC506" s="81" t="s">
        <v>852</v>
      </c>
      <c r="AD506" s="81" t="s">
        <v>853</v>
      </c>
      <c r="AE506" s="81">
        <v>24</v>
      </c>
      <c r="AF506" s="81" t="s">
        <v>529</v>
      </c>
      <c r="AG506" s="81" t="s">
        <v>1100</v>
      </c>
      <c r="AH506" s="81">
        <v>1027</v>
      </c>
      <c r="AJ506" s="81" t="s">
        <v>2263</v>
      </c>
      <c r="AK506" s="81" t="s">
        <v>877</v>
      </c>
      <c r="AL506" s="81">
        <v>12</v>
      </c>
      <c r="AM506" s="81" t="s">
        <v>529</v>
      </c>
      <c r="AN506" s="81" t="s">
        <v>1093</v>
      </c>
      <c r="AO506" s="81">
        <v>1089</v>
      </c>
      <c r="AQ506" s="81" t="s">
        <v>772</v>
      </c>
      <c r="AR506" s="81" t="s">
        <v>773</v>
      </c>
      <c r="AS506" s="81">
        <v>12</v>
      </c>
      <c r="AT506" s="81" t="s">
        <v>529</v>
      </c>
      <c r="AU506" s="81" t="s">
        <v>1713</v>
      </c>
      <c r="AV506" s="81">
        <v>1145</v>
      </c>
      <c r="AX506" s="81" t="s">
        <v>862</v>
      </c>
      <c r="AY506" s="81" t="s">
        <v>863</v>
      </c>
      <c r="AZ506" s="81">
        <v>4</v>
      </c>
      <c r="BA506" s="81" t="s">
        <v>529</v>
      </c>
      <c r="BB506" s="81" t="s">
        <v>1132</v>
      </c>
      <c r="BC506" s="81">
        <v>1081</v>
      </c>
      <c r="BE506" s="81" t="s">
        <v>733</v>
      </c>
      <c r="BF506" s="81" t="s">
        <v>734</v>
      </c>
      <c r="BG506" s="81">
        <v>15</v>
      </c>
      <c r="BH506" s="81" t="s">
        <v>436</v>
      </c>
      <c r="BI506" s="81" t="s">
        <v>559</v>
      </c>
      <c r="BJ506" s="81">
        <v>1529</v>
      </c>
      <c r="BL506" s="81" t="s">
        <v>906</v>
      </c>
      <c r="BM506" s="81" t="s">
        <v>907</v>
      </c>
      <c r="BN506" s="81">
        <v>4</v>
      </c>
      <c r="BO506" s="81" t="s">
        <v>437</v>
      </c>
      <c r="BP506" s="81" t="s">
        <v>2169</v>
      </c>
      <c r="BQ506" s="81">
        <v>1565</v>
      </c>
      <c r="BS506" s="81" t="s">
        <v>864</v>
      </c>
      <c r="BT506" s="81" t="s">
        <v>865</v>
      </c>
      <c r="BU506" s="81">
        <v>6</v>
      </c>
      <c r="BV506" s="81" t="s">
        <v>529</v>
      </c>
      <c r="BW506" s="81" t="s">
        <v>1807</v>
      </c>
      <c r="BX506" s="81">
        <v>1510</v>
      </c>
      <c r="BZ506" s="81" t="s">
        <v>942</v>
      </c>
      <c r="CA506" s="81" t="s">
        <v>943</v>
      </c>
      <c r="CB506" s="81">
        <v>12</v>
      </c>
      <c r="CC506" s="81" t="s">
        <v>529</v>
      </c>
      <c r="CD506" s="81" t="s">
        <v>1170</v>
      </c>
      <c r="CE506" s="81">
        <v>1069</v>
      </c>
      <c r="CG506" s="81" t="s">
        <v>772</v>
      </c>
      <c r="CH506" s="81" t="s">
        <v>773</v>
      </c>
      <c r="CI506" s="81">
        <v>8</v>
      </c>
      <c r="CJ506" s="81" t="s">
        <v>529</v>
      </c>
      <c r="CK506" s="81" t="s">
        <v>1157</v>
      </c>
      <c r="CL506" s="81">
        <v>1399</v>
      </c>
      <c r="CN506" s="81" t="s">
        <v>2231</v>
      </c>
      <c r="CO506" s="81" t="s">
        <v>2274</v>
      </c>
      <c r="CP506" s="81">
        <v>4</v>
      </c>
      <c r="CQ506" s="81" t="s">
        <v>529</v>
      </c>
      <c r="CR506" s="81" t="s">
        <v>1871</v>
      </c>
      <c r="CS506" s="81">
        <v>1001</v>
      </c>
      <c r="CU506" s="136" t="s">
        <v>2387</v>
      </c>
      <c r="CV506" s="136" t="s">
        <v>877</v>
      </c>
      <c r="CW506" s="137">
        <v>2</v>
      </c>
      <c r="CX506" s="136" t="s">
        <v>529</v>
      </c>
      <c r="CY506" s="136" t="s">
        <v>1683</v>
      </c>
      <c r="CZ506" s="138">
        <v>1463</v>
      </c>
      <c r="DB506" s="136" t="s">
        <v>780</v>
      </c>
      <c r="DC506" s="136" t="s">
        <v>781</v>
      </c>
      <c r="DD506" s="137">
        <v>12</v>
      </c>
      <c r="DE506" s="136" t="s">
        <v>529</v>
      </c>
      <c r="DF506" s="136" t="s">
        <v>2314</v>
      </c>
      <c r="DG506" s="144">
        <v>1031</v>
      </c>
      <c r="DI506" s="136" t="s">
        <v>845</v>
      </c>
      <c r="DJ506" s="136" t="s">
        <v>846</v>
      </c>
      <c r="DK506" s="137">
        <v>12</v>
      </c>
      <c r="DL506" s="136" t="s">
        <v>1173</v>
      </c>
      <c r="DM506" s="136" t="s">
        <v>2316</v>
      </c>
      <c r="DN506" s="144">
        <v>0</v>
      </c>
    </row>
    <row r="507" spans="1:118" x14ac:dyDescent="0.25">
      <c r="A507" s="81" t="s">
        <v>869</v>
      </c>
      <c r="B507" s="81" t="s">
        <v>870</v>
      </c>
      <c r="C507" s="81">
        <v>12</v>
      </c>
      <c r="D507" s="81" t="s">
        <v>529</v>
      </c>
      <c r="E507" s="81" t="s">
        <v>1956</v>
      </c>
      <c r="F507" s="81">
        <v>1283</v>
      </c>
      <c r="H507" s="81" t="s">
        <v>869</v>
      </c>
      <c r="I507" s="81" t="s">
        <v>870</v>
      </c>
      <c r="J507" s="81">
        <v>12</v>
      </c>
      <c r="K507" s="81" t="s">
        <v>437</v>
      </c>
      <c r="L507" s="81" t="s">
        <v>1721</v>
      </c>
      <c r="M507" s="81">
        <v>1476</v>
      </c>
      <c r="O507" s="81" t="s">
        <v>867</v>
      </c>
      <c r="P507" s="81" t="s">
        <v>868</v>
      </c>
      <c r="Q507" s="81">
        <v>10</v>
      </c>
      <c r="R507" s="81" t="s">
        <v>436</v>
      </c>
      <c r="S507" s="81" t="s">
        <v>1235</v>
      </c>
      <c r="T507" s="81">
        <v>1091</v>
      </c>
      <c r="V507" s="81" t="s">
        <v>852</v>
      </c>
      <c r="W507" s="81" t="s">
        <v>853</v>
      </c>
      <c r="X507" s="81">
        <v>24</v>
      </c>
      <c r="Y507" s="81" t="s">
        <v>436</v>
      </c>
      <c r="Z507" s="81" t="s">
        <v>1719</v>
      </c>
      <c r="AA507" s="81">
        <v>1482</v>
      </c>
      <c r="AC507" s="81" t="s">
        <v>852</v>
      </c>
      <c r="AD507" s="81" t="s">
        <v>853</v>
      </c>
      <c r="AE507" s="81">
        <v>24</v>
      </c>
      <c r="AF507" s="81" t="s">
        <v>529</v>
      </c>
      <c r="AG507" s="81" t="s">
        <v>1167</v>
      </c>
      <c r="AH507" s="81">
        <v>1031</v>
      </c>
      <c r="AJ507" s="81" t="s">
        <v>847</v>
      </c>
      <c r="AK507" s="81" t="s">
        <v>848</v>
      </c>
      <c r="AL507" s="81">
        <v>6</v>
      </c>
      <c r="AM507" s="81" t="s">
        <v>529</v>
      </c>
      <c r="AN507" s="81" t="s">
        <v>1093</v>
      </c>
      <c r="AO507" s="81">
        <v>1089</v>
      </c>
      <c r="AQ507" s="81" t="s">
        <v>820</v>
      </c>
      <c r="AR507" s="81" t="s">
        <v>821</v>
      </c>
      <c r="AS507" s="81">
        <v>4</v>
      </c>
      <c r="AT507" s="81" t="s">
        <v>529</v>
      </c>
      <c r="AU507" s="81" t="s">
        <v>1713</v>
      </c>
      <c r="AV507" s="81">
        <v>1145</v>
      </c>
      <c r="AX507" s="81" t="s">
        <v>862</v>
      </c>
      <c r="AY507" s="81" t="s">
        <v>863</v>
      </c>
      <c r="AZ507" s="81">
        <v>72</v>
      </c>
      <c r="BA507" s="81" t="s">
        <v>1173</v>
      </c>
      <c r="BB507" s="81" t="s">
        <v>1174</v>
      </c>
      <c r="BC507" s="81">
        <v>0</v>
      </c>
      <c r="BE507" s="81" t="s">
        <v>729</v>
      </c>
      <c r="BF507" s="81" t="s">
        <v>730</v>
      </c>
      <c r="BG507" s="81">
        <v>2</v>
      </c>
      <c r="BH507" s="81" t="s">
        <v>436</v>
      </c>
      <c r="BI507" s="81" t="s">
        <v>559</v>
      </c>
      <c r="BJ507" s="81">
        <v>1529</v>
      </c>
      <c r="BL507" s="81" t="s">
        <v>772</v>
      </c>
      <c r="BM507" s="81" t="s">
        <v>773</v>
      </c>
      <c r="BN507" s="81">
        <v>4</v>
      </c>
      <c r="BO507" s="81" t="s">
        <v>529</v>
      </c>
      <c r="BP507" s="81" t="s">
        <v>1115</v>
      </c>
      <c r="BQ507" s="81">
        <v>1487</v>
      </c>
      <c r="BS507" s="81" t="s">
        <v>942</v>
      </c>
      <c r="BT507" s="81" t="s">
        <v>943</v>
      </c>
      <c r="BU507" s="81">
        <v>12</v>
      </c>
      <c r="BV507" s="81" t="s">
        <v>437</v>
      </c>
      <c r="BW507" s="81" t="s">
        <v>2169</v>
      </c>
      <c r="BX507" s="81">
        <v>1565</v>
      </c>
      <c r="BZ507" s="81" t="s">
        <v>729</v>
      </c>
      <c r="CA507" s="81" t="s">
        <v>730</v>
      </c>
      <c r="CB507" s="81">
        <v>4</v>
      </c>
      <c r="CC507" s="81" t="s">
        <v>436</v>
      </c>
      <c r="CD507" s="81" t="s">
        <v>2202</v>
      </c>
      <c r="CE507" s="81">
        <v>1586</v>
      </c>
      <c r="CG507" s="81" t="s">
        <v>830</v>
      </c>
      <c r="CH507" s="81" t="s">
        <v>831</v>
      </c>
      <c r="CI507" s="81">
        <v>40</v>
      </c>
      <c r="CJ507" s="81" t="s">
        <v>529</v>
      </c>
      <c r="CK507" s="81" t="s">
        <v>1157</v>
      </c>
      <c r="CL507" s="81">
        <v>1399</v>
      </c>
      <c r="CN507" s="81" t="s">
        <v>1056</v>
      </c>
      <c r="CO507" s="81" t="s">
        <v>754</v>
      </c>
      <c r="CP507" s="81">
        <v>12</v>
      </c>
      <c r="CQ507" s="81" t="s">
        <v>529</v>
      </c>
      <c r="CR507" s="81" t="s">
        <v>1166</v>
      </c>
      <c r="CS507" s="81">
        <v>1283</v>
      </c>
      <c r="CU507" s="136" t="s">
        <v>1779</v>
      </c>
      <c r="CV507" s="136" t="s">
        <v>853</v>
      </c>
      <c r="CW507" s="137">
        <v>12</v>
      </c>
      <c r="CX507" s="136" t="s">
        <v>529</v>
      </c>
      <c r="CY507" s="136" t="s">
        <v>1132</v>
      </c>
      <c r="CZ507" s="138">
        <v>1081</v>
      </c>
      <c r="DB507" s="136" t="s">
        <v>780</v>
      </c>
      <c r="DC507" s="136" t="s">
        <v>781</v>
      </c>
      <c r="DD507" s="137">
        <v>12</v>
      </c>
      <c r="DE507" s="136" t="s">
        <v>436</v>
      </c>
      <c r="DF507" s="136" t="s">
        <v>1953</v>
      </c>
      <c r="DG507" s="144">
        <v>1513</v>
      </c>
      <c r="DI507" s="136" t="s">
        <v>845</v>
      </c>
      <c r="DJ507" s="136" t="s">
        <v>846</v>
      </c>
      <c r="DK507" s="137">
        <v>4</v>
      </c>
      <c r="DL507" s="136" t="s">
        <v>436</v>
      </c>
      <c r="DM507" s="136" t="s">
        <v>2221</v>
      </c>
      <c r="DN507" s="144">
        <v>1392</v>
      </c>
    </row>
    <row r="508" spans="1:118" x14ac:dyDescent="0.25">
      <c r="A508" s="81" t="s">
        <v>2230</v>
      </c>
      <c r="B508" s="81" t="s">
        <v>866</v>
      </c>
      <c r="C508" s="81">
        <v>6</v>
      </c>
      <c r="D508" s="81" t="s">
        <v>529</v>
      </c>
      <c r="E508" s="81" t="s">
        <v>1956</v>
      </c>
      <c r="F508" s="81">
        <v>1283</v>
      </c>
      <c r="H508" s="81" t="s">
        <v>979</v>
      </c>
      <c r="I508" s="81" t="s">
        <v>980</v>
      </c>
      <c r="J508" s="81">
        <v>12</v>
      </c>
      <c r="K508" s="81" t="s">
        <v>437</v>
      </c>
      <c r="L508" s="81" t="s">
        <v>1721</v>
      </c>
      <c r="M508" s="81">
        <v>1476</v>
      </c>
      <c r="O508" s="81" t="s">
        <v>887</v>
      </c>
      <c r="P508" s="81" t="s">
        <v>888</v>
      </c>
      <c r="Q508" s="81">
        <v>10</v>
      </c>
      <c r="R508" s="81" t="s">
        <v>436</v>
      </c>
      <c r="S508" s="81" t="s">
        <v>1235</v>
      </c>
      <c r="T508" s="81">
        <v>1091</v>
      </c>
      <c r="V508" s="81" t="s">
        <v>942</v>
      </c>
      <c r="W508" s="81" t="s">
        <v>943</v>
      </c>
      <c r="X508" s="81">
        <v>6</v>
      </c>
      <c r="Y508" s="81" t="s">
        <v>529</v>
      </c>
      <c r="Z508" s="81" t="s">
        <v>1204</v>
      </c>
      <c r="AA508" s="81">
        <v>1487</v>
      </c>
      <c r="AC508" s="81" t="s">
        <v>747</v>
      </c>
      <c r="AD508" s="81" t="s">
        <v>748</v>
      </c>
      <c r="AE508" s="81">
        <v>24</v>
      </c>
      <c r="AF508" s="81" t="s">
        <v>529</v>
      </c>
      <c r="AG508" s="81" t="s">
        <v>1100</v>
      </c>
      <c r="AH508" s="81">
        <v>1027</v>
      </c>
      <c r="AJ508" s="81" t="s">
        <v>2319</v>
      </c>
      <c r="AK508" s="81" t="s">
        <v>844</v>
      </c>
      <c r="AL508" s="81">
        <v>2</v>
      </c>
      <c r="AM508" s="81" t="s">
        <v>529</v>
      </c>
      <c r="AN508" s="81" t="s">
        <v>1093</v>
      </c>
      <c r="AO508" s="81">
        <v>1089</v>
      </c>
      <c r="AQ508" s="81" t="s">
        <v>818</v>
      </c>
      <c r="AR508" s="81" t="s">
        <v>819</v>
      </c>
      <c r="AS508" s="81">
        <v>4</v>
      </c>
      <c r="AT508" s="81" t="s">
        <v>529</v>
      </c>
      <c r="AU508" s="81" t="s">
        <v>1713</v>
      </c>
      <c r="AV508" s="81">
        <v>1145</v>
      </c>
      <c r="AX508" s="81" t="s">
        <v>860</v>
      </c>
      <c r="AY508" s="81" t="s">
        <v>861</v>
      </c>
      <c r="AZ508" s="81">
        <v>12</v>
      </c>
      <c r="BA508" s="81" t="s">
        <v>436</v>
      </c>
      <c r="BB508" s="81" t="s">
        <v>2072</v>
      </c>
      <c r="BC508" s="81">
        <v>1562</v>
      </c>
      <c r="BE508" s="81" t="s">
        <v>765</v>
      </c>
      <c r="BF508" s="81" t="s">
        <v>766</v>
      </c>
      <c r="BG508" s="81">
        <v>6</v>
      </c>
      <c r="BH508" s="81" t="s">
        <v>437</v>
      </c>
      <c r="BI508" s="81" t="s">
        <v>1812</v>
      </c>
      <c r="BJ508" s="81">
        <v>1257</v>
      </c>
      <c r="BL508" s="81" t="s">
        <v>733</v>
      </c>
      <c r="BM508" s="81" t="s">
        <v>734</v>
      </c>
      <c r="BN508" s="81">
        <v>4</v>
      </c>
      <c r="BO508" s="81" t="s">
        <v>529</v>
      </c>
      <c r="BP508" s="81" t="s">
        <v>560</v>
      </c>
      <c r="BQ508" s="81">
        <v>1530</v>
      </c>
      <c r="BS508" s="81" t="s">
        <v>862</v>
      </c>
      <c r="BT508" s="81" t="s">
        <v>863</v>
      </c>
      <c r="BU508" s="81">
        <v>4</v>
      </c>
      <c r="BV508" s="81" t="s">
        <v>437</v>
      </c>
      <c r="BW508" s="81" t="s">
        <v>1094</v>
      </c>
      <c r="BX508" s="81">
        <v>1097</v>
      </c>
      <c r="BZ508" s="81" t="s">
        <v>852</v>
      </c>
      <c r="CA508" s="81" t="s">
        <v>853</v>
      </c>
      <c r="CB508" s="81">
        <v>72</v>
      </c>
      <c r="CC508" s="81" t="s">
        <v>436</v>
      </c>
      <c r="CD508" s="81" t="s">
        <v>2202</v>
      </c>
      <c r="CE508" s="81">
        <v>1586</v>
      </c>
      <c r="CG508" s="81" t="s">
        <v>849</v>
      </c>
      <c r="CH508" s="81" t="s">
        <v>850</v>
      </c>
      <c r="CI508" s="81">
        <v>10</v>
      </c>
      <c r="CJ508" s="81" t="s">
        <v>529</v>
      </c>
      <c r="CK508" s="81" t="s">
        <v>1157</v>
      </c>
      <c r="CL508" s="81">
        <v>1399</v>
      </c>
      <c r="CN508" s="81" t="s">
        <v>1778</v>
      </c>
      <c r="CO508" s="81" t="s">
        <v>758</v>
      </c>
      <c r="CP508" s="81">
        <v>12</v>
      </c>
      <c r="CQ508" s="81" t="s">
        <v>529</v>
      </c>
      <c r="CR508" s="81" t="s">
        <v>1166</v>
      </c>
      <c r="CS508" s="81">
        <v>1283</v>
      </c>
      <c r="CU508" s="136" t="s">
        <v>2264</v>
      </c>
      <c r="CV508" s="136" t="s">
        <v>896</v>
      </c>
      <c r="CW508" s="137">
        <v>12</v>
      </c>
      <c r="CX508" s="136" t="s">
        <v>529</v>
      </c>
      <c r="CY508" s="136" t="s">
        <v>1132</v>
      </c>
      <c r="CZ508" s="138">
        <v>1081</v>
      </c>
      <c r="DB508" s="136" t="s">
        <v>804</v>
      </c>
      <c r="DC508" s="136" t="s">
        <v>805</v>
      </c>
      <c r="DD508" s="137">
        <v>12</v>
      </c>
      <c r="DE508" s="136" t="s">
        <v>436</v>
      </c>
      <c r="DF508" s="136" t="s">
        <v>552</v>
      </c>
      <c r="DG508" s="144">
        <v>1116</v>
      </c>
      <c r="DI508" s="136" t="s">
        <v>845</v>
      </c>
      <c r="DJ508" s="136" t="s">
        <v>846</v>
      </c>
      <c r="DK508" s="137">
        <v>4</v>
      </c>
      <c r="DL508" s="136" t="s">
        <v>436</v>
      </c>
      <c r="DM508" s="136" t="s">
        <v>2070</v>
      </c>
      <c r="DN508" s="144">
        <v>1560</v>
      </c>
    </row>
    <row r="509" spans="1:118" x14ac:dyDescent="0.25">
      <c r="A509" s="81" t="s">
        <v>847</v>
      </c>
      <c r="B509" s="81" t="s">
        <v>848</v>
      </c>
      <c r="C509" s="81">
        <v>6</v>
      </c>
      <c r="D509" s="81" t="s">
        <v>529</v>
      </c>
      <c r="E509" s="81" t="s">
        <v>1956</v>
      </c>
      <c r="F509" s="81">
        <v>1283</v>
      </c>
      <c r="H509" s="81" t="s">
        <v>1041</v>
      </c>
      <c r="I509" s="81" t="s">
        <v>1042</v>
      </c>
      <c r="J509" s="81">
        <v>24</v>
      </c>
      <c r="K509" s="81" t="s">
        <v>437</v>
      </c>
      <c r="L509" s="81" t="s">
        <v>1721</v>
      </c>
      <c r="M509" s="81">
        <v>1476</v>
      </c>
      <c r="O509" s="81" t="s">
        <v>948</v>
      </c>
      <c r="P509" s="81" t="s">
        <v>985</v>
      </c>
      <c r="Q509" s="81">
        <v>12</v>
      </c>
      <c r="R509" s="81" t="s">
        <v>436</v>
      </c>
      <c r="S509" s="81" t="s">
        <v>1235</v>
      </c>
      <c r="T509" s="81">
        <v>1091</v>
      </c>
      <c r="V509" s="81" t="s">
        <v>747</v>
      </c>
      <c r="W509" s="81" t="s">
        <v>748</v>
      </c>
      <c r="X509" s="81">
        <v>12</v>
      </c>
      <c r="Y509" s="81" t="s">
        <v>529</v>
      </c>
      <c r="Z509" s="81" t="s">
        <v>1204</v>
      </c>
      <c r="AA509" s="81">
        <v>1487</v>
      </c>
      <c r="AC509" s="81" t="s">
        <v>741</v>
      </c>
      <c r="AD509" s="81" t="s">
        <v>742</v>
      </c>
      <c r="AE509" s="81">
        <v>24</v>
      </c>
      <c r="AF509" s="81" t="s">
        <v>529</v>
      </c>
      <c r="AG509" s="81" t="s">
        <v>1199</v>
      </c>
      <c r="AH509" s="81">
        <v>1001</v>
      </c>
      <c r="AJ509" s="81" t="s">
        <v>883</v>
      </c>
      <c r="AK509" s="81" t="s">
        <v>884</v>
      </c>
      <c r="AL509" s="81">
        <v>2</v>
      </c>
      <c r="AM509" s="81" t="s">
        <v>529</v>
      </c>
      <c r="AN509" s="81" t="s">
        <v>1093</v>
      </c>
      <c r="AO509" s="81">
        <v>1089</v>
      </c>
      <c r="AQ509" s="81" t="s">
        <v>816</v>
      </c>
      <c r="AR509" s="81" t="s">
        <v>817</v>
      </c>
      <c r="AS509" s="81">
        <v>6</v>
      </c>
      <c r="AT509" s="81" t="s">
        <v>529</v>
      </c>
      <c r="AU509" s="81" t="s">
        <v>1713</v>
      </c>
      <c r="AV509" s="81">
        <v>1145</v>
      </c>
      <c r="AX509" s="81" t="s">
        <v>860</v>
      </c>
      <c r="AY509" s="81" t="s">
        <v>861</v>
      </c>
      <c r="AZ509" s="81">
        <v>4</v>
      </c>
      <c r="BA509" s="81" t="s">
        <v>436</v>
      </c>
      <c r="BB509" s="81" t="s">
        <v>1122</v>
      </c>
      <c r="BC509" s="81">
        <v>1213</v>
      </c>
      <c r="BE509" s="81" t="s">
        <v>816</v>
      </c>
      <c r="BF509" s="81" t="s">
        <v>817</v>
      </c>
      <c r="BG509" s="81">
        <v>6</v>
      </c>
      <c r="BH509" s="81" t="s">
        <v>437</v>
      </c>
      <c r="BI509" s="81" t="s">
        <v>1812</v>
      </c>
      <c r="BJ509" s="81">
        <v>1257</v>
      </c>
      <c r="BL509" s="81" t="s">
        <v>880</v>
      </c>
      <c r="BM509" s="81" t="s">
        <v>881</v>
      </c>
      <c r="BN509" s="81">
        <v>4</v>
      </c>
      <c r="BO509" s="81" t="s">
        <v>437</v>
      </c>
      <c r="BP509" s="81" t="s">
        <v>2169</v>
      </c>
      <c r="BQ509" s="81">
        <v>1565</v>
      </c>
      <c r="BS509" s="81" t="s">
        <v>867</v>
      </c>
      <c r="BT509" s="81" t="s">
        <v>868</v>
      </c>
      <c r="BU509" s="81">
        <v>4</v>
      </c>
      <c r="BV509" s="81" t="s">
        <v>529</v>
      </c>
      <c r="BW509" s="81" t="s">
        <v>1713</v>
      </c>
      <c r="BX509" s="81">
        <v>1145</v>
      </c>
      <c r="BZ509" s="81" t="s">
        <v>745</v>
      </c>
      <c r="CA509" s="81" t="s">
        <v>746</v>
      </c>
      <c r="CB509" s="81">
        <v>72</v>
      </c>
      <c r="CC509" s="81" t="s">
        <v>436</v>
      </c>
      <c r="CD509" s="81" t="s">
        <v>2202</v>
      </c>
      <c r="CE509" s="81">
        <v>1586</v>
      </c>
      <c r="CG509" s="81" t="s">
        <v>733</v>
      </c>
      <c r="CH509" s="81" t="s">
        <v>734</v>
      </c>
      <c r="CI509" s="81">
        <v>8</v>
      </c>
      <c r="CJ509" s="81" t="s">
        <v>529</v>
      </c>
      <c r="CK509" s="81" t="s">
        <v>1157</v>
      </c>
      <c r="CL509" s="81">
        <v>1399</v>
      </c>
      <c r="CN509" s="81" t="s">
        <v>820</v>
      </c>
      <c r="CO509" s="81" t="s">
        <v>821</v>
      </c>
      <c r="CP509" s="81">
        <v>6</v>
      </c>
      <c r="CQ509" s="81" t="s">
        <v>529</v>
      </c>
      <c r="CR509" s="81" t="s">
        <v>1166</v>
      </c>
      <c r="CS509" s="81">
        <v>1283</v>
      </c>
      <c r="CU509" s="136" t="s">
        <v>745</v>
      </c>
      <c r="CV509" s="136" t="s">
        <v>746</v>
      </c>
      <c r="CW509" s="137">
        <v>12</v>
      </c>
      <c r="CX509" s="136" t="s">
        <v>529</v>
      </c>
      <c r="CY509" s="136" t="s">
        <v>1132</v>
      </c>
      <c r="CZ509" s="138">
        <v>1081</v>
      </c>
      <c r="DB509" s="136" t="s">
        <v>804</v>
      </c>
      <c r="DC509" s="136" t="s">
        <v>805</v>
      </c>
      <c r="DD509" s="137">
        <v>36</v>
      </c>
      <c r="DE509" s="136" t="s">
        <v>436</v>
      </c>
      <c r="DF509" s="136" t="s">
        <v>2406</v>
      </c>
      <c r="DG509" s="144">
        <v>1529</v>
      </c>
      <c r="DI509" s="136" t="s">
        <v>845</v>
      </c>
      <c r="DJ509" s="136" t="s">
        <v>846</v>
      </c>
      <c r="DK509" s="137">
        <v>4</v>
      </c>
      <c r="DL509" s="136" t="s">
        <v>437</v>
      </c>
      <c r="DM509" s="136" t="s">
        <v>1729</v>
      </c>
      <c r="DN509" s="144">
        <v>1191</v>
      </c>
    </row>
    <row r="510" spans="1:118" x14ac:dyDescent="0.25">
      <c r="A510" s="81" t="s">
        <v>816</v>
      </c>
      <c r="B510" s="81" t="s">
        <v>817</v>
      </c>
      <c r="C510" s="81">
        <v>24</v>
      </c>
      <c r="D510" s="81" t="s">
        <v>529</v>
      </c>
      <c r="E510" s="81" t="s">
        <v>1956</v>
      </c>
      <c r="F510" s="81">
        <v>1283</v>
      </c>
      <c r="H510" s="81" t="s">
        <v>852</v>
      </c>
      <c r="I510" s="81" t="s">
        <v>853</v>
      </c>
      <c r="J510" s="81">
        <v>12</v>
      </c>
      <c r="K510" s="81" t="s">
        <v>436</v>
      </c>
      <c r="L510" s="81" t="s">
        <v>1911</v>
      </c>
      <c r="M510" s="81">
        <v>1174</v>
      </c>
      <c r="O510" s="81" t="s">
        <v>770</v>
      </c>
      <c r="P510" s="81" t="s">
        <v>771</v>
      </c>
      <c r="Q510" s="81">
        <v>16</v>
      </c>
      <c r="R510" s="81" t="s">
        <v>436</v>
      </c>
      <c r="S510" s="81" t="s">
        <v>1235</v>
      </c>
      <c r="T510" s="81">
        <v>1091</v>
      </c>
      <c r="V510" s="81" t="s">
        <v>942</v>
      </c>
      <c r="W510" s="81" t="s">
        <v>943</v>
      </c>
      <c r="X510" s="81">
        <v>12</v>
      </c>
      <c r="Y510" s="81" t="s">
        <v>529</v>
      </c>
      <c r="Z510" s="81" t="s">
        <v>1204</v>
      </c>
      <c r="AA510" s="81">
        <v>1487</v>
      </c>
      <c r="AC510" s="81" t="s">
        <v>1029</v>
      </c>
      <c r="AD510" s="81" t="s">
        <v>1030</v>
      </c>
      <c r="AE510" s="81">
        <v>4</v>
      </c>
      <c r="AF510" s="81" t="s">
        <v>529</v>
      </c>
      <c r="AG510" s="81" t="s">
        <v>1206</v>
      </c>
      <c r="AH510" s="81">
        <v>1037</v>
      </c>
      <c r="AJ510" s="81" t="s">
        <v>885</v>
      </c>
      <c r="AK510" s="81" t="s">
        <v>886</v>
      </c>
      <c r="AL510" s="81">
        <v>2</v>
      </c>
      <c r="AM510" s="81" t="s">
        <v>529</v>
      </c>
      <c r="AN510" s="81" t="s">
        <v>1093</v>
      </c>
      <c r="AO510" s="81">
        <v>1089</v>
      </c>
      <c r="AQ510" s="81" t="s">
        <v>864</v>
      </c>
      <c r="AR510" s="81" t="s">
        <v>865</v>
      </c>
      <c r="AS510" s="81">
        <v>6</v>
      </c>
      <c r="AT510" s="81" t="s">
        <v>529</v>
      </c>
      <c r="AU510" s="81" t="s">
        <v>1713</v>
      </c>
      <c r="AV510" s="81">
        <v>1145</v>
      </c>
      <c r="AX510" s="81" t="s">
        <v>860</v>
      </c>
      <c r="AY510" s="81" t="s">
        <v>861</v>
      </c>
      <c r="AZ510" s="81">
        <v>2</v>
      </c>
      <c r="BA510" s="81" t="s">
        <v>529</v>
      </c>
      <c r="BB510" s="81" t="s">
        <v>1821</v>
      </c>
      <c r="BC510" s="81">
        <v>1405</v>
      </c>
      <c r="BE510" s="81" t="s">
        <v>737</v>
      </c>
      <c r="BF510" s="81" t="s">
        <v>738</v>
      </c>
      <c r="BG510" s="81">
        <v>4</v>
      </c>
      <c r="BH510" s="81" t="s">
        <v>437</v>
      </c>
      <c r="BI510" s="81" t="s">
        <v>1812</v>
      </c>
      <c r="BJ510" s="81">
        <v>1257</v>
      </c>
      <c r="BL510" s="81" t="s">
        <v>2269</v>
      </c>
      <c r="BM510" s="81" t="s">
        <v>767</v>
      </c>
      <c r="BN510" s="81">
        <v>4</v>
      </c>
      <c r="BO510" s="81" t="s">
        <v>437</v>
      </c>
      <c r="BP510" s="81" t="s">
        <v>2169</v>
      </c>
      <c r="BQ510" s="81">
        <v>1565</v>
      </c>
      <c r="BS510" s="81" t="s">
        <v>856</v>
      </c>
      <c r="BT510" s="81" t="s">
        <v>857</v>
      </c>
      <c r="BU510" s="81">
        <v>4</v>
      </c>
      <c r="BV510" s="81" t="s">
        <v>529</v>
      </c>
      <c r="BW510" s="81" t="s">
        <v>1713</v>
      </c>
      <c r="BX510" s="81">
        <v>1145</v>
      </c>
      <c r="BZ510" s="81" t="s">
        <v>940</v>
      </c>
      <c r="CA510" s="81" t="s">
        <v>941</v>
      </c>
      <c r="CB510" s="81">
        <v>12</v>
      </c>
      <c r="CC510" s="81" t="s">
        <v>436</v>
      </c>
      <c r="CD510" s="81" t="s">
        <v>1165</v>
      </c>
      <c r="CE510" s="81">
        <v>1531</v>
      </c>
      <c r="CG510" s="81" t="s">
        <v>862</v>
      </c>
      <c r="CH510" s="81" t="s">
        <v>863</v>
      </c>
      <c r="CI510" s="81">
        <v>6</v>
      </c>
      <c r="CJ510" s="81" t="s">
        <v>529</v>
      </c>
      <c r="CK510" s="81" t="s">
        <v>1756</v>
      </c>
      <c r="CL510" s="81">
        <v>1037</v>
      </c>
      <c r="CN510" s="81" t="s">
        <v>2268</v>
      </c>
      <c r="CO510" s="81" t="s">
        <v>1663</v>
      </c>
      <c r="CP510" s="81">
        <v>10</v>
      </c>
      <c r="CQ510" s="81" t="s">
        <v>529</v>
      </c>
      <c r="CR510" s="81" t="s">
        <v>1166</v>
      </c>
      <c r="CS510" s="81">
        <v>1283</v>
      </c>
      <c r="CU510" s="136" t="s">
        <v>1043</v>
      </c>
      <c r="CV510" s="136" t="s">
        <v>825</v>
      </c>
      <c r="CW510" s="137">
        <v>24</v>
      </c>
      <c r="CX510" s="136" t="s">
        <v>1173</v>
      </c>
      <c r="CY510" s="136" t="s">
        <v>1174</v>
      </c>
      <c r="CZ510" s="138">
        <v>0</v>
      </c>
      <c r="DB510" s="136" t="s">
        <v>804</v>
      </c>
      <c r="DC510" s="136" t="s">
        <v>805</v>
      </c>
      <c r="DD510" s="137">
        <v>12</v>
      </c>
      <c r="DE510" s="136" t="s">
        <v>436</v>
      </c>
      <c r="DF510" s="136" t="s">
        <v>2310</v>
      </c>
      <c r="DG510" s="144">
        <v>1160</v>
      </c>
      <c r="DI510" s="136" t="s">
        <v>845</v>
      </c>
      <c r="DJ510" s="136" t="s">
        <v>846</v>
      </c>
      <c r="DK510" s="137">
        <v>4</v>
      </c>
      <c r="DL510" s="136" t="s">
        <v>436</v>
      </c>
      <c r="DM510" s="136" t="s">
        <v>2407</v>
      </c>
      <c r="DN510" s="144">
        <v>1117</v>
      </c>
    </row>
    <row r="511" spans="1:118" x14ac:dyDescent="0.25">
      <c r="A511" s="81" t="s">
        <v>1001</v>
      </c>
      <c r="B511" s="81" t="s">
        <v>1002</v>
      </c>
      <c r="C511" s="81">
        <v>12</v>
      </c>
      <c r="D511" s="81" t="s">
        <v>529</v>
      </c>
      <c r="E511" s="81" t="s">
        <v>1956</v>
      </c>
      <c r="F511" s="81">
        <v>1283</v>
      </c>
      <c r="H511" s="81" t="s">
        <v>908</v>
      </c>
      <c r="I511" s="81" t="s">
        <v>909</v>
      </c>
      <c r="J511" s="81">
        <v>12</v>
      </c>
      <c r="K511" s="81" t="s">
        <v>436</v>
      </c>
      <c r="L511" s="81" t="s">
        <v>1911</v>
      </c>
      <c r="M511" s="81">
        <v>1174</v>
      </c>
      <c r="O511" s="81" t="s">
        <v>1041</v>
      </c>
      <c r="P511" s="81" t="s">
        <v>1042</v>
      </c>
      <c r="Q511" s="81">
        <v>12</v>
      </c>
      <c r="R511" s="81" t="s">
        <v>529</v>
      </c>
      <c r="S511" s="81" t="s">
        <v>1219</v>
      </c>
      <c r="T511" s="81">
        <v>1027</v>
      </c>
      <c r="V511" s="81" t="s">
        <v>757</v>
      </c>
      <c r="W511" s="81" t="s">
        <v>758</v>
      </c>
      <c r="X511" s="81">
        <v>7</v>
      </c>
      <c r="Y511" s="81" t="s">
        <v>529</v>
      </c>
      <c r="Z511" s="81" t="s">
        <v>1708</v>
      </c>
      <c r="AA511" s="81">
        <v>1504</v>
      </c>
      <c r="AC511" s="81" t="s">
        <v>747</v>
      </c>
      <c r="AD511" s="81" t="s">
        <v>748</v>
      </c>
      <c r="AE511" s="81">
        <v>24</v>
      </c>
      <c r="AF511" s="81" t="s">
        <v>529</v>
      </c>
      <c r="AG511" s="81" t="s">
        <v>1100</v>
      </c>
      <c r="AH511" s="81">
        <v>1027</v>
      </c>
      <c r="AJ511" s="81" t="s">
        <v>765</v>
      </c>
      <c r="AK511" s="81" t="s">
        <v>766</v>
      </c>
      <c r="AL511" s="81">
        <v>4</v>
      </c>
      <c r="AM511" s="81" t="s">
        <v>436</v>
      </c>
      <c r="AN511" s="81" t="s">
        <v>1122</v>
      </c>
      <c r="AO511" s="81">
        <v>1213</v>
      </c>
      <c r="AQ511" s="81" t="s">
        <v>830</v>
      </c>
      <c r="AR511" s="81" t="s">
        <v>831</v>
      </c>
      <c r="AS511" s="81">
        <v>4</v>
      </c>
      <c r="AT511" s="81" t="s">
        <v>529</v>
      </c>
      <c r="AU511" s="81" t="s">
        <v>1713</v>
      </c>
      <c r="AV511" s="81">
        <v>1145</v>
      </c>
      <c r="AX511" s="81" t="s">
        <v>860</v>
      </c>
      <c r="AY511" s="81" t="s">
        <v>861</v>
      </c>
      <c r="AZ511" s="81">
        <v>12</v>
      </c>
      <c r="BA511" s="81" t="s">
        <v>436</v>
      </c>
      <c r="BB511" s="81" t="s">
        <v>1834</v>
      </c>
      <c r="BC511" s="81">
        <v>1163</v>
      </c>
      <c r="BE511" s="81" t="s">
        <v>733</v>
      </c>
      <c r="BF511" s="81" t="s">
        <v>734</v>
      </c>
      <c r="BG511" s="81">
        <v>4</v>
      </c>
      <c r="BH511" s="81" t="s">
        <v>437</v>
      </c>
      <c r="BI511" s="81" t="s">
        <v>1812</v>
      </c>
      <c r="BJ511" s="81">
        <v>1257</v>
      </c>
      <c r="BL511" s="81" t="s">
        <v>729</v>
      </c>
      <c r="BM511" s="81" t="s">
        <v>730</v>
      </c>
      <c r="BN511" s="81">
        <v>2</v>
      </c>
      <c r="BO511" s="81" t="s">
        <v>529</v>
      </c>
      <c r="BP511" s="81" t="s">
        <v>560</v>
      </c>
      <c r="BQ511" s="81">
        <v>1530</v>
      </c>
      <c r="BS511" s="81" t="s">
        <v>733</v>
      </c>
      <c r="BT511" s="81" t="s">
        <v>734</v>
      </c>
      <c r="BU511" s="81">
        <v>4</v>
      </c>
      <c r="BV511" s="81" t="s">
        <v>529</v>
      </c>
      <c r="BW511" s="81" t="s">
        <v>1713</v>
      </c>
      <c r="BX511" s="81">
        <v>1145</v>
      </c>
      <c r="BZ511" s="81" t="s">
        <v>765</v>
      </c>
      <c r="CA511" s="81" t="s">
        <v>766</v>
      </c>
      <c r="CB511" s="81">
        <v>8</v>
      </c>
      <c r="CC511" s="81" t="s">
        <v>436</v>
      </c>
      <c r="CD511" s="81" t="s">
        <v>1165</v>
      </c>
      <c r="CE511" s="81">
        <v>1531</v>
      </c>
      <c r="CG511" s="81" t="s">
        <v>887</v>
      </c>
      <c r="CH511" s="81" t="s">
        <v>888</v>
      </c>
      <c r="CI511" s="81">
        <v>6</v>
      </c>
      <c r="CJ511" s="81" t="s">
        <v>529</v>
      </c>
      <c r="CK511" s="81" t="s">
        <v>1756</v>
      </c>
      <c r="CL511" s="81">
        <v>1037</v>
      </c>
      <c r="CN511" s="81" t="s">
        <v>942</v>
      </c>
      <c r="CO511" s="81" t="s">
        <v>943</v>
      </c>
      <c r="CP511" s="81">
        <v>24</v>
      </c>
      <c r="CQ511" s="81" t="s">
        <v>529</v>
      </c>
      <c r="CR511" s="81" t="s">
        <v>1166</v>
      </c>
      <c r="CS511" s="81">
        <v>1283</v>
      </c>
      <c r="CU511" s="136" t="s">
        <v>2261</v>
      </c>
      <c r="CV511" s="136" t="s">
        <v>744</v>
      </c>
      <c r="CW511" s="137">
        <v>48</v>
      </c>
      <c r="CX511" s="136" t="s">
        <v>1173</v>
      </c>
      <c r="CY511" s="136" t="s">
        <v>1174</v>
      </c>
      <c r="CZ511" s="138">
        <v>0</v>
      </c>
      <c r="DB511" s="136" t="s">
        <v>804</v>
      </c>
      <c r="DC511" s="136" t="s">
        <v>805</v>
      </c>
      <c r="DD511" s="137">
        <v>48</v>
      </c>
      <c r="DE511" s="136" t="s">
        <v>436</v>
      </c>
      <c r="DF511" s="136" t="s">
        <v>2406</v>
      </c>
      <c r="DG511" s="144">
        <v>1529</v>
      </c>
      <c r="DI511" s="136" t="s">
        <v>845</v>
      </c>
      <c r="DJ511" s="136" t="s">
        <v>846</v>
      </c>
      <c r="DK511" s="137">
        <v>4</v>
      </c>
      <c r="DL511" s="136" t="s">
        <v>436</v>
      </c>
      <c r="DM511" s="136" t="s">
        <v>2310</v>
      </c>
      <c r="DN511" s="144">
        <v>1160</v>
      </c>
    </row>
    <row r="512" spans="1:118" x14ac:dyDescent="0.25">
      <c r="A512" s="81" t="s">
        <v>942</v>
      </c>
      <c r="B512" s="81" t="s">
        <v>943</v>
      </c>
      <c r="C512" s="81">
        <v>12</v>
      </c>
      <c r="D512" s="81" t="s">
        <v>529</v>
      </c>
      <c r="E512" s="81" t="s">
        <v>1956</v>
      </c>
      <c r="F512" s="81">
        <v>1283</v>
      </c>
      <c r="H512" s="81" t="s">
        <v>895</v>
      </c>
      <c r="I512" s="81" t="s">
        <v>896</v>
      </c>
      <c r="J512" s="81">
        <v>12</v>
      </c>
      <c r="K512" s="81" t="s">
        <v>436</v>
      </c>
      <c r="L512" s="81" t="s">
        <v>1911</v>
      </c>
      <c r="M512" s="81">
        <v>1174</v>
      </c>
      <c r="O512" s="81" t="s">
        <v>774</v>
      </c>
      <c r="P512" s="81" t="s">
        <v>775</v>
      </c>
      <c r="Q512" s="81">
        <v>4</v>
      </c>
      <c r="R512" s="81" t="s">
        <v>529</v>
      </c>
      <c r="S512" s="81" t="s">
        <v>1219</v>
      </c>
      <c r="T512" s="81">
        <v>1027</v>
      </c>
      <c r="V512" s="81" t="s">
        <v>871</v>
      </c>
      <c r="W512" s="81" t="s">
        <v>872</v>
      </c>
      <c r="X512" s="81">
        <v>12</v>
      </c>
      <c r="Y512" s="81" t="s">
        <v>529</v>
      </c>
      <c r="Z512" s="81" t="s">
        <v>1708</v>
      </c>
      <c r="AA512" s="81">
        <v>1504</v>
      </c>
      <c r="AC512" s="81" t="s">
        <v>832</v>
      </c>
      <c r="AD512" s="81" t="s">
        <v>833</v>
      </c>
      <c r="AE512" s="81">
        <v>4</v>
      </c>
      <c r="AF512" s="81" t="s">
        <v>436</v>
      </c>
      <c r="AG512" s="81" t="s">
        <v>1689</v>
      </c>
      <c r="AH512" s="81">
        <v>1011</v>
      </c>
      <c r="AJ512" s="81" t="s">
        <v>2319</v>
      </c>
      <c r="AK512" s="81" t="s">
        <v>844</v>
      </c>
      <c r="AL512" s="81">
        <v>2</v>
      </c>
      <c r="AM512" s="81" t="s">
        <v>436</v>
      </c>
      <c r="AN512" s="81" t="s">
        <v>1122</v>
      </c>
      <c r="AO512" s="81">
        <v>1213</v>
      </c>
      <c r="AQ512" s="81" t="s">
        <v>729</v>
      </c>
      <c r="AR512" s="81" t="s">
        <v>730</v>
      </c>
      <c r="AS512" s="81">
        <v>4</v>
      </c>
      <c r="AT512" s="81" t="s">
        <v>529</v>
      </c>
      <c r="AU512" s="81" t="s">
        <v>1713</v>
      </c>
      <c r="AV512" s="81">
        <v>1145</v>
      </c>
      <c r="AX512" s="81" t="s">
        <v>860</v>
      </c>
      <c r="AY512" s="81" t="s">
        <v>861</v>
      </c>
      <c r="AZ512" s="81">
        <v>4</v>
      </c>
      <c r="BA512" s="81" t="s">
        <v>436</v>
      </c>
      <c r="BB512" s="81" t="s">
        <v>1762</v>
      </c>
      <c r="BC512" s="81">
        <v>1475</v>
      </c>
      <c r="BE512" s="81" t="s">
        <v>755</v>
      </c>
      <c r="BF512" s="81" t="s">
        <v>756</v>
      </c>
      <c r="BG512" s="81">
        <v>12</v>
      </c>
      <c r="BH512" s="81" t="s">
        <v>437</v>
      </c>
      <c r="BI512" s="81" t="s">
        <v>1155</v>
      </c>
      <c r="BJ512" s="81">
        <v>1506</v>
      </c>
      <c r="BL512" s="81" t="s">
        <v>733</v>
      </c>
      <c r="BM512" s="81" t="s">
        <v>734</v>
      </c>
      <c r="BN512" s="81">
        <v>6</v>
      </c>
      <c r="BO512" s="81" t="s">
        <v>529</v>
      </c>
      <c r="BP512" s="81" t="s">
        <v>1169</v>
      </c>
      <c r="BQ512" s="81">
        <v>1440</v>
      </c>
      <c r="BS512" s="81" t="s">
        <v>765</v>
      </c>
      <c r="BT512" s="81" t="s">
        <v>766</v>
      </c>
      <c r="BU512" s="81">
        <v>4</v>
      </c>
      <c r="BV512" s="81" t="s">
        <v>529</v>
      </c>
      <c r="BW512" s="81" t="s">
        <v>1807</v>
      </c>
      <c r="BX512" s="81">
        <v>1510</v>
      </c>
      <c r="BZ512" s="81" t="s">
        <v>887</v>
      </c>
      <c r="CA512" s="81" t="s">
        <v>888</v>
      </c>
      <c r="CB512" s="81">
        <v>4</v>
      </c>
      <c r="CC512" s="81" t="s">
        <v>436</v>
      </c>
      <c r="CD512" s="81" t="s">
        <v>1165</v>
      </c>
      <c r="CE512" s="81">
        <v>1531</v>
      </c>
      <c r="CG512" s="81" t="s">
        <v>902</v>
      </c>
      <c r="CH512" s="81" t="s">
        <v>903</v>
      </c>
      <c r="CI512" s="81">
        <v>6</v>
      </c>
      <c r="CJ512" s="81" t="s">
        <v>529</v>
      </c>
      <c r="CK512" s="81" t="s">
        <v>1756</v>
      </c>
      <c r="CL512" s="81">
        <v>1037</v>
      </c>
      <c r="CN512" s="81" t="s">
        <v>2268</v>
      </c>
      <c r="CO512" s="81" t="s">
        <v>1663</v>
      </c>
      <c r="CP512" s="81">
        <v>6</v>
      </c>
      <c r="CQ512" s="81" t="s">
        <v>529</v>
      </c>
      <c r="CR512" s="81" t="s">
        <v>1871</v>
      </c>
      <c r="CS512" s="81">
        <v>1001</v>
      </c>
      <c r="CU512" s="136" t="s">
        <v>930</v>
      </c>
      <c r="CV512" s="136" t="s">
        <v>931</v>
      </c>
      <c r="CW512" s="137">
        <v>4</v>
      </c>
      <c r="CX512" s="136" t="s">
        <v>436</v>
      </c>
      <c r="CY512" s="136" t="s">
        <v>551</v>
      </c>
      <c r="CZ512" s="138">
        <v>1518</v>
      </c>
      <c r="DB512" s="136" t="s">
        <v>804</v>
      </c>
      <c r="DC512" s="136" t="s">
        <v>805</v>
      </c>
      <c r="DD512" s="137">
        <v>12</v>
      </c>
      <c r="DE512" s="136" t="s">
        <v>437</v>
      </c>
      <c r="DF512" s="136" t="s">
        <v>2367</v>
      </c>
      <c r="DG512" s="144">
        <v>1596</v>
      </c>
      <c r="DI512" s="136" t="s">
        <v>845</v>
      </c>
      <c r="DJ512" s="136" t="s">
        <v>846</v>
      </c>
      <c r="DK512" s="137">
        <v>4</v>
      </c>
      <c r="DL512" s="136" t="s">
        <v>529</v>
      </c>
      <c r="DM512" s="136" t="s">
        <v>1178</v>
      </c>
      <c r="DN512" s="144">
        <v>1431</v>
      </c>
    </row>
    <row r="513" spans="1:118" x14ac:dyDescent="0.25">
      <c r="A513" s="81" t="s">
        <v>798</v>
      </c>
      <c r="B513" s="81" t="s">
        <v>799</v>
      </c>
      <c r="C513" s="81">
        <v>12</v>
      </c>
      <c r="D513" s="81" t="s">
        <v>529</v>
      </c>
      <c r="E513" s="81" t="s">
        <v>1956</v>
      </c>
      <c r="F513" s="81">
        <v>1283</v>
      </c>
      <c r="H513" s="81" t="s">
        <v>745</v>
      </c>
      <c r="I513" s="81" t="s">
        <v>746</v>
      </c>
      <c r="J513" s="81">
        <v>12</v>
      </c>
      <c r="K513" s="81" t="s">
        <v>436</v>
      </c>
      <c r="L513" s="81" t="s">
        <v>1911</v>
      </c>
      <c r="M513" s="81">
        <v>1174</v>
      </c>
      <c r="O513" s="81" t="s">
        <v>852</v>
      </c>
      <c r="P513" s="81" t="s">
        <v>853</v>
      </c>
      <c r="Q513" s="81">
        <v>12</v>
      </c>
      <c r="R513" s="81" t="s">
        <v>436</v>
      </c>
      <c r="S513" s="81" t="s">
        <v>1889</v>
      </c>
      <c r="T513" s="81">
        <v>1189</v>
      </c>
      <c r="V513" s="81" t="s">
        <v>747</v>
      </c>
      <c r="W513" s="81" t="s">
        <v>748</v>
      </c>
      <c r="X513" s="81">
        <v>12</v>
      </c>
      <c r="Y513" s="81" t="s">
        <v>529</v>
      </c>
      <c r="Z513" s="81" t="s">
        <v>1708</v>
      </c>
      <c r="AA513" s="81">
        <v>1504</v>
      </c>
      <c r="AC513" s="81" t="s">
        <v>832</v>
      </c>
      <c r="AD513" s="81" t="s">
        <v>833</v>
      </c>
      <c r="AE513" s="81">
        <v>2</v>
      </c>
      <c r="AF513" s="81" t="s">
        <v>436</v>
      </c>
      <c r="AG513" s="81" t="s">
        <v>558</v>
      </c>
      <c r="AH513" s="81">
        <v>1528</v>
      </c>
      <c r="AJ513" s="81" t="s">
        <v>858</v>
      </c>
      <c r="AK513" s="81" t="s">
        <v>859</v>
      </c>
      <c r="AL513" s="81">
        <v>2</v>
      </c>
      <c r="AM513" s="81" t="s">
        <v>436</v>
      </c>
      <c r="AN513" s="81" t="s">
        <v>1122</v>
      </c>
      <c r="AO513" s="81">
        <v>1213</v>
      </c>
      <c r="AQ513" s="81" t="s">
        <v>745</v>
      </c>
      <c r="AR513" s="81" t="s">
        <v>746</v>
      </c>
      <c r="AS513" s="81">
        <v>12</v>
      </c>
      <c r="AT513" s="81" t="s">
        <v>529</v>
      </c>
      <c r="AU513" s="81" t="s">
        <v>1713</v>
      </c>
      <c r="AV513" s="81">
        <v>1145</v>
      </c>
      <c r="AX513" s="81" t="s">
        <v>860</v>
      </c>
      <c r="AY513" s="81" t="s">
        <v>861</v>
      </c>
      <c r="AZ513" s="81">
        <v>24</v>
      </c>
      <c r="BA513" s="81" t="s">
        <v>1768</v>
      </c>
      <c r="BB513" s="81" t="s">
        <v>1769</v>
      </c>
      <c r="BC513" s="81">
        <v>1416</v>
      </c>
      <c r="BE513" s="81" t="s">
        <v>765</v>
      </c>
      <c r="BF513" s="81" t="s">
        <v>766</v>
      </c>
      <c r="BG513" s="81">
        <v>6</v>
      </c>
      <c r="BH513" s="81" t="s">
        <v>437</v>
      </c>
      <c r="BI513" s="81" t="s">
        <v>1155</v>
      </c>
      <c r="BJ513" s="81">
        <v>1506</v>
      </c>
      <c r="BL513" s="81" t="s">
        <v>906</v>
      </c>
      <c r="BM513" s="81" t="s">
        <v>907</v>
      </c>
      <c r="BN513" s="81">
        <v>6</v>
      </c>
      <c r="BO513" s="81" t="s">
        <v>529</v>
      </c>
      <c r="BP513" s="81" t="s">
        <v>1169</v>
      </c>
      <c r="BQ513" s="81">
        <v>1440</v>
      </c>
      <c r="BS513" s="81" t="s">
        <v>832</v>
      </c>
      <c r="BT513" s="81" t="s">
        <v>833</v>
      </c>
      <c r="BU513" s="81">
        <v>2</v>
      </c>
      <c r="BV513" s="81" t="s">
        <v>436</v>
      </c>
      <c r="BW513" s="81" t="s">
        <v>1137</v>
      </c>
      <c r="BX513" s="81">
        <v>1160</v>
      </c>
      <c r="BZ513" s="81" t="s">
        <v>875</v>
      </c>
      <c r="CA513" s="81" t="s">
        <v>876</v>
      </c>
      <c r="CB513" s="81">
        <v>4</v>
      </c>
      <c r="CC513" s="81" t="s">
        <v>436</v>
      </c>
      <c r="CD513" s="81" t="s">
        <v>1165</v>
      </c>
      <c r="CE513" s="81">
        <v>1531</v>
      </c>
      <c r="CG513" s="81" t="s">
        <v>2269</v>
      </c>
      <c r="CH513" s="81" t="s">
        <v>767</v>
      </c>
      <c r="CI513" s="81">
        <v>6</v>
      </c>
      <c r="CJ513" s="81" t="s">
        <v>529</v>
      </c>
      <c r="CK513" s="81" t="s">
        <v>1756</v>
      </c>
      <c r="CL513" s="81">
        <v>1037</v>
      </c>
      <c r="CN513" s="81" t="s">
        <v>1056</v>
      </c>
      <c r="CO513" s="81" t="s">
        <v>754</v>
      </c>
      <c r="CP513" s="81">
        <v>12</v>
      </c>
      <c r="CQ513" s="81" t="s">
        <v>529</v>
      </c>
      <c r="CR513" s="81" t="s">
        <v>1871</v>
      </c>
      <c r="CS513" s="81">
        <v>1001</v>
      </c>
      <c r="CU513" s="136" t="s">
        <v>1778</v>
      </c>
      <c r="CV513" s="136" t="s">
        <v>758</v>
      </c>
      <c r="CW513" s="137">
        <v>48</v>
      </c>
      <c r="CX513" s="136" t="s">
        <v>1173</v>
      </c>
      <c r="CY513" s="136" t="s">
        <v>1174</v>
      </c>
      <c r="CZ513" s="138">
        <v>0</v>
      </c>
      <c r="DB513" s="136" t="s">
        <v>804</v>
      </c>
      <c r="DC513" s="136" t="s">
        <v>805</v>
      </c>
      <c r="DD513" s="137">
        <v>12</v>
      </c>
      <c r="DE513" s="136" t="s">
        <v>529</v>
      </c>
      <c r="DF513" s="136" t="s">
        <v>2176</v>
      </c>
      <c r="DG513" s="144">
        <v>1555</v>
      </c>
      <c r="DI513" s="136" t="s">
        <v>845</v>
      </c>
      <c r="DJ513" s="136" t="s">
        <v>846</v>
      </c>
      <c r="DK513" s="137">
        <v>12</v>
      </c>
      <c r="DL513" s="136" t="s">
        <v>1173</v>
      </c>
      <c r="DM513" s="136" t="s">
        <v>1174</v>
      </c>
      <c r="DN513" s="144">
        <v>0</v>
      </c>
    </row>
    <row r="514" spans="1:118" x14ac:dyDescent="0.25">
      <c r="A514" s="81" t="s">
        <v>960</v>
      </c>
      <c r="B514" s="81" t="s">
        <v>961</v>
      </c>
      <c r="C514" s="81">
        <v>12</v>
      </c>
      <c r="D514" s="81" t="s">
        <v>529</v>
      </c>
      <c r="E514" s="81" t="s">
        <v>1956</v>
      </c>
      <c r="F514" s="81">
        <v>1283</v>
      </c>
      <c r="H514" s="81" t="s">
        <v>741</v>
      </c>
      <c r="I514" s="81" t="s">
        <v>742</v>
      </c>
      <c r="J514" s="81">
        <v>6</v>
      </c>
      <c r="K514" s="81" t="s">
        <v>437</v>
      </c>
      <c r="L514" s="81" t="s">
        <v>1820</v>
      </c>
      <c r="M514" s="81">
        <v>1097</v>
      </c>
      <c r="O514" s="81" t="s">
        <v>814</v>
      </c>
      <c r="P514" s="81" t="s">
        <v>815</v>
      </c>
      <c r="Q514" s="81">
        <v>12</v>
      </c>
      <c r="R514" s="81" t="s">
        <v>436</v>
      </c>
      <c r="S514" s="81" t="s">
        <v>1889</v>
      </c>
      <c r="T514" s="81">
        <v>1189</v>
      </c>
      <c r="V514" s="81" t="s">
        <v>988</v>
      </c>
      <c r="W514" s="81" t="s">
        <v>989</v>
      </c>
      <c r="X514" s="81">
        <v>24</v>
      </c>
      <c r="Y514" s="81" t="s">
        <v>529</v>
      </c>
      <c r="Z514" s="81" t="s">
        <v>1708</v>
      </c>
      <c r="AA514" s="81">
        <v>1504</v>
      </c>
      <c r="AC514" s="81" t="s">
        <v>932</v>
      </c>
      <c r="AD514" s="81" t="s">
        <v>933</v>
      </c>
      <c r="AE514" s="81">
        <v>6</v>
      </c>
      <c r="AF514" s="81" t="s">
        <v>529</v>
      </c>
      <c r="AG514" s="81" t="s">
        <v>1100</v>
      </c>
      <c r="AH514" s="81">
        <v>1027</v>
      </c>
      <c r="AJ514" s="81" t="s">
        <v>883</v>
      </c>
      <c r="AK514" s="81" t="s">
        <v>884</v>
      </c>
      <c r="AL514" s="81">
        <v>2</v>
      </c>
      <c r="AM514" s="81" t="s">
        <v>436</v>
      </c>
      <c r="AN514" s="81" t="s">
        <v>1122</v>
      </c>
      <c r="AO514" s="81">
        <v>1213</v>
      </c>
      <c r="AQ514" s="81" t="s">
        <v>904</v>
      </c>
      <c r="AR514" s="81" t="s">
        <v>905</v>
      </c>
      <c r="AS514" s="81">
        <v>2</v>
      </c>
      <c r="AT514" s="81" t="s">
        <v>529</v>
      </c>
      <c r="AU514" s="81" t="s">
        <v>1713</v>
      </c>
      <c r="AV514" s="81">
        <v>1145</v>
      </c>
      <c r="AX514" s="81" t="s">
        <v>860</v>
      </c>
      <c r="AY514" s="81" t="s">
        <v>861</v>
      </c>
      <c r="AZ514" s="81">
        <v>4</v>
      </c>
      <c r="BA514" s="81" t="s">
        <v>437</v>
      </c>
      <c r="BB514" s="81" t="s">
        <v>1754</v>
      </c>
      <c r="BC514" s="81">
        <v>1180</v>
      </c>
      <c r="BE514" s="81" t="s">
        <v>867</v>
      </c>
      <c r="BF514" s="81" t="s">
        <v>868</v>
      </c>
      <c r="BG514" s="81">
        <v>4</v>
      </c>
      <c r="BH514" s="81" t="s">
        <v>437</v>
      </c>
      <c r="BI514" s="81" t="s">
        <v>1155</v>
      </c>
      <c r="BJ514" s="81">
        <v>1506</v>
      </c>
      <c r="BL514" s="81" t="s">
        <v>893</v>
      </c>
      <c r="BM514" s="81" t="s">
        <v>894</v>
      </c>
      <c r="BN514" s="81">
        <v>60</v>
      </c>
      <c r="BO514" s="81" t="s">
        <v>436</v>
      </c>
      <c r="BP514" s="81" t="s">
        <v>717</v>
      </c>
      <c r="BQ514" s="81">
        <v>1538</v>
      </c>
      <c r="BS514" s="81" t="s">
        <v>906</v>
      </c>
      <c r="BT514" s="81" t="s">
        <v>907</v>
      </c>
      <c r="BU514" s="81">
        <v>6</v>
      </c>
      <c r="BV514" s="81" t="s">
        <v>529</v>
      </c>
      <c r="BW514" s="81" t="s">
        <v>1713</v>
      </c>
      <c r="BX514" s="81">
        <v>1145</v>
      </c>
      <c r="BZ514" s="81" t="s">
        <v>880</v>
      </c>
      <c r="CA514" s="81" t="s">
        <v>881</v>
      </c>
      <c r="CB514" s="81">
        <v>4</v>
      </c>
      <c r="CC514" s="81" t="s">
        <v>436</v>
      </c>
      <c r="CD514" s="81" t="s">
        <v>1165</v>
      </c>
      <c r="CE514" s="81">
        <v>1531</v>
      </c>
      <c r="CG514" s="81" t="s">
        <v>897</v>
      </c>
      <c r="CH514" s="81" t="s">
        <v>898</v>
      </c>
      <c r="CI514" s="81">
        <v>6</v>
      </c>
      <c r="CJ514" s="81" t="s">
        <v>529</v>
      </c>
      <c r="CK514" s="81" t="s">
        <v>1756</v>
      </c>
      <c r="CL514" s="81">
        <v>1037</v>
      </c>
      <c r="CN514" s="81" t="s">
        <v>1778</v>
      </c>
      <c r="CO514" s="81" t="s">
        <v>758</v>
      </c>
      <c r="CP514" s="81">
        <v>12</v>
      </c>
      <c r="CQ514" s="81" t="s">
        <v>437</v>
      </c>
      <c r="CR514" s="81" t="s">
        <v>2169</v>
      </c>
      <c r="CS514" s="81">
        <v>1565</v>
      </c>
      <c r="CU514" s="136" t="s">
        <v>2392</v>
      </c>
      <c r="CV514" s="136" t="s">
        <v>913</v>
      </c>
      <c r="CW514" s="137">
        <v>1</v>
      </c>
      <c r="CX514" s="136" t="s">
        <v>529</v>
      </c>
      <c r="CY514" s="136" t="s">
        <v>1132</v>
      </c>
      <c r="CZ514" s="138">
        <v>1081</v>
      </c>
      <c r="DB514" s="136" t="s">
        <v>804</v>
      </c>
      <c r="DC514" s="136" t="s">
        <v>805</v>
      </c>
      <c r="DD514" s="137">
        <v>12</v>
      </c>
      <c r="DE514" s="136" t="s">
        <v>529</v>
      </c>
      <c r="DF514" s="136" t="s">
        <v>1240</v>
      </c>
      <c r="DG514" s="144">
        <v>1378</v>
      </c>
      <c r="DI514" s="136" t="s">
        <v>845</v>
      </c>
      <c r="DJ514" s="136" t="s">
        <v>846</v>
      </c>
      <c r="DK514" s="137">
        <v>4</v>
      </c>
      <c r="DL514" s="136" t="s">
        <v>529</v>
      </c>
      <c r="DM514" s="136" t="s">
        <v>2314</v>
      </c>
      <c r="DN514" s="144">
        <v>1031</v>
      </c>
    </row>
    <row r="515" spans="1:118" x14ac:dyDescent="0.25">
      <c r="A515" s="81" t="s">
        <v>979</v>
      </c>
      <c r="B515" s="81" t="s">
        <v>980</v>
      </c>
      <c r="C515" s="81">
        <v>12</v>
      </c>
      <c r="D515" s="81" t="s">
        <v>529</v>
      </c>
      <c r="E515" s="81" t="s">
        <v>1956</v>
      </c>
      <c r="F515" s="81">
        <v>1283</v>
      </c>
      <c r="H515" s="81" t="s">
        <v>745</v>
      </c>
      <c r="I515" s="81" t="s">
        <v>746</v>
      </c>
      <c r="J515" s="81">
        <v>12</v>
      </c>
      <c r="K515" s="81" t="s">
        <v>437</v>
      </c>
      <c r="L515" s="81" t="s">
        <v>1820</v>
      </c>
      <c r="M515" s="81">
        <v>1097</v>
      </c>
      <c r="O515" s="81" t="s">
        <v>973</v>
      </c>
      <c r="P515" s="81" t="s">
        <v>974</v>
      </c>
      <c r="Q515" s="81">
        <v>12</v>
      </c>
      <c r="R515" s="81" t="s">
        <v>436</v>
      </c>
      <c r="S515" s="81" t="s">
        <v>1889</v>
      </c>
      <c r="T515" s="81">
        <v>1189</v>
      </c>
      <c r="V515" s="81" t="s">
        <v>940</v>
      </c>
      <c r="W515" s="81" t="s">
        <v>941</v>
      </c>
      <c r="X515" s="81">
        <v>12</v>
      </c>
      <c r="Y515" s="81" t="s">
        <v>529</v>
      </c>
      <c r="Z515" s="81" t="s">
        <v>1708</v>
      </c>
      <c r="AA515" s="81">
        <v>1504</v>
      </c>
      <c r="AC515" s="81" t="s">
        <v>852</v>
      </c>
      <c r="AD515" s="81" t="s">
        <v>853</v>
      </c>
      <c r="AE515" s="81">
        <v>24</v>
      </c>
      <c r="AF515" s="81" t="s">
        <v>529</v>
      </c>
      <c r="AG515" s="81" t="s">
        <v>1093</v>
      </c>
      <c r="AH515" s="81">
        <v>1089</v>
      </c>
      <c r="AJ515" s="81" t="s">
        <v>765</v>
      </c>
      <c r="AK515" s="81" t="s">
        <v>766</v>
      </c>
      <c r="AL515" s="81">
        <v>6</v>
      </c>
      <c r="AM515" s="81" t="s">
        <v>436</v>
      </c>
      <c r="AN515" s="81" t="s">
        <v>1123</v>
      </c>
      <c r="AO515" s="81">
        <v>1392</v>
      </c>
      <c r="AQ515" s="81" t="s">
        <v>838</v>
      </c>
      <c r="AR515" s="81" t="s">
        <v>839</v>
      </c>
      <c r="AS515" s="81">
        <v>2</v>
      </c>
      <c r="AT515" s="81" t="s">
        <v>529</v>
      </c>
      <c r="AU515" s="81" t="s">
        <v>1713</v>
      </c>
      <c r="AV515" s="81">
        <v>1145</v>
      </c>
      <c r="AX515" s="81" t="s">
        <v>860</v>
      </c>
      <c r="AY515" s="81" t="s">
        <v>861</v>
      </c>
      <c r="AZ515" s="81">
        <v>4</v>
      </c>
      <c r="BA515" s="81" t="s">
        <v>437</v>
      </c>
      <c r="BB515" s="81" t="s">
        <v>1094</v>
      </c>
      <c r="BC515" s="81">
        <v>1097</v>
      </c>
      <c r="BE515" s="81" t="s">
        <v>887</v>
      </c>
      <c r="BF515" s="81" t="s">
        <v>888</v>
      </c>
      <c r="BG515" s="81">
        <v>8</v>
      </c>
      <c r="BH515" s="81" t="s">
        <v>437</v>
      </c>
      <c r="BI515" s="81" t="s">
        <v>1155</v>
      </c>
      <c r="BJ515" s="81">
        <v>1506</v>
      </c>
      <c r="BL515" s="81" t="s">
        <v>729</v>
      </c>
      <c r="BM515" s="81" t="s">
        <v>730</v>
      </c>
      <c r="BN515" s="81">
        <v>6</v>
      </c>
      <c r="BO515" s="81" t="s">
        <v>437</v>
      </c>
      <c r="BP515" s="81" t="s">
        <v>2169</v>
      </c>
      <c r="BQ515" s="81">
        <v>1565</v>
      </c>
      <c r="BS515" s="81" t="s">
        <v>765</v>
      </c>
      <c r="BT515" s="81" t="s">
        <v>766</v>
      </c>
      <c r="BU515" s="81">
        <v>6</v>
      </c>
      <c r="BV515" s="81" t="s">
        <v>529</v>
      </c>
      <c r="BW515" s="81" t="s">
        <v>1713</v>
      </c>
      <c r="BX515" s="81">
        <v>1145</v>
      </c>
      <c r="BZ515" s="81" t="s">
        <v>906</v>
      </c>
      <c r="CA515" s="81" t="s">
        <v>907</v>
      </c>
      <c r="CB515" s="81">
        <v>4</v>
      </c>
      <c r="CC515" s="81" t="s">
        <v>436</v>
      </c>
      <c r="CD515" s="81" t="s">
        <v>1165</v>
      </c>
      <c r="CE515" s="81">
        <v>1531</v>
      </c>
      <c r="CG515" s="81" t="s">
        <v>733</v>
      </c>
      <c r="CH515" s="81" t="s">
        <v>734</v>
      </c>
      <c r="CI515" s="81">
        <v>10</v>
      </c>
      <c r="CJ515" s="81" t="s">
        <v>529</v>
      </c>
      <c r="CK515" s="81" t="s">
        <v>1756</v>
      </c>
      <c r="CL515" s="81">
        <v>1037</v>
      </c>
      <c r="CN515" s="81" t="s">
        <v>1041</v>
      </c>
      <c r="CO515" s="81" t="s">
        <v>756</v>
      </c>
      <c r="CP515" s="81">
        <v>12</v>
      </c>
      <c r="CQ515" s="81" t="s">
        <v>529</v>
      </c>
      <c r="CR515" s="81" t="s">
        <v>1871</v>
      </c>
      <c r="CS515" s="81">
        <v>1001</v>
      </c>
      <c r="CU515" s="136" t="s">
        <v>2261</v>
      </c>
      <c r="CV515" s="136" t="s">
        <v>744</v>
      </c>
      <c r="CW515" s="137">
        <v>12</v>
      </c>
      <c r="CX515" s="136" t="s">
        <v>436</v>
      </c>
      <c r="CY515" s="136" t="s">
        <v>2221</v>
      </c>
      <c r="CZ515" s="138">
        <v>1392</v>
      </c>
      <c r="DB515" s="136" t="s">
        <v>804</v>
      </c>
      <c r="DC515" s="136" t="s">
        <v>805</v>
      </c>
      <c r="DD515" s="137">
        <v>12</v>
      </c>
      <c r="DE515" s="136" t="s">
        <v>529</v>
      </c>
      <c r="DF515" s="136" t="s">
        <v>1819</v>
      </c>
      <c r="DG515" s="144">
        <v>1505</v>
      </c>
      <c r="DI515" s="136" t="s">
        <v>845</v>
      </c>
      <c r="DJ515" s="136" t="s">
        <v>846</v>
      </c>
      <c r="DK515" s="137">
        <v>4</v>
      </c>
      <c r="DL515" s="136" t="s">
        <v>436</v>
      </c>
      <c r="DM515" s="136" t="s">
        <v>1111</v>
      </c>
      <c r="DN515" s="144">
        <v>1211</v>
      </c>
    </row>
    <row r="516" spans="1:118" x14ac:dyDescent="0.25">
      <c r="A516" s="81" t="s">
        <v>745</v>
      </c>
      <c r="B516" s="81" t="s">
        <v>746</v>
      </c>
      <c r="C516" s="81">
        <v>24</v>
      </c>
      <c r="D516" s="81" t="s">
        <v>529</v>
      </c>
      <c r="E516" s="81" t="s">
        <v>1956</v>
      </c>
      <c r="F516" s="81">
        <v>1283</v>
      </c>
      <c r="H516" s="81" t="s">
        <v>862</v>
      </c>
      <c r="I516" s="81" t="s">
        <v>863</v>
      </c>
      <c r="J516" s="81">
        <v>4</v>
      </c>
      <c r="K516" s="81" t="s">
        <v>437</v>
      </c>
      <c r="L516" s="81" t="s">
        <v>1820</v>
      </c>
      <c r="M516" s="81">
        <v>1097</v>
      </c>
      <c r="O516" s="81" t="s">
        <v>802</v>
      </c>
      <c r="P516" s="81" t="s">
        <v>803</v>
      </c>
      <c r="Q516" s="81">
        <v>2</v>
      </c>
      <c r="R516" s="81" t="s">
        <v>436</v>
      </c>
      <c r="S516" s="81" t="s">
        <v>1889</v>
      </c>
      <c r="T516" s="81">
        <v>1189</v>
      </c>
      <c r="V516" s="81" t="s">
        <v>751</v>
      </c>
      <c r="W516" s="81" t="s">
        <v>752</v>
      </c>
      <c r="X516" s="81">
        <v>12</v>
      </c>
      <c r="Y516" s="81" t="s">
        <v>529</v>
      </c>
      <c r="Z516" s="81" t="s">
        <v>1819</v>
      </c>
      <c r="AA516" s="81">
        <v>1505</v>
      </c>
      <c r="AC516" s="81" t="s">
        <v>973</v>
      </c>
      <c r="AD516" s="81" t="s">
        <v>974</v>
      </c>
      <c r="AE516" s="81">
        <v>24</v>
      </c>
      <c r="AF516" s="81" t="s">
        <v>529</v>
      </c>
      <c r="AG516" s="81" t="s">
        <v>1100</v>
      </c>
      <c r="AH516" s="81">
        <v>1027</v>
      </c>
      <c r="AJ516" s="81" t="s">
        <v>810</v>
      </c>
      <c r="AK516" s="81" t="s">
        <v>811</v>
      </c>
      <c r="AL516" s="81">
        <v>6</v>
      </c>
      <c r="AM516" s="81" t="s">
        <v>436</v>
      </c>
      <c r="AN516" s="81" t="s">
        <v>1123</v>
      </c>
      <c r="AO516" s="81">
        <v>1392</v>
      </c>
      <c r="AQ516" s="81" t="s">
        <v>2323</v>
      </c>
      <c r="AR516" s="81" t="s">
        <v>851</v>
      </c>
      <c r="AS516" s="81">
        <v>2</v>
      </c>
      <c r="AT516" s="81" t="s">
        <v>529</v>
      </c>
      <c r="AU516" s="81" t="s">
        <v>1713</v>
      </c>
      <c r="AV516" s="81">
        <v>1145</v>
      </c>
      <c r="AX516" s="81" t="s">
        <v>860</v>
      </c>
      <c r="AY516" s="81" t="s">
        <v>861</v>
      </c>
      <c r="AZ516" s="81">
        <v>4</v>
      </c>
      <c r="BA516" s="81" t="s">
        <v>436</v>
      </c>
      <c r="BB516" s="81" t="s">
        <v>1143</v>
      </c>
      <c r="BC516" s="81">
        <v>1223</v>
      </c>
      <c r="BE516" s="81" t="s">
        <v>906</v>
      </c>
      <c r="BF516" s="81" t="s">
        <v>907</v>
      </c>
      <c r="BG516" s="81">
        <v>4</v>
      </c>
      <c r="BH516" s="81" t="s">
        <v>437</v>
      </c>
      <c r="BI516" s="81" t="s">
        <v>1155</v>
      </c>
      <c r="BJ516" s="81">
        <v>1506</v>
      </c>
      <c r="BL516" s="81" t="s">
        <v>737</v>
      </c>
      <c r="BM516" s="81" t="s">
        <v>738</v>
      </c>
      <c r="BN516" s="81">
        <v>6</v>
      </c>
      <c r="BO516" s="81" t="s">
        <v>437</v>
      </c>
      <c r="BP516" s="81" t="s">
        <v>2169</v>
      </c>
      <c r="BQ516" s="81">
        <v>1565</v>
      </c>
      <c r="BS516" s="81" t="s">
        <v>816</v>
      </c>
      <c r="BT516" s="81" t="s">
        <v>817</v>
      </c>
      <c r="BU516" s="81">
        <v>16</v>
      </c>
      <c r="BV516" s="81" t="s">
        <v>529</v>
      </c>
      <c r="BW516" s="81" t="s">
        <v>1713</v>
      </c>
      <c r="BX516" s="81">
        <v>1145</v>
      </c>
      <c r="BZ516" s="81" t="s">
        <v>816</v>
      </c>
      <c r="CA516" s="81" t="s">
        <v>817</v>
      </c>
      <c r="CB516" s="81">
        <v>6</v>
      </c>
      <c r="CC516" s="81" t="s">
        <v>436</v>
      </c>
      <c r="CD516" s="81" t="s">
        <v>1165</v>
      </c>
      <c r="CE516" s="81">
        <v>1531</v>
      </c>
      <c r="CG516" s="81" t="s">
        <v>832</v>
      </c>
      <c r="CH516" s="81" t="s">
        <v>833</v>
      </c>
      <c r="CI516" s="81">
        <v>6</v>
      </c>
      <c r="CJ516" s="81" t="s">
        <v>529</v>
      </c>
      <c r="CK516" s="81" t="s">
        <v>1756</v>
      </c>
      <c r="CL516" s="81">
        <v>1037</v>
      </c>
      <c r="CN516" s="81" t="s">
        <v>1041</v>
      </c>
      <c r="CO516" s="81" t="s">
        <v>756</v>
      </c>
      <c r="CP516" s="81">
        <v>12</v>
      </c>
      <c r="CQ516" s="81" t="s">
        <v>437</v>
      </c>
      <c r="CR516" s="81" t="s">
        <v>2169</v>
      </c>
      <c r="CS516" s="81">
        <v>1565</v>
      </c>
      <c r="CU516" s="136" t="s">
        <v>761</v>
      </c>
      <c r="CV516" s="136" t="s">
        <v>762</v>
      </c>
      <c r="CW516" s="137">
        <v>20</v>
      </c>
      <c r="CX516" s="136" t="s">
        <v>1173</v>
      </c>
      <c r="CY516" s="136" t="s">
        <v>1174</v>
      </c>
      <c r="CZ516" s="138">
        <v>0</v>
      </c>
      <c r="DB516" s="136" t="s">
        <v>804</v>
      </c>
      <c r="DC516" s="136" t="s">
        <v>805</v>
      </c>
      <c r="DD516" s="137">
        <v>12</v>
      </c>
      <c r="DE516" s="136" t="s">
        <v>437</v>
      </c>
      <c r="DF516" s="136" t="s">
        <v>1231</v>
      </c>
      <c r="DG516" s="144">
        <v>1078</v>
      </c>
      <c r="DI516" s="136" t="s">
        <v>845</v>
      </c>
      <c r="DJ516" s="136" t="s">
        <v>846</v>
      </c>
      <c r="DK516" s="137">
        <v>20</v>
      </c>
      <c r="DL516" s="136" t="s">
        <v>2152</v>
      </c>
      <c r="DM516" s="136" t="s">
        <v>2364</v>
      </c>
      <c r="DN516" s="144">
        <v>1593</v>
      </c>
    </row>
    <row r="517" spans="1:118" x14ac:dyDescent="0.25">
      <c r="A517" s="81" t="s">
        <v>757</v>
      </c>
      <c r="B517" s="81" t="s">
        <v>758</v>
      </c>
      <c r="C517" s="81">
        <v>12</v>
      </c>
      <c r="D517" s="81" t="s">
        <v>436</v>
      </c>
      <c r="E517" s="81" t="s">
        <v>1228</v>
      </c>
      <c r="F517" s="81">
        <v>1274</v>
      </c>
      <c r="H517" s="81" t="s">
        <v>832</v>
      </c>
      <c r="I517" s="81" t="s">
        <v>833</v>
      </c>
      <c r="J517" s="81">
        <v>4</v>
      </c>
      <c r="K517" s="81" t="s">
        <v>437</v>
      </c>
      <c r="L517" s="81" t="s">
        <v>1820</v>
      </c>
      <c r="M517" s="81">
        <v>1097</v>
      </c>
      <c r="O517" s="81" t="s">
        <v>994</v>
      </c>
      <c r="P517" s="81" t="s">
        <v>995</v>
      </c>
      <c r="Q517" s="81">
        <v>12</v>
      </c>
      <c r="R517" s="81" t="s">
        <v>436</v>
      </c>
      <c r="S517" s="81" t="s">
        <v>1889</v>
      </c>
      <c r="T517" s="81">
        <v>1189</v>
      </c>
      <c r="V517" s="81" t="s">
        <v>1043</v>
      </c>
      <c r="W517" s="81" t="s">
        <v>1044</v>
      </c>
      <c r="X517" s="81">
        <v>12</v>
      </c>
      <c r="Y517" s="81" t="s">
        <v>529</v>
      </c>
      <c r="Z517" s="81" t="s">
        <v>1819</v>
      </c>
      <c r="AA517" s="81">
        <v>1505</v>
      </c>
      <c r="AC517" s="81" t="s">
        <v>814</v>
      </c>
      <c r="AD517" s="81" t="s">
        <v>815</v>
      </c>
      <c r="AE517" s="81">
        <v>24</v>
      </c>
      <c r="AF517" s="81" t="s">
        <v>529</v>
      </c>
      <c r="AG517" s="81" t="s">
        <v>1206</v>
      </c>
      <c r="AH517" s="81">
        <v>1037</v>
      </c>
      <c r="AJ517" s="81" t="s">
        <v>860</v>
      </c>
      <c r="AK517" s="81" t="s">
        <v>861</v>
      </c>
      <c r="AL517" s="81">
        <v>4</v>
      </c>
      <c r="AM517" s="81" t="s">
        <v>436</v>
      </c>
      <c r="AN517" s="81" t="s">
        <v>1123</v>
      </c>
      <c r="AO517" s="81">
        <v>1392</v>
      </c>
      <c r="AQ517" s="81" t="s">
        <v>2319</v>
      </c>
      <c r="AR517" s="81" t="s">
        <v>844</v>
      </c>
      <c r="AS517" s="81">
        <v>2</v>
      </c>
      <c r="AT517" s="81" t="s">
        <v>529</v>
      </c>
      <c r="AU517" s="81" t="s">
        <v>1713</v>
      </c>
      <c r="AV517" s="81">
        <v>1145</v>
      </c>
      <c r="AX517" s="81" t="s">
        <v>860</v>
      </c>
      <c r="AY517" s="81" t="s">
        <v>861</v>
      </c>
      <c r="AZ517" s="81">
        <v>24</v>
      </c>
      <c r="BA517" s="81" t="s">
        <v>436</v>
      </c>
      <c r="BB517" s="81" t="s">
        <v>1696</v>
      </c>
      <c r="BC517" s="81">
        <v>1390</v>
      </c>
      <c r="BE517" s="81" t="s">
        <v>864</v>
      </c>
      <c r="BF517" s="81" t="s">
        <v>865</v>
      </c>
      <c r="BG517" s="81">
        <v>4</v>
      </c>
      <c r="BH517" s="81" t="s">
        <v>437</v>
      </c>
      <c r="BI517" s="81" t="s">
        <v>1155</v>
      </c>
      <c r="BJ517" s="81">
        <v>1506</v>
      </c>
      <c r="BL517" s="81" t="s">
        <v>908</v>
      </c>
      <c r="BM517" s="81" t="s">
        <v>909</v>
      </c>
      <c r="BN517" s="81">
        <v>12</v>
      </c>
      <c r="BO517" s="81" t="s">
        <v>529</v>
      </c>
      <c r="BP517" s="81" t="s">
        <v>1133</v>
      </c>
      <c r="BQ517" s="81">
        <v>1023</v>
      </c>
      <c r="BS517" s="81" t="s">
        <v>733</v>
      </c>
      <c r="BT517" s="81" t="s">
        <v>734</v>
      </c>
      <c r="BU517" s="81">
        <v>8</v>
      </c>
      <c r="BV517" s="81" t="s">
        <v>437</v>
      </c>
      <c r="BW517" s="81" t="s">
        <v>1094</v>
      </c>
      <c r="BX517" s="81">
        <v>1097</v>
      </c>
      <c r="BZ517" s="81" t="s">
        <v>864</v>
      </c>
      <c r="CA517" s="81" t="s">
        <v>865</v>
      </c>
      <c r="CB517" s="81">
        <v>4</v>
      </c>
      <c r="CC517" s="81" t="s">
        <v>436</v>
      </c>
      <c r="CD517" s="81" t="s">
        <v>1165</v>
      </c>
      <c r="CE517" s="81">
        <v>1531</v>
      </c>
      <c r="CG517" s="81" t="s">
        <v>729</v>
      </c>
      <c r="CH517" s="81" t="s">
        <v>730</v>
      </c>
      <c r="CI517" s="81">
        <v>3</v>
      </c>
      <c r="CJ517" s="81" t="s">
        <v>529</v>
      </c>
      <c r="CK517" s="81" t="s">
        <v>1756</v>
      </c>
      <c r="CL517" s="81">
        <v>1037</v>
      </c>
      <c r="CN517" s="81" t="s">
        <v>2260</v>
      </c>
      <c r="CO517" s="81" t="s">
        <v>2304</v>
      </c>
      <c r="CP517" s="81">
        <v>4</v>
      </c>
      <c r="CQ517" s="81" t="s">
        <v>529</v>
      </c>
      <c r="CR517" s="81" t="s">
        <v>1166</v>
      </c>
      <c r="CS517" s="81">
        <v>1283</v>
      </c>
      <c r="CU517" s="136" t="s">
        <v>2385</v>
      </c>
      <c r="CV517" s="136" t="s">
        <v>1663</v>
      </c>
      <c r="CW517" s="137">
        <v>6</v>
      </c>
      <c r="CX517" s="136" t="s">
        <v>436</v>
      </c>
      <c r="CY517" s="136" t="s">
        <v>551</v>
      </c>
      <c r="CZ517" s="138">
        <v>1518</v>
      </c>
      <c r="DB517" s="136" t="s">
        <v>804</v>
      </c>
      <c r="DC517" s="136" t="s">
        <v>805</v>
      </c>
      <c r="DD517" s="137">
        <v>12</v>
      </c>
      <c r="DE517" s="136" t="s">
        <v>436</v>
      </c>
      <c r="DF517" s="136" t="s">
        <v>1235</v>
      </c>
      <c r="DG517" s="144">
        <v>1091</v>
      </c>
      <c r="DI517" s="136" t="s">
        <v>845</v>
      </c>
      <c r="DJ517" s="136" t="s">
        <v>846</v>
      </c>
      <c r="DK517" s="137">
        <v>2</v>
      </c>
      <c r="DL517" s="136" t="s">
        <v>436</v>
      </c>
      <c r="DM517" s="136" t="s">
        <v>1143</v>
      </c>
      <c r="DN517" s="144">
        <v>1223</v>
      </c>
    </row>
    <row r="518" spans="1:118" x14ac:dyDescent="0.25">
      <c r="A518" s="81" t="s">
        <v>962</v>
      </c>
      <c r="B518" s="81" t="s">
        <v>2206</v>
      </c>
      <c r="C518" s="81">
        <v>12</v>
      </c>
      <c r="D518" s="81" t="s">
        <v>436</v>
      </c>
      <c r="E518" s="81" t="s">
        <v>1228</v>
      </c>
      <c r="F518" s="81">
        <v>1274</v>
      </c>
      <c r="H518" s="81" t="s">
        <v>727</v>
      </c>
      <c r="I518" s="81" t="s">
        <v>728</v>
      </c>
      <c r="J518" s="81">
        <v>12</v>
      </c>
      <c r="K518" s="81" t="s">
        <v>437</v>
      </c>
      <c r="L518" s="81" t="s">
        <v>1820</v>
      </c>
      <c r="M518" s="81">
        <v>1097</v>
      </c>
      <c r="O518" s="81" t="s">
        <v>864</v>
      </c>
      <c r="P518" s="81" t="s">
        <v>865</v>
      </c>
      <c r="Q518" s="81">
        <v>4</v>
      </c>
      <c r="R518" s="81" t="s">
        <v>436</v>
      </c>
      <c r="S518" s="81" t="s">
        <v>1889</v>
      </c>
      <c r="T518" s="81">
        <v>1189</v>
      </c>
      <c r="V518" s="81" t="s">
        <v>780</v>
      </c>
      <c r="W518" s="81" t="s">
        <v>781</v>
      </c>
      <c r="X518" s="81">
        <v>12</v>
      </c>
      <c r="Y518" s="81" t="s">
        <v>529</v>
      </c>
      <c r="Z518" s="81" t="s">
        <v>1819</v>
      </c>
      <c r="AA518" s="81">
        <v>1505</v>
      </c>
      <c r="AC518" s="81" t="s">
        <v>832</v>
      </c>
      <c r="AD518" s="81" t="s">
        <v>833</v>
      </c>
      <c r="AE518" s="81">
        <v>2</v>
      </c>
      <c r="AF518" s="81" t="s">
        <v>436</v>
      </c>
      <c r="AG518" s="81" t="s">
        <v>1688</v>
      </c>
      <c r="AH518" s="81">
        <v>1453</v>
      </c>
      <c r="AJ518" s="81" t="s">
        <v>867</v>
      </c>
      <c r="AK518" s="81" t="s">
        <v>868</v>
      </c>
      <c r="AL518" s="81">
        <v>4</v>
      </c>
      <c r="AM518" s="81" t="s">
        <v>436</v>
      </c>
      <c r="AN518" s="81" t="s">
        <v>1123</v>
      </c>
      <c r="AO518" s="81">
        <v>1392</v>
      </c>
      <c r="AQ518" s="81" t="s">
        <v>826</v>
      </c>
      <c r="AR518" s="81" t="s">
        <v>827</v>
      </c>
      <c r="AS518" s="81">
        <v>15</v>
      </c>
      <c r="AT518" s="81" t="s">
        <v>529</v>
      </c>
      <c r="AU518" s="81" t="s">
        <v>1162</v>
      </c>
      <c r="AV518" s="81">
        <v>1054</v>
      </c>
      <c r="AX518" s="81" t="s">
        <v>860</v>
      </c>
      <c r="AY518" s="81" t="s">
        <v>861</v>
      </c>
      <c r="AZ518" s="81">
        <v>12</v>
      </c>
      <c r="BA518" s="81" t="s">
        <v>436</v>
      </c>
      <c r="BB518" s="81" t="s">
        <v>1123</v>
      </c>
      <c r="BC518" s="81">
        <v>1392</v>
      </c>
      <c r="BE518" s="81" t="s">
        <v>852</v>
      </c>
      <c r="BF518" s="81" t="s">
        <v>853</v>
      </c>
      <c r="BG518" s="81">
        <v>24</v>
      </c>
      <c r="BH518" s="81" t="s">
        <v>437</v>
      </c>
      <c r="BI518" s="81" t="s">
        <v>1155</v>
      </c>
      <c r="BJ518" s="81">
        <v>1506</v>
      </c>
      <c r="BL518" s="81" t="s">
        <v>908</v>
      </c>
      <c r="BM518" s="81" t="s">
        <v>909</v>
      </c>
      <c r="BN518" s="81">
        <v>12</v>
      </c>
      <c r="BO518" s="81" t="s">
        <v>436</v>
      </c>
      <c r="BP518" s="81" t="s">
        <v>1122</v>
      </c>
      <c r="BQ518" s="81">
        <v>1213</v>
      </c>
      <c r="BS518" s="81" t="s">
        <v>858</v>
      </c>
      <c r="BT518" s="81" t="s">
        <v>859</v>
      </c>
      <c r="BU518" s="81">
        <v>6</v>
      </c>
      <c r="BV518" s="81" t="s">
        <v>529</v>
      </c>
      <c r="BW518" s="81" t="s">
        <v>1713</v>
      </c>
      <c r="BX518" s="81">
        <v>1145</v>
      </c>
      <c r="BZ518" s="81" t="s">
        <v>830</v>
      </c>
      <c r="CA518" s="81" t="s">
        <v>831</v>
      </c>
      <c r="CB518" s="81">
        <v>4</v>
      </c>
      <c r="CC518" s="81" t="s">
        <v>436</v>
      </c>
      <c r="CD518" s="81" t="s">
        <v>1165</v>
      </c>
      <c r="CE518" s="81">
        <v>1531</v>
      </c>
      <c r="CG518" s="81" t="s">
        <v>895</v>
      </c>
      <c r="CH518" s="81" t="s">
        <v>896</v>
      </c>
      <c r="CI518" s="81">
        <v>12</v>
      </c>
      <c r="CJ518" s="81" t="s">
        <v>529</v>
      </c>
      <c r="CK518" s="81" t="s">
        <v>1756</v>
      </c>
      <c r="CL518" s="81">
        <v>1037</v>
      </c>
      <c r="CN518" s="81" t="s">
        <v>864</v>
      </c>
      <c r="CO518" s="81" t="s">
        <v>865</v>
      </c>
      <c r="CP518" s="81">
        <v>4</v>
      </c>
      <c r="CQ518" s="81" t="s">
        <v>529</v>
      </c>
      <c r="CR518" s="81" t="s">
        <v>1871</v>
      </c>
      <c r="CS518" s="81">
        <v>1001</v>
      </c>
      <c r="CU518" s="136" t="s">
        <v>1056</v>
      </c>
      <c r="CV518" s="136" t="s">
        <v>754</v>
      </c>
      <c r="CW518" s="137">
        <v>12</v>
      </c>
      <c r="CX518" s="136" t="s">
        <v>436</v>
      </c>
      <c r="CY518" s="136" t="s">
        <v>551</v>
      </c>
      <c r="CZ518" s="138">
        <v>1518</v>
      </c>
      <c r="DB518" s="136" t="s">
        <v>804</v>
      </c>
      <c r="DC518" s="136" t="s">
        <v>805</v>
      </c>
      <c r="DD518" s="137">
        <v>12</v>
      </c>
      <c r="DE518" s="136" t="s">
        <v>436</v>
      </c>
      <c r="DF518" s="136" t="s">
        <v>1689</v>
      </c>
      <c r="DG518" s="144">
        <v>1011</v>
      </c>
      <c r="DI518" s="136" t="s">
        <v>768</v>
      </c>
      <c r="DJ518" s="136" t="s">
        <v>769</v>
      </c>
      <c r="DK518" s="137">
        <v>4</v>
      </c>
      <c r="DL518" s="136" t="s">
        <v>529</v>
      </c>
      <c r="DM518" s="136" t="s">
        <v>1141</v>
      </c>
      <c r="DN518" s="144">
        <v>1212</v>
      </c>
    </row>
    <row r="519" spans="1:118" x14ac:dyDescent="0.25">
      <c r="A519" s="81" t="s">
        <v>869</v>
      </c>
      <c r="B519" s="81" t="s">
        <v>870</v>
      </c>
      <c r="C519" s="81">
        <v>12</v>
      </c>
      <c r="D519" s="81" t="s">
        <v>436</v>
      </c>
      <c r="E519" s="81" t="s">
        <v>1228</v>
      </c>
      <c r="F519" s="81">
        <v>1274</v>
      </c>
      <c r="H519" s="81" t="s">
        <v>908</v>
      </c>
      <c r="I519" s="81" t="s">
        <v>909</v>
      </c>
      <c r="J519" s="81">
        <v>12</v>
      </c>
      <c r="K519" s="81" t="s">
        <v>529</v>
      </c>
      <c r="L519" s="81" t="s">
        <v>1839</v>
      </c>
      <c r="M519" s="81">
        <v>1473</v>
      </c>
      <c r="O519" s="81" t="s">
        <v>770</v>
      </c>
      <c r="P519" s="81" t="s">
        <v>771</v>
      </c>
      <c r="Q519" s="81">
        <v>4</v>
      </c>
      <c r="R519" s="81" t="s">
        <v>436</v>
      </c>
      <c r="S519" s="81" t="s">
        <v>1889</v>
      </c>
      <c r="T519" s="81">
        <v>1189</v>
      </c>
      <c r="V519" s="81" t="s">
        <v>782</v>
      </c>
      <c r="W519" s="81" t="s">
        <v>783</v>
      </c>
      <c r="X519" s="81">
        <v>12</v>
      </c>
      <c r="Y519" s="81" t="s">
        <v>529</v>
      </c>
      <c r="Z519" s="81" t="s">
        <v>1819</v>
      </c>
      <c r="AA519" s="81">
        <v>1505</v>
      </c>
      <c r="AC519" s="81" t="s">
        <v>832</v>
      </c>
      <c r="AD519" s="81" t="s">
        <v>833</v>
      </c>
      <c r="AE519" s="81">
        <v>2</v>
      </c>
      <c r="AF519" s="81" t="s">
        <v>436</v>
      </c>
      <c r="AG519" s="81" t="s">
        <v>1688</v>
      </c>
      <c r="AH519" s="81">
        <v>1453</v>
      </c>
      <c r="AJ519" s="81" t="s">
        <v>862</v>
      </c>
      <c r="AK519" s="81" t="s">
        <v>863</v>
      </c>
      <c r="AL519" s="81">
        <v>4</v>
      </c>
      <c r="AM519" s="81" t="s">
        <v>436</v>
      </c>
      <c r="AN519" s="81" t="s">
        <v>1123</v>
      </c>
      <c r="AO519" s="81">
        <v>1392</v>
      </c>
      <c r="AQ519" s="81" t="s">
        <v>847</v>
      </c>
      <c r="AR519" s="81" t="s">
        <v>848</v>
      </c>
      <c r="AS519" s="81">
        <v>12</v>
      </c>
      <c r="AT519" s="81" t="s">
        <v>529</v>
      </c>
      <c r="AU519" s="81" t="s">
        <v>1824</v>
      </c>
      <c r="AV519" s="81">
        <v>1372</v>
      </c>
      <c r="AX519" s="81" t="s">
        <v>860</v>
      </c>
      <c r="AY519" s="81" t="s">
        <v>861</v>
      </c>
      <c r="AZ519" s="81">
        <v>1</v>
      </c>
      <c r="BA519" s="81" t="s">
        <v>529</v>
      </c>
      <c r="BB519" s="81" t="s">
        <v>713</v>
      </c>
      <c r="BC519" s="81">
        <v>1536</v>
      </c>
      <c r="BE519" s="81" t="s">
        <v>860</v>
      </c>
      <c r="BF519" s="81" t="s">
        <v>861</v>
      </c>
      <c r="BG519" s="81">
        <v>6</v>
      </c>
      <c r="BH519" s="81" t="s">
        <v>529</v>
      </c>
      <c r="BI519" s="81" t="s">
        <v>1158</v>
      </c>
      <c r="BJ519" s="81">
        <v>1378</v>
      </c>
      <c r="BL519" s="81" t="s">
        <v>2230</v>
      </c>
      <c r="BM519" s="81" t="s">
        <v>866</v>
      </c>
      <c r="BN519" s="81">
        <v>6</v>
      </c>
      <c r="BO519" s="81" t="s">
        <v>436</v>
      </c>
      <c r="BP519" s="81" t="s">
        <v>566</v>
      </c>
      <c r="BQ519" s="81">
        <v>1535</v>
      </c>
      <c r="BS519" s="81" t="s">
        <v>729</v>
      </c>
      <c r="BT519" s="81" t="s">
        <v>730</v>
      </c>
      <c r="BU519" s="81">
        <v>4</v>
      </c>
      <c r="BV519" s="81" t="s">
        <v>529</v>
      </c>
      <c r="BW519" s="81" t="s">
        <v>1713</v>
      </c>
      <c r="BX519" s="81">
        <v>1145</v>
      </c>
      <c r="BZ519" s="81" t="s">
        <v>737</v>
      </c>
      <c r="CA519" s="81" t="s">
        <v>738</v>
      </c>
      <c r="CB519" s="81">
        <v>4</v>
      </c>
      <c r="CC519" s="81" t="s">
        <v>436</v>
      </c>
      <c r="CD519" s="81" t="s">
        <v>1165</v>
      </c>
      <c r="CE519" s="81">
        <v>1531</v>
      </c>
      <c r="CG519" s="81" t="s">
        <v>772</v>
      </c>
      <c r="CH519" s="81" t="s">
        <v>773</v>
      </c>
      <c r="CI519" s="81">
        <v>8</v>
      </c>
      <c r="CJ519" s="81" t="s">
        <v>529</v>
      </c>
      <c r="CK519" s="81" t="s">
        <v>1149</v>
      </c>
      <c r="CL519" s="81">
        <v>1172</v>
      </c>
      <c r="CN519" s="81" t="s">
        <v>816</v>
      </c>
      <c r="CO519" s="81" t="s">
        <v>817</v>
      </c>
      <c r="CP519" s="81">
        <v>12</v>
      </c>
      <c r="CQ519" s="81" t="s">
        <v>529</v>
      </c>
      <c r="CR519" s="81" t="s">
        <v>1166</v>
      </c>
      <c r="CS519" s="81">
        <v>1283</v>
      </c>
      <c r="CU519" s="136" t="s">
        <v>936</v>
      </c>
      <c r="CV519" s="136" t="s">
        <v>937</v>
      </c>
      <c r="CW519" s="137">
        <v>6</v>
      </c>
      <c r="CX519" s="136" t="s">
        <v>1173</v>
      </c>
      <c r="CY519" s="136" t="s">
        <v>1174</v>
      </c>
      <c r="CZ519" s="138">
        <v>0</v>
      </c>
      <c r="DB519" s="136" t="s">
        <v>804</v>
      </c>
      <c r="DC519" s="136" t="s">
        <v>805</v>
      </c>
      <c r="DD519" s="137">
        <v>24</v>
      </c>
      <c r="DE519" s="136" t="s">
        <v>529</v>
      </c>
      <c r="DF519" s="136" t="s">
        <v>1199</v>
      </c>
      <c r="DG519" s="144">
        <v>1001</v>
      </c>
      <c r="DI519" s="136" t="s">
        <v>768</v>
      </c>
      <c r="DJ519" s="136" t="s">
        <v>769</v>
      </c>
      <c r="DK519" s="137">
        <v>4</v>
      </c>
      <c r="DL519" s="136" t="s">
        <v>436</v>
      </c>
      <c r="DM519" s="136" t="s">
        <v>2179</v>
      </c>
      <c r="DN519" s="144">
        <v>1442</v>
      </c>
    </row>
    <row r="520" spans="1:118" x14ac:dyDescent="0.25">
      <c r="A520" s="81" t="s">
        <v>973</v>
      </c>
      <c r="B520" s="81" t="s">
        <v>974</v>
      </c>
      <c r="C520" s="81">
        <v>12</v>
      </c>
      <c r="D520" s="81" t="s">
        <v>436</v>
      </c>
      <c r="E520" s="81" t="s">
        <v>1228</v>
      </c>
      <c r="F520" s="81">
        <v>1274</v>
      </c>
      <c r="H520" s="81" t="s">
        <v>747</v>
      </c>
      <c r="I520" s="81" t="s">
        <v>748</v>
      </c>
      <c r="J520" s="81">
        <v>12</v>
      </c>
      <c r="K520" s="81" t="s">
        <v>529</v>
      </c>
      <c r="L520" s="81" t="s">
        <v>1839</v>
      </c>
      <c r="M520" s="81">
        <v>1473</v>
      </c>
      <c r="O520" s="81" t="s">
        <v>932</v>
      </c>
      <c r="P520" s="81" t="s">
        <v>933</v>
      </c>
      <c r="Q520" s="81">
        <v>4</v>
      </c>
      <c r="R520" s="81" t="s">
        <v>436</v>
      </c>
      <c r="S520" s="81" t="s">
        <v>1889</v>
      </c>
      <c r="T520" s="81">
        <v>1189</v>
      </c>
      <c r="V520" s="81" t="s">
        <v>804</v>
      </c>
      <c r="W520" s="81" t="s">
        <v>805</v>
      </c>
      <c r="X520" s="81">
        <v>12</v>
      </c>
      <c r="Y520" s="81" t="s">
        <v>529</v>
      </c>
      <c r="Z520" s="81" t="s">
        <v>1819</v>
      </c>
      <c r="AA520" s="81">
        <v>1505</v>
      </c>
      <c r="AC520" s="81" t="s">
        <v>729</v>
      </c>
      <c r="AD520" s="81" t="s">
        <v>730</v>
      </c>
      <c r="AE520" s="81">
        <v>2</v>
      </c>
      <c r="AF520" s="81" t="s">
        <v>436</v>
      </c>
      <c r="AG520" s="81" t="s">
        <v>1739</v>
      </c>
      <c r="AH520" s="81">
        <v>1475</v>
      </c>
      <c r="AJ520" s="81" t="s">
        <v>887</v>
      </c>
      <c r="AK520" s="81" t="s">
        <v>888</v>
      </c>
      <c r="AL520" s="81">
        <v>4</v>
      </c>
      <c r="AM520" s="81" t="s">
        <v>436</v>
      </c>
      <c r="AN520" s="81" t="s">
        <v>1123</v>
      </c>
      <c r="AO520" s="81">
        <v>1392</v>
      </c>
      <c r="AQ520" s="81" t="s">
        <v>765</v>
      </c>
      <c r="AR520" s="81" t="s">
        <v>766</v>
      </c>
      <c r="AS520" s="81">
        <v>2</v>
      </c>
      <c r="AT520" s="81" t="s">
        <v>529</v>
      </c>
      <c r="AU520" s="81" t="s">
        <v>1824</v>
      </c>
      <c r="AV520" s="81">
        <v>1372</v>
      </c>
      <c r="AX520" s="81" t="s">
        <v>860</v>
      </c>
      <c r="AY520" s="81" t="s">
        <v>861</v>
      </c>
      <c r="AZ520" s="81">
        <v>4</v>
      </c>
      <c r="BA520" s="81" t="s">
        <v>436</v>
      </c>
      <c r="BB520" s="81" t="s">
        <v>2068</v>
      </c>
      <c r="BC520" s="81">
        <v>1558</v>
      </c>
      <c r="BE520" s="81" t="s">
        <v>737</v>
      </c>
      <c r="BF520" s="81" t="s">
        <v>738</v>
      </c>
      <c r="BG520" s="81">
        <v>4</v>
      </c>
      <c r="BH520" s="81" t="s">
        <v>529</v>
      </c>
      <c r="BI520" s="81" t="s">
        <v>1158</v>
      </c>
      <c r="BJ520" s="81">
        <v>1378</v>
      </c>
      <c r="BL520" s="81" t="s">
        <v>871</v>
      </c>
      <c r="BM520" s="81" t="s">
        <v>872</v>
      </c>
      <c r="BN520" s="81">
        <v>6</v>
      </c>
      <c r="BO520" s="81" t="s">
        <v>436</v>
      </c>
      <c r="BP520" s="81" t="s">
        <v>566</v>
      </c>
      <c r="BQ520" s="81">
        <v>1535</v>
      </c>
      <c r="BS520" s="81" t="s">
        <v>729</v>
      </c>
      <c r="BT520" s="81" t="s">
        <v>730</v>
      </c>
      <c r="BU520" s="81">
        <v>4</v>
      </c>
      <c r="BV520" s="81" t="s">
        <v>436</v>
      </c>
      <c r="BW520" s="81" t="s">
        <v>1137</v>
      </c>
      <c r="BX520" s="81">
        <v>1160</v>
      </c>
      <c r="BZ520" s="81" t="s">
        <v>733</v>
      </c>
      <c r="CA520" s="81" t="s">
        <v>734</v>
      </c>
      <c r="CB520" s="81">
        <v>4</v>
      </c>
      <c r="CC520" s="81" t="s">
        <v>436</v>
      </c>
      <c r="CD520" s="81" t="s">
        <v>1165</v>
      </c>
      <c r="CE520" s="81">
        <v>1531</v>
      </c>
      <c r="CG520" s="81" t="s">
        <v>729</v>
      </c>
      <c r="CH520" s="81" t="s">
        <v>730</v>
      </c>
      <c r="CI520" s="81">
        <v>4</v>
      </c>
      <c r="CJ520" s="81" t="s">
        <v>529</v>
      </c>
      <c r="CK520" s="81" t="s">
        <v>1149</v>
      </c>
      <c r="CL520" s="81">
        <v>1172</v>
      </c>
      <c r="CN520" s="81" t="s">
        <v>893</v>
      </c>
      <c r="CO520" s="81" t="s">
        <v>894</v>
      </c>
      <c r="CP520" s="81">
        <v>12</v>
      </c>
      <c r="CQ520" s="81" t="s">
        <v>529</v>
      </c>
      <c r="CR520" s="81" t="s">
        <v>1120</v>
      </c>
      <c r="CS520" s="81">
        <v>1020</v>
      </c>
      <c r="CU520" s="136" t="s">
        <v>942</v>
      </c>
      <c r="CV520" s="136" t="s">
        <v>943</v>
      </c>
      <c r="CW520" s="137">
        <v>36</v>
      </c>
      <c r="CX520" s="136" t="s">
        <v>1173</v>
      </c>
      <c r="CY520" s="136" t="s">
        <v>1174</v>
      </c>
      <c r="CZ520" s="138">
        <v>0</v>
      </c>
      <c r="DB520" s="136" t="s">
        <v>804</v>
      </c>
      <c r="DC520" s="136" t="s">
        <v>805</v>
      </c>
      <c r="DD520" s="137">
        <v>12</v>
      </c>
      <c r="DE520" s="136" t="s">
        <v>529</v>
      </c>
      <c r="DF520" s="136" t="s">
        <v>1923</v>
      </c>
      <c r="DG520" s="144">
        <v>1126</v>
      </c>
      <c r="DI520" s="136" t="s">
        <v>768</v>
      </c>
      <c r="DJ520" s="136" t="s">
        <v>769</v>
      </c>
      <c r="DK520" s="137">
        <v>4</v>
      </c>
      <c r="DL520" s="136" t="s">
        <v>437</v>
      </c>
      <c r="DM520" s="136" t="s">
        <v>1823</v>
      </c>
      <c r="DN520" s="144">
        <v>1259</v>
      </c>
    </row>
    <row r="521" spans="1:118" x14ac:dyDescent="0.25">
      <c r="A521" s="81" t="s">
        <v>878</v>
      </c>
      <c r="B521" s="81" t="s">
        <v>879</v>
      </c>
      <c r="C521" s="81">
        <v>6</v>
      </c>
      <c r="D521" s="81" t="s">
        <v>436</v>
      </c>
      <c r="E521" s="81" t="s">
        <v>1228</v>
      </c>
      <c r="F521" s="81">
        <v>1274</v>
      </c>
      <c r="H521" s="81" t="s">
        <v>749</v>
      </c>
      <c r="I521" s="81" t="s">
        <v>750</v>
      </c>
      <c r="J521" s="81">
        <v>24</v>
      </c>
      <c r="K521" s="81" t="s">
        <v>529</v>
      </c>
      <c r="L521" s="81" t="s">
        <v>1839</v>
      </c>
      <c r="M521" s="81">
        <v>1473</v>
      </c>
      <c r="O521" s="81" t="s">
        <v>768</v>
      </c>
      <c r="P521" s="81" t="s">
        <v>769</v>
      </c>
      <c r="Q521" s="81">
        <v>4</v>
      </c>
      <c r="R521" s="81" t="s">
        <v>436</v>
      </c>
      <c r="S521" s="81" t="s">
        <v>1889</v>
      </c>
      <c r="T521" s="81">
        <v>1189</v>
      </c>
      <c r="V521" s="81" t="s">
        <v>852</v>
      </c>
      <c r="W521" s="81" t="s">
        <v>853</v>
      </c>
      <c r="X521" s="81">
        <v>12</v>
      </c>
      <c r="Y521" s="81" t="s">
        <v>529</v>
      </c>
      <c r="Z521" s="81" t="s">
        <v>1819</v>
      </c>
      <c r="AA521" s="81">
        <v>1505</v>
      </c>
      <c r="AC521" s="81" t="s">
        <v>832</v>
      </c>
      <c r="AD521" s="81" t="s">
        <v>833</v>
      </c>
      <c r="AE521" s="81">
        <v>2</v>
      </c>
      <c r="AF521" s="81" t="s">
        <v>529</v>
      </c>
      <c r="AG521" s="81" t="s">
        <v>560</v>
      </c>
      <c r="AH521" s="81">
        <v>1530</v>
      </c>
      <c r="AJ521" s="81" t="s">
        <v>880</v>
      </c>
      <c r="AK521" s="81" t="s">
        <v>881</v>
      </c>
      <c r="AL521" s="81">
        <v>4</v>
      </c>
      <c r="AM521" s="81" t="s">
        <v>436</v>
      </c>
      <c r="AN521" s="81" t="s">
        <v>1123</v>
      </c>
      <c r="AO521" s="81">
        <v>1392</v>
      </c>
      <c r="AQ521" s="81" t="s">
        <v>897</v>
      </c>
      <c r="AR521" s="81" t="s">
        <v>898</v>
      </c>
      <c r="AS521" s="81">
        <v>2</v>
      </c>
      <c r="AT521" s="81" t="s">
        <v>529</v>
      </c>
      <c r="AU521" s="81" t="s">
        <v>1824</v>
      </c>
      <c r="AV521" s="81">
        <v>1372</v>
      </c>
      <c r="AX521" s="81" t="s">
        <v>860</v>
      </c>
      <c r="AY521" s="81" t="s">
        <v>861</v>
      </c>
      <c r="AZ521" s="81">
        <v>6</v>
      </c>
      <c r="BA521" s="81" t="s">
        <v>436</v>
      </c>
      <c r="BB521" s="81" t="s">
        <v>1696</v>
      </c>
      <c r="BC521" s="81">
        <v>1390</v>
      </c>
      <c r="BE521" s="81" t="s">
        <v>904</v>
      </c>
      <c r="BF521" s="81" t="s">
        <v>905</v>
      </c>
      <c r="BG521" s="81">
        <v>2</v>
      </c>
      <c r="BH521" s="81" t="s">
        <v>529</v>
      </c>
      <c r="BI521" s="81" t="s">
        <v>1158</v>
      </c>
      <c r="BJ521" s="81">
        <v>1378</v>
      </c>
      <c r="BL521" s="81" t="s">
        <v>852</v>
      </c>
      <c r="BM521" s="81" t="s">
        <v>853</v>
      </c>
      <c r="BN521" s="81">
        <v>24</v>
      </c>
      <c r="BO521" s="81" t="s">
        <v>436</v>
      </c>
      <c r="BP521" s="81" t="s">
        <v>566</v>
      </c>
      <c r="BQ521" s="81">
        <v>1535</v>
      </c>
      <c r="BS521" s="81" t="s">
        <v>830</v>
      </c>
      <c r="BT521" s="81" t="s">
        <v>831</v>
      </c>
      <c r="BU521" s="81">
        <v>15</v>
      </c>
      <c r="BV521" s="81" t="s">
        <v>436</v>
      </c>
      <c r="BW521" s="81" t="s">
        <v>559</v>
      </c>
      <c r="BX521" s="81">
        <v>1529</v>
      </c>
      <c r="BZ521" s="81" t="s">
        <v>727</v>
      </c>
      <c r="CA521" s="81" t="s">
        <v>728</v>
      </c>
      <c r="CB521" s="81">
        <v>4</v>
      </c>
      <c r="CC521" s="81" t="s">
        <v>436</v>
      </c>
      <c r="CD521" s="81" t="s">
        <v>1165</v>
      </c>
      <c r="CE521" s="81">
        <v>1531</v>
      </c>
      <c r="CG521" s="81" t="s">
        <v>932</v>
      </c>
      <c r="CH521" s="81" t="s">
        <v>933</v>
      </c>
      <c r="CI521" s="81">
        <v>4</v>
      </c>
      <c r="CJ521" s="81" t="s">
        <v>529</v>
      </c>
      <c r="CK521" s="81" t="s">
        <v>1120</v>
      </c>
      <c r="CL521" s="81">
        <v>1020</v>
      </c>
      <c r="CN521" s="81" t="s">
        <v>765</v>
      </c>
      <c r="CO521" s="81" t="s">
        <v>766</v>
      </c>
      <c r="CP521" s="81">
        <v>6</v>
      </c>
      <c r="CQ521" s="81" t="s">
        <v>529</v>
      </c>
      <c r="CR521" s="81" t="s">
        <v>1166</v>
      </c>
      <c r="CS521" s="81">
        <v>1283</v>
      </c>
      <c r="CU521" s="136" t="s">
        <v>873</v>
      </c>
      <c r="CV521" s="136" t="s">
        <v>874</v>
      </c>
      <c r="CW521" s="137">
        <v>2</v>
      </c>
      <c r="CX521" s="136" t="s">
        <v>436</v>
      </c>
      <c r="CY521" s="136" t="s">
        <v>2173</v>
      </c>
      <c r="CZ521" s="138">
        <v>1240</v>
      </c>
      <c r="DB521" s="136" t="s">
        <v>804</v>
      </c>
      <c r="DC521" s="136" t="s">
        <v>805</v>
      </c>
      <c r="DD521" s="137">
        <v>24</v>
      </c>
      <c r="DE521" s="136" t="s">
        <v>529</v>
      </c>
      <c r="DF521" s="136" t="s">
        <v>2314</v>
      </c>
      <c r="DG521" s="144">
        <v>1031</v>
      </c>
      <c r="DI521" s="136" t="s">
        <v>768</v>
      </c>
      <c r="DJ521" s="136" t="s">
        <v>769</v>
      </c>
      <c r="DK521" s="137">
        <v>2</v>
      </c>
      <c r="DL521" s="136" t="s">
        <v>529</v>
      </c>
      <c r="DM521" s="136" t="s">
        <v>563</v>
      </c>
      <c r="DN521" s="144">
        <v>1532</v>
      </c>
    </row>
    <row r="522" spans="1:118" x14ac:dyDescent="0.25">
      <c r="A522" s="81" t="s">
        <v>810</v>
      </c>
      <c r="B522" s="81" t="s">
        <v>811</v>
      </c>
      <c r="C522" s="81">
        <v>6</v>
      </c>
      <c r="D522" s="81" t="s">
        <v>436</v>
      </c>
      <c r="E522" s="81" t="s">
        <v>1228</v>
      </c>
      <c r="F522" s="81">
        <v>1274</v>
      </c>
      <c r="H522" s="81" t="s">
        <v>869</v>
      </c>
      <c r="I522" s="81" t="s">
        <v>870</v>
      </c>
      <c r="J522" s="81">
        <v>12</v>
      </c>
      <c r="K522" s="81" t="s">
        <v>529</v>
      </c>
      <c r="L522" s="81" t="s">
        <v>1839</v>
      </c>
      <c r="M522" s="81">
        <v>1473</v>
      </c>
      <c r="O522" s="81" t="s">
        <v>906</v>
      </c>
      <c r="P522" s="81" t="s">
        <v>907</v>
      </c>
      <c r="Q522" s="81">
        <v>4</v>
      </c>
      <c r="R522" s="81" t="s">
        <v>436</v>
      </c>
      <c r="S522" s="81" t="s">
        <v>1889</v>
      </c>
      <c r="T522" s="81">
        <v>1189</v>
      </c>
      <c r="V522" s="81" t="s">
        <v>908</v>
      </c>
      <c r="W522" s="81" t="s">
        <v>909</v>
      </c>
      <c r="X522" s="81">
        <v>12</v>
      </c>
      <c r="Y522" s="81" t="s">
        <v>529</v>
      </c>
      <c r="Z522" s="81" t="s">
        <v>1819</v>
      </c>
      <c r="AA522" s="81">
        <v>1505</v>
      </c>
      <c r="AC522" s="81" t="s">
        <v>948</v>
      </c>
      <c r="AD522" s="81" t="s">
        <v>985</v>
      </c>
      <c r="AE522" s="81">
        <v>6</v>
      </c>
      <c r="AF522" s="81" t="s">
        <v>529</v>
      </c>
      <c r="AG522" s="81" t="s">
        <v>1100</v>
      </c>
      <c r="AH522" s="81">
        <v>1027</v>
      </c>
      <c r="AJ522" s="81" t="s">
        <v>2269</v>
      </c>
      <c r="AK522" s="81" t="s">
        <v>767</v>
      </c>
      <c r="AL522" s="81">
        <v>4</v>
      </c>
      <c r="AM522" s="81" t="s">
        <v>436</v>
      </c>
      <c r="AN522" s="81" t="s">
        <v>1123</v>
      </c>
      <c r="AO522" s="81">
        <v>1392</v>
      </c>
      <c r="AQ522" s="81" t="s">
        <v>873</v>
      </c>
      <c r="AR522" s="81" t="s">
        <v>874</v>
      </c>
      <c r="AS522" s="81">
        <v>2</v>
      </c>
      <c r="AT522" s="81" t="s">
        <v>529</v>
      </c>
      <c r="AU522" s="81" t="s">
        <v>1824</v>
      </c>
      <c r="AV522" s="81">
        <v>1372</v>
      </c>
      <c r="AX522" s="81" t="s">
        <v>860</v>
      </c>
      <c r="AY522" s="81" t="s">
        <v>861</v>
      </c>
      <c r="AZ522" s="81">
        <v>12</v>
      </c>
      <c r="BA522" s="81" t="s">
        <v>436</v>
      </c>
      <c r="BB522" s="81" t="s">
        <v>1123</v>
      </c>
      <c r="BC522" s="81">
        <v>1392</v>
      </c>
      <c r="BE522" s="81" t="s">
        <v>838</v>
      </c>
      <c r="BF522" s="81" t="s">
        <v>839</v>
      </c>
      <c r="BG522" s="81">
        <v>2</v>
      </c>
      <c r="BH522" s="81" t="s">
        <v>529</v>
      </c>
      <c r="BI522" s="81" t="s">
        <v>1158</v>
      </c>
      <c r="BJ522" s="81">
        <v>1378</v>
      </c>
      <c r="BL522" s="81" t="s">
        <v>745</v>
      </c>
      <c r="BM522" s="81" t="s">
        <v>746</v>
      </c>
      <c r="BN522" s="81">
        <v>36</v>
      </c>
      <c r="BO522" s="81" t="s">
        <v>436</v>
      </c>
      <c r="BP522" s="81" t="s">
        <v>566</v>
      </c>
      <c r="BQ522" s="81">
        <v>1535</v>
      </c>
      <c r="BS522" s="81" t="s">
        <v>733</v>
      </c>
      <c r="BT522" s="81" t="s">
        <v>734</v>
      </c>
      <c r="BU522" s="81">
        <v>20</v>
      </c>
      <c r="BV522" s="81" t="s">
        <v>436</v>
      </c>
      <c r="BW522" s="81" t="s">
        <v>559</v>
      </c>
      <c r="BX522" s="81">
        <v>1529</v>
      </c>
      <c r="BZ522" s="81" t="s">
        <v>729</v>
      </c>
      <c r="CA522" s="81" t="s">
        <v>730</v>
      </c>
      <c r="CB522" s="81">
        <v>8</v>
      </c>
      <c r="CC522" s="81" t="s">
        <v>436</v>
      </c>
      <c r="CD522" s="81" t="s">
        <v>1165</v>
      </c>
      <c r="CE522" s="81">
        <v>1531</v>
      </c>
      <c r="CG522" s="81" t="s">
        <v>2269</v>
      </c>
      <c r="CH522" s="81" t="s">
        <v>767</v>
      </c>
      <c r="CI522" s="81">
        <v>4</v>
      </c>
      <c r="CJ522" s="81" t="s">
        <v>529</v>
      </c>
      <c r="CK522" s="81" t="s">
        <v>1120</v>
      </c>
      <c r="CL522" s="81">
        <v>1020</v>
      </c>
      <c r="CN522" s="81" t="s">
        <v>873</v>
      </c>
      <c r="CO522" s="81" t="s">
        <v>874</v>
      </c>
      <c r="CP522" s="81">
        <v>4</v>
      </c>
      <c r="CQ522" s="81" t="s">
        <v>529</v>
      </c>
      <c r="CR522" s="81" t="s">
        <v>1120</v>
      </c>
      <c r="CS522" s="81">
        <v>1020</v>
      </c>
      <c r="CU522" s="136" t="s">
        <v>820</v>
      </c>
      <c r="CV522" s="136" t="s">
        <v>821</v>
      </c>
      <c r="CW522" s="137">
        <v>4</v>
      </c>
      <c r="CX522" s="136" t="s">
        <v>529</v>
      </c>
      <c r="CY522" s="136" t="s">
        <v>1132</v>
      </c>
      <c r="CZ522" s="138">
        <v>1081</v>
      </c>
      <c r="DB522" s="136" t="s">
        <v>804</v>
      </c>
      <c r="DC522" s="136" t="s">
        <v>805</v>
      </c>
      <c r="DD522" s="137">
        <v>12</v>
      </c>
      <c r="DE522" s="136" t="s">
        <v>437</v>
      </c>
      <c r="DF522" s="136" t="s">
        <v>1181</v>
      </c>
      <c r="DG522" s="144">
        <v>1044</v>
      </c>
      <c r="DI522" s="136" t="s">
        <v>768</v>
      </c>
      <c r="DJ522" s="136" t="s">
        <v>769</v>
      </c>
      <c r="DK522" s="137">
        <v>4</v>
      </c>
      <c r="DL522" s="136" t="s">
        <v>437</v>
      </c>
      <c r="DM522" s="136" t="s">
        <v>1729</v>
      </c>
      <c r="DN522" s="144">
        <v>1191</v>
      </c>
    </row>
    <row r="523" spans="1:118" x14ac:dyDescent="0.25">
      <c r="A523" s="81" t="s">
        <v>887</v>
      </c>
      <c r="B523" s="81" t="s">
        <v>888</v>
      </c>
      <c r="C523" s="81">
        <v>4</v>
      </c>
      <c r="D523" s="81" t="s">
        <v>436</v>
      </c>
      <c r="E523" s="81" t="s">
        <v>1228</v>
      </c>
      <c r="F523" s="81">
        <v>1274</v>
      </c>
      <c r="H523" s="81" t="s">
        <v>733</v>
      </c>
      <c r="I523" s="81" t="s">
        <v>734</v>
      </c>
      <c r="J523" s="81">
        <v>6</v>
      </c>
      <c r="K523" s="81" t="s">
        <v>529</v>
      </c>
      <c r="L523" s="81" t="s">
        <v>1839</v>
      </c>
      <c r="M523" s="81">
        <v>1473</v>
      </c>
      <c r="O523" s="81" t="s">
        <v>765</v>
      </c>
      <c r="P523" s="81" t="s">
        <v>766</v>
      </c>
      <c r="Q523" s="81">
        <v>12</v>
      </c>
      <c r="R523" s="81" t="s">
        <v>436</v>
      </c>
      <c r="S523" s="81" t="s">
        <v>1889</v>
      </c>
      <c r="T523" s="81">
        <v>1189</v>
      </c>
      <c r="V523" s="81" t="s">
        <v>814</v>
      </c>
      <c r="W523" s="81" t="s">
        <v>815</v>
      </c>
      <c r="X523" s="81">
        <v>12</v>
      </c>
      <c r="Y523" s="81" t="s">
        <v>529</v>
      </c>
      <c r="Z523" s="81" t="s">
        <v>1819</v>
      </c>
      <c r="AA523" s="81">
        <v>1505</v>
      </c>
      <c r="AC523" s="81" t="s">
        <v>932</v>
      </c>
      <c r="AD523" s="81" t="s">
        <v>933</v>
      </c>
      <c r="AE523" s="81">
        <v>6</v>
      </c>
      <c r="AF523" s="81" t="s">
        <v>529</v>
      </c>
      <c r="AG523" s="81" t="s">
        <v>1770</v>
      </c>
      <c r="AH523" s="81">
        <v>1037</v>
      </c>
      <c r="AJ523" s="81" t="s">
        <v>768</v>
      </c>
      <c r="AK523" s="81" t="s">
        <v>769</v>
      </c>
      <c r="AL523" s="81">
        <v>4</v>
      </c>
      <c r="AM523" s="81" t="s">
        <v>436</v>
      </c>
      <c r="AN523" s="81" t="s">
        <v>1123</v>
      </c>
      <c r="AO523" s="81">
        <v>1392</v>
      </c>
      <c r="AQ523" s="81" t="s">
        <v>772</v>
      </c>
      <c r="AR523" s="81" t="s">
        <v>773</v>
      </c>
      <c r="AS523" s="81">
        <v>4</v>
      </c>
      <c r="AT523" s="81" t="s">
        <v>529</v>
      </c>
      <c r="AU523" s="81" t="s">
        <v>1824</v>
      </c>
      <c r="AV523" s="81">
        <v>1372</v>
      </c>
      <c r="AX523" s="81" t="s">
        <v>860</v>
      </c>
      <c r="AY523" s="81" t="s">
        <v>861</v>
      </c>
      <c r="AZ523" s="81">
        <v>12</v>
      </c>
      <c r="BA523" s="81" t="s">
        <v>529</v>
      </c>
      <c r="BB523" s="81" t="s">
        <v>2110</v>
      </c>
      <c r="BC523" s="81">
        <v>1073</v>
      </c>
      <c r="BE523" s="81" t="s">
        <v>871</v>
      </c>
      <c r="BF523" s="81" t="s">
        <v>872</v>
      </c>
      <c r="BG523" s="81">
        <v>6</v>
      </c>
      <c r="BH523" s="81" t="s">
        <v>529</v>
      </c>
      <c r="BI523" s="81" t="s">
        <v>1681</v>
      </c>
      <c r="BJ523" s="81">
        <v>1327</v>
      </c>
      <c r="BL523" s="81" t="s">
        <v>908</v>
      </c>
      <c r="BM523" s="81" t="s">
        <v>909</v>
      </c>
      <c r="BN523" s="81">
        <v>12</v>
      </c>
      <c r="BO523" s="81" t="s">
        <v>436</v>
      </c>
      <c r="BP523" s="81" t="s">
        <v>566</v>
      </c>
      <c r="BQ523" s="81">
        <v>1535</v>
      </c>
      <c r="BS523" s="81" t="s">
        <v>729</v>
      </c>
      <c r="BT523" s="81" t="s">
        <v>730</v>
      </c>
      <c r="BU523" s="81">
        <v>10</v>
      </c>
      <c r="BV523" s="81" t="s">
        <v>436</v>
      </c>
      <c r="BW523" s="81" t="s">
        <v>559</v>
      </c>
      <c r="BX523" s="81">
        <v>1529</v>
      </c>
      <c r="BZ523" s="81" t="s">
        <v>852</v>
      </c>
      <c r="CA523" s="81" t="s">
        <v>853</v>
      </c>
      <c r="CB523" s="81">
        <v>12</v>
      </c>
      <c r="CC523" s="81" t="s">
        <v>436</v>
      </c>
      <c r="CD523" s="81" t="s">
        <v>1165</v>
      </c>
      <c r="CE523" s="81">
        <v>1531</v>
      </c>
      <c r="CG523" s="81" t="s">
        <v>873</v>
      </c>
      <c r="CH523" s="81" t="s">
        <v>874</v>
      </c>
      <c r="CI523" s="81">
        <v>8</v>
      </c>
      <c r="CJ523" s="81" t="s">
        <v>529</v>
      </c>
      <c r="CK523" s="81" t="s">
        <v>1120</v>
      </c>
      <c r="CL523" s="81">
        <v>1020</v>
      </c>
      <c r="CN523" s="81" t="s">
        <v>770</v>
      </c>
      <c r="CO523" s="81" t="s">
        <v>771</v>
      </c>
      <c r="CP523" s="81">
        <v>12</v>
      </c>
      <c r="CQ523" s="81" t="s">
        <v>529</v>
      </c>
      <c r="CR523" s="81" t="s">
        <v>1166</v>
      </c>
      <c r="CS523" s="81">
        <v>1283</v>
      </c>
      <c r="CU523" s="136" t="s">
        <v>820</v>
      </c>
      <c r="CV523" s="136" t="s">
        <v>821</v>
      </c>
      <c r="CW523" s="137">
        <v>4</v>
      </c>
      <c r="CX523" s="136" t="s">
        <v>436</v>
      </c>
      <c r="CY523" s="136" t="s">
        <v>2173</v>
      </c>
      <c r="CZ523" s="138">
        <v>1240</v>
      </c>
      <c r="DB523" s="136" t="s">
        <v>804</v>
      </c>
      <c r="DC523" s="136" t="s">
        <v>805</v>
      </c>
      <c r="DD523" s="137">
        <v>36</v>
      </c>
      <c r="DE523" s="136" t="s">
        <v>436</v>
      </c>
      <c r="DF523" s="136" t="s">
        <v>2406</v>
      </c>
      <c r="DG523" s="144">
        <v>1529</v>
      </c>
      <c r="DI523" s="136" t="s">
        <v>768</v>
      </c>
      <c r="DJ523" s="136" t="s">
        <v>769</v>
      </c>
      <c r="DK523" s="137">
        <v>4</v>
      </c>
      <c r="DL523" s="136" t="s">
        <v>436</v>
      </c>
      <c r="DM523" s="136" t="s">
        <v>2310</v>
      </c>
      <c r="DN523" s="144">
        <v>1160</v>
      </c>
    </row>
    <row r="524" spans="1:118" x14ac:dyDescent="0.25">
      <c r="A524" s="81" t="s">
        <v>864</v>
      </c>
      <c r="B524" s="81" t="s">
        <v>865</v>
      </c>
      <c r="C524" s="81">
        <v>4</v>
      </c>
      <c r="D524" s="81" t="s">
        <v>436</v>
      </c>
      <c r="E524" s="81" t="s">
        <v>1228</v>
      </c>
      <c r="F524" s="81">
        <v>1274</v>
      </c>
      <c r="H524" s="81" t="s">
        <v>729</v>
      </c>
      <c r="I524" s="81" t="s">
        <v>730</v>
      </c>
      <c r="J524" s="81">
        <v>6</v>
      </c>
      <c r="K524" s="81" t="s">
        <v>529</v>
      </c>
      <c r="L524" s="81" t="s">
        <v>1839</v>
      </c>
      <c r="M524" s="81">
        <v>1473</v>
      </c>
      <c r="O524" s="81" t="s">
        <v>954</v>
      </c>
      <c r="P524" s="81" t="s">
        <v>955</v>
      </c>
      <c r="Q524" s="81">
        <v>8</v>
      </c>
      <c r="R524" s="81" t="s">
        <v>436</v>
      </c>
      <c r="S524" s="81" t="s">
        <v>1889</v>
      </c>
      <c r="T524" s="81">
        <v>1189</v>
      </c>
      <c r="V524" s="81" t="s">
        <v>895</v>
      </c>
      <c r="W524" s="81" t="s">
        <v>896</v>
      </c>
      <c r="X524" s="81">
        <v>12</v>
      </c>
      <c r="Y524" s="81" t="s">
        <v>529</v>
      </c>
      <c r="Z524" s="81" t="s">
        <v>1819</v>
      </c>
      <c r="AA524" s="81">
        <v>1505</v>
      </c>
      <c r="AC524" s="81" t="s">
        <v>804</v>
      </c>
      <c r="AD524" s="81" t="s">
        <v>805</v>
      </c>
      <c r="AE524" s="81">
        <v>36</v>
      </c>
      <c r="AF524" s="81" t="s">
        <v>529</v>
      </c>
      <c r="AG524" s="81" t="s">
        <v>1100</v>
      </c>
      <c r="AH524" s="81">
        <v>1027</v>
      </c>
      <c r="AJ524" s="81" t="s">
        <v>729</v>
      </c>
      <c r="AK524" s="81" t="s">
        <v>730</v>
      </c>
      <c r="AL524" s="81">
        <v>4</v>
      </c>
      <c r="AM524" s="81" t="s">
        <v>436</v>
      </c>
      <c r="AN524" s="81" t="s">
        <v>1123</v>
      </c>
      <c r="AO524" s="81">
        <v>1392</v>
      </c>
      <c r="AQ524" s="81" t="s">
        <v>816</v>
      </c>
      <c r="AR524" s="81" t="s">
        <v>817</v>
      </c>
      <c r="AS524" s="81">
        <v>4</v>
      </c>
      <c r="AT524" s="81" t="s">
        <v>529</v>
      </c>
      <c r="AU524" s="81" t="s">
        <v>1824</v>
      </c>
      <c r="AV524" s="81">
        <v>1372</v>
      </c>
      <c r="AX524" s="81" t="s">
        <v>860</v>
      </c>
      <c r="AY524" s="81" t="s">
        <v>861</v>
      </c>
      <c r="AZ524" s="81">
        <v>12</v>
      </c>
      <c r="BA524" s="81" t="s">
        <v>436</v>
      </c>
      <c r="BB524" s="81" t="s">
        <v>1124</v>
      </c>
      <c r="BC524" s="81">
        <v>1013</v>
      </c>
      <c r="BE524" s="81" t="s">
        <v>847</v>
      </c>
      <c r="BF524" s="81" t="s">
        <v>848</v>
      </c>
      <c r="BG524" s="81">
        <v>6</v>
      </c>
      <c r="BH524" s="81" t="s">
        <v>529</v>
      </c>
      <c r="BI524" s="81" t="s">
        <v>1681</v>
      </c>
      <c r="BJ524" s="81">
        <v>1327</v>
      </c>
      <c r="BL524" s="81" t="s">
        <v>2230</v>
      </c>
      <c r="BM524" s="81" t="s">
        <v>866</v>
      </c>
      <c r="BN524" s="81">
        <v>12</v>
      </c>
      <c r="BO524" s="81" t="s">
        <v>529</v>
      </c>
      <c r="BP524" s="81" t="s">
        <v>1139</v>
      </c>
      <c r="BQ524" s="81">
        <v>1027</v>
      </c>
      <c r="BS524" s="81" t="s">
        <v>729</v>
      </c>
      <c r="BT524" s="81" t="s">
        <v>730</v>
      </c>
      <c r="BU524" s="81">
        <v>20</v>
      </c>
      <c r="BV524" s="81" t="s">
        <v>437</v>
      </c>
      <c r="BW524" s="81" t="s">
        <v>2169</v>
      </c>
      <c r="BX524" s="81">
        <v>1565</v>
      </c>
      <c r="BZ524" s="81" t="s">
        <v>772</v>
      </c>
      <c r="CA524" s="81" t="s">
        <v>773</v>
      </c>
      <c r="CB524" s="81">
        <v>4</v>
      </c>
      <c r="CC524" s="81" t="s">
        <v>529</v>
      </c>
      <c r="CD524" s="81" t="s">
        <v>1700</v>
      </c>
      <c r="CE524" s="81">
        <v>1181</v>
      </c>
      <c r="CG524" s="81" t="s">
        <v>772</v>
      </c>
      <c r="CH524" s="81" t="s">
        <v>773</v>
      </c>
      <c r="CI524" s="81">
        <v>4</v>
      </c>
      <c r="CJ524" s="81" t="s">
        <v>436</v>
      </c>
      <c r="CK524" s="81" t="s">
        <v>1114</v>
      </c>
      <c r="CL524" s="81">
        <v>1011</v>
      </c>
      <c r="CN524" s="81" t="s">
        <v>772</v>
      </c>
      <c r="CO524" s="81" t="s">
        <v>773</v>
      </c>
      <c r="CP524" s="81">
        <v>12</v>
      </c>
      <c r="CQ524" s="81" t="s">
        <v>529</v>
      </c>
      <c r="CR524" s="81" t="s">
        <v>1166</v>
      </c>
      <c r="CS524" s="81">
        <v>1283</v>
      </c>
      <c r="CU524" s="136" t="s">
        <v>944</v>
      </c>
      <c r="CV524" s="136" t="s">
        <v>945</v>
      </c>
      <c r="CW524" s="137">
        <v>6</v>
      </c>
      <c r="CX524" s="136" t="s">
        <v>1173</v>
      </c>
      <c r="CY524" s="136" t="s">
        <v>1174</v>
      </c>
      <c r="CZ524" s="138">
        <v>0</v>
      </c>
      <c r="DB524" s="136" t="s">
        <v>804</v>
      </c>
      <c r="DC524" s="136" t="s">
        <v>805</v>
      </c>
      <c r="DD524" s="137">
        <v>24</v>
      </c>
      <c r="DE524" s="136" t="s">
        <v>529</v>
      </c>
      <c r="DF524" s="136" t="s">
        <v>1100</v>
      </c>
      <c r="DG524" s="144">
        <v>1027</v>
      </c>
      <c r="DI524" s="136" t="s">
        <v>768</v>
      </c>
      <c r="DJ524" s="136" t="s">
        <v>769</v>
      </c>
      <c r="DK524" s="137">
        <v>6</v>
      </c>
      <c r="DL524" s="136" t="s">
        <v>436</v>
      </c>
      <c r="DM524" s="136" t="s">
        <v>2409</v>
      </c>
      <c r="DN524" s="144">
        <v>1013</v>
      </c>
    </row>
    <row r="525" spans="1:118" x14ac:dyDescent="0.25">
      <c r="A525" s="81" t="s">
        <v>743</v>
      </c>
      <c r="B525" s="81" t="s">
        <v>744</v>
      </c>
      <c r="C525" s="81">
        <v>12</v>
      </c>
      <c r="D525" s="81" t="s">
        <v>436</v>
      </c>
      <c r="E525" s="81" t="s">
        <v>1228</v>
      </c>
      <c r="F525" s="81">
        <v>1274</v>
      </c>
      <c r="H525" s="81" t="s">
        <v>1056</v>
      </c>
      <c r="I525" s="81" t="s">
        <v>1057</v>
      </c>
      <c r="J525" s="81">
        <v>1</v>
      </c>
      <c r="K525" s="81" t="s">
        <v>436</v>
      </c>
      <c r="L525" s="81" t="s">
        <v>1688</v>
      </c>
      <c r="M525" s="81">
        <v>1453</v>
      </c>
      <c r="O525" s="81" t="s">
        <v>751</v>
      </c>
      <c r="P525" s="81" t="s">
        <v>752</v>
      </c>
      <c r="Q525" s="81">
        <v>12</v>
      </c>
      <c r="R525" s="81" t="s">
        <v>529</v>
      </c>
      <c r="S525" s="81" t="s">
        <v>1220</v>
      </c>
      <c r="T525" s="81">
        <v>1212</v>
      </c>
      <c r="V525" s="81" t="s">
        <v>747</v>
      </c>
      <c r="W525" s="81" t="s">
        <v>748</v>
      </c>
      <c r="X525" s="81">
        <v>12</v>
      </c>
      <c r="Y525" s="81" t="s">
        <v>529</v>
      </c>
      <c r="Z525" s="81" t="s">
        <v>1819</v>
      </c>
      <c r="AA525" s="81">
        <v>1505</v>
      </c>
      <c r="AC525" s="81" t="s">
        <v>1043</v>
      </c>
      <c r="AD525" s="81" t="s">
        <v>1044</v>
      </c>
      <c r="AE525" s="81">
        <v>36</v>
      </c>
      <c r="AF525" s="81" t="s">
        <v>529</v>
      </c>
      <c r="AG525" s="81" t="s">
        <v>1213</v>
      </c>
      <c r="AH525" s="81">
        <v>1472</v>
      </c>
      <c r="AJ525" s="81" t="s">
        <v>745</v>
      </c>
      <c r="AK525" s="81" t="s">
        <v>746</v>
      </c>
      <c r="AL525" s="81">
        <v>12</v>
      </c>
      <c r="AM525" s="81" t="s">
        <v>436</v>
      </c>
      <c r="AN525" s="81" t="s">
        <v>1123</v>
      </c>
      <c r="AO525" s="81">
        <v>1392</v>
      </c>
      <c r="AQ525" s="81" t="s">
        <v>743</v>
      </c>
      <c r="AR525" s="81" t="s">
        <v>744</v>
      </c>
      <c r="AS525" s="81">
        <v>12</v>
      </c>
      <c r="AT525" s="81" t="s">
        <v>529</v>
      </c>
      <c r="AU525" s="81" t="s">
        <v>1824</v>
      </c>
      <c r="AV525" s="81">
        <v>1372</v>
      </c>
      <c r="AX525" s="81" t="s">
        <v>860</v>
      </c>
      <c r="AY525" s="81" t="s">
        <v>861</v>
      </c>
      <c r="AZ525" s="81">
        <v>168</v>
      </c>
      <c r="BA525" s="81" t="s">
        <v>1173</v>
      </c>
      <c r="BB525" s="81" t="s">
        <v>1174</v>
      </c>
      <c r="BC525" s="81">
        <v>0</v>
      </c>
      <c r="BE525" s="81" t="s">
        <v>862</v>
      </c>
      <c r="BF525" s="81" t="s">
        <v>863</v>
      </c>
      <c r="BG525" s="81">
        <v>4</v>
      </c>
      <c r="BH525" s="81" t="s">
        <v>529</v>
      </c>
      <c r="BI525" s="81" t="s">
        <v>1681</v>
      </c>
      <c r="BJ525" s="81">
        <v>1327</v>
      </c>
      <c r="BL525" s="81" t="s">
        <v>2263</v>
      </c>
      <c r="BM525" s="81" t="s">
        <v>877</v>
      </c>
      <c r="BN525" s="81">
        <v>6</v>
      </c>
      <c r="BO525" s="81" t="s">
        <v>529</v>
      </c>
      <c r="BP525" s="81" t="s">
        <v>1139</v>
      </c>
      <c r="BQ525" s="81">
        <v>1027</v>
      </c>
      <c r="BS525" s="81" t="s">
        <v>891</v>
      </c>
      <c r="BT525" s="81" t="s">
        <v>892</v>
      </c>
      <c r="BU525" s="81">
        <v>12</v>
      </c>
      <c r="BV525" s="81" t="s">
        <v>529</v>
      </c>
      <c r="BW525" s="81" t="s">
        <v>2176</v>
      </c>
      <c r="BX525" s="81">
        <v>1555</v>
      </c>
      <c r="BZ525" s="81" t="s">
        <v>816</v>
      </c>
      <c r="CA525" s="81" t="s">
        <v>817</v>
      </c>
      <c r="CB525" s="81">
        <v>4</v>
      </c>
      <c r="CC525" s="81" t="s">
        <v>529</v>
      </c>
      <c r="CD525" s="81" t="s">
        <v>1700</v>
      </c>
      <c r="CE525" s="81">
        <v>1181</v>
      </c>
      <c r="CG525" s="81" t="s">
        <v>816</v>
      </c>
      <c r="CH525" s="81" t="s">
        <v>817</v>
      </c>
      <c r="CI525" s="81">
        <v>4</v>
      </c>
      <c r="CJ525" s="81" t="s">
        <v>436</v>
      </c>
      <c r="CK525" s="81" t="s">
        <v>1114</v>
      </c>
      <c r="CL525" s="81">
        <v>1011</v>
      </c>
      <c r="CN525" s="81" t="s">
        <v>867</v>
      </c>
      <c r="CO525" s="81" t="s">
        <v>868</v>
      </c>
      <c r="CP525" s="81">
        <v>4</v>
      </c>
      <c r="CQ525" s="81" t="s">
        <v>437</v>
      </c>
      <c r="CR525" s="81" t="s">
        <v>2169</v>
      </c>
      <c r="CS525" s="81">
        <v>1565</v>
      </c>
      <c r="CU525" s="136" t="s">
        <v>930</v>
      </c>
      <c r="CV525" s="136" t="s">
        <v>931</v>
      </c>
      <c r="CW525" s="137">
        <v>8</v>
      </c>
      <c r="CX525" s="136" t="s">
        <v>2152</v>
      </c>
      <c r="CY525" s="136" t="s">
        <v>2364</v>
      </c>
      <c r="CZ525" s="138">
        <v>1593</v>
      </c>
      <c r="DB525" s="136" t="s">
        <v>804</v>
      </c>
      <c r="DC525" s="136" t="s">
        <v>805</v>
      </c>
      <c r="DD525" s="137">
        <v>48</v>
      </c>
      <c r="DE525" s="136" t="s">
        <v>529</v>
      </c>
      <c r="DF525" s="136" t="s">
        <v>1199</v>
      </c>
      <c r="DG525" s="144">
        <v>1001</v>
      </c>
      <c r="DI525" s="136" t="s">
        <v>768</v>
      </c>
      <c r="DJ525" s="136" t="s">
        <v>769</v>
      </c>
      <c r="DK525" s="137">
        <v>2</v>
      </c>
      <c r="DL525" s="136" t="s">
        <v>529</v>
      </c>
      <c r="DM525" s="136" t="s">
        <v>1115</v>
      </c>
      <c r="DN525" s="144">
        <v>1487</v>
      </c>
    </row>
    <row r="526" spans="1:118" x14ac:dyDescent="0.25">
      <c r="A526" s="81" t="s">
        <v>852</v>
      </c>
      <c r="B526" s="81" t="s">
        <v>853</v>
      </c>
      <c r="C526" s="81">
        <v>12</v>
      </c>
      <c r="D526" s="81" t="s">
        <v>436</v>
      </c>
      <c r="E526" s="81" t="s">
        <v>1228</v>
      </c>
      <c r="F526" s="81">
        <v>1274</v>
      </c>
      <c r="H526" s="81" t="s">
        <v>757</v>
      </c>
      <c r="I526" s="81" t="s">
        <v>758</v>
      </c>
      <c r="J526" s="81">
        <v>1</v>
      </c>
      <c r="K526" s="81" t="s">
        <v>436</v>
      </c>
      <c r="L526" s="81" t="s">
        <v>1688</v>
      </c>
      <c r="M526" s="81">
        <v>1453</v>
      </c>
      <c r="O526" s="81" t="s">
        <v>780</v>
      </c>
      <c r="P526" s="81" t="s">
        <v>781</v>
      </c>
      <c r="Q526" s="81">
        <v>12</v>
      </c>
      <c r="R526" s="81" t="s">
        <v>529</v>
      </c>
      <c r="S526" s="81" t="s">
        <v>1220</v>
      </c>
      <c r="T526" s="81">
        <v>1212</v>
      </c>
      <c r="V526" s="81" t="s">
        <v>745</v>
      </c>
      <c r="W526" s="81" t="s">
        <v>746</v>
      </c>
      <c r="X526" s="81">
        <v>12</v>
      </c>
      <c r="Y526" s="81" t="s">
        <v>529</v>
      </c>
      <c r="Z526" s="81" t="s">
        <v>1819</v>
      </c>
      <c r="AA526" s="81">
        <v>1505</v>
      </c>
      <c r="AC526" s="81" t="s">
        <v>770</v>
      </c>
      <c r="AD526" s="81" t="s">
        <v>771</v>
      </c>
      <c r="AE526" s="81">
        <v>6</v>
      </c>
      <c r="AF526" s="81" t="s">
        <v>437</v>
      </c>
      <c r="AG526" s="81" t="s">
        <v>1101</v>
      </c>
      <c r="AH526" s="81">
        <v>1003</v>
      </c>
      <c r="AJ526" s="81" t="s">
        <v>761</v>
      </c>
      <c r="AK526" s="81" t="s">
        <v>762</v>
      </c>
      <c r="AL526" s="81">
        <v>2</v>
      </c>
      <c r="AM526" s="81" t="s">
        <v>436</v>
      </c>
      <c r="AN526" s="81" t="s">
        <v>1124</v>
      </c>
      <c r="AO526" s="81">
        <v>1013</v>
      </c>
      <c r="AQ526" s="81" t="s">
        <v>757</v>
      </c>
      <c r="AR526" s="81" t="s">
        <v>758</v>
      </c>
      <c r="AS526" s="81">
        <v>12</v>
      </c>
      <c r="AT526" s="81" t="s">
        <v>436</v>
      </c>
      <c r="AU526" s="81" t="s">
        <v>1111</v>
      </c>
      <c r="AV526" s="81">
        <v>1211</v>
      </c>
      <c r="AX526" s="81" t="s">
        <v>1794</v>
      </c>
      <c r="AY526" s="81" t="s">
        <v>1452</v>
      </c>
      <c r="AZ526" s="81">
        <v>1</v>
      </c>
      <c r="BA526" s="81" t="s">
        <v>436</v>
      </c>
      <c r="BB526" s="81" t="s">
        <v>2072</v>
      </c>
      <c r="BC526" s="81">
        <v>1562</v>
      </c>
      <c r="BE526" s="81" t="s">
        <v>768</v>
      </c>
      <c r="BF526" s="81" t="s">
        <v>769</v>
      </c>
      <c r="BG526" s="81">
        <v>4</v>
      </c>
      <c r="BH526" s="81" t="s">
        <v>529</v>
      </c>
      <c r="BI526" s="81" t="s">
        <v>1681</v>
      </c>
      <c r="BJ526" s="81">
        <v>1327</v>
      </c>
      <c r="BL526" s="81" t="s">
        <v>871</v>
      </c>
      <c r="BM526" s="81" t="s">
        <v>872</v>
      </c>
      <c r="BN526" s="81">
        <v>6</v>
      </c>
      <c r="BO526" s="81" t="s">
        <v>529</v>
      </c>
      <c r="BP526" s="81" t="s">
        <v>1139</v>
      </c>
      <c r="BQ526" s="81">
        <v>1027</v>
      </c>
      <c r="BS526" s="81" t="s">
        <v>908</v>
      </c>
      <c r="BT526" s="81" t="s">
        <v>909</v>
      </c>
      <c r="BU526" s="81">
        <v>2</v>
      </c>
      <c r="BV526" s="81" t="s">
        <v>529</v>
      </c>
      <c r="BW526" s="81" t="s">
        <v>2176</v>
      </c>
      <c r="BX526" s="81">
        <v>1555</v>
      </c>
      <c r="BZ526" s="81" t="s">
        <v>753</v>
      </c>
      <c r="CA526" s="81" t="s">
        <v>754</v>
      </c>
      <c r="CB526" s="81">
        <v>12</v>
      </c>
      <c r="CC526" s="81" t="s">
        <v>529</v>
      </c>
      <c r="CD526" s="81" t="s">
        <v>1819</v>
      </c>
      <c r="CE526" s="81">
        <v>1505</v>
      </c>
      <c r="CG526" s="81" t="s">
        <v>891</v>
      </c>
      <c r="CH526" s="81" t="s">
        <v>892</v>
      </c>
      <c r="CI526" s="81">
        <v>12</v>
      </c>
      <c r="CJ526" s="81" t="s">
        <v>436</v>
      </c>
      <c r="CK526" s="81" t="s">
        <v>1114</v>
      </c>
      <c r="CL526" s="81">
        <v>1011</v>
      </c>
      <c r="CN526" s="81" t="s">
        <v>820</v>
      </c>
      <c r="CO526" s="81" t="s">
        <v>821</v>
      </c>
      <c r="CP526" s="81">
        <v>10</v>
      </c>
      <c r="CQ526" s="81" t="s">
        <v>529</v>
      </c>
      <c r="CR526" s="81" t="s">
        <v>1871</v>
      </c>
      <c r="CS526" s="81">
        <v>1001</v>
      </c>
      <c r="CU526" s="136" t="s">
        <v>800</v>
      </c>
      <c r="CV526" s="136" t="s">
        <v>801</v>
      </c>
      <c r="CW526" s="137">
        <v>6</v>
      </c>
      <c r="CX526" s="136" t="s">
        <v>1173</v>
      </c>
      <c r="CY526" s="136" t="s">
        <v>1174</v>
      </c>
      <c r="CZ526" s="138">
        <v>0</v>
      </c>
      <c r="DB526" s="136" t="s">
        <v>804</v>
      </c>
      <c r="DC526" s="136" t="s">
        <v>805</v>
      </c>
      <c r="DD526" s="137">
        <v>12</v>
      </c>
      <c r="DE526" s="136" t="s">
        <v>436</v>
      </c>
      <c r="DF526" s="136" t="s">
        <v>1215</v>
      </c>
      <c r="DG526" s="144">
        <v>1102</v>
      </c>
      <c r="DI526" s="136" t="s">
        <v>768</v>
      </c>
      <c r="DJ526" s="136" t="s">
        <v>769</v>
      </c>
      <c r="DK526" s="137">
        <v>6</v>
      </c>
      <c r="DL526" s="136" t="s">
        <v>529</v>
      </c>
      <c r="DM526" s="136" t="s">
        <v>1157</v>
      </c>
      <c r="DN526" s="144">
        <v>1399</v>
      </c>
    </row>
    <row r="527" spans="1:118" x14ac:dyDescent="0.25">
      <c r="A527" s="81" t="s">
        <v>780</v>
      </c>
      <c r="B527" s="81" t="s">
        <v>781</v>
      </c>
      <c r="C527" s="81">
        <v>12</v>
      </c>
      <c r="D527" s="81" t="s">
        <v>436</v>
      </c>
      <c r="E527" s="81" t="s">
        <v>1228</v>
      </c>
      <c r="F527" s="81">
        <v>1274</v>
      </c>
      <c r="H527" s="81" t="s">
        <v>988</v>
      </c>
      <c r="I527" s="81" t="s">
        <v>989</v>
      </c>
      <c r="J527" s="81">
        <v>2</v>
      </c>
      <c r="K527" s="81" t="s">
        <v>436</v>
      </c>
      <c r="L527" s="81" t="s">
        <v>1688</v>
      </c>
      <c r="M527" s="81">
        <v>1453</v>
      </c>
      <c r="O527" s="81" t="s">
        <v>804</v>
      </c>
      <c r="P527" s="81" t="s">
        <v>805</v>
      </c>
      <c r="Q527" s="81">
        <v>12</v>
      </c>
      <c r="R527" s="81" t="s">
        <v>529</v>
      </c>
      <c r="S527" s="81" t="s">
        <v>1220</v>
      </c>
      <c r="T527" s="81">
        <v>1212</v>
      </c>
      <c r="V527" s="81" t="s">
        <v>2320</v>
      </c>
      <c r="W527" s="81" t="s">
        <v>1059</v>
      </c>
      <c r="X527" s="81">
        <v>12</v>
      </c>
      <c r="Y527" s="81" t="s">
        <v>529</v>
      </c>
      <c r="Z527" s="81" t="s">
        <v>1819</v>
      </c>
      <c r="AA527" s="81">
        <v>1505</v>
      </c>
      <c r="AC527" s="81" t="s">
        <v>948</v>
      </c>
      <c r="AD527" s="81" t="s">
        <v>985</v>
      </c>
      <c r="AE527" s="81">
        <v>6</v>
      </c>
      <c r="AF527" s="81" t="s">
        <v>436</v>
      </c>
      <c r="AG527" s="81" t="s">
        <v>1695</v>
      </c>
      <c r="AH527" s="81">
        <v>1390</v>
      </c>
      <c r="AJ527" s="81" t="s">
        <v>2230</v>
      </c>
      <c r="AK527" s="81" t="s">
        <v>866</v>
      </c>
      <c r="AL527" s="81">
        <v>6</v>
      </c>
      <c r="AM527" s="81" t="s">
        <v>436</v>
      </c>
      <c r="AN527" s="81" t="s">
        <v>1124</v>
      </c>
      <c r="AO527" s="81">
        <v>1013</v>
      </c>
      <c r="AQ527" s="81" t="s">
        <v>765</v>
      </c>
      <c r="AR527" s="81" t="s">
        <v>766</v>
      </c>
      <c r="AS527" s="81">
        <v>6</v>
      </c>
      <c r="AT527" s="81" t="s">
        <v>436</v>
      </c>
      <c r="AU527" s="81" t="s">
        <v>1111</v>
      </c>
      <c r="AV527" s="81">
        <v>1211</v>
      </c>
      <c r="AX527" s="81" t="s">
        <v>864</v>
      </c>
      <c r="AY527" s="81" t="s">
        <v>865</v>
      </c>
      <c r="AZ527" s="81">
        <v>2</v>
      </c>
      <c r="BA527" s="81" t="s">
        <v>436</v>
      </c>
      <c r="BB527" s="81" t="s">
        <v>2072</v>
      </c>
      <c r="BC527" s="81">
        <v>1562</v>
      </c>
      <c r="BE527" s="81" t="s">
        <v>733</v>
      </c>
      <c r="BF527" s="81" t="s">
        <v>734</v>
      </c>
      <c r="BG527" s="81">
        <v>4</v>
      </c>
      <c r="BH527" s="81" t="s">
        <v>529</v>
      </c>
      <c r="BI527" s="81" t="s">
        <v>1681</v>
      </c>
      <c r="BJ527" s="81">
        <v>1327</v>
      </c>
      <c r="BL527" s="81" t="s">
        <v>847</v>
      </c>
      <c r="BM527" s="81" t="s">
        <v>848</v>
      </c>
      <c r="BN527" s="81">
        <v>18</v>
      </c>
      <c r="BO527" s="81" t="s">
        <v>529</v>
      </c>
      <c r="BP527" s="81" t="s">
        <v>1139</v>
      </c>
      <c r="BQ527" s="81">
        <v>1027</v>
      </c>
      <c r="BS527" s="81" t="s">
        <v>852</v>
      </c>
      <c r="BT527" s="81" t="s">
        <v>853</v>
      </c>
      <c r="BU527" s="81">
        <v>12</v>
      </c>
      <c r="BV527" s="81" t="s">
        <v>436</v>
      </c>
      <c r="BW527" s="81" t="s">
        <v>719</v>
      </c>
      <c r="BX527" s="81">
        <v>1540</v>
      </c>
      <c r="BZ527" s="81" t="s">
        <v>862</v>
      </c>
      <c r="CA527" s="81" t="s">
        <v>863</v>
      </c>
      <c r="CB527" s="81">
        <v>4</v>
      </c>
      <c r="CC527" s="81" t="s">
        <v>529</v>
      </c>
      <c r="CD527" s="81" t="s">
        <v>1819</v>
      </c>
      <c r="CE527" s="81">
        <v>1505</v>
      </c>
      <c r="CG527" s="81" t="s">
        <v>897</v>
      </c>
      <c r="CH527" s="81" t="s">
        <v>898</v>
      </c>
      <c r="CI527" s="81">
        <v>4</v>
      </c>
      <c r="CJ527" s="81" t="s">
        <v>437</v>
      </c>
      <c r="CK527" s="81" t="s">
        <v>1187</v>
      </c>
      <c r="CL527" s="81">
        <v>1003</v>
      </c>
      <c r="CN527" s="81" t="s">
        <v>733</v>
      </c>
      <c r="CO527" s="81" t="s">
        <v>734</v>
      </c>
      <c r="CP527" s="81">
        <v>4</v>
      </c>
      <c r="CQ527" s="81" t="s">
        <v>436</v>
      </c>
      <c r="CR527" s="81" t="s">
        <v>2221</v>
      </c>
      <c r="CS527" s="81">
        <v>1392</v>
      </c>
      <c r="CU527" s="136" t="s">
        <v>889</v>
      </c>
      <c r="CV527" s="136" t="s">
        <v>890</v>
      </c>
      <c r="CW527" s="137">
        <v>2</v>
      </c>
      <c r="CX527" s="136" t="s">
        <v>2152</v>
      </c>
      <c r="CY527" s="136" t="s">
        <v>2364</v>
      </c>
      <c r="CZ527" s="138">
        <v>1593</v>
      </c>
      <c r="DB527" s="136" t="s">
        <v>804</v>
      </c>
      <c r="DC527" s="136" t="s">
        <v>805</v>
      </c>
      <c r="DD527" s="137">
        <v>12</v>
      </c>
      <c r="DE527" s="136" t="s">
        <v>529</v>
      </c>
      <c r="DF527" s="136" t="s">
        <v>1213</v>
      </c>
      <c r="DG527" s="144">
        <v>1472</v>
      </c>
      <c r="DI527" s="136" t="s">
        <v>768</v>
      </c>
      <c r="DJ527" s="136" t="s">
        <v>769</v>
      </c>
      <c r="DK527" s="137">
        <v>4</v>
      </c>
      <c r="DL527" s="136" t="s">
        <v>436</v>
      </c>
      <c r="DM527" s="136" t="s">
        <v>1110</v>
      </c>
      <c r="DN527" s="144">
        <v>1253</v>
      </c>
    </row>
    <row r="528" spans="1:118" x14ac:dyDescent="0.25">
      <c r="A528" s="81" t="s">
        <v>745</v>
      </c>
      <c r="B528" s="81" t="s">
        <v>746</v>
      </c>
      <c r="C528" s="81">
        <v>12</v>
      </c>
      <c r="D528" s="81" t="s">
        <v>436</v>
      </c>
      <c r="E528" s="81" t="s">
        <v>1228</v>
      </c>
      <c r="F528" s="81">
        <v>1274</v>
      </c>
      <c r="H528" s="81" t="s">
        <v>1041</v>
      </c>
      <c r="I528" s="81" t="s">
        <v>1042</v>
      </c>
      <c r="J528" s="81">
        <v>1</v>
      </c>
      <c r="K528" s="81" t="s">
        <v>436</v>
      </c>
      <c r="L528" s="81" t="s">
        <v>1688</v>
      </c>
      <c r="M528" s="81">
        <v>1453</v>
      </c>
      <c r="O528" s="81" t="s">
        <v>899</v>
      </c>
      <c r="P528" s="81" t="s">
        <v>900</v>
      </c>
      <c r="Q528" s="81">
        <v>4</v>
      </c>
      <c r="R528" s="81" t="s">
        <v>529</v>
      </c>
      <c r="S528" s="81" t="s">
        <v>1220</v>
      </c>
      <c r="T528" s="81">
        <v>1212</v>
      </c>
      <c r="V528" s="81" t="s">
        <v>788</v>
      </c>
      <c r="W528" s="81" t="s">
        <v>789</v>
      </c>
      <c r="X528" s="81">
        <v>12</v>
      </c>
      <c r="Y528" s="81" t="s">
        <v>529</v>
      </c>
      <c r="Z528" s="81" t="s">
        <v>1819</v>
      </c>
      <c r="AA528" s="81">
        <v>1505</v>
      </c>
      <c r="AC528" s="81" t="s">
        <v>948</v>
      </c>
      <c r="AD528" s="81" t="s">
        <v>985</v>
      </c>
      <c r="AE528" s="81">
        <v>6</v>
      </c>
      <c r="AF528" s="81" t="s">
        <v>529</v>
      </c>
      <c r="AG528" s="81" t="s">
        <v>1093</v>
      </c>
      <c r="AH528" s="81">
        <v>1089</v>
      </c>
      <c r="AJ528" s="81" t="s">
        <v>2263</v>
      </c>
      <c r="AK528" s="81" t="s">
        <v>877</v>
      </c>
      <c r="AL528" s="81">
        <v>6</v>
      </c>
      <c r="AM528" s="81" t="s">
        <v>436</v>
      </c>
      <c r="AN528" s="81" t="s">
        <v>1124</v>
      </c>
      <c r="AO528" s="81">
        <v>1013</v>
      </c>
      <c r="AQ528" s="81" t="s">
        <v>906</v>
      </c>
      <c r="AR528" s="81" t="s">
        <v>907</v>
      </c>
      <c r="AS528" s="81">
        <v>12</v>
      </c>
      <c r="AT528" s="81" t="s">
        <v>436</v>
      </c>
      <c r="AU528" s="81" t="s">
        <v>1111</v>
      </c>
      <c r="AV528" s="81">
        <v>1211</v>
      </c>
      <c r="AX528" s="81" t="s">
        <v>864</v>
      </c>
      <c r="AY528" s="81" t="s">
        <v>865</v>
      </c>
      <c r="AZ528" s="81">
        <v>4</v>
      </c>
      <c r="BA528" s="81" t="s">
        <v>437</v>
      </c>
      <c r="BB528" s="81" t="s">
        <v>2103</v>
      </c>
      <c r="BC528" s="81">
        <v>1506</v>
      </c>
      <c r="BE528" s="81" t="s">
        <v>729</v>
      </c>
      <c r="BF528" s="81" t="s">
        <v>730</v>
      </c>
      <c r="BG528" s="81">
        <v>4</v>
      </c>
      <c r="BH528" s="81" t="s">
        <v>529</v>
      </c>
      <c r="BI528" s="81" t="s">
        <v>1681</v>
      </c>
      <c r="BJ528" s="81">
        <v>1327</v>
      </c>
      <c r="BL528" s="81" t="s">
        <v>878</v>
      </c>
      <c r="BM528" s="81" t="s">
        <v>879</v>
      </c>
      <c r="BN528" s="81">
        <v>6</v>
      </c>
      <c r="BO528" s="81" t="s">
        <v>529</v>
      </c>
      <c r="BP528" s="81" t="s">
        <v>1139</v>
      </c>
      <c r="BQ528" s="81">
        <v>1027</v>
      </c>
      <c r="BS528" s="81" t="s">
        <v>922</v>
      </c>
      <c r="BT528" s="81" t="s">
        <v>923</v>
      </c>
      <c r="BU528" s="81">
        <v>1</v>
      </c>
      <c r="BV528" s="81" t="s">
        <v>436</v>
      </c>
      <c r="BW528" s="81" t="s">
        <v>719</v>
      </c>
      <c r="BX528" s="81">
        <v>1540</v>
      </c>
      <c r="BZ528" s="81" t="s">
        <v>770</v>
      </c>
      <c r="CA528" s="81" t="s">
        <v>771</v>
      </c>
      <c r="CB528" s="81">
        <v>4</v>
      </c>
      <c r="CC528" s="81" t="s">
        <v>529</v>
      </c>
      <c r="CD528" s="81" t="s">
        <v>1819</v>
      </c>
      <c r="CE528" s="81">
        <v>1505</v>
      </c>
      <c r="CG528" s="81" t="s">
        <v>906</v>
      </c>
      <c r="CH528" s="81" t="s">
        <v>907</v>
      </c>
      <c r="CI528" s="81">
        <v>4</v>
      </c>
      <c r="CJ528" s="81" t="s">
        <v>437</v>
      </c>
      <c r="CK528" s="81" t="s">
        <v>1187</v>
      </c>
      <c r="CL528" s="81">
        <v>1003</v>
      </c>
      <c r="CN528" s="81" t="s">
        <v>2260</v>
      </c>
      <c r="CO528" s="81" t="s">
        <v>2304</v>
      </c>
      <c r="CP528" s="81">
        <v>4</v>
      </c>
      <c r="CQ528" s="81" t="s">
        <v>529</v>
      </c>
      <c r="CR528" s="81" t="s">
        <v>1120</v>
      </c>
      <c r="CS528" s="81">
        <v>1020</v>
      </c>
      <c r="CU528" s="136" t="s">
        <v>820</v>
      </c>
      <c r="CV528" s="136" t="s">
        <v>821</v>
      </c>
      <c r="CW528" s="137">
        <v>24</v>
      </c>
      <c r="CX528" s="136" t="s">
        <v>1173</v>
      </c>
      <c r="CY528" s="136" t="s">
        <v>1174</v>
      </c>
      <c r="CZ528" s="138">
        <v>0</v>
      </c>
      <c r="DB528" s="136" t="s">
        <v>986</v>
      </c>
      <c r="DC528" s="136" t="s">
        <v>987</v>
      </c>
      <c r="DD528" s="137">
        <v>36</v>
      </c>
      <c r="DE528" s="136" t="s">
        <v>529</v>
      </c>
      <c r="DF528" s="136" t="s">
        <v>2309</v>
      </c>
      <c r="DG528" s="144">
        <v>1001</v>
      </c>
      <c r="DI528" s="136" t="s">
        <v>768</v>
      </c>
      <c r="DJ528" s="136" t="s">
        <v>769</v>
      </c>
      <c r="DK528" s="137">
        <v>6</v>
      </c>
      <c r="DL528" s="136" t="s">
        <v>437</v>
      </c>
      <c r="DM528" s="136" t="s">
        <v>718</v>
      </c>
      <c r="DN528" s="144">
        <v>1539</v>
      </c>
    </row>
    <row r="529" spans="1:118" x14ac:dyDescent="0.25">
      <c r="A529" s="81" t="s">
        <v>836</v>
      </c>
      <c r="B529" s="81" t="s">
        <v>837</v>
      </c>
      <c r="C529" s="81">
        <v>2</v>
      </c>
      <c r="D529" s="81" t="s">
        <v>436</v>
      </c>
      <c r="E529" s="81" t="s">
        <v>1228</v>
      </c>
      <c r="F529" s="81">
        <v>1274</v>
      </c>
      <c r="H529" s="81" t="s">
        <v>808</v>
      </c>
      <c r="I529" s="81" t="s">
        <v>809</v>
      </c>
      <c r="J529" s="81">
        <v>2</v>
      </c>
      <c r="K529" s="81" t="s">
        <v>436</v>
      </c>
      <c r="L529" s="81" t="s">
        <v>1688</v>
      </c>
      <c r="M529" s="81">
        <v>1453</v>
      </c>
      <c r="O529" s="81" t="s">
        <v>932</v>
      </c>
      <c r="P529" s="81" t="s">
        <v>933</v>
      </c>
      <c r="Q529" s="81">
        <v>4</v>
      </c>
      <c r="R529" s="81" t="s">
        <v>529</v>
      </c>
      <c r="S529" s="81" t="s">
        <v>1220</v>
      </c>
      <c r="T529" s="81">
        <v>1212</v>
      </c>
      <c r="V529" s="81" t="s">
        <v>1043</v>
      </c>
      <c r="W529" s="81" t="s">
        <v>1044</v>
      </c>
      <c r="X529" s="81">
        <v>12</v>
      </c>
      <c r="Y529" s="81" t="s">
        <v>437</v>
      </c>
      <c r="Z529" s="81" t="s">
        <v>1236</v>
      </c>
      <c r="AA529" s="81">
        <v>1506</v>
      </c>
      <c r="AC529" s="81" t="s">
        <v>948</v>
      </c>
      <c r="AD529" s="81" t="s">
        <v>985</v>
      </c>
      <c r="AE529" s="81">
        <v>6</v>
      </c>
      <c r="AF529" s="81" t="s">
        <v>436</v>
      </c>
      <c r="AG529" s="81" t="s">
        <v>2318</v>
      </c>
      <c r="AH529" s="81">
        <v>1117</v>
      </c>
      <c r="AJ529" s="81" t="s">
        <v>847</v>
      </c>
      <c r="AK529" s="81" t="s">
        <v>848</v>
      </c>
      <c r="AL529" s="81">
        <v>6</v>
      </c>
      <c r="AM529" s="81" t="s">
        <v>436</v>
      </c>
      <c r="AN529" s="81" t="s">
        <v>1124</v>
      </c>
      <c r="AO529" s="81">
        <v>1013</v>
      </c>
      <c r="AQ529" s="81" t="s">
        <v>772</v>
      </c>
      <c r="AR529" s="81" t="s">
        <v>773</v>
      </c>
      <c r="AS529" s="81">
        <v>12</v>
      </c>
      <c r="AT529" s="81" t="s">
        <v>436</v>
      </c>
      <c r="AU529" s="81" t="s">
        <v>1111</v>
      </c>
      <c r="AV529" s="81">
        <v>1211</v>
      </c>
      <c r="AX529" s="81" t="s">
        <v>864</v>
      </c>
      <c r="AY529" s="81" t="s">
        <v>865</v>
      </c>
      <c r="AZ529" s="81">
        <v>20</v>
      </c>
      <c r="BA529" s="81" t="s">
        <v>529</v>
      </c>
      <c r="BB529" s="81" t="s">
        <v>1175</v>
      </c>
      <c r="BC529" s="81">
        <v>1027</v>
      </c>
      <c r="BE529" s="81" t="s">
        <v>856</v>
      </c>
      <c r="BF529" s="81" t="s">
        <v>857</v>
      </c>
      <c r="BG529" s="81">
        <v>2</v>
      </c>
      <c r="BH529" s="81" t="s">
        <v>529</v>
      </c>
      <c r="BI529" s="81" t="s">
        <v>1681</v>
      </c>
      <c r="BJ529" s="81">
        <v>1327</v>
      </c>
      <c r="BL529" s="81" t="s">
        <v>852</v>
      </c>
      <c r="BM529" s="81" t="s">
        <v>853</v>
      </c>
      <c r="BN529" s="81">
        <v>24</v>
      </c>
      <c r="BO529" s="81" t="s">
        <v>529</v>
      </c>
      <c r="BP529" s="81" t="s">
        <v>1139</v>
      </c>
      <c r="BQ529" s="81">
        <v>1027</v>
      </c>
      <c r="BS529" s="81" t="s">
        <v>916</v>
      </c>
      <c r="BT529" s="81" t="s">
        <v>917</v>
      </c>
      <c r="BU529" s="81">
        <v>1</v>
      </c>
      <c r="BV529" s="81" t="s">
        <v>436</v>
      </c>
      <c r="BW529" s="81" t="s">
        <v>1714</v>
      </c>
      <c r="BX529" s="81">
        <v>1009</v>
      </c>
      <c r="BZ529" s="81" t="s">
        <v>832</v>
      </c>
      <c r="CA529" s="81" t="s">
        <v>833</v>
      </c>
      <c r="CB529" s="81">
        <v>2</v>
      </c>
      <c r="CC529" s="81" t="s">
        <v>529</v>
      </c>
      <c r="CD529" s="81" t="s">
        <v>1819</v>
      </c>
      <c r="CE529" s="81">
        <v>1505</v>
      </c>
      <c r="CG529" s="81" t="s">
        <v>832</v>
      </c>
      <c r="CH529" s="81" t="s">
        <v>833</v>
      </c>
      <c r="CI529" s="81">
        <v>4</v>
      </c>
      <c r="CJ529" s="81" t="s">
        <v>437</v>
      </c>
      <c r="CK529" s="81" t="s">
        <v>1187</v>
      </c>
      <c r="CL529" s="81">
        <v>1003</v>
      </c>
      <c r="CN529" s="81" t="s">
        <v>2260</v>
      </c>
      <c r="CO529" s="81" t="s">
        <v>2304</v>
      </c>
      <c r="CP529" s="81">
        <v>4</v>
      </c>
      <c r="CQ529" s="81" t="s">
        <v>529</v>
      </c>
      <c r="CR529" s="81" t="s">
        <v>1871</v>
      </c>
      <c r="CS529" s="81">
        <v>1001</v>
      </c>
      <c r="CU529" s="136" t="s">
        <v>818</v>
      </c>
      <c r="CV529" s="136" t="s">
        <v>819</v>
      </c>
      <c r="CW529" s="137">
        <v>4</v>
      </c>
      <c r="CX529" s="136" t="s">
        <v>529</v>
      </c>
      <c r="CY529" s="136" t="s">
        <v>1683</v>
      </c>
      <c r="CZ529" s="138">
        <v>1463</v>
      </c>
      <c r="DB529" s="136" t="s">
        <v>986</v>
      </c>
      <c r="DC529" s="136" t="s">
        <v>987</v>
      </c>
      <c r="DD529" s="137">
        <v>12</v>
      </c>
      <c r="DE529" s="136" t="s">
        <v>436</v>
      </c>
      <c r="DF529" s="136" t="s">
        <v>1148</v>
      </c>
      <c r="DG529" s="144">
        <v>1091</v>
      </c>
      <c r="DI529" s="136" t="s">
        <v>768</v>
      </c>
      <c r="DJ529" s="136" t="s">
        <v>769</v>
      </c>
      <c r="DK529" s="137">
        <v>4</v>
      </c>
      <c r="DL529" s="136" t="s">
        <v>529</v>
      </c>
      <c r="DM529" s="136" t="s">
        <v>1178</v>
      </c>
      <c r="DN529" s="144">
        <v>1431</v>
      </c>
    </row>
    <row r="530" spans="1:118" x14ac:dyDescent="0.25">
      <c r="A530" s="81" t="s">
        <v>1790</v>
      </c>
      <c r="B530" s="81" t="s">
        <v>1017</v>
      </c>
      <c r="C530" s="81">
        <v>4</v>
      </c>
      <c r="D530" s="81" t="s">
        <v>437</v>
      </c>
      <c r="E530" s="81" t="s">
        <v>1811</v>
      </c>
      <c r="F530" s="81">
        <v>1259</v>
      </c>
      <c r="H530" s="81" t="s">
        <v>979</v>
      </c>
      <c r="I530" s="81" t="s">
        <v>980</v>
      </c>
      <c r="J530" s="81">
        <v>2</v>
      </c>
      <c r="K530" s="81" t="s">
        <v>436</v>
      </c>
      <c r="L530" s="81" t="s">
        <v>1688</v>
      </c>
      <c r="M530" s="81">
        <v>1453</v>
      </c>
      <c r="O530" s="81" t="s">
        <v>1029</v>
      </c>
      <c r="P530" s="81" t="s">
        <v>1030</v>
      </c>
      <c r="Q530" s="81">
        <v>4</v>
      </c>
      <c r="R530" s="81" t="s">
        <v>529</v>
      </c>
      <c r="S530" s="81" t="s">
        <v>1220</v>
      </c>
      <c r="T530" s="81">
        <v>1212</v>
      </c>
      <c r="V530" s="81" t="s">
        <v>780</v>
      </c>
      <c r="W530" s="81" t="s">
        <v>781</v>
      </c>
      <c r="X530" s="81">
        <v>12</v>
      </c>
      <c r="Y530" s="81" t="s">
        <v>437</v>
      </c>
      <c r="Z530" s="81" t="s">
        <v>1236</v>
      </c>
      <c r="AA530" s="81">
        <v>1506</v>
      </c>
      <c r="AC530" s="81" t="s">
        <v>948</v>
      </c>
      <c r="AD530" s="81" t="s">
        <v>985</v>
      </c>
      <c r="AE530" s="81">
        <v>6</v>
      </c>
      <c r="AF530" s="81" t="s">
        <v>529</v>
      </c>
      <c r="AG530" s="81" t="s">
        <v>1759</v>
      </c>
      <c r="AH530" s="81">
        <v>1014</v>
      </c>
      <c r="AJ530" s="81" t="s">
        <v>765</v>
      </c>
      <c r="AK530" s="81" t="s">
        <v>766</v>
      </c>
      <c r="AL530" s="81">
        <v>6</v>
      </c>
      <c r="AM530" s="81" t="s">
        <v>436</v>
      </c>
      <c r="AN530" s="81" t="s">
        <v>1124</v>
      </c>
      <c r="AO530" s="81">
        <v>1013</v>
      </c>
      <c r="AQ530" s="81" t="s">
        <v>818</v>
      </c>
      <c r="AR530" s="81" t="s">
        <v>819</v>
      </c>
      <c r="AS530" s="81">
        <v>6</v>
      </c>
      <c r="AT530" s="81" t="s">
        <v>436</v>
      </c>
      <c r="AU530" s="81" t="s">
        <v>1111</v>
      </c>
      <c r="AV530" s="81">
        <v>1211</v>
      </c>
      <c r="AX530" s="81" t="s">
        <v>864</v>
      </c>
      <c r="AY530" s="81" t="s">
        <v>865</v>
      </c>
      <c r="AZ530" s="81">
        <v>60</v>
      </c>
      <c r="BA530" s="81" t="s">
        <v>436</v>
      </c>
      <c r="BB530" s="81" t="s">
        <v>1195</v>
      </c>
      <c r="BC530" s="81">
        <v>1237</v>
      </c>
      <c r="BE530" s="81" t="s">
        <v>858</v>
      </c>
      <c r="BF530" s="81" t="s">
        <v>859</v>
      </c>
      <c r="BG530" s="81">
        <v>2</v>
      </c>
      <c r="BH530" s="81" t="s">
        <v>529</v>
      </c>
      <c r="BI530" s="81" t="s">
        <v>1681</v>
      </c>
      <c r="BJ530" s="81">
        <v>1327</v>
      </c>
      <c r="BL530" s="81" t="s">
        <v>946</v>
      </c>
      <c r="BM530" s="81" t="s">
        <v>947</v>
      </c>
      <c r="BN530" s="81">
        <v>12</v>
      </c>
      <c r="BO530" s="81" t="s">
        <v>529</v>
      </c>
      <c r="BP530" s="81" t="s">
        <v>1139</v>
      </c>
      <c r="BQ530" s="81">
        <v>1027</v>
      </c>
      <c r="BS530" s="81" t="s">
        <v>826</v>
      </c>
      <c r="BT530" s="81" t="s">
        <v>827</v>
      </c>
      <c r="BU530" s="81">
        <v>4</v>
      </c>
      <c r="BV530" s="81" t="s">
        <v>436</v>
      </c>
      <c r="BW530" s="81" t="s">
        <v>1714</v>
      </c>
      <c r="BX530" s="81">
        <v>1009</v>
      </c>
      <c r="BZ530" s="81" t="s">
        <v>856</v>
      </c>
      <c r="CA530" s="81" t="s">
        <v>857</v>
      </c>
      <c r="CB530" s="81">
        <v>2</v>
      </c>
      <c r="CC530" s="81" t="s">
        <v>529</v>
      </c>
      <c r="CD530" s="81" t="s">
        <v>1819</v>
      </c>
      <c r="CE530" s="81">
        <v>1505</v>
      </c>
      <c r="CG530" s="81" t="s">
        <v>906</v>
      </c>
      <c r="CH530" s="81" t="s">
        <v>907</v>
      </c>
      <c r="CI530" s="81">
        <v>4</v>
      </c>
      <c r="CJ530" s="81" t="s">
        <v>437</v>
      </c>
      <c r="CK530" s="81" t="s">
        <v>1191</v>
      </c>
      <c r="CL530" s="81">
        <v>1029</v>
      </c>
      <c r="CN530" s="81" t="s">
        <v>2319</v>
      </c>
      <c r="CO530" s="81" t="s">
        <v>844</v>
      </c>
      <c r="CP530" s="81">
        <v>4</v>
      </c>
      <c r="CQ530" s="81" t="s">
        <v>436</v>
      </c>
      <c r="CR530" s="81" t="s">
        <v>2221</v>
      </c>
      <c r="CS530" s="81">
        <v>1392</v>
      </c>
      <c r="CU530" s="136" t="s">
        <v>820</v>
      </c>
      <c r="CV530" s="136" t="s">
        <v>821</v>
      </c>
      <c r="CW530" s="137">
        <v>5</v>
      </c>
      <c r="CX530" s="136" t="s">
        <v>529</v>
      </c>
      <c r="CY530" s="136" t="s">
        <v>1169</v>
      </c>
      <c r="CZ530" s="138">
        <v>1440</v>
      </c>
      <c r="DB530" s="136" t="s">
        <v>986</v>
      </c>
      <c r="DC530" s="136" t="s">
        <v>987</v>
      </c>
      <c r="DD530" s="137">
        <v>60</v>
      </c>
      <c r="DE530" s="136" t="s">
        <v>529</v>
      </c>
      <c r="DF530" s="136" t="s">
        <v>2309</v>
      </c>
      <c r="DG530" s="144">
        <v>1001</v>
      </c>
      <c r="DI530" s="136" t="s">
        <v>768</v>
      </c>
      <c r="DJ530" s="136" t="s">
        <v>769</v>
      </c>
      <c r="DK530" s="137">
        <v>2</v>
      </c>
      <c r="DL530" s="136" t="s">
        <v>436</v>
      </c>
      <c r="DM530" s="136" t="s">
        <v>1144</v>
      </c>
      <c r="DN530" s="144">
        <v>1442</v>
      </c>
    </row>
    <row r="531" spans="1:118" x14ac:dyDescent="0.25">
      <c r="A531" s="81" t="s">
        <v>867</v>
      </c>
      <c r="B531" s="81" t="s">
        <v>868</v>
      </c>
      <c r="C531" s="81">
        <v>4</v>
      </c>
      <c r="D531" s="81" t="s">
        <v>437</v>
      </c>
      <c r="E531" s="81" t="s">
        <v>1811</v>
      </c>
      <c r="F531" s="81">
        <v>1259</v>
      </c>
      <c r="H531" s="81" t="s">
        <v>852</v>
      </c>
      <c r="I531" s="81" t="s">
        <v>853</v>
      </c>
      <c r="J531" s="81">
        <v>3</v>
      </c>
      <c r="K531" s="81" t="s">
        <v>436</v>
      </c>
      <c r="L531" s="81" t="s">
        <v>1688</v>
      </c>
      <c r="M531" s="81">
        <v>1453</v>
      </c>
      <c r="O531" s="81" t="s">
        <v>2227</v>
      </c>
      <c r="P531" s="81" t="s">
        <v>882</v>
      </c>
      <c r="Q531" s="81">
        <v>6</v>
      </c>
      <c r="R531" s="81" t="s">
        <v>437</v>
      </c>
      <c r="S531" s="81" t="s">
        <v>1701</v>
      </c>
      <c r="T531" s="81">
        <v>1191</v>
      </c>
      <c r="V531" s="81" t="s">
        <v>782</v>
      </c>
      <c r="W531" s="81" t="s">
        <v>783</v>
      </c>
      <c r="X531" s="81">
        <v>12</v>
      </c>
      <c r="Y531" s="81" t="s">
        <v>437</v>
      </c>
      <c r="Z531" s="81" t="s">
        <v>1236</v>
      </c>
      <c r="AA531" s="81">
        <v>1506</v>
      </c>
      <c r="AC531" s="81" t="s">
        <v>948</v>
      </c>
      <c r="AD531" s="81" t="s">
        <v>985</v>
      </c>
      <c r="AE531" s="81">
        <v>6</v>
      </c>
      <c r="AF531" s="81" t="s">
        <v>529</v>
      </c>
      <c r="AG531" s="81" t="s">
        <v>1728</v>
      </c>
      <c r="AH531" s="81">
        <v>1185</v>
      </c>
      <c r="AJ531" s="81" t="s">
        <v>810</v>
      </c>
      <c r="AK531" s="81" t="s">
        <v>811</v>
      </c>
      <c r="AL531" s="81">
        <v>6</v>
      </c>
      <c r="AM531" s="81" t="s">
        <v>436</v>
      </c>
      <c r="AN531" s="81" t="s">
        <v>1124</v>
      </c>
      <c r="AO531" s="81">
        <v>1013</v>
      </c>
      <c r="AQ531" s="81" t="s">
        <v>895</v>
      </c>
      <c r="AR531" s="81" t="s">
        <v>896</v>
      </c>
      <c r="AS531" s="81">
        <v>36</v>
      </c>
      <c r="AT531" s="81" t="s">
        <v>436</v>
      </c>
      <c r="AU531" s="81" t="s">
        <v>1111</v>
      </c>
      <c r="AV531" s="81">
        <v>1211</v>
      </c>
      <c r="AX531" s="81" t="s">
        <v>864</v>
      </c>
      <c r="AY531" s="81" t="s">
        <v>865</v>
      </c>
      <c r="AZ531" s="81">
        <v>4</v>
      </c>
      <c r="BA531" s="81" t="s">
        <v>436</v>
      </c>
      <c r="BB531" s="81" t="s">
        <v>1137</v>
      </c>
      <c r="BC531" s="81">
        <v>1160</v>
      </c>
      <c r="BE531" s="81" t="s">
        <v>772</v>
      </c>
      <c r="BF531" s="81" t="s">
        <v>773</v>
      </c>
      <c r="BG531" s="81">
        <v>6</v>
      </c>
      <c r="BH531" s="81" t="s">
        <v>436</v>
      </c>
      <c r="BI531" s="81" t="s">
        <v>1105</v>
      </c>
      <c r="BJ531" s="81">
        <v>1186</v>
      </c>
      <c r="BL531" s="81" t="s">
        <v>745</v>
      </c>
      <c r="BM531" s="81" t="s">
        <v>746</v>
      </c>
      <c r="BN531" s="81">
        <v>24</v>
      </c>
      <c r="BO531" s="81" t="s">
        <v>529</v>
      </c>
      <c r="BP531" s="81" t="s">
        <v>1139</v>
      </c>
      <c r="BQ531" s="81">
        <v>1027</v>
      </c>
      <c r="BS531" s="81" t="s">
        <v>1075</v>
      </c>
      <c r="BT531" s="81" t="s">
        <v>1076</v>
      </c>
      <c r="BU531" s="81">
        <v>2</v>
      </c>
      <c r="BV531" s="81" t="s">
        <v>436</v>
      </c>
      <c r="BW531" s="81" t="s">
        <v>1714</v>
      </c>
      <c r="BX531" s="81">
        <v>1009</v>
      </c>
      <c r="BZ531" s="81" t="s">
        <v>836</v>
      </c>
      <c r="CA531" s="81" t="s">
        <v>837</v>
      </c>
      <c r="CB531" s="81">
        <v>2</v>
      </c>
      <c r="CC531" s="81" t="s">
        <v>529</v>
      </c>
      <c r="CD531" s="81" t="s">
        <v>1819</v>
      </c>
      <c r="CE531" s="81">
        <v>1505</v>
      </c>
      <c r="CG531" s="81" t="s">
        <v>816</v>
      </c>
      <c r="CH531" s="81" t="s">
        <v>817</v>
      </c>
      <c r="CI531" s="81">
        <v>4</v>
      </c>
      <c r="CJ531" s="81" t="s">
        <v>437</v>
      </c>
      <c r="CK531" s="81" t="s">
        <v>1191</v>
      </c>
      <c r="CL531" s="81">
        <v>1029</v>
      </c>
      <c r="CN531" s="81" t="s">
        <v>818</v>
      </c>
      <c r="CO531" s="81" t="s">
        <v>819</v>
      </c>
      <c r="CP531" s="81">
        <v>12</v>
      </c>
      <c r="CQ531" s="81" t="s">
        <v>529</v>
      </c>
      <c r="CR531" s="81" t="s">
        <v>1871</v>
      </c>
      <c r="CS531" s="81">
        <v>1001</v>
      </c>
      <c r="CU531" s="136" t="s">
        <v>812</v>
      </c>
      <c r="CV531" s="136" t="s">
        <v>813</v>
      </c>
      <c r="CW531" s="137">
        <v>4</v>
      </c>
      <c r="CX531" s="136" t="s">
        <v>2152</v>
      </c>
      <c r="CY531" s="136" t="s">
        <v>2364</v>
      </c>
      <c r="CZ531" s="138">
        <v>1593</v>
      </c>
      <c r="DB531" s="136" t="s">
        <v>986</v>
      </c>
      <c r="DC531" s="136" t="s">
        <v>987</v>
      </c>
      <c r="DD531" s="137">
        <v>12</v>
      </c>
      <c r="DE531" s="136" t="s">
        <v>529</v>
      </c>
      <c r="DF531" s="136" t="s">
        <v>1100</v>
      </c>
      <c r="DG531" s="144">
        <v>1027</v>
      </c>
      <c r="DI531" s="136" t="s">
        <v>768</v>
      </c>
      <c r="DJ531" s="136" t="s">
        <v>769</v>
      </c>
      <c r="DK531" s="137">
        <v>4</v>
      </c>
      <c r="DL531" s="136" t="s">
        <v>436</v>
      </c>
      <c r="DM531" s="136" t="s">
        <v>1148</v>
      </c>
      <c r="DN531" s="144">
        <v>1091</v>
      </c>
    </row>
    <row r="532" spans="1:118" x14ac:dyDescent="0.25">
      <c r="A532" s="81" t="s">
        <v>887</v>
      </c>
      <c r="B532" s="81" t="s">
        <v>888</v>
      </c>
      <c r="C532" s="81">
        <v>10</v>
      </c>
      <c r="D532" s="81" t="s">
        <v>437</v>
      </c>
      <c r="E532" s="81" t="s">
        <v>1811</v>
      </c>
      <c r="F532" s="81">
        <v>1259</v>
      </c>
      <c r="H532" s="81" t="s">
        <v>973</v>
      </c>
      <c r="I532" s="81" t="s">
        <v>974</v>
      </c>
      <c r="J532" s="81">
        <v>3</v>
      </c>
      <c r="K532" s="81" t="s">
        <v>436</v>
      </c>
      <c r="L532" s="81" t="s">
        <v>1688</v>
      </c>
      <c r="M532" s="81">
        <v>1453</v>
      </c>
      <c r="O532" s="81" t="s">
        <v>2230</v>
      </c>
      <c r="P532" s="81" t="s">
        <v>866</v>
      </c>
      <c r="Q532" s="81">
        <v>6</v>
      </c>
      <c r="R532" s="81" t="s">
        <v>437</v>
      </c>
      <c r="S532" s="81" t="s">
        <v>1701</v>
      </c>
      <c r="T532" s="81">
        <v>1191</v>
      </c>
      <c r="V532" s="81" t="s">
        <v>804</v>
      </c>
      <c r="W532" s="81" t="s">
        <v>805</v>
      </c>
      <c r="X532" s="81">
        <v>12</v>
      </c>
      <c r="Y532" s="81" t="s">
        <v>437</v>
      </c>
      <c r="Z532" s="81" t="s">
        <v>1236</v>
      </c>
      <c r="AA532" s="81">
        <v>1506</v>
      </c>
      <c r="AC532" s="81" t="s">
        <v>774</v>
      </c>
      <c r="AD532" s="81" t="s">
        <v>775</v>
      </c>
      <c r="AE532" s="81">
        <v>6</v>
      </c>
      <c r="AF532" s="81" t="s">
        <v>529</v>
      </c>
      <c r="AG532" s="81" t="s">
        <v>1737</v>
      </c>
      <c r="AH532" s="81">
        <v>1069</v>
      </c>
      <c r="AJ532" s="81" t="s">
        <v>860</v>
      </c>
      <c r="AK532" s="81" t="s">
        <v>861</v>
      </c>
      <c r="AL532" s="81">
        <v>6</v>
      </c>
      <c r="AM532" s="81" t="s">
        <v>436</v>
      </c>
      <c r="AN532" s="81" t="s">
        <v>1124</v>
      </c>
      <c r="AO532" s="81">
        <v>1013</v>
      </c>
      <c r="AQ532" s="81" t="s">
        <v>840</v>
      </c>
      <c r="AR532" s="81" t="s">
        <v>841</v>
      </c>
      <c r="AS532" s="81">
        <v>2</v>
      </c>
      <c r="AT532" s="81" t="s">
        <v>436</v>
      </c>
      <c r="AU532" s="81" t="s">
        <v>1111</v>
      </c>
      <c r="AV532" s="81">
        <v>1211</v>
      </c>
      <c r="AX532" s="81" t="s">
        <v>864</v>
      </c>
      <c r="AY532" s="81" t="s">
        <v>865</v>
      </c>
      <c r="AZ532" s="81">
        <v>4</v>
      </c>
      <c r="BA532" s="81" t="s">
        <v>436</v>
      </c>
      <c r="BB532" s="81" t="s">
        <v>1197</v>
      </c>
      <c r="BC532" s="81">
        <v>1531</v>
      </c>
      <c r="BE532" s="81" t="s">
        <v>816</v>
      </c>
      <c r="BF532" s="81" t="s">
        <v>817</v>
      </c>
      <c r="BG532" s="81">
        <v>4</v>
      </c>
      <c r="BH532" s="81" t="s">
        <v>436</v>
      </c>
      <c r="BI532" s="81" t="s">
        <v>1105</v>
      </c>
      <c r="BJ532" s="81">
        <v>1186</v>
      </c>
      <c r="BL532" s="81" t="s">
        <v>2230</v>
      </c>
      <c r="BM532" s="81" t="s">
        <v>866</v>
      </c>
      <c r="BN532" s="81">
        <v>18</v>
      </c>
      <c r="BO532" s="81" t="s">
        <v>529</v>
      </c>
      <c r="BP532" s="81" t="s">
        <v>1175</v>
      </c>
      <c r="BQ532" s="81">
        <v>1027</v>
      </c>
      <c r="BS532" s="81" t="s">
        <v>912</v>
      </c>
      <c r="BT532" s="81" t="s">
        <v>913</v>
      </c>
      <c r="BU532" s="81">
        <v>1</v>
      </c>
      <c r="BV532" s="81" t="s">
        <v>436</v>
      </c>
      <c r="BW532" s="81" t="s">
        <v>1714</v>
      </c>
      <c r="BX532" s="81">
        <v>1009</v>
      </c>
      <c r="BZ532" s="81" t="s">
        <v>1008</v>
      </c>
      <c r="CA532" s="81" t="s">
        <v>1009</v>
      </c>
      <c r="CB532" s="81">
        <v>1</v>
      </c>
      <c r="CC532" s="81" t="s">
        <v>529</v>
      </c>
      <c r="CD532" s="81" t="s">
        <v>1112</v>
      </c>
      <c r="CE532" s="81">
        <v>1039</v>
      </c>
      <c r="CG532" s="81" t="s">
        <v>864</v>
      </c>
      <c r="CH532" s="81" t="s">
        <v>865</v>
      </c>
      <c r="CI532" s="81">
        <v>4</v>
      </c>
      <c r="CJ532" s="81" t="s">
        <v>437</v>
      </c>
      <c r="CK532" s="81" t="s">
        <v>1191</v>
      </c>
      <c r="CL532" s="81">
        <v>1029</v>
      </c>
      <c r="CN532" s="81" t="s">
        <v>816</v>
      </c>
      <c r="CO532" s="81" t="s">
        <v>817</v>
      </c>
      <c r="CP532" s="81">
        <v>12</v>
      </c>
      <c r="CQ532" s="81" t="s">
        <v>529</v>
      </c>
      <c r="CR532" s="81" t="s">
        <v>1120</v>
      </c>
      <c r="CS532" s="81">
        <v>1020</v>
      </c>
      <c r="CU532" s="136" t="s">
        <v>910</v>
      </c>
      <c r="CV532" s="136" t="s">
        <v>911</v>
      </c>
      <c r="CW532" s="137">
        <v>2</v>
      </c>
      <c r="CX532" s="136" t="s">
        <v>2152</v>
      </c>
      <c r="CY532" s="136" t="s">
        <v>2364</v>
      </c>
      <c r="CZ532" s="138">
        <v>1593</v>
      </c>
      <c r="DB532" s="136" t="s">
        <v>986</v>
      </c>
      <c r="DC532" s="136" t="s">
        <v>987</v>
      </c>
      <c r="DD532" s="137">
        <v>48</v>
      </c>
      <c r="DE532" s="136" t="s">
        <v>529</v>
      </c>
      <c r="DF532" s="136" t="s">
        <v>2309</v>
      </c>
      <c r="DG532" s="144">
        <v>1001</v>
      </c>
      <c r="DI532" s="136" t="s">
        <v>768</v>
      </c>
      <c r="DJ532" s="136" t="s">
        <v>769</v>
      </c>
      <c r="DK532" s="137">
        <v>6</v>
      </c>
      <c r="DL532" s="136" t="s">
        <v>436</v>
      </c>
      <c r="DM532" s="136" t="s">
        <v>2411</v>
      </c>
      <c r="DN532" s="144">
        <v>1515</v>
      </c>
    </row>
    <row r="533" spans="1:118" x14ac:dyDescent="0.25">
      <c r="A533" s="81" t="s">
        <v>2269</v>
      </c>
      <c r="B533" s="81" t="s">
        <v>767</v>
      </c>
      <c r="C533" s="81">
        <v>4</v>
      </c>
      <c r="D533" s="81" t="s">
        <v>437</v>
      </c>
      <c r="E533" s="81" t="s">
        <v>1811</v>
      </c>
      <c r="F533" s="81">
        <v>1259</v>
      </c>
      <c r="H533" s="81" t="s">
        <v>2230</v>
      </c>
      <c r="I533" s="81" t="s">
        <v>866</v>
      </c>
      <c r="J533" s="81">
        <v>5</v>
      </c>
      <c r="K533" s="81" t="s">
        <v>436</v>
      </c>
      <c r="L533" s="81" t="s">
        <v>1688</v>
      </c>
      <c r="M533" s="81">
        <v>1453</v>
      </c>
      <c r="O533" s="81" t="s">
        <v>871</v>
      </c>
      <c r="P533" s="81" t="s">
        <v>872</v>
      </c>
      <c r="Q533" s="81">
        <v>6</v>
      </c>
      <c r="R533" s="81" t="s">
        <v>437</v>
      </c>
      <c r="S533" s="81" t="s">
        <v>1701</v>
      </c>
      <c r="T533" s="81">
        <v>1191</v>
      </c>
      <c r="V533" s="81" t="s">
        <v>852</v>
      </c>
      <c r="W533" s="81" t="s">
        <v>853</v>
      </c>
      <c r="X533" s="81">
        <v>12</v>
      </c>
      <c r="Y533" s="81" t="s">
        <v>437</v>
      </c>
      <c r="Z533" s="81" t="s">
        <v>1236</v>
      </c>
      <c r="AA533" s="81">
        <v>1506</v>
      </c>
      <c r="AC533" s="81" t="s">
        <v>832</v>
      </c>
      <c r="AD533" s="81" t="s">
        <v>833</v>
      </c>
      <c r="AE533" s="81">
        <v>4</v>
      </c>
      <c r="AF533" s="81" t="s">
        <v>529</v>
      </c>
      <c r="AG533" s="81" t="s">
        <v>1227</v>
      </c>
      <c r="AH533" s="81">
        <v>1109</v>
      </c>
      <c r="AJ533" s="81" t="s">
        <v>867</v>
      </c>
      <c r="AK533" s="81" t="s">
        <v>868</v>
      </c>
      <c r="AL533" s="81">
        <v>12</v>
      </c>
      <c r="AM533" s="81" t="s">
        <v>436</v>
      </c>
      <c r="AN533" s="81" t="s">
        <v>1124</v>
      </c>
      <c r="AO533" s="81">
        <v>1013</v>
      </c>
      <c r="AQ533" s="81" t="s">
        <v>2230</v>
      </c>
      <c r="AR533" s="81" t="s">
        <v>866</v>
      </c>
      <c r="AS533" s="81">
        <v>6</v>
      </c>
      <c r="AT533" s="81" t="s">
        <v>436</v>
      </c>
      <c r="AU533" s="81" t="s">
        <v>2058</v>
      </c>
      <c r="AV533" s="81">
        <v>1550</v>
      </c>
      <c r="AX533" s="81" t="s">
        <v>864</v>
      </c>
      <c r="AY533" s="81" t="s">
        <v>865</v>
      </c>
      <c r="AZ533" s="81">
        <v>4</v>
      </c>
      <c r="BA533" s="81" t="s">
        <v>529</v>
      </c>
      <c r="BB533" s="81" t="s">
        <v>1807</v>
      </c>
      <c r="BC533" s="81">
        <v>1510</v>
      </c>
      <c r="BE533" s="81" t="s">
        <v>737</v>
      </c>
      <c r="BF533" s="81" t="s">
        <v>738</v>
      </c>
      <c r="BG533" s="81">
        <v>2</v>
      </c>
      <c r="BH533" s="81" t="s">
        <v>436</v>
      </c>
      <c r="BI533" s="81" t="s">
        <v>1105</v>
      </c>
      <c r="BJ533" s="81">
        <v>1186</v>
      </c>
      <c r="BL533" s="81" t="s">
        <v>847</v>
      </c>
      <c r="BM533" s="81" t="s">
        <v>848</v>
      </c>
      <c r="BN533" s="81">
        <v>18</v>
      </c>
      <c r="BO533" s="81" t="s">
        <v>529</v>
      </c>
      <c r="BP533" s="81" t="s">
        <v>1175</v>
      </c>
      <c r="BQ533" s="81">
        <v>1027</v>
      </c>
      <c r="BS533" s="81" t="s">
        <v>739</v>
      </c>
      <c r="BT533" s="81" t="s">
        <v>740</v>
      </c>
      <c r="BU533" s="81">
        <v>1</v>
      </c>
      <c r="BV533" s="81" t="s">
        <v>436</v>
      </c>
      <c r="BW533" s="81" t="s">
        <v>1714</v>
      </c>
      <c r="BX533" s="81">
        <v>1009</v>
      </c>
      <c r="BZ533" s="81" t="s">
        <v>818</v>
      </c>
      <c r="CA533" s="81" t="s">
        <v>819</v>
      </c>
      <c r="CB533" s="81">
        <v>4</v>
      </c>
      <c r="CC533" s="81" t="s">
        <v>529</v>
      </c>
      <c r="CD533" s="81" t="s">
        <v>1112</v>
      </c>
      <c r="CE533" s="81">
        <v>1039</v>
      </c>
      <c r="CG533" s="81" t="s">
        <v>737</v>
      </c>
      <c r="CH533" s="81" t="s">
        <v>738</v>
      </c>
      <c r="CI533" s="81">
        <v>6</v>
      </c>
      <c r="CJ533" s="81" t="s">
        <v>437</v>
      </c>
      <c r="CK533" s="81" t="s">
        <v>1191</v>
      </c>
      <c r="CL533" s="81">
        <v>1029</v>
      </c>
      <c r="CN533" s="81" t="s">
        <v>810</v>
      </c>
      <c r="CO533" s="81" t="s">
        <v>811</v>
      </c>
      <c r="CP533" s="81">
        <v>6</v>
      </c>
      <c r="CQ533" s="81" t="s">
        <v>436</v>
      </c>
      <c r="CR533" s="81" t="s">
        <v>2221</v>
      </c>
      <c r="CS533" s="81">
        <v>1392</v>
      </c>
      <c r="CU533" s="136" t="s">
        <v>2384</v>
      </c>
      <c r="CV533" s="136" t="s">
        <v>901</v>
      </c>
      <c r="CW533" s="137">
        <v>2</v>
      </c>
      <c r="CX533" s="136" t="s">
        <v>2152</v>
      </c>
      <c r="CY533" s="136" t="s">
        <v>2364</v>
      </c>
      <c r="CZ533" s="138">
        <v>1593</v>
      </c>
      <c r="DB533" s="136" t="s">
        <v>986</v>
      </c>
      <c r="DC533" s="136" t="s">
        <v>987</v>
      </c>
      <c r="DD533" s="137">
        <v>12</v>
      </c>
      <c r="DE533" s="136" t="s">
        <v>436</v>
      </c>
      <c r="DF533" s="136" t="s">
        <v>2060</v>
      </c>
      <c r="DG533" s="144">
        <v>1098</v>
      </c>
      <c r="DI533" s="136" t="s">
        <v>768</v>
      </c>
      <c r="DJ533" s="136" t="s">
        <v>769</v>
      </c>
      <c r="DK533" s="137">
        <v>4</v>
      </c>
      <c r="DL533" s="136" t="s">
        <v>437</v>
      </c>
      <c r="DM533" s="136" t="s">
        <v>2408</v>
      </c>
      <c r="DN533" s="144">
        <v>1108</v>
      </c>
    </row>
    <row r="534" spans="1:118" x14ac:dyDescent="0.25">
      <c r="A534" s="81" t="s">
        <v>737</v>
      </c>
      <c r="B534" s="81" t="s">
        <v>738</v>
      </c>
      <c r="C534" s="81">
        <v>8</v>
      </c>
      <c r="D534" s="81" t="s">
        <v>437</v>
      </c>
      <c r="E534" s="81" t="s">
        <v>1811</v>
      </c>
      <c r="F534" s="81">
        <v>1259</v>
      </c>
      <c r="H534" s="81" t="s">
        <v>1060</v>
      </c>
      <c r="I534" s="81" t="s">
        <v>787</v>
      </c>
      <c r="J534" s="81">
        <v>3</v>
      </c>
      <c r="K534" s="81" t="s">
        <v>436</v>
      </c>
      <c r="L534" s="81" t="s">
        <v>1688</v>
      </c>
      <c r="M534" s="81">
        <v>1453</v>
      </c>
      <c r="O534" s="81" t="s">
        <v>878</v>
      </c>
      <c r="P534" s="81" t="s">
        <v>879</v>
      </c>
      <c r="Q534" s="81">
        <v>6</v>
      </c>
      <c r="R534" s="81" t="s">
        <v>437</v>
      </c>
      <c r="S534" s="81" t="s">
        <v>1701</v>
      </c>
      <c r="T534" s="81">
        <v>1191</v>
      </c>
      <c r="V534" s="81" t="s">
        <v>895</v>
      </c>
      <c r="W534" s="81" t="s">
        <v>896</v>
      </c>
      <c r="X534" s="81">
        <v>12</v>
      </c>
      <c r="Y534" s="81" t="s">
        <v>437</v>
      </c>
      <c r="Z534" s="81" t="s">
        <v>1236</v>
      </c>
      <c r="AA534" s="81">
        <v>1506</v>
      </c>
      <c r="AC534" s="81" t="s">
        <v>948</v>
      </c>
      <c r="AD534" s="81" t="s">
        <v>985</v>
      </c>
      <c r="AE534" s="81">
        <v>8</v>
      </c>
      <c r="AF534" s="81" t="s">
        <v>529</v>
      </c>
      <c r="AG534" s="81" t="s">
        <v>1100</v>
      </c>
      <c r="AH534" s="81">
        <v>1027</v>
      </c>
      <c r="AJ534" s="81" t="s">
        <v>887</v>
      </c>
      <c r="AK534" s="81" t="s">
        <v>888</v>
      </c>
      <c r="AL534" s="81">
        <v>6</v>
      </c>
      <c r="AM534" s="81" t="s">
        <v>436</v>
      </c>
      <c r="AN534" s="81" t="s">
        <v>1124</v>
      </c>
      <c r="AO534" s="81">
        <v>1013</v>
      </c>
      <c r="AQ534" s="81" t="s">
        <v>2263</v>
      </c>
      <c r="AR534" s="81" t="s">
        <v>877</v>
      </c>
      <c r="AS534" s="81">
        <v>6</v>
      </c>
      <c r="AT534" s="81" t="s">
        <v>436</v>
      </c>
      <c r="AU534" s="81" t="s">
        <v>2058</v>
      </c>
      <c r="AV534" s="81">
        <v>1550</v>
      </c>
      <c r="AX534" s="81" t="s">
        <v>864</v>
      </c>
      <c r="AY534" s="81" t="s">
        <v>865</v>
      </c>
      <c r="AZ534" s="81">
        <v>6</v>
      </c>
      <c r="BA534" s="81" t="s">
        <v>529</v>
      </c>
      <c r="BB534" s="81" t="s">
        <v>1175</v>
      </c>
      <c r="BC534" s="81">
        <v>1027</v>
      </c>
      <c r="BE534" s="81" t="s">
        <v>729</v>
      </c>
      <c r="BF534" s="81" t="s">
        <v>730</v>
      </c>
      <c r="BG534" s="81">
        <v>4</v>
      </c>
      <c r="BH534" s="81" t="s">
        <v>436</v>
      </c>
      <c r="BI534" s="81" t="s">
        <v>1105</v>
      </c>
      <c r="BJ534" s="81">
        <v>1186</v>
      </c>
      <c r="BL534" s="81" t="s">
        <v>852</v>
      </c>
      <c r="BM534" s="81" t="s">
        <v>853</v>
      </c>
      <c r="BN534" s="81">
        <v>24</v>
      </c>
      <c r="BO534" s="81" t="s">
        <v>529</v>
      </c>
      <c r="BP534" s="81" t="s">
        <v>1175</v>
      </c>
      <c r="BQ534" s="81">
        <v>1027</v>
      </c>
      <c r="BS534" s="81" t="s">
        <v>757</v>
      </c>
      <c r="BT534" s="81" t="s">
        <v>758</v>
      </c>
      <c r="BU534" s="81">
        <v>12</v>
      </c>
      <c r="BV534" s="81" t="s">
        <v>529</v>
      </c>
      <c r="BW534" s="81" t="s">
        <v>1170</v>
      </c>
      <c r="BX534" s="81">
        <v>1069</v>
      </c>
      <c r="BZ534" s="81" t="s">
        <v>745</v>
      </c>
      <c r="CA534" s="81" t="s">
        <v>746</v>
      </c>
      <c r="CB534" s="81">
        <v>12</v>
      </c>
      <c r="CC534" s="81" t="s">
        <v>529</v>
      </c>
      <c r="CD534" s="81" t="s">
        <v>1112</v>
      </c>
      <c r="CE534" s="81">
        <v>1039</v>
      </c>
      <c r="CG534" s="81" t="s">
        <v>733</v>
      </c>
      <c r="CH534" s="81" t="s">
        <v>734</v>
      </c>
      <c r="CI534" s="81">
        <v>4</v>
      </c>
      <c r="CJ534" s="81" t="s">
        <v>437</v>
      </c>
      <c r="CK534" s="81" t="s">
        <v>1191</v>
      </c>
      <c r="CL534" s="81">
        <v>1029</v>
      </c>
      <c r="CN534" s="81" t="s">
        <v>765</v>
      </c>
      <c r="CO534" s="81" t="s">
        <v>766</v>
      </c>
      <c r="CP534" s="81">
        <v>6</v>
      </c>
      <c r="CQ534" s="81" t="s">
        <v>436</v>
      </c>
      <c r="CR534" s="81" t="s">
        <v>2221</v>
      </c>
      <c r="CS534" s="81">
        <v>1392</v>
      </c>
      <c r="CU534" s="136" t="s">
        <v>932</v>
      </c>
      <c r="CV534" s="136" t="s">
        <v>933</v>
      </c>
      <c r="CW534" s="137">
        <v>2</v>
      </c>
      <c r="CX534" s="136" t="s">
        <v>436</v>
      </c>
      <c r="CY534" s="136" t="s">
        <v>2173</v>
      </c>
      <c r="CZ534" s="138">
        <v>1240</v>
      </c>
      <c r="DB534" s="136" t="s">
        <v>2264</v>
      </c>
      <c r="DC534" s="136" t="s">
        <v>896</v>
      </c>
      <c r="DD534" s="137">
        <v>12</v>
      </c>
      <c r="DE534" s="136" t="s">
        <v>436</v>
      </c>
      <c r="DF534" s="136" t="s">
        <v>552</v>
      </c>
      <c r="DG534" s="144">
        <v>1116</v>
      </c>
      <c r="DI534" s="136" t="s">
        <v>768</v>
      </c>
      <c r="DJ534" s="136" t="s">
        <v>769</v>
      </c>
      <c r="DK534" s="137">
        <v>4</v>
      </c>
      <c r="DL534" s="136" t="s">
        <v>436</v>
      </c>
      <c r="DM534" s="136" t="s">
        <v>1832</v>
      </c>
      <c r="DN534" s="144">
        <v>1168</v>
      </c>
    </row>
    <row r="535" spans="1:118" x14ac:dyDescent="0.25">
      <c r="A535" s="81" t="s">
        <v>733</v>
      </c>
      <c r="B535" s="81" t="s">
        <v>734</v>
      </c>
      <c r="C535" s="81">
        <v>4</v>
      </c>
      <c r="D535" s="81" t="s">
        <v>437</v>
      </c>
      <c r="E535" s="81" t="s">
        <v>1811</v>
      </c>
      <c r="F535" s="81">
        <v>1259</v>
      </c>
      <c r="H535" s="81" t="s">
        <v>745</v>
      </c>
      <c r="I535" s="81" t="s">
        <v>746</v>
      </c>
      <c r="J535" s="81">
        <v>3</v>
      </c>
      <c r="K535" s="81" t="s">
        <v>436</v>
      </c>
      <c r="L535" s="81" t="s">
        <v>1688</v>
      </c>
      <c r="M535" s="81">
        <v>1453</v>
      </c>
      <c r="O535" s="81" t="s">
        <v>946</v>
      </c>
      <c r="P535" s="81" t="s">
        <v>947</v>
      </c>
      <c r="Q535" s="81">
        <v>12</v>
      </c>
      <c r="R535" s="81" t="s">
        <v>437</v>
      </c>
      <c r="S535" s="81" t="s">
        <v>1701</v>
      </c>
      <c r="T535" s="81">
        <v>1191</v>
      </c>
      <c r="V535" s="81" t="s">
        <v>749</v>
      </c>
      <c r="W535" s="81" t="s">
        <v>750</v>
      </c>
      <c r="X535" s="81">
        <v>24</v>
      </c>
      <c r="Y535" s="81" t="s">
        <v>437</v>
      </c>
      <c r="Z535" s="81" t="s">
        <v>1236</v>
      </c>
      <c r="AA535" s="81">
        <v>1506</v>
      </c>
      <c r="AC535" s="81" t="s">
        <v>852</v>
      </c>
      <c r="AD535" s="81" t="s">
        <v>853</v>
      </c>
      <c r="AE535" s="81">
        <v>36</v>
      </c>
      <c r="AF535" s="81" t="s">
        <v>529</v>
      </c>
      <c r="AG535" s="81" t="s">
        <v>1213</v>
      </c>
      <c r="AH535" s="81">
        <v>1472</v>
      </c>
      <c r="AJ535" s="81" t="s">
        <v>880</v>
      </c>
      <c r="AK535" s="81" t="s">
        <v>881</v>
      </c>
      <c r="AL535" s="81">
        <v>12</v>
      </c>
      <c r="AM535" s="81" t="s">
        <v>436</v>
      </c>
      <c r="AN535" s="81" t="s">
        <v>1124</v>
      </c>
      <c r="AO535" s="81">
        <v>1013</v>
      </c>
      <c r="AQ535" s="81" t="s">
        <v>871</v>
      </c>
      <c r="AR535" s="81" t="s">
        <v>872</v>
      </c>
      <c r="AS535" s="81">
        <v>6</v>
      </c>
      <c r="AT535" s="81" t="s">
        <v>436</v>
      </c>
      <c r="AU535" s="81" t="s">
        <v>2058</v>
      </c>
      <c r="AV535" s="81">
        <v>1550</v>
      </c>
      <c r="AX535" s="81" t="s">
        <v>864</v>
      </c>
      <c r="AY535" s="81" t="s">
        <v>865</v>
      </c>
      <c r="AZ535" s="81">
        <v>6</v>
      </c>
      <c r="BA535" s="81" t="s">
        <v>437</v>
      </c>
      <c r="BB535" s="81" t="s">
        <v>1190</v>
      </c>
      <c r="BC535" s="81">
        <v>1082</v>
      </c>
      <c r="BE535" s="81" t="s">
        <v>739</v>
      </c>
      <c r="BF535" s="81" t="s">
        <v>740</v>
      </c>
      <c r="BG535" s="81">
        <v>1</v>
      </c>
      <c r="BH535" s="81" t="s">
        <v>436</v>
      </c>
      <c r="BI535" s="81" t="s">
        <v>1105</v>
      </c>
      <c r="BJ535" s="81">
        <v>1186</v>
      </c>
      <c r="BL535" s="81" t="s">
        <v>946</v>
      </c>
      <c r="BM535" s="81" t="s">
        <v>947</v>
      </c>
      <c r="BN535" s="81">
        <v>48</v>
      </c>
      <c r="BO535" s="81" t="s">
        <v>529</v>
      </c>
      <c r="BP535" s="81" t="s">
        <v>1175</v>
      </c>
      <c r="BQ535" s="81">
        <v>1027</v>
      </c>
      <c r="BS535" s="81" t="s">
        <v>842</v>
      </c>
      <c r="BT535" s="81" t="s">
        <v>843</v>
      </c>
      <c r="BU535" s="81">
        <v>1</v>
      </c>
      <c r="BV535" s="81" t="s">
        <v>529</v>
      </c>
      <c r="BW535" s="81" t="s">
        <v>2176</v>
      </c>
      <c r="BX535" s="81">
        <v>1555</v>
      </c>
      <c r="BZ535" s="81" t="s">
        <v>1008</v>
      </c>
      <c r="CA535" s="81" t="s">
        <v>1009</v>
      </c>
      <c r="CB535" s="81">
        <v>4</v>
      </c>
      <c r="CC535" s="81" t="s">
        <v>436</v>
      </c>
      <c r="CD535" s="81" t="s">
        <v>552</v>
      </c>
      <c r="CE535" s="81">
        <v>1116</v>
      </c>
      <c r="CG535" s="81" t="s">
        <v>729</v>
      </c>
      <c r="CH535" s="81" t="s">
        <v>730</v>
      </c>
      <c r="CI535" s="81">
        <v>6</v>
      </c>
      <c r="CJ535" s="81" t="s">
        <v>437</v>
      </c>
      <c r="CK535" s="81" t="s">
        <v>1191</v>
      </c>
      <c r="CL535" s="81">
        <v>1029</v>
      </c>
      <c r="CN535" s="81" t="s">
        <v>727</v>
      </c>
      <c r="CO535" s="81" t="s">
        <v>728</v>
      </c>
      <c r="CP535" s="81">
        <v>4</v>
      </c>
      <c r="CQ535" s="81" t="s">
        <v>529</v>
      </c>
      <c r="CR535" s="81" t="s">
        <v>1871</v>
      </c>
      <c r="CS535" s="81">
        <v>1001</v>
      </c>
      <c r="CU535" s="136" t="s">
        <v>899</v>
      </c>
      <c r="CV535" s="136" t="s">
        <v>900</v>
      </c>
      <c r="CW535" s="137">
        <v>2</v>
      </c>
      <c r="CX535" s="136" t="s">
        <v>2152</v>
      </c>
      <c r="CY535" s="136" t="s">
        <v>2364</v>
      </c>
      <c r="CZ535" s="138">
        <v>1593</v>
      </c>
      <c r="DB535" s="136" t="s">
        <v>2264</v>
      </c>
      <c r="DC535" s="136" t="s">
        <v>896</v>
      </c>
      <c r="DD535" s="137">
        <v>12</v>
      </c>
      <c r="DE535" s="136" t="s">
        <v>436</v>
      </c>
      <c r="DF535" s="136" t="s">
        <v>2310</v>
      </c>
      <c r="DG535" s="144">
        <v>1160</v>
      </c>
      <c r="DI535" s="136" t="s">
        <v>768</v>
      </c>
      <c r="DJ535" s="136" t="s">
        <v>769</v>
      </c>
      <c r="DK535" s="137">
        <v>4</v>
      </c>
      <c r="DL535" s="136" t="s">
        <v>529</v>
      </c>
      <c r="DM535" s="136" t="s">
        <v>2127</v>
      </c>
      <c r="DN535" s="144">
        <v>1573</v>
      </c>
    </row>
    <row r="536" spans="1:118" x14ac:dyDescent="0.25">
      <c r="A536" s="81" t="s">
        <v>804</v>
      </c>
      <c r="B536" s="81" t="s">
        <v>805</v>
      </c>
      <c r="C536" s="81">
        <v>12</v>
      </c>
      <c r="D536" s="81" t="s">
        <v>437</v>
      </c>
      <c r="E536" s="81" t="s">
        <v>1811</v>
      </c>
      <c r="F536" s="81">
        <v>1259</v>
      </c>
      <c r="H536" s="81" t="s">
        <v>942</v>
      </c>
      <c r="I536" s="81" t="s">
        <v>943</v>
      </c>
      <c r="J536" s="81">
        <v>3</v>
      </c>
      <c r="K536" s="81" t="s">
        <v>436</v>
      </c>
      <c r="L536" s="81" t="s">
        <v>1688</v>
      </c>
      <c r="M536" s="81">
        <v>1453</v>
      </c>
      <c r="O536" s="81" t="s">
        <v>864</v>
      </c>
      <c r="P536" s="81" t="s">
        <v>865</v>
      </c>
      <c r="Q536" s="81">
        <v>4</v>
      </c>
      <c r="R536" s="81" t="s">
        <v>437</v>
      </c>
      <c r="S536" s="81" t="s">
        <v>1701</v>
      </c>
      <c r="T536" s="81">
        <v>1191</v>
      </c>
      <c r="V536" s="81" t="s">
        <v>973</v>
      </c>
      <c r="W536" s="81" t="s">
        <v>974</v>
      </c>
      <c r="X536" s="81">
        <v>12</v>
      </c>
      <c r="Y536" s="81" t="s">
        <v>437</v>
      </c>
      <c r="Z536" s="81" t="s">
        <v>1236</v>
      </c>
      <c r="AA536" s="81">
        <v>1506</v>
      </c>
      <c r="AC536" s="81" t="s">
        <v>1043</v>
      </c>
      <c r="AD536" s="81" t="s">
        <v>1044</v>
      </c>
      <c r="AE536" s="81">
        <v>48</v>
      </c>
      <c r="AF536" s="81" t="s">
        <v>529</v>
      </c>
      <c r="AG536" s="81" t="s">
        <v>1100</v>
      </c>
      <c r="AH536" s="81">
        <v>1027</v>
      </c>
      <c r="AJ536" s="81" t="s">
        <v>845</v>
      </c>
      <c r="AK536" s="81" t="s">
        <v>846</v>
      </c>
      <c r="AL536" s="81">
        <v>12</v>
      </c>
      <c r="AM536" s="81" t="s">
        <v>436</v>
      </c>
      <c r="AN536" s="81" t="s">
        <v>1124</v>
      </c>
      <c r="AO536" s="81">
        <v>1013</v>
      </c>
      <c r="AQ536" s="81" t="s">
        <v>847</v>
      </c>
      <c r="AR536" s="81" t="s">
        <v>848</v>
      </c>
      <c r="AS536" s="81">
        <v>6</v>
      </c>
      <c r="AT536" s="81" t="s">
        <v>436</v>
      </c>
      <c r="AU536" s="81" t="s">
        <v>2058</v>
      </c>
      <c r="AV536" s="81">
        <v>1550</v>
      </c>
      <c r="AX536" s="81" t="s">
        <v>864</v>
      </c>
      <c r="AY536" s="81" t="s">
        <v>865</v>
      </c>
      <c r="AZ536" s="81">
        <v>4</v>
      </c>
      <c r="BA536" s="81" t="s">
        <v>437</v>
      </c>
      <c r="BB536" s="81" t="s">
        <v>1186</v>
      </c>
      <c r="BC536" s="81">
        <v>1043</v>
      </c>
      <c r="BE536" s="81" t="s">
        <v>1054</v>
      </c>
      <c r="BF536" s="81" t="s">
        <v>1055</v>
      </c>
      <c r="BG536" s="81">
        <v>1</v>
      </c>
      <c r="BH536" s="81" t="s">
        <v>436</v>
      </c>
      <c r="BI536" s="81" t="s">
        <v>1105</v>
      </c>
      <c r="BJ536" s="81">
        <v>1186</v>
      </c>
      <c r="BL536" s="81" t="s">
        <v>924</v>
      </c>
      <c r="BM536" s="81" t="s">
        <v>925</v>
      </c>
      <c r="BN536" s="81">
        <v>12</v>
      </c>
      <c r="BO536" s="81" t="s">
        <v>529</v>
      </c>
      <c r="BP536" s="81" t="s">
        <v>1175</v>
      </c>
      <c r="BQ536" s="81">
        <v>1027</v>
      </c>
      <c r="BS536" s="81" t="s">
        <v>776</v>
      </c>
      <c r="BT536" s="81" t="s">
        <v>777</v>
      </c>
      <c r="BU536" s="81">
        <v>2</v>
      </c>
      <c r="BV536" s="81" t="s">
        <v>529</v>
      </c>
      <c r="BW536" s="81" t="s">
        <v>2176</v>
      </c>
      <c r="BX536" s="81">
        <v>1555</v>
      </c>
      <c r="BZ536" s="81" t="s">
        <v>765</v>
      </c>
      <c r="CA536" s="81" t="s">
        <v>766</v>
      </c>
      <c r="CB536" s="81">
        <v>6</v>
      </c>
      <c r="CC536" s="81" t="s">
        <v>436</v>
      </c>
      <c r="CD536" s="81" t="s">
        <v>552</v>
      </c>
      <c r="CE536" s="81">
        <v>1116</v>
      </c>
      <c r="CG536" s="81" t="s">
        <v>852</v>
      </c>
      <c r="CH536" s="81" t="s">
        <v>853</v>
      </c>
      <c r="CI536" s="81">
        <v>12</v>
      </c>
      <c r="CJ536" s="81" t="s">
        <v>437</v>
      </c>
      <c r="CK536" s="81" t="s">
        <v>1191</v>
      </c>
      <c r="CL536" s="81">
        <v>1029</v>
      </c>
      <c r="CN536" s="81" t="s">
        <v>770</v>
      </c>
      <c r="CO536" s="81" t="s">
        <v>771</v>
      </c>
      <c r="CP536" s="81">
        <v>8</v>
      </c>
      <c r="CQ536" s="81" t="s">
        <v>529</v>
      </c>
      <c r="CR536" s="81" t="s">
        <v>1120</v>
      </c>
      <c r="CS536" s="81">
        <v>1020</v>
      </c>
      <c r="CU536" s="136" t="s">
        <v>2389</v>
      </c>
      <c r="CV536" s="136" t="s">
        <v>905</v>
      </c>
      <c r="CW536" s="137">
        <v>2</v>
      </c>
      <c r="CX536" s="136" t="s">
        <v>529</v>
      </c>
      <c r="CY536" s="136" t="s">
        <v>1683</v>
      </c>
      <c r="CZ536" s="138">
        <v>1463</v>
      </c>
      <c r="DB536" s="136" t="s">
        <v>2264</v>
      </c>
      <c r="DC536" s="136" t="s">
        <v>896</v>
      </c>
      <c r="DD536" s="137">
        <v>12</v>
      </c>
      <c r="DE536" s="136" t="s">
        <v>529</v>
      </c>
      <c r="DF536" s="136" t="s">
        <v>2314</v>
      </c>
      <c r="DG536" s="144">
        <v>1031</v>
      </c>
      <c r="DI536" s="136" t="s">
        <v>768</v>
      </c>
      <c r="DJ536" s="136" t="s">
        <v>769</v>
      </c>
      <c r="DK536" s="137">
        <v>16</v>
      </c>
      <c r="DL536" s="136" t="s">
        <v>2152</v>
      </c>
      <c r="DM536" s="136" t="s">
        <v>2364</v>
      </c>
      <c r="DN536" s="144">
        <v>1593</v>
      </c>
    </row>
    <row r="537" spans="1:118" x14ac:dyDescent="0.25">
      <c r="A537" s="81" t="s">
        <v>782</v>
      </c>
      <c r="B537" s="81" t="s">
        <v>783</v>
      </c>
      <c r="C537" s="81">
        <v>12</v>
      </c>
      <c r="D537" s="81" t="s">
        <v>437</v>
      </c>
      <c r="E537" s="81" t="s">
        <v>1811</v>
      </c>
      <c r="F537" s="81">
        <v>1259</v>
      </c>
      <c r="H537" s="81" t="s">
        <v>765</v>
      </c>
      <c r="I537" s="81" t="s">
        <v>766</v>
      </c>
      <c r="J537" s="81">
        <v>1</v>
      </c>
      <c r="K537" s="81" t="s">
        <v>436</v>
      </c>
      <c r="L537" s="81" t="s">
        <v>1688</v>
      </c>
      <c r="M537" s="81">
        <v>1453</v>
      </c>
      <c r="O537" s="81" t="s">
        <v>852</v>
      </c>
      <c r="P537" s="81" t="s">
        <v>853</v>
      </c>
      <c r="Q537" s="81">
        <v>24</v>
      </c>
      <c r="R537" s="81" t="s">
        <v>437</v>
      </c>
      <c r="S537" s="81" t="s">
        <v>1701</v>
      </c>
      <c r="T537" s="81">
        <v>1191</v>
      </c>
      <c r="V537" s="81" t="s">
        <v>798</v>
      </c>
      <c r="W537" s="81" t="s">
        <v>799</v>
      </c>
      <c r="X537" s="81">
        <v>12</v>
      </c>
      <c r="Y537" s="81" t="s">
        <v>437</v>
      </c>
      <c r="Z537" s="81" t="s">
        <v>1236</v>
      </c>
      <c r="AA537" s="81">
        <v>1506</v>
      </c>
      <c r="AC537" s="81" t="s">
        <v>804</v>
      </c>
      <c r="AD537" s="81" t="s">
        <v>805</v>
      </c>
      <c r="AE537" s="81">
        <v>48</v>
      </c>
      <c r="AF537" s="81" t="s">
        <v>529</v>
      </c>
      <c r="AG537" s="81" t="s">
        <v>1100</v>
      </c>
      <c r="AH537" s="81">
        <v>1027</v>
      </c>
      <c r="AJ537" s="81" t="s">
        <v>816</v>
      </c>
      <c r="AK537" s="81" t="s">
        <v>817</v>
      </c>
      <c r="AL537" s="81">
        <v>4</v>
      </c>
      <c r="AM537" s="81" t="s">
        <v>436</v>
      </c>
      <c r="AN537" s="81" t="s">
        <v>1124</v>
      </c>
      <c r="AO537" s="81">
        <v>1013</v>
      </c>
      <c r="AQ537" s="81" t="s">
        <v>878</v>
      </c>
      <c r="AR537" s="81" t="s">
        <v>879</v>
      </c>
      <c r="AS537" s="81">
        <v>6</v>
      </c>
      <c r="AT537" s="81" t="s">
        <v>436</v>
      </c>
      <c r="AU537" s="81" t="s">
        <v>2058</v>
      </c>
      <c r="AV537" s="81">
        <v>1550</v>
      </c>
      <c r="AX537" s="81" t="s">
        <v>864</v>
      </c>
      <c r="AY537" s="81" t="s">
        <v>865</v>
      </c>
      <c r="AZ537" s="81">
        <v>12</v>
      </c>
      <c r="BA537" s="81" t="s">
        <v>437</v>
      </c>
      <c r="BB537" s="81" t="s">
        <v>1187</v>
      </c>
      <c r="BC537" s="81">
        <v>1003</v>
      </c>
      <c r="BE537" s="81" t="s">
        <v>826</v>
      </c>
      <c r="BF537" s="81" t="s">
        <v>827</v>
      </c>
      <c r="BG537" s="81">
        <v>10</v>
      </c>
      <c r="BH537" s="81" t="s">
        <v>436</v>
      </c>
      <c r="BI537" s="81" t="s">
        <v>1105</v>
      </c>
      <c r="BJ537" s="81">
        <v>1186</v>
      </c>
      <c r="BL537" s="81" t="s">
        <v>908</v>
      </c>
      <c r="BM537" s="81" t="s">
        <v>909</v>
      </c>
      <c r="BN537" s="81">
        <v>12</v>
      </c>
      <c r="BO537" s="81" t="s">
        <v>529</v>
      </c>
      <c r="BP537" s="81" t="s">
        <v>1175</v>
      </c>
      <c r="BQ537" s="81">
        <v>1027</v>
      </c>
      <c r="BS537" s="81" t="s">
        <v>802</v>
      </c>
      <c r="BT537" s="81" t="s">
        <v>803</v>
      </c>
      <c r="BU537" s="81">
        <v>2</v>
      </c>
      <c r="BV537" s="81" t="s">
        <v>436</v>
      </c>
      <c r="BW537" s="81" t="s">
        <v>719</v>
      </c>
      <c r="BX537" s="81">
        <v>1540</v>
      </c>
      <c r="BZ537" s="81" t="s">
        <v>932</v>
      </c>
      <c r="CA537" s="81" t="s">
        <v>933</v>
      </c>
      <c r="CB537" s="81">
        <v>6</v>
      </c>
      <c r="CC537" s="81" t="s">
        <v>436</v>
      </c>
      <c r="CD537" s="81" t="s">
        <v>552</v>
      </c>
      <c r="CE537" s="81">
        <v>1116</v>
      </c>
      <c r="CG537" s="81" t="s">
        <v>745</v>
      </c>
      <c r="CH537" s="81" t="s">
        <v>746</v>
      </c>
      <c r="CI537" s="81">
        <v>12</v>
      </c>
      <c r="CJ537" s="81" t="s">
        <v>437</v>
      </c>
      <c r="CK537" s="81" t="s">
        <v>1191</v>
      </c>
      <c r="CL537" s="81">
        <v>1029</v>
      </c>
      <c r="CN537" s="81" t="s">
        <v>727</v>
      </c>
      <c r="CO537" s="81" t="s">
        <v>728</v>
      </c>
      <c r="CP537" s="81">
        <v>4</v>
      </c>
      <c r="CQ537" s="81" t="s">
        <v>436</v>
      </c>
      <c r="CR537" s="81" t="s">
        <v>2221</v>
      </c>
      <c r="CS537" s="81">
        <v>1392</v>
      </c>
      <c r="CU537" s="136" t="s">
        <v>838</v>
      </c>
      <c r="CV537" s="136" t="s">
        <v>839</v>
      </c>
      <c r="CW537" s="137">
        <v>2</v>
      </c>
      <c r="CX537" s="136" t="s">
        <v>529</v>
      </c>
      <c r="CY537" s="136" t="s">
        <v>1683</v>
      </c>
      <c r="CZ537" s="138">
        <v>1463</v>
      </c>
      <c r="DB537" s="136" t="s">
        <v>2264</v>
      </c>
      <c r="DC537" s="136" t="s">
        <v>896</v>
      </c>
      <c r="DD537" s="137">
        <v>12</v>
      </c>
      <c r="DE537" s="136" t="s">
        <v>529</v>
      </c>
      <c r="DF537" s="136" t="s">
        <v>1158</v>
      </c>
      <c r="DG537" s="144">
        <v>1378</v>
      </c>
      <c r="DI537" s="136" t="s">
        <v>873</v>
      </c>
      <c r="DJ537" s="136" t="s">
        <v>874</v>
      </c>
      <c r="DK537" s="137">
        <v>24</v>
      </c>
      <c r="DL537" s="136" t="s">
        <v>1173</v>
      </c>
      <c r="DM537" s="136" t="s">
        <v>2316</v>
      </c>
      <c r="DN537" s="144">
        <v>0</v>
      </c>
    </row>
    <row r="538" spans="1:118" x14ac:dyDescent="0.25">
      <c r="A538" s="81" t="s">
        <v>790</v>
      </c>
      <c r="B538" s="81" t="s">
        <v>791</v>
      </c>
      <c r="C538" s="81">
        <v>2</v>
      </c>
      <c r="D538" s="81" t="s">
        <v>437</v>
      </c>
      <c r="E538" s="81" t="s">
        <v>1811</v>
      </c>
      <c r="F538" s="81">
        <v>1259</v>
      </c>
      <c r="H538" s="81" t="s">
        <v>776</v>
      </c>
      <c r="I538" s="81" t="s">
        <v>777</v>
      </c>
      <c r="J538" s="81">
        <v>2</v>
      </c>
      <c r="K538" s="81" t="s">
        <v>436</v>
      </c>
      <c r="L538" s="81" t="s">
        <v>1688</v>
      </c>
      <c r="M538" s="81">
        <v>1453</v>
      </c>
      <c r="O538" s="81" t="s">
        <v>860</v>
      </c>
      <c r="P538" s="81" t="s">
        <v>861</v>
      </c>
      <c r="Q538" s="81">
        <v>4</v>
      </c>
      <c r="R538" s="81" t="s">
        <v>437</v>
      </c>
      <c r="S538" s="81" t="s">
        <v>1701</v>
      </c>
      <c r="T538" s="81">
        <v>1191</v>
      </c>
      <c r="V538" s="81" t="s">
        <v>751</v>
      </c>
      <c r="W538" s="81" t="s">
        <v>752</v>
      </c>
      <c r="X538" s="81">
        <v>12</v>
      </c>
      <c r="Y538" s="81" t="s">
        <v>529</v>
      </c>
      <c r="Z538" s="81" t="s">
        <v>1817</v>
      </c>
      <c r="AA538" s="81">
        <v>1509</v>
      </c>
      <c r="AC538" s="81" t="s">
        <v>832</v>
      </c>
      <c r="AD538" s="81" t="s">
        <v>833</v>
      </c>
      <c r="AE538" s="81">
        <v>8</v>
      </c>
      <c r="AF538" s="81" t="s">
        <v>436</v>
      </c>
      <c r="AG538" s="81" t="s">
        <v>1687</v>
      </c>
      <c r="AH538" s="81">
        <v>1460</v>
      </c>
      <c r="AJ538" s="81" t="s">
        <v>864</v>
      </c>
      <c r="AK538" s="81" t="s">
        <v>865</v>
      </c>
      <c r="AL538" s="81">
        <v>4</v>
      </c>
      <c r="AM538" s="81" t="s">
        <v>436</v>
      </c>
      <c r="AN538" s="81" t="s">
        <v>1124</v>
      </c>
      <c r="AO538" s="81">
        <v>1013</v>
      </c>
      <c r="AQ538" s="81" t="s">
        <v>816</v>
      </c>
      <c r="AR538" s="81" t="s">
        <v>817</v>
      </c>
      <c r="AS538" s="81">
        <v>6</v>
      </c>
      <c r="AT538" s="81" t="s">
        <v>436</v>
      </c>
      <c r="AU538" s="81" t="s">
        <v>2058</v>
      </c>
      <c r="AV538" s="81">
        <v>1550</v>
      </c>
      <c r="AX538" s="81" t="s">
        <v>864</v>
      </c>
      <c r="AY538" s="81" t="s">
        <v>865</v>
      </c>
      <c r="AZ538" s="81">
        <v>6</v>
      </c>
      <c r="BA538" s="81" t="s">
        <v>437</v>
      </c>
      <c r="BB538" s="81" t="s">
        <v>1191</v>
      </c>
      <c r="BC538" s="81">
        <v>1029</v>
      </c>
      <c r="BE538" s="81" t="s">
        <v>867</v>
      </c>
      <c r="BF538" s="81" t="s">
        <v>868</v>
      </c>
      <c r="BG538" s="81">
        <v>4</v>
      </c>
      <c r="BH538" s="81" t="s">
        <v>436</v>
      </c>
      <c r="BI538" s="81" t="s">
        <v>1900</v>
      </c>
      <c r="BJ538" s="81">
        <v>1225</v>
      </c>
      <c r="BL538" s="81" t="s">
        <v>749</v>
      </c>
      <c r="BM538" s="81" t="s">
        <v>750</v>
      </c>
      <c r="BN538" s="81">
        <v>18</v>
      </c>
      <c r="BO538" s="81" t="s">
        <v>529</v>
      </c>
      <c r="BP538" s="81" t="s">
        <v>1175</v>
      </c>
      <c r="BQ538" s="81">
        <v>1027</v>
      </c>
      <c r="BS538" s="81" t="s">
        <v>733</v>
      </c>
      <c r="BT538" s="81" t="s">
        <v>734</v>
      </c>
      <c r="BU538" s="81">
        <v>2</v>
      </c>
      <c r="BV538" s="81" t="s">
        <v>529</v>
      </c>
      <c r="BW538" s="81" t="s">
        <v>2176</v>
      </c>
      <c r="BX538" s="81">
        <v>1555</v>
      </c>
      <c r="BZ538" s="81" t="s">
        <v>768</v>
      </c>
      <c r="CA538" s="81" t="s">
        <v>769</v>
      </c>
      <c r="CB538" s="81">
        <v>8</v>
      </c>
      <c r="CC538" s="81" t="s">
        <v>436</v>
      </c>
      <c r="CD538" s="81" t="s">
        <v>552</v>
      </c>
      <c r="CE538" s="81">
        <v>1116</v>
      </c>
      <c r="CG538" s="81" t="s">
        <v>772</v>
      </c>
      <c r="CH538" s="81" t="s">
        <v>773</v>
      </c>
      <c r="CI538" s="81">
        <v>4</v>
      </c>
      <c r="CJ538" s="81" t="s">
        <v>529</v>
      </c>
      <c r="CK538" s="81" t="s">
        <v>1192</v>
      </c>
      <c r="CL538" s="81">
        <v>1100</v>
      </c>
      <c r="CN538" s="81" t="s">
        <v>832</v>
      </c>
      <c r="CO538" s="81" t="s">
        <v>833</v>
      </c>
      <c r="CP538" s="81">
        <v>4</v>
      </c>
      <c r="CQ538" s="81" t="s">
        <v>529</v>
      </c>
      <c r="CR538" s="81" t="s">
        <v>1120</v>
      </c>
      <c r="CS538" s="81">
        <v>1020</v>
      </c>
      <c r="CU538" s="136" t="s">
        <v>944</v>
      </c>
      <c r="CV538" s="136" t="s">
        <v>945</v>
      </c>
      <c r="CW538" s="137">
        <v>2</v>
      </c>
      <c r="CX538" s="136" t="s">
        <v>2152</v>
      </c>
      <c r="CY538" s="136" t="s">
        <v>2364</v>
      </c>
      <c r="CZ538" s="138">
        <v>1593</v>
      </c>
      <c r="DB538" s="136" t="s">
        <v>2264</v>
      </c>
      <c r="DC538" s="136" t="s">
        <v>896</v>
      </c>
      <c r="DD538" s="137">
        <v>12</v>
      </c>
      <c r="DE538" s="136" t="s">
        <v>529</v>
      </c>
      <c r="DF538" s="136" t="s">
        <v>1867</v>
      </c>
      <c r="DG538" s="144">
        <v>1089</v>
      </c>
      <c r="DI538" s="136" t="s">
        <v>873</v>
      </c>
      <c r="DJ538" s="136" t="s">
        <v>874</v>
      </c>
      <c r="DK538" s="137">
        <v>4</v>
      </c>
      <c r="DL538" s="136" t="s">
        <v>529</v>
      </c>
      <c r="DM538" s="136" t="s">
        <v>1713</v>
      </c>
      <c r="DN538" s="144">
        <v>1145</v>
      </c>
    </row>
    <row r="539" spans="1:118" x14ac:dyDescent="0.25">
      <c r="A539" s="81" t="s">
        <v>2321</v>
      </c>
      <c r="B539" s="81" t="s">
        <v>901</v>
      </c>
      <c r="C539" s="81">
        <v>2</v>
      </c>
      <c r="D539" s="81" t="s">
        <v>437</v>
      </c>
      <c r="E539" s="81" t="s">
        <v>1811</v>
      </c>
      <c r="F539" s="81">
        <v>1259</v>
      </c>
      <c r="H539" s="81" t="s">
        <v>1006</v>
      </c>
      <c r="I539" s="81" t="s">
        <v>1007</v>
      </c>
      <c r="J539" s="81">
        <v>2</v>
      </c>
      <c r="K539" s="81" t="s">
        <v>436</v>
      </c>
      <c r="L539" s="81" t="s">
        <v>1688</v>
      </c>
      <c r="M539" s="81">
        <v>1453</v>
      </c>
      <c r="O539" s="81" t="s">
        <v>1793</v>
      </c>
      <c r="P539" s="81" t="s">
        <v>1436</v>
      </c>
      <c r="Q539" s="81">
        <v>4</v>
      </c>
      <c r="R539" s="81" t="s">
        <v>437</v>
      </c>
      <c r="S539" s="81" t="s">
        <v>1701</v>
      </c>
      <c r="T539" s="81">
        <v>1191</v>
      </c>
      <c r="V539" s="81" t="s">
        <v>780</v>
      </c>
      <c r="W539" s="81" t="s">
        <v>781</v>
      </c>
      <c r="X539" s="81">
        <v>12</v>
      </c>
      <c r="Y539" s="81" t="s">
        <v>529</v>
      </c>
      <c r="Z539" s="81" t="s">
        <v>1817</v>
      </c>
      <c r="AA539" s="81">
        <v>1509</v>
      </c>
      <c r="AC539" s="81" t="s">
        <v>948</v>
      </c>
      <c r="AD539" s="81" t="s">
        <v>985</v>
      </c>
      <c r="AE539" s="81">
        <v>36</v>
      </c>
      <c r="AF539" s="81" t="s">
        <v>436</v>
      </c>
      <c r="AG539" s="81" t="s">
        <v>1678</v>
      </c>
      <c r="AH539" s="81">
        <v>1237</v>
      </c>
      <c r="AJ539" s="81" t="s">
        <v>737</v>
      </c>
      <c r="AK539" s="81" t="s">
        <v>738</v>
      </c>
      <c r="AL539" s="81">
        <v>4</v>
      </c>
      <c r="AM539" s="81" t="s">
        <v>436</v>
      </c>
      <c r="AN539" s="81" t="s">
        <v>1124</v>
      </c>
      <c r="AO539" s="81">
        <v>1013</v>
      </c>
      <c r="AQ539" s="81" t="s">
        <v>864</v>
      </c>
      <c r="AR539" s="81" t="s">
        <v>865</v>
      </c>
      <c r="AS539" s="81">
        <v>4</v>
      </c>
      <c r="AT539" s="81" t="s">
        <v>436</v>
      </c>
      <c r="AU539" s="81" t="s">
        <v>2058</v>
      </c>
      <c r="AV539" s="81">
        <v>1550</v>
      </c>
      <c r="AX539" s="81" t="s">
        <v>864</v>
      </c>
      <c r="AY539" s="81" t="s">
        <v>865</v>
      </c>
      <c r="AZ539" s="81">
        <v>2</v>
      </c>
      <c r="BA539" s="81" t="s">
        <v>436</v>
      </c>
      <c r="BB539" s="81" t="s">
        <v>2059</v>
      </c>
      <c r="BC539" s="81">
        <v>1551</v>
      </c>
      <c r="BE539" s="81" t="s">
        <v>770</v>
      </c>
      <c r="BF539" s="81" t="s">
        <v>771</v>
      </c>
      <c r="BG539" s="81">
        <v>4</v>
      </c>
      <c r="BH539" s="81" t="s">
        <v>436</v>
      </c>
      <c r="BI539" s="81" t="s">
        <v>1900</v>
      </c>
      <c r="BJ539" s="81">
        <v>1225</v>
      </c>
      <c r="BL539" s="81" t="s">
        <v>895</v>
      </c>
      <c r="BM539" s="81" t="s">
        <v>896</v>
      </c>
      <c r="BN539" s="81">
        <v>12</v>
      </c>
      <c r="BO539" s="81" t="s">
        <v>436</v>
      </c>
      <c r="BP539" s="81" t="s">
        <v>1114</v>
      </c>
      <c r="BQ539" s="81">
        <v>1011</v>
      </c>
      <c r="BS539" s="81" t="s">
        <v>954</v>
      </c>
      <c r="BT539" s="81" t="s">
        <v>955</v>
      </c>
      <c r="BU539" s="81">
        <v>3</v>
      </c>
      <c r="BV539" s="81" t="s">
        <v>436</v>
      </c>
      <c r="BW539" s="81" t="s">
        <v>1764</v>
      </c>
      <c r="BX539" s="81">
        <v>1435</v>
      </c>
      <c r="BZ539" s="81" t="s">
        <v>873</v>
      </c>
      <c r="CA539" s="81" t="s">
        <v>874</v>
      </c>
      <c r="CB539" s="81">
        <v>8</v>
      </c>
      <c r="CC539" s="81" t="s">
        <v>436</v>
      </c>
      <c r="CD539" s="81" t="s">
        <v>552</v>
      </c>
      <c r="CE539" s="81">
        <v>1116</v>
      </c>
      <c r="CG539" s="81" t="s">
        <v>948</v>
      </c>
      <c r="CH539" s="81" t="s">
        <v>949</v>
      </c>
      <c r="CI539" s="81">
        <v>4</v>
      </c>
      <c r="CJ539" s="81" t="s">
        <v>529</v>
      </c>
      <c r="CK539" s="81" t="s">
        <v>1192</v>
      </c>
      <c r="CL539" s="81">
        <v>1100</v>
      </c>
      <c r="CN539" s="81" t="s">
        <v>729</v>
      </c>
      <c r="CO539" s="81" t="s">
        <v>730</v>
      </c>
      <c r="CP539" s="81">
        <v>4</v>
      </c>
      <c r="CQ539" s="81" t="s">
        <v>529</v>
      </c>
      <c r="CR539" s="81" t="s">
        <v>1871</v>
      </c>
      <c r="CS539" s="81">
        <v>1001</v>
      </c>
      <c r="CU539" s="136" t="s">
        <v>818</v>
      </c>
      <c r="CV539" s="136" t="s">
        <v>819</v>
      </c>
      <c r="CW539" s="137">
        <v>4</v>
      </c>
      <c r="CX539" s="136" t="s">
        <v>2152</v>
      </c>
      <c r="CY539" s="136" t="s">
        <v>2364</v>
      </c>
      <c r="CZ539" s="138">
        <v>1593</v>
      </c>
      <c r="DB539" s="136" t="s">
        <v>2264</v>
      </c>
      <c r="DC539" s="136" t="s">
        <v>896</v>
      </c>
      <c r="DD539" s="137">
        <v>12</v>
      </c>
      <c r="DE539" s="136" t="s">
        <v>437</v>
      </c>
      <c r="DF539" s="136" t="s">
        <v>1841</v>
      </c>
      <c r="DG539" s="144">
        <v>1247</v>
      </c>
      <c r="DI539" s="136" t="s">
        <v>873</v>
      </c>
      <c r="DJ539" s="136" t="s">
        <v>874</v>
      </c>
      <c r="DK539" s="137">
        <v>2</v>
      </c>
      <c r="DL539" s="136" t="s">
        <v>529</v>
      </c>
      <c r="DM539" s="136" t="s">
        <v>1757</v>
      </c>
      <c r="DN539" s="144">
        <v>1014</v>
      </c>
    </row>
    <row r="540" spans="1:118" x14ac:dyDescent="0.25">
      <c r="A540" s="81" t="s">
        <v>802</v>
      </c>
      <c r="B540" s="81" t="s">
        <v>803</v>
      </c>
      <c r="C540" s="81">
        <v>2</v>
      </c>
      <c r="D540" s="81" t="s">
        <v>437</v>
      </c>
      <c r="E540" s="81" t="s">
        <v>1811</v>
      </c>
      <c r="F540" s="81">
        <v>1259</v>
      </c>
      <c r="H540" s="81" t="s">
        <v>774</v>
      </c>
      <c r="I540" s="81" t="s">
        <v>775</v>
      </c>
      <c r="J540" s="81">
        <v>2</v>
      </c>
      <c r="K540" s="81" t="s">
        <v>436</v>
      </c>
      <c r="L540" s="81" t="s">
        <v>1688</v>
      </c>
      <c r="M540" s="81">
        <v>1453</v>
      </c>
      <c r="O540" s="81" t="s">
        <v>973</v>
      </c>
      <c r="P540" s="81" t="s">
        <v>974</v>
      </c>
      <c r="Q540" s="81">
        <v>24</v>
      </c>
      <c r="R540" s="81" t="s">
        <v>437</v>
      </c>
      <c r="S540" s="81" t="s">
        <v>1701</v>
      </c>
      <c r="T540" s="81">
        <v>1191</v>
      </c>
      <c r="V540" s="81" t="s">
        <v>782</v>
      </c>
      <c r="W540" s="81" t="s">
        <v>783</v>
      </c>
      <c r="X540" s="81">
        <v>12</v>
      </c>
      <c r="Y540" s="81" t="s">
        <v>529</v>
      </c>
      <c r="Z540" s="81" t="s">
        <v>1817</v>
      </c>
      <c r="AA540" s="81">
        <v>1509</v>
      </c>
      <c r="AC540" s="81" t="s">
        <v>852</v>
      </c>
      <c r="AD540" s="81" t="s">
        <v>853</v>
      </c>
      <c r="AE540" s="81">
        <v>48</v>
      </c>
      <c r="AF540" s="81" t="s">
        <v>529</v>
      </c>
      <c r="AG540" s="81" t="s">
        <v>1100</v>
      </c>
      <c r="AH540" s="81">
        <v>1027</v>
      </c>
      <c r="AJ540" s="81" t="s">
        <v>733</v>
      </c>
      <c r="AK540" s="81" t="s">
        <v>734</v>
      </c>
      <c r="AL540" s="81">
        <v>4</v>
      </c>
      <c r="AM540" s="81" t="s">
        <v>436</v>
      </c>
      <c r="AN540" s="81" t="s">
        <v>1124</v>
      </c>
      <c r="AO540" s="81">
        <v>1013</v>
      </c>
      <c r="AQ540" s="81" t="s">
        <v>832</v>
      </c>
      <c r="AR540" s="81" t="s">
        <v>833</v>
      </c>
      <c r="AS540" s="81">
        <v>4</v>
      </c>
      <c r="AT540" s="81" t="s">
        <v>436</v>
      </c>
      <c r="AU540" s="81" t="s">
        <v>2058</v>
      </c>
      <c r="AV540" s="81">
        <v>1550</v>
      </c>
      <c r="AX540" s="81" t="s">
        <v>864</v>
      </c>
      <c r="AY540" s="81" t="s">
        <v>865</v>
      </c>
      <c r="AZ540" s="81">
        <v>4</v>
      </c>
      <c r="BA540" s="81" t="s">
        <v>529</v>
      </c>
      <c r="BB540" s="81" t="s">
        <v>1118</v>
      </c>
      <c r="BC540" s="81">
        <v>1063</v>
      </c>
      <c r="BE540" s="81" t="s">
        <v>729</v>
      </c>
      <c r="BF540" s="81" t="s">
        <v>730</v>
      </c>
      <c r="BG540" s="81">
        <v>4</v>
      </c>
      <c r="BH540" s="81" t="s">
        <v>436</v>
      </c>
      <c r="BI540" s="81" t="s">
        <v>1900</v>
      </c>
      <c r="BJ540" s="81">
        <v>1225</v>
      </c>
      <c r="BL540" s="81" t="s">
        <v>852</v>
      </c>
      <c r="BM540" s="81" t="s">
        <v>853</v>
      </c>
      <c r="BN540" s="81">
        <v>24</v>
      </c>
      <c r="BO540" s="81" t="s">
        <v>529</v>
      </c>
      <c r="BP540" s="81" t="s">
        <v>1166</v>
      </c>
      <c r="BQ540" s="81">
        <v>1283</v>
      </c>
      <c r="BS540" s="81" t="s">
        <v>830</v>
      </c>
      <c r="BT540" s="81" t="s">
        <v>831</v>
      </c>
      <c r="BU540" s="81">
        <v>8</v>
      </c>
      <c r="BV540" s="81" t="s">
        <v>529</v>
      </c>
      <c r="BW540" s="81" t="s">
        <v>1756</v>
      </c>
      <c r="BX540" s="81">
        <v>1037</v>
      </c>
      <c r="BZ540" s="81" t="s">
        <v>772</v>
      </c>
      <c r="CA540" s="81" t="s">
        <v>773</v>
      </c>
      <c r="CB540" s="81">
        <v>12</v>
      </c>
      <c r="CC540" s="81" t="s">
        <v>436</v>
      </c>
      <c r="CD540" s="81" t="s">
        <v>552</v>
      </c>
      <c r="CE540" s="81">
        <v>1116</v>
      </c>
      <c r="CG540" s="81" t="s">
        <v>816</v>
      </c>
      <c r="CH540" s="81" t="s">
        <v>817</v>
      </c>
      <c r="CI540" s="81">
        <v>4</v>
      </c>
      <c r="CJ540" s="81" t="s">
        <v>529</v>
      </c>
      <c r="CK540" s="81" t="s">
        <v>1192</v>
      </c>
      <c r="CL540" s="81">
        <v>1100</v>
      </c>
      <c r="CN540" s="81" t="s">
        <v>729</v>
      </c>
      <c r="CO540" s="81" t="s">
        <v>730</v>
      </c>
      <c r="CP540" s="81">
        <v>10</v>
      </c>
      <c r="CQ540" s="81" t="s">
        <v>529</v>
      </c>
      <c r="CR540" s="81" t="s">
        <v>1166</v>
      </c>
      <c r="CS540" s="81">
        <v>1283</v>
      </c>
      <c r="CU540" s="136" t="s">
        <v>2260</v>
      </c>
      <c r="CV540" s="136" t="s">
        <v>2304</v>
      </c>
      <c r="CW540" s="137">
        <v>2</v>
      </c>
      <c r="CX540" s="136" t="s">
        <v>529</v>
      </c>
      <c r="CY540" s="136" t="s">
        <v>1132</v>
      </c>
      <c r="CZ540" s="138">
        <v>1081</v>
      </c>
      <c r="DB540" s="136" t="s">
        <v>2264</v>
      </c>
      <c r="DC540" s="136" t="s">
        <v>896</v>
      </c>
      <c r="DD540" s="137">
        <v>12</v>
      </c>
      <c r="DE540" s="136" t="s">
        <v>436</v>
      </c>
      <c r="DF540" s="136" t="s">
        <v>2406</v>
      </c>
      <c r="DG540" s="144">
        <v>1529</v>
      </c>
      <c r="DI540" s="136" t="s">
        <v>873</v>
      </c>
      <c r="DJ540" s="136" t="s">
        <v>874</v>
      </c>
      <c r="DK540" s="137">
        <v>24</v>
      </c>
      <c r="DL540" s="136" t="s">
        <v>1173</v>
      </c>
      <c r="DM540" s="136" t="s">
        <v>1174</v>
      </c>
      <c r="DN540" s="144">
        <v>0</v>
      </c>
    </row>
    <row r="541" spans="1:118" x14ac:dyDescent="0.25">
      <c r="A541" s="81" t="s">
        <v>1056</v>
      </c>
      <c r="B541" s="81" t="s">
        <v>754</v>
      </c>
      <c r="C541" s="81">
        <v>12</v>
      </c>
      <c r="D541" s="81" t="s">
        <v>437</v>
      </c>
      <c r="E541" s="81" t="s">
        <v>1811</v>
      </c>
      <c r="F541" s="81">
        <v>1259</v>
      </c>
      <c r="H541" s="81" t="s">
        <v>1791</v>
      </c>
      <c r="I541" s="81" t="s">
        <v>996</v>
      </c>
      <c r="J541" s="81">
        <v>2</v>
      </c>
      <c r="K541" s="81" t="s">
        <v>436</v>
      </c>
      <c r="L541" s="81" t="s">
        <v>1688</v>
      </c>
      <c r="M541" s="81">
        <v>1453</v>
      </c>
      <c r="O541" s="81" t="s">
        <v>862</v>
      </c>
      <c r="P541" s="81" t="s">
        <v>863</v>
      </c>
      <c r="Q541" s="81">
        <v>4</v>
      </c>
      <c r="R541" s="81" t="s">
        <v>437</v>
      </c>
      <c r="S541" s="81" t="s">
        <v>1701</v>
      </c>
      <c r="T541" s="81">
        <v>1191</v>
      </c>
      <c r="V541" s="81" t="s">
        <v>806</v>
      </c>
      <c r="W541" s="81" t="s">
        <v>807</v>
      </c>
      <c r="X541" s="81">
        <v>12</v>
      </c>
      <c r="Y541" s="81" t="s">
        <v>529</v>
      </c>
      <c r="Z541" s="81" t="s">
        <v>1817</v>
      </c>
      <c r="AA541" s="81">
        <v>1509</v>
      </c>
      <c r="AC541" s="81" t="s">
        <v>948</v>
      </c>
      <c r="AD541" s="81" t="s">
        <v>985</v>
      </c>
      <c r="AE541" s="81">
        <v>10</v>
      </c>
      <c r="AF541" s="81" t="s">
        <v>436</v>
      </c>
      <c r="AG541" s="81" t="s">
        <v>552</v>
      </c>
      <c r="AH541" s="81">
        <v>1116</v>
      </c>
      <c r="AJ541" s="81" t="s">
        <v>727</v>
      </c>
      <c r="AK541" s="81" t="s">
        <v>728</v>
      </c>
      <c r="AL541" s="81">
        <v>4</v>
      </c>
      <c r="AM541" s="81" t="s">
        <v>436</v>
      </c>
      <c r="AN541" s="81" t="s">
        <v>1124</v>
      </c>
      <c r="AO541" s="81">
        <v>1013</v>
      </c>
      <c r="AQ541" s="81" t="s">
        <v>729</v>
      </c>
      <c r="AR541" s="81" t="s">
        <v>730</v>
      </c>
      <c r="AS541" s="81">
        <v>4</v>
      </c>
      <c r="AT541" s="81" t="s">
        <v>436</v>
      </c>
      <c r="AU541" s="81" t="s">
        <v>2058</v>
      </c>
      <c r="AV541" s="81">
        <v>1550</v>
      </c>
      <c r="AX541" s="81" t="s">
        <v>864</v>
      </c>
      <c r="AY541" s="81" t="s">
        <v>865</v>
      </c>
      <c r="AZ541" s="81">
        <v>2</v>
      </c>
      <c r="BA541" s="81" t="s">
        <v>529</v>
      </c>
      <c r="BB541" s="81" t="s">
        <v>1694</v>
      </c>
      <c r="BC541" s="81">
        <v>1504</v>
      </c>
      <c r="BE541" s="81" t="s">
        <v>934</v>
      </c>
      <c r="BF541" s="81" t="s">
        <v>935</v>
      </c>
      <c r="BG541" s="81">
        <v>2</v>
      </c>
      <c r="BH541" s="81" t="s">
        <v>436</v>
      </c>
      <c r="BI541" s="81" t="s">
        <v>1900</v>
      </c>
      <c r="BJ541" s="81">
        <v>1225</v>
      </c>
      <c r="BL541" s="81" t="s">
        <v>895</v>
      </c>
      <c r="BM541" s="81" t="s">
        <v>896</v>
      </c>
      <c r="BN541" s="81">
        <v>12</v>
      </c>
      <c r="BO541" s="81" t="s">
        <v>529</v>
      </c>
      <c r="BP541" s="81" t="s">
        <v>1166</v>
      </c>
      <c r="BQ541" s="81">
        <v>1283</v>
      </c>
      <c r="BS541" s="81" t="s">
        <v>727</v>
      </c>
      <c r="BT541" s="81" t="s">
        <v>728</v>
      </c>
      <c r="BU541" s="81">
        <v>4</v>
      </c>
      <c r="BV541" s="81" t="s">
        <v>529</v>
      </c>
      <c r="BW541" s="81" t="s">
        <v>1756</v>
      </c>
      <c r="BX541" s="81">
        <v>1037</v>
      </c>
      <c r="BZ541" s="81" t="s">
        <v>816</v>
      </c>
      <c r="CA541" s="81" t="s">
        <v>817</v>
      </c>
      <c r="CB541" s="81">
        <v>24</v>
      </c>
      <c r="CC541" s="81" t="s">
        <v>436</v>
      </c>
      <c r="CD541" s="81" t="s">
        <v>552</v>
      </c>
      <c r="CE541" s="81">
        <v>1116</v>
      </c>
      <c r="CG541" s="81" t="s">
        <v>864</v>
      </c>
      <c r="CH541" s="81" t="s">
        <v>865</v>
      </c>
      <c r="CI541" s="81">
        <v>4</v>
      </c>
      <c r="CJ541" s="81" t="s">
        <v>529</v>
      </c>
      <c r="CK541" s="81" t="s">
        <v>1192</v>
      </c>
      <c r="CL541" s="81">
        <v>1100</v>
      </c>
      <c r="CN541" s="81" t="s">
        <v>729</v>
      </c>
      <c r="CO541" s="81" t="s">
        <v>730</v>
      </c>
      <c r="CP541" s="81">
        <v>4</v>
      </c>
      <c r="CQ541" s="81" t="s">
        <v>529</v>
      </c>
      <c r="CR541" s="81" t="s">
        <v>1756</v>
      </c>
      <c r="CS541" s="81">
        <v>1037</v>
      </c>
      <c r="CU541" s="136" t="s">
        <v>856</v>
      </c>
      <c r="CV541" s="136" t="s">
        <v>857</v>
      </c>
      <c r="CW541" s="137">
        <v>2</v>
      </c>
      <c r="CX541" s="136" t="s">
        <v>2152</v>
      </c>
      <c r="CY541" s="136" t="s">
        <v>2364</v>
      </c>
      <c r="CZ541" s="138">
        <v>1593</v>
      </c>
      <c r="DB541" s="136" t="s">
        <v>2264</v>
      </c>
      <c r="DC541" s="136" t="s">
        <v>896</v>
      </c>
      <c r="DD541" s="137">
        <v>12</v>
      </c>
      <c r="DE541" s="136" t="s">
        <v>436</v>
      </c>
      <c r="DF541" s="136" t="s">
        <v>1764</v>
      </c>
      <c r="DG541" s="144">
        <v>1435</v>
      </c>
      <c r="DI541" s="136" t="s">
        <v>873</v>
      </c>
      <c r="DJ541" s="136" t="s">
        <v>874</v>
      </c>
      <c r="DK541" s="137">
        <v>4</v>
      </c>
      <c r="DL541" s="136" t="s">
        <v>437</v>
      </c>
      <c r="DM541" s="136" t="s">
        <v>1733</v>
      </c>
      <c r="DN541" s="144">
        <v>1004</v>
      </c>
    </row>
    <row r="542" spans="1:118" x14ac:dyDescent="0.25">
      <c r="A542" s="81" t="s">
        <v>1041</v>
      </c>
      <c r="B542" s="81" t="s">
        <v>1935</v>
      </c>
      <c r="C542" s="81">
        <v>12</v>
      </c>
      <c r="D542" s="81" t="s">
        <v>437</v>
      </c>
      <c r="E542" s="81" t="s">
        <v>1811</v>
      </c>
      <c r="F542" s="81">
        <v>1259</v>
      </c>
      <c r="H542" s="81" t="s">
        <v>729</v>
      </c>
      <c r="I542" s="81" t="s">
        <v>730</v>
      </c>
      <c r="J542" s="81">
        <v>2</v>
      </c>
      <c r="K542" s="81" t="s">
        <v>436</v>
      </c>
      <c r="L542" s="81" t="s">
        <v>1688</v>
      </c>
      <c r="M542" s="81">
        <v>1453</v>
      </c>
      <c r="O542" s="81" t="s">
        <v>770</v>
      </c>
      <c r="P542" s="81" t="s">
        <v>771</v>
      </c>
      <c r="Q542" s="81">
        <v>4</v>
      </c>
      <c r="R542" s="81" t="s">
        <v>437</v>
      </c>
      <c r="S542" s="81" t="s">
        <v>1701</v>
      </c>
      <c r="T542" s="81">
        <v>1191</v>
      </c>
      <c r="V542" s="81" t="s">
        <v>747</v>
      </c>
      <c r="W542" s="81" t="s">
        <v>748</v>
      </c>
      <c r="X542" s="81">
        <v>12</v>
      </c>
      <c r="Y542" s="81" t="s">
        <v>529</v>
      </c>
      <c r="Z542" s="81" t="s">
        <v>1817</v>
      </c>
      <c r="AA542" s="81">
        <v>1509</v>
      </c>
      <c r="AC542" s="81" t="s">
        <v>832</v>
      </c>
      <c r="AD542" s="81" t="s">
        <v>833</v>
      </c>
      <c r="AE542" s="81">
        <v>4</v>
      </c>
      <c r="AF542" s="81" t="s">
        <v>529</v>
      </c>
      <c r="AG542" s="81" t="s">
        <v>1100</v>
      </c>
      <c r="AH542" s="81">
        <v>1027</v>
      </c>
      <c r="AJ542" s="81" t="s">
        <v>729</v>
      </c>
      <c r="AK542" s="81" t="s">
        <v>730</v>
      </c>
      <c r="AL542" s="81">
        <v>4</v>
      </c>
      <c r="AM542" s="81" t="s">
        <v>436</v>
      </c>
      <c r="AN542" s="81" t="s">
        <v>1124</v>
      </c>
      <c r="AO542" s="81">
        <v>1013</v>
      </c>
      <c r="AQ542" s="81" t="s">
        <v>893</v>
      </c>
      <c r="AR542" s="81" t="s">
        <v>894</v>
      </c>
      <c r="AS542" s="81">
        <v>12</v>
      </c>
      <c r="AT542" s="81" t="s">
        <v>436</v>
      </c>
      <c r="AU542" s="81" t="s">
        <v>2058</v>
      </c>
      <c r="AV542" s="81">
        <v>1550</v>
      </c>
      <c r="AX542" s="81" t="s">
        <v>864</v>
      </c>
      <c r="AY542" s="81" t="s">
        <v>865</v>
      </c>
      <c r="AZ542" s="81">
        <v>4</v>
      </c>
      <c r="BA542" s="81" t="s">
        <v>436</v>
      </c>
      <c r="BB542" s="81" t="s">
        <v>1143</v>
      </c>
      <c r="BC542" s="81">
        <v>1223</v>
      </c>
      <c r="BE542" s="81" t="s">
        <v>790</v>
      </c>
      <c r="BF542" s="81" t="s">
        <v>791</v>
      </c>
      <c r="BG542" s="81">
        <v>2</v>
      </c>
      <c r="BH542" s="81" t="s">
        <v>436</v>
      </c>
      <c r="BI542" s="81" t="s">
        <v>1900</v>
      </c>
      <c r="BJ542" s="81">
        <v>1225</v>
      </c>
      <c r="BL542" s="81" t="s">
        <v>745</v>
      </c>
      <c r="BM542" s="81" t="s">
        <v>746</v>
      </c>
      <c r="BN542" s="81">
        <v>12</v>
      </c>
      <c r="BO542" s="81" t="s">
        <v>529</v>
      </c>
      <c r="BP542" s="81" t="s">
        <v>1702</v>
      </c>
      <c r="BQ542" s="81">
        <v>1199</v>
      </c>
      <c r="BS542" s="81" t="s">
        <v>834</v>
      </c>
      <c r="BT542" s="81" t="s">
        <v>835</v>
      </c>
      <c r="BU542" s="81">
        <v>2</v>
      </c>
      <c r="BV542" s="81" t="s">
        <v>529</v>
      </c>
      <c r="BW542" s="81" t="s">
        <v>2176</v>
      </c>
      <c r="BX542" s="81">
        <v>1555</v>
      </c>
      <c r="BZ542" s="81" t="s">
        <v>729</v>
      </c>
      <c r="CA542" s="81" t="s">
        <v>730</v>
      </c>
      <c r="CB542" s="81">
        <v>6</v>
      </c>
      <c r="CC542" s="81" t="s">
        <v>436</v>
      </c>
      <c r="CD542" s="81" t="s">
        <v>552</v>
      </c>
      <c r="CE542" s="81">
        <v>1116</v>
      </c>
      <c r="CG542" s="81" t="s">
        <v>729</v>
      </c>
      <c r="CH542" s="81" t="s">
        <v>730</v>
      </c>
      <c r="CI542" s="81">
        <v>4</v>
      </c>
      <c r="CJ542" s="81" t="s">
        <v>529</v>
      </c>
      <c r="CK542" s="81" t="s">
        <v>1192</v>
      </c>
      <c r="CL542" s="81">
        <v>1100</v>
      </c>
      <c r="CN542" s="81" t="s">
        <v>828</v>
      </c>
      <c r="CO542" s="81" t="s">
        <v>829</v>
      </c>
      <c r="CP542" s="81">
        <v>2</v>
      </c>
      <c r="CQ542" s="81" t="s">
        <v>529</v>
      </c>
      <c r="CR542" s="81" t="s">
        <v>1120</v>
      </c>
      <c r="CS542" s="81">
        <v>1020</v>
      </c>
      <c r="CU542" s="136" t="s">
        <v>802</v>
      </c>
      <c r="CV542" s="136" t="s">
        <v>803</v>
      </c>
      <c r="CW542" s="137">
        <v>2</v>
      </c>
      <c r="CX542" s="136" t="s">
        <v>2152</v>
      </c>
      <c r="CY542" s="136" t="s">
        <v>2364</v>
      </c>
      <c r="CZ542" s="138">
        <v>1593</v>
      </c>
      <c r="DB542" s="136" t="s">
        <v>2264</v>
      </c>
      <c r="DC542" s="136" t="s">
        <v>896</v>
      </c>
      <c r="DD542" s="137">
        <v>12</v>
      </c>
      <c r="DE542" s="136" t="s">
        <v>529</v>
      </c>
      <c r="DF542" s="136" t="s">
        <v>1131</v>
      </c>
      <c r="DG542" s="144">
        <v>1509</v>
      </c>
      <c r="DI542" s="136" t="s">
        <v>873</v>
      </c>
      <c r="DJ542" s="136" t="s">
        <v>874</v>
      </c>
      <c r="DK542" s="137">
        <v>4</v>
      </c>
      <c r="DL542" s="136" t="s">
        <v>529</v>
      </c>
      <c r="DM542" s="136" t="s">
        <v>1756</v>
      </c>
      <c r="DN542" s="144">
        <v>1037</v>
      </c>
    </row>
    <row r="543" spans="1:118" x14ac:dyDescent="0.25">
      <c r="A543" s="81" t="s">
        <v>757</v>
      </c>
      <c r="B543" s="81" t="s">
        <v>758</v>
      </c>
      <c r="C543" s="81">
        <v>12</v>
      </c>
      <c r="D543" s="81" t="s">
        <v>437</v>
      </c>
      <c r="E543" s="81" t="s">
        <v>1811</v>
      </c>
      <c r="F543" s="81">
        <v>1259</v>
      </c>
      <c r="H543" s="81" t="s">
        <v>804</v>
      </c>
      <c r="I543" s="81" t="s">
        <v>805</v>
      </c>
      <c r="J543" s="81">
        <v>12</v>
      </c>
      <c r="K543" s="81" t="s">
        <v>529</v>
      </c>
      <c r="L543" s="81" t="s">
        <v>1912</v>
      </c>
      <c r="M543" s="81">
        <v>1507</v>
      </c>
      <c r="O543" s="81" t="s">
        <v>878</v>
      </c>
      <c r="P543" s="81" t="s">
        <v>879</v>
      </c>
      <c r="Q543" s="81">
        <v>6</v>
      </c>
      <c r="R543" s="81" t="s">
        <v>529</v>
      </c>
      <c r="S543" s="81" t="s">
        <v>1100</v>
      </c>
      <c r="T543" s="81">
        <v>1027</v>
      </c>
      <c r="V543" s="81" t="s">
        <v>798</v>
      </c>
      <c r="W543" s="81" t="s">
        <v>799</v>
      </c>
      <c r="X543" s="81">
        <v>12</v>
      </c>
      <c r="Y543" s="81" t="s">
        <v>529</v>
      </c>
      <c r="Z543" s="81" t="s">
        <v>1817</v>
      </c>
      <c r="AA543" s="81">
        <v>1509</v>
      </c>
      <c r="AC543" s="81" t="s">
        <v>981</v>
      </c>
      <c r="AD543" s="81" t="s">
        <v>982</v>
      </c>
      <c r="AE543" s="81">
        <v>12</v>
      </c>
      <c r="AF543" s="81" t="s">
        <v>529</v>
      </c>
      <c r="AG543" s="81" t="s">
        <v>1770</v>
      </c>
      <c r="AH543" s="81">
        <v>1037</v>
      </c>
      <c r="AJ543" s="81" t="s">
        <v>790</v>
      </c>
      <c r="AK543" s="81" t="s">
        <v>791</v>
      </c>
      <c r="AL543" s="81">
        <v>2</v>
      </c>
      <c r="AM543" s="81" t="s">
        <v>436</v>
      </c>
      <c r="AN543" s="81" t="s">
        <v>1124</v>
      </c>
      <c r="AO543" s="81">
        <v>1013</v>
      </c>
      <c r="AQ543" s="81" t="s">
        <v>733</v>
      </c>
      <c r="AR543" s="81" t="s">
        <v>734</v>
      </c>
      <c r="AS543" s="81">
        <v>6</v>
      </c>
      <c r="AT543" s="81" t="s">
        <v>436</v>
      </c>
      <c r="AU543" s="81" t="s">
        <v>1114</v>
      </c>
      <c r="AV543" s="81">
        <v>1011</v>
      </c>
      <c r="AX543" s="81" t="s">
        <v>864</v>
      </c>
      <c r="AY543" s="81" t="s">
        <v>865</v>
      </c>
      <c r="AZ543" s="81">
        <v>4</v>
      </c>
      <c r="BA543" s="81" t="s">
        <v>436</v>
      </c>
      <c r="BB543" s="81" t="s">
        <v>1753</v>
      </c>
      <c r="BC543" s="81">
        <v>1113</v>
      </c>
      <c r="BE543" s="81" t="s">
        <v>792</v>
      </c>
      <c r="BF543" s="81" t="s">
        <v>793</v>
      </c>
      <c r="BG543" s="81">
        <v>2</v>
      </c>
      <c r="BH543" s="81" t="s">
        <v>436</v>
      </c>
      <c r="BI543" s="81" t="s">
        <v>1900</v>
      </c>
      <c r="BJ543" s="81">
        <v>1225</v>
      </c>
      <c r="BL543" s="81" t="s">
        <v>852</v>
      </c>
      <c r="BM543" s="81" t="s">
        <v>853</v>
      </c>
      <c r="BN543" s="81">
        <v>36</v>
      </c>
      <c r="BO543" s="81" t="s">
        <v>436</v>
      </c>
      <c r="BP543" s="81" t="s">
        <v>1177</v>
      </c>
      <c r="BQ543" s="81">
        <v>1045</v>
      </c>
      <c r="BS543" s="81" t="s">
        <v>948</v>
      </c>
      <c r="BT543" s="81" t="s">
        <v>949</v>
      </c>
      <c r="BU543" s="81">
        <v>4</v>
      </c>
      <c r="BV543" s="81" t="s">
        <v>436</v>
      </c>
      <c r="BW543" s="81" t="s">
        <v>719</v>
      </c>
      <c r="BX543" s="81">
        <v>1540</v>
      </c>
      <c r="BZ543" s="81" t="s">
        <v>895</v>
      </c>
      <c r="CA543" s="81" t="s">
        <v>896</v>
      </c>
      <c r="CB543" s="81">
        <v>12</v>
      </c>
      <c r="CC543" s="81" t="s">
        <v>436</v>
      </c>
      <c r="CD543" s="81" t="s">
        <v>552</v>
      </c>
      <c r="CE543" s="81">
        <v>1116</v>
      </c>
      <c r="CG543" s="81" t="s">
        <v>745</v>
      </c>
      <c r="CH543" s="81" t="s">
        <v>746</v>
      </c>
      <c r="CI543" s="81">
        <v>12</v>
      </c>
      <c r="CJ543" s="81" t="s">
        <v>529</v>
      </c>
      <c r="CK543" s="81" t="s">
        <v>1192</v>
      </c>
      <c r="CL543" s="81">
        <v>1100</v>
      </c>
      <c r="CN543" s="81" t="s">
        <v>737</v>
      </c>
      <c r="CO543" s="81" t="s">
        <v>738</v>
      </c>
      <c r="CP543" s="81">
        <v>4</v>
      </c>
      <c r="CQ543" s="81" t="s">
        <v>437</v>
      </c>
      <c r="CR543" s="81" t="s">
        <v>2169</v>
      </c>
      <c r="CS543" s="81">
        <v>1565</v>
      </c>
      <c r="CU543" s="136" t="s">
        <v>1781</v>
      </c>
      <c r="CV543" s="136" t="s">
        <v>786</v>
      </c>
      <c r="CW543" s="137">
        <v>12</v>
      </c>
      <c r="CX543" s="136" t="s">
        <v>2152</v>
      </c>
      <c r="CY543" s="136" t="s">
        <v>2364</v>
      </c>
      <c r="CZ543" s="138">
        <v>1593</v>
      </c>
      <c r="DB543" s="136" t="s">
        <v>2264</v>
      </c>
      <c r="DC543" s="136" t="s">
        <v>896</v>
      </c>
      <c r="DD543" s="137">
        <v>12</v>
      </c>
      <c r="DE543" s="136" t="s">
        <v>529</v>
      </c>
      <c r="DF543" s="136" t="s">
        <v>2180</v>
      </c>
      <c r="DG543" s="144">
        <v>1123</v>
      </c>
      <c r="DI543" s="136" t="s">
        <v>873</v>
      </c>
      <c r="DJ543" s="136" t="s">
        <v>874</v>
      </c>
      <c r="DK543" s="137">
        <v>4</v>
      </c>
      <c r="DL543" s="136" t="s">
        <v>436</v>
      </c>
      <c r="DM543" s="136" t="s">
        <v>1159</v>
      </c>
      <c r="DN543" s="144">
        <v>1513</v>
      </c>
    </row>
    <row r="544" spans="1:118" x14ac:dyDescent="0.25">
      <c r="A544" s="81" t="s">
        <v>977</v>
      </c>
      <c r="B544" s="81" t="s">
        <v>978</v>
      </c>
      <c r="C544" s="81">
        <v>12</v>
      </c>
      <c r="D544" s="81" t="s">
        <v>437</v>
      </c>
      <c r="E544" s="81" t="s">
        <v>1811</v>
      </c>
      <c r="F544" s="81">
        <v>1259</v>
      </c>
      <c r="H544" s="81" t="s">
        <v>729</v>
      </c>
      <c r="I544" s="81" t="s">
        <v>730</v>
      </c>
      <c r="J544" s="81">
        <v>2</v>
      </c>
      <c r="K544" s="81" t="s">
        <v>529</v>
      </c>
      <c r="L544" s="81" t="s">
        <v>1912</v>
      </c>
      <c r="M544" s="81">
        <v>1507</v>
      </c>
      <c r="O544" s="81" t="s">
        <v>751</v>
      </c>
      <c r="P544" s="81" t="s">
        <v>752</v>
      </c>
      <c r="Q544" s="81">
        <v>12</v>
      </c>
      <c r="R544" s="81" t="s">
        <v>529</v>
      </c>
      <c r="S544" s="81" t="s">
        <v>1100</v>
      </c>
      <c r="T544" s="81">
        <v>1027</v>
      </c>
      <c r="V544" s="81" t="s">
        <v>948</v>
      </c>
      <c r="W544" s="81" t="s">
        <v>985</v>
      </c>
      <c r="X544" s="81">
        <v>2</v>
      </c>
      <c r="Y544" s="81" t="s">
        <v>529</v>
      </c>
      <c r="Z544" s="81" t="s">
        <v>1837</v>
      </c>
      <c r="AA544" s="81">
        <v>1510</v>
      </c>
      <c r="AC544" s="81" t="s">
        <v>832</v>
      </c>
      <c r="AD544" s="81" t="s">
        <v>833</v>
      </c>
      <c r="AE544" s="81">
        <v>4</v>
      </c>
      <c r="AF544" s="81" t="s">
        <v>436</v>
      </c>
      <c r="AG544" s="81" t="s">
        <v>1735</v>
      </c>
      <c r="AH544" s="81">
        <v>1435</v>
      </c>
      <c r="AJ544" s="81" t="s">
        <v>800</v>
      </c>
      <c r="AK544" s="81" t="s">
        <v>801</v>
      </c>
      <c r="AL544" s="81">
        <v>2</v>
      </c>
      <c r="AM544" s="81" t="s">
        <v>436</v>
      </c>
      <c r="AN544" s="81" t="s">
        <v>1124</v>
      </c>
      <c r="AO544" s="81">
        <v>1013</v>
      </c>
      <c r="AQ544" s="81" t="s">
        <v>729</v>
      </c>
      <c r="AR544" s="81" t="s">
        <v>730</v>
      </c>
      <c r="AS544" s="81">
        <v>7</v>
      </c>
      <c r="AT544" s="81" t="s">
        <v>529</v>
      </c>
      <c r="AU544" s="81" t="s">
        <v>1166</v>
      </c>
      <c r="AV544" s="81">
        <v>1283</v>
      </c>
      <c r="AX544" s="81" t="s">
        <v>864</v>
      </c>
      <c r="AY544" s="81" t="s">
        <v>865</v>
      </c>
      <c r="AZ544" s="81">
        <v>4</v>
      </c>
      <c r="BA544" s="81" t="s">
        <v>529</v>
      </c>
      <c r="BB544" s="81" t="s">
        <v>1126</v>
      </c>
      <c r="BC544" s="81">
        <v>1093</v>
      </c>
      <c r="BE544" s="81" t="s">
        <v>997</v>
      </c>
      <c r="BF544" s="81" t="s">
        <v>998</v>
      </c>
      <c r="BG544" s="81">
        <v>1</v>
      </c>
      <c r="BH544" s="81" t="s">
        <v>529</v>
      </c>
      <c r="BI544" s="81" t="s">
        <v>1161</v>
      </c>
      <c r="BJ544" s="81">
        <v>1146</v>
      </c>
      <c r="BL544" s="81" t="s">
        <v>924</v>
      </c>
      <c r="BM544" s="81" t="s">
        <v>925</v>
      </c>
      <c r="BN544" s="81">
        <v>24</v>
      </c>
      <c r="BO544" s="81" t="s">
        <v>436</v>
      </c>
      <c r="BP544" s="81" t="s">
        <v>1177</v>
      </c>
      <c r="BQ544" s="81">
        <v>1045</v>
      </c>
      <c r="BS544" s="81" t="s">
        <v>873</v>
      </c>
      <c r="BT544" s="81" t="s">
        <v>874</v>
      </c>
      <c r="BU544" s="81">
        <v>6</v>
      </c>
      <c r="BV544" s="81" t="s">
        <v>529</v>
      </c>
      <c r="BW544" s="81" t="s">
        <v>1170</v>
      </c>
      <c r="BX544" s="81">
        <v>1069</v>
      </c>
      <c r="BZ544" s="81" t="s">
        <v>745</v>
      </c>
      <c r="CA544" s="81" t="s">
        <v>746</v>
      </c>
      <c r="CB544" s="81">
        <v>12</v>
      </c>
      <c r="CC544" s="81" t="s">
        <v>436</v>
      </c>
      <c r="CD544" s="81" t="s">
        <v>552</v>
      </c>
      <c r="CE544" s="81">
        <v>1116</v>
      </c>
      <c r="CG544" s="81" t="s">
        <v>916</v>
      </c>
      <c r="CH544" s="81" t="s">
        <v>917</v>
      </c>
      <c r="CI544" s="81">
        <v>3</v>
      </c>
      <c r="CJ544" s="81" t="s">
        <v>529</v>
      </c>
      <c r="CK544" s="81" t="s">
        <v>1154</v>
      </c>
      <c r="CL544" s="81">
        <v>1439</v>
      </c>
      <c r="CN544" s="81" t="s">
        <v>986</v>
      </c>
      <c r="CO544" s="81" t="s">
        <v>987</v>
      </c>
      <c r="CP544" s="81">
        <v>12</v>
      </c>
      <c r="CQ544" s="81" t="s">
        <v>529</v>
      </c>
      <c r="CR544" s="81" t="s">
        <v>1869</v>
      </c>
      <c r="CS544" s="81">
        <v>1362</v>
      </c>
      <c r="CU544" s="136" t="s">
        <v>800</v>
      </c>
      <c r="CV544" s="136" t="s">
        <v>801</v>
      </c>
      <c r="CW544" s="137">
        <v>2</v>
      </c>
      <c r="CX544" s="136" t="s">
        <v>2152</v>
      </c>
      <c r="CY544" s="136" t="s">
        <v>2364</v>
      </c>
      <c r="CZ544" s="138">
        <v>1593</v>
      </c>
      <c r="DB544" s="136" t="s">
        <v>2264</v>
      </c>
      <c r="DC544" s="136" t="s">
        <v>896</v>
      </c>
      <c r="DD544" s="137">
        <v>12</v>
      </c>
      <c r="DE544" s="136" t="s">
        <v>436</v>
      </c>
      <c r="DF544" s="136" t="s">
        <v>1801</v>
      </c>
      <c r="DG544" s="144">
        <v>1429</v>
      </c>
      <c r="DI544" s="136" t="s">
        <v>873</v>
      </c>
      <c r="DJ544" s="136" t="s">
        <v>874</v>
      </c>
      <c r="DK544" s="137">
        <v>2</v>
      </c>
      <c r="DL544" s="136" t="s">
        <v>436</v>
      </c>
      <c r="DM544" s="136" t="s">
        <v>1827</v>
      </c>
      <c r="DN544" s="144">
        <v>1244</v>
      </c>
    </row>
    <row r="545" spans="1:118" x14ac:dyDescent="0.25">
      <c r="A545" s="81" t="s">
        <v>973</v>
      </c>
      <c r="B545" s="81" t="s">
        <v>974</v>
      </c>
      <c r="C545" s="81">
        <v>12</v>
      </c>
      <c r="D545" s="81" t="s">
        <v>437</v>
      </c>
      <c r="E545" s="81" t="s">
        <v>1811</v>
      </c>
      <c r="F545" s="81">
        <v>1259</v>
      </c>
      <c r="H545" s="81" t="s">
        <v>737</v>
      </c>
      <c r="I545" s="81" t="s">
        <v>738</v>
      </c>
      <c r="J545" s="81">
        <v>2</v>
      </c>
      <c r="K545" s="81" t="s">
        <v>529</v>
      </c>
      <c r="L545" s="81" t="s">
        <v>1912</v>
      </c>
      <c r="M545" s="81">
        <v>1507</v>
      </c>
      <c r="O545" s="81" t="s">
        <v>804</v>
      </c>
      <c r="P545" s="81" t="s">
        <v>805</v>
      </c>
      <c r="Q545" s="81">
        <v>12</v>
      </c>
      <c r="R545" s="81" t="s">
        <v>529</v>
      </c>
      <c r="S545" s="81" t="s">
        <v>1100</v>
      </c>
      <c r="T545" s="81">
        <v>1027</v>
      </c>
      <c r="V545" s="81" t="s">
        <v>924</v>
      </c>
      <c r="W545" s="81" t="s">
        <v>925</v>
      </c>
      <c r="X545" s="81">
        <v>2</v>
      </c>
      <c r="Y545" s="81" t="s">
        <v>436</v>
      </c>
      <c r="Z545" s="81" t="s">
        <v>1226</v>
      </c>
      <c r="AA545" s="81">
        <v>1442</v>
      </c>
      <c r="AC545" s="81" t="s">
        <v>832</v>
      </c>
      <c r="AD545" s="81" t="s">
        <v>833</v>
      </c>
      <c r="AE545" s="81">
        <v>4</v>
      </c>
      <c r="AF545" s="81" t="s">
        <v>436</v>
      </c>
      <c r="AG545" s="81" t="s">
        <v>1695</v>
      </c>
      <c r="AH545" s="81">
        <v>1390</v>
      </c>
      <c r="AJ545" s="81" t="s">
        <v>889</v>
      </c>
      <c r="AK545" s="81" t="s">
        <v>890</v>
      </c>
      <c r="AL545" s="81">
        <v>2</v>
      </c>
      <c r="AM545" s="81" t="s">
        <v>436</v>
      </c>
      <c r="AN545" s="81" t="s">
        <v>1124</v>
      </c>
      <c r="AO545" s="81">
        <v>1013</v>
      </c>
      <c r="AQ545" s="81" t="s">
        <v>757</v>
      </c>
      <c r="AR545" s="81" t="s">
        <v>758</v>
      </c>
      <c r="AS545" s="81">
        <v>12</v>
      </c>
      <c r="AT545" s="81" t="s">
        <v>529</v>
      </c>
      <c r="AU545" s="81" t="s">
        <v>1681</v>
      </c>
      <c r="AV545" s="81">
        <v>1327</v>
      </c>
      <c r="AX545" s="81" t="s">
        <v>864</v>
      </c>
      <c r="AY545" s="81" t="s">
        <v>865</v>
      </c>
      <c r="AZ545" s="81">
        <v>36</v>
      </c>
      <c r="BA545" s="81" t="s">
        <v>529</v>
      </c>
      <c r="BB545" s="81" t="s">
        <v>1185</v>
      </c>
      <c r="BC545" s="81">
        <v>1101</v>
      </c>
      <c r="BE545" s="81" t="s">
        <v>765</v>
      </c>
      <c r="BF545" s="81" t="s">
        <v>766</v>
      </c>
      <c r="BG545" s="81">
        <v>4</v>
      </c>
      <c r="BH545" s="81" t="s">
        <v>529</v>
      </c>
      <c r="BI545" s="81" t="s">
        <v>1161</v>
      </c>
      <c r="BJ545" s="81">
        <v>1146</v>
      </c>
      <c r="BL545" s="81" t="s">
        <v>1034</v>
      </c>
      <c r="BM545" s="81" t="s">
        <v>987</v>
      </c>
      <c r="BN545" s="81">
        <v>24</v>
      </c>
      <c r="BO545" s="81" t="s">
        <v>436</v>
      </c>
      <c r="BP545" s="81" t="s">
        <v>1177</v>
      </c>
      <c r="BQ545" s="81">
        <v>1045</v>
      </c>
      <c r="BS545" s="81" t="s">
        <v>737</v>
      </c>
      <c r="BT545" s="81" t="s">
        <v>738</v>
      </c>
      <c r="BU545" s="81">
        <v>2</v>
      </c>
      <c r="BV545" s="81" t="s">
        <v>529</v>
      </c>
      <c r="BW545" s="81" t="s">
        <v>1756</v>
      </c>
      <c r="BX545" s="81">
        <v>1037</v>
      </c>
      <c r="BZ545" s="81" t="s">
        <v>2230</v>
      </c>
      <c r="CA545" s="81" t="s">
        <v>866</v>
      </c>
      <c r="CB545" s="81">
        <v>6</v>
      </c>
      <c r="CC545" s="81" t="s">
        <v>529</v>
      </c>
      <c r="CD545" s="81" t="s">
        <v>1132</v>
      </c>
      <c r="CE545" s="81">
        <v>1081</v>
      </c>
      <c r="CG545" s="81" t="s">
        <v>860</v>
      </c>
      <c r="CH545" s="81" t="s">
        <v>861</v>
      </c>
      <c r="CI545" s="81">
        <v>4</v>
      </c>
      <c r="CJ545" s="81" t="s">
        <v>529</v>
      </c>
      <c r="CK545" s="81" t="s">
        <v>1154</v>
      </c>
      <c r="CL545" s="81">
        <v>1439</v>
      </c>
      <c r="CN545" s="81" t="s">
        <v>745</v>
      </c>
      <c r="CO545" s="81" t="s">
        <v>746</v>
      </c>
      <c r="CP545" s="81">
        <v>12</v>
      </c>
      <c r="CQ545" s="81" t="s">
        <v>529</v>
      </c>
      <c r="CR545" s="81" t="s">
        <v>1869</v>
      </c>
      <c r="CS545" s="81">
        <v>1362</v>
      </c>
      <c r="CU545" s="136" t="s">
        <v>893</v>
      </c>
      <c r="CV545" s="136" t="s">
        <v>894</v>
      </c>
      <c r="CW545" s="137">
        <v>12</v>
      </c>
      <c r="CX545" s="136" t="s">
        <v>2152</v>
      </c>
      <c r="CY545" s="136" t="s">
        <v>2364</v>
      </c>
      <c r="CZ545" s="138">
        <v>1593</v>
      </c>
      <c r="DB545" s="136" t="s">
        <v>2264</v>
      </c>
      <c r="DC545" s="136" t="s">
        <v>896</v>
      </c>
      <c r="DD545" s="137">
        <v>12</v>
      </c>
      <c r="DE545" s="136" t="s">
        <v>437</v>
      </c>
      <c r="DF545" s="136" t="s">
        <v>1729</v>
      </c>
      <c r="DG545" s="144">
        <v>1191</v>
      </c>
      <c r="DI545" s="136" t="s">
        <v>873</v>
      </c>
      <c r="DJ545" s="136" t="s">
        <v>874</v>
      </c>
      <c r="DK545" s="137">
        <v>6</v>
      </c>
      <c r="DL545" s="136" t="s">
        <v>529</v>
      </c>
      <c r="DM545" s="136" t="s">
        <v>1830</v>
      </c>
      <c r="DN545" s="144">
        <v>1028</v>
      </c>
    </row>
    <row r="546" spans="1:118" x14ac:dyDescent="0.25">
      <c r="A546" s="81" t="s">
        <v>814</v>
      </c>
      <c r="B546" s="81" t="s">
        <v>815</v>
      </c>
      <c r="C546" s="81">
        <v>12</v>
      </c>
      <c r="D546" s="81" t="s">
        <v>437</v>
      </c>
      <c r="E546" s="81" t="s">
        <v>1811</v>
      </c>
      <c r="F546" s="81">
        <v>1259</v>
      </c>
      <c r="H546" s="81" t="s">
        <v>727</v>
      </c>
      <c r="I546" s="81" t="s">
        <v>728</v>
      </c>
      <c r="J546" s="81">
        <v>10</v>
      </c>
      <c r="K546" s="81" t="s">
        <v>436</v>
      </c>
      <c r="L546" s="81" t="s">
        <v>1885</v>
      </c>
      <c r="M546" s="81">
        <v>1295</v>
      </c>
      <c r="O546" s="81" t="s">
        <v>1056</v>
      </c>
      <c r="P546" s="81" t="s">
        <v>1057</v>
      </c>
      <c r="Q546" s="81">
        <v>12</v>
      </c>
      <c r="R546" s="81" t="s">
        <v>529</v>
      </c>
      <c r="S546" s="81" t="s">
        <v>1100</v>
      </c>
      <c r="T546" s="81">
        <v>1027</v>
      </c>
      <c r="V546" s="81" t="s">
        <v>1067</v>
      </c>
      <c r="W546" s="81" t="s">
        <v>1068</v>
      </c>
      <c r="X546" s="81">
        <v>2</v>
      </c>
      <c r="Y546" s="81" t="s">
        <v>436</v>
      </c>
      <c r="Z546" s="81" t="s">
        <v>1226</v>
      </c>
      <c r="AA546" s="81">
        <v>1442</v>
      </c>
      <c r="AC546" s="81" t="s">
        <v>832</v>
      </c>
      <c r="AD546" s="81" t="s">
        <v>833</v>
      </c>
      <c r="AE546" s="81">
        <v>4</v>
      </c>
      <c r="AF546" s="81" t="s">
        <v>436</v>
      </c>
      <c r="AG546" s="81" t="s">
        <v>2318</v>
      </c>
      <c r="AH546" s="81">
        <v>1117</v>
      </c>
      <c r="AJ546" s="81" t="s">
        <v>856</v>
      </c>
      <c r="AK546" s="81" t="s">
        <v>857</v>
      </c>
      <c r="AL546" s="81">
        <v>2</v>
      </c>
      <c r="AM546" s="81" t="s">
        <v>436</v>
      </c>
      <c r="AN546" s="81" t="s">
        <v>1124</v>
      </c>
      <c r="AO546" s="81">
        <v>1013</v>
      </c>
      <c r="AQ546" s="81" t="s">
        <v>2227</v>
      </c>
      <c r="AR546" s="81" t="s">
        <v>882</v>
      </c>
      <c r="AS546" s="81">
        <v>6</v>
      </c>
      <c r="AT546" s="81" t="s">
        <v>529</v>
      </c>
      <c r="AU546" s="81" t="s">
        <v>1681</v>
      </c>
      <c r="AV546" s="81">
        <v>1327</v>
      </c>
      <c r="AX546" s="81" t="s">
        <v>864</v>
      </c>
      <c r="AY546" s="81" t="s">
        <v>865</v>
      </c>
      <c r="AZ546" s="81">
        <v>6</v>
      </c>
      <c r="BA546" s="81" t="s">
        <v>436</v>
      </c>
      <c r="BB546" s="81" t="s">
        <v>1188</v>
      </c>
      <c r="BC546" s="81">
        <v>1481</v>
      </c>
      <c r="BE546" s="81" t="s">
        <v>729</v>
      </c>
      <c r="BF546" s="81" t="s">
        <v>730</v>
      </c>
      <c r="BG546" s="81">
        <v>4</v>
      </c>
      <c r="BH546" s="81" t="s">
        <v>529</v>
      </c>
      <c r="BI546" s="81" t="s">
        <v>1161</v>
      </c>
      <c r="BJ546" s="81">
        <v>1146</v>
      </c>
      <c r="BL546" s="81" t="s">
        <v>908</v>
      </c>
      <c r="BM546" s="81" t="s">
        <v>909</v>
      </c>
      <c r="BN546" s="81">
        <v>12</v>
      </c>
      <c r="BO546" s="81" t="s">
        <v>436</v>
      </c>
      <c r="BP546" s="81" t="s">
        <v>1177</v>
      </c>
      <c r="BQ546" s="81">
        <v>1045</v>
      </c>
      <c r="BS546" s="81" t="s">
        <v>737</v>
      </c>
      <c r="BT546" s="81" t="s">
        <v>738</v>
      </c>
      <c r="BU546" s="81">
        <v>1</v>
      </c>
      <c r="BV546" s="81" t="s">
        <v>436</v>
      </c>
      <c r="BW546" s="81" t="s">
        <v>1764</v>
      </c>
      <c r="BX546" s="81">
        <v>1435</v>
      </c>
      <c r="BZ546" s="81" t="s">
        <v>847</v>
      </c>
      <c r="CA546" s="81" t="s">
        <v>848</v>
      </c>
      <c r="CB546" s="81">
        <v>6</v>
      </c>
      <c r="CC546" s="81" t="s">
        <v>529</v>
      </c>
      <c r="CD546" s="81" t="s">
        <v>1132</v>
      </c>
      <c r="CE546" s="81">
        <v>1081</v>
      </c>
      <c r="CG546" s="81" t="s">
        <v>862</v>
      </c>
      <c r="CH546" s="81" t="s">
        <v>863</v>
      </c>
      <c r="CI546" s="81">
        <v>4</v>
      </c>
      <c r="CJ546" s="81" t="s">
        <v>529</v>
      </c>
      <c r="CK546" s="81" t="s">
        <v>1154</v>
      </c>
      <c r="CL546" s="81">
        <v>1439</v>
      </c>
      <c r="CN546" s="81" t="s">
        <v>1779</v>
      </c>
      <c r="CO546" s="81" t="s">
        <v>853</v>
      </c>
      <c r="CP546" s="81">
        <v>24</v>
      </c>
      <c r="CQ546" s="81" t="s">
        <v>436</v>
      </c>
      <c r="CR546" s="81" t="s">
        <v>2224</v>
      </c>
      <c r="CS546" s="81">
        <v>1591</v>
      </c>
      <c r="CU546" s="136" t="s">
        <v>2389</v>
      </c>
      <c r="CV546" s="136" t="s">
        <v>905</v>
      </c>
      <c r="CW546" s="137">
        <v>2</v>
      </c>
      <c r="CX546" s="136" t="s">
        <v>2152</v>
      </c>
      <c r="CY546" s="136" t="s">
        <v>2364</v>
      </c>
      <c r="CZ546" s="138">
        <v>1593</v>
      </c>
      <c r="DB546" s="136" t="s">
        <v>2264</v>
      </c>
      <c r="DC546" s="136" t="s">
        <v>896</v>
      </c>
      <c r="DD546" s="137">
        <v>12</v>
      </c>
      <c r="DE546" s="136" t="s">
        <v>437</v>
      </c>
      <c r="DF546" s="136" t="s">
        <v>1155</v>
      </c>
      <c r="DG546" s="144">
        <v>1506</v>
      </c>
      <c r="DI546" s="136" t="s">
        <v>873</v>
      </c>
      <c r="DJ546" s="136" t="s">
        <v>874</v>
      </c>
      <c r="DK546" s="137">
        <v>4</v>
      </c>
      <c r="DL546" s="136" t="s">
        <v>529</v>
      </c>
      <c r="DM546" s="136" t="s">
        <v>1178</v>
      </c>
      <c r="DN546" s="144">
        <v>1431</v>
      </c>
    </row>
    <row r="547" spans="1:118" x14ac:dyDescent="0.25">
      <c r="A547" s="81" t="s">
        <v>806</v>
      </c>
      <c r="B547" s="81" t="s">
        <v>807</v>
      </c>
      <c r="C547" s="81">
        <v>12</v>
      </c>
      <c r="D547" s="81" t="s">
        <v>437</v>
      </c>
      <c r="E547" s="81" t="s">
        <v>1811</v>
      </c>
      <c r="F547" s="81">
        <v>1259</v>
      </c>
      <c r="H547" s="81" t="s">
        <v>765</v>
      </c>
      <c r="I547" s="81" t="s">
        <v>766</v>
      </c>
      <c r="J547" s="81">
        <v>2</v>
      </c>
      <c r="K547" s="81" t="s">
        <v>436</v>
      </c>
      <c r="L547" s="81" t="s">
        <v>1198</v>
      </c>
      <c r="M547" s="81">
        <v>1013</v>
      </c>
      <c r="O547" s="81" t="s">
        <v>946</v>
      </c>
      <c r="P547" s="81" t="s">
        <v>947</v>
      </c>
      <c r="Q547" s="81">
        <v>12</v>
      </c>
      <c r="R547" s="81" t="s">
        <v>529</v>
      </c>
      <c r="S547" s="81" t="s">
        <v>1100</v>
      </c>
      <c r="T547" s="81">
        <v>1027</v>
      </c>
      <c r="V547" s="81" t="s">
        <v>914</v>
      </c>
      <c r="W547" s="81" t="s">
        <v>915</v>
      </c>
      <c r="X547" s="81">
        <v>6</v>
      </c>
      <c r="Y547" s="81" t="s">
        <v>436</v>
      </c>
      <c r="Z547" s="81" t="s">
        <v>1226</v>
      </c>
      <c r="AA547" s="81">
        <v>1442</v>
      </c>
      <c r="AC547" s="81" t="s">
        <v>832</v>
      </c>
      <c r="AD547" s="81" t="s">
        <v>833</v>
      </c>
      <c r="AE547" s="81">
        <v>4</v>
      </c>
      <c r="AF547" s="81" t="s">
        <v>436</v>
      </c>
      <c r="AG547" s="81" t="s">
        <v>1719</v>
      </c>
      <c r="AH547" s="81">
        <v>1482</v>
      </c>
      <c r="AJ547" s="81" t="s">
        <v>796</v>
      </c>
      <c r="AK547" s="81" t="s">
        <v>797</v>
      </c>
      <c r="AL547" s="81">
        <v>2</v>
      </c>
      <c r="AM547" s="81" t="s">
        <v>436</v>
      </c>
      <c r="AN547" s="81" t="s">
        <v>1124</v>
      </c>
      <c r="AO547" s="81">
        <v>1013</v>
      </c>
      <c r="AQ547" s="81" t="s">
        <v>2230</v>
      </c>
      <c r="AR547" s="81" t="s">
        <v>866</v>
      </c>
      <c r="AS547" s="81">
        <v>6</v>
      </c>
      <c r="AT547" s="81" t="s">
        <v>529</v>
      </c>
      <c r="AU547" s="81" t="s">
        <v>1681</v>
      </c>
      <c r="AV547" s="81">
        <v>1327</v>
      </c>
      <c r="AX547" s="81" t="s">
        <v>864</v>
      </c>
      <c r="AY547" s="81" t="s">
        <v>865</v>
      </c>
      <c r="AZ547" s="81">
        <v>12</v>
      </c>
      <c r="BA547" s="81" t="s">
        <v>529</v>
      </c>
      <c r="BB547" s="81" t="s">
        <v>2110</v>
      </c>
      <c r="BC547" s="81">
        <v>1073</v>
      </c>
      <c r="BE547" s="81" t="s">
        <v>852</v>
      </c>
      <c r="BF547" s="81" t="s">
        <v>853</v>
      </c>
      <c r="BG547" s="81">
        <v>24</v>
      </c>
      <c r="BH547" s="81" t="s">
        <v>529</v>
      </c>
      <c r="BI547" s="81" t="s">
        <v>1161</v>
      </c>
      <c r="BJ547" s="81">
        <v>1146</v>
      </c>
      <c r="BL547" s="81" t="s">
        <v>743</v>
      </c>
      <c r="BM547" s="81" t="s">
        <v>744</v>
      </c>
      <c r="BN547" s="81">
        <v>12</v>
      </c>
      <c r="BO547" s="81" t="s">
        <v>529</v>
      </c>
      <c r="BP547" s="81" t="s">
        <v>1166</v>
      </c>
      <c r="BQ547" s="81">
        <v>1283</v>
      </c>
      <c r="BS547" s="81" t="s">
        <v>768</v>
      </c>
      <c r="BT547" s="81" t="s">
        <v>769</v>
      </c>
      <c r="BU547" s="81">
        <v>6</v>
      </c>
      <c r="BV547" s="81" t="s">
        <v>529</v>
      </c>
      <c r="BW547" s="81" t="s">
        <v>1170</v>
      </c>
      <c r="BX547" s="81">
        <v>1069</v>
      </c>
      <c r="BZ547" s="81" t="s">
        <v>860</v>
      </c>
      <c r="CA547" s="81" t="s">
        <v>861</v>
      </c>
      <c r="CB547" s="81">
        <v>4</v>
      </c>
      <c r="CC547" s="81" t="s">
        <v>529</v>
      </c>
      <c r="CD547" s="81" t="s">
        <v>1132</v>
      </c>
      <c r="CE547" s="81">
        <v>1081</v>
      </c>
      <c r="CG547" s="81" t="s">
        <v>880</v>
      </c>
      <c r="CH547" s="81" t="s">
        <v>881</v>
      </c>
      <c r="CI547" s="81">
        <v>4</v>
      </c>
      <c r="CJ547" s="81" t="s">
        <v>529</v>
      </c>
      <c r="CK547" s="81" t="s">
        <v>1154</v>
      </c>
      <c r="CL547" s="81">
        <v>1439</v>
      </c>
      <c r="CN547" s="81" t="s">
        <v>745</v>
      </c>
      <c r="CO547" s="81" t="s">
        <v>746</v>
      </c>
      <c r="CP547" s="81">
        <v>24</v>
      </c>
      <c r="CQ547" s="81" t="s">
        <v>436</v>
      </c>
      <c r="CR547" s="81" t="s">
        <v>2224</v>
      </c>
      <c r="CS547" s="81">
        <v>1591</v>
      </c>
      <c r="CU547" s="136" t="s">
        <v>838</v>
      </c>
      <c r="CV547" s="136" t="s">
        <v>839</v>
      </c>
      <c r="CW547" s="137">
        <v>2</v>
      </c>
      <c r="CX547" s="136" t="s">
        <v>2152</v>
      </c>
      <c r="CY547" s="136" t="s">
        <v>2364</v>
      </c>
      <c r="CZ547" s="138">
        <v>1593</v>
      </c>
      <c r="DB547" s="136" t="s">
        <v>2264</v>
      </c>
      <c r="DC547" s="136" t="s">
        <v>896</v>
      </c>
      <c r="DD547" s="137">
        <v>12</v>
      </c>
      <c r="DE547" s="136" t="s">
        <v>529</v>
      </c>
      <c r="DF547" s="136" t="s">
        <v>1873</v>
      </c>
      <c r="DG547" s="144">
        <v>1126</v>
      </c>
      <c r="DI547" s="136" t="s">
        <v>873</v>
      </c>
      <c r="DJ547" s="136" t="s">
        <v>874</v>
      </c>
      <c r="DK547" s="137">
        <v>4</v>
      </c>
      <c r="DL547" s="136" t="s">
        <v>529</v>
      </c>
      <c r="DM547" s="136" t="s">
        <v>1120</v>
      </c>
      <c r="DN547" s="144">
        <v>1020</v>
      </c>
    </row>
    <row r="548" spans="1:118" x14ac:dyDescent="0.25">
      <c r="A548" s="81" t="s">
        <v>751</v>
      </c>
      <c r="B548" s="81" t="s">
        <v>752</v>
      </c>
      <c r="C548" s="81">
        <v>12</v>
      </c>
      <c r="D548" s="81" t="s">
        <v>437</v>
      </c>
      <c r="E548" s="81" t="s">
        <v>1811</v>
      </c>
      <c r="F548" s="81">
        <v>1259</v>
      </c>
      <c r="H548" s="81" t="s">
        <v>908</v>
      </c>
      <c r="I548" s="81" t="s">
        <v>909</v>
      </c>
      <c r="J548" s="81">
        <v>12</v>
      </c>
      <c r="K548" s="81" t="s">
        <v>436</v>
      </c>
      <c r="L548" s="81" t="s">
        <v>1198</v>
      </c>
      <c r="M548" s="81">
        <v>1013</v>
      </c>
      <c r="O548" s="81" t="s">
        <v>979</v>
      </c>
      <c r="P548" s="81" t="s">
        <v>980</v>
      </c>
      <c r="Q548" s="81">
        <v>12</v>
      </c>
      <c r="R548" s="81" t="s">
        <v>529</v>
      </c>
      <c r="S548" s="81" t="s">
        <v>1100</v>
      </c>
      <c r="T548" s="81">
        <v>1027</v>
      </c>
      <c r="V548" s="81" t="s">
        <v>1043</v>
      </c>
      <c r="W548" s="81" t="s">
        <v>1044</v>
      </c>
      <c r="X548" s="81">
        <v>12</v>
      </c>
      <c r="Y548" s="81" t="s">
        <v>436</v>
      </c>
      <c r="Z548" s="81" t="s">
        <v>1226</v>
      </c>
      <c r="AA548" s="81">
        <v>1442</v>
      </c>
      <c r="AC548" s="81" t="s">
        <v>832</v>
      </c>
      <c r="AD548" s="81" t="s">
        <v>833</v>
      </c>
      <c r="AE548" s="81">
        <v>4</v>
      </c>
      <c r="AF548" s="81" t="s">
        <v>529</v>
      </c>
      <c r="AG548" s="81" t="s">
        <v>1763</v>
      </c>
      <c r="AH548" s="81">
        <v>1086</v>
      </c>
      <c r="AJ548" s="81" t="s">
        <v>836</v>
      </c>
      <c r="AK548" s="81" t="s">
        <v>837</v>
      </c>
      <c r="AL548" s="81">
        <v>4</v>
      </c>
      <c r="AM548" s="81" t="s">
        <v>436</v>
      </c>
      <c r="AN548" s="81" t="s">
        <v>1124</v>
      </c>
      <c r="AO548" s="81">
        <v>1013</v>
      </c>
      <c r="AQ548" s="81" t="s">
        <v>871</v>
      </c>
      <c r="AR548" s="81" t="s">
        <v>872</v>
      </c>
      <c r="AS548" s="81">
        <v>6</v>
      </c>
      <c r="AT548" s="81" t="s">
        <v>529</v>
      </c>
      <c r="AU548" s="81" t="s">
        <v>1681</v>
      </c>
      <c r="AV548" s="81">
        <v>1327</v>
      </c>
      <c r="AX548" s="81" t="s">
        <v>864</v>
      </c>
      <c r="AY548" s="81" t="s">
        <v>865</v>
      </c>
      <c r="AZ548" s="81">
        <v>4</v>
      </c>
      <c r="BA548" s="81" t="s">
        <v>436</v>
      </c>
      <c r="BB548" s="81" t="s">
        <v>1124</v>
      </c>
      <c r="BC548" s="81">
        <v>1013</v>
      </c>
      <c r="BE548" s="81" t="s">
        <v>745</v>
      </c>
      <c r="BF548" s="81" t="s">
        <v>746</v>
      </c>
      <c r="BG548" s="81">
        <v>24</v>
      </c>
      <c r="BH548" s="81" t="s">
        <v>529</v>
      </c>
      <c r="BI548" s="81" t="s">
        <v>1161</v>
      </c>
      <c r="BJ548" s="81">
        <v>1146</v>
      </c>
      <c r="BL548" s="81" t="s">
        <v>826</v>
      </c>
      <c r="BM548" s="81" t="s">
        <v>827</v>
      </c>
      <c r="BN548" s="81">
        <v>8</v>
      </c>
      <c r="BO548" s="81" t="s">
        <v>529</v>
      </c>
      <c r="BP548" s="81" t="s">
        <v>1133</v>
      </c>
      <c r="BQ548" s="81">
        <v>1023</v>
      </c>
      <c r="BS548" s="81" t="s">
        <v>770</v>
      </c>
      <c r="BT548" s="81" t="s">
        <v>771</v>
      </c>
      <c r="BU548" s="81">
        <v>6</v>
      </c>
      <c r="BV548" s="81" t="s">
        <v>436</v>
      </c>
      <c r="BW548" s="81" t="s">
        <v>1764</v>
      </c>
      <c r="BX548" s="81">
        <v>1435</v>
      </c>
      <c r="BZ548" s="81" t="s">
        <v>772</v>
      </c>
      <c r="CA548" s="81" t="s">
        <v>773</v>
      </c>
      <c r="CB548" s="81">
        <v>8</v>
      </c>
      <c r="CC548" s="81" t="s">
        <v>529</v>
      </c>
      <c r="CD548" s="81" t="s">
        <v>1132</v>
      </c>
      <c r="CE548" s="81">
        <v>1081</v>
      </c>
      <c r="CG548" s="81" t="s">
        <v>768</v>
      </c>
      <c r="CH548" s="81" t="s">
        <v>769</v>
      </c>
      <c r="CI548" s="81">
        <v>4</v>
      </c>
      <c r="CJ548" s="81" t="s">
        <v>529</v>
      </c>
      <c r="CK548" s="81" t="s">
        <v>1154</v>
      </c>
      <c r="CL548" s="81">
        <v>1439</v>
      </c>
      <c r="CN548" s="81" t="s">
        <v>2265</v>
      </c>
      <c r="CO548" s="81" t="s">
        <v>941</v>
      </c>
      <c r="CP548" s="81">
        <v>12</v>
      </c>
      <c r="CQ548" s="81" t="s">
        <v>436</v>
      </c>
      <c r="CR548" s="81" t="s">
        <v>1114</v>
      </c>
      <c r="CS548" s="81">
        <v>1011</v>
      </c>
      <c r="CU548" s="136" t="s">
        <v>2393</v>
      </c>
      <c r="CV548" s="136" t="s">
        <v>935</v>
      </c>
      <c r="CW548" s="137">
        <v>2</v>
      </c>
      <c r="CX548" s="136" t="s">
        <v>2152</v>
      </c>
      <c r="CY548" s="136" t="s">
        <v>2364</v>
      </c>
      <c r="CZ548" s="138">
        <v>1593</v>
      </c>
      <c r="DB548" s="136" t="s">
        <v>2264</v>
      </c>
      <c r="DC548" s="136" t="s">
        <v>896</v>
      </c>
      <c r="DD548" s="137">
        <v>12</v>
      </c>
      <c r="DE548" s="136" t="s">
        <v>437</v>
      </c>
      <c r="DF548" s="136" t="s">
        <v>1841</v>
      </c>
      <c r="DG548" s="144">
        <v>1247</v>
      </c>
      <c r="DI548" s="136" t="s">
        <v>873</v>
      </c>
      <c r="DJ548" s="136" t="s">
        <v>874</v>
      </c>
      <c r="DK548" s="137">
        <v>4</v>
      </c>
      <c r="DL548" s="136" t="s">
        <v>436</v>
      </c>
      <c r="DM548" s="136" t="s">
        <v>1189</v>
      </c>
      <c r="DN548" s="144">
        <v>1262</v>
      </c>
    </row>
    <row r="549" spans="1:118" x14ac:dyDescent="0.25">
      <c r="A549" s="81" t="s">
        <v>2227</v>
      </c>
      <c r="B549" s="81" t="s">
        <v>882</v>
      </c>
      <c r="C549" s="81">
        <v>6</v>
      </c>
      <c r="D549" s="81" t="s">
        <v>437</v>
      </c>
      <c r="E549" s="81" t="s">
        <v>1811</v>
      </c>
      <c r="F549" s="81">
        <v>1259</v>
      </c>
      <c r="H549" s="81" t="s">
        <v>895</v>
      </c>
      <c r="I549" s="81" t="s">
        <v>896</v>
      </c>
      <c r="J549" s="81">
        <v>12</v>
      </c>
      <c r="K549" s="81" t="s">
        <v>436</v>
      </c>
      <c r="L549" s="81" t="s">
        <v>1198</v>
      </c>
      <c r="M549" s="81">
        <v>1013</v>
      </c>
      <c r="O549" s="81" t="s">
        <v>973</v>
      </c>
      <c r="P549" s="81" t="s">
        <v>974</v>
      </c>
      <c r="Q549" s="81">
        <v>12</v>
      </c>
      <c r="R549" s="81" t="s">
        <v>529</v>
      </c>
      <c r="S549" s="81" t="s">
        <v>1100</v>
      </c>
      <c r="T549" s="81">
        <v>1027</v>
      </c>
      <c r="V549" s="81" t="s">
        <v>942</v>
      </c>
      <c r="W549" s="81" t="s">
        <v>943</v>
      </c>
      <c r="X549" s="81">
        <v>12</v>
      </c>
      <c r="Y549" s="81" t="s">
        <v>436</v>
      </c>
      <c r="Z549" s="81" t="s">
        <v>1226</v>
      </c>
      <c r="AA549" s="81">
        <v>1442</v>
      </c>
      <c r="AC549" s="81" t="s">
        <v>948</v>
      </c>
      <c r="AD549" s="81" t="s">
        <v>985</v>
      </c>
      <c r="AE549" s="81">
        <v>12</v>
      </c>
      <c r="AF549" s="81" t="s">
        <v>529</v>
      </c>
      <c r="AG549" s="81" t="s">
        <v>1100</v>
      </c>
      <c r="AH549" s="81">
        <v>1027</v>
      </c>
      <c r="AJ549" s="81" t="s">
        <v>840</v>
      </c>
      <c r="AK549" s="81" t="s">
        <v>841</v>
      </c>
      <c r="AL549" s="81">
        <v>2</v>
      </c>
      <c r="AM549" s="81" t="s">
        <v>436</v>
      </c>
      <c r="AN549" s="81" t="s">
        <v>1124</v>
      </c>
      <c r="AO549" s="81">
        <v>1013</v>
      </c>
      <c r="AQ549" s="81" t="s">
        <v>860</v>
      </c>
      <c r="AR549" s="81" t="s">
        <v>861</v>
      </c>
      <c r="AS549" s="81">
        <v>4</v>
      </c>
      <c r="AT549" s="81" t="s">
        <v>529</v>
      </c>
      <c r="AU549" s="81" t="s">
        <v>1681</v>
      </c>
      <c r="AV549" s="81">
        <v>1327</v>
      </c>
      <c r="AX549" s="81" t="s">
        <v>864</v>
      </c>
      <c r="AY549" s="81" t="s">
        <v>865</v>
      </c>
      <c r="AZ549" s="81">
        <v>4</v>
      </c>
      <c r="BA549" s="81" t="s">
        <v>529</v>
      </c>
      <c r="BB549" s="81" t="s">
        <v>1175</v>
      </c>
      <c r="BC549" s="81">
        <v>1027</v>
      </c>
      <c r="BE549" s="81" t="s">
        <v>733</v>
      </c>
      <c r="BF549" s="81" t="s">
        <v>734</v>
      </c>
      <c r="BG549" s="81">
        <v>1</v>
      </c>
      <c r="BH549" s="81" t="s">
        <v>436</v>
      </c>
      <c r="BI549" s="81" t="s">
        <v>1828</v>
      </c>
      <c r="BJ549" s="81">
        <v>1413</v>
      </c>
      <c r="BL549" s="81" t="s">
        <v>743</v>
      </c>
      <c r="BM549" s="81" t="s">
        <v>744</v>
      </c>
      <c r="BN549" s="81">
        <v>12</v>
      </c>
      <c r="BO549" s="81" t="s">
        <v>529</v>
      </c>
      <c r="BP549" s="81" t="s">
        <v>1175</v>
      </c>
      <c r="BQ549" s="81">
        <v>1027</v>
      </c>
      <c r="BS549" s="81" t="s">
        <v>832</v>
      </c>
      <c r="BT549" s="81" t="s">
        <v>833</v>
      </c>
      <c r="BU549" s="81">
        <v>2</v>
      </c>
      <c r="BV549" s="81" t="s">
        <v>436</v>
      </c>
      <c r="BW549" s="81" t="s">
        <v>1764</v>
      </c>
      <c r="BX549" s="81">
        <v>1435</v>
      </c>
      <c r="BZ549" s="81" t="s">
        <v>729</v>
      </c>
      <c r="CA549" s="81" t="s">
        <v>730</v>
      </c>
      <c r="CB549" s="81">
        <v>4</v>
      </c>
      <c r="CC549" s="81" t="s">
        <v>529</v>
      </c>
      <c r="CD549" s="81" t="s">
        <v>1132</v>
      </c>
      <c r="CE549" s="81">
        <v>1081</v>
      </c>
      <c r="CG549" s="81" t="s">
        <v>772</v>
      </c>
      <c r="CH549" s="81" t="s">
        <v>773</v>
      </c>
      <c r="CI549" s="81">
        <v>4</v>
      </c>
      <c r="CJ549" s="81" t="s">
        <v>529</v>
      </c>
      <c r="CK549" s="81" t="s">
        <v>1154</v>
      </c>
      <c r="CL549" s="81">
        <v>1439</v>
      </c>
      <c r="CN549" s="81" t="s">
        <v>745</v>
      </c>
      <c r="CO549" s="81" t="s">
        <v>746</v>
      </c>
      <c r="CP549" s="81">
        <v>12</v>
      </c>
      <c r="CQ549" s="81" t="s">
        <v>436</v>
      </c>
      <c r="CR549" s="81" t="s">
        <v>1114</v>
      </c>
      <c r="CS549" s="81">
        <v>1011</v>
      </c>
      <c r="CU549" s="136" t="s">
        <v>2390</v>
      </c>
      <c r="CV549" s="136" t="s">
        <v>793</v>
      </c>
      <c r="CW549" s="137">
        <v>2</v>
      </c>
      <c r="CX549" s="136" t="s">
        <v>2152</v>
      </c>
      <c r="CY549" s="136" t="s">
        <v>2364</v>
      </c>
      <c r="CZ549" s="138">
        <v>1593</v>
      </c>
      <c r="DB549" s="136" t="s">
        <v>2264</v>
      </c>
      <c r="DC549" s="136" t="s">
        <v>896</v>
      </c>
      <c r="DD549" s="137">
        <v>12</v>
      </c>
      <c r="DE549" s="136" t="s">
        <v>437</v>
      </c>
      <c r="DF549" s="136" t="s">
        <v>1181</v>
      </c>
      <c r="DG549" s="144">
        <v>1044</v>
      </c>
      <c r="DI549" s="136" t="s">
        <v>873</v>
      </c>
      <c r="DJ549" s="136" t="s">
        <v>874</v>
      </c>
      <c r="DK549" s="137">
        <v>6</v>
      </c>
      <c r="DL549" s="136" t="s">
        <v>436</v>
      </c>
      <c r="DM549" s="136" t="s">
        <v>1148</v>
      </c>
      <c r="DN549" s="144">
        <v>1091</v>
      </c>
    </row>
    <row r="550" spans="1:118" x14ac:dyDescent="0.25">
      <c r="A550" s="81" t="s">
        <v>2230</v>
      </c>
      <c r="B550" s="81" t="s">
        <v>866</v>
      </c>
      <c r="C550" s="81">
        <v>6</v>
      </c>
      <c r="D550" s="81" t="s">
        <v>437</v>
      </c>
      <c r="E550" s="81" t="s">
        <v>1811</v>
      </c>
      <c r="F550" s="81">
        <v>1259</v>
      </c>
      <c r="H550" s="81" t="s">
        <v>745</v>
      </c>
      <c r="I550" s="81" t="s">
        <v>746</v>
      </c>
      <c r="J550" s="81">
        <v>12</v>
      </c>
      <c r="K550" s="81" t="s">
        <v>436</v>
      </c>
      <c r="L550" s="81" t="s">
        <v>1198</v>
      </c>
      <c r="M550" s="81">
        <v>1013</v>
      </c>
      <c r="O550" s="81" t="s">
        <v>1060</v>
      </c>
      <c r="P550" s="81" t="s">
        <v>787</v>
      </c>
      <c r="Q550" s="81">
        <v>12</v>
      </c>
      <c r="R550" s="81" t="s">
        <v>529</v>
      </c>
      <c r="S550" s="81" t="s">
        <v>1100</v>
      </c>
      <c r="T550" s="81">
        <v>1027</v>
      </c>
      <c r="V550" s="81" t="s">
        <v>965</v>
      </c>
      <c r="W550" s="81" t="s">
        <v>966</v>
      </c>
      <c r="X550" s="81">
        <v>12</v>
      </c>
      <c r="Y550" s="81" t="s">
        <v>436</v>
      </c>
      <c r="Z550" s="81" t="s">
        <v>1226</v>
      </c>
      <c r="AA550" s="81">
        <v>1442</v>
      </c>
      <c r="AC550" s="81" t="s">
        <v>832</v>
      </c>
      <c r="AD550" s="81" t="s">
        <v>833</v>
      </c>
      <c r="AE550" s="81">
        <v>4</v>
      </c>
      <c r="AF550" s="81" t="s">
        <v>529</v>
      </c>
      <c r="AG550" s="81" t="s">
        <v>1211</v>
      </c>
      <c r="AH550" s="81">
        <v>1063</v>
      </c>
      <c r="AJ550" s="81" t="s">
        <v>765</v>
      </c>
      <c r="AK550" s="81" t="s">
        <v>766</v>
      </c>
      <c r="AL550" s="81">
        <v>2</v>
      </c>
      <c r="AM550" s="81" t="s">
        <v>529</v>
      </c>
      <c r="AN550" s="81" t="s">
        <v>1125</v>
      </c>
      <c r="AO550" s="81">
        <v>1084</v>
      </c>
      <c r="AQ550" s="81" t="s">
        <v>862</v>
      </c>
      <c r="AR550" s="81" t="s">
        <v>863</v>
      </c>
      <c r="AS550" s="81">
        <v>4</v>
      </c>
      <c r="AT550" s="81" t="s">
        <v>529</v>
      </c>
      <c r="AU550" s="81" t="s">
        <v>1681</v>
      </c>
      <c r="AV550" s="81">
        <v>1327</v>
      </c>
      <c r="AX550" s="81" t="s">
        <v>864</v>
      </c>
      <c r="AY550" s="81" t="s">
        <v>865</v>
      </c>
      <c r="AZ550" s="81">
        <v>6</v>
      </c>
      <c r="BA550" s="81" t="s">
        <v>529</v>
      </c>
      <c r="BB550" s="81" t="s">
        <v>1157</v>
      </c>
      <c r="BC550" s="81">
        <v>1399</v>
      </c>
      <c r="BE550" s="81" t="s">
        <v>729</v>
      </c>
      <c r="BF550" s="81" t="s">
        <v>730</v>
      </c>
      <c r="BG550" s="81">
        <v>4</v>
      </c>
      <c r="BH550" s="81" t="s">
        <v>436</v>
      </c>
      <c r="BI550" s="81" t="s">
        <v>1828</v>
      </c>
      <c r="BJ550" s="81">
        <v>1413</v>
      </c>
      <c r="BL550" s="81" t="s">
        <v>753</v>
      </c>
      <c r="BM550" s="81" t="s">
        <v>754</v>
      </c>
      <c r="BN550" s="81">
        <v>12</v>
      </c>
      <c r="BO550" s="81" t="s">
        <v>529</v>
      </c>
      <c r="BP550" s="81" t="s">
        <v>1175</v>
      </c>
      <c r="BQ550" s="81">
        <v>1027</v>
      </c>
      <c r="BS550" s="81" t="s">
        <v>816</v>
      </c>
      <c r="BT550" s="81" t="s">
        <v>817</v>
      </c>
      <c r="BU550" s="81">
        <v>12</v>
      </c>
      <c r="BV550" s="81" t="s">
        <v>436</v>
      </c>
      <c r="BW550" s="81" t="s">
        <v>1764</v>
      </c>
      <c r="BX550" s="81">
        <v>1435</v>
      </c>
      <c r="BZ550" s="81" t="s">
        <v>790</v>
      </c>
      <c r="CA550" s="81" t="s">
        <v>791</v>
      </c>
      <c r="CB550" s="81">
        <v>1</v>
      </c>
      <c r="CC550" s="81" t="s">
        <v>529</v>
      </c>
      <c r="CD550" s="81" t="s">
        <v>1132</v>
      </c>
      <c r="CE550" s="81">
        <v>1081</v>
      </c>
      <c r="CG550" s="81" t="s">
        <v>849</v>
      </c>
      <c r="CH550" s="81" t="s">
        <v>850</v>
      </c>
      <c r="CI550" s="81">
        <v>2</v>
      </c>
      <c r="CJ550" s="81" t="s">
        <v>529</v>
      </c>
      <c r="CK550" s="81" t="s">
        <v>1154</v>
      </c>
      <c r="CL550" s="81">
        <v>1439</v>
      </c>
      <c r="CN550" s="81" t="s">
        <v>916</v>
      </c>
      <c r="CO550" s="81" t="s">
        <v>917</v>
      </c>
      <c r="CP550" s="81">
        <v>1</v>
      </c>
      <c r="CQ550" s="81" t="s">
        <v>436</v>
      </c>
      <c r="CR550" s="81" t="s">
        <v>2175</v>
      </c>
      <c r="CS550" s="81">
        <v>1577</v>
      </c>
      <c r="CU550" s="136" t="s">
        <v>942</v>
      </c>
      <c r="CV550" s="136" t="s">
        <v>943</v>
      </c>
      <c r="CW550" s="137">
        <v>12</v>
      </c>
      <c r="CX550" s="136" t="s">
        <v>436</v>
      </c>
      <c r="CY550" s="136" t="s">
        <v>2173</v>
      </c>
      <c r="CZ550" s="138">
        <v>1240</v>
      </c>
      <c r="DB550" s="136" t="s">
        <v>2264</v>
      </c>
      <c r="DC550" s="136" t="s">
        <v>896</v>
      </c>
      <c r="DD550" s="137">
        <v>24</v>
      </c>
      <c r="DE550" s="136" t="s">
        <v>529</v>
      </c>
      <c r="DF550" s="136" t="s">
        <v>1100</v>
      </c>
      <c r="DG550" s="144">
        <v>1027</v>
      </c>
      <c r="DI550" s="136" t="s">
        <v>873</v>
      </c>
      <c r="DJ550" s="136" t="s">
        <v>874</v>
      </c>
      <c r="DK550" s="137">
        <v>6</v>
      </c>
      <c r="DL550" s="136" t="s">
        <v>529</v>
      </c>
      <c r="DM550" s="136" t="s">
        <v>1158</v>
      </c>
      <c r="DN550" s="144">
        <v>1378</v>
      </c>
    </row>
    <row r="551" spans="1:118" x14ac:dyDescent="0.25">
      <c r="A551" s="81" t="s">
        <v>2263</v>
      </c>
      <c r="B551" s="81" t="s">
        <v>877</v>
      </c>
      <c r="C551" s="81">
        <v>6</v>
      </c>
      <c r="D551" s="81" t="s">
        <v>437</v>
      </c>
      <c r="E551" s="81" t="s">
        <v>1811</v>
      </c>
      <c r="F551" s="81">
        <v>1259</v>
      </c>
      <c r="H551" s="81" t="s">
        <v>822</v>
      </c>
      <c r="I551" s="81" t="s">
        <v>823</v>
      </c>
      <c r="J551" s="81">
        <v>12</v>
      </c>
      <c r="K551" s="81" t="s">
        <v>436</v>
      </c>
      <c r="L551" s="81" t="s">
        <v>1198</v>
      </c>
      <c r="M551" s="81">
        <v>1013</v>
      </c>
      <c r="O551" s="81" t="s">
        <v>818</v>
      </c>
      <c r="P551" s="81" t="s">
        <v>819</v>
      </c>
      <c r="Q551" s="81">
        <v>8</v>
      </c>
      <c r="R551" s="81" t="s">
        <v>529</v>
      </c>
      <c r="S551" s="81" t="s">
        <v>1100</v>
      </c>
      <c r="T551" s="81">
        <v>1027</v>
      </c>
      <c r="V551" s="81" t="s">
        <v>948</v>
      </c>
      <c r="W551" s="81" t="s">
        <v>985</v>
      </c>
      <c r="X551" s="81">
        <v>2</v>
      </c>
      <c r="Y551" s="81" t="s">
        <v>436</v>
      </c>
      <c r="Z551" s="81" t="s">
        <v>1226</v>
      </c>
      <c r="AA551" s="81">
        <v>1442</v>
      </c>
      <c r="AC551" s="81" t="s">
        <v>832</v>
      </c>
      <c r="AD551" s="81" t="s">
        <v>833</v>
      </c>
      <c r="AE551" s="81">
        <v>4</v>
      </c>
      <c r="AF551" s="81" t="s">
        <v>529</v>
      </c>
      <c r="AG551" s="81" t="s">
        <v>1746</v>
      </c>
      <c r="AH551" s="81">
        <v>1002</v>
      </c>
      <c r="AJ551" s="81" t="s">
        <v>729</v>
      </c>
      <c r="AK551" s="81" t="s">
        <v>730</v>
      </c>
      <c r="AL551" s="81">
        <v>4</v>
      </c>
      <c r="AM551" s="81" t="s">
        <v>529</v>
      </c>
      <c r="AN551" s="81" t="s">
        <v>1125</v>
      </c>
      <c r="AO551" s="81">
        <v>1084</v>
      </c>
      <c r="AQ551" s="81" t="s">
        <v>812</v>
      </c>
      <c r="AR551" s="81" t="s">
        <v>813</v>
      </c>
      <c r="AS551" s="81">
        <v>4</v>
      </c>
      <c r="AT551" s="81" t="s">
        <v>529</v>
      </c>
      <c r="AU551" s="81" t="s">
        <v>1681</v>
      </c>
      <c r="AV551" s="81">
        <v>1327</v>
      </c>
      <c r="AX551" s="81" t="s">
        <v>864</v>
      </c>
      <c r="AY551" s="81" t="s">
        <v>865</v>
      </c>
      <c r="AZ551" s="81">
        <v>12</v>
      </c>
      <c r="BA551" s="81" t="s">
        <v>436</v>
      </c>
      <c r="BB551" s="81" t="s">
        <v>1138</v>
      </c>
      <c r="BC551" s="81">
        <v>1060</v>
      </c>
      <c r="BE551" s="81" t="s">
        <v>893</v>
      </c>
      <c r="BF551" s="81" t="s">
        <v>894</v>
      </c>
      <c r="BG551" s="81">
        <v>12</v>
      </c>
      <c r="BH551" s="81" t="s">
        <v>436</v>
      </c>
      <c r="BI551" s="81" t="s">
        <v>1828</v>
      </c>
      <c r="BJ551" s="81">
        <v>1413</v>
      </c>
      <c r="BL551" s="81" t="s">
        <v>753</v>
      </c>
      <c r="BM551" s="81" t="s">
        <v>754</v>
      </c>
      <c r="BN551" s="81">
        <v>12</v>
      </c>
      <c r="BO551" s="81" t="s">
        <v>436</v>
      </c>
      <c r="BP551" s="81" t="s">
        <v>1177</v>
      </c>
      <c r="BQ551" s="81">
        <v>1045</v>
      </c>
      <c r="BS551" s="81" t="s">
        <v>954</v>
      </c>
      <c r="BT551" s="81" t="s">
        <v>955</v>
      </c>
      <c r="BU551" s="81">
        <v>36</v>
      </c>
      <c r="BV551" s="81" t="s">
        <v>436</v>
      </c>
      <c r="BW551" s="81" t="s">
        <v>1195</v>
      </c>
      <c r="BX551" s="81">
        <v>1237</v>
      </c>
      <c r="BZ551" s="81" t="s">
        <v>794</v>
      </c>
      <c r="CA551" s="81" t="s">
        <v>795</v>
      </c>
      <c r="CB551" s="81">
        <v>1</v>
      </c>
      <c r="CC551" s="81" t="s">
        <v>529</v>
      </c>
      <c r="CD551" s="81" t="s">
        <v>1132</v>
      </c>
      <c r="CE551" s="81">
        <v>1081</v>
      </c>
      <c r="CG551" s="81" t="s">
        <v>737</v>
      </c>
      <c r="CH551" s="81" t="s">
        <v>738</v>
      </c>
      <c r="CI551" s="81">
        <v>2</v>
      </c>
      <c r="CJ551" s="81" t="s">
        <v>529</v>
      </c>
      <c r="CK551" s="81" t="s">
        <v>1154</v>
      </c>
      <c r="CL551" s="81">
        <v>1439</v>
      </c>
      <c r="CN551" s="81" t="s">
        <v>912</v>
      </c>
      <c r="CO551" s="81" t="s">
        <v>913</v>
      </c>
      <c r="CP551" s="81">
        <v>1</v>
      </c>
      <c r="CQ551" s="81" t="s">
        <v>436</v>
      </c>
      <c r="CR551" s="81" t="s">
        <v>2175</v>
      </c>
      <c r="CS551" s="81">
        <v>1577</v>
      </c>
      <c r="CU551" s="136" t="s">
        <v>1056</v>
      </c>
      <c r="CV551" s="136" t="s">
        <v>754</v>
      </c>
      <c r="CW551" s="137">
        <v>24</v>
      </c>
      <c r="CX551" s="136" t="s">
        <v>2152</v>
      </c>
      <c r="CY551" s="136" t="s">
        <v>2364</v>
      </c>
      <c r="CZ551" s="138">
        <v>1593</v>
      </c>
      <c r="DB551" s="136" t="s">
        <v>2228</v>
      </c>
      <c r="DC551" s="136" t="s">
        <v>925</v>
      </c>
      <c r="DD551" s="137">
        <v>12</v>
      </c>
      <c r="DE551" s="136" t="s">
        <v>529</v>
      </c>
      <c r="DF551" s="136" t="s">
        <v>1150</v>
      </c>
      <c r="DG551" s="144">
        <v>1185</v>
      </c>
      <c r="DI551" s="136" t="s">
        <v>873</v>
      </c>
      <c r="DJ551" s="136" t="s">
        <v>874</v>
      </c>
      <c r="DK551" s="137">
        <v>4</v>
      </c>
      <c r="DL551" s="136" t="s">
        <v>436</v>
      </c>
      <c r="DM551" s="136" t="s">
        <v>1714</v>
      </c>
      <c r="DN551" s="144">
        <v>1009</v>
      </c>
    </row>
    <row r="552" spans="1:118" x14ac:dyDescent="0.25">
      <c r="A552" s="81" t="s">
        <v>871</v>
      </c>
      <c r="B552" s="81" t="s">
        <v>872</v>
      </c>
      <c r="C552" s="81">
        <v>6</v>
      </c>
      <c r="D552" s="81" t="s">
        <v>437</v>
      </c>
      <c r="E552" s="81" t="s">
        <v>1811</v>
      </c>
      <c r="F552" s="81">
        <v>1259</v>
      </c>
      <c r="H552" s="81" t="s">
        <v>729</v>
      </c>
      <c r="I552" s="81" t="s">
        <v>730</v>
      </c>
      <c r="J552" s="81">
        <v>2</v>
      </c>
      <c r="K552" s="81" t="s">
        <v>436</v>
      </c>
      <c r="L552" s="81" t="s">
        <v>1198</v>
      </c>
      <c r="M552" s="81">
        <v>1013</v>
      </c>
      <c r="O552" s="81" t="s">
        <v>948</v>
      </c>
      <c r="P552" s="81" t="s">
        <v>985</v>
      </c>
      <c r="Q552" s="81">
        <v>4</v>
      </c>
      <c r="R552" s="81" t="s">
        <v>529</v>
      </c>
      <c r="S552" s="81" t="s">
        <v>1100</v>
      </c>
      <c r="T552" s="81">
        <v>1027</v>
      </c>
      <c r="V552" s="81" t="s">
        <v>1676</v>
      </c>
      <c r="W552" s="81" t="s">
        <v>1378</v>
      </c>
      <c r="X552" s="81">
        <v>12</v>
      </c>
      <c r="Y552" s="81" t="s">
        <v>436</v>
      </c>
      <c r="Z552" s="81" t="s">
        <v>1226</v>
      </c>
      <c r="AA552" s="81">
        <v>1442</v>
      </c>
      <c r="AC552" s="81" t="s">
        <v>780</v>
      </c>
      <c r="AD552" s="81" t="s">
        <v>781</v>
      </c>
      <c r="AE552" s="81">
        <v>72</v>
      </c>
      <c r="AF552" s="81" t="s">
        <v>529</v>
      </c>
      <c r="AG552" s="81" t="s">
        <v>1199</v>
      </c>
      <c r="AH552" s="81">
        <v>1001</v>
      </c>
      <c r="AJ552" s="81" t="s">
        <v>2319</v>
      </c>
      <c r="AK552" s="81" t="s">
        <v>844</v>
      </c>
      <c r="AL552" s="81">
        <v>1</v>
      </c>
      <c r="AM552" s="81" t="s">
        <v>529</v>
      </c>
      <c r="AN552" s="81" t="s">
        <v>1125</v>
      </c>
      <c r="AO552" s="81">
        <v>1084</v>
      </c>
      <c r="AQ552" s="81" t="s">
        <v>772</v>
      </c>
      <c r="AR552" s="81" t="s">
        <v>773</v>
      </c>
      <c r="AS552" s="81">
        <v>4</v>
      </c>
      <c r="AT552" s="81" t="s">
        <v>529</v>
      </c>
      <c r="AU552" s="81" t="s">
        <v>1681</v>
      </c>
      <c r="AV552" s="81">
        <v>1327</v>
      </c>
      <c r="AX552" s="81" t="s">
        <v>864</v>
      </c>
      <c r="AY552" s="81" t="s">
        <v>865</v>
      </c>
      <c r="AZ552" s="81">
        <v>48</v>
      </c>
      <c r="BA552" s="81" t="s">
        <v>1173</v>
      </c>
      <c r="BB552" s="81" t="s">
        <v>1174</v>
      </c>
      <c r="BC552" s="81">
        <v>0</v>
      </c>
      <c r="BE552" s="81" t="s">
        <v>745</v>
      </c>
      <c r="BF552" s="81" t="s">
        <v>746</v>
      </c>
      <c r="BG552" s="81">
        <v>24</v>
      </c>
      <c r="BH552" s="81" t="s">
        <v>436</v>
      </c>
      <c r="BI552" s="81" t="s">
        <v>1828</v>
      </c>
      <c r="BJ552" s="81">
        <v>1413</v>
      </c>
      <c r="BL552" s="81" t="s">
        <v>864</v>
      </c>
      <c r="BM552" s="81" t="s">
        <v>865</v>
      </c>
      <c r="BN552" s="81">
        <v>6</v>
      </c>
      <c r="BO552" s="81" t="s">
        <v>529</v>
      </c>
      <c r="BP552" s="81" t="s">
        <v>1166</v>
      </c>
      <c r="BQ552" s="81">
        <v>1283</v>
      </c>
      <c r="BS552" s="81" t="s">
        <v>860</v>
      </c>
      <c r="BT552" s="81" t="s">
        <v>861</v>
      </c>
      <c r="BU552" s="81">
        <v>8</v>
      </c>
      <c r="BV552" s="81" t="s">
        <v>436</v>
      </c>
      <c r="BW552" s="81" t="s">
        <v>1151</v>
      </c>
      <c r="BX552" s="81">
        <v>1047</v>
      </c>
      <c r="BZ552" s="81" t="s">
        <v>842</v>
      </c>
      <c r="CA552" s="81" t="s">
        <v>843</v>
      </c>
      <c r="CB552" s="81">
        <v>1</v>
      </c>
      <c r="CC552" s="81" t="s">
        <v>529</v>
      </c>
      <c r="CD552" s="81" t="s">
        <v>1132</v>
      </c>
      <c r="CE552" s="81">
        <v>1081</v>
      </c>
      <c r="CG552" s="81" t="s">
        <v>729</v>
      </c>
      <c r="CH552" s="81" t="s">
        <v>730</v>
      </c>
      <c r="CI552" s="81">
        <v>2</v>
      </c>
      <c r="CJ552" s="81" t="s">
        <v>529</v>
      </c>
      <c r="CK552" s="81" t="s">
        <v>1154</v>
      </c>
      <c r="CL552" s="81">
        <v>1439</v>
      </c>
      <c r="CN552" s="81" t="s">
        <v>820</v>
      </c>
      <c r="CO552" s="81" t="s">
        <v>821</v>
      </c>
      <c r="CP552" s="81">
        <v>4</v>
      </c>
      <c r="CQ552" s="81" t="s">
        <v>436</v>
      </c>
      <c r="CR552" s="81" t="s">
        <v>2175</v>
      </c>
      <c r="CS552" s="81">
        <v>1577</v>
      </c>
      <c r="CU552" s="136" t="s">
        <v>796</v>
      </c>
      <c r="CV552" s="136" t="s">
        <v>797</v>
      </c>
      <c r="CW552" s="137">
        <v>2</v>
      </c>
      <c r="CX552" s="136" t="s">
        <v>2152</v>
      </c>
      <c r="CY552" s="136" t="s">
        <v>2364</v>
      </c>
      <c r="CZ552" s="138">
        <v>1593</v>
      </c>
      <c r="DB552" s="136" t="s">
        <v>2228</v>
      </c>
      <c r="DC552" s="136" t="s">
        <v>925</v>
      </c>
      <c r="DD552" s="137">
        <v>12</v>
      </c>
      <c r="DE552" s="136" t="s">
        <v>529</v>
      </c>
      <c r="DF552" s="136" t="s">
        <v>2314</v>
      </c>
      <c r="DG552" s="144">
        <v>1031</v>
      </c>
      <c r="DI552" s="136" t="s">
        <v>873</v>
      </c>
      <c r="DJ552" s="136" t="s">
        <v>874</v>
      </c>
      <c r="DK552" s="137">
        <v>4</v>
      </c>
      <c r="DL552" s="136" t="s">
        <v>529</v>
      </c>
      <c r="DM552" s="136" t="s">
        <v>1139</v>
      </c>
      <c r="DN552" s="144">
        <v>1027</v>
      </c>
    </row>
    <row r="553" spans="1:118" x14ac:dyDescent="0.25">
      <c r="A553" s="81" t="s">
        <v>847</v>
      </c>
      <c r="B553" s="81" t="s">
        <v>848</v>
      </c>
      <c r="C553" s="81">
        <v>6</v>
      </c>
      <c r="D553" s="81" t="s">
        <v>437</v>
      </c>
      <c r="E553" s="81" t="s">
        <v>1811</v>
      </c>
      <c r="F553" s="81">
        <v>1259</v>
      </c>
      <c r="H553" s="81" t="s">
        <v>737</v>
      </c>
      <c r="I553" s="81" t="s">
        <v>738</v>
      </c>
      <c r="J553" s="81">
        <v>2</v>
      </c>
      <c r="K553" s="81" t="s">
        <v>436</v>
      </c>
      <c r="L553" s="81" t="s">
        <v>1198</v>
      </c>
      <c r="M553" s="81">
        <v>1013</v>
      </c>
      <c r="O553" s="81" t="s">
        <v>747</v>
      </c>
      <c r="P553" s="81" t="s">
        <v>748</v>
      </c>
      <c r="Q553" s="81">
        <v>24</v>
      </c>
      <c r="R553" s="81" t="s">
        <v>529</v>
      </c>
      <c r="S553" s="81" t="s">
        <v>1100</v>
      </c>
      <c r="T553" s="81">
        <v>1027</v>
      </c>
      <c r="V553" s="81" t="s">
        <v>804</v>
      </c>
      <c r="W553" s="81" t="s">
        <v>805</v>
      </c>
      <c r="X553" s="81">
        <v>12</v>
      </c>
      <c r="Y553" s="81" t="s">
        <v>436</v>
      </c>
      <c r="Z553" s="81" t="s">
        <v>1226</v>
      </c>
      <c r="AA553" s="81">
        <v>1442</v>
      </c>
      <c r="AC553" s="81" t="s">
        <v>814</v>
      </c>
      <c r="AD553" s="81" t="s">
        <v>815</v>
      </c>
      <c r="AE553" s="81">
        <v>72</v>
      </c>
      <c r="AF553" s="81" t="s">
        <v>529</v>
      </c>
      <c r="AG553" s="81" t="s">
        <v>1100</v>
      </c>
      <c r="AH553" s="81">
        <v>1027</v>
      </c>
      <c r="AJ553" s="81" t="s">
        <v>891</v>
      </c>
      <c r="AK553" s="81" t="s">
        <v>892</v>
      </c>
      <c r="AL553" s="81">
        <v>24</v>
      </c>
      <c r="AM553" s="81" t="s">
        <v>529</v>
      </c>
      <c r="AN553" s="81" t="s">
        <v>1104</v>
      </c>
      <c r="AO553" s="81">
        <v>1037</v>
      </c>
      <c r="AQ553" s="81" t="s">
        <v>820</v>
      </c>
      <c r="AR553" s="81" t="s">
        <v>821</v>
      </c>
      <c r="AS553" s="81">
        <v>4</v>
      </c>
      <c r="AT553" s="81" t="s">
        <v>529</v>
      </c>
      <c r="AU553" s="81" t="s">
        <v>1681</v>
      </c>
      <c r="AV553" s="81">
        <v>1327</v>
      </c>
      <c r="AX553" s="81" t="s">
        <v>864</v>
      </c>
      <c r="AY553" s="81" t="s">
        <v>865</v>
      </c>
      <c r="AZ553" s="81">
        <v>12</v>
      </c>
      <c r="BA553" s="81" t="s">
        <v>529</v>
      </c>
      <c r="BB553" s="81" t="s">
        <v>1732</v>
      </c>
      <c r="BC553" s="81">
        <v>1086</v>
      </c>
      <c r="BE553" s="81" t="s">
        <v>2323</v>
      </c>
      <c r="BF553" s="81" t="s">
        <v>851</v>
      </c>
      <c r="BG553" s="81">
        <v>2</v>
      </c>
      <c r="BH553" s="81" t="s">
        <v>436</v>
      </c>
      <c r="BI553" s="81" t="s">
        <v>1828</v>
      </c>
      <c r="BJ553" s="81">
        <v>1413</v>
      </c>
      <c r="BL553" s="81" t="s">
        <v>757</v>
      </c>
      <c r="BM553" s="81" t="s">
        <v>758</v>
      </c>
      <c r="BN553" s="81">
        <v>12</v>
      </c>
      <c r="BO553" s="81" t="s">
        <v>529</v>
      </c>
      <c r="BP553" s="81" t="s">
        <v>1175</v>
      </c>
      <c r="BQ553" s="81">
        <v>1027</v>
      </c>
      <c r="BS553" s="81" t="s">
        <v>816</v>
      </c>
      <c r="BT553" s="81" t="s">
        <v>817</v>
      </c>
      <c r="BU553" s="81">
        <v>72</v>
      </c>
      <c r="BV553" s="81" t="s">
        <v>436</v>
      </c>
      <c r="BW553" s="81" t="s">
        <v>1195</v>
      </c>
      <c r="BX553" s="81">
        <v>1237</v>
      </c>
      <c r="BZ553" s="81" t="s">
        <v>930</v>
      </c>
      <c r="CA553" s="81" t="s">
        <v>931</v>
      </c>
      <c r="CB553" s="81">
        <v>20</v>
      </c>
      <c r="CC553" s="81" t="s">
        <v>529</v>
      </c>
      <c r="CD553" s="81" t="s">
        <v>1166</v>
      </c>
      <c r="CE553" s="81">
        <v>1283</v>
      </c>
      <c r="CG553" s="81" t="s">
        <v>745</v>
      </c>
      <c r="CH553" s="81" t="s">
        <v>746</v>
      </c>
      <c r="CI553" s="81">
        <v>12</v>
      </c>
      <c r="CJ553" s="81" t="s">
        <v>529</v>
      </c>
      <c r="CK553" s="81" t="s">
        <v>1154</v>
      </c>
      <c r="CL553" s="81">
        <v>1439</v>
      </c>
      <c r="CN553" s="81" t="s">
        <v>830</v>
      </c>
      <c r="CO553" s="81" t="s">
        <v>831</v>
      </c>
      <c r="CP553" s="81">
        <v>2</v>
      </c>
      <c r="CQ553" s="81" t="s">
        <v>436</v>
      </c>
      <c r="CR553" s="81" t="s">
        <v>1114</v>
      </c>
      <c r="CS553" s="81">
        <v>1011</v>
      </c>
      <c r="CU553" s="136" t="s">
        <v>790</v>
      </c>
      <c r="CV553" s="136" t="s">
        <v>791</v>
      </c>
      <c r="CW553" s="137">
        <v>2</v>
      </c>
      <c r="CX553" s="136" t="s">
        <v>2152</v>
      </c>
      <c r="CY553" s="136" t="s">
        <v>2364</v>
      </c>
      <c r="CZ553" s="138">
        <v>1593</v>
      </c>
      <c r="DB553" s="136" t="s">
        <v>2228</v>
      </c>
      <c r="DC553" s="136" t="s">
        <v>925</v>
      </c>
      <c r="DD553" s="137">
        <v>12</v>
      </c>
      <c r="DE553" s="136" t="s">
        <v>437</v>
      </c>
      <c r="DF553" s="136" t="s">
        <v>2420</v>
      </c>
      <c r="DG553" s="144">
        <v>1596</v>
      </c>
      <c r="DI553" s="136" t="s">
        <v>873</v>
      </c>
      <c r="DJ553" s="136" t="s">
        <v>874</v>
      </c>
      <c r="DK553" s="137">
        <v>4</v>
      </c>
      <c r="DL553" s="136" t="s">
        <v>529</v>
      </c>
      <c r="DM553" s="136" t="s">
        <v>1837</v>
      </c>
      <c r="DN553" s="144">
        <v>1510</v>
      </c>
    </row>
    <row r="554" spans="1:118" x14ac:dyDescent="0.25">
      <c r="A554" s="81" t="s">
        <v>878</v>
      </c>
      <c r="B554" s="81" t="s">
        <v>879</v>
      </c>
      <c r="C554" s="81">
        <v>6</v>
      </c>
      <c r="D554" s="81" t="s">
        <v>437</v>
      </c>
      <c r="E554" s="81" t="s">
        <v>1811</v>
      </c>
      <c r="F554" s="81">
        <v>1259</v>
      </c>
      <c r="H554" s="81" t="s">
        <v>751</v>
      </c>
      <c r="I554" s="81" t="s">
        <v>752</v>
      </c>
      <c r="J554" s="81">
        <v>12</v>
      </c>
      <c r="K554" s="81" t="s">
        <v>436</v>
      </c>
      <c r="L554" s="81" t="s">
        <v>1719</v>
      </c>
      <c r="M554" s="81">
        <v>1482</v>
      </c>
      <c r="O554" s="81" t="s">
        <v>770</v>
      </c>
      <c r="P554" s="81" t="s">
        <v>771</v>
      </c>
      <c r="Q554" s="81">
        <v>8</v>
      </c>
      <c r="R554" s="81" t="s">
        <v>529</v>
      </c>
      <c r="S554" s="81" t="s">
        <v>1100</v>
      </c>
      <c r="T554" s="81">
        <v>1027</v>
      </c>
      <c r="V554" s="81" t="s">
        <v>798</v>
      </c>
      <c r="W554" s="81" t="s">
        <v>799</v>
      </c>
      <c r="X554" s="81">
        <v>12</v>
      </c>
      <c r="Y554" s="81" t="s">
        <v>436</v>
      </c>
      <c r="Z554" s="81" t="s">
        <v>1226</v>
      </c>
      <c r="AA554" s="81">
        <v>1442</v>
      </c>
      <c r="AC554" s="81" t="s">
        <v>832</v>
      </c>
      <c r="AD554" s="81" t="s">
        <v>833</v>
      </c>
      <c r="AE554" s="81">
        <v>6</v>
      </c>
      <c r="AF554" s="81" t="s">
        <v>529</v>
      </c>
      <c r="AG554" s="81" t="s">
        <v>1206</v>
      </c>
      <c r="AH554" s="81">
        <v>1037</v>
      </c>
      <c r="AJ554" s="81" t="s">
        <v>745</v>
      </c>
      <c r="AK554" s="81" t="s">
        <v>746</v>
      </c>
      <c r="AL554" s="81">
        <v>24</v>
      </c>
      <c r="AM554" s="81" t="s">
        <v>529</v>
      </c>
      <c r="AN554" s="81" t="s">
        <v>1104</v>
      </c>
      <c r="AO554" s="81">
        <v>1037</v>
      </c>
      <c r="AQ554" s="81" t="s">
        <v>816</v>
      </c>
      <c r="AR554" s="81" t="s">
        <v>817</v>
      </c>
      <c r="AS554" s="81">
        <v>4</v>
      </c>
      <c r="AT554" s="81" t="s">
        <v>529</v>
      </c>
      <c r="AU554" s="81" t="s">
        <v>1681</v>
      </c>
      <c r="AV554" s="81">
        <v>1327</v>
      </c>
      <c r="AX554" s="81" t="s">
        <v>816</v>
      </c>
      <c r="AY554" s="81" t="s">
        <v>817</v>
      </c>
      <c r="AZ554" s="81">
        <v>2</v>
      </c>
      <c r="BA554" s="81" t="s">
        <v>436</v>
      </c>
      <c r="BB554" s="81" t="s">
        <v>2072</v>
      </c>
      <c r="BC554" s="81">
        <v>1562</v>
      </c>
      <c r="BE554" s="81" t="s">
        <v>885</v>
      </c>
      <c r="BF554" s="81" t="s">
        <v>886</v>
      </c>
      <c r="BG554" s="81">
        <v>2</v>
      </c>
      <c r="BH554" s="81" t="s">
        <v>436</v>
      </c>
      <c r="BI554" s="81" t="s">
        <v>1828</v>
      </c>
      <c r="BJ554" s="81">
        <v>1413</v>
      </c>
      <c r="BL554" s="81" t="s">
        <v>757</v>
      </c>
      <c r="BM554" s="81" t="s">
        <v>758</v>
      </c>
      <c r="BN554" s="81">
        <v>12</v>
      </c>
      <c r="BO554" s="81" t="s">
        <v>529</v>
      </c>
      <c r="BP554" s="81" t="s">
        <v>1139</v>
      </c>
      <c r="BQ554" s="81">
        <v>1027</v>
      </c>
      <c r="BS554" s="81" t="s">
        <v>864</v>
      </c>
      <c r="BT554" s="81" t="s">
        <v>865</v>
      </c>
      <c r="BU554" s="81">
        <v>72</v>
      </c>
      <c r="BV554" s="81" t="s">
        <v>436</v>
      </c>
      <c r="BW554" s="81" t="s">
        <v>1195</v>
      </c>
      <c r="BX554" s="81">
        <v>1237</v>
      </c>
      <c r="BZ554" s="81" t="s">
        <v>871</v>
      </c>
      <c r="CA554" s="81" t="s">
        <v>872</v>
      </c>
      <c r="CB554" s="81">
        <v>6</v>
      </c>
      <c r="CC554" s="81" t="s">
        <v>529</v>
      </c>
      <c r="CD554" s="81" t="s">
        <v>1166</v>
      </c>
      <c r="CE554" s="81">
        <v>1283</v>
      </c>
      <c r="CG554" s="81" t="s">
        <v>826</v>
      </c>
      <c r="CH554" s="81" t="s">
        <v>827</v>
      </c>
      <c r="CI554" s="81">
        <v>4</v>
      </c>
      <c r="CJ554" s="81" t="s">
        <v>529</v>
      </c>
      <c r="CK554" s="81" t="s">
        <v>1154</v>
      </c>
      <c r="CL554" s="81">
        <v>1439</v>
      </c>
      <c r="CN554" s="81" t="s">
        <v>849</v>
      </c>
      <c r="CO554" s="81" t="s">
        <v>850</v>
      </c>
      <c r="CP554" s="81">
        <v>2</v>
      </c>
      <c r="CQ554" s="81" t="s">
        <v>436</v>
      </c>
      <c r="CR554" s="81" t="s">
        <v>1114</v>
      </c>
      <c r="CS554" s="81">
        <v>1011</v>
      </c>
      <c r="CU554" s="136" t="s">
        <v>794</v>
      </c>
      <c r="CV554" s="136" t="s">
        <v>795</v>
      </c>
      <c r="CW554" s="137">
        <v>2</v>
      </c>
      <c r="CX554" s="136" t="s">
        <v>2152</v>
      </c>
      <c r="CY554" s="136" t="s">
        <v>2364</v>
      </c>
      <c r="CZ554" s="138">
        <v>1593</v>
      </c>
      <c r="DB554" s="136" t="s">
        <v>2228</v>
      </c>
      <c r="DC554" s="136" t="s">
        <v>925</v>
      </c>
      <c r="DD554" s="137">
        <v>12</v>
      </c>
      <c r="DE554" s="136" t="s">
        <v>529</v>
      </c>
      <c r="DF554" s="136" t="s">
        <v>1104</v>
      </c>
      <c r="DG554" s="144">
        <v>1037</v>
      </c>
      <c r="DI554" s="136" t="s">
        <v>873</v>
      </c>
      <c r="DJ554" s="136" t="s">
        <v>874</v>
      </c>
      <c r="DK554" s="137">
        <v>20</v>
      </c>
      <c r="DL554" s="136" t="s">
        <v>2152</v>
      </c>
      <c r="DM554" s="136" t="s">
        <v>2364</v>
      </c>
      <c r="DN554" s="144">
        <v>1593</v>
      </c>
    </row>
    <row r="555" spans="1:118" x14ac:dyDescent="0.25">
      <c r="A555" s="81" t="s">
        <v>860</v>
      </c>
      <c r="B555" s="81" t="s">
        <v>861</v>
      </c>
      <c r="C555" s="81">
        <v>4</v>
      </c>
      <c r="D555" s="81" t="s">
        <v>437</v>
      </c>
      <c r="E555" s="81" t="s">
        <v>1811</v>
      </c>
      <c r="F555" s="81">
        <v>1259</v>
      </c>
      <c r="H555" s="81" t="s">
        <v>1043</v>
      </c>
      <c r="I555" s="81" t="s">
        <v>1044</v>
      </c>
      <c r="J555" s="81">
        <v>12</v>
      </c>
      <c r="K555" s="81" t="s">
        <v>436</v>
      </c>
      <c r="L555" s="81" t="s">
        <v>1719</v>
      </c>
      <c r="M555" s="81">
        <v>1482</v>
      </c>
      <c r="O555" s="81" t="s">
        <v>814</v>
      </c>
      <c r="P555" s="81" t="s">
        <v>815</v>
      </c>
      <c r="Q555" s="81">
        <v>60</v>
      </c>
      <c r="R555" s="81" t="s">
        <v>529</v>
      </c>
      <c r="S555" s="81" t="s">
        <v>1100</v>
      </c>
      <c r="T555" s="81">
        <v>1027</v>
      </c>
      <c r="V555" s="81" t="s">
        <v>747</v>
      </c>
      <c r="W555" s="81" t="s">
        <v>748</v>
      </c>
      <c r="X555" s="81">
        <v>12</v>
      </c>
      <c r="Y555" s="81" t="s">
        <v>436</v>
      </c>
      <c r="Z555" s="81" t="s">
        <v>1226</v>
      </c>
      <c r="AA555" s="81">
        <v>1442</v>
      </c>
      <c r="AC555" s="81" t="s">
        <v>832</v>
      </c>
      <c r="AD555" s="81" t="s">
        <v>833</v>
      </c>
      <c r="AE555" s="81">
        <v>6</v>
      </c>
      <c r="AF555" s="81" t="s">
        <v>436</v>
      </c>
      <c r="AG555" s="81" t="s">
        <v>1749</v>
      </c>
      <c r="AH555" s="81">
        <v>1251</v>
      </c>
      <c r="AJ555" s="81" t="s">
        <v>770</v>
      </c>
      <c r="AK555" s="81" t="s">
        <v>771</v>
      </c>
      <c r="AL555" s="81">
        <v>4</v>
      </c>
      <c r="AM555" s="81" t="s">
        <v>529</v>
      </c>
      <c r="AN555" s="81" t="s">
        <v>1126</v>
      </c>
      <c r="AO555" s="81">
        <v>1093</v>
      </c>
      <c r="AQ555" s="81" t="s">
        <v>830</v>
      </c>
      <c r="AR555" s="81" t="s">
        <v>831</v>
      </c>
      <c r="AS555" s="81">
        <v>4</v>
      </c>
      <c r="AT555" s="81" t="s">
        <v>529</v>
      </c>
      <c r="AU555" s="81" t="s">
        <v>1681</v>
      </c>
      <c r="AV555" s="81">
        <v>1327</v>
      </c>
      <c r="AX555" s="81" t="s">
        <v>816</v>
      </c>
      <c r="AY555" s="81" t="s">
        <v>817</v>
      </c>
      <c r="AZ555" s="81">
        <v>4</v>
      </c>
      <c r="BA555" s="81" t="s">
        <v>437</v>
      </c>
      <c r="BB555" s="81" t="s">
        <v>2103</v>
      </c>
      <c r="BC555" s="81">
        <v>1506</v>
      </c>
      <c r="BE555" s="81" t="s">
        <v>770</v>
      </c>
      <c r="BF555" s="81" t="s">
        <v>771</v>
      </c>
      <c r="BG555" s="81">
        <v>4</v>
      </c>
      <c r="BH555" s="81" t="s">
        <v>436</v>
      </c>
      <c r="BI555" s="81" t="s">
        <v>2058</v>
      </c>
      <c r="BJ555" s="81">
        <v>1550</v>
      </c>
      <c r="BL555" s="81" t="s">
        <v>1008</v>
      </c>
      <c r="BM555" s="81" t="s">
        <v>1009</v>
      </c>
      <c r="BN555" s="81">
        <v>4</v>
      </c>
      <c r="BO555" s="81" t="s">
        <v>436</v>
      </c>
      <c r="BP555" s="81" t="s">
        <v>1114</v>
      </c>
      <c r="BQ555" s="81">
        <v>1011</v>
      </c>
      <c r="BS555" s="81" t="s">
        <v>948</v>
      </c>
      <c r="BT555" s="81" t="s">
        <v>949</v>
      </c>
      <c r="BU555" s="81">
        <v>12</v>
      </c>
      <c r="BV555" s="81" t="s">
        <v>529</v>
      </c>
      <c r="BW555" s="81" t="s">
        <v>1170</v>
      </c>
      <c r="BX555" s="81">
        <v>1069</v>
      </c>
      <c r="BZ555" s="81" t="s">
        <v>847</v>
      </c>
      <c r="CA555" s="81" t="s">
        <v>848</v>
      </c>
      <c r="CB555" s="81">
        <v>6</v>
      </c>
      <c r="CC555" s="81" t="s">
        <v>529</v>
      </c>
      <c r="CD555" s="81" t="s">
        <v>1166</v>
      </c>
      <c r="CE555" s="81">
        <v>1283</v>
      </c>
      <c r="CG555" s="81" t="s">
        <v>745</v>
      </c>
      <c r="CH555" s="81" t="s">
        <v>746</v>
      </c>
      <c r="CI555" s="81">
        <v>24</v>
      </c>
      <c r="CJ555" s="81" t="s">
        <v>529</v>
      </c>
      <c r="CK555" s="81" t="s">
        <v>1694</v>
      </c>
      <c r="CL555" s="81">
        <v>1504</v>
      </c>
      <c r="CN555" s="81" t="s">
        <v>816</v>
      </c>
      <c r="CO555" s="81" t="s">
        <v>817</v>
      </c>
      <c r="CP555" s="81">
        <v>4</v>
      </c>
      <c r="CQ555" s="81" t="s">
        <v>529</v>
      </c>
      <c r="CR555" s="81" t="s">
        <v>1869</v>
      </c>
      <c r="CS555" s="81">
        <v>1362</v>
      </c>
      <c r="CU555" s="136" t="s">
        <v>954</v>
      </c>
      <c r="CV555" s="136" t="s">
        <v>955</v>
      </c>
      <c r="CW555" s="137">
        <v>4</v>
      </c>
      <c r="CX555" s="136" t="s">
        <v>529</v>
      </c>
      <c r="CY555" s="136" t="s">
        <v>1683</v>
      </c>
      <c r="CZ555" s="138">
        <v>1463</v>
      </c>
      <c r="DB555" s="136" t="s">
        <v>2228</v>
      </c>
      <c r="DC555" s="136" t="s">
        <v>925</v>
      </c>
      <c r="DD555" s="137">
        <v>12</v>
      </c>
      <c r="DE555" s="136" t="s">
        <v>436</v>
      </c>
      <c r="DF555" s="136" t="s">
        <v>1696</v>
      </c>
      <c r="DG555" s="144">
        <v>1390</v>
      </c>
      <c r="DI555" s="136" t="s">
        <v>873</v>
      </c>
      <c r="DJ555" s="136" t="s">
        <v>874</v>
      </c>
      <c r="DK555" s="137">
        <v>36</v>
      </c>
      <c r="DL555" s="136" t="s">
        <v>529</v>
      </c>
      <c r="DM555" s="136" t="s">
        <v>1100</v>
      </c>
      <c r="DN555" s="144">
        <v>1027</v>
      </c>
    </row>
    <row r="556" spans="1:118" x14ac:dyDescent="0.25">
      <c r="A556" s="81" t="s">
        <v>867</v>
      </c>
      <c r="B556" s="81" t="s">
        <v>868</v>
      </c>
      <c r="C556" s="81">
        <v>4</v>
      </c>
      <c r="D556" s="81" t="s">
        <v>437</v>
      </c>
      <c r="E556" s="81" t="s">
        <v>1811</v>
      </c>
      <c r="F556" s="81">
        <v>1259</v>
      </c>
      <c r="H556" s="81" t="s">
        <v>814</v>
      </c>
      <c r="I556" s="81" t="s">
        <v>815</v>
      </c>
      <c r="J556" s="81">
        <v>12</v>
      </c>
      <c r="K556" s="81" t="s">
        <v>436</v>
      </c>
      <c r="L556" s="81" t="s">
        <v>1719</v>
      </c>
      <c r="M556" s="81">
        <v>1482</v>
      </c>
      <c r="O556" s="81" t="s">
        <v>780</v>
      </c>
      <c r="P556" s="81" t="s">
        <v>781</v>
      </c>
      <c r="Q556" s="81">
        <v>24</v>
      </c>
      <c r="R556" s="81" t="s">
        <v>436</v>
      </c>
      <c r="S556" s="81" t="s">
        <v>1223</v>
      </c>
      <c r="T556" s="81">
        <v>1045</v>
      </c>
      <c r="V556" s="81" t="s">
        <v>832</v>
      </c>
      <c r="W556" s="81" t="s">
        <v>833</v>
      </c>
      <c r="X556" s="81">
        <v>4</v>
      </c>
      <c r="Y556" s="81" t="s">
        <v>436</v>
      </c>
      <c r="Z556" s="81" t="s">
        <v>1226</v>
      </c>
      <c r="AA556" s="81">
        <v>1442</v>
      </c>
      <c r="AC556" s="81" t="s">
        <v>832</v>
      </c>
      <c r="AD556" s="81" t="s">
        <v>833</v>
      </c>
      <c r="AE556" s="81">
        <v>6</v>
      </c>
      <c r="AF556" s="81" t="s">
        <v>436</v>
      </c>
      <c r="AG556" s="81" t="s">
        <v>1706</v>
      </c>
      <c r="AH556" s="81">
        <v>1133</v>
      </c>
      <c r="AJ556" s="81" t="s">
        <v>849</v>
      </c>
      <c r="AK556" s="81" t="s">
        <v>850</v>
      </c>
      <c r="AL556" s="81">
        <v>2</v>
      </c>
      <c r="AM556" s="81" t="s">
        <v>529</v>
      </c>
      <c r="AN556" s="81" t="s">
        <v>1126</v>
      </c>
      <c r="AO556" s="81">
        <v>1093</v>
      </c>
      <c r="AQ556" s="81" t="s">
        <v>729</v>
      </c>
      <c r="AR556" s="81" t="s">
        <v>730</v>
      </c>
      <c r="AS556" s="81">
        <v>4</v>
      </c>
      <c r="AT556" s="81" t="s">
        <v>529</v>
      </c>
      <c r="AU556" s="81" t="s">
        <v>1681</v>
      </c>
      <c r="AV556" s="81">
        <v>1327</v>
      </c>
      <c r="AX556" s="81" t="s">
        <v>816</v>
      </c>
      <c r="AY556" s="81" t="s">
        <v>817</v>
      </c>
      <c r="AZ556" s="81">
        <v>30</v>
      </c>
      <c r="BA556" s="81" t="s">
        <v>529</v>
      </c>
      <c r="BB556" s="81" t="s">
        <v>1175</v>
      </c>
      <c r="BC556" s="81">
        <v>1027</v>
      </c>
      <c r="BE556" s="81" t="s">
        <v>812</v>
      </c>
      <c r="BF556" s="81" t="s">
        <v>813</v>
      </c>
      <c r="BG556" s="81">
        <v>4</v>
      </c>
      <c r="BH556" s="81" t="s">
        <v>436</v>
      </c>
      <c r="BI556" s="81" t="s">
        <v>2058</v>
      </c>
      <c r="BJ556" s="81">
        <v>1550</v>
      </c>
      <c r="BL556" s="81" t="s">
        <v>757</v>
      </c>
      <c r="BM556" s="81" t="s">
        <v>758</v>
      </c>
      <c r="BN556" s="81">
        <v>12</v>
      </c>
      <c r="BO556" s="81" t="s">
        <v>436</v>
      </c>
      <c r="BP556" s="81" t="s">
        <v>566</v>
      </c>
      <c r="BQ556" s="81">
        <v>1535</v>
      </c>
      <c r="BS556" s="81" t="s">
        <v>847</v>
      </c>
      <c r="BT556" s="81" t="s">
        <v>848</v>
      </c>
      <c r="BU556" s="81">
        <v>12</v>
      </c>
      <c r="BV556" s="81" t="s">
        <v>436</v>
      </c>
      <c r="BW556" s="81" t="s">
        <v>551</v>
      </c>
      <c r="BX556" s="81">
        <v>1518</v>
      </c>
      <c r="BZ556" s="81" t="s">
        <v>878</v>
      </c>
      <c r="CA556" s="81" t="s">
        <v>879</v>
      </c>
      <c r="CB556" s="81">
        <v>6</v>
      </c>
      <c r="CC556" s="81" t="s">
        <v>529</v>
      </c>
      <c r="CD556" s="81" t="s">
        <v>1166</v>
      </c>
      <c r="CE556" s="81">
        <v>1283</v>
      </c>
      <c r="CG556" s="81" t="s">
        <v>847</v>
      </c>
      <c r="CH556" s="81" t="s">
        <v>848</v>
      </c>
      <c r="CI556" s="81">
        <v>6</v>
      </c>
      <c r="CJ556" s="81" t="s">
        <v>529</v>
      </c>
      <c r="CK556" s="81" t="s">
        <v>1214</v>
      </c>
      <c r="CL556" s="81">
        <v>1209</v>
      </c>
      <c r="CN556" s="81" t="s">
        <v>820</v>
      </c>
      <c r="CO556" s="81" t="s">
        <v>821</v>
      </c>
      <c r="CP556" s="81">
        <v>6</v>
      </c>
      <c r="CQ556" s="81" t="s">
        <v>529</v>
      </c>
      <c r="CR556" s="81" t="s">
        <v>1869</v>
      </c>
      <c r="CS556" s="81">
        <v>1362</v>
      </c>
      <c r="CU556" s="136" t="s">
        <v>840</v>
      </c>
      <c r="CV556" s="136" t="s">
        <v>841</v>
      </c>
      <c r="CW556" s="137">
        <v>2</v>
      </c>
      <c r="CX556" s="136" t="s">
        <v>2152</v>
      </c>
      <c r="CY556" s="136" t="s">
        <v>2364</v>
      </c>
      <c r="CZ556" s="138">
        <v>1593</v>
      </c>
      <c r="DB556" s="136" t="s">
        <v>2228</v>
      </c>
      <c r="DC556" s="136" t="s">
        <v>925</v>
      </c>
      <c r="DD556" s="137">
        <v>24</v>
      </c>
      <c r="DE556" s="136" t="s">
        <v>529</v>
      </c>
      <c r="DF556" s="136" t="s">
        <v>1139</v>
      </c>
      <c r="DG556" s="144">
        <v>1027</v>
      </c>
      <c r="DI556" s="136" t="s">
        <v>873</v>
      </c>
      <c r="DJ556" s="136" t="s">
        <v>874</v>
      </c>
      <c r="DK556" s="137">
        <v>2</v>
      </c>
      <c r="DL556" s="136" t="s">
        <v>436</v>
      </c>
      <c r="DM556" s="136" t="s">
        <v>1143</v>
      </c>
      <c r="DN556" s="144">
        <v>1223</v>
      </c>
    </row>
    <row r="557" spans="1:118" x14ac:dyDescent="0.25">
      <c r="A557" s="81" t="s">
        <v>1793</v>
      </c>
      <c r="B557" s="81" t="s">
        <v>1436</v>
      </c>
      <c r="C557" s="81">
        <v>4</v>
      </c>
      <c r="D557" s="81" t="s">
        <v>437</v>
      </c>
      <c r="E557" s="81" t="s">
        <v>1811</v>
      </c>
      <c r="F557" s="81">
        <v>1259</v>
      </c>
      <c r="H557" s="81" t="s">
        <v>852</v>
      </c>
      <c r="I557" s="81" t="s">
        <v>853</v>
      </c>
      <c r="J557" s="81">
        <v>12</v>
      </c>
      <c r="K557" s="81" t="s">
        <v>436</v>
      </c>
      <c r="L557" s="81" t="s">
        <v>1719</v>
      </c>
      <c r="M557" s="81">
        <v>1482</v>
      </c>
      <c r="O557" s="81" t="s">
        <v>782</v>
      </c>
      <c r="P557" s="81" t="s">
        <v>783</v>
      </c>
      <c r="Q557" s="81">
        <v>24</v>
      </c>
      <c r="R557" s="81" t="s">
        <v>436</v>
      </c>
      <c r="S557" s="81" t="s">
        <v>1223</v>
      </c>
      <c r="T557" s="81">
        <v>1045</v>
      </c>
      <c r="V557" s="81" t="s">
        <v>1050</v>
      </c>
      <c r="W557" s="81" t="s">
        <v>1051</v>
      </c>
      <c r="X557" s="81">
        <v>1</v>
      </c>
      <c r="Y557" s="81" t="s">
        <v>436</v>
      </c>
      <c r="Z557" s="81" t="s">
        <v>1693</v>
      </c>
      <c r="AA557" s="81">
        <v>1518</v>
      </c>
      <c r="AC557" s="81" t="s">
        <v>832</v>
      </c>
      <c r="AD557" s="81" t="s">
        <v>833</v>
      </c>
      <c r="AE557" s="81">
        <v>6</v>
      </c>
      <c r="AF557" s="81" t="s">
        <v>437</v>
      </c>
      <c r="AG557" s="81" t="s">
        <v>1181</v>
      </c>
      <c r="AH557" s="81">
        <v>1044</v>
      </c>
      <c r="AJ557" s="81" t="s">
        <v>869</v>
      </c>
      <c r="AK557" s="81" t="s">
        <v>870</v>
      </c>
      <c r="AL557" s="81">
        <v>12</v>
      </c>
      <c r="AM557" s="81" t="s">
        <v>529</v>
      </c>
      <c r="AN557" s="81" t="s">
        <v>1127</v>
      </c>
      <c r="AO557" s="81">
        <v>1123</v>
      </c>
      <c r="AQ557" s="81" t="s">
        <v>856</v>
      </c>
      <c r="AR557" s="81" t="s">
        <v>857</v>
      </c>
      <c r="AS557" s="81">
        <v>2</v>
      </c>
      <c r="AT557" s="81" t="s">
        <v>529</v>
      </c>
      <c r="AU557" s="81" t="s">
        <v>1681</v>
      </c>
      <c r="AV557" s="81">
        <v>1327</v>
      </c>
      <c r="AX557" s="81" t="s">
        <v>816</v>
      </c>
      <c r="AY557" s="81" t="s">
        <v>817</v>
      </c>
      <c r="AZ557" s="81">
        <v>60</v>
      </c>
      <c r="BA557" s="81" t="s">
        <v>436</v>
      </c>
      <c r="BB557" s="81" t="s">
        <v>1195</v>
      </c>
      <c r="BC557" s="81">
        <v>1237</v>
      </c>
      <c r="BE557" s="81" t="s">
        <v>816</v>
      </c>
      <c r="BF557" s="81" t="s">
        <v>817</v>
      </c>
      <c r="BG557" s="81">
        <v>4</v>
      </c>
      <c r="BH557" s="81" t="s">
        <v>436</v>
      </c>
      <c r="BI557" s="81" t="s">
        <v>2058</v>
      </c>
      <c r="BJ557" s="81">
        <v>1550</v>
      </c>
      <c r="BL557" s="81" t="s">
        <v>820</v>
      </c>
      <c r="BM557" s="81" t="s">
        <v>821</v>
      </c>
      <c r="BN557" s="81">
        <v>4</v>
      </c>
      <c r="BO557" s="81" t="s">
        <v>529</v>
      </c>
      <c r="BP557" s="81" t="s">
        <v>1175</v>
      </c>
      <c r="BQ557" s="81">
        <v>1027</v>
      </c>
      <c r="BS557" s="81" t="s">
        <v>891</v>
      </c>
      <c r="BT557" s="81" t="s">
        <v>892</v>
      </c>
      <c r="BU557" s="81">
        <v>12</v>
      </c>
      <c r="BV557" s="81" t="s">
        <v>436</v>
      </c>
      <c r="BW557" s="81" t="s">
        <v>1124</v>
      </c>
      <c r="BX557" s="81">
        <v>1013</v>
      </c>
      <c r="BZ557" s="81" t="s">
        <v>765</v>
      </c>
      <c r="CA557" s="81" t="s">
        <v>766</v>
      </c>
      <c r="CB557" s="81">
        <v>6</v>
      </c>
      <c r="CC557" s="81" t="s">
        <v>529</v>
      </c>
      <c r="CD557" s="81" t="s">
        <v>1166</v>
      </c>
      <c r="CE557" s="81">
        <v>1283</v>
      </c>
      <c r="CG557" s="81" t="s">
        <v>772</v>
      </c>
      <c r="CH557" s="81" t="s">
        <v>773</v>
      </c>
      <c r="CI557" s="81">
        <v>6</v>
      </c>
      <c r="CJ557" s="81" t="s">
        <v>529</v>
      </c>
      <c r="CK557" s="81" t="s">
        <v>1214</v>
      </c>
      <c r="CL557" s="81">
        <v>1209</v>
      </c>
      <c r="CN557" s="81" t="s">
        <v>776</v>
      </c>
      <c r="CO557" s="81" t="s">
        <v>777</v>
      </c>
      <c r="CP557" s="81">
        <v>4</v>
      </c>
      <c r="CQ557" s="81" t="s">
        <v>436</v>
      </c>
      <c r="CR557" s="81" t="s">
        <v>2175</v>
      </c>
      <c r="CS557" s="81">
        <v>1577</v>
      </c>
      <c r="CU557" s="136" t="s">
        <v>873</v>
      </c>
      <c r="CV557" s="136" t="s">
        <v>874</v>
      </c>
      <c r="CW557" s="137">
        <v>4</v>
      </c>
      <c r="CX557" s="136" t="s">
        <v>436</v>
      </c>
      <c r="CY557" s="136" t="s">
        <v>551</v>
      </c>
      <c r="CZ557" s="138">
        <v>1518</v>
      </c>
      <c r="DB557" s="136" t="s">
        <v>2228</v>
      </c>
      <c r="DC557" s="136" t="s">
        <v>925</v>
      </c>
      <c r="DD557" s="137">
        <v>24</v>
      </c>
      <c r="DE557" s="136" t="s">
        <v>529</v>
      </c>
      <c r="DF557" s="136" t="s">
        <v>1756</v>
      </c>
      <c r="DG557" s="144">
        <v>1037</v>
      </c>
      <c r="DI557" s="136" t="s">
        <v>906</v>
      </c>
      <c r="DJ557" s="136" t="s">
        <v>907</v>
      </c>
      <c r="DK557" s="137">
        <v>24</v>
      </c>
      <c r="DL557" s="136" t="s">
        <v>1173</v>
      </c>
      <c r="DM557" s="136" t="s">
        <v>2316</v>
      </c>
      <c r="DN557" s="144">
        <v>0</v>
      </c>
    </row>
    <row r="558" spans="1:118" x14ac:dyDescent="0.25">
      <c r="A558" s="81" t="s">
        <v>967</v>
      </c>
      <c r="B558" s="81" t="s">
        <v>968</v>
      </c>
      <c r="C558" s="81">
        <v>4</v>
      </c>
      <c r="D558" s="81" t="s">
        <v>437</v>
      </c>
      <c r="E558" s="81" t="s">
        <v>1811</v>
      </c>
      <c r="F558" s="81">
        <v>1259</v>
      </c>
      <c r="H558" s="81" t="s">
        <v>973</v>
      </c>
      <c r="I558" s="81" t="s">
        <v>974</v>
      </c>
      <c r="J558" s="81">
        <v>12</v>
      </c>
      <c r="K558" s="81" t="s">
        <v>436</v>
      </c>
      <c r="L558" s="81" t="s">
        <v>1719</v>
      </c>
      <c r="M558" s="81">
        <v>1482</v>
      </c>
      <c r="O558" s="81" t="s">
        <v>804</v>
      </c>
      <c r="P558" s="81" t="s">
        <v>805</v>
      </c>
      <c r="Q558" s="81">
        <v>12</v>
      </c>
      <c r="R558" s="81" t="s">
        <v>436</v>
      </c>
      <c r="S558" s="81" t="s">
        <v>1747</v>
      </c>
      <c r="T558" s="81">
        <v>1446</v>
      </c>
      <c r="V558" s="81" t="s">
        <v>899</v>
      </c>
      <c r="W558" s="81" t="s">
        <v>900</v>
      </c>
      <c r="X558" s="81">
        <v>2</v>
      </c>
      <c r="Y558" s="81" t="s">
        <v>436</v>
      </c>
      <c r="Z558" s="81" t="s">
        <v>1693</v>
      </c>
      <c r="AA558" s="81">
        <v>1518</v>
      </c>
      <c r="AC558" s="81" t="s">
        <v>814</v>
      </c>
      <c r="AD558" s="81" t="s">
        <v>815</v>
      </c>
      <c r="AE558" s="81">
        <v>96</v>
      </c>
      <c r="AF558" s="81" t="s">
        <v>529</v>
      </c>
      <c r="AG558" s="81" t="s">
        <v>1100</v>
      </c>
      <c r="AH558" s="81">
        <v>1027</v>
      </c>
      <c r="AJ558" s="81" t="s">
        <v>761</v>
      </c>
      <c r="AK558" s="81" t="s">
        <v>762</v>
      </c>
      <c r="AL558" s="81">
        <v>2</v>
      </c>
      <c r="AM558" s="81" t="s">
        <v>529</v>
      </c>
      <c r="AN558" s="81" t="s">
        <v>1127</v>
      </c>
      <c r="AO558" s="81">
        <v>1123</v>
      </c>
      <c r="AQ558" s="81" t="s">
        <v>858</v>
      </c>
      <c r="AR558" s="81" t="s">
        <v>859</v>
      </c>
      <c r="AS558" s="81">
        <v>2</v>
      </c>
      <c r="AT558" s="81" t="s">
        <v>529</v>
      </c>
      <c r="AU558" s="81" t="s">
        <v>1681</v>
      </c>
      <c r="AV558" s="81">
        <v>1327</v>
      </c>
      <c r="AX558" s="81" t="s">
        <v>816</v>
      </c>
      <c r="AY558" s="81" t="s">
        <v>817</v>
      </c>
      <c r="AZ558" s="81">
        <v>4</v>
      </c>
      <c r="BA558" s="81" t="s">
        <v>436</v>
      </c>
      <c r="BB558" s="81" t="s">
        <v>1715</v>
      </c>
      <c r="BC558" s="81">
        <v>1137</v>
      </c>
      <c r="BE558" s="81" t="s">
        <v>733</v>
      </c>
      <c r="BF558" s="81" t="s">
        <v>734</v>
      </c>
      <c r="BG558" s="81">
        <v>4</v>
      </c>
      <c r="BH558" s="81" t="s">
        <v>436</v>
      </c>
      <c r="BI558" s="81" t="s">
        <v>2058</v>
      </c>
      <c r="BJ558" s="81">
        <v>1550</v>
      </c>
      <c r="BL558" s="81" t="s">
        <v>889</v>
      </c>
      <c r="BM558" s="81" t="s">
        <v>890</v>
      </c>
      <c r="BN558" s="81">
        <v>2</v>
      </c>
      <c r="BO558" s="81" t="s">
        <v>529</v>
      </c>
      <c r="BP558" s="81" t="s">
        <v>1702</v>
      </c>
      <c r="BQ558" s="81">
        <v>1199</v>
      </c>
      <c r="BS558" s="81" t="s">
        <v>924</v>
      </c>
      <c r="BT558" s="81" t="s">
        <v>925</v>
      </c>
      <c r="BU558" s="81">
        <v>12</v>
      </c>
      <c r="BV558" s="81" t="s">
        <v>436</v>
      </c>
      <c r="BW558" s="81" t="s">
        <v>1124</v>
      </c>
      <c r="BX558" s="81">
        <v>1013</v>
      </c>
      <c r="BZ558" s="81" t="s">
        <v>812</v>
      </c>
      <c r="CA558" s="81" t="s">
        <v>813</v>
      </c>
      <c r="CB558" s="81">
        <v>4</v>
      </c>
      <c r="CC558" s="81" t="s">
        <v>529</v>
      </c>
      <c r="CD558" s="81" t="s">
        <v>1166</v>
      </c>
      <c r="CE558" s="81">
        <v>1283</v>
      </c>
      <c r="CG558" s="81" t="s">
        <v>948</v>
      </c>
      <c r="CH558" s="81" t="s">
        <v>949</v>
      </c>
      <c r="CI558" s="81">
        <v>6</v>
      </c>
      <c r="CJ558" s="81" t="s">
        <v>529</v>
      </c>
      <c r="CK558" s="81" t="s">
        <v>1214</v>
      </c>
      <c r="CL558" s="81">
        <v>1209</v>
      </c>
      <c r="CN558" s="81" t="s">
        <v>776</v>
      </c>
      <c r="CO558" s="81" t="s">
        <v>777</v>
      </c>
      <c r="CP558" s="81">
        <v>4</v>
      </c>
      <c r="CQ558" s="81" t="s">
        <v>529</v>
      </c>
      <c r="CR558" s="81" t="s">
        <v>1869</v>
      </c>
      <c r="CS558" s="81">
        <v>1362</v>
      </c>
      <c r="CU558" s="136" t="s">
        <v>883</v>
      </c>
      <c r="CV558" s="136" t="s">
        <v>884</v>
      </c>
      <c r="CW558" s="137">
        <v>2</v>
      </c>
      <c r="CX558" s="136" t="s">
        <v>2152</v>
      </c>
      <c r="CY558" s="136" t="s">
        <v>2364</v>
      </c>
      <c r="CZ558" s="138">
        <v>1593</v>
      </c>
      <c r="DB558" s="136" t="s">
        <v>2228</v>
      </c>
      <c r="DC558" s="136" t="s">
        <v>925</v>
      </c>
      <c r="DD558" s="137">
        <v>36</v>
      </c>
      <c r="DE558" s="136" t="s">
        <v>436</v>
      </c>
      <c r="DF558" s="136" t="s">
        <v>1834</v>
      </c>
      <c r="DG558" s="144">
        <v>1163</v>
      </c>
      <c r="DI558" s="136" t="s">
        <v>906</v>
      </c>
      <c r="DJ558" s="136" t="s">
        <v>907</v>
      </c>
      <c r="DK558" s="137">
        <v>4</v>
      </c>
      <c r="DL558" s="136" t="s">
        <v>529</v>
      </c>
      <c r="DM558" s="136" t="s">
        <v>1713</v>
      </c>
      <c r="DN558" s="144">
        <v>1145</v>
      </c>
    </row>
    <row r="559" spans="1:118" x14ac:dyDescent="0.25">
      <c r="A559" s="81" t="s">
        <v>862</v>
      </c>
      <c r="B559" s="81" t="s">
        <v>863</v>
      </c>
      <c r="C559" s="81">
        <v>6</v>
      </c>
      <c r="D559" s="81" t="s">
        <v>437</v>
      </c>
      <c r="E559" s="81" t="s">
        <v>1811</v>
      </c>
      <c r="F559" s="81">
        <v>1259</v>
      </c>
      <c r="H559" s="81" t="s">
        <v>988</v>
      </c>
      <c r="I559" s="81" t="s">
        <v>989</v>
      </c>
      <c r="J559" s="81">
        <v>24</v>
      </c>
      <c r="K559" s="81" t="s">
        <v>436</v>
      </c>
      <c r="L559" s="81" t="s">
        <v>1719</v>
      </c>
      <c r="M559" s="81">
        <v>1482</v>
      </c>
      <c r="O559" s="81" t="s">
        <v>1026</v>
      </c>
      <c r="P559" s="81" t="s">
        <v>1027</v>
      </c>
      <c r="Q559" s="81">
        <v>12</v>
      </c>
      <c r="R559" s="81" t="s">
        <v>436</v>
      </c>
      <c r="S559" s="81" t="s">
        <v>1747</v>
      </c>
      <c r="T559" s="81">
        <v>1446</v>
      </c>
      <c r="V559" s="81" t="s">
        <v>2263</v>
      </c>
      <c r="W559" s="81" t="s">
        <v>877</v>
      </c>
      <c r="X559" s="81">
        <v>1</v>
      </c>
      <c r="Y559" s="81" t="s">
        <v>436</v>
      </c>
      <c r="Z559" s="81" t="s">
        <v>559</v>
      </c>
      <c r="AA559" s="81">
        <v>1529</v>
      </c>
      <c r="AC559" s="81" t="s">
        <v>780</v>
      </c>
      <c r="AD559" s="81" t="s">
        <v>781</v>
      </c>
      <c r="AE559" s="81">
        <v>120</v>
      </c>
      <c r="AF559" s="81" t="s">
        <v>529</v>
      </c>
      <c r="AG559" s="81" t="s">
        <v>1199</v>
      </c>
      <c r="AH559" s="81">
        <v>1001</v>
      </c>
      <c r="AJ559" s="81" t="s">
        <v>729</v>
      </c>
      <c r="AK559" s="81" t="s">
        <v>730</v>
      </c>
      <c r="AL559" s="81">
        <v>4</v>
      </c>
      <c r="AM559" s="81" t="s">
        <v>529</v>
      </c>
      <c r="AN559" s="81" t="s">
        <v>1127</v>
      </c>
      <c r="AO559" s="81">
        <v>1123</v>
      </c>
      <c r="AQ559" s="81" t="s">
        <v>847</v>
      </c>
      <c r="AR559" s="81" t="s">
        <v>848</v>
      </c>
      <c r="AS559" s="81">
        <v>6</v>
      </c>
      <c r="AT559" s="81" t="s">
        <v>529</v>
      </c>
      <c r="AU559" s="81" t="s">
        <v>1160</v>
      </c>
      <c r="AV559" s="81">
        <v>1027</v>
      </c>
      <c r="AX559" s="81" t="s">
        <v>816</v>
      </c>
      <c r="AY559" s="81" t="s">
        <v>817</v>
      </c>
      <c r="AZ559" s="81">
        <v>12</v>
      </c>
      <c r="BA559" s="81" t="s">
        <v>529</v>
      </c>
      <c r="BB559" s="81" t="s">
        <v>1128</v>
      </c>
      <c r="BC559" s="81">
        <v>1031</v>
      </c>
      <c r="BE559" s="81" t="s">
        <v>727</v>
      </c>
      <c r="BF559" s="81" t="s">
        <v>728</v>
      </c>
      <c r="BG559" s="81">
        <v>4</v>
      </c>
      <c r="BH559" s="81" t="s">
        <v>436</v>
      </c>
      <c r="BI559" s="81" t="s">
        <v>2058</v>
      </c>
      <c r="BJ559" s="81">
        <v>1550</v>
      </c>
      <c r="BL559" s="81" t="s">
        <v>755</v>
      </c>
      <c r="BM559" s="81" t="s">
        <v>756</v>
      </c>
      <c r="BN559" s="81">
        <v>12</v>
      </c>
      <c r="BO559" s="81" t="s">
        <v>529</v>
      </c>
      <c r="BP559" s="81" t="s">
        <v>1139</v>
      </c>
      <c r="BQ559" s="81">
        <v>1027</v>
      </c>
      <c r="BS559" s="81" t="s">
        <v>749</v>
      </c>
      <c r="BT559" s="81" t="s">
        <v>750</v>
      </c>
      <c r="BU559" s="81">
        <v>24</v>
      </c>
      <c r="BV559" s="81" t="s">
        <v>436</v>
      </c>
      <c r="BW559" s="81" t="s">
        <v>1124</v>
      </c>
      <c r="BX559" s="81">
        <v>1013</v>
      </c>
      <c r="BZ559" s="81" t="s">
        <v>772</v>
      </c>
      <c r="CA559" s="81" t="s">
        <v>773</v>
      </c>
      <c r="CB559" s="81">
        <v>10</v>
      </c>
      <c r="CC559" s="81" t="s">
        <v>529</v>
      </c>
      <c r="CD559" s="81" t="s">
        <v>1166</v>
      </c>
      <c r="CE559" s="81">
        <v>1283</v>
      </c>
      <c r="CG559" s="81" t="s">
        <v>816</v>
      </c>
      <c r="CH559" s="81" t="s">
        <v>817</v>
      </c>
      <c r="CI559" s="81">
        <v>4</v>
      </c>
      <c r="CJ559" s="81" t="s">
        <v>529</v>
      </c>
      <c r="CK559" s="81" t="s">
        <v>1214</v>
      </c>
      <c r="CL559" s="81">
        <v>1209</v>
      </c>
      <c r="CN559" s="81" t="s">
        <v>830</v>
      </c>
      <c r="CO559" s="81" t="s">
        <v>831</v>
      </c>
      <c r="CP559" s="81">
        <v>4</v>
      </c>
      <c r="CQ559" s="81" t="s">
        <v>529</v>
      </c>
      <c r="CR559" s="81" t="s">
        <v>1869</v>
      </c>
      <c r="CS559" s="81">
        <v>1362</v>
      </c>
      <c r="CU559" s="136" t="s">
        <v>885</v>
      </c>
      <c r="CV559" s="136" t="s">
        <v>886</v>
      </c>
      <c r="CW559" s="137">
        <v>2</v>
      </c>
      <c r="CX559" s="136" t="s">
        <v>2152</v>
      </c>
      <c r="CY559" s="136" t="s">
        <v>2364</v>
      </c>
      <c r="CZ559" s="138">
        <v>1593</v>
      </c>
      <c r="DB559" s="136" t="s">
        <v>2054</v>
      </c>
      <c r="DC559" s="136" t="s">
        <v>892</v>
      </c>
      <c r="DD559" s="137">
        <v>12</v>
      </c>
      <c r="DE559" s="136" t="s">
        <v>436</v>
      </c>
      <c r="DF559" s="136" t="s">
        <v>1114</v>
      </c>
      <c r="DG559" s="144">
        <v>1011</v>
      </c>
      <c r="DI559" s="136" t="s">
        <v>906</v>
      </c>
      <c r="DJ559" s="136" t="s">
        <v>907</v>
      </c>
      <c r="DK559" s="137">
        <v>8</v>
      </c>
      <c r="DL559" s="136" t="s">
        <v>529</v>
      </c>
      <c r="DM559" s="136" t="s">
        <v>2190</v>
      </c>
      <c r="DN559" s="144">
        <v>1021</v>
      </c>
    </row>
    <row r="560" spans="1:118" x14ac:dyDescent="0.25">
      <c r="A560" s="81" t="s">
        <v>887</v>
      </c>
      <c r="B560" s="81" t="s">
        <v>888</v>
      </c>
      <c r="C560" s="81">
        <v>10</v>
      </c>
      <c r="D560" s="81" t="s">
        <v>437</v>
      </c>
      <c r="E560" s="81" t="s">
        <v>1811</v>
      </c>
      <c r="F560" s="81">
        <v>1259</v>
      </c>
      <c r="H560" s="81" t="s">
        <v>749</v>
      </c>
      <c r="I560" s="81" t="s">
        <v>750</v>
      </c>
      <c r="J560" s="81">
        <v>24</v>
      </c>
      <c r="K560" s="81" t="s">
        <v>436</v>
      </c>
      <c r="L560" s="81" t="s">
        <v>1719</v>
      </c>
      <c r="M560" s="81">
        <v>1482</v>
      </c>
      <c r="O560" s="81" t="s">
        <v>778</v>
      </c>
      <c r="P560" s="81" t="s">
        <v>779</v>
      </c>
      <c r="Q560" s="81">
        <v>6</v>
      </c>
      <c r="R560" s="81" t="s">
        <v>529</v>
      </c>
      <c r="S560" s="81" t="s">
        <v>1871</v>
      </c>
      <c r="T560" s="81">
        <v>1001</v>
      </c>
      <c r="V560" s="81" t="s">
        <v>804</v>
      </c>
      <c r="W560" s="81" t="s">
        <v>805</v>
      </c>
      <c r="X560" s="81">
        <v>12</v>
      </c>
      <c r="Y560" s="81" t="s">
        <v>436</v>
      </c>
      <c r="Z560" s="81" t="s">
        <v>559</v>
      </c>
      <c r="AA560" s="81">
        <v>1529</v>
      </c>
      <c r="AC560" s="81" t="s">
        <v>832</v>
      </c>
      <c r="AD560" s="81" t="s">
        <v>833</v>
      </c>
      <c r="AE560" s="81">
        <v>10</v>
      </c>
      <c r="AF560" s="81" t="s">
        <v>529</v>
      </c>
      <c r="AG560" s="81" t="s">
        <v>1100</v>
      </c>
      <c r="AH560" s="81">
        <v>1027</v>
      </c>
      <c r="AJ560" s="81" t="s">
        <v>743</v>
      </c>
      <c r="AK560" s="81" t="s">
        <v>744</v>
      </c>
      <c r="AL560" s="81">
        <v>12</v>
      </c>
      <c r="AM560" s="81" t="s">
        <v>529</v>
      </c>
      <c r="AN560" s="81" t="s">
        <v>1127</v>
      </c>
      <c r="AO560" s="81">
        <v>1123</v>
      </c>
      <c r="AQ560" s="81" t="s">
        <v>812</v>
      </c>
      <c r="AR560" s="81" t="s">
        <v>813</v>
      </c>
      <c r="AS560" s="81">
        <v>4</v>
      </c>
      <c r="AT560" s="81" t="s">
        <v>529</v>
      </c>
      <c r="AU560" s="81" t="s">
        <v>1160</v>
      </c>
      <c r="AV560" s="81">
        <v>1027</v>
      </c>
      <c r="AX560" s="81" t="s">
        <v>816</v>
      </c>
      <c r="AY560" s="81" t="s">
        <v>817</v>
      </c>
      <c r="AZ560" s="81">
        <v>12</v>
      </c>
      <c r="BA560" s="81" t="s">
        <v>436</v>
      </c>
      <c r="BB560" s="81" t="s">
        <v>2318</v>
      </c>
      <c r="BC560" s="81">
        <v>1117</v>
      </c>
      <c r="BE560" s="81" t="s">
        <v>2319</v>
      </c>
      <c r="BF560" s="81" t="s">
        <v>844</v>
      </c>
      <c r="BG560" s="81">
        <v>2</v>
      </c>
      <c r="BH560" s="81" t="s">
        <v>436</v>
      </c>
      <c r="BI560" s="81" t="s">
        <v>2058</v>
      </c>
      <c r="BJ560" s="81">
        <v>1550</v>
      </c>
      <c r="BL560" s="81" t="s">
        <v>930</v>
      </c>
      <c r="BM560" s="81" t="s">
        <v>931</v>
      </c>
      <c r="BN560" s="81">
        <v>4</v>
      </c>
      <c r="BO560" s="81" t="s">
        <v>436</v>
      </c>
      <c r="BP560" s="81" t="s">
        <v>566</v>
      </c>
      <c r="BQ560" s="81">
        <v>1535</v>
      </c>
      <c r="BS560" s="81" t="s">
        <v>2263</v>
      </c>
      <c r="BT560" s="81" t="s">
        <v>877</v>
      </c>
      <c r="BU560" s="81">
        <v>6</v>
      </c>
      <c r="BV560" s="81" t="s">
        <v>529</v>
      </c>
      <c r="BW560" s="81" t="s">
        <v>1128</v>
      </c>
      <c r="BX560" s="81">
        <v>1031</v>
      </c>
      <c r="BZ560" s="81" t="s">
        <v>816</v>
      </c>
      <c r="CA560" s="81" t="s">
        <v>817</v>
      </c>
      <c r="CB560" s="81">
        <v>6</v>
      </c>
      <c r="CC560" s="81" t="s">
        <v>529</v>
      </c>
      <c r="CD560" s="81" t="s">
        <v>1166</v>
      </c>
      <c r="CE560" s="81">
        <v>1283</v>
      </c>
      <c r="CG560" s="81" t="s">
        <v>2230</v>
      </c>
      <c r="CH560" s="81" t="s">
        <v>866</v>
      </c>
      <c r="CI560" s="81">
        <v>6</v>
      </c>
      <c r="CJ560" s="81" t="s">
        <v>529</v>
      </c>
      <c r="CK560" s="81" t="s">
        <v>713</v>
      </c>
      <c r="CL560" s="81">
        <v>1536</v>
      </c>
      <c r="CN560" s="81" t="s">
        <v>733</v>
      </c>
      <c r="CO560" s="81" t="s">
        <v>734</v>
      </c>
      <c r="CP560" s="81">
        <v>4</v>
      </c>
      <c r="CQ560" s="81" t="s">
        <v>529</v>
      </c>
      <c r="CR560" s="81" t="s">
        <v>1869</v>
      </c>
      <c r="CS560" s="81">
        <v>1362</v>
      </c>
      <c r="CU560" s="136" t="s">
        <v>2319</v>
      </c>
      <c r="CV560" s="136" t="s">
        <v>844</v>
      </c>
      <c r="CW560" s="137">
        <v>2</v>
      </c>
      <c r="CX560" s="136" t="s">
        <v>2152</v>
      </c>
      <c r="CY560" s="136" t="s">
        <v>2364</v>
      </c>
      <c r="CZ560" s="138">
        <v>1593</v>
      </c>
      <c r="DB560" s="136" t="s">
        <v>2054</v>
      </c>
      <c r="DC560" s="136" t="s">
        <v>892</v>
      </c>
      <c r="DD560" s="137">
        <v>12</v>
      </c>
      <c r="DE560" s="136" t="s">
        <v>529</v>
      </c>
      <c r="DF560" s="136" t="s">
        <v>1150</v>
      </c>
      <c r="DG560" s="144">
        <v>1185</v>
      </c>
      <c r="DI560" s="136" t="s">
        <v>906</v>
      </c>
      <c r="DJ560" s="136" t="s">
        <v>907</v>
      </c>
      <c r="DK560" s="137">
        <v>4</v>
      </c>
      <c r="DL560" s="136" t="s">
        <v>436</v>
      </c>
      <c r="DM560" s="136" t="s">
        <v>2106</v>
      </c>
      <c r="DN560" s="144">
        <v>1391</v>
      </c>
    </row>
    <row r="561" spans="1:118" x14ac:dyDescent="0.25">
      <c r="A561" s="81" t="s">
        <v>2269</v>
      </c>
      <c r="B561" s="81" t="s">
        <v>767</v>
      </c>
      <c r="C561" s="81">
        <v>4</v>
      </c>
      <c r="D561" s="81" t="s">
        <v>437</v>
      </c>
      <c r="E561" s="81" t="s">
        <v>1811</v>
      </c>
      <c r="F561" s="81">
        <v>1259</v>
      </c>
      <c r="H561" s="81" t="s">
        <v>962</v>
      </c>
      <c r="I561" s="81" t="s">
        <v>2206</v>
      </c>
      <c r="J561" s="81">
        <v>12</v>
      </c>
      <c r="K561" s="81" t="s">
        <v>436</v>
      </c>
      <c r="L561" s="81" t="s">
        <v>1719</v>
      </c>
      <c r="M561" s="81">
        <v>1482</v>
      </c>
      <c r="O561" s="81" t="s">
        <v>757</v>
      </c>
      <c r="P561" s="81" t="s">
        <v>758</v>
      </c>
      <c r="Q561" s="81">
        <v>12</v>
      </c>
      <c r="R561" s="81" t="s">
        <v>529</v>
      </c>
      <c r="S561" s="81" t="s">
        <v>1871</v>
      </c>
      <c r="T561" s="81">
        <v>1001</v>
      </c>
      <c r="V561" s="81" t="s">
        <v>852</v>
      </c>
      <c r="W561" s="81" t="s">
        <v>853</v>
      </c>
      <c r="X561" s="81">
        <v>12</v>
      </c>
      <c r="Y561" s="81" t="s">
        <v>436</v>
      </c>
      <c r="Z561" s="81" t="s">
        <v>559</v>
      </c>
      <c r="AA561" s="81">
        <v>1529</v>
      </c>
      <c r="AC561" s="81" t="s">
        <v>832</v>
      </c>
      <c r="AD561" s="81" t="s">
        <v>833</v>
      </c>
      <c r="AE561" s="81">
        <v>24</v>
      </c>
      <c r="AF561" s="81" t="s">
        <v>436</v>
      </c>
      <c r="AG561" s="81" t="s">
        <v>1678</v>
      </c>
      <c r="AH561" s="81">
        <v>1237</v>
      </c>
      <c r="AJ561" s="81" t="s">
        <v>893</v>
      </c>
      <c r="AK561" s="81" t="s">
        <v>894</v>
      </c>
      <c r="AL561" s="81">
        <v>12</v>
      </c>
      <c r="AM561" s="81" t="s">
        <v>529</v>
      </c>
      <c r="AN561" s="81" t="s">
        <v>1127</v>
      </c>
      <c r="AO561" s="81">
        <v>1123</v>
      </c>
      <c r="AQ561" s="81" t="s">
        <v>818</v>
      </c>
      <c r="AR561" s="81" t="s">
        <v>819</v>
      </c>
      <c r="AS561" s="81">
        <v>4</v>
      </c>
      <c r="AT561" s="81" t="s">
        <v>529</v>
      </c>
      <c r="AU561" s="81" t="s">
        <v>1160</v>
      </c>
      <c r="AV561" s="81">
        <v>1027</v>
      </c>
      <c r="AX561" s="81" t="s">
        <v>816</v>
      </c>
      <c r="AY561" s="81" t="s">
        <v>817</v>
      </c>
      <c r="AZ561" s="81">
        <v>4</v>
      </c>
      <c r="BA561" s="81" t="s">
        <v>529</v>
      </c>
      <c r="BB561" s="81" t="s">
        <v>1127</v>
      </c>
      <c r="BC561" s="81">
        <v>1123</v>
      </c>
      <c r="BE561" s="81" t="s">
        <v>854</v>
      </c>
      <c r="BF561" s="81" t="s">
        <v>855</v>
      </c>
      <c r="BG561" s="81">
        <v>2</v>
      </c>
      <c r="BH561" s="81" t="s">
        <v>436</v>
      </c>
      <c r="BI561" s="81" t="s">
        <v>2058</v>
      </c>
      <c r="BJ561" s="81">
        <v>1550</v>
      </c>
      <c r="BL561" s="81" t="s">
        <v>812</v>
      </c>
      <c r="BM561" s="81" t="s">
        <v>813</v>
      </c>
      <c r="BN561" s="81">
        <v>4</v>
      </c>
      <c r="BO561" s="81" t="s">
        <v>529</v>
      </c>
      <c r="BP561" s="81" t="s">
        <v>1139</v>
      </c>
      <c r="BQ561" s="81">
        <v>1027</v>
      </c>
      <c r="BS561" s="81" t="s">
        <v>847</v>
      </c>
      <c r="BT561" s="81" t="s">
        <v>848</v>
      </c>
      <c r="BU561" s="81">
        <v>6</v>
      </c>
      <c r="BV561" s="81" t="s">
        <v>529</v>
      </c>
      <c r="BW561" s="81" t="s">
        <v>1128</v>
      </c>
      <c r="BX561" s="81">
        <v>1031</v>
      </c>
      <c r="BZ561" s="81" t="s">
        <v>729</v>
      </c>
      <c r="CA561" s="81" t="s">
        <v>730</v>
      </c>
      <c r="CB561" s="81">
        <v>6</v>
      </c>
      <c r="CC561" s="81" t="s">
        <v>529</v>
      </c>
      <c r="CD561" s="81" t="s">
        <v>1166</v>
      </c>
      <c r="CE561" s="81">
        <v>1283</v>
      </c>
      <c r="CG561" s="81" t="s">
        <v>860</v>
      </c>
      <c r="CH561" s="81" t="s">
        <v>861</v>
      </c>
      <c r="CI561" s="81">
        <v>2</v>
      </c>
      <c r="CJ561" s="81" t="s">
        <v>529</v>
      </c>
      <c r="CK561" s="81" t="s">
        <v>713</v>
      </c>
      <c r="CL561" s="81">
        <v>1536</v>
      </c>
      <c r="CN561" s="81" t="s">
        <v>729</v>
      </c>
      <c r="CO561" s="81" t="s">
        <v>730</v>
      </c>
      <c r="CP561" s="81">
        <v>2</v>
      </c>
      <c r="CQ561" s="81" t="s">
        <v>529</v>
      </c>
      <c r="CR561" s="81" t="s">
        <v>1869</v>
      </c>
      <c r="CS561" s="81">
        <v>1362</v>
      </c>
      <c r="CU561" s="136" t="s">
        <v>858</v>
      </c>
      <c r="CV561" s="136" t="s">
        <v>859</v>
      </c>
      <c r="CW561" s="137">
        <v>2</v>
      </c>
      <c r="CX561" s="136" t="s">
        <v>2152</v>
      </c>
      <c r="CY561" s="136" t="s">
        <v>2364</v>
      </c>
      <c r="CZ561" s="138">
        <v>1593</v>
      </c>
      <c r="DB561" s="136" t="s">
        <v>2054</v>
      </c>
      <c r="DC561" s="136" t="s">
        <v>892</v>
      </c>
      <c r="DD561" s="137">
        <v>12</v>
      </c>
      <c r="DE561" s="136" t="s">
        <v>529</v>
      </c>
      <c r="DF561" s="136" t="s">
        <v>2314</v>
      </c>
      <c r="DG561" s="144">
        <v>1031</v>
      </c>
      <c r="DI561" s="136" t="s">
        <v>906</v>
      </c>
      <c r="DJ561" s="136" t="s">
        <v>907</v>
      </c>
      <c r="DK561" s="137">
        <v>24</v>
      </c>
      <c r="DL561" s="136" t="s">
        <v>1173</v>
      </c>
      <c r="DM561" s="136" t="s">
        <v>1174</v>
      </c>
      <c r="DN561" s="144">
        <v>0</v>
      </c>
    </row>
    <row r="562" spans="1:118" x14ac:dyDescent="0.25">
      <c r="A562" s="81" t="s">
        <v>845</v>
      </c>
      <c r="B562" s="81" t="s">
        <v>846</v>
      </c>
      <c r="C562" s="81">
        <v>4</v>
      </c>
      <c r="D562" s="81" t="s">
        <v>437</v>
      </c>
      <c r="E562" s="81" t="s">
        <v>1811</v>
      </c>
      <c r="F562" s="81">
        <v>1259</v>
      </c>
      <c r="H562" s="81" t="s">
        <v>804</v>
      </c>
      <c r="I562" s="81" t="s">
        <v>805</v>
      </c>
      <c r="J562" s="81">
        <v>24</v>
      </c>
      <c r="K562" s="81" t="s">
        <v>436</v>
      </c>
      <c r="L562" s="81" t="s">
        <v>1719</v>
      </c>
      <c r="M562" s="81">
        <v>1482</v>
      </c>
      <c r="O562" s="81" t="s">
        <v>852</v>
      </c>
      <c r="P562" s="81" t="s">
        <v>853</v>
      </c>
      <c r="Q562" s="81">
        <v>12</v>
      </c>
      <c r="R562" s="81" t="s">
        <v>529</v>
      </c>
      <c r="S562" s="81" t="s">
        <v>1871</v>
      </c>
      <c r="T562" s="81">
        <v>1001</v>
      </c>
      <c r="V562" s="81" t="s">
        <v>973</v>
      </c>
      <c r="W562" s="81" t="s">
        <v>974</v>
      </c>
      <c r="X562" s="81">
        <v>12</v>
      </c>
      <c r="Y562" s="81" t="s">
        <v>436</v>
      </c>
      <c r="Z562" s="81" t="s">
        <v>559</v>
      </c>
      <c r="AA562" s="81">
        <v>1529</v>
      </c>
      <c r="AC562" s="81" t="s">
        <v>2230</v>
      </c>
      <c r="AD562" s="81" t="s">
        <v>866</v>
      </c>
      <c r="AE562" s="81">
        <v>6</v>
      </c>
      <c r="AF562" s="81" t="s">
        <v>529</v>
      </c>
      <c r="AG562" s="81" t="s">
        <v>1680</v>
      </c>
      <c r="AH562" s="81">
        <v>1368</v>
      </c>
      <c r="AJ562" s="81" t="s">
        <v>852</v>
      </c>
      <c r="AK562" s="81" t="s">
        <v>853</v>
      </c>
      <c r="AL562" s="81">
        <v>12</v>
      </c>
      <c r="AM562" s="81" t="s">
        <v>529</v>
      </c>
      <c r="AN562" s="81" t="s">
        <v>1127</v>
      </c>
      <c r="AO562" s="81">
        <v>1123</v>
      </c>
      <c r="AQ562" s="81" t="s">
        <v>816</v>
      </c>
      <c r="AR562" s="81" t="s">
        <v>817</v>
      </c>
      <c r="AS562" s="81">
        <v>4</v>
      </c>
      <c r="AT562" s="81" t="s">
        <v>529</v>
      </c>
      <c r="AU562" s="81" t="s">
        <v>1160</v>
      </c>
      <c r="AV562" s="81">
        <v>1027</v>
      </c>
      <c r="AX562" s="81" t="s">
        <v>816</v>
      </c>
      <c r="AY562" s="81" t="s">
        <v>817</v>
      </c>
      <c r="AZ562" s="81">
        <v>4</v>
      </c>
      <c r="BA562" s="81" t="s">
        <v>436</v>
      </c>
      <c r="BB562" s="81" t="s">
        <v>1764</v>
      </c>
      <c r="BC562" s="81">
        <v>1435</v>
      </c>
      <c r="BE562" s="81" t="s">
        <v>856</v>
      </c>
      <c r="BF562" s="81" t="s">
        <v>857</v>
      </c>
      <c r="BG562" s="81">
        <v>2</v>
      </c>
      <c r="BH562" s="81" t="s">
        <v>436</v>
      </c>
      <c r="BI562" s="81" t="s">
        <v>2058</v>
      </c>
      <c r="BJ562" s="81">
        <v>1550</v>
      </c>
      <c r="BL562" s="81" t="s">
        <v>2323</v>
      </c>
      <c r="BM562" s="81" t="s">
        <v>851</v>
      </c>
      <c r="BN562" s="81">
        <v>2</v>
      </c>
      <c r="BO562" s="81" t="s">
        <v>436</v>
      </c>
      <c r="BP562" s="81" t="s">
        <v>566</v>
      </c>
      <c r="BQ562" s="81">
        <v>1535</v>
      </c>
      <c r="BS562" s="81" t="s">
        <v>869</v>
      </c>
      <c r="BT562" s="81" t="s">
        <v>870</v>
      </c>
      <c r="BU562" s="81">
        <v>24</v>
      </c>
      <c r="BV562" s="81" t="s">
        <v>529</v>
      </c>
      <c r="BW562" s="81" t="s">
        <v>2190</v>
      </c>
      <c r="BX562" s="81">
        <v>1021</v>
      </c>
      <c r="BZ562" s="81" t="s">
        <v>743</v>
      </c>
      <c r="CA562" s="81" t="s">
        <v>744</v>
      </c>
      <c r="CB562" s="81">
        <v>12</v>
      </c>
      <c r="CC562" s="81" t="s">
        <v>529</v>
      </c>
      <c r="CD562" s="81" t="s">
        <v>1166</v>
      </c>
      <c r="CE562" s="81">
        <v>1283</v>
      </c>
      <c r="CG562" s="81" t="s">
        <v>862</v>
      </c>
      <c r="CH562" s="81" t="s">
        <v>863</v>
      </c>
      <c r="CI562" s="81">
        <v>2</v>
      </c>
      <c r="CJ562" s="81" t="s">
        <v>529</v>
      </c>
      <c r="CK562" s="81" t="s">
        <v>713</v>
      </c>
      <c r="CL562" s="81">
        <v>1536</v>
      </c>
      <c r="CN562" s="81" t="s">
        <v>727</v>
      </c>
      <c r="CO562" s="81" t="s">
        <v>728</v>
      </c>
      <c r="CP562" s="81">
        <v>4</v>
      </c>
      <c r="CQ562" s="81" t="s">
        <v>436</v>
      </c>
      <c r="CR562" s="81" t="s">
        <v>2175</v>
      </c>
      <c r="CS562" s="81">
        <v>1577</v>
      </c>
      <c r="CU562" s="136" t="s">
        <v>860</v>
      </c>
      <c r="CV562" s="136" t="s">
        <v>861</v>
      </c>
      <c r="CW562" s="137">
        <v>4</v>
      </c>
      <c r="CX562" s="136" t="s">
        <v>436</v>
      </c>
      <c r="CY562" s="136" t="s">
        <v>1165</v>
      </c>
      <c r="CZ562" s="138">
        <v>1531</v>
      </c>
      <c r="DB562" s="136" t="s">
        <v>2054</v>
      </c>
      <c r="DC562" s="136" t="s">
        <v>892</v>
      </c>
      <c r="DD562" s="137">
        <v>12</v>
      </c>
      <c r="DE562" s="136" t="s">
        <v>529</v>
      </c>
      <c r="DF562" s="136" t="s">
        <v>1154</v>
      </c>
      <c r="DG562" s="144">
        <v>1439</v>
      </c>
      <c r="DI562" s="136" t="s">
        <v>906</v>
      </c>
      <c r="DJ562" s="136" t="s">
        <v>907</v>
      </c>
      <c r="DK562" s="137">
        <v>2</v>
      </c>
      <c r="DL562" s="136" t="s">
        <v>2046</v>
      </c>
      <c r="DM562" s="136" t="s">
        <v>2425</v>
      </c>
      <c r="DN562" s="144">
        <v>1603</v>
      </c>
    </row>
    <row r="563" spans="1:118" x14ac:dyDescent="0.25">
      <c r="A563" s="81" t="s">
        <v>768</v>
      </c>
      <c r="B563" s="81" t="s">
        <v>769</v>
      </c>
      <c r="C563" s="81">
        <v>6</v>
      </c>
      <c r="D563" s="81" t="s">
        <v>437</v>
      </c>
      <c r="E563" s="81" t="s">
        <v>1811</v>
      </c>
      <c r="F563" s="81">
        <v>1259</v>
      </c>
      <c r="H563" s="81" t="s">
        <v>747</v>
      </c>
      <c r="I563" s="81" t="s">
        <v>748</v>
      </c>
      <c r="J563" s="81">
        <v>24</v>
      </c>
      <c r="K563" s="81" t="s">
        <v>436</v>
      </c>
      <c r="L563" s="81" t="s">
        <v>1719</v>
      </c>
      <c r="M563" s="81">
        <v>1482</v>
      </c>
      <c r="O563" s="81" t="s">
        <v>869</v>
      </c>
      <c r="P563" s="81" t="s">
        <v>870</v>
      </c>
      <c r="Q563" s="81">
        <v>12</v>
      </c>
      <c r="R563" s="81" t="s">
        <v>529</v>
      </c>
      <c r="S563" s="81" t="s">
        <v>1871</v>
      </c>
      <c r="T563" s="81">
        <v>1001</v>
      </c>
      <c r="V563" s="81" t="s">
        <v>1043</v>
      </c>
      <c r="W563" s="81" t="s">
        <v>1044</v>
      </c>
      <c r="X563" s="81">
        <v>12</v>
      </c>
      <c r="Y563" s="81" t="s">
        <v>529</v>
      </c>
      <c r="Z563" s="81" t="s">
        <v>560</v>
      </c>
      <c r="AA563" s="81">
        <v>1530</v>
      </c>
      <c r="AC563" s="81" t="s">
        <v>878</v>
      </c>
      <c r="AD563" s="81" t="s">
        <v>879</v>
      </c>
      <c r="AE563" s="81">
        <v>6</v>
      </c>
      <c r="AF563" s="81" t="s">
        <v>529</v>
      </c>
      <c r="AG563" s="81" t="s">
        <v>1681</v>
      </c>
      <c r="AH563" s="81">
        <v>1327</v>
      </c>
      <c r="AJ563" s="81" t="s">
        <v>895</v>
      </c>
      <c r="AK563" s="81" t="s">
        <v>896</v>
      </c>
      <c r="AL563" s="81">
        <v>12</v>
      </c>
      <c r="AM563" s="81" t="s">
        <v>529</v>
      </c>
      <c r="AN563" s="81" t="s">
        <v>1127</v>
      </c>
      <c r="AO563" s="81">
        <v>1123</v>
      </c>
      <c r="AQ563" s="81" t="s">
        <v>743</v>
      </c>
      <c r="AR563" s="81" t="s">
        <v>744</v>
      </c>
      <c r="AS563" s="81">
        <v>12</v>
      </c>
      <c r="AT563" s="81" t="s">
        <v>529</v>
      </c>
      <c r="AU563" s="81" t="s">
        <v>1160</v>
      </c>
      <c r="AV563" s="81">
        <v>1027</v>
      </c>
      <c r="AX563" s="81" t="s">
        <v>816</v>
      </c>
      <c r="AY563" s="81" t="s">
        <v>817</v>
      </c>
      <c r="AZ563" s="81">
        <v>6</v>
      </c>
      <c r="BA563" s="81" t="s">
        <v>437</v>
      </c>
      <c r="BB563" s="81" t="s">
        <v>1743</v>
      </c>
      <c r="BC563" s="81">
        <v>1476</v>
      </c>
      <c r="BE563" s="81" t="s">
        <v>860</v>
      </c>
      <c r="BF563" s="81" t="s">
        <v>861</v>
      </c>
      <c r="BG563" s="81">
        <v>4</v>
      </c>
      <c r="BH563" s="81" t="s">
        <v>436</v>
      </c>
      <c r="BI563" s="81" t="s">
        <v>1134</v>
      </c>
      <c r="BJ563" s="81">
        <v>1102</v>
      </c>
      <c r="BL563" s="81" t="s">
        <v>910</v>
      </c>
      <c r="BM563" s="81" t="s">
        <v>911</v>
      </c>
      <c r="BN563" s="81">
        <v>2</v>
      </c>
      <c r="BO563" s="81" t="s">
        <v>529</v>
      </c>
      <c r="BP563" s="81" t="s">
        <v>1702</v>
      </c>
      <c r="BQ563" s="81">
        <v>1199</v>
      </c>
      <c r="BS563" s="81" t="s">
        <v>755</v>
      </c>
      <c r="BT563" s="81" t="s">
        <v>756</v>
      </c>
      <c r="BU563" s="81">
        <v>12</v>
      </c>
      <c r="BV563" s="81" t="s">
        <v>436</v>
      </c>
      <c r="BW563" s="81" t="s">
        <v>1124</v>
      </c>
      <c r="BX563" s="81">
        <v>1013</v>
      </c>
      <c r="BZ563" s="81" t="s">
        <v>852</v>
      </c>
      <c r="CA563" s="81" t="s">
        <v>853</v>
      </c>
      <c r="CB563" s="81">
        <v>12</v>
      </c>
      <c r="CC563" s="81" t="s">
        <v>529</v>
      </c>
      <c r="CD563" s="81" t="s">
        <v>1166</v>
      </c>
      <c r="CE563" s="81">
        <v>1283</v>
      </c>
      <c r="CG563" s="81" t="s">
        <v>902</v>
      </c>
      <c r="CH563" s="81" t="s">
        <v>903</v>
      </c>
      <c r="CI563" s="81">
        <v>2</v>
      </c>
      <c r="CJ563" s="81" t="s">
        <v>529</v>
      </c>
      <c r="CK563" s="81" t="s">
        <v>713</v>
      </c>
      <c r="CL563" s="81">
        <v>1536</v>
      </c>
      <c r="CN563" s="81" t="s">
        <v>828</v>
      </c>
      <c r="CO563" s="81" t="s">
        <v>829</v>
      </c>
      <c r="CP563" s="81">
        <v>1</v>
      </c>
      <c r="CQ563" s="81" t="s">
        <v>436</v>
      </c>
      <c r="CR563" s="81" t="s">
        <v>2175</v>
      </c>
      <c r="CS563" s="81">
        <v>1577</v>
      </c>
      <c r="CU563" s="136" t="s">
        <v>862</v>
      </c>
      <c r="CV563" s="136" t="s">
        <v>863</v>
      </c>
      <c r="CW563" s="137">
        <v>4</v>
      </c>
      <c r="CX563" s="136" t="s">
        <v>436</v>
      </c>
      <c r="CY563" s="136" t="s">
        <v>1165</v>
      </c>
      <c r="CZ563" s="138">
        <v>1531</v>
      </c>
      <c r="DB563" s="136" t="s">
        <v>2054</v>
      </c>
      <c r="DC563" s="136" t="s">
        <v>892</v>
      </c>
      <c r="DD563" s="137">
        <v>12</v>
      </c>
      <c r="DE563" s="136" t="s">
        <v>436</v>
      </c>
      <c r="DF563" s="136" t="s">
        <v>2061</v>
      </c>
      <c r="DG563" s="144">
        <v>1197</v>
      </c>
      <c r="DI563" s="136" t="s">
        <v>906</v>
      </c>
      <c r="DJ563" s="136" t="s">
        <v>907</v>
      </c>
      <c r="DK563" s="137">
        <v>4</v>
      </c>
      <c r="DL563" s="136" t="s">
        <v>436</v>
      </c>
      <c r="DM563" s="136" t="s">
        <v>551</v>
      </c>
      <c r="DN563" s="144">
        <v>1518</v>
      </c>
    </row>
    <row r="564" spans="1:118" x14ac:dyDescent="0.25">
      <c r="A564" s="81" t="s">
        <v>737</v>
      </c>
      <c r="B564" s="81" t="s">
        <v>738</v>
      </c>
      <c r="C564" s="81">
        <v>8</v>
      </c>
      <c r="D564" s="81" t="s">
        <v>437</v>
      </c>
      <c r="E564" s="81" t="s">
        <v>1811</v>
      </c>
      <c r="F564" s="81">
        <v>1259</v>
      </c>
      <c r="H564" s="81" t="s">
        <v>871</v>
      </c>
      <c r="I564" s="81" t="s">
        <v>872</v>
      </c>
      <c r="J564" s="81">
        <v>6</v>
      </c>
      <c r="K564" s="81" t="s">
        <v>437</v>
      </c>
      <c r="L564" s="81" t="s">
        <v>1242</v>
      </c>
      <c r="M564" s="81">
        <v>1029</v>
      </c>
      <c r="O564" s="81" t="s">
        <v>751</v>
      </c>
      <c r="P564" s="81" t="s">
        <v>752</v>
      </c>
      <c r="Q564" s="81">
        <v>24</v>
      </c>
      <c r="R564" s="81" t="s">
        <v>529</v>
      </c>
      <c r="S564" s="81" t="s">
        <v>1871</v>
      </c>
      <c r="T564" s="81">
        <v>1001</v>
      </c>
      <c r="V564" s="81" t="s">
        <v>780</v>
      </c>
      <c r="W564" s="81" t="s">
        <v>781</v>
      </c>
      <c r="X564" s="81">
        <v>12</v>
      </c>
      <c r="Y564" s="81" t="s">
        <v>529</v>
      </c>
      <c r="Z564" s="81" t="s">
        <v>560</v>
      </c>
      <c r="AA564" s="81">
        <v>1530</v>
      </c>
      <c r="AC564" s="81" t="s">
        <v>2230</v>
      </c>
      <c r="AD564" s="81" t="s">
        <v>866</v>
      </c>
      <c r="AE564" s="81">
        <v>6</v>
      </c>
      <c r="AF564" s="81" t="s">
        <v>436</v>
      </c>
      <c r="AG564" s="81" t="s">
        <v>2326</v>
      </c>
      <c r="AH564" s="81">
        <v>1169</v>
      </c>
      <c r="AJ564" s="81" t="s">
        <v>745</v>
      </c>
      <c r="AK564" s="81" t="s">
        <v>746</v>
      </c>
      <c r="AL564" s="81">
        <v>12</v>
      </c>
      <c r="AM564" s="81" t="s">
        <v>529</v>
      </c>
      <c r="AN564" s="81" t="s">
        <v>1127</v>
      </c>
      <c r="AO564" s="81">
        <v>1123</v>
      </c>
      <c r="AQ564" s="81" t="s">
        <v>757</v>
      </c>
      <c r="AR564" s="81" t="s">
        <v>758</v>
      </c>
      <c r="AS564" s="81">
        <v>12</v>
      </c>
      <c r="AT564" s="81" t="s">
        <v>529</v>
      </c>
      <c r="AU564" s="81" t="s">
        <v>1139</v>
      </c>
      <c r="AV564" s="81">
        <v>1027</v>
      </c>
      <c r="AX564" s="81" t="s">
        <v>816</v>
      </c>
      <c r="AY564" s="81" t="s">
        <v>817</v>
      </c>
      <c r="AZ564" s="81">
        <v>8</v>
      </c>
      <c r="BA564" s="81" t="s">
        <v>436</v>
      </c>
      <c r="BB564" s="81" t="s">
        <v>1197</v>
      </c>
      <c r="BC564" s="81">
        <v>1531</v>
      </c>
      <c r="BE564" s="81" t="s">
        <v>954</v>
      </c>
      <c r="BF564" s="81" t="s">
        <v>955</v>
      </c>
      <c r="BG564" s="81">
        <v>4</v>
      </c>
      <c r="BH564" s="81" t="s">
        <v>436</v>
      </c>
      <c r="BI564" s="81" t="s">
        <v>1134</v>
      </c>
      <c r="BJ564" s="81">
        <v>1102</v>
      </c>
      <c r="BL564" s="81" t="s">
        <v>2321</v>
      </c>
      <c r="BM564" s="81" t="s">
        <v>901</v>
      </c>
      <c r="BN564" s="81">
        <v>2</v>
      </c>
      <c r="BO564" s="81" t="s">
        <v>529</v>
      </c>
      <c r="BP564" s="81" t="s">
        <v>1702</v>
      </c>
      <c r="BQ564" s="81">
        <v>1199</v>
      </c>
      <c r="BS564" s="81" t="s">
        <v>2075</v>
      </c>
      <c r="BT564" s="81" t="s">
        <v>1351</v>
      </c>
      <c r="BU564" s="81">
        <v>12</v>
      </c>
      <c r="BV564" s="81" t="s">
        <v>436</v>
      </c>
      <c r="BW564" s="81" t="s">
        <v>1124</v>
      </c>
      <c r="BX564" s="81">
        <v>1013</v>
      </c>
      <c r="BZ564" s="81" t="s">
        <v>895</v>
      </c>
      <c r="CA564" s="81" t="s">
        <v>896</v>
      </c>
      <c r="CB564" s="81">
        <v>12</v>
      </c>
      <c r="CC564" s="81" t="s">
        <v>529</v>
      </c>
      <c r="CD564" s="81" t="s">
        <v>1166</v>
      </c>
      <c r="CE564" s="81">
        <v>1283</v>
      </c>
      <c r="CG564" s="81" t="s">
        <v>768</v>
      </c>
      <c r="CH564" s="81" t="s">
        <v>769</v>
      </c>
      <c r="CI564" s="81">
        <v>2</v>
      </c>
      <c r="CJ564" s="81" t="s">
        <v>529</v>
      </c>
      <c r="CK564" s="81" t="s">
        <v>713</v>
      </c>
      <c r="CL564" s="81">
        <v>1536</v>
      </c>
      <c r="CN564" s="81" t="s">
        <v>729</v>
      </c>
      <c r="CO564" s="81" t="s">
        <v>730</v>
      </c>
      <c r="CP564" s="81">
        <v>4</v>
      </c>
      <c r="CQ564" s="81" t="s">
        <v>436</v>
      </c>
      <c r="CR564" s="81" t="s">
        <v>2175</v>
      </c>
      <c r="CS564" s="81">
        <v>1577</v>
      </c>
      <c r="CU564" s="136" t="s">
        <v>897</v>
      </c>
      <c r="CV564" s="136" t="s">
        <v>898</v>
      </c>
      <c r="CW564" s="137">
        <v>4</v>
      </c>
      <c r="CX564" s="136" t="s">
        <v>436</v>
      </c>
      <c r="CY564" s="136" t="s">
        <v>551</v>
      </c>
      <c r="CZ564" s="138">
        <v>1518</v>
      </c>
      <c r="DB564" s="136" t="s">
        <v>2054</v>
      </c>
      <c r="DC564" s="136" t="s">
        <v>892</v>
      </c>
      <c r="DD564" s="137">
        <v>12</v>
      </c>
      <c r="DE564" s="136" t="s">
        <v>436</v>
      </c>
      <c r="DF564" s="136" t="s">
        <v>1764</v>
      </c>
      <c r="DG564" s="144">
        <v>1435</v>
      </c>
      <c r="DI564" s="136" t="s">
        <v>906</v>
      </c>
      <c r="DJ564" s="136" t="s">
        <v>907</v>
      </c>
      <c r="DK564" s="137">
        <v>4</v>
      </c>
      <c r="DL564" s="136" t="s">
        <v>437</v>
      </c>
      <c r="DM564" s="136" t="s">
        <v>1729</v>
      </c>
      <c r="DN564" s="144">
        <v>1191</v>
      </c>
    </row>
    <row r="565" spans="1:118" x14ac:dyDescent="0.25">
      <c r="A565" s="81" t="s">
        <v>733</v>
      </c>
      <c r="B565" s="81" t="s">
        <v>734</v>
      </c>
      <c r="C565" s="81">
        <v>4</v>
      </c>
      <c r="D565" s="81" t="s">
        <v>437</v>
      </c>
      <c r="E565" s="81" t="s">
        <v>1811</v>
      </c>
      <c r="F565" s="81">
        <v>1259</v>
      </c>
      <c r="H565" s="81" t="s">
        <v>864</v>
      </c>
      <c r="I565" s="81" t="s">
        <v>865</v>
      </c>
      <c r="J565" s="81">
        <v>4</v>
      </c>
      <c r="K565" s="81" t="s">
        <v>437</v>
      </c>
      <c r="L565" s="81" t="s">
        <v>1242</v>
      </c>
      <c r="M565" s="81">
        <v>1029</v>
      </c>
      <c r="O565" s="81" t="s">
        <v>780</v>
      </c>
      <c r="P565" s="81" t="s">
        <v>781</v>
      </c>
      <c r="Q565" s="81">
        <v>60</v>
      </c>
      <c r="R565" s="81" t="s">
        <v>529</v>
      </c>
      <c r="S565" s="81" t="s">
        <v>1871</v>
      </c>
      <c r="T565" s="81">
        <v>1001</v>
      </c>
      <c r="V565" s="81" t="s">
        <v>751</v>
      </c>
      <c r="W565" s="81" t="s">
        <v>752</v>
      </c>
      <c r="X565" s="81">
        <v>12</v>
      </c>
      <c r="Y565" s="81" t="s">
        <v>529</v>
      </c>
      <c r="Z565" s="81" t="s">
        <v>560</v>
      </c>
      <c r="AA565" s="81">
        <v>1530</v>
      </c>
      <c r="AC565" s="81" t="s">
        <v>847</v>
      </c>
      <c r="AD565" s="81" t="s">
        <v>848</v>
      </c>
      <c r="AE565" s="81">
        <v>6</v>
      </c>
      <c r="AF565" s="81" t="s">
        <v>436</v>
      </c>
      <c r="AG565" s="81" t="s">
        <v>1188</v>
      </c>
      <c r="AH565" s="81">
        <v>1481</v>
      </c>
      <c r="AJ565" s="81" t="s">
        <v>2323</v>
      </c>
      <c r="AK565" s="81" t="s">
        <v>851</v>
      </c>
      <c r="AL565" s="81">
        <v>2</v>
      </c>
      <c r="AM565" s="81" t="s">
        <v>529</v>
      </c>
      <c r="AN565" s="81" t="s">
        <v>1127</v>
      </c>
      <c r="AO565" s="81">
        <v>1123</v>
      </c>
      <c r="AQ565" s="81" t="s">
        <v>2230</v>
      </c>
      <c r="AR565" s="81" t="s">
        <v>866</v>
      </c>
      <c r="AS565" s="81">
        <v>12</v>
      </c>
      <c r="AT565" s="81" t="s">
        <v>529</v>
      </c>
      <c r="AU565" s="81" t="s">
        <v>1139</v>
      </c>
      <c r="AV565" s="81">
        <v>1027</v>
      </c>
      <c r="AX565" s="81" t="s">
        <v>816</v>
      </c>
      <c r="AY565" s="81" t="s">
        <v>817</v>
      </c>
      <c r="AZ565" s="81">
        <v>12</v>
      </c>
      <c r="BA565" s="81" t="s">
        <v>436</v>
      </c>
      <c r="BB565" s="81" t="s">
        <v>1156</v>
      </c>
      <c r="BC565" s="81">
        <v>1070</v>
      </c>
      <c r="BE565" s="81" t="s">
        <v>816</v>
      </c>
      <c r="BF565" s="81" t="s">
        <v>817</v>
      </c>
      <c r="BG565" s="81">
        <v>4</v>
      </c>
      <c r="BH565" s="81" t="s">
        <v>436</v>
      </c>
      <c r="BI565" s="81" t="s">
        <v>1134</v>
      </c>
      <c r="BJ565" s="81">
        <v>1102</v>
      </c>
      <c r="BL565" s="81" t="s">
        <v>802</v>
      </c>
      <c r="BM565" s="81" t="s">
        <v>803</v>
      </c>
      <c r="BN565" s="81">
        <v>2</v>
      </c>
      <c r="BO565" s="81" t="s">
        <v>529</v>
      </c>
      <c r="BP565" s="81" t="s">
        <v>1702</v>
      </c>
      <c r="BQ565" s="81">
        <v>1199</v>
      </c>
      <c r="BS565" s="81" t="s">
        <v>860</v>
      </c>
      <c r="BT565" s="81" t="s">
        <v>861</v>
      </c>
      <c r="BU565" s="81">
        <v>2</v>
      </c>
      <c r="BV565" s="81" t="s">
        <v>436</v>
      </c>
      <c r="BW565" s="81" t="s">
        <v>1124</v>
      </c>
      <c r="BX565" s="81">
        <v>1013</v>
      </c>
      <c r="BZ565" s="81" t="s">
        <v>826</v>
      </c>
      <c r="CA565" s="81" t="s">
        <v>827</v>
      </c>
      <c r="CB565" s="81">
        <v>20</v>
      </c>
      <c r="CC565" s="81" t="s">
        <v>529</v>
      </c>
      <c r="CD565" s="81" t="s">
        <v>1166</v>
      </c>
      <c r="CE565" s="81">
        <v>1283</v>
      </c>
      <c r="CG565" s="81" t="s">
        <v>737</v>
      </c>
      <c r="CH565" s="81" t="s">
        <v>738</v>
      </c>
      <c r="CI565" s="81">
        <v>2</v>
      </c>
      <c r="CJ565" s="81" t="s">
        <v>529</v>
      </c>
      <c r="CK565" s="81" t="s">
        <v>713</v>
      </c>
      <c r="CL565" s="81">
        <v>1536</v>
      </c>
      <c r="CN565" s="81" t="s">
        <v>832</v>
      </c>
      <c r="CO565" s="81" t="s">
        <v>833</v>
      </c>
      <c r="CP565" s="81">
        <v>6</v>
      </c>
      <c r="CQ565" s="81" t="s">
        <v>436</v>
      </c>
      <c r="CR565" s="81" t="s">
        <v>1114</v>
      </c>
      <c r="CS565" s="81">
        <v>1011</v>
      </c>
      <c r="CU565" s="136" t="s">
        <v>842</v>
      </c>
      <c r="CV565" s="136" t="s">
        <v>843</v>
      </c>
      <c r="CW565" s="137">
        <v>2</v>
      </c>
      <c r="CX565" s="136" t="s">
        <v>529</v>
      </c>
      <c r="CY565" s="136" t="s">
        <v>1683</v>
      </c>
      <c r="CZ565" s="138">
        <v>1463</v>
      </c>
      <c r="DB565" s="136" t="s">
        <v>2054</v>
      </c>
      <c r="DC565" s="136" t="s">
        <v>892</v>
      </c>
      <c r="DD565" s="137">
        <v>12</v>
      </c>
      <c r="DE565" s="136" t="s">
        <v>529</v>
      </c>
      <c r="DF565" s="136" t="s">
        <v>1170</v>
      </c>
      <c r="DG565" s="144">
        <v>1069</v>
      </c>
      <c r="DI565" s="136" t="s">
        <v>906</v>
      </c>
      <c r="DJ565" s="136" t="s">
        <v>907</v>
      </c>
      <c r="DK565" s="137">
        <v>4</v>
      </c>
      <c r="DL565" s="136" t="s">
        <v>436</v>
      </c>
      <c r="DM565" s="136" t="s">
        <v>2310</v>
      </c>
      <c r="DN565" s="144">
        <v>1160</v>
      </c>
    </row>
    <row r="566" spans="1:118" x14ac:dyDescent="0.25">
      <c r="A566" s="81" t="s">
        <v>808</v>
      </c>
      <c r="B566" s="81" t="s">
        <v>809</v>
      </c>
      <c r="C566" s="81">
        <v>6</v>
      </c>
      <c r="D566" s="81" t="s">
        <v>437</v>
      </c>
      <c r="E566" s="81" t="s">
        <v>1811</v>
      </c>
      <c r="F566" s="81">
        <v>1259</v>
      </c>
      <c r="H566" s="81" t="s">
        <v>1056</v>
      </c>
      <c r="I566" s="81" t="s">
        <v>1057</v>
      </c>
      <c r="J566" s="81">
        <v>12</v>
      </c>
      <c r="K566" s="81" t="s">
        <v>437</v>
      </c>
      <c r="L566" s="81" t="s">
        <v>1242</v>
      </c>
      <c r="M566" s="81">
        <v>1029</v>
      </c>
      <c r="O566" s="81" t="s">
        <v>808</v>
      </c>
      <c r="P566" s="81" t="s">
        <v>809</v>
      </c>
      <c r="Q566" s="81">
        <v>1</v>
      </c>
      <c r="R566" s="81" t="s">
        <v>436</v>
      </c>
      <c r="S566" s="81" t="s">
        <v>1739</v>
      </c>
      <c r="T566" s="81">
        <v>1475</v>
      </c>
      <c r="V566" s="81" t="s">
        <v>1041</v>
      </c>
      <c r="W566" s="81" t="s">
        <v>1042</v>
      </c>
      <c r="X566" s="81">
        <v>12</v>
      </c>
      <c r="Y566" s="81" t="s">
        <v>529</v>
      </c>
      <c r="Z566" s="81" t="s">
        <v>560</v>
      </c>
      <c r="AA566" s="81">
        <v>1530</v>
      </c>
      <c r="AC566" s="81" t="s">
        <v>743</v>
      </c>
      <c r="AD566" s="81" t="s">
        <v>744</v>
      </c>
      <c r="AE566" s="81">
        <v>12</v>
      </c>
      <c r="AF566" s="81" t="s">
        <v>436</v>
      </c>
      <c r="AG566" s="81" t="s">
        <v>1123</v>
      </c>
      <c r="AH566" s="81">
        <v>1392</v>
      </c>
      <c r="AJ566" s="81" t="s">
        <v>854</v>
      </c>
      <c r="AK566" s="81" t="s">
        <v>855</v>
      </c>
      <c r="AL566" s="81">
        <v>2</v>
      </c>
      <c r="AM566" s="81" t="s">
        <v>529</v>
      </c>
      <c r="AN566" s="81" t="s">
        <v>1127</v>
      </c>
      <c r="AO566" s="81">
        <v>1123</v>
      </c>
      <c r="AQ566" s="81" t="s">
        <v>954</v>
      </c>
      <c r="AR566" s="81" t="s">
        <v>955</v>
      </c>
      <c r="AS566" s="81">
        <v>4</v>
      </c>
      <c r="AT566" s="81" t="s">
        <v>529</v>
      </c>
      <c r="AU566" s="81" t="s">
        <v>1139</v>
      </c>
      <c r="AV566" s="81">
        <v>1027</v>
      </c>
      <c r="AX566" s="81" t="s">
        <v>816</v>
      </c>
      <c r="AY566" s="81" t="s">
        <v>817</v>
      </c>
      <c r="AZ566" s="81">
        <v>4</v>
      </c>
      <c r="BA566" s="81" t="s">
        <v>436</v>
      </c>
      <c r="BB566" s="81" t="s">
        <v>1165</v>
      </c>
      <c r="BC566" s="81">
        <v>1531</v>
      </c>
      <c r="BE566" s="81" t="s">
        <v>743</v>
      </c>
      <c r="BF566" s="81" t="s">
        <v>744</v>
      </c>
      <c r="BG566" s="81">
        <v>12</v>
      </c>
      <c r="BH566" s="81" t="s">
        <v>436</v>
      </c>
      <c r="BI566" s="81" t="s">
        <v>1134</v>
      </c>
      <c r="BJ566" s="81">
        <v>1102</v>
      </c>
      <c r="BL566" s="81" t="s">
        <v>899</v>
      </c>
      <c r="BM566" s="81" t="s">
        <v>900</v>
      </c>
      <c r="BN566" s="81">
        <v>2</v>
      </c>
      <c r="BO566" s="81" t="s">
        <v>529</v>
      </c>
      <c r="BP566" s="81" t="s">
        <v>1702</v>
      </c>
      <c r="BQ566" s="81">
        <v>1199</v>
      </c>
      <c r="BS566" s="81" t="s">
        <v>975</v>
      </c>
      <c r="BT566" s="81" t="s">
        <v>976</v>
      </c>
      <c r="BU566" s="81">
        <v>6</v>
      </c>
      <c r="BV566" s="81" t="s">
        <v>529</v>
      </c>
      <c r="BW566" s="81" t="s">
        <v>2190</v>
      </c>
      <c r="BX566" s="81">
        <v>1021</v>
      </c>
      <c r="BZ566" s="81" t="s">
        <v>902</v>
      </c>
      <c r="CA566" s="81" t="s">
        <v>903</v>
      </c>
      <c r="CB566" s="81">
        <v>2</v>
      </c>
      <c r="CC566" s="81" t="s">
        <v>529</v>
      </c>
      <c r="CD566" s="81" t="s">
        <v>2192</v>
      </c>
      <c r="CE566" s="81">
        <v>1405</v>
      </c>
      <c r="CG566" s="81" t="s">
        <v>733</v>
      </c>
      <c r="CH566" s="81" t="s">
        <v>734</v>
      </c>
      <c r="CI566" s="81">
        <v>6</v>
      </c>
      <c r="CJ566" s="81" t="s">
        <v>529</v>
      </c>
      <c r="CK566" s="81" t="s">
        <v>713</v>
      </c>
      <c r="CL566" s="81">
        <v>1536</v>
      </c>
      <c r="CN566" s="81" t="s">
        <v>828</v>
      </c>
      <c r="CO566" s="81" t="s">
        <v>829</v>
      </c>
      <c r="CP566" s="81">
        <v>4</v>
      </c>
      <c r="CQ566" s="81" t="s">
        <v>529</v>
      </c>
      <c r="CR566" s="81" t="s">
        <v>1873</v>
      </c>
      <c r="CS566" s="81">
        <v>1126</v>
      </c>
      <c r="CU566" s="136" t="s">
        <v>802</v>
      </c>
      <c r="CV566" s="136" t="s">
        <v>803</v>
      </c>
      <c r="CW566" s="137">
        <v>12</v>
      </c>
      <c r="CX566" s="136" t="s">
        <v>1173</v>
      </c>
      <c r="CY566" s="136" t="s">
        <v>1174</v>
      </c>
      <c r="CZ566" s="138">
        <v>0</v>
      </c>
      <c r="DB566" s="136" t="s">
        <v>2054</v>
      </c>
      <c r="DC566" s="136" t="s">
        <v>892</v>
      </c>
      <c r="DD566" s="137">
        <v>12</v>
      </c>
      <c r="DE566" s="136" t="s">
        <v>529</v>
      </c>
      <c r="DF566" s="136" t="s">
        <v>1104</v>
      </c>
      <c r="DG566" s="144">
        <v>1037</v>
      </c>
      <c r="DI566" s="136" t="s">
        <v>906</v>
      </c>
      <c r="DJ566" s="136" t="s">
        <v>907</v>
      </c>
      <c r="DK566" s="137">
        <v>2</v>
      </c>
      <c r="DL566" s="136" t="s">
        <v>2046</v>
      </c>
      <c r="DM566" s="136" t="s">
        <v>2425</v>
      </c>
      <c r="DN566" s="144">
        <v>1603</v>
      </c>
    </row>
    <row r="567" spans="1:118" x14ac:dyDescent="0.25">
      <c r="A567" s="81" t="s">
        <v>942</v>
      </c>
      <c r="B567" s="81" t="s">
        <v>943</v>
      </c>
      <c r="C567" s="81">
        <v>12</v>
      </c>
      <c r="D567" s="81" t="s">
        <v>437</v>
      </c>
      <c r="E567" s="81" t="s">
        <v>1811</v>
      </c>
      <c r="F567" s="81">
        <v>1259</v>
      </c>
      <c r="H567" s="81" t="s">
        <v>860</v>
      </c>
      <c r="I567" s="81" t="s">
        <v>861</v>
      </c>
      <c r="J567" s="81">
        <v>4</v>
      </c>
      <c r="K567" s="81" t="s">
        <v>437</v>
      </c>
      <c r="L567" s="81" t="s">
        <v>1242</v>
      </c>
      <c r="M567" s="81">
        <v>1029</v>
      </c>
      <c r="O567" s="81" t="s">
        <v>743</v>
      </c>
      <c r="P567" s="81" t="s">
        <v>744</v>
      </c>
      <c r="Q567" s="81">
        <v>12</v>
      </c>
      <c r="R567" s="81" t="s">
        <v>436</v>
      </c>
      <c r="S567" s="81" t="s">
        <v>1739</v>
      </c>
      <c r="T567" s="81">
        <v>1475</v>
      </c>
      <c r="V567" s="81" t="s">
        <v>977</v>
      </c>
      <c r="W567" s="81" t="s">
        <v>978</v>
      </c>
      <c r="X567" s="81">
        <v>12</v>
      </c>
      <c r="Y567" s="81" t="s">
        <v>529</v>
      </c>
      <c r="Z567" s="81" t="s">
        <v>560</v>
      </c>
      <c r="AA567" s="81">
        <v>1530</v>
      </c>
      <c r="AC567" s="81" t="s">
        <v>2227</v>
      </c>
      <c r="AD567" s="81" t="s">
        <v>882</v>
      </c>
      <c r="AE567" s="81">
        <v>1</v>
      </c>
      <c r="AF567" s="81" t="s">
        <v>529</v>
      </c>
      <c r="AG567" s="81" t="s">
        <v>1683</v>
      </c>
      <c r="AH567" s="81">
        <v>1463</v>
      </c>
      <c r="AJ567" s="81" t="s">
        <v>856</v>
      </c>
      <c r="AK567" s="81" t="s">
        <v>857</v>
      </c>
      <c r="AL567" s="81">
        <v>2</v>
      </c>
      <c r="AM567" s="81" t="s">
        <v>529</v>
      </c>
      <c r="AN567" s="81" t="s">
        <v>1127</v>
      </c>
      <c r="AO567" s="81">
        <v>1123</v>
      </c>
      <c r="AQ567" s="81" t="s">
        <v>873</v>
      </c>
      <c r="AR567" s="81" t="s">
        <v>874</v>
      </c>
      <c r="AS567" s="81">
        <v>4</v>
      </c>
      <c r="AT567" s="81" t="s">
        <v>529</v>
      </c>
      <c r="AU567" s="81" t="s">
        <v>1139</v>
      </c>
      <c r="AV567" s="81">
        <v>1027</v>
      </c>
      <c r="AX567" s="81" t="s">
        <v>816</v>
      </c>
      <c r="AY567" s="81" t="s">
        <v>817</v>
      </c>
      <c r="AZ567" s="81">
        <v>6</v>
      </c>
      <c r="BA567" s="81" t="s">
        <v>529</v>
      </c>
      <c r="BB567" s="81" t="s">
        <v>1175</v>
      </c>
      <c r="BC567" s="81">
        <v>1027</v>
      </c>
      <c r="BE567" s="81" t="s">
        <v>893</v>
      </c>
      <c r="BF567" s="81" t="s">
        <v>894</v>
      </c>
      <c r="BG567" s="81">
        <v>12</v>
      </c>
      <c r="BH567" s="81" t="s">
        <v>436</v>
      </c>
      <c r="BI567" s="81" t="s">
        <v>1134</v>
      </c>
      <c r="BJ567" s="81">
        <v>1102</v>
      </c>
      <c r="BL567" s="81" t="s">
        <v>812</v>
      </c>
      <c r="BM567" s="81" t="s">
        <v>813</v>
      </c>
      <c r="BN567" s="81">
        <v>4</v>
      </c>
      <c r="BO567" s="81" t="s">
        <v>436</v>
      </c>
      <c r="BP567" s="81" t="s">
        <v>566</v>
      </c>
      <c r="BQ567" s="81">
        <v>1535</v>
      </c>
      <c r="BS567" s="81" t="s">
        <v>926</v>
      </c>
      <c r="BT567" s="81" t="s">
        <v>927</v>
      </c>
      <c r="BU567" s="81">
        <v>4</v>
      </c>
      <c r="BV567" s="81" t="s">
        <v>529</v>
      </c>
      <c r="BW567" s="81" t="s">
        <v>2190</v>
      </c>
      <c r="BX567" s="81">
        <v>1021</v>
      </c>
      <c r="BZ567" s="81" t="s">
        <v>768</v>
      </c>
      <c r="CA567" s="81" t="s">
        <v>769</v>
      </c>
      <c r="CB567" s="81">
        <v>2</v>
      </c>
      <c r="CC567" s="81" t="s">
        <v>529</v>
      </c>
      <c r="CD567" s="81" t="s">
        <v>2192</v>
      </c>
      <c r="CE567" s="81">
        <v>1405</v>
      </c>
      <c r="CG567" s="81" t="s">
        <v>908</v>
      </c>
      <c r="CH567" s="81" t="s">
        <v>909</v>
      </c>
      <c r="CI567" s="81">
        <v>12</v>
      </c>
      <c r="CJ567" s="81" t="s">
        <v>529</v>
      </c>
      <c r="CK567" s="81" t="s">
        <v>713</v>
      </c>
      <c r="CL567" s="81">
        <v>1536</v>
      </c>
      <c r="CN567" s="81" t="s">
        <v>2231</v>
      </c>
      <c r="CO567" s="81" t="s">
        <v>2274</v>
      </c>
      <c r="CP567" s="81">
        <v>4</v>
      </c>
      <c r="CQ567" s="81" t="s">
        <v>529</v>
      </c>
      <c r="CR567" s="81" t="s">
        <v>1192</v>
      </c>
      <c r="CS567" s="81">
        <v>1100</v>
      </c>
      <c r="CU567" s="136" t="s">
        <v>798</v>
      </c>
      <c r="CV567" s="136" t="s">
        <v>799</v>
      </c>
      <c r="CW567" s="137">
        <v>12</v>
      </c>
      <c r="CX567" s="136" t="s">
        <v>2152</v>
      </c>
      <c r="CY567" s="136" t="s">
        <v>2364</v>
      </c>
      <c r="CZ567" s="138">
        <v>1593</v>
      </c>
      <c r="DB567" s="136" t="s">
        <v>2054</v>
      </c>
      <c r="DC567" s="136" t="s">
        <v>892</v>
      </c>
      <c r="DD567" s="137">
        <v>12</v>
      </c>
      <c r="DE567" s="136" t="s">
        <v>437</v>
      </c>
      <c r="DF567" s="136" t="s">
        <v>1181</v>
      </c>
      <c r="DG567" s="144">
        <v>1044</v>
      </c>
      <c r="DI567" s="136" t="s">
        <v>906</v>
      </c>
      <c r="DJ567" s="136" t="s">
        <v>907</v>
      </c>
      <c r="DK567" s="137">
        <v>2</v>
      </c>
      <c r="DL567" s="136" t="s">
        <v>436</v>
      </c>
      <c r="DM567" s="136" t="s">
        <v>1827</v>
      </c>
      <c r="DN567" s="144">
        <v>1244</v>
      </c>
    </row>
    <row r="568" spans="1:118" x14ac:dyDescent="0.25">
      <c r="A568" s="81" t="s">
        <v>741</v>
      </c>
      <c r="B568" s="81" t="s">
        <v>742</v>
      </c>
      <c r="C568" s="81">
        <v>6</v>
      </c>
      <c r="D568" s="81" t="s">
        <v>437</v>
      </c>
      <c r="E568" s="81" t="s">
        <v>1811</v>
      </c>
      <c r="F568" s="81">
        <v>1259</v>
      </c>
      <c r="H568" s="81" t="s">
        <v>954</v>
      </c>
      <c r="I568" s="81" t="s">
        <v>955</v>
      </c>
      <c r="J568" s="81">
        <v>6</v>
      </c>
      <c r="K568" s="81" t="s">
        <v>437</v>
      </c>
      <c r="L568" s="81" t="s">
        <v>1242</v>
      </c>
      <c r="M568" s="81">
        <v>1029</v>
      </c>
      <c r="O568" s="81" t="s">
        <v>871</v>
      </c>
      <c r="P568" s="81" t="s">
        <v>872</v>
      </c>
      <c r="Q568" s="81">
        <v>12</v>
      </c>
      <c r="R568" s="81" t="s">
        <v>436</v>
      </c>
      <c r="S568" s="81" t="s">
        <v>1739</v>
      </c>
      <c r="T568" s="81">
        <v>1475</v>
      </c>
      <c r="V568" s="81" t="s">
        <v>2320</v>
      </c>
      <c r="W568" s="81" t="s">
        <v>1059</v>
      </c>
      <c r="X568" s="81">
        <v>12</v>
      </c>
      <c r="Y568" s="81" t="s">
        <v>529</v>
      </c>
      <c r="Z568" s="81" t="s">
        <v>560</v>
      </c>
      <c r="AA568" s="81">
        <v>1530</v>
      </c>
      <c r="AC568" s="81" t="s">
        <v>743</v>
      </c>
      <c r="AD568" s="81" t="s">
        <v>744</v>
      </c>
      <c r="AE568" s="81">
        <v>12</v>
      </c>
      <c r="AF568" s="81" t="s">
        <v>529</v>
      </c>
      <c r="AG568" s="81" t="s">
        <v>1681</v>
      </c>
      <c r="AH568" s="81">
        <v>1327</v>
      </c>
      <c r="AJ568" s="81" t="s">
        <v>836</v>
      </c>
      <c r="AK568" s="81" t="s">
        <v>837</v>
      </c>
      <c r="AL568" s="81">
        <v>2</v>
      </c>
      <c r="AM568" s="81" t="s">
        <v>529</v>
      </c>
      <c r="AN568" s="81" t="s">
        <v>1127</v>
      </c>
      <c r="AO568" s="81">
        <v>1123</v>
      </c>
      <c r="AQ568" s="81" t="s">
        <v>772</v>
      </c>
      <c r="AR568" s="81" t="s">
        <v>773</v>
      </c>
      <c r="AS568" s="81">
        <v>12</v>
      </c>
      <c r="AT568" s="81" t="s">
        <v>529</v>
      </c>
      <c r="AU568" s="81" t="s">
        <v>1139</v>
      </c>
      <c r="AV568" s="81">
        <v>1027</v>
      </c>
      <c r="AX568" s="81" t="s">
        <v>816</v>
      </c>
      <c r="AY568" s="81" t="s">
        <v>817</v>
      </c>
      <c r="AZ568" s="81">
        <v>4</v>
      </c>
      <c r="BA568" s="81" t="s">
        <v>437</v>
      </c>
      <c r="BB568" s="81" t="s">
        <v>1190</v>
      </c>
      <c r="BC568" s="81">
        <v>1082</v>
      </c>
      <c r="BE568" s="81" t="s">
        <v>852</v>
      </c>
      <c r="BF568" s="81" t="s">
        <v>853</v>
      </c>
      <c r="BG568" s="81">
        <v>12</v>
      </c>
      <c r="BH568" s="81" t="s">
        <v>436</v>
      </c>
      <c r="BI568" s="81" t="s">
        <v>1134</v>
      </c>
      <c r="BJ568" s="81">
        <v>1102</v>
      </c>
      <c r="BL568" s="81" t="s">
        <v>755</v>
      </c>
      <c r="BM568" s="81" t="s">
        <v>756</v>
      </c>
      <c r="BN568" s="81">
        <v>12</v>
      </c>
      <c r="BO568" s="81" t="s">
        <v>436</v>
      </c>
      <c r="BP568" s="81" t="s">
        <v>1114</v>
      </c>
      <c r="BQ568" s="81">
        <v>1011</v>
      </c>
      <c r="BS568" s="81" t="s">
        <v>768</v>
      </c>
      <c r="BT568" s="81" t="s">
        <v>769</v>
      </c>
      <c r="BU568" s="81">
        <v>2</v>
      </c>
      <c r="BV568" s="81" t="s">
        <v>436</v>
      </c>
      <c r="BW568" s="81" t="s">
        <v>1124</v>
      </c>
      <c r="BX568" s="81">
        <v>1013</v>
      </c>
      <c r="BZ568" s="81" t="s">
        <v>816</v>
      </c>
      <c r="CA568" s="81" t="s">
        <v>817</v>
      </c>
      <c r="CB568" s="81">
        <v>8</v>
      </c>
      <c r="CC568" s="81" t="s">
        <v>436</v>
      </c>
      <c r="CD568" s="81" t="s">
        <v>1197</v>
      </c>
      <c r="CE568" s="81">
        <v>1531</v>
      </c>
      <c r="CG568" s="81" t="s">
        <v>847</v>
      </c>
      <c r="CH568" s="81" t="s">
        <v>848</v>
      </c>
      <c r="CI568" s="81">
        <v>6</v>
      </c>
      <c r="CJ568" s="81" t="s">
        <v>437</v>
      </c>
      <c r="CK568" s="81" t="s">
        <v>2103</v>
      </c>
      <c r="CL568" s="81">
        <v>1506</v>
      </c>
      <c r="CN568" s="81" t="s">
        <v>745</v>
      </c>
      <c r="CO568" s="81" t="s">
        <v>746</v>
      </c>
      <c r="CP568" s="81">
        <v>12</v>
      </c>
      <c r="CQ568" s="81" t="s">
        <v>529</v>
      </c>
      <c r="CR568" s="81" t="s">
        <v>1681</v>
      </c>
      <c r="CS568" s="81">
        <v>1327</v>
      </c>
      <c r="CU568" s="136" t="s">
        <v>1778</v>
      </c>
      <c r="CV568" s="136" t="s">
        <v>758</v>
      </c>
      <c r="CW568" s="137">
        <v>24</v>
      </c>
      <c r="CX568" s="136" t="s">
        <v>2152</v>
      </c>
      <c r="CY568" s="136" t="s">
        <v>2364</v>
      </c>
      <c r="CZ568" s="138">
        <v>1593</v>
      </c>
      <c r="DB568" s="136" t="s">
        <v>2054</v>
      </c>
      <c r="DC568" s="136" t="s">
        <v>892</v>
      </c>
      <c r="DD568" s="137">
        <v>12</v>
      </c>
      <c r="DE568" s="136" t="s">
        <v>436</v>
      </c>
      <c r="DF568" s="136" t="s">
        <v>1179</v>
      </c>
      <c r="DG568" s="144">
        <v>1195</v>
      </c>
      <c r="DI568" s="136" t="s">
        <v>906</v>
      </c>
      <c r="DJ568" s="136" t="s">
        <v>907</v>
      </c>
      <c r="DK568" s="137">
        <v>4</v>
      </c>
      <c r="DL568" s="136" t="s">
        <v>436</v>
      </c>
      <c r="DM568" s="136" t="s">
        <v>2407</v>
      </c>
      <c r="DN568" s="144">
        <v>1117</v>
      </c>
    </row>
    <row r="569" spans="1:118" x14ac:dyDescent="0.25">
      <c r="A569" s="81" t="s">
        <v>778</v>
      </c>
      <c r="B569" s="81" t="s">
        <v>779</v>
      </c>
      <c r="C569" s="81">
        <v>6</v>
      </c>
      <c r="D569" s="81" t="s">
        <v>437</v>
      </c>
      <c r="E569" s="81" t="s">
        <v>1811</v>
      </c>
      <c r="F569" s="81">
        <v>1259</v>
      </c>
      <c r="H569" s="81" t="s">
        <v>765</v>
      </c>
      <c r="I569" s="81" t="s">
        <v>766</v>
      </c>
      <c r="J569" s="81">
        <v>6</v>
      </c>
      <c r="K569" s="81" t="s">
        <v>437</v>
      </c>
      <c r="L569" s="81" t="s">
        <v>1242</v>
      </c>
      <c r="M569" s="81">
        <v>1029</v>
      </c>
      <c r="O569" s="81" t="s">
        <v>780</v>
      </c>
      <c r="P569" s="81" t="s">
        <v>781</v>
      </c>
      <c r="Q569" s="81">
        <v>12</v>
      </c>
      <c r="R569" s="81" t="s">
        <v>436</v>
      </c>
      <c r="S569" s="81" t="s">
        <v>1739</v>
      </c>
      <c r="T569" s="81">
        <v>1475</v>
      </c>
      <c r="V569" s="81" t="s">
        <v>967</v>
      </c>
      <c r="W569" s="81" t="s">
        <v>968</v>
      </c>
      <c r="X569" s="81">
        <v>2</v>
      </c>
      <c r="Y569" s="81" t="s">
        <v>529</v>
      </c>
      <c r="Z569" s="81" t="s">
        <v>560</v>
      </c>
      <c r="AA569" s="81">
        <v>1530</v>
      </c>
      <c r="AC569" s="81" t="s">
        <v>761</v>
      </c>
      <c r="AD569" s="81" t="s">
        <v>762</v>
      </c>
      <c r="AE569" s="81">
        <v>2</v>
      </c>
      <c r="AF569" s="81" t="s">
        <v>436</v>
      </c>
      <c r="AG569" s="81" t="s">
        <v>1124</v>
      </c>
      <c r="AH569" s="81">
        <v>1013</v>
      </c>
      <c r="AJ569" s="81" t="s">
        <v>830</v>
      </c>
      <c r="AK569" s="81" t="s">
        <v>831</v>
      </c>
      <c r="AL569" s="81">
        <v>5</v>
      </c>
      <c r="AM569" s="81" t="s">
        <v>529</v>
      </c>
      <c r="AN569" s="81" t="s">
        <v>713</v>
      </c>
      <c r="AO569" s="81">
        <v>1536</v>
      </c>
      <c r="AQ569" s="81" t="s">
        <v>820</v>
      </c>
      <c r="AR569" s="81" t="s">
        <v>821</v>
      </c>
      <c r="AS569" s="81">
        <v>4</v>
      </c>
      <c r="AT569" s="81" t="s">
        <v>529</v>
      </c>
      <c r="AU569" s="81" t="s">
        <v>1139</v>
      </c>
      <c r="AV569" s="81">
        <v>1027</v>
      </c>
      <c r="AX569" s="81" t="s">
        <v>816</v>
      </c>
      <c r="AY569" s="81" t="s">
        <v>817</v>
      </c>
      <c r="AZ569" s="81">
        <v>12</v>
      </c>
      <c r="BA569" s="81" t="s">
        <v>437</v>
      </c>
      <c r="BB569" s="81" t="s">
        <v>1187</v>
      </c>
      <c r="BC569" s="81">
        <v>1003</v>
      </c>
      <c r="BE569" s="81" t="s">
        <v>745</v>
      </c>
      <c r="BF569" s="81" t="s">
        <v>746</v>
      </c>
      <c r="BG569" s="81">
        <v>12</v>
      </c>
      <c r="BH569" s="81" t="s">
        <v>436</v>
      </c>
      <c r="BI569" s="81" t="s">
        <v>1134</v>
      </c>
      <c r="BJ569" s="81">
        <v>1102</v>
      </c>
      <c r="BL569" s="81" t="s">
        <v>836</v>
      </c>
      <c r="BM569" s="81" t="s">
        <v>837</v>
      </c>
      <c r="BN569" s="81">
        <v>2</v>
      </c>
      <c r="BO569" s="81" t="s">
        <v>529</v>
      </c>
      <c r="BP569" s="81" t="s">
        <v>1694</v>
      </c>
      <c r="BQ569" s="81">
        <v>1504</v>
      </c>
      <c r="BS569" s="81" t="s">
        <v>906</v>
      </c>
      <c r="BT569" s="81" t="s">
        <v>907</v>
      </c>
      <c r="BU569" s="81">
        <v>2</v>
      </c>
      <c r="BV569" s="81" t="s">
        <v>436</v>
      </c>
      <c r="BW569" s="81" t="s">
        <v>1124</v>
      </c>
      <c r="BX569" s="81">
        <v>1013</v>
      </c>
      <c r="BZ569" s="81" t="s">
        <v>864</v>
      </c>
      <c r="CA569" s="81" t="s">
        <v>865</v>
      </c>
      <c r="CB569" s="81">
        <v>4</v>
      </c>
      <c r="CC569" s="81" t="s">
        <v>436</v>
      </c>
      <c r="CD569" s="81" t="s">
        <v>1197</v>
      </c>
      <c r="CE569" s="81">
        <v>1531</v>
      </c>
      <c r="CG569" s="81" t="s">
        <v>860</v>
      </c>
      <c r="CH569" s="81" t="s">
        <v>861</v>
      </c>
      <c r="CI569" s="81">
        <v>4</v>
      </c>
      <c r="CJ569" s="81" t="s">
        <v>437</v>
      </c>
      <c r="CK569" s="81" t="s">
        <v>2103</v>
      </c>
      <c r="CL569" s="81">
        <v>1506</v>
      </c>
      <c r="CN569" s="81" t="s">
        <v>745</v>
      </c>
      <c r="CO569" s="81" t="s">
        <v>746</v>
      </c>
      <c r="CP569" s="81">
        <v>12</v>
      </c>
      <c r="CQ569" s="81" t="s">
        <v>436</v>
      </c>
      <c r="CR569" s="81" t="s">
        <v>1152</v>
      </c>
      <c r="CS569" s="81">
        <v>1013</v>
      </c>
      <c r="CU569" s="136" t="s">
        <v>902</v>
      </c>
      <c r="CV569" s="136" t="s">
        <v>903</v>
      </c>
      <c r="CW569" s="137">
        <v>4</v>
      </c>
      <c r="CX569" s="136" t="s">
        <v>436</v>
      </c>
      <c r="CY569" s="136" t="s">
        <v>1165</v>
      </c>
      <c r="CZ569" s="138">
        <v>1531</v>
      </c>
      <c r="DB569" s="136" t="s">
        <v>2054</v>
      </c>
      <c r="DC569" s="136" t="s">
        <v>892</v>
      </c>
      <c r="DD569" s="137">
        <v>12</v>
      </c>
      <c r="DE569" s="136" t="s">
        <v>437</v>
      </c>
      <c r="DF569" s="136" t="s">
        <v>1180</v>
      </c>
      <c r="DG569" s="144">
        <v>1194</v>
      </c>
      <c r="DI569" s="136" t="s">
        <v>906</v>
      </c>
      <c r="DJ569" s="136" t="s">
        <v>907</v>
      </c>
      <c r="DK569" s="137">
        <v>4</v>
      </c>
      <c r="DL569" s="136" t="s">
        <v>436</v>
      </c>
      <c r="DM569" s="136" t="s">
        <v>2424</v>
      </c>
      <c r="DN569" s="144">
        <v>1602</v>
      </c>
    </row>
    <row r="570" spans="1:118" x14ac:dyDescent="0.25">
      <c r="A570" s="81" t="s">
        <v>798</v>
      </c>
      <c r="B570" s="81" t="s">
        <v>799</v>
      </c>
      <c r="C570" s="81">
        <v>12</v>
      </c>
      <c r="D570" s="81" t="s">
        <v>437</v>
      </c>
      <c r="E570" s="81" t="s">
        <v>1811</v>
      </c>
      <c r="F570" s="81">
        <v>1259</v>
      </c>
      <c r="H570" s="81" t="s">
        <v>2230</v>
      </c>
      <c r="I570" s="81" t="s">
        <v>866</v>
      </c>
      <c r="J570" s="81">
        <v>10</v>
      </c>
      <c r="K570" s="81" t="s">
        <v>529</v>
      </c>
      <c r="L570" s="81" t="s">
        <v>1203</v>
      </c>
      <c r="M570" s="81">
        <v>1440</v>
      </c>
      <c r="O570" s="81" t="s">
        <v>782</v>
      </c>
      <c r="P570" s="81" t="s">
        <v>783</v>
      </c>
      <c r="Q570" s="81">
        <v>12</v>
      </c>
      <c r="R570" s="81" t="s">
        <v>436</v>
      </c>
      <c r="S570" s="81" t="s">
        <v>1739</v>
      </c>
      <c r="T570" s="81">
        <v>1475</v>
      </c>
      <c r="V570" s="81" t="s">
        <v>969</v>
      </c>
      <c r="W570" s="81" t="s">
        <v>970</v>
      </c>
      <c r="X570" s="81">
        <v>12</v>
      </c>
      <c r="Y570" s="81" t="s">
        <v>436</v>
      </c>
      <c r="Z570" s="81" t="s">
        <v>1197</v>
      </c>
      <c r="AA570" s="81">
        <v>1531</v>
      </c>
      <c r="AC570" s="81" t="s">
        <v>847</v>
      </c>
      <c r="AD570" s="81" t="s">
        <v>848</v>
      </c>
      <c r="AE570" s="81">
        <v>12</v>
      </c>
      <c r="AF570" s="81" t="s">
        <v>436</v>
      </c>
      <c r="AG570" s="81" t="s">
        <v>1123</v>
      </c>
      <c r="AH570" s="81">
        <v>1392</v>
      </c>
      <c r="AJ570" s="81" t="s">
        <v>737</v>
      </c>
      <c r="AK570" s="81" t="s">
        <v>738</v>
      </c>
      <c r="AL570" s="81">
        <v>1</v>
      </c>
      <c r="AM570" s="81" t="s">
        <v>529</v>
      </c>
      <c r="AN570" s="81" t="s">
        <v>713</v>
      </c>
      <c r="AO570" s="81">
        <v>1536</v>
      </c>
      <c r="AQ570" s="81" t="s">
        <v>816</v>
      </c>
      <c r="AR570" s="81" t="s">
        <v>817</v>
      </c>
      <c r="AS570" s="81">
        <v>10</v>
      </c>
      <c r="AT570" s="81" t="s">
        <v>529</v>
      </c>
      <c r="AU570" s="81" t="s">
        <v>1139</v>
      </c>
      <c r="AV570" s="81">
        <v>1027</v>
      </c>
      <c r="AX570" s="81" t="s">
        <v>816</v>
      </c>
      <c r="AY570" s="81" t="s">
        <v>817</v>
      </c>
      <c r="AZ570" s="81">
        <v>6</v>
      </c>
      <c r="BA570" s="81" t="s">
        <v>437</v>
      </c>
      <c r="BB570" s="81" t="s">
        <v>1191</v>
      </c>
      <c r="BC570" s="81">
        <v>1029</v>
      </c>
      <c r="BE570" s="81" t="s">
        <v>2323</v>
      </c>
      <c r="BF570" s="81" t="s">
        <v>851</v>
      </c>
      <c r="BG570" s="81">
        <v>2</v>
      </c>
      <c r="BH570" s="81" t="s">
        <v>436</v>
      </c>
      <c r="BI570" s="81" t="s">
        <v>1134</v>
      </c>
      <c r="BJ570" s="81">
        <v>1102</v>
      </c>
      <c r="BL570" s="81" t="s">
        <v>856</v>
      </c>
      <c r="BM570" s="81" t="s">
        <v>857</v>
      </c>
      <c r="BN570" s="81">
        <v>2</v>
      </c>
      <c r="BO570" s="81" t="s">
        <v>529</v>
      </c>
      <c r="BP570" s="81" t="s">
        <v>1702</v>
      </c>
      <c r="BQ570" s="81">
        <v>1199</v>
      </c>
      <c r="BS570" s="81" t="s">
        <v>743</v>
      </c>
      <c r="BT570" s="81" t="s">
        <v>744</v>
      </c>
      <c r="BU570" s="81">
        <v>12</v>
      </c>
      <c r="BV570" s="81" t="s">
        <v>529</v>
      </c>
      <c r="BW570" s="81" t="s">
        <v>2190</v>
      </c>
      <c r="BX570" s="81">
        <v>1021</v>
      </c>
      <c r="BZ570" s="81" t="s">
        <v>830</v>
      </c>
      <c r="CA570" s="81" t="s">
        <v>831</v>
      </c>
      <c r="CB570" s="81">
        <v>4</v>
      </c>
      <c r="CC570" s="81" t="s">
        <v>436</v>
      </c>
      <c r="CD570" s="81" t="s">
        <v>1197</v>
      </c>
      <c r="CE570" s="81">
        <v>1531</v>
      </c>
      <c r="CG570" s="81" t="s">
        <v>867</v>
      </c>
      <c r="CH570" s="81" t="s">
        <v>868</v>
      </c>
      <c r="CI570" s="81">
        <v>4</v>
      </c>
      <c r="CJ570" s="81" t="s">
        <v>437</v>
      </c>
      <c r="CK570" s="81" t="s">
        <v>2103</v>
      </c>
      <c r="CL570" s="81">
        <v>1506</v>
      </c>
      <c r="CN570" s="81" t="s">
        <v>2230</v>
      </c>
      <c r="CO570" s="81" t="s">
        <v>866</v>
      </c>
      <c r="CP570" s="81">
        <v>18</v>
      </c>
      <c r="CQ570" s="81" t="s">
        <v>529</v>
      </c>
      <c r="CR570" s="81" t="s">
        <v>2313</v>
      </c>
      <c r="CS570" s="81">
        <v>1496</v>
      </c>
      <c r="CU570" s="136" t="s">
        <v>862</v>
      </c>
      <c r="CV570" s="136" t="s">
        <v>863</v>
      </c>
      <c r="CW570" s="137">
        <v>4</v>
      </c>
      <c r="CX570" s="136" t="s">
        <v>2152</v>
      </c>
      <c r="CY570" s="136" t="s">
        <v>2364</v>
      </c>
      <c r="CZ570" s="138">
        <v>1593</v>
      </c>
      <c r="DB570" s="136" t="s">
        <v>2054</v>
      </c>
      <c r="DC570" s="136" t="s">
        <v>892</v>
      </c>
      <c r="DD570" s="137">
        <v>36</v>
      </c>
      <c r="DE570" s="136" t="s">
        <v>436</v>
      </c>
      <c r="DF570" s="136" t="s">
        <v>1834</v>
      </c>
      <c r="DG570" s="144">
        <v>1163</v>
      </c>
      <c r="DI570" s="136" t="s">
        <v>906</v>
      </c>
      <c r="DJ570" s="136" t="s">
        <v>907</v>
      </c>
      <c r="DK570" s="137">
        <v>10</v>
      </c>
      <c r="DL570" s="136" t="s">
        <v>437</v>
      </c>
      <c r="DM570" s="136" t="s">
        <v>1181</v>
      </c>
      <c r="DN570" s="144">
        <v>1044</v>
      </c>
    </row>
    <row r="571" spans="1:118" x14ac:dyDescent="0.25">
      <c r="A571" s="81" t="s">
        <v>743</v>
      </c>
      <c r="B571" s="81" t="s">
        <v>744</v>
      </c>
      <c r="C571" s="81">
        <v>12</v>
      </c>
      <c r="D571" s="81" t="s">
        <v>437</v>
      </c>
      <c r="E571" s="81" t="s">
        <v>1811</v>
      </c>
      <c r="F571" s="81">
        <v>1259</v>
      </c>
      <c r="H571" s="81" t="s">
        <v>804</v>
      </c>
      <c r="I571" s="81" t="s">
        <v>805</v>
      </c>
      <c r="J571" s="81">
        <v>12</v>
      </c>
      <c r="K571" s="81" t="s">
        <v>529</v>
      </c>
      <c r="L571" s="81" t="s">
        <v>1203</v>
      </c>
      <c r="M571" s="81">
        <v>1440</v>
      </c>
      <c r="O571" s="81" t="s">
        <v>946</v>
      </c>
      <c r="P571" s="81" t="s">
        <v>947</v>
      </c>
      <c r="Q571" s="81">
        <v>12</v>
      </c>
      <c r="R571" s="81" t="s">
        <v>436</v>
      </c>
      <c r="S571" s="81" t="s">
        <v>1739</v>
      </c>
      <c r="T571" s="81">
        <v>1475</v>
      </c>
      <c r="V571" s="81" t="s">
        <v>969</v>
      </c>
      <c r="W571" s="81" t="s">
        <v>970</v>
      </c>
      <c r="X571" s="81">
        <v>12</v>
      </c>
      <c r="Y571" s="81" t="s">
        <v>436</v>
      </c>
      <c r="Z571" s="81" t="s">
        <v>1165</v>
      </c>
      <c r="AA571" s="81">
        <v>1531</v>
      </c>
      <c r="AC571" s="81" t="s">
        <v>2230</v>
      </c>
      <c r="AD571" s="81" t="s">
        <v>866</v>
      </c>
      <c r="AE571" s="81">
        <v>12</v>
      </c>
      <c r="AF571" s="81" t="s">
        <v>529</v>
      </c>
      <c r="AG571" s="81" t="s">
        <v>1681</v>
      </c>
      <c r="AH571" s="81">
        <v>1327</v>
      </c>
      <c r="AJ571" s="81" t="s">
        <v>727</v>
      </c>
      <c r="AK571" s="81" t="s">
        <v>728</v>
      </c>
      <c r="AL571" s="81">
        <v>2</v>
      </c>
      <c r="AM571" s="81" t="s">
        <v>529</v>
      </c>
      <c r="AN571" s="81" t="s">
        <v>713</v>
      </c>
      <c r="AO571" s="81">
        <v>1536</v>
      </c>
      <c r="AQ571" s="81" t="s">
        <v>733</v>
      </c>
      <c r="AR571" s="81" t="s">
        <v>734</v>
      </c>
      <c r="AS571" s="81">
        <v>12</v>
      </c>
      <c r="AT571" s="81" t="s">
        <v>529</v>
      </c>
      <c r="AU571" s="81" t="s">
        <v>1139</v>
      </c>
      <c r="AV571" s="81">
        <v>1027</v>
      </c>
      <c r="AX571" s="81" t="s">
        <v>816</v>
      </c>
      <c r="AY571" s="81" t="s">
        <v>817</v>
      </c>
      <c r="AZ571" s="81">
        <v>2</v>
      </c>
      <c r="BA571" s="81" t="s">
        <v>436</v>
      </c>
      <c r="BB571" s="81" t="s">
        <v>2059</v>
      </c>
      <c r="BC571" s="81">
        <v>1551</v>
      </c>
      <c r="BE571" s="81" t="s">
        <v>854</v>
      </c>
      <c r="BF571" s="81" t="s">
        <v>855</v>
      </c>
      <c r="BG571" s="81">
        <v>2</v>
      </c>
      <c r="BH571" s="81" t="s">
        <v>436</v>
      </c>
      <c r="BI571" s="81" t="s">
        <v>1134</v>
      </c>
      <c r="BJ571" s="81">
        <v>1102</v>
      </c>
      <c r="BL571" s="81" t="s">
        <v>785</v>
      </c>
      <c r="BM571" s="81" t="s">
        <v>786</v>
      </c>
      <c r="BN571" s="81">
        <v>12</v>
      </c>
      <c r="BO571" s="81" t="s">
        <v>529</v>
      </c>
      <c r="BP571" s="81" t="s">
        <v>1175</v>
      </c>
      <c r="BQ571" s="81">
        <v>1027</v>
      </c>
      <c r="BS571" s="81" t="s">
        <v>743</v>
      </c>
      <c r="BT571" s="81" t="s">
        <v>744</v>
      </c>
      <c r="BU571" s="81">
        <v>12</v>
      </c>
      <c r="BV571" s="81" t="s">
        <v>436</v>
      </c>
      <c r="BW571" s="81" t="s">
        <v>551</v>
      </c>
      <c r="BX571" s="81">
        <v>1518</v>
      </c>
      <c r="BZ571" s="81" t="s">
        <v>954</v>
      </c>
      <c r="CA571" s="81" t="s">
        <v>955</v>
      </c>
      <c r="CB571" s="81">
        <v>8</v>
      </c>
      <c r="CC571" s="81" t="s">
        <v>437</v>
      </c>
      <c r="CD571" s="81" t="s">
        <v>1813</v>
      </c>
      <c r="CE571" s="81">
        <v>1064</v>
      </c>
      <c r="CG571" s="81" t="s">
        <v>862</v>
      </c>
      <c r="CH571" s="81" t="s">
        <v>863</v>
      </c>
      <c r="CI571" s="81">
        <v>4</v>
      </c>
      <c r="CJ571" s="81" t="s">
        <v>437</v>
      </c>
      <c r="CK571" s="81" t="s">
        <v>2103</v>
      </c>
      <c r="CL571" s="81">
        <v>1506</v>
      </c>
      <c r="CN571" s="81" t="s">
        <v>997</v>
      </c>
      <c r="CO571" s="81" t="s">
        <v>998</v>
      </c>
      <c r="CP571" s="81">
        <v>1</v>
      </c>
      <c r="CQ571" s="81" t="s">
        <v>529</v>
      </c>
      <c r="CR571" s="81" t="s">
        <v>1192</v>
      </c>
      <c r="CS571" s="81">
        <v>1100</v>
      </c>
      <c r="CU571" s="136" t="s">
        <v>796</v>
      </c>
      <c r="CV571" s="136" t="s">
        <v>797</v>
      </c>
      <c r="CW571" s="137">
        <v>12</v>
      </c>
      <c r="CX571" s="136" t="s">
        <v>1173</v>
      </c>
      <c r="CY571" s="136" t="s">
        <v>1174</v>
      </c>
      <c r="CZ571" s="138">
        <v>0</v>
      </c>
      <c r="DB571" s="136" t="s">
        <v>2054</v>
      </c>
      <c r="DC571" s="136" t="s">
        <v>892</v>
      </c>
      <c r="DD571" s="137">
        <v>12</v>
      </c>
      <c r="DE571" s="136" t="s">
        <v>529</v>
      </c>
      <c r="DF571" s="136" t="s">
        <v>2314</v>
      </c>
      <c r="DG571" s="144">
        <v>1031</v>
      </c>
      <c r="DI571" s="136" t="s">
        <v>906</v>
      </c>
      <c r="DJ571" s="136" t="s">
        <v>907</v>
      </c>
      <c r="DK571" s="137">
        <v>4</v>
      </c>
      <c r="DL571" s="136" t="s">
        <v>437</v>
      </c>
      <c r="DM571" s="136" t="s">
        <v>1171</v>
      </c>
      <c r="DN571" s="144">
        <v>1351</v>
      </c>
    </row>
    <row r="572" spans="1:118" x14ac:dyDescent="0.25">
      <c r="A572" s="81" t="s">
        <v>1043</v>
      </c>
      <c r="B572" s="81" t="s">
        <v>1936</v>
      </c>
      <c r="C572" s="81">
        <v>24</v>
      </c>
      <c r="D572" s="81" t="s">
        <v>437</v>
      </c>
      <c r="E572" s="81" t="s">
        <v>1811</v>
      </c>
      <c r="F572" s="81">
        <v>1259</v>
      </c>
      <c r="H572" s="81" t="s">
        <v>895</v>
      </c>
      <c r="I572" s="81" t="s">
        <v>896</v>
      </c>
      <c r="J572" s="81">
        <v>12</v>
      </c>
      <c r="K572" s="81" t="s">
        <v>529</v>
      </c>
      <c r="L572" s="81" t="s">
        <v>1203</v>
      </c>
      <c r="M572" s="81">
        <v>1440</v>
      </c>
      <c r="O572" s="81" t="s">
        <v>999</v>
      </c>
      <c r="P572" s="81" t="s">
        <v>1000</v>
      </c>
      <c r="Q572" s="81">
        <v>12</v>
      </c>
      <c r="R572" s="81" t="s">
        <v>436</v>
      </c>
      <c r="S572" s="81" t="s">
        <v>1739</v>
      </c>
      <c r="T572" s="81">
        <v>1475</v>
      </c>
      <c r="V572" s="81" t="s">
        <v>810</v>
      </c>
      <c r="W572" s="81" t="s">
        <v>811</v>
      </c>
      <c r="X572" s="81">
        <v>2</v>
      </c>
      <c r="Y572" s="81" t="s">
        <v>436</v>
      </c>
      <c r="Z572" s="81" t="s">
        <v>1197</v>
      </c>
      <c r="AA572" s="81">
        <v>1531</v>
      </c>
      <c r="AC572" s="81" t="s">
        <v>2263</v>
      </c>
      <c r="AD572" s="81" t="s">
        <v>877</v>
      </c>
      <c r="AE572" s="81">
        <v>12</v>
      </c>
      <c r="AF572" s="81" t="s">
        <v>529</v>
      </c>
      <c r="AG572" s="81" t="s">
        <v>1681</v>
      </c>
      <c r="AH572" s="81">
        <v>1327</v>
      </c>
      <c r="AJ572" s="81" t="s">
        <v>2230</v>
      </c>
      <c r="AK572" s="81" t="s">
        <v>866</v>
      </c>
      <c r="AL572" s="81">
        <v>6</v>
      </c>
      <c r="AM572" s="81" t="s">
        <v>529</v>
      </c>
      <c r="AN572" s="81" t="s">
        <v>1128</v>
      </c>
      <c r="AO572" s="81">
        <v>1031</v>
      </c>
      <c r="AQ572" s="81" t="s">
        <v>727</v>
      </c>
      <c r="AR572" s="81" t="s">
        <v>728</v>
      </c>
      <c r="AS572" s="81">
        <v>8</v>
      </c>
      <c r="AT572" s="81" t="s">
        <v>529</v>
      </c>
      <c r="AU572" s="81" t="s">
        <v>1139</v>
      </c>
      <c r="AV572" s="81">
        <v>1027</v>
      </c>
      <c r="AX572" s="81" t="s">
        <v>816</v>
      </c>
      <c r="AY572" s="81" t="s">
        <v>817</v>
      </c>
      <c r="AZ572" s="81">
        <v>12</v>
      </c>
      <c r="BA572" s="81" t="s">
        <v>529</v>
      </c>
      <c r="BB572" s="81" t="s">
        <v>1756</v>
      </c>
      <c r="BC572" s="81">
        <v>1037</v>
      </c>
      <c r="BE572" s="81" t="s">
        <v>836</v>
      </c>
      <c r="BF572" s="81" t="s">
        <v>837</v>
      </c>
      <c r="BG572" s="81">
        <v>2</v>
      </c>
      <c r="BH572" s="81" t="s">
        <v>436</v>
      </c>
      <c r="BI572" s="81" t="s">
        <v>1134</v>
      </c>
      <c r="BJ572" s="81">
        <v>1102</v>
      </c>
      <c r="BL572" s="81" t="s">
        <v>944</v>
      </c>
      <c r="BM572" s="81" t="s">
        <v>945</v>
      </c>
      <c r="BN572" s="81">
        <v>2</v>
      </c>
      <c r="BO572" s="81" t="s">
        <v>529</v>
      </c>
      <c r="BP572" s="81" t="s">
        <v>1702</v>
      </c>
      <c r="BQ572" s="81">
        <v>1199</v>
      </c>
      <c r="BS572" s="81" t="s">
        <v>735</v>
      </c>
      <c r="BT572" s="81" t="s">
        <v>736</v>
      </c>
      <c r="BU572" s="81">
        <v>6</v>
      </c>
      <c r="BV572" s="81" t="s">
        <v>529</v>
      </c>
      <c r="BW572" s="81" t="s">
        <v>2190</v>
      </c>
      <c r="BX572" s="81">
        <v>1021</v>
      </c>
      <c r="BZ572" s="81" t="s">
        <v>932</v>
      </c>
      <c r="CA572" s="81" t="s">
        <v>933</v>
      </c>
      <c r="CB572" s="81">
        <v>4</v>
      </c>
      <c r="CC572" s="81" t="s">
        <v>437</v>
      </c>
      <c r="CD572" s="81" t="s">
        <v>1813</v>
      </c>
      <c r="CE572" s="81">
        <v>1064</v>
      </c>
      <c r="CG572" s="81" t="s">
        <v>768</v>
      </c>
      <c r="CH572" s="81" t="s">
        <v>769</v>
      </c>
      <c r="CI572" s="81">
        <v>4</v>
      </c>
      <c r="CJ572" s="81" t="s">
        <v>437</v>
      </c>
      <c r="CK572" s="81" t="s">
        <v>2103</v>
      </c>
      <c r="CL572" s="81">
        <v>1506</v>
      </c>
      <c r="CN572" s="81" t="s">
        <v>1075</v>
      </c>
      <c r="CO572" s="81" t="s">
        <v>1076</v>
      </c>
      <c r="CP572" s="81">
        <v>1</v>
      </c>
      <c r="CQ572" s="81" t="s">
        <v>529</v>
      </c>
      <c r="CR572" s="81" t="s">
        <v>1192</v>
      </c>
      <c r="CS572" s="81">
        <v>1100</v>
      </c>
      <c r="CU572" s="136" t="s">
        <v>768</v>
      </c>
      <c r="CV572" s="136" t="s">
        <v>769</v>
      </c>
      <c r="CW572" s="137">
        <v>4</v>
      </c>
      <c r="CX572" s="136" t="s">
        <v>436</v>
      </c>
      <c r="CY572" s="136" t="s">
        <v>2221</v>
      </c>
      <c r="CZ572" s="138">
        <v>1392</v>
      </c>
      <c r="DB572" s="136" t="s">
        <v>1929</v>
      </c>
      <c r="DC572" s="136" t="s">
        <v>993</v>
      </c>
      <c r="DD572" s="137">
        <v>12</v>
      </c>
      <c r="DE572" s="136" t="s">
        <v>437</v>
      </c>
      <c r="DF572" s="136" t="s">
        <v>1181</v>
      </c>
      <c r="DG572" s="144">
        <v>1044</v>
      </c>
      <c r="DI572" s="136" t="s">
        <v>906</v>
      </c>
      <c r="DJ572" s="136" t="s">
        <v>907</v>
      </c>
      <c r="DK572" s="137">
        <v>4</v>
      </c>
      <c r="DL572" s="136" t="s">
        <v>437</v>
      </c>
      <c r="DM572" s="136" t="s">
        <v>2408</v>
      </c>
      <c r="DN572" s="144">
        <v>1108</v>
      </c>
    </row>
    <row r="573" spans="1:118" x14ac:dyDescent="0.25">
      <c r="A573" s="81" t="s">
        <v>804</v>
      </c>
      <c r="B573" s="81" t="s">
        <v>805</v>
      </c>
      <c r="C573" s="81">
        <v>12</v>
      </c>
      <c r="D573" s="81" t="s">
        <v>437</v>
      </c>
      <c r="E573" s="81" t="s">
        <v>1811</v>
      </c>
      <c r="F573" s="81">
        <v>1259</v>
      </c>
      <c r="H573" s="81" t="s">
        <v>867</v>
      </c>
      <c r="I573" s="81" t="s">
        <v>868</v>
      </c>
      <c r="J573" s="81">
        <v>6</v>
      </c>
      <c r="K573" s="81" t="s">
        <v>529</v>
      </c>
      <c r="L573" s="81" t="s">
        <v>1203</v>
      </c>
      <c r="M573" s="81">
        <v>1440</v>
      </c>
      <c r="O573" s="81" t="s">
        <v>960</v>
      </c>
      <c r="P573" s="81" t="s">
        <v>961</v>
      </c>
      <c r="Q573" s="81">
        <v>12</v>
      </c>
      <c r="R573" s="81" t="s">
        <v>436</v>
      </c>
      <c r="S573" s="81" t="s">
        <v>1739</v>
      </c>
      <c r="T573" s="81">
        <v>1475</v>
      </c>
      <c r="V573" s="81" t="s">
        <v>946</v>
      </c>
      <c r="W573" s="81" t="s">
        <v>947</v>
      </c>
      <c r="X573" s="81">
        <v>12</v>
      </c>
      <c r="Y573" s="81" t="s">
        <v>436</v>
      </c>
      <c r="Z573" s="81" t="s">
        <v>1197</v>
      </c>
      <c r="AA573" s="81">
        <v>1531</v>
      </c>
      <c r="AC573" s="81" t="s">
        <v>847</v>
      </c>
      <c r="AD573" s="81" t="s">
        <v>848</v>
      </c>
      <c r="AE573" s="81">
        <v>12</v>
      </c>
      <c r="AF573" s="81" t="s">
        <v>529</v>
      </c>
      <c r="AG573" s="81" t="s">
        <v>1681</v>
      </c>
      <c r="AH573" s="81">
        <v>1327</v>
      </c>
      <c r="AJ573" s="81" t="s">
        <v>847</v>
      </c>
      <c r="AK573" s="81" t="s">
        <v>848</v>
      </c>
      <c r="AL573" s="81">
        <v>12</v>
      </c>
      <c r="AM573" s="81" t="s">
        <v>529</v>
      </c>
      <c r="AN573" s="81" t="s">
        <v>1128</v>
      </c>
      <c r="AO573" s="81">
        <v>1031</v>
      </c>
      <c r="AQ573" s="81" t="s">
        <v>729</v>
      </c>
      <c r="AR573" s="81" t="s">
        <v>730</v>
      </c>
      <c r="AS573" s="81">
        <v>4</v>
      </c>
      <c r="AT573" s="81" t="s">
        <v>529</v>
      </c>
      <c r="AU573" s="81" t="s">
        <v>1139</v>
      </c>
      <c r="AV573" s="81">
        <v>1027</v>
      </c>
      <c r="AX573" s="81" t="s">
        <v>816</v>
      </c>
      <c r="AY573" s="81" t="s">
        <v>817</v>
      </c>
      <c r="AZ573" s="81">
        <v>6</v>
      </c>
      <c r="BA573" s="81" t="s">
        <v>529</v>
      </c>
      <c r="BB573" s="81" t="s">
        <v>1169</v>
      </c>
      <c r="BC573" s="81">
        <v>1440</v>
      </c>
      <c r="BE573" s="81" t="s">
        <v>757</v>
      </c>
      <c r="BF573" s="81" t="s">
        <v>758</v>
      </c>
      <c r="BG573" s="81">
        <v>12</v>
      </c>
      <c r="BH573" s="81" t="s">
        <v>436</v>
      </c>
      <c r="BI573" s="81" t="s">
        <v>1153</v>
      </c>
      <c r="BJ573" s="81">
        <v>1402</v>
      </c>
      <c r="BL573" s="81" t="s">
        <v>785</v>
      </c>
      <c r="BM573" s="81" t="s">
        <v>786</v>
      </c>
      <c r="BN573" s="81">
        <v>12</v>
      </c>
      <c r="BO573" s="81" t="s">
        <v>529</v>
      </c>
      <c r="BP573" s="81" t="s">
        <v>1139</v>
      </c>
      <c r="BQ573" s="81">
        <v>1027</v>
      </c>
      <c r="BS573" s="81" t="s">
        <v>816</v>
      </c>
      <c r="BT573" s="81" t="s">
        <v>817</v>
      </c>
      <c r="BU573" s="81">
        <v>2</v>
      </c>
      <c r="BV573" s="81" t="s">
        <v>436</v>
      </c>
      <c r="BW573" s="81" t="s">
        <v>2059</v>
      </c>
      <c r="BX573" s="81">
        <v>1551</v>
      </c>
      <c r="BZ573" s="81" t="s">
        <v>2269</v>
      </c>
      <c r="CA573" s="81" t="s">
        <v>767</v>
      </c>
      <c r="CB573" s="81">
        <v>4</v>
      </c>
      <c r="CC573" s="81" t="s">
        <v>437</v>
      </c>
      <c r="CD573" s="81" t="s">
        <v>1813</v>
      </c>
      <c r="CE573" s="81">
        <v>1064</v>
      </c>
      <c r="CG573" s="81" t="s">
        <v>816</v>
      </c>
      <c r="CH573" s="81" t="s">
        <v>817</v>
      </c>
      <c r="CI573" s="81">
        <v>4</v>
      </c>
      <c r="CJ573" s="81" t="s">
        <v>437</v>
      </c>
      <c r="CK573" s="81" t="s">
        <v>2103</v>
      </c>
      <c r="CL573" s="81">
        <v>1506</v>
      </c>
      <c r="CN573" s="81" t="s">
        <v>1075</v>
      </c>
      <c r="CO573" s="81" t="s">
        <v>1076</v>
      </c>
      <c r="CP573" s="81">
        <v>1</v>
      </c>
      <c r="CQ573" s="81" t="s">
        <v>436</v>
      </c>
      <c r="CR573" s="81" t="s">
        <v>2198</v>
      </c>
      <c r="CS573" s="81">
        <v>1587</v>
      </c>
      <c r="CU573" s="136" t="s">
        <v>897</v>
      </c>
      <c r="CV573" s="136" t="s">
        <v>898</v>
      </c>
      <c r="CW573" s="137">
        <v>12</v>
      </c>
      <c r="CX573" s="136" t="s">
        <v>1173</v>
      </c>
      <c r="CY573" s="136" t="s">
        <v>1174</v>
      </c>
      <c r="CZ573" s="138">
        <v>0</v>
      </c>
      <c r="DB573" s="136" t="s">
        <v>1929</v>
      </c>
      <c r="DC573" s="136" t="s">
        <v>993</v>
      </c>
      <c r="DD573" s="137">
        <v>24</v>
      </c>
      <c r="DE573" s="136" t="s">
        <v>436</v>
      </c>
      <c r="DF573" s="136" t="s">
        <v>552</v>
      </c>
      <c r="DG573" s="144">
        <v>1116</v>
      </c>
      <c r="DI573" s="136" t="s">
        <v>906</v>
      </c>
      <c r="DJ573" s="136" t="s">
        <v>907</v>
      </c>
      <c r="DK573" s="137">
        <v>12</v>
      </c>
      <c r="DL573" s="136" t="s">
        <v>2152</v>
      </c>
      <c r="DM573" s="136" t="s">
        <v>2364</v>
      </c>
      <c r="DN573" s="144">
        <v>1593</v>
      </c>
    </row>
    <row r="574" spans="1:118" x14ac:dyDescent="0.25">
      <c r="A574" s="81" t="s">
        <v>780</v>
      </c>
      <c r="B574" s="81" t="s">
        <v>781</v>
      </c>
      <c r="C574" s="81">
        <v>12</v>
      </c>
      <c r="D574" s="81" t="s">
        <v>437</v>
      </c>
      <c r="E574" s="81" t="s">
        <v>1811</v>
      </c>
      <c r="F574" s="81">
        <v>1259</v>
      </c>
      <c r="H574" s="81" t="s">
        <v>765</v>
      </c>
      <c r="I574" s="81" t="s">
        <v>766</v>
      </c>
      <c r="J574" s="81">
        <v>6</v>
      </c>
      <c r="K574" s="81" t="s">
        <v>529</v>
      </c>
      <c r="L574" s="81" t="s">
        <v>1203</v>
      </c>
      <c r="M574" s="81">
        <v>1440</v>
      </c>
      <c r="O574" s="81" t="s">
        <v>979</v>
      </c>
      <c r="P574" s="81" t="s">
        <v>980</v>
      </c>
      <c r="Q574" s="81">
        <v>12</v>
      </c>
      <c r="R574" s="81" t="s">
        <v>436</v>
      </c>
      <c r="S574" s="81" t="s">
        <v>1739</v>
      </c>
      <c r="T574" s="81">
        <v>1475</v>
      </c>
      <c r="V574" s="81" t="s">
        <v>946</v>
      </c>
      <c r="W574" s="81" t="s">
        <v>947</v>
      </c>
      <c r="X574" s="81">
        <v>12</v>
      </c>
      <c r="Y574" s="81" t="s">
        <v>436</v>
      </c>
      <c r="Z574" s="81" t="s">
        <v>1165</v>
      </c>
      <c r="AA574" s="81">
        <v>1531</v>
      </c>
      <c r="AC574" s="81" t="s">
        <v>893</v>
      </c>
      <c r="AD574" s="81" t="s">
        <v>894</v>
      </c>
      <c r="AE574" s="81">
        <v>12</v>
      </c>
      <c r="AF574" s="81" t="s">
        <v>436</v>
      </c>
      <c r="AG574" s="81" t="s">
        <v>1144</v>
      </c>
      <c r="AH574" s="81">
        <v>1442</v>
      </c>
      <c r="AJ574" s="81" t="s">
        <v>867</v>
      </c>
      <c r="AK574" s="81" t="s">
        <v>868</v>
      </c>
      <c r="AL574" s="81">
        <v>6</v>
      </c>
      <c r="AM574" s="81" t="s">
        <v>529</v>
      </c>
      <c r="AN574" s="81" t="s">
        <v>1128</v>
      </c>
      <c r="AO574" s="81">
        <v>1031</v>
      </c>
      <c r="AQ574" s="81" t="s">
        <v>891</v>
      </c>
      <c r="AR574" s="81" t="s">
        <v>892</v>
      </c>
      <c r="AS574" s="81">
        <v>12</v>
      </c>
      <c r="AT574" s="81" t="s">
        <v>529</v>
      </c>
      <c r="AU574" s="81" t="s">
        <v>1139</v>
      </c>
      <c r="AV574" s="81">
        <v>1027</v>
      </c>
      <c r="AX574" s="81" t="s">
        <v>816</v>
      </c>
      <c r="AY574" s="81" t="s">
        <v>817</v>
      </c>
      <c r="AZ574" s="81">
        <v>8</v>
      </c>
      <c r="BA574" s="81" t="s">
        <v>529</v>
      </c>
      <c r="BB574" s="81" t="s">
        <v>1139</v>
      </c>
      <c r="BC574" s="81">
        <v>1027</v>
      </c>
      <c r="BE574" s="81" t="s">
        <v>765</v>
      </c>
      <c r="BF574" s="81" t="s">
        <v>766</v>
      </c>
      <c r="BG574" s="81">
        <v>2</v>
      </c>
      <c r="BH574" s="81" t="s">
        <v>436</v>
      </c>
      <c r="BI574" s="81" t="s">
        <v>1153</v>
      </c>
      <c r="BJ574" s="81">
        <v>1402</v>
      </c>
      <c r="BL574" s="81" t="s">
        <v>733</v>
      </c>
      <c r="BM574" s="81" t="s">
        <v>734</v>
      </c>
      <c r="BN574" s="81">
        <v>2</v>
      </c>
      <c r="BO574" s="81" t="s">
        <v>529</v>
      </c>
      <c r="BP574" s="81" t="s">
        <v>1133</v>
      </c>
      <c r="BQ574" s="81">
        <v>1023</v>
      </c>
      <c r="BS574" s="81" t="s">
        <v>864</v>
      </c>
      <c r="BT574" s="81" t="s">
        <v>865</v>
      </c>
      <c r="BU574" s="81">
        <v>2</v>
      </c>
      <c r="BV574" s="81" t="s">
        <v>436</v>
      </c>
      <c r="BW574" s="81" t="s">
        <v>2059</v>
      </c>
      <c r="BX574" s="81">
        <v>1551</v>
      </c>
      <c r="BZ574" s="81" t="s">
        <v>845</v>
      </c>
      <c r="CA574" s="81" t="s">
        <v>846</v>
      </c>
      <c r="CB574" s="81">
        <v>4</v>
      </c>
      <c r="CC574" s="81" t="s">
        <v>437</v>
      </c>
      <c r="CD574" s="81" t="s">
        <v>1813</v>
      </c>
      <c r="CE574" s="81">
        <v>1064</v>
      </c>
      <c r="CG574" s="81" t="s">
        <v>864</v>
      </c>
      <c r="CH574" s="81" t="s">
        <v>865</v>
      </c>
      <c r="CI574" s="81">
        <v>4</v>
      </c>
      <c r="CJ574" s="81" t="s">
        <v>437</v>
      </c>
      <c r="CK574" s="81" t="s">
        <v>2103</v>
      </c>
      <c r="CL574" s="81">
        <v>1506</v>
      </c>
      <c r="CN574" s="81" t="s">
        <v>761</v>
      </c>
      <c r="CO574" s="81" t="s">
        <v>762</v>
      </c>
      <c r="CP574" s="81">
        <v>8</v>
      </c>
      <c r="CQ574" s="81" t="s">
        <v>436</v>
      </c>
      <c r="CR574" s="81" t="s">
        <v>1152</v>
      </c>
      <c r="CS574" s="81">
        <v>1013</v>
      </c>
      <c r="CU574" s="136" t="s">
        <v>768</v>
      </c>
      <c r="CV574" s="136" t="s">
        <v>769</v>
      </c>
      <c r="CW574" s="137">
        <v>4</v>
      </c>
      <c r="CX574" s="136" t="s">
        <v>436</v>
      </c>
      <c r="CY574" s="136" t="s">
        <v>1165</v>
      </c>
      <c r="CZ574" s="138">
        <v>1531</v>
      </c>
      <c r="DB574" s="136" t="s">
        <v>2226</v>
      </c>
      <c r="DC574" s="136" t="s">
        <v>947</v>
      </c>
      <c r="DD574" s="137">
        <v>12</v>
      </c>
      <c r="DE574" s="136" t="s">
        <v>529</v>
      </c>
      <c r="DF574" s="136" t="s">
        <v>1867</v>
      </c>
      <c r="DG574" s="144">
        <v>1089</v>
      </c>
      <c r="DI574" s="136" t="s">
        <v>906</v>
      </c>
      <c r="DJ574" s="136" t="s">
        <v>907</v>
      </c>
      <c r="DK574" s="137">
        <v>6</v>
      </c>
      <c r="DL574" s="136" t="s">
        <v>437</v>
      </c>
      <c r="DM574" s="136" t="s">
        <v>1707</v>
      </c>
      <c r="DN574" s="144">
        <v>1110</v>
      </c>
    </row>
    <row r="575" spans="1:118" x14ac:dyDescent="0.25">
      <c r="A575" s="81" t="s">
        <v>782</v>
      </c>
      <c r="B575" s="81" t="s">
        <v>783</v>
      </c>
      <c r="C575" s="81">
        <v>24</v>
      </c>
      <c r="D575" s="81" t="s">
        <v>437</v>
      </c>
      <c r="E575" s="81" t="s">
        <v>1811</v>
      </c>
      <c r="F575" s="81">
        <v>1259</v>
      </c>
      <c r="H575" s="81" t="s">
        <v>847</v>
      </c>
      <c r="I575" s="81" t="s">
        <v>848</v>
      </c>
      <c r="J575" s="81">
        <v>6</v>
      </c>
      <c r="K575" s="81" t="s">
        <v>529</v>
      </c>
      <c r="L575" s="81" t="s">
        <v>1893</v>
      </c>
      <c r="M575" s="81">
        <v>1039</v>
      </c>
      <c r="O575" s="81" t="s">
        <v>981</v>
      </c>
      <c r="P575" s="81" t="s">
        <v>982</v>
      </c>
      <c r="Q575" s="81">
        <v>1</v>
      </c>
      <c r="R575" s="81" t="s">
        <v>436</v>
      </c>
      <c r="S575" s="81" t="s">
        <v>1739</v>
      </c>
      <c r="T575" s="81">
        <v>1475</v>
      </c>
      <c r="V575" s="81" t="s">
        <v>852</v>
      </c>
      <c r="W575" s="81" t="s">
        <v>853</v>
      </c>
      <c r="X575" s="81">
        <v>12</v>
      </c>
      <c r="Y575" s="81" t="s">
        <v>436</v>
      </c>
      <c r="Z575" s="81" t="s">
        <v>1197</v>
      </c>
      <c r="AA575" s="81">
        <v>1531</v>
      </c>
      <c r="AC575" s="81" t="s">
        <v>893</v>
      </c>
      <c r="AD575" s="81" t="s">
        <v>894</v>
      </c>
      <c r="AE575" s="81">
        <v>12</v>
      </c>
      <c r="AF575" s="81" t="s">
        <v>529</v>
      </c>
      <c r="AG575" s="81" t="s">
        <v>1681</v>
      </c>
      <c r="AH575" s="81">
        <v>1327</v>
      </c>
      <c r="AJ575" s="81" t="s">
        <v>862</v>
      </c>
      <c r="AK575" s="81" t="s">
        <v>863</v>
      </c>
      <c r="AL575" s="81">
        <v>4</v>
      </c>
      <c r="AM575" s="81" t="s">
        <v>529</v>
      </c>
      <c r="AN575" s="81" t="s">
        <v>1128</v>
      </c>
      <c r="AO575" s="81">
        <v>1031</v>
      </c>
      <c r="AQ575" s="81" t="s">
        <v>745</v>
      </c>
      <c r="AR575" s="81" t="s">
        <v>746</v>
      </c>
      <c r="AS575" s="81">
        <v>12</v>
      </c>
      <c r="AT575" s="81" t="s">
        <v>529</v>
      </c>
      <c r="AU575" s="81" t="s">
        <v>1139</v>
      </c>
      <c r="AV575" s="81">
        <v>1027</v>
      </c>
      <c r="AX575" s="81" t="s">
        <v>816</v>
      </c>
      <c r="AY575" s="81" t="s">
        <v>817</v>
      </c>
      <c r="AZ575" s="81">
        <v>24</v>
      </c>
      <c r="BA575" s="81" t="s">
        <v>437</v>
      </c>
      <c r="BB575" s="81" t="s">
        <v>1181</v>
      </c>
      <c r="BC575" s="81">
        <v>1044</v>
      </c>
      <c r="BE575" s="81" t="s">
        <v>880</v>
      </c>
      <c r="BF575" s="81" t="s">
        <v>881</v>
      </c>
      <c r="BG575" s="81">
        <v>4</v>
      </c>
      <c r="BH575" s="81" t="s">
        <v>436</v>
      </c>
      <c r="BI575" s="81" t="s">
        <v>1153</v>
      </c>
      <c r="BJ575" s="81">
        <v>1402</v>
      </c>
      <c r="BL575" s="81" t="s">
        <v>816</v>
      </c>
      <c r="BM575" s="81" t="s">
        <v>817</v>
      </c>
      <c r="BN575" s="81">
        <v>4</v>
      </c>
      <c r="BO575" s="81" t="s">
        <v>529</v>
      </c>
      <c r="BP575" s="81" t="s">
        <v>1133</v>
      </c>
      <c r="BQ575" s="81">
        <v>1023</v>
      </c>
      <c r="BS575" s="81" t="s">
        <v>816</v>
      </c>
      <c r="BT575" s="81" t="s">
        <v>817</v>
      </c>
      <c r="BU575" s="81">
        <v>2</v>
      </c>
      <c r="BV575" s="81" t="s">
        <v>529</v>
      </c>
      <c r="BW575" s="81" t="s">
        <v>1154</v>
      </c>
      <c r="BX575" s="81">
        <v>1439</v>
      </c>
      <c r="BZ575" s="81" t="s">
        <v>768</v>
      </c>
      <c r="CA575" s="81" t="s">
        <v>769</v>
      </c>
      <c r="CB575" s="81">
        <v>4</v>
      </c>
      <c r="CC575" s="81" t="s">
        <v>437</v>
      </c>
      <c r="CD575" s="81" t="s">
        <v>1813</v>
      </c>
      <c r="CE575" s="81">
        <v>1064</v>
      </c>
      <c r="CG575" s="81" t="s">
        <v>737</v>
      </c>
      <c r="CH575" s="81" t="s">
        <v>738</v>
      </c>
      <c r="CI575" s="81">
        <v>4</v>
      </c>
      <c r="CJ575" s="81" t="s">
        <v>437</v>
      </c>
      <c r="CK575" s="81" t="s">
        <v>2103</v>
      </c>
      <c r="CL575" s="81">
        <v>1506</v>
      </c>
      <c r="CN575" s="81" t="s">
        <v>735</v>
      </c>
      <c r="CO575" s="81" t="s">
        <v>736</v>
      </c>
      <c r="CP575" s="81">
        <v>3</v>
      </c>
      <c r="CQ575" s="81" t="s">
        <v>529</v>
      </c>
      <c r="CR575" s="81" t="s">
        <v>1192</v>
      </c>
      <c r="CS575" s="81">
        <v>1100</v>
      </c>
      <c r="CU575" s="136" t="s">
        <v>834</v>
      </c>
      <c r="CV575" s="136" t="s">
        <v>835</v>
      </c>
      <c r="CW575" s="137">
        <v>2</v>
      </c>
      <c r="CX575" s="136" t="s">
        <v>2152</v>
      </c>
      <c r="CY575" s="136" t="s">
        <v>2364</v>
      </c>
      <c r="CZ575" s="138">
        <v>1593</v>
      </c>
      <c r="DB575" s="136" t="s">
        <v>2226</v>
      </c>
      <c r="DC575" s="136" t="s">
        <v>947</v>
      </c>
      <c r="DD575" s="137">
        <v>12</v>
      </c>
      <c r="DE575" s="136" t="s">
        <v>437</v>
      </c>
      <c r="DF575" s="136" t="s">
        <v>1187</v>
      </c>
      <c r="DG575" s="144">
        <v>1003</v>
      </c>
      <c r="DI575" s="136" t="s">
        <v>906</v>
      </c>
      <c r="DJ575" s="136" t="s">
        <v>907</v>
      </c>
      <c r="DK575" s="137">
        <v>4</v>
      </c>
      <c r="DL575" s="136" t="s">
        <v>529</v>
      </c>
      <c r="DM575" s="136" t="s">
        <v>1100</v>
      </c>
      <c r="DN575" s="144">
        <v>1027</v>
      </c>
    </row>
    <row r="576" spans="1:118" x14ac:dyDescent="0.25">
      <c r="A576" s="81" t="s">
        <v>745</v>
      </c>
      <c r="B576" s="81" t="s">
        <v>746</v>
      </c>
      <c r="C576" s="81">
        <v>12</v>
      </c>
      <c r="D576" s="81" t="s">
        <v>437</v>
      </c>
      <c r="E576" s="81" t="s">
        <v>1811</v>
      </c>
      <c r="F576" s="81">
        <v>1259</v>
      </c>
      <c r="H576" s="81" t="s">
        <v>878</v>
      </c>
      <c r="I576" s="81" t="s">
        <v>879</v>
      </c>
      <c r="J576" s="81">
        <v>6</v>
      </c>
      <c r="K576" s="81" t="s">
        <v>529</v>
      </c>
      <c r="L576" s="81" t="s">
        <v>1893</v>
      </c>
      <c r="M576" s="81">
        <v>1039</v>
      </c>
      <c r="O576" s="81" t="s">
        <v>895</v>
      </c>
      <c r="P576" s="81" t="s">
        <v>896</v>
      </c>
      <c r="Q576" s="81">
        <v>12</v>
      </c>
      <c r="R576" s="81" t="s">
        <v>436</v>
      </c>
      <c r="S576" s="81" t="s">
        <v>1739</v>
      </c>
      <c r="T576" s="81">
        <v>1475</v>
      </c>
      <c r="V576" s="81" t="s">
        <v>852</v>
      </c>
      <c r="W576" s="81" t="s">
        <v>853</v>
      </c>
      <c r="X576" s="81">
        <v>12</v>
      </c>
      <c r="Y576" s="81" t="s">
        <v>436</v>
      </c>
      <c r="Z576" s="81" t="s">
        <v>1165</v>
      </c>
      <c r="AA576" s="81">
        <v>1531</v>
      </c>
      <c r="AC576" s="81" t="s">
        <v>893</v>
      </c>
      <c r="AD576" s="81" t="s">
        <v>894</v>
      </c>
      <c r="AE576" s="81">
        <v>12</v>
      </c>
      <c r="AF576" s="81" t="s">
        <v>436</v>
      </c>
      <c r="AG576" s="81" t="s">
        <v>1686</v>
      </c>
      <c r="AH576" s="81">
        <v>1237</v>
      </c>
      <c r="AJ576" s="81" t="s">
        <v>897</v>
      </c>
      <c r="AK576" s="81" t="s">
        <v>898</v>
      </c>
      <c r="AL576" s="81">
        <v>4</v>
      </c>
      <c r="AM576" s="81" t="s">
        <v>529</v>
      </c>
      <c r="AN576" s="81" t="s">
        <v>1128</v>
      </c>
      <c r="AO576" s="81">
        <v>1031</v>
      </c>
      <c r="AQ576" s="81" t="s">
        <v>785</v>
      </c>
      <c r="AR576" s="81" t="s">
        <v>786</v>
      </c>
      <c r="AS576" s="81">
        <v>12</v>
      </c>
      <c r="AT576" s="81" t="s">
        <v>529</v>
      </c>
      <c r="AU576" s="81" t="s">
        <v>1139</v>
      </c>
      <c r="AV576" s="81">
        <v>1027</v>
      </c>
      <c r="AX576" s="81" t="s">
        <v>816</v>
      </c>
      <c r="AY576" s="81" t="s">
        <v>817</v>
      </c>
      <c r="AZ576" s="81">
        <v>8</v>
      </c>
      <c r="BA576" s="81" t="s">
        <v>436</v>
      </c>
      <c r="BB576" s="81" t="s">
        <v>1108</v>
      </c>
      <c r="BC576" s="81">
        <v>1240</v>
      </c>
      <c r="BE576" s="81" t="s">
        <v>770</v>
      </c>
      <c r="BF576" s="81" t="s">
        <v>771</v>
      </c>
      <c r="BG576" s="81">
        <v>4</v>
      </c>
      <c r="BH576" s="81" t="s">
        <v>436</v>
      </c>
      <c r="BI576" s="81" t="s">
        <v>1153</v>
      </c>
      <c r="BJ576" s="81">
        <v>1402</v>
      </c>
      <c r="BL576" s="81" t="s">
        <v>800</v>
      </c>
      <c r="BM576" s="81" t="s">
        <v>801</v>
      </c>
      <c r="BN576" s="81">
        <v>2</v>
      </c>
      <c r="BO576" s="81" t="s">
        <v>529</v>
      </c>
      <c r="BP576" s="81" t="s">
        <v>1702</v>
      </c>
      <c r="BQ576" s="81">
        <v>1199</v>
      </c>
      <c r="BS576" s="81" t="s">
        <v>928</v>
      </c>
      <c r="BT576" s="81" t="s">
        <v>929</v>
      </c>
      <c r="BU576" s="81">
        <v>4</v>
      </c>
      <c r="BV576" s="81" t="s">
        <v>529</v>
      </c>
      <c r="BW576" s="81" t="s">
        <v>2190</v>
      </c>
      <c r="BX576" s="81">
        <v>1021</v>
      </c>
      <c r="BZ576" s="81" t="s">
        <v>772</v>
      </c>
      <c r="CA576" s="81" t="s">
        <v>773</v>
      </c>
      <c r="CB576" s="81">
        <v>8</v>
      </c>
      <c r="CC576" s="81" t="s">
        <v>437</v>
      </c>
      <c r="CD576" s="81" t="s">
        <v>1813</v>
      </c>
      <c r="CE576" s="81">
        <v>1064</v>
      </c>
      <c r="CG576" s="81" t="s">
        <v>755</v>
      </c>
      <c r="CH576" s="81" t="s">
        <v>756</v>
      </c>
      <c r="CI576" s="81">
        <v>36</v>
      </c>
      <c r="CJ576" s="81" t="s">
        <v>529</v>
      </c>
      <c r="CK576" s="81" t="s">
        <v>1168</v>
      </c>
      <c r="CL576" s="81">
        <v>1001</v>
      </c>
      <c r="CN576" s="81" t="s">
        <v>802</v>
      </c>
      <c r="CO576" s="81" t="s">
        <v>803</v>
      </c>
      <c r="CP576" s="81">
        <v>2</v>
      </c>
      <c r="CQ576" s="81" t="s">
        <v>529</v>
      </c>
      <c r="CR576" s="81" t="s">
        <v>1681</v>
      </c>
      <c r="CS576" s="81">
        <v>1327</v>
      </c>
      <c r="CU576" s="136" t="s">
        <v>842</v>
      </c>
      <c r="CV576" s="136" t="s">
        <v>843</v>
      </c>
      <c r="CW576" s="137">
        <v>2</v>
      </c>
      <c r="CX576" s="136" t="s">
        <v>2152</v>
      </c>
      <c r="CY576" s="136" t="s">
        <v>2364</v>
      </c>
      <c r="CZ576" s="138">
        <v>1593</v>
      </c>
      <c r="DB576" s="136" t="s">
        <v>2226</v>
      </c>
      <c r="DC576" s="136" t="s">
        <v>947</v>
      </c>
      <c r="DD576" s="137">
        <v>12</v>
      </c>
      <c r="DE576" s="136" t="s">
        <v>436</v>
      </c>
      <c r="DF576" s="136" t="s">
        <v>1762</v>
      </c>
      <c r="DG576" s="144">
        <v>1475</v>
      </c>
      <c r="DI576" s="136" t="s">
        <v>906</v>
      </c>
      <c r="DJ576" s="136" t="s">
        <v>907</v>
      </c>
      <c r="DK576" s="137">
        <v>2</v>
      </c>
      <c r="DL576" s="136" t="s">
        <v>436</v>
      </c>
      <c r="DM576" s="136" t="s">
        <v>1143</v>
      </c>
      <c r="DN576" s="144">
        <v>1223</v>
      </c>
    </row>
    <row r="577" spans="1:118" x14ac:dyDescent="0.25">
      <c r="A577" s="81" t="s">
        <v>747</v>
      </c>
      <c r="B577" s="81" t="s">
        <v>748</v>
      </c>
      <c r="C577" s="81">
        <v>12</v>
      </c>
      <c r="D577" s="81" t="s">
        <v>437</v>
      </c>
      <c r="E577" s="81" t="s">
        <v>1811</v>
      </c>
      <c r="F577" s="81">
        <v>1259</v>
      </c>
      <c r="H577" s="81" t="s">
        <v>906</v>
      </c>
      <c r="I577" s="81" t="s">
        <v>907</v>
      </c>
      <c r="J577" s="81">
        <v>4</v>
      </c>
      <c r="K577" s="81" t="s">
        <v>529</v>
      </c>
      <c r="L577" s="81" t="s">
        <v>1893</v>
      </c>
      <c r="M577" s="81">
        <v>1039</v>
      </c>
      <c r="O577" s="81" t="s">
        <v>1060</v>
      </c>
      <c r="P577" s="81" t="s">
        <v>787</v>
      </c>
      <c r="Q577" s="81">
        <v>12</v>
      </c>
      <c r="R577" s="81" t="s">
        <v>436</v>
      </c>
      <c r="S577" s="81" t="s">
        <v>1739</v>
      </c>
      <c r="T577" s="81">
        <v>1475</v>
      </c>
      <c r="V577" s="81" t="s">
        <v>973</v>
      </c>
      <c r="W577" s="81" t="s">
        <v>974</v>
      </c>
      <c r="X577" s="81">
        <v>12</v>
      </c>
      <c r="Y577" s="81" t="s">
        <v>436</v>
      </c>
      <c r="Z577" s="81" t="s">
        <v>1197</v>
      </c>
      <c r="AA577" s="81">
        <v>1531</v>
      </c>
      <c r="AC577" s="81" t="s">
        <v>924</v>
      </c>
      <c r="AD577" s="81" t="s">
        <v>925</v>
      </c>
      <c r="AE577" s="81">
        <v>12</v>
      </c>
      <c r="AF577" s="81" t="s">
        <v>436</v>
      </c>
      <c r="AG577" s="81" t="s">
        <v>1144</v>
      </c>
      <c r="AH577" s="81">
        <v>1442</v>
      </c>
      <c r="AJ577" s="81" t="s">
        <v>768</v>
      </c>
      <c r="AK577" s="81" t="s">
        <v>769</v>
      </c>
      <c r="AL577" s="81">
        <v>4</v>
      </c>
      <c r="AM577" s="81" t="s">
        <v>529</v>
      </c>
      <c r="AN577" s="81" t="s">
        <v>1128</v>
      </c>
      <c r="AO577" s="81">
        <v>1031</v>
      </c>
      <c r="AQ577" s="81" t="s">
        <v>940</v>
      </c>
      <c r="AR577" s="81" t="s">
        <v>941</v>
      </c>
      <c r="AS577" s="81">
        <v>12</v>
      </c>
      <c r="AT577" s="81" t="s">
        <v>436</v>
      </c>
      <c r="AU577" s="81" t="s">
        <v>1872</v>
      </c>
      <c r="AV577" s="81">
        <v>1133</v>
      </c>
      <c r="AX577" s="81" t="s">
        <v>816</v>
      </c>
      <c r="AY577" s="81" t="s">
        <v>817</v>
      </c>
      <c r="AZ577" s="81">
        <v>8</v>
      </c>
      <c r="BA577" s="81" t="s">
        <v>529</v>
      </c>
      <c r="BB577" s="81" t="s">
        <v>1118</v>
      </c>
      <c r="BC577" s="81">
        <v>1063</v>
      </c>
      <c r="BE577" s="81" t="s">
        <v>812</v>
      </c>
      <c r="BF577" s="81" t="s">
        <v>813</v>
      </c>
      <c r="BG577" s="81">
        <v>4</v>
      </c>
      <c r="BH577" s="81" t="s">
        <v>436</v>
      </c>
      <c r="BI577" s="81" t="s">
        <v>1153</v>
      </c>
      <c r="BJ577" s="81">
        <v>1402</v>
      </c>
      <c r="BL577" s="81" t="s">
        <v>770</v>
      </c>
      <c r="BM577" s="81" t="s">
        <v>771</v>
      </c>
      <c r="BN577" s="81">
        <v>2</v>
      </c>
      <c r="BO577" s="81" t="s">
        <v>529</v>
      </c>
      <c r="BP577" s="81" t="s">
        <v>1694</v>
      </c>
      <c r="BQ577" s="81">
        <v>1504</v>
      </c>
      <c r="BS577" s="81" t="s">
        <v>887</v>
      </c>
      <c r="BT577" s="81" t="s">
        <v>888</v>
      </c>
      <c r="BU577" s="81">
        <v>4</v>
      </c>
      <c r="BV577" s="81" t="s">
        <v>436</v>
      </c>
      <c r="BW577" s="81" t="s">
        <v>1124</v>
      </c>
      <c r="BX577" s="81">
        <v>1013</v>
      </c>
      <c r="BZ577" s="81" t="s">
        <v>954</v>
      </c>
      <c r="CA577" s="81" t="s">
        <v>955</v>
      </c>
      <c r="CB577" s="81">
        <v>2</v>
      </c>
      <c r="CC577" s="81" t="s">
        <v>529</v>
      </c>
      <c r="CD577" s="81" t="s">
        <v>1115</v>
      </c>
      <c r="CE577" s="81">
        <v>1487</v>
      </c>
      <c r="CG577" s="81" t="s">
        <v>878</v>
      </c>
      <c r="CH577" s="81" t="s">
        <v>879</v>
      </c>
      <c r="CI577" s="81">
        <v>12</v>
      </c>
      <c r="CJ577" s="81" t="s">
        <v>529</v>
      </c>
      <c r="CK577" s="81" t="s">
        <v>1168</v>
      </c>
      <c r="CL577" s="81">
        <v>1001</v>
      </c>
      <c r="CN577" s="81" t="s">
        <v>899</v>
      </c>
      <c r="CO577" s="81" t="s">
        <v>900</v>
      </c>
      <c r="CP577" s="81">
        <v>2</v>
      </c>
      <c r="CQ577" s="81" t="s">
        <v>436</v>
      </c>
      <c r="CR577" s="81" t="s">
        <v>1152</v>
      </c>
      <c r="CS577" s="81">
        <v>1013</v>
      </c>
      <c r="CU577" s="136" t="s">
        <v>733</v>
      </c>
      <c r="CV577" s="136" t="s">
        <v>734</v>
      </c>
      <c r="CW577" s="137">
        <v>4</v>
      </c>
      <c r="CX577" s="136" t="s">
        <v>436</v>
      </c>
      <c r="CY577" s="136" t="s">
        <v>2221</v>
      </c>
      <c r="CZ577" s="138">
        <v>1392</v>
      </c>
      <c r="DB577" s="136" t="s">
        <v>2226</v>
      </c>
      <c r="DC577" s="136" t="s">
        <v>947</v>
      </c>
      <c r="DD577" s="137">
        <v>12</v>
      </c>
      <c r="DE577" s="136" t="s">
        <v>529</v>
      </c>
      <c r="DF577" s="136" t="s">
        <v>1169</v>
      </c>
      <c r="DG577" s="144">
        <v>1440</v>
      </c>
      <c r="DI577" s="136" t="s">
        <v>770</v>
      </c>
      <c r="DJ577" s="136" t="s">
        <v>771</v>
      </c>
      <c r="DK577" s="137">
        <v>2</v>
      </c>
      <c r="DL577" s="136" t="s">
        <v>529</v>
      </c>
      <c r="DM577" s="136" t="s">
        <v>1727</v>
      </c>
      <c r="DN577" s="144">
        <v>1219</v>
      </c>
    </row>
    <row r="578" spans="1:118" x14ac:dyDescent="0.25">
      <c r="A578" s="81" t="s">
        <v>899</v>
      </c>
      <c r="B578" s="81" t="s">
        <v>900</v>
      </c>
      <c r="C578" s="81">
        <v>2</v>
      </c>
      <c r="D578" s="81" t="s">
        <v>437</v>
      </c>
      <c r="E578" s="81" t="s">
        <v>1811</v>
      </c>
      <c r="F578" s="81">
        <v>1259</v>
      </c>
      <c r="H578" s="81" t="s">
        <v>871</v>
      </c>
      <c r="I578" s="81" t="s">
        <v>872</v>
      </c>
      <c r="J578" s="81">
        <v>6</v>
      </c>
      <c r="K578" s="81" t="s">
        <v>529</v>
      </c>
      <c r="L578" s="81" t="s">
        <v>1100</v>
      </c>
      <c r="M578" s="81">
        <v>1027</v>
      </c>
      <c r="O578" s="81" t="s">
        <v>1026</v>
      </c>
      <c r="P578" s="81" t="s">
        <v>1027</v>
      </c>
      <c r="Q578" s="81">
        <v>12</v>
      </c>
      <c r="R578" s="81" t="s">
        <v>436</v>
      </c>
      <c r="S578" s="81" t="s">
        <v>1739</v>
      </c>
      <c r="T578" s="81">
        <v>1475</v>
      </c>
      <c r="V578" s="81" t="s">
        <v>973</v>
      </c>
      <c r="W578" s="81" t="s">
        <v>974</v>
      </c>
      <c r="X578" s="81">
        <v>12</v>
      </c>
      <c r="Y578" s="81" t="s">
        <v>436</v>
      </c>
      <c r="Z578" s="81" t="s">
        <v>1165</v>
      </c>
      <c r="AA578" s="81">
        <v>1531</v>
      </c>
      <c r="AC578" s="81" t="s">
        <v>761</v>
      </c>
      <c r="AD578" s="81" t="s">
        <v>762</v>
      </c>
      <c r="AE578" s="81">
        <v>4</v>
      </c>
      <c r="AF578" s="81" t="s">
        <v>436</v>
      </c>
      <c r="AG578" s="81" t="s">
        <v>1152</v>
      </c>
      <c r="AH578" s="81">
        <v>1013</v>
      </c>
      <c r="AJ578" s="81" t="s">
        <v>873</v>
      </c>
      <c r="AK578" s="81" t="s">
        <v>874</v>
      </c>
      <c r="AL578" s="81">
        <v>4</v>
      </c>
      <c r="AM578" s="81" t="s">
        <v>529</v>
      </c>
      <c r="AN578" s="81" t="s">
        <v>1128</v>
      </c>
      <c r="AO578" s="81">
        <v>1031</v>
      </c>
      <c r="AQ578" s="81" t="s">
        <v>729</v>
      </c>
      <c r="AR578" s="81" t="s">
        <v>730</v>
      </c>
      <c r="AS578" s="81">
        <v>4</v>
      </c>
      <c r="AT578" s="81" t="s">
        <v>436</v>
      </c>
      <c r="AU578" s="81" t="s">
        <v>1872</v>
      </c>
      <c r="AV578" s="81">
        <v>1133</v>
      </c>
      <c r="AX578" s="81" t="s">
        <v>816</v>
      </c>
      <c r="AY578" s="81" t="s">
        <v>817</v>
      </c>
      <c r="AZ578" s="81">
        <v>4</v>
      </c>
      <c r="BA578" s="81" t="s">
        <v>436</v>
      </c>
      <c r="BB578" s="81" t="s">
        <v>1145</v>
      </c>
      <c r="BC578" s="81">
        <v>1274</v>
      </c>
      <c r="BE578" s="81" t="s">
        <v>745</v>
      </c>
      <c r="BF578" s="81" t="s">
        <v>746</v>
      </c>
      <c r="BG578" s="81">
        <v>12</v>
      </c>
      <c r="BH578" s="81" t="s">
        <v>436</v>
      </c>
      <c r="BI578" s="81" t="s">
        <v>1153</v>
      </c>
      <c r="BJ578" s="81">
        <v>1402</v>
      </c>
      <c r="BL578" s="81" t="s">
        <v>864</v>
      </c>
      <c r="BM578" s="81" t="s">
        <v>865</v>
      </c>
      <c r="BN578" s="81">
        <v>4</v>
      </c>
      <c r="BO578" s="81" t="s">
        <v>436</v>
      </c>
      <c r="BP578" s="81" t="s">
        <v>1122</v>
      </c>
      <c r="BQ578" s="81">
        <v>1213</v>
      </c>
      <c r="BS578" s="81" t="s">
        <v>2323</v>
      </c>
      <c r="BT578" s="81" t="s">
        <v>851</v>
      </c>
      <c r="BU578" s="81">
        <v>2</v>
      </c>
      <c r="BV578" s="81" t="s">
        <v>529</v>
      </c>
      <c r="BW578" s="81" t="s">
        <v>2190</v>
      </c>
      <c r="BX578" s="81">
        <v>1021</v>
      </c>
      <c r="BZ578" s="81" t="s">
        <v>873</v>
      </c>
      <c r="CA578" s="81" t="s">
        <v>874</v>
      </c>
      <c r="CB578" s="81">
        <v>2</v>
      </c>
      <c r="CC578" s="81" t="s">
        <v>529</v>
      </c>
      <c r="CD578" s="81" t="s">
        <v>1115</v>
      </c>
      <c r="CE578" s="81">
        <v>1487</v>
      </c>
      <c r="CG578" s="81" t="s">
        <v>743</v>
      </c>
      <c r="CH578" s="81" t="s">
        <v>744</v>
      </c>
      <c r="CI578" s="81">
        <v>12</v>
      </c>
      <c r="CJ578" s="81" t="s">
        <v>529</v>
      </c>
      <c r="CK578" s="81" t="s">
        <v>1168</v>
      </c>
      <c r="CL578" s="81">
        <v>1001</v>
      </c>
      <c r="CN578" s="81" t="s">
        <v>792</v>
      </c>
      <c r="CO578" s="81" t="s">
        <v>793</v>
      </c>
      <c r="CP578" s="81">
        <v>2</v>
      </c>
      <c r="CQ578" s="81" t="s">
        <v>436</v>
      </c>
      <c r="CR578" s="81" t="s">
        <v>1152</v>
      </c>
      <c r="CS578" s="81">
        <v>1013</v>
      </c>
      <c r="CU578" s="136" t="s">
        <v>1041</v>
      </c>
      <c r="CV578" s="136" t="s">
        <v>756</v>
      </c>
      <c r="CW578" s="137">
        <v>24</v>
      </c>
      <c r="CX578" s="136" t="s">
        <v>2152</v>
      </c>
      <c r="CY578" s="136" t="s">
        <v>2364</v>
      </c>
      <c r="CZ578" s="138">
        <v>1593</v>
      </c>
      <c r="DB578" s="136" t="s">
        <v>2226</v>
      </c>
      <c r="DC578" s="136" t="s">
        <v>947</v>
      </c>
      <c r="DD578" s="137">
        <v>12</v>
      </c>
      <c r="DE578" s="136" t="s">
        <v>436</v>
      </c>
      <c r="DF578" s="136" t="s">
        <v>2198</v>
      </c>
      <c r="DG578" s="144">
        <v>1587</v>
      </c>
      <c r="DI578" s="136" t="s">
        <v>770</v>
      </c>
      <c r="DJ578" s="136" t="s">
        <v>771</v>
      </c>
      <c r="DK578" s="137">
        <v>4</v>
      </c>
      <c r="DL578" s="136" t="s">
        <v>529</v>
      </c>
      <c r="DM578" s="136" t="s">
        <v>1169</v>
      </c>
      <c r="DN578" s="144">
        <v>1440</v>
      </c>
    </row>
    <row r="579" spans="1:118" x14ac:dyDescent="0.25">
      <c r="A579" s="81" t="s">
        <v>794</v>
      </c>
      <c r="B579" s="81" t="s">
        <v>795</v>
      </c>
      <c r="C579" s="81">
        <v>2</v>
      </c>
      <c r="D579" s="81" t="s">
        <v>437</v>
      </c>
      <c r="E579" s="81" t="s">
        <v>1811</v>
      </c>
      <c r="F579" s="81">
        <v>1259</v>
      </c>
      <c r="H579" s="81" t="s">
        <v>864</v>
      </c>
      <c r="I579" s="81" t="s">
        <v>865</v>
      </c>
      <c r="J579" s="81">
        <v>4</v>
      </c>
      <c r="K579" s="81" t="s">
        <v>529</v>
      </c>
      <c r="L579" s="81" t="s">
        <v>1100</v>
      </c>
      <c r="M579" s="81">
        <v>1027</v>
      </c>
      <c r="O579" s="81" t="s">
        <v>965</v>
      </c>
      <c r="P579" s="81" t="s">
        <v>966</v>
      </c>
      <c r="Q579" s="81">
        <v>12</v>
      </c>
      <c r="R579" s="81" t="s">
        <v>436</v>
      </c>
      <c r="S579" s="81" t="s">
        <v>1739</v>
      </c>
      <c r="T579" s="81">
        <v>1475</v>
      </c>
      <c r="V579" s="81" t="s">
        <v>1041</v>
      </c>
      <c r="W579" s="81" t="s">
        <v>1042</v>
      </c>
      <c r="X579" s="81">
        <v>12</v>
      </c>
      <c r="Y579" s="81" t="s">
        <v>436</v>
      </c>
      <c r="Z579" s="81" t="s">
        <v>1197</v>
      </c>
      <c r="AA579" s="81">
        <v>1531</v>
      </c>
      <c r="AC579" s="81" t="s">
        <v>899</v>
      </c>
      <c r="AD579" s="81" t="s">
        <v>900</v>
      </c>
      <c r="AE579" s="81">
        <v>1</v>
      </c>
      <c r="AF579" s="81" t="s">
        <v>436</v>
      </c>
      <c r="AG579" s="81" t="s">
        <v>1123</v>
      </c>
      <c r="AH579" s="81">
        <v>1392</v>
      </c>
      <c r="AJ579" s="81" t="s">
        <v>770</v>
      </c>
      <c r="AK579" s="81" t="s">
        <v>771</v>
      </c>
      <c r="AL579" s="81">
        <v>6</v>
      </c>
      <c r="AM579" s="81" t="s">
        <v>529</v>
      </c>
      <c r="AN579" s="81" t="s">
        <v>1128</v>
      </c>
      <c r="AO579" s="81">
        <v>1031</v>
      </c>
      <c r="AQ579" s="81" t="s">
        <v>745</v>
      </c>
      <c r="AR579" s="81" t="s">
        <v>746</v>
      </c>
      <c r="AS579" s="81">
        <v>24</v>
      </c>
      <c r="AT579" s="81" t="s">
        <v>436</v>
      </c>
      <c r="AU579" s="81" t="s">
        <v>1872</v>
      </c>
      <c r="AV579" s="81">
        <v>1133</v>
      </c>
      <c r="AX579" s="81" t="s">
        <v>816</v>
      </c>
      <c r="AY579" s="81" t="s">
        <v>817</v>
      </c>
      <c r="AZ579" s="81">
        <v>10</v>
      </c>
      <c r="BA579" s="81" t="s">
        <v>529</v>
      </c>
      <c r="BB579" s="81" t="s">
        <v>1172</v>
      </c>
      <c r="BC579" s="81">
        <v>1472</v>
      </c>
      <c r="BE579" s="81" t="s">
        <v>899</v>
      </c>
      <c r="BF579" s="81" t="s">
        <v>900</v>
      </c>
      <c r="BG579" s="81">
        <v>1</v>
      </c>
      <c r="BH579" s="81" t="s">
        <v>436</v>
      </c>
      <c r="BI579" s="81" t="s">
        <v>1153</v>
      </c>
      <c r="BJ579" s="81">
        <v>1402</v>
      </c>
      <c r="BL579" s="81" t="s">
        <v>864</v>
      </c>
      <c r="BM579" s="81" t="s">
        <v>865</v>
      </c>
      <c r="BN579" s="81">
        <v>4</v>
      </c>
      <c r="BO579" s="81" t="s">
        <v>529</v>
      </c>
      <c r="BP579" s="81" t="s">
        <v>1750</v>
      </c>
      <c r="BQ579" s="81">
        <v>1501</v>
      </c>
      <c r="BS579" s="81" t="s">
        <v>755</v>
      </c>
      <c r="BT579" s="81" t="s">
        <v>756</v>
      </c>
      <c r="BU579" s="81">
        <v>12</v>
      </c>
      <c r="BV579" s="81" t="s">
        <v>529</v>
      </c>
      <c r="BW579" s="81" t="s">
        <v>2190</v>
      </c>
      <c r="BX579" s="81">
        <v>1021</v>
      </c>
      <c r="BZ579" s="81" t="s">
        <v>796</v>
      </c>
      <c r="CA579" s="81" t="s">
        <v>797</v>
      </c>
      <c r="CB579" s="81">
        <v>2</v>
      </c>
      <c r="CC579" s="81" t="s">
        <v>529</v>
      </c>
      <c r="CD579" s="81" t="s">
        <v>1115</v>
      </c>
      <c r="CE579" s="81">
        <v>1487</v>
      </c>
      <c r="CG579" s="81" t="s">
        <v>1034</v>
      </c>
      <c r="CH579" s="81" t="s">
        <v>987</v>
      </c>
      <c r="CI579" s="81">
        <v>36</v>
      </c>
      <c r="CJ579" s="81" t="s">
        <v>529</v>
      </c>
      <c r="CK579" s="81" t="s">
        <v>1168</v>
      </c>
      <c r="CL579" s="81">
        <v>1001</v>
      </c>
      <c r="CN579" s="81" t="s">
        <v>796</v>
      </c>
      <c r="CO579" s="81" t="s">
        <v>797</v>
      </c>
      <c r="CP579" s="81">
        <v>2</v>
      </c>
      <c r="CQ579" s="81" t="s">
        <v>436</v>
      </c>
      <c r="CR579" s="81" t="s">
        <v>1152</v>
      </c>
      <c r="CS579" s="81">
        <v>1013</v>
      </c>
      <c r="CU579" s="136" t="s">
        <v>887</v>
      </c>
      <c r="CV579" s="136" t="s">
        <v>888</v>
      </c>
      <c r="CW579" s="137">
        <v>4</v>
      </c>
      <c r="CX579" s="136" t="s">
        <v>2152</v>
      </c>
      <c r="CY579" s="136" t="s">
        <v>2364</v>
      </c>
      <c r="CZ579" s="138">
        <v>1593</v>
      </c>
      <c r="DB579" s="136" t="s">
        <v>2226</v>
      </c>
      <c r="DC579" s="136" t="s">
        <v>947</v>
      </c>
      <c r="DD579" s="137">
        <v>12</v>
      </c>
      <c r="DE579" s="136" t="s">
        <v>529</v>
      </c>
      <c r="DF579" s="136" t="s">
        <v>1139</v>
      </c>
      <c r="DG579" s="144">
        <v>1027</v>
      </c>
      <c r="DI579" s="136" t="s">
        <v>770</v>
      </c>
      <c r="DJ579" s="136" t="s">
        <v>771</v>
      </c>
      <c r="DK579" s="137">
        <v>4</v>
      </c>
      <c r="DL579" s="136" t="s">
        <v>529</v>
      </c>
      <c r="DM579" s="136" t="s">
        <v>1120</v>
      </c>
      <c r="DN579" s="144">
        <v>1020</v>
      </c>
    </row>
    <row r="580" spans="1:118" x14ac:dyDescent="0.25">
      <c r="A580" s="81" t="s">
        <v>834</v>
      </c>
      <c r="B580" s="81" t="s">
        <v>835</v>
      </c>
      <c r="C580" s="81">
        <v>2</v>
      </c>
      <c r="D580" s="81" t="s">
        <v>437</v>
      </c>
      <c r="E580" s="81" t="s">
        <v>1811</v>
      </c>
      <c r="F580" s="81">
        <v>1259</v>
      </c>
      <c r="H580" s="81" t="s">
        <v>1041</v>
      </c>
      <c r="I580" s="81" t="s">
        <v>1042</v>
      </c>
      <c r="J580" s="81">
        <v>12</v>
      </c>
      <c r="K580" s="81" t="s">
        <v>529</v>
      </c>
      <c r="L580" s="81" t="s">
        <v>1100</v>
      </c>
      <c r="M580" s="81">
        <v>1027</v>
      </c>
      <c r="O580" s="81" t="s">
        <v>2320</v>
      </c>
      <c r="P580" s="81" t="s">
        <v>1059</v>
      </c>
      <c r="Q580" s="81">
        <v>12</v>
      </c>
      <c r="R580" s="81" t="s">
        <v>436</v>
      </c>
      <c r="S580" s="81" t="s">
        <v>1739</v>
      </c>
      <c r="T580" s="81">
        <v>1475</v>
      </c>
      <c r="V580" s="81" t="s">
        <v>2269</v>
      </c>
      <c r="W580" s="81" t="s">
        <v>767</v>
      </c>
      <c r="X580" s="81">
        <v>2</v>
      </c>
      <c r="Y580" s="81" t="s">
        <v>436</v>
      </c>
      <c r="Z580" s="81" t="s">
        <v>1197</v>
      </c>
      <c r="AA580" s="81">
        <v>1531</v>
      </c>
      <c r="AC580" s="81" t="s">
        <v>785</v>
      </c>
      <c r="AD580" s="81" t="s">
        <v>786</v>
      </c>
      <c r="AE580" s="81">
        <v>12</v>
      </c>
      <c r="AF580" s="81" t="s">
        <v>436</v>
      </c>
      <c r="AG580" s="81" t="s">
        <v>1152</v>
      </c>
      <c r="AH580" s="81">
        <v>1013</v>
      </c>
      <c r="AJ580" s="81" t="s">
        <v>820</v>
      </c>
      <c r="AK580" s="81" t="s">
        <v>821</v>
      </c>
      <c r="AL580" s="81">
        <v>8</v>
      </c>
      <c r="AM580" s="81" t="s">
        <v>529</v>
      </c>
      <c r="AN580" s="81" t="s">
        <v>1128</v>
      </c>
      <c r="AO580" s="81">
        <v>1031</v>
      </c>
      <c r="AQ580" s="81" t="s">
        <v>810</v>
      </c>
      <c r="AR580" s="81" t="s">
        <v>811</v>
      </c>
      <c r="AS580" s="81">
        <v>2</v>
      </c>
      <c r="AT580" s="81" t="s">
        <v>436</v>
      </c>
      <c r="AU580" s="81" t="s">
        <v>2059</v>
      </c>
      <c r="AV580" s="81">
        <v>1551</v>
      </c>
      <c r="AX580" s="81" t="s">
        <v>816</v>
      </c>
      <c r="AY580" s="81" t="s">
        <v>817</v>
      </c>
      <c r="AZ580" s="81">
        <v>4</v>
      </c>
      <c r="BA580" s="81" t="s">
        <v>529</v>
      </c>
      <c r="BB580" s="81" t="s">
        <v>1712</v>
      </c>
      <c r="BC580" s="81">
        <v>1458</v>
      </c>
      <c r="BE580" s="81" t="s">
        <v>800</v>
      </c>
      <c r="BF580" s="81" t="s">
        <v>801</v>
      </c>
      <c r="BG580" s="81">
        <v>1</v>
      </c>
      <c r="BH580" s="81" t="s">
        <v>436</v>
      </c>
      <c r="BI580" s="81" t="s">
        <v>1153</v>
      </c>
      <c r="BJ580" s="81">
        <v>1402</v>
      </c>
      <c r="BL580" s="81" t="s">
        <v>948</v>
      </c>
      <c r="BM580" s="81" t="s">
        <v>949</v>
      </c>
      <c r="BN580" s="81">
        <v>2</v>
      </c>
      <c r="BO580" s="81" t="s">
        <v>529</v>
      </c>
      <c r="BP580" s="81" t="s">
        <v>1694</v>
      </c>
      <c r="BQ580" s="81">
        <v>1504</v>
      </c>
      <c r="BS580" s="81" t="s">
        <v>755</v>
      </c>
      <c r="BT580" s="81" t="s">
        <v>756</v>
      </c>
      <c r="BU580" s="81">
        <v>12</v>
      </c>
      <c r="BV580" s="81" t="s">
        <v>437</v>
      </c>
      <c r="BW580" s="81" t="s">
        <v>2191</v>
      </c>
      <c r="BX580" s="81">
        <v>1247</v>
      </c>
      <c r="BZ580" s="81" t="s">
        <v>753</v>
      </c>
      <c r="CA580" s="81" t="s">
        <v>754</v>
      </c>
      <c r="CB580" s="81">
        <v>12</v>
      </c>
      <c r="CC580" s="81" t="s">
        <v>436</v>
      </c>
      <c r="CD580" s="81" t="s">
        <v>1179</v>
      </c>
      <c r="CE580" s="81">
        <v>1195</v>
      </c>
      <c r="CG580" s="81" t="s">
        <v>745</v>
      </c>
      <c r="CH580" s="81" t="s">
        <v>746</v>
      </c>
      <c r="CI580" s="81">
        <v>12</v>
      </c>
      <c r="CJ580" s="81" t="s">
        <v>529</v>
      </c>
      <c r="CK580" s="81" t="s">
        <v>1168</v>
      </c>
      <c r="CL580" s="81">
        <v>1001</v>
      </c>
      <c r="CN580" s="81" t="s">
        <v>930</v>
      </c>
      <c r="CO580" s="81" t="s">
        <v>931</v>
      </c>
      <c r="CP580" s="81">
        <v>4</v>
      </c>
      <c r="CQ580" s="81" t="s">
        <v>529</v>
      </c>
      <c r="CR580" s="81" t="s">
        <v>1192</v>
      </c>
      <c r="CS580" s="81">
        <v>1100</v>
      </c>
      <c r="CU580" s="136" t="s">
        <v>902</v>
      </c>
      <c r="CV580" s="136" t="s">
        <v>903</v>
      </c>
      <c r="CW580" s="137">
        <v>4</v>
      </c>
      <c r="CX580" s="136" t="s">
        <v>2152</v>
      </c>
      <c r="CY580" s="136" t="s">
        <v>2364</v>
      </c>
      <c r="CZ580" s="138">
        <v>1593</v>
      </c>
      <c r="DB580" s="136" t="s">
        <v>2226</v>
      </c>
      <c r="DC580" s="136" t="s">
        <v>947</v>
      </c>
      <c r="DD580" s="137">
        <v>12</v>
      </c>
      <c r="DE580" s="136" t="s">
        <v>529</v>
      </c>
      <c r="DF580" s="136" t="s">
        <v>1100</v>
      </c>
      <c r="DG580" s="144">
        <v>1027</v>
      </c>
      <c r="DI580" s="136" t="s">
        <v>770</v>
      </c>
      <c r="DJ580" s="136" t="s">
        <v>771</v>
      </c>
      <c r="DK580" s="137">
        <v>4</v>
      </c>
      <c r="DL580" s="136" t="s">
        <v>436</v>
      </c>
      <c r="DM580" s="136" t="s">
        <v>1143</v>
      </c>
      <c r="DN580" s="144">
        <v>1223</v>
      </c>
    </row>
    <row r="581" spans="1:118" x14ac:dyDescent="0.25">
      <c r="A581" s="81" t="s">
        <v>796</v>
      </c>
      <c r="B581" s="81" t="s">
        <v>797</v>
      </c>
      <c r="C581" s="81">
        <v>2</v>
      </c>
      <c r="D581" s="81" t="s">
        <v>437</v>
      </c>
      <c r="E581" s="81" t="s">
        <v>1811</v>
      </c>
      <c r="F581" s="81">
        <v>1259</v>
      </c>
      <c r="H581" s="81" t="s">
        <v>869</v>
      </c>
      <c r="I581" s="81" t="s">
        <v>870</v>
      </c>
      <c r="J581" s="81">
        <v>12</v>
      </c>
      <c r="K581" s="81" t="s">
        <v>529</v>
      </c>
      <c r="L581" s="81" t="s">
        <v>1100</v>
      </c>
      <c r="M581" s="81">
        <v>1027</v>
      </c>
      <c r="O581" s="81" t="s">
        <v>1790</v>
      </c>
      <c r="P581" s="81" t="s">
        <v>1017</v>
      </c>
      <c r="Q581" s="81">
        <v>4</v>
      </c>
      <c r="R581" s="81" t="s">
        <v>436</v>
      </c>
      <c r="S581" s="81" t="s">
        <v>1739</v>
      </c>
      <c r="T581" s="81">
        <v>1475</v>
      </c>
      <c r="V581" s="81" t="s">
        <v>948</v>
      </c>
      <c r="W581" s="81" t="s">
        <v>985</v>
      </c>
      <c r="X581" s="81">
        <v>4</v>
      </c>
      <c r="Y581" s="81" t="s">
        <v>436</v>
      </c>
      <c r="Z581" s="81" t="s">
        <v>1165</v>
      </c>
      <c r="AA581" s="81">
        <v>1531</v>
      </c>
      <c r="AC581" s="81" t="s">
        <v>891</v>
      </c>
      <c r="AD581" s="81" t="s">
        <v>892</v>
      </c>
      <c r="AE581" s="81">
        <v>12</v>
      </c>
      <c r="AF581" s="81" t="s">
        <v>436</v>
      </c>
      <c r="AG581" s="81" t="s">
        <v>1114</v>
      </c>
      <c r="AH581" s="81">
        <v>1011</v>
      </c>
      <c r="AJ581" s="81" t="s">
        <v>816</v>
      </c>
      <c r="AK581" s="81" t="s">
        <v>817</v>
      </c>
      <c r="AL581" s="81">
        <v>12</v>
      </c>
      <c r="AM581" s="81" t="s">
        <v>529</v>
      </c>
      <c r="AN581" s="81" t="s">
        <v>1128</v>
      </c>
      <c r="AO581" s="81">
        <v>1031</v>
      </c>
      <c r="AQ581" s="81" t="s">
        <v>860</v>
      </c>
      <c r="AR581" s="81" t="s">
        <v>861</v>
      </c>
      <c r="AS581" s="81">
        <v>2</v>
      </c>
      <c r="AT581" s="81" t="s">
        <v>436</v>
      </c>
      <c r="AU581" s="81" t="s">
        <v>2059</v>
      </c>
      <c r="AV581" s="81">
        <v>1551</v>
      </c>
      <c r="AX581" s="81" t="s">
        <v>816</v>
      </c>
      <c r="AY581" s="81" t="s">
        <v>817</v>
      </c>
      <c r="AZ581" s="81">
        <v>12</v>
      </c>
      <c r="BA581" s="81" t="s">
        <v>529</v>
      </c>
      <c r="BB581" s="81" t="s">
        <v>1766</v>
      </c>
      <c r="BC581" s="81">
        <v>1002</v>
      </c>
      <c r="BE581" s="81" t="s">
        <v>889</v>
      </c>
      <c r="BF581" s="81" t="s">
        <v>890</v>
      </c>
      <c r="BG581" s="81">
        <v>1</v>
      </c>
      <c r="BH581" s="81" t="s">
        <v>436</v>
      </c>
      <c r="BI581" s="81" t="s">
        <v>1153</v>
      </c>
      <c r="BJ581" s="81">
        <v>1402</v>
      </c>
      <c r="BL581" s="81" t="s">
        <v>893</v>
      </c>
      <c r="BM581" s="81" t="s">
        <v>894</v>
      </c>
      <c r="BN581" s="81">
        <v>12</v>
      </c>
      <c r="BO581" s="81" t="s">
        <v>436</v>
      </c>
      <c r="BP581" s="81" t="s">
        <v>566</v>
      </c>
      <c r="BQ581" s="81">
        <v>1535</v>
      </c>
      <c r="BS581" s="81" t="s">
        <v>864</v>
      </c>
      <c r="BT581" s="81" t="s">
        <v>865</v>
      </c>
      <c r="BU581" s="81">
        <v>10</v>
      </c>
      <c r="BV581" s="81" t="s">
        <v>436</v>
      </c>
      <c r="BW581" s="81" t="s">
        <v>1124</v>
      </c>
      <c r="BX581" s="81">
        <v>1013</v>
      </c>
      <c r="BZ581" s="81" t="s">
        <v>755</v>
      </c>
      <c r="CA581" s="81" t="s">
        <v>756</v>
      </c>
      <c r="CB581" s="81">
        <v>12</v>
      </c>
      <c r="CC581" s="81" t="s">
        <v>436</v>
      </c>
      <c r="CD581" s="81" t="s">
        <v>1179</v>
      </c>
      <c r="CE581" s="81">
        <v>1195</v>
      </c>
      <c r="CG581" s="81" t="s">
        <v>847</v>
      </c>
      <c r="CH581" s="81" t="s">
        <v>848</v>
      </c>
      <c r="CI581" s="81">
        <v>12</v>
      </c>
      <c r="CJ581" s="81" t="s">
        <v>529</v>
      </c>
      <c r="CK581" s="81" t="s">
        <v>1169</v>
      </c>
      <c r="CL581" s="81">
        <v>1440</v>
      </c>
      <c r="CN581" s="81" t="s">
        <v>938</v>
      </c>
      <c r="CO581" s="81" t="s">
        <v>939</v>
      </c>
      <c r="CP581" s="81">
        <v>2</v>
      </c>
      <c r="CQ581" s="81" t="s">
        <v>529</v>
      </c>
      <c r="CR581" s="81" t="s">
        <v>1681</v>
      </c>
      <c r="CS581" s="81">
        <v>1327</v>
      </c>
      <c r="CU581" s="136" t="s">
        <v>845</v>
      </c>
      <c r="CV581" s="136" t="s">
        <v>846</v>
      </c>
      <c r="CW581" s="137">
        <v>4</v>
      </c>
      <c r="CX581" s="136" t="s">
        <v>436</v>
      </c>
      <c r="CY581" s="136" t="s">
        <v>1165</v>
      </c>
      <c r="CZ581" s="138">
        <v>1531</v>
      </c>
      <c r="DB581" s="136" t="s">
        <v>2226</v>
      </c>
      <c r="DC581" s="136" t="s">
        <v>947</v>
      </c>
      <c r="DD581" s="137">
        <v>12</v>
      </c>
      <c r="DE581" s="136" t="s">
        <v>436</v>
      </c>
      <c r="DF581" s="136" t="s">
        <v>1179</v>
      </c>
      <c r="DG581" s="144">
        <v>1195</v>
      </c>
      <c r="DI581" s="136" t="s">
        <v>770</v>
      </c>
      <c r="DJ581" s="136" t="s">
        <v>771</v>
      </c>
      <c r="DK581" s="137">
        <v>4</v>
      </c>
      <c r="DL581" s="136" t="s">
        <v>436</v>
      </c>
      <c r="DM581" s="136" t="s">
        <v>2407</v>
      </c>
      <c r="DN581" s="144">
        <v>1117</v>
      </c>
    </row>
    <row r="582" spans="1:118" x14ac:dyDescent="0.25">
      <c r="A582" s="81" t="s">
        <v>836</v>
      </c>
      <c r="B582" s="81" t="s">
        <v>837</v>
      </c>
      <c r="C582" s="81">
        <v>2</v>
      </c>
      <c r="D582" s="81" t="s">
        <v>437</v>
      </c>
      <c r="E582" s="81" t="s">
        <v>1811</v>
      </c>
      <c r="F582" s="81">
        <v>1259</v>
      </c>
      <c r="H582" s="81" t="s">
        <v>776</v>
      </c>
      <c r="I582" s="81" t="s">
        <v>777</v>
      </c>
      <c r="J582" s="81">
        <v>4</v>
      </c>
      <c r="K582" s="81" t="s">
        <v>529</v>
      </c>
      <c r="L582" s="81" t="s">
        <v>1100</v>
      </c>
      <c r="M582" s="81">
        <v>1027</v>
      </c>
      <c r="O582" s="81" t="s">
        <v>860</v>
      </c>
      <c r="P582" s="81" t="s">
        <v>861</v>
      </c>
      <c r="Q582" s="81">
        <v>4</v>
      </c>
      <c r="R582" s="81" t="s">
        <v>436</v>
      </c>
      <c r="S582" s="81" t="s">
        <v>1739</v>
      </c>
      <c r="T582" s="81">
        <v>1475</v>
      </c>
      <c r="V582" s="81" t="s">
        <v>2269</v>
      </c>
      <c r="W582" s="81" t="s">
        <v>767</v>
      </c>
      <c r="X582" s="81">
        <v>4</v>
      </c>
      <c r="Y582" s="81" t="s">
        <v>436</v>
      </c>
      <c r="Z582" s="81" t="s">
        <v>1165</v>
      </c>
      <c r="AA582" s="81">
        <v>1531</v>
      </c>
      <c r="AC582" s="81" t="s">
        <v>785</v>
      </c>
      <c r="AD582" s="81" t="s">
        <v>786</v>
      </c>
      <c r="AE582" s="81">
        <v>12</v>
      </c>
      <c r="AF582" s="81" t="s">
        <v>436</v>
      </c>
      <c r="AG582" s="81" t="s">
        <v>1687</v>
      </c>
      <c r="AH582" s="81">
        <v>1460</v>
      </c>
      <c r="AJ582" s="81" t="s">
        <v>864</v>
      </c>
      <c r="AK582" s="81" t="s">
        <v>865</v>
      </c>
      <c r="AL582" s="81">
        <v>4</v>
      </c>
      <c r="AM582" s="81" t="s">
        <v>529</v>
      </c>
      <c r="AN582" s="81" t="s">
        <v>1128</v>
      </c>
      <c r="AO582" s="81">
        <v>1031</v>
      </c>
      <c r="AQ582" s="81" t="s">
        <v>875</v>
      </c>
      <c r="AR582" s="81" t="s">
        <v>876</v>
      </c>
      <c r="AS582" s="81">
        <v>2</v>
      </c>
      <c r="AT582" s="81" t="s">
        <v>436</v>
      </c>
      <c r="AU582" s="81" t="s">
        <v>2059</v>
      </c>
      <c r="AV582" s="81">
        <v>1551</v>
      </c>
      <c r="AX582" s="81" t="s">
        <v>816</v>
      </c>
      <c r="AY582" s="81" t="s">
        <v>817</v>
      </c>
      <c r="AZ582" s="81">
        <v>4</v>
      </c>
      <c r="BA582" s="81" t="s">
        <v>436</v>
      </c>
      <c r="BB582" s="81" t="s">
        <v>1143</v>
      </c>
      <c r="BC582" s="81">
        <v>1223</v>
      </c>
      <c r="BE582" s="81" t="s">
        <v>944</v>
      </c>
      <c r="BF582" s="81" t="s">
        <v>945</v>
      </c>
      <c r="BG582" s="81">
        <v>1</v>
      </c>
      <c r="BH582" s="81" t="s">
        <v>436</v>
      </c>
      <c r="BI582" s="81" t="s">
        <v>1153</v>
      </c>
      <c r="BJ582" s="81">
        <v>1402</v>
      </c>
      <c r="BL582" s="81" t="s">
        <v>948</v>
      </c>
      <c r="BM582" s="81" t="s">
        <v>949</v>
      </c>
      <c r="BN582" s="81">
        <v>6</v>
      </c>
      <c r="BO582" s="81" t="s">
        <v>529</v>
      </c>
      <c r="BP582" s="81" t="s">
        <v>1166</v>
      </c>
      <c r="BQ582" s="81">
        <v>1283</v>
      </c>
      <c r="BS582" s="81" t="s">
        <v>856</v>
      </c>
      <c r="BT582" s="81" t="s">
        <v>857</v>
      </c>
      <c r="BU582" s="81">
        <v>2</v>
      </c>
      <c r="BV582" s="81" t="s">
        <v>436</v>
      </c>
      <c r="BW582" s="81" t="s">
        <v>551</v>
      </c>
      <c r="BX582" s="81">
        <v>1518</v>
      </c>
      <c r="BZ582" s="81" t="s">
        <v>757</v>
      </c>
      <c r="CA582" s="81" t="s">
        <v>758</v>
      </c>
      <c r="CB582" s="81">
        <v>12</v>
      </c>
      <c r="CC582" s="81" t="s">
        <v>436</v>
      </c>
      <c r="CD582" s="81" t="s">
        <v>1179</v>
      </c>
      <c r="CE582" s="81">
        <v>1195</v>
      </c>
      <c r="CG582" s="81" t="s">
        <v>867</v>
      </c>
      <c r="CH582" s="81" t="s">
        <v>868</v>
      </c>
      <c r="CI582" s="81">
        <v>6</v>
      </c>
      <c r="CJ582" s="81" t="s">
        <v>529</v>
      </c>
      <c r="CK582" s="81" t="s">
        <v>1169</v>
      </c>
      <c r="CL582" s="81">
        <v>1440</v>
      </c>
      <c r="CN582" s="81" t="s">
        <v>2319</v>
      </c>
      <c r="CO582" s="81" t="s">
        <v>844</v>
      </c>
      <c r="CP582" s="81">
        <v>2</v>
      </c>
      <c r="CQ582" s="81" t="s">
        <v>529</v>
      </c>
      <c r="CR582" s="81" t="s">
        <v>1681</v>
      </c>
      <c r="CS582" s="81">
        <v>1327</v>
      </c>
      <c r="CU582" s="136" t="s">
        <v>776</v>
      </c>
      <c r="CV582" s="136" t="s">
        <v>777</v>
      </c>
      <c r="CW582" s="137">
        <v>4</v>
      </c>
      <c r="CX582" s="136" t="s">
        <v>2152</v>
      </c>
      <c r="CY582" s="136" t="s">
        <v>2364</v>
      </c>
      <c r="CZ582" s="138">
        <v>1593</v>
      </c>
      <c r="DB582" s="136" t="s">
        <v>2226</v>
      </c>
      <c r="DC582" s="136" t="s">
        <v>947</v>
      </c>
      <c r="DD582" s="137">
        <v>12</v>
      </c>
      <c r="DE582" s="136" t="s">
        <v>529</v>
      </c>
      <c r="DF582" s="136" t="s">
        <v>1157</v>
      </c>
      <c r="DG582" s="144">
        <v>1399</v>
      </c>
      <c r="DI582" s="136" t="s">
        <v>770</v>
      </c>
      <c r="DJ582" s="136" t="s">
        <v>771</v>
      </c>
      <c r="DK582" s="137">
        <v>10</v>
      </c>
      <c r="DL582" s="136" t="s">
        <v>437</v>
      </c>
      <c r="DM582" s="136" t="s">
        <v>1187</v>
      </c>
      <c r="DN582" s="144">
        <v>1003</v>
      </c>
    </row>
    <row r="583" spans="1:118" x14ac:dyDescent="0.25">
      <c r="A583" s="81" t="s">
        <v>840</v>
      </c>
      <c r="B583" s="81" t="s">
        <v>841</v>
      </c>
      <c r="C583" s="81">
        <v>2</v>
      </c>
      <c r="D583" s="81" t="s">
        <v>437</v>
      </c>
      <c r="E583" s="81" t="s">
        <v>1811</v>
      </c>
      <c r="F583" s="81">
        <v>1259</v>
      </c>
      <c r="H583" s="81" t="s">
        <v>770</v>
      </c>
      <c r="I583" s="81" t="s">
        <v>771</v>
      </c>
      <c r="J583" s="81">
        <v>4</v>
      </c>
      <c r="K583" s="81" t="s">
        <v>529</v>
      </c>
      <c r="L583" s="81" t="s">
        <v>1100</v>
      </c>
      <c r="M583" s="81">
        <v>1027</v>
      </c>
      <c r="O583" s="81" t="s">
        <v>768</v>
      </c>
      <c r="P583" s="81" t="s">
        <v>769</v>
      </c>
      <c r="Q583" s="81">
        <v>4</v>
      </c>
      <c r="R583" s="81" t="s">
        <v>436</v>
      </c>
      <c r="S583" s="81" t="s">
        <v>1739</v>
      </c>
      <c r="T583" s="81">
        <v>1475</v>
      </c>
      <c r="V583" s="81" t="s">
        <v>832</v>
      </c>
      <c r="W583" s="81" t="s">
        <v>833</v>
      </c>
      <c r="X583" s="81">
        <v>2</v>
      </c>
      <c r="Y583" s="81" t="s">
        <v>436</v>
      </c>
      <c r="Z583" s="81" t="s">
        <v>1197</v>
      </c>
      <c r="AA583" s="81">
        <v>1531</v>
      </c>
      <c r="AC583" s="81" t="s">
        <v>891</v>
      </c>
      <c r="AD583" s="81" t="s">
        <v>892</v>
      </c>
      <c r="AE583" s="81">
        <v>12</v>
      </c>
      <c r="AF583" s="81" t="s">
        <v>436</v>
      </c>
      <c r="AG583" s="81" t="s">
        <v>1152</v>
      </c>
      <c r="AH583" s="81">
        <v>1013</v>
      </c>
      <c r="AJ583" s="81" t="s">
        <v>733</v>
      </c>
      <c r="AK583" s="81" t="s">
        <v>734</v>
      </c>
      <c r="AL583" s="81">
        <v>4</v>
      </c>
      <c r="AM583" s="81" t="s">
        <v>529</v>
      </c>
      <c r="AN583" s="81" t="s">
        <v>1128</v>
      </c>
      <c r="AO583" s="81">
        <v>1031</v>
      </c>
      <c r="AQ583" s="81" t="s">
        <v>2269</v>
      </c>
      <c r="AR583" s="81" t="s">
        <v>767</v>
      </c>
      <c r="AS583" s="81">
        <v>2</v>
      </c>
      <c r="AT583" s="81" t="s">
        <v>436</v>
      </c>
      <c r="AU583" s="81" t="s">
        <v>2059</v>
      </c>
      <c r="AV583" s="81">
        <v>1551</v>
      </c>
      <c r="AX583" s="81" t="s">
        <v>816</v>
      </c>
      <c r="AY583" s="81" t="s">
        <v>817</v>
      </c>
      <c r="AZ583" s="81">
        <v>24</v>
      </c>
      <c r="BA583" s="81" t="s">
        <v>529</v>
      </c>
      <c r="BB583" s="81" t="s">
        <v>1104</v>
      </c>
      <c r="BC583" s="81">
        <v>1037</v>
      </c>
      <c r="BE583" s="81" t="s">
        <v>858</v>
      </c>
      <c r="BF583" s="81" t="s">
        <v>859</v>
      </c>
      <c r="BG583" s="81">
        <v>1</v>
      </c>
      <c r="BH583" s="81" t="s">
        <v>436</v>
      </c>
      <c r="BI583" s="81" t="s">
        <v>1153</v>
      </c>
      <c r="BJ583" s="81">
        <v>1402</v>
      </c>
      <c r="BL583" s="81" t="s">
        <v>858</v>
      </c>
      <c r="BM583" s="81" t="s">
        <v>859</v>
      </c>
      <c r="BN583" s="81">
        <v>2</v>
      </c>
      <c r="BO583" s="81" t="s">
        <v>529</v>
      </c>
      <c r="BP583" s="81" t="s">
        <v>1133</v>
      </c>
      <c r="BQ583" s="81">
        <v>1023</v>
      </c>
      <c r="BS583" s="81" t="s">
        <v>1054</v>
      </c>
      <c r="BT583" s="81" t="s">
        <v>1055</v>
      </c>
      <c r="BU583" s="81">
        <v>6</v>
      </c>
      <c r="BV583" s="81" t="s">
        <v>529</v>
      </c>
      <c r="BW583" s="81" t="s">
        <v>2190</v>
      </c>
      <c r="BX583" s="81">
        <v>1021</v>
      </c>
      <c r="BZ583" s="81" t="s">
        <v>733</v>
      </c>
      <c r="CA583" s="81" t="s">
        <v>734</v>
      </c>
      <c r="CB583" s="81">
        <v>6</v>
      </c>
      <c r="CC583" s="81" t="s">
        <v>436</v>
      </c>
      <c r="CD583" s="81" t="s">
        <v>1179</v>
      </c>
      <c r="CE583" s="81">
        <v>1195</v>
      </c>
      <c r="CG583" s="81" t="s">
        <v>887</v>
      </c>
      <c r="CH583" s="81" t="s">
        <v>888</v>
      </c>
      <c r="CI583" s="81">
        <v>6</v>
      </c>
      <c r="CJ583" s="81" t="s">
        <v>529</v>
      </c>
      <c r="CK583" s="81" t="s">
        <v>1169</v>
      </c>
      <c r="CL583" s="81">
        <v>1440</v>
      </c>
      <c r="CN583" s="81" t="s">
        <v>858</v>
      </c>
      <c r="CO583" s="81" t="s">
        <v>859</v>
      </c>
      <c r="CP583" s="81">
        <v>2</v>
      </c>
      <c r="CQ583" s="81" t="s">
        <v>436</v>
      </c>
      <c r="CR583" s="81" t="s">
        <v>1152</v>
      </c>
      <c r="CS583" s="81">
        <v>1013</v>
      </c>
      <c r="CU583" s="136" t="s">
        <v>733</v>
      </c>
      <c r="CV583" s="136" t="s">
        <v>734</v>
      </c>
      <c r="CW583" s="137">
        <v>4</v>
      </c>
      <c r="CX583" s="136" t="s">
        <v>436</v>
      </c>
      <c r="CY583" s="136" t="s">
        <v>1165</v>
      </c>
      <c r="CZ583" s="138">
        <v>1531</v>
      </c>
      <c r="DB583" s="136" t="s">
        <v>2226</v>
      </c>
      <c r="DC583" s="136" t="s">
        <v>947</v>
      </c>
      <c r="DD583" s="137">
        <v>60</v>
      </c>
      <c r="DE583" s="136" t="s">
        <v>436</v>
      </c>
      <c r="DF583" s="136" t="s">
        <v>1834</v>
      </c>
      <c r="DG583" s="144">
        <v>1163</v>
      </c>
      <c r="DI583" s="136" t="s">
        <v>770</v>
      </c>
      <c r="DJ583" s="136" t="s">
        <v>771</v>
      </c>
      <c r="DK583" s="137">
        <v>4</v>
      </c>
      <c r="DL583" s="136" t="s">
        <v>436</v>
      </c>
      <c r="DM583" s="136" t="s">
        <v>1832</v>
      </c>
      <c r="DN583" s="144">
        <v>1168</v>
      </c>
    </row>
    <row r="584" spans="1:118" x14ac:dyDescent="0.25">
      <c r="A584" s="81" t="s">
        <v>988</v>
      </c>
      <c r="B584" s="81" t="s">
        <v>1937</v>
      </c>
      <c r="C584" s="81">
        <v>24</v>
      </c>
      <c r="D584" s="81" t="s">
        <v>437</v>
      </c>
      <c r="E584" s="81" t="s">
        <v>1811</v>
      </c>
      <c r="F584" s="81">
        <v>1259</v>
      </c>
      <c r="H584" s="81" t="s">
        <v>814</v>
      </c>
      <c r="I584" s="81" t="s">
        <v>815</v>
      </c>
      <c r="J584" s="81">
        <v>24</v>
      </c>
      <c r="K584" s="81" t="s">
        <v>529</v>
      </c>
      <c r="L584" s="81" t="s">
        <v>1100</v>
      </c>
      <c r="M584" s="81">
        <v>1027</v>
      </c>
      <c r="O584" s="81" t="s">
        <v>845</v>
      </c>
      <c r="P584" s="81" t="s">
        <v>846</v>
      </c>
      <c r="Q584" s="81">
        <v>4</v>
      </c>
      <c r="R584" s="81" t="s">
        <v>436</v>
      </c>
      <c r="S584" s="81" t="s">
        <v>1739</v>
      </c>
      <c r="T584" s="81">
        <v>1475</v>
      </c>
      <c r="V584" s="81" t="s">
        <v>751</v>
      </c>
      <c r="W584" s="81" t="s">
        <v>752</v>
      </c>
      <c r="X584" s="81">
        <v>12</v>
      </c>
      <c r="Y584" s="81" t="s">
        <v>529</v>
      </c>
      <c r="Z584" s="81" t="s">
        <v>563</v>
      </c>
      <c r="AA584" s="81">
        <v>1532</v>
      </c>
      <c r="AC584" s="81" t="s">
        <v>930</v>
      </c>
      <c r="AD584" s="81" t="s">
        <v>931</v>
      </c>
      <c r="AE584" s="81">
        <v>2</v>
      </c>
      <c r="AF584" s="81" t="s">
        <v>436</v>
      </c>
      <c r="AG584" s="81" t="s">
        <v>1144</v>
      </c>
      <c r="AH584" s="81">
        <v>1442</v>
      </c>
      <c r="AJ584" s="81" t="s">
        <v>727</v>
      </c>
      <c r="AK584" s="81" t="s">
        <v>728</v>
      </c>
      <c r="AL584" s="81">
        <v>4</v>
      </c>
      <c r="AM584" s="81" t="s">
        <v>529</v>
      </c>
      <c r="AN584" s="81" t="s">
        <v>1128</v>
      </c>
      <c r="AO584" s="81">
        <v>1031</v>
      </c>
      <c r="AQ584" s="81" t="s">
        <v>906</v>
      </c>
      <c r="AR584" s="81" t="s">
        <v>907</v>
      </c>
      <c r="AS584" s="81">
        <v>2</v>
      </c>
      <c r="AT584" s="81" t="s">
        <v>436</v>
      </c>
      <c r="AU584" s="81" t="s">
        <v>2059</v>
      </c>
      <c r="AV584" s="81">
        <v>1551</v>
      </c>
      <c r="AX584" s="81" t="s">
        <v>816</v>
      </c>
      <c r="AY584" s="81" t="s">
        <v>817</v>
      </c>
      <c r="AZ584" s="81">
        <v>6</v>
      </c>
      <c r="BA584" s="81" t="s">
        <v>436</v>
      </c>
      <c r="BB584" s="81" t="s">
        <v>1122</v>
      </c>
      <c r="BC584" s="81">
        <v>1213</v>
      </c>
      <c r="BE584" s="81" t="s">
        <v>2227</v>
      </c>
      <c r="BF584" s="81" t="s">
        <v>882</v>
      </c>
      <c r="BG584" s="81">
        <v>6</v>
      </c>
      <c r="BH584" s="81" t="s">
        <v>436</v>
      </c>
      <c r="BI584" s="81" t="s">
        <v>1760</v>
      </c>
      <c r="BJ584" s="81">
        <v>1307</v>
      </c>
      <c r="BL584" s="81" t="s">
        <v>816</v>
      </c>
      <c r="BM584" s="81" t="s">
        <v>817</v>
      </c>
      <c r="BN584" s="81">
        <v>12</v>
      </c>
      <c r="BO584" s="81" t="s">
        <v>529</v>
      </c>
      <c r="BP584" s="81" t="s">
        <v>1166</v>
      </c>
      <c r="BQ584" s="81">
        <v>1283</v>
      </c>
      <c r="BS584" s="81" t="s">
        <v>2323</v>
      </c>
      <c r="BT584" s="81" t="s">
        <v>851</v>
      </c>
      <c r="BU584" s="81">
        <v>2</v>
      </c>
      <c r="BV584" s="81" t="s">
        <v>529</v>
      </c>
      <c r="BW584" s="81" t="s">
        <v>1154</v>
      </c>
      <c r="BX584" s="81">
        <v>1439</v>
      </c>
      <c r="BZ584" s="81" t="s">
        <v>824</v>
      </c>
      <c r="CA584" s="81" t="s">
        <v>825</v>
      </c>
      <c r="CB584" s="81">
        <v>24</v>
      </c>
      <c r="CC584" s="81" t="s">
        <v>436</v>
      </c>
      <c r="CD584" s="81" t="s">
        <v>1179</v>
      </c>
      <c r="CE584" s="81">
        <v>1195</v>
      </c>
      <c r="CG584" s="81" t="s">
        <v>768</v>
      </c>
      <c r="CH584" s="81" t="s">
        <v>769</v>
      </c>
      <c r="CI584" s="81">
        <v>6</v>
      </c>
      <c r="CJ584" s="81" t="s">
        <v>529</v>
      </c>
      <c r="CK584" s="81" t="s">
        <v>1169</v>
      </c>
      <c r="CL584" s="81">
        <v>1440</v>
      </c>
      <c r="CN584" s="81" t="s">
        <v>842</v>
      </c>
      <c r="CO584" s="81" t="s">
        <v>843</v>
      </c>
      <c r="CP584" s="81">
        <v>2</v>
      </c>
      <c r="CQ584" s="81" t="s">
        <v>436</v>
      </c>
      <c r="CR584" s="81" t="s">
        <v>1152</v>
      </c>
      <c r="CS584" s="81">
        <v>1013</v>
      </c>
      <c r="CU584" s="136" t="s">
        <v>733</v>
      </c>
      <c r="CV584" s="136" t="s">
        <v>734</v>
      </c>
      <c r="CW584" s="137">
        <v>4</v>
      </c>
      <c r="CX584" s="136" t="s">
        <v>529</v>
      </c>
      <c r="CY584" s="136" t="s">
        <v>1683</v>
      </c>
      <c r="CZ584" s="138">
        <v>1463</v>
      </c>
      <c r="DB584" s="136" t="s">
        <v>1779</v>
      </c>
      <c r="DC584" s="136" t="s">
        <v>853</v>
      </c>
      <c r="DD584" s="137">
        <v>12</v>
      </c>
      <c r="DE584" s="136" t="s">
        <v>436</v>
      </c>
      <c r="DF584" s="136" t="s">
        <v>552</v>
      </c>
      <c r="DG584" s="144">
        <v>1116</v>
      </c>
      <c r="DI584" s="136" t="s">
        <v>770</v>
      </c>
      <c r="DJ584" s="136" t="s">
        <v>771</v>
      </c>
      <c r="DK584" s="137">
        <v>16</v>
      </c>
      <c r="DL584" s="136" t="s">
        <v>2152</v>
      </c>
      <c r="DM584" s="136" t="s">
        <v>2364</v>
      </c>
      <c r="DN584" s="144">
        <v>1593</v>
      </c>
    </row>
    <row r="585" spans="1:118" x14ac:dyDescent="0.25">
      <c r="A585" s="81" t="s">
        <v>969</v>
      </c>
      <c r="B585" s="81" t="s">
        <v>970</v>
      </c>
      <c r="C585" s="81">
        <v>48</v>
      </c>
      <c r="D585" s="81" t="s">
        <v>437</v>
      </c>
      <c r="E585" s="81" t="s">
        <v>1722</v>
      </c>
      <c r="F585" s="81">
        <v>1247</v>
      </c>
      <c r="H585" s="81" t="s">
        <v>757</v>
      </c>
      <c r="I585" s="81" t="s">
        <v>758</v>
      </c>
      <c r="J585" s="81">
        <v>24</v>
      </c>
      <c r="K585" s="81" t="s">
        <v>529</v>
      </c>
      <c r="L585" s="81" t="s">
        <v>1100</v>
      </c>
      <c r="M585" s="81">
        <v>1027</v>
      </c>
      <c r="O585" s="81" t="s">
        <v>743</v>
      </c>
      <c r="P585" s="81" t="s">
        <v>744</v>
      </c>
      <c r="Q585" s="81">
        <v>12</v>
      </c>
      <c r="R585" s="81" t="s">
        <v>437</v>
      </c>
      <c r="S585" s="81" t="s">
        <v>1231</v>
      </c>
      <c r="T585" s="81">
        <v>1078</v>
      </c>
      <c r="V585" s="81" t="s">
        <v>852</v>
      </c>
      <c r="W585" s="81" t="s">
        <v>853</v>
      </c>
      <c r="X585" s="81">
        <v>12</v>
      </c>
      <c r="Y585" s="81" t="s">
        <v>529</v>
      </c>
      <c r="Z585" s="81" t="s">
        <v>563</v>
      </c>
      <c r="AA585" s="81">
        <v>1532</v>
      </c>
      <c r="AC585" s="81" t="s">
        <v>745</v>
      </c>
      <c r="AD585" s="81" t="s">
        <v>746</v>
      </c>
      <c r="AE585" s="81">
        <v>12</v>
      </c>
      <c r="AF585" s="81" t="s">
        <v>436</v>
      </c>
      <c r="AG585" s="81" t="s">
        <v>1144</v>
      </c>
      <c r="AH585" s="81">
        <v>1442</v>
      </c>
      <c r="AJ585" s="81" t="s">
        <v>743</v>
      </c>
      <c r="AK585" s="81" t="s">
        <v>744</v>
      </c>
      <c r="AL585" s="81">
        <v>12</v>
      </c>
      <c r="AM585" s="81" t="s">
        <v>529</v>
      </c>
      <c r="AN585" s="81" t="s">
        <v>1128</v>
      </c>
      <c r="AO585" s="81">
        <v>1031</v>
      </c>
      <c r="AQ585" s="81" t="s">
        <v>864</v>
      </c>
      <c r="AR585" s="81" t="s">
        <v>865</v>
      </c>
      <c r="AS585" s="81">
        <v>2</v>
      </c>
      <c r="AT585" s="81" t="s">
        <v>436</v>
      </c>
      <c r="AU585" s="81" t="s">
        <v>2059</v>
      </c>
      <c r="AV585" s="81">
        <v>1551</v>
      </c>
      <c r="AX585" s="81" t="s">
        <v>816</v>
      </c>
      <c r="AY585" s="81" t="s">
        <v>817</v>
      </c>
      <c r="AZ585" s="81">
        <v>20</v>
      </c>
      <c r="BA585" s="81" t="s">
        <v>436</v>
      </c>
      <c r="BB585" s="81" t="s">
        <v>1123</v>
      </c>
      <c r="BC585" s="81">
        <v>1392</v>
      </c>
      <c r="BE585" s="81" t="s">
        <v>765</v>
      </c>
      <c r="BF585" s="81" t="s">
        <v>766</v>
      </c>
      <c r="BG585" s="81">
        <v>6</v>
      </c>
      <c r="BH585" s="81" t="s">
        <v>436</v>
      </c>
      <c r="BI585" s="81" t="s">
        <v>1760</v>
      </c>
      <c r="BJ585" s="81">
        <v>1307</v>
      </c>
      <c r="BL585" s="81" t="s">
        <v>2319</v>
      </c>
      <c r="BM585" s="81" t="s">
        <v>844</v>
      </c>
      <c r="BN585" s="81">
        <v>2</v>
      </c>
      <c r="BO585" s="81" t="s">
        <v>529</v>
      </c>
      <c r="BP585" s="81" t="s">
        <v>1702</v>
      </c>
      <c r="BQ585" s="81">
        <v>1199</v>
      </c>
      <c r="BS585" s="81" t="s">
        <v>936</v>
      </c>
      <c r="BT585" s="81" t="s">
        <v>937</v>
      </c>
      <c r="BU585" s="81">
        <v>2</v>
      </c>
      <c r="BV585" s="81" t="s">
        <v>529</v>
      </c>
      <c r="BW585" s="81" t="s">
        <v>2190</v>
      </c>
      <c r="BX585" s="81">
        <v>1021</v>
      </c>
      <c r="BZ585" s="81" t="s">
        <v>852</v>
      </c>
      <c r="CA585" s="81" t="s">
        <v>853</v>
      </c>
      <c r="CB585" s="81">
        <v>12</v>
      </c>
      <c r="CC585" s="81" t="s">
        <v>436</v>
      </c>
      <c r="CD585" s="81" t="s">
        <v>1179</v>
      </c>
      <c r="CE585" s="81">
        <v>1195</v>
      </c>
      <c r="CG585" s="81" t="s">
        <v>906</v>
      </c>
      <c r="CH585" s="81" t="s">
        <v>907</v>
      </c>
      <c r="CI585" s="81">
        <v>6</v>
      </c>
      <c r="CJ585" s="81" t="s">
        <v>529</v>
      </c>
      <c r="CK585" s="81" t="s">
        <v>1169</v>
      </c>
      <c r="CL585" s="81">
        <v>1440</v>
      </c>
      <c r="CN585" s="81" t="s">
        <v>860</v>
      </c>
      <c r="CO585" s="81" t="s">
        <v>861</v>
      </c>
      <c r="CP585" s="81">
        <v>4</v>
      </c>
      <c r="CQ585" s="81" t="s">
        <v>529</v>
      </c>
      <c r="CR585" s="81" t="s">
        <v>1681</v>
      </c>
      <c r="CS585" s="81">
        <v>1327</v>
      </c>
      <c r="CU585" s="136" t="s">
        <v>733</v>
      </c>
      <c r="CV585" s="136" t="s">
        <v>734</v>
      </c>
      <c r="CW585" s="137">
        <v>4</v>
      </c>
      <c r="CX585" s="136" t="s">
        <v>436</v>
      </c>
      <c r="CY585" s="136" t="s">
        <v>2173</v>
      </c>
      <c r="CZ585" s="138">
        <v>1240</v>
      </c>
      <c r="DB585" s="136" t="s">
        <v>1779</v>
      </c>
      <c r="DC585" s="136" t="s">
        <v>853</v>
      </c>
      <c r="DD585" s="137">
        <v>12</v>
      </c>
      <c r="DE585" s="136" t="s">
        <v>529</v>
      </c>
      <c r="DF585" s="136" t="s">
        <v>1694</v>
      </c>
      <c r="DG585" s="144">
        <v>1504</v>
      </c>
      <c r="DI585" s="136" t="s">
        <v>812</v>
      </c>
      <c r="DJ585" s="136" t="s">
        <v>813</v>
      </c>
      <c r="DK585" s="137">
        <v>24</v>
      </c>
      <c r="DL585" s="136" t="s">
        <v>1173</v>
      </c>
      <c r="DM585" s="136" t="s">
        <v>2316</v>
      </c>
      <c r="DN585" s="144">
        <v>0</v>
      </c>
    </row>
    <row r="586" spans="1:118" x14ac:dyDescent="0.25">
      <c r="A586" s="81" t="s">
        <v>852</v>
      </c>
      <c r="B586" s="81" t="s">
        <v>853</v>
      </c>
      <c r="C586" s="81">
        <v>12</v>
      </c>
      <c r="D586" s="81" t="s">
        <v>437</v>
      </c>
      <c r="E586" s="81" t="s">
        <v>1722</v>
      </c>
      <c r="F586" s="81">
        <v>1247</v>
      </c>
      <c r="H586" s="81" t="s">
        <v>852</v>
      </c>
      <c r="I586" s="81" t="s">
        <v>853</v>
      </c>
      <c r="J586" s="81">
        <v>24</v>
      </c>
      <c r="K586" s="81" t="s">
        <v>529</v>
      </c>
      <c r="L586" s="81" t="s">
        <v>1100</v>
      </c>
      <c r="M586" s="81">
        <v>1027</v>
      </c>
      <c r="O586" s="81" t="s">
        <v>942</v>
      </c>
      <c r="P586" s="81" t="s">
        <v>943</v>
      </c>
      <c r="Q586" s="81">
        <v>12</v>
      </c>
      <c r="R586" s="81" t="s">
        <v>437</v>
      </c>
      <c r="S586" s="81" t="s">
        <v>1231</v>
      </c>
      <c r="T586" s="81">
        <v>1078</v>
      </c>
      <c r="V586" s="81" t="s">
        <v>749</v>
      </c>
      <c r="W586" s="81" t="s">
        <v>750</v>
      </c>
      <c r="X586" s="81">
        <v>24</v>
      </c>
      <c r="Y586" s="81" t="s">
        <v>529</v>
      </c>
      <c r="Z586" s="81" t="s">
        <v>563</v>
      </c>
      <c r="AA586" s="81">
        <v>1532</v>
      </c>
      <c r="AC586" s="81" t="s">
        <v>745</v>
      </c>
      <c r="AD586" s="81" t="s">
        <v>746</v>
      </c>
      <c r="AE586" s="81">
        <v>12</v>
      </c>
      <c r="AF586" s="81" t="s">
        <v>529</v>
      </c>
      <c r="AG586" s="81" t="s">
        <v>1680</v>
      </c>
      <c r="AH586" s="81">
        <v>1368</v>
      </c>
      <c r="AJ586" s="81" t="s">
        <v>893</v>
      </c>
      <c r="AK586" s="81" t="s">
        <v>894</v>
      </c>
      <c r="AL586" s="81">
        <v>12</v>
      </c>
      <c r="AM586" s="81" t="s">
        <v>529</v>
      </c>
      <c r="AN586" s="81" t="s">
        <v>1128</v>
      </c>
      <c r="AO586" s="81">
        <v>1031</v>
      </c>
      <c r="AQ586" s="81" t="s">
        <v>737</v>
      </c>
      <c r="AR586" s="81" t="s">
        <v>738</v>
      </c>
      <c r="AS586" s="81">
        <v>2</v>
      </c>
      <c r="AT586" s="81" t="s">
        <v>436</v>
      </c>
      <c r="AU586" s="81" t="s">
        <v>2059</v>
      </c>
      <c r="AV586" s="81">
        <v>1551</v>
      </c>
      <c r="AX586" s="81" t="s">
        <v>816</v>
      </c>
      <c r="AY586" s="81" t="s">
        <v>817</v>
      </c>
      <c r="AZ586" s="81">
        <v>4</v>
      </c>
      <c r="BA586" s="81" t="s">
        <v>436</v>
      </c>
      <c r="BB586" s="81" t="s">
        <v>1144</v>
      </c>
      <c r="BC586" s="81">
        <v>1442</v>
      </c>
      <c r="BE586" s="81" t="s">
        <v>948</v>
      </c>
      <c r="BF586" s="81" t="s">
        <v>949</v>
      </c>
      <c r="BG586" s="81">
        <v>4</v>
      </c>
      <c r="BH586" s="81" t="s">
        <v>436</v>
      </c>
      <c r="BI586" s="81" t="s">
        <v>1760</v>
      </c>
      <c r="BJ586" s="81">
        <v>1307</v>
      </c>
      <c r="BL586" s="81" t="s">
        <v>858</v>
      </c>
      <c r="BM586" s="81" t="s">
        <v>859</v>
      </c>
      <c r="BN586" s="81">
        <v>2</v>
      </c>
      <c r="BO586" s="81" t="s">
        <v>529</v>
      </c>
      <c r="BP586" s="81" t="s">
        <v>1702</v>
      </c>
      <c r="BQ586" s="81">
        <v>1199</v>
      </c>
      <c r="BS586" s="81" t="s">
        <v>818</v>
      </c>
      <c r="BT586" s="81" t="s">
        <v>819</v>
      </c>
      <c r="BU586" s="81">
        <v>4</v>
      </c>
      <c r="BV586" s="81" t="s">
        <v>529</v>
      </c>
      <c r="BW586" s="81" t="s">
        <v>2190</v>
      </c>
      <c r="BX586" s="81">
        <v>1021</v>
      </c>
      <c r="BZ586" s="81" t="s">
        <v>946</v>
      </c>
      <c r="CA586" s="81" t="s">
        <v>947</v>
      </c>
      <c r="CB586" s="81">
        <v>12</v>
      </c>
      <c r="CC586" s="81" t="s">
        <v>436</v>
      </c>
      <c r="CD586" s="81" t="s">
        <v>1179</v>
      </c>
      <c r="CE586" s="81">
        <v>1195</v>
      </c>
      <c r="CG586" s="81" t="s">
        <v>824</v>
      </c>
      <c r="CH586" s="81" t="s">
        <v>825</v>
      </c>
      <c r="CI586" s="81">
        <v>12</v>
      </c>
      <c r="CJ586" s="81" t="s">
        <v>529</v>
      </c>
      <c r="CK586" s="81" t="s">
        <v>1169</v>
      </c>
      <c r="CL586" s="81">
        <v>1440</v>
      </c>
      <c r="CN586" s="81" t="s">
        <v>834</v>
      </c>
      <c r="CO586" s="81" t="s">
        <v>835</v>
      </c>
      <c r="CP586" s="81">
        <v>3</v>
      </c>
      <c r="CQ586" s="81" t="s">
        <v>436</v>
      </c>
      <c r="CR586" s="81" t="s">
        <v>1152</v>
      </c>
      <c r="CS586" s="81">
        <v>1013</v>
      </c>
      <c r="CU586" s="136" t="s">
        <v>772</v>
      </c>
      <c r="CV586" s="136" t="s">
        <v>773</v>
      </c>
      <c r="CW586" s="137">
        <v>4</v>
      </c>
      <c r="CX586" s="136" t="s">
        <v>529</v>
      </c>
      <c r="CY586" s="136" t="s">
        <v>1683</v>
      </c>
      <c r="CZ586" s="138">
        <v>1463</v>
      </c>
      <c r="DB586" s="136" t="s">
        <v>1779</v>
      </c>
      <c r="DC586" s="136" t="s">
        <v>853</v>
      </c>
      <c r="DD586" s="137">
        <v>12</v>
      </c>
      <c r="DE586" s="136" t="s">
        <v>436</v>
      </c>
      <c r="DF586" s="136" t="s">
        <v>722</v>
      </c>
      <c r="DG586" s="144">
        <v>1543</v>
      </c>
      <c r="DI586" s="136" t="s">
        <v>812</v>
      </c>
      <c r="DJ586" s="136" t="s">
        <v>813</v>
      </c>
      <c r="DK586" s="137">
        <v>4</v>
      </c>
      <c r="DL586" s="136" t="s">
        <v>529</v>
      </c>
      <c r="DM586" s="136" t="s">
        <v>1713</v>
      </c>
      <c r="DN586" s="144">
        <v>1145</v>
      </c>
    </row>
    <row r="587" spans="1:118" x14ac:dyDescent="0.25">
      <c r="A587" s="81" t="s">
        <v>895</v>
      </c>
      <c r="B587" s="81" t="s">
        <v>896</v>
      </c>
      <c r="C587" s="81">
        <v>12</v>
      </c>
      <c r="D587" s="81" t="s">
        <v>437</v>
      </c>
      <c r="E587" s="81" t="s">
        <v>1722</v>
      </c>
      <c r="F587" s="81">
        <v>1247</v>
      </c>
      <c r="H587" s="81" t="s">
        <v>816</v>
      </c>
      <c r="I587" s="81" t="s">
        <v>817</v>
      </c>
      <c r="J587" s="81">
        <v>18</v>
      </c>
      <c r="K587" s="81" t="s">
        <v>529</v>
      </c>
      <c r="L587" s="81" t="s">
        <v>1100</v>
      </c>
      <c r="M587" s="81">
        <v>1027</v>
      </c>
      <c r="O587" s="81" t="s">
        <v>867</v>
      </c>
      <c r="P587" s="81" t="s">
        <v>868</v>
      </c>
      <c r="Q587" s="81">
        <v>8</v>
      </c>
      <c r="R587" s="81" t="s">
        <v>437</v>
      </c>
      <c r="S587" s="81" t="s">
        <v>1231</v>
      </c>
      <c r="T587" s="81">
        <v>1078</v>
      </c>
      <c r="V587" s="81" t="s">
        <v>940</v>
      </c>
      <c r="W587" s="81" t="s">
        <v>941</v>
      </c>
      <c r="X587" s="81">
        <v>12</v>
      </c>
      <c r="Y587" s="81" t="s">
        <v>529</v>
      </c>
      <c r="Z587" s="81" t="s">
        <v>563</v>
      </c>
      <c r="AA587" s="81">
        <v>1532</v>
      </c>
      <c r="AC587" s="81" t="s">
        <v>745</v>
      </c>
      <c r="AD587" s="81" t="s">
        <v>746</v>
      </c>
      <c r="AE587" s="81">
        <v>12</v>
      </c>
      <c r="AF587" s="81" t="s">
        <v>529</v>
      </c>
      <c r="AG587" s="81" t="s">
        <v>1681</v>
      </c>
      <c r="AH587" s="81">
        <v>1327</v>
      </c>
      <c r="AJ587" s="81" t="s">
        <v>745</v>
      </c>
      <c r="AK587" s="81" t="s">
        <v>746</v>
      </c>
      <c r="AL587" s="81">
        <v>12</v>
      </c>
      <c r="AM587" s="81" t="s">
        <v>529</v>
      </c>
      <c r="AN587" s="81" t="s">
        <v>1128</v>
      </c>
      <c r="AO587" s="81">
        <v>1031</v>
      </c>
      <c r="AQ587" s="81" t="s">
        <v>869</v>
      </c>
      <c r="AR587" s="81" t="s">
        <v>870</v>
      </c>
      <c r="AS587" s="81">
        <v>12</v>
      </c>
      <c r="AT587" s="81" t="s">
        <v>436</v>
      </c>
      <c r="AU587" s="81" t="s">
        <v>566</v>
      </c>
      <c r="AV587" s="81">
        <v>1535</v>
      </c>
      <c r="AX587" s="81" t="s">
        <v>816</v>
      </c>
      <c r="AY587" s="81" t="s">
        <v>817</v>
      </c>
      <c r="AZ587" s="81">
        <v>12</v>
      </c>
      <c r="BA587" s="81" t="s">
        <v>529</v>
      </c>
      <c r="BB587" s="81" t="s">
        <v>1757</v>
      </c>
      <c r="BC587" s="81">
        <v>1014</v>
      </c>
      <c r="BE587" s="81" t="s">
        <v>864</v>
      </c>
      <c r="BF587" s="81" t="s">
        <v>865</v>
      </c>
      <c r="BG587" s="81">
        <v>4</v>
      </c>
      <c r="BH587" s="81" t="s">
        <v>436</v>
      </c>
      <c r="BI587" s="81" t="s">
        <v>1760</v>
      </c>
      <c r="BJ587" s="81">
        <v>1307</v>
      </c>
      <c r="BL587" s="81" t="s">
        <v>2319</v>
      </c>
      <c r="BM587" s="81" t="s">
        <v>844</v>
      </c>
      <c r="BN587" s="81">
        <v>2</v>
      </c>
      <c r="BO587" s="81" t="s">
        <v>436</v>
      </c>
      <c r="BP587" s="81" t="s">
        <v>566</v>
      </c>
      <c r="BQ587" s="81">
        <v>1535</v>
      </c>
      <c r="BS587" s="81" t="s">
        <v>772</v>
      </c>
      <c r="BT587" s="81" t="s">
        <v>773</v>
      </c>
      <c r="BU587" s="81">
        <v>2</v>
      </c>
      <c r="BV587" s="81" t="s">
        <v>436</v>
      </c>
      <c r="BW587" s="81" t="s">
        <v>2059</v>
      </c>
      <c r="BX587" s="81">
        <v>1551</v>
      </c>
      <c r="BZ587" s="81" t="s">
        <v>765</v>
      </c>
      <c r="CA587" s="81" t="s">
        <v>766</v>
      </c>
      <c r="CB587" s="81">
        <v>6</v>
      </c>
      <c r="CC587" s="81" t="s">
        <v>529</v>
      </c>
      <c r="CD587" s="81" t="s">
        <v>1169</v>
      </c>
      <c r="CE587" s="81">
        <v>1440</v>
      </c>
      <c r="CG587" s="81" t="s">
        <v>757</v>
      </c>
      <c r="CH587" s="81" t="s">
        <v>758</v>
      </c>
      <c r="CI587" s="81">
        <v>12</v>
      </c>
      <c r="CJ587" s="81" t="s">
        <v>529</v>
      </c>
      <c r="CK587" s="81" t="s">
        <v>1185</v>
      </c>
      <c r="CL587" s="81">
        <v>1101</v>
      </c>
      <c r="CN587" s="81" t="s">
        <v>733</v>
      </c>
      <c r="CO587" s="81" t="s">
        <v>734</v>
      </c>
      <c r="CP587" s="81">
        <v>4</v>
      </c>
      <c r="CQ587" s="81" t="s">
        <v>529</v>
      </c>
      <c r="CR587" s="81" t="s">
        <v>1681</v>
      </c>
      <c r="CS587" s="81">
        <v>1327</v>
      </c>
      <c r="CU587" s="136" t="s">
        <v>948</v>
      </c>
      <c r="CV587" s="136" t="s">
        <v>949</v>
      </c>
      <c r="CW587" s="137">
        <v>4</v>
      </c>
      <c r="CX587" s="136" t="s">
        <v>529</v>
      </c>
      <c r="CY587" s="136" t="s">
        <v>1683</v>
      </c>
      <c r="CZ587" s="138">
        <v>1463</v>
      </c>
      <c r="DB587" s="136" t="s">
        <v>1779</v>
      </c>
      <c r="DC587" s="136" t="s">
        <v>853</v>
      </c>
      <c r="DD587" s="137">
        <v>12</v>
      </c>
      <c r="DE587" s="136" t="s">
        <v>436</v>
      </c>
      <c r="DF587" s="136" t="s">
        <v>2369</v>
      </c>
      <c r="DG587" s="144">
        <v>1598</v>
      </c>
      <c r="DI587" s="136" t="s">
        <v>812</v>
      </c>
      <c r="DJ587" s="136" t="s">
        <v>813</v>
      </c>
      <c r="DK587" s="137">
        <v>12</v>
      </c>
      <c r="DL587" s="136" t="s">
        <v>529</v>
      </c>
      <c r="DM587" s="136" t="s">
        <v>1756</v>
      </c>
      <c r="DN587" s="144">
        <v>1037</v>
      </c>
    </row>
    <row r="588" spans="1:118" x14ac:dyDescent="0.25">
      <c r="A588" s="81" t="s">
        <v>908</v>
      </c>
      <c r="B588" s="81" t="s">
        <v>909</v>
      </c>
      <c r="C588" s="81">
        <v>24</v>
      </c>
      <c r="D588" s="81" t="s">
        <v>437</v>
      </c>
      <c r="E588" s="81" t="s">
        <v>1722</v>
      </c>
      <c r="F588" s="81">
        <v>1247</v>
      </c>
      <c r="H588" s="81" t="s">
        <v>832</v>
      </c>
      <c r="I588" s="81" t="s">
        <v>833</v>
      </c>
      <c r="J588" s="81">
        <v>4</v>
      </c>
      <c r="K588" s="81" t="s">
        <v>529</v>
      </c>
      <c r="L588" s="81" t="s">
        <v>1100</v>
      </c>
      <c r="M588" s="81">
        <v>1027</v>
      </c>
      <c r="O588" s="81" t="s">
        <v>2227</v>
      </c>
      <c r="P588" s="81" t="s">
        <v>882</v>
      </c>
      <c r="Q588" s="81">
        <v>6</v>
      </c>
      <c r="R588" s="81" t="s">
        <v>437</v>
      </c>
      <c r="S588" s="81" t="s">
        <v>1890</v>
      </c>
      <c r="T588" s="81">
        <v>1094</v>
      </c>
      <c r="V588" s="81" t="s">
        <v>798</v>
      </c>
      <c r="W588" s="81" t="s">
        <v>799</v>
      </c>
      <c r="X588" s="81">
        <v>12</v>
      </c>
      <c r="Y588" s="81" t="s">
        <v>529</v>
      </c>
      <c r="Z588" s="81" t="s">
        <v>563</v>
      </c>
      <c r="AA588" s="81">
        <v>1532</v>
      </c>
      <c r="AC588" s="81" t="s">
        <v>761</v>
      </c>
      <c r="AD588" s="81" t="s">
        <v>762</v>
      </c>
      <c r="AE588" s="81">
        <v>2</v>
      </c>
      <c r="AF588" s="81" t="s">
        <v>436</v>
      </c>
      <c r="AG588" s="81" t="s">
        <v>1690</v>
      </c>
      <c r="AH588" s="81">
        <v>1297</v>
      </c>
      <c r="AJ588" s="81" t="s">
        <v>899</v>
      </c>
      <c r="AK588" s="81" t="s">
        <v>900</v>
      </c>
      <c r="AL588" s="81">
        <v>2</v>
      </c>
      <c r="AM588" s="81" t="s">
        <v>529</v>
      </c>
      <c r="AN588" s="81" t="s">
        <v>1128</v>
      </c>
      <c r="AO588" s="81">
        <v>1031</v>
      </c>
      <c r="AQ588" s="81" t="s">
        <v>860</v>
      </c>
      <c r="AR588" s="81" t="s">
        <v>861</v>
      </c>
      <c r="AS588" s="81">
        <v>4</v>
      </c>
      <c r="AT588" s="81" t="s">
        <v>436</v>
      </c>
      <c r="AU588" s="81" t="s">
        <v>566</v>
      </c>
      <c r="AV588" s="81">
        <v>1535</v>
      </c>
      <c r="AX588" s="81" t="s">
        <v>816</v>
      </c>
      <c r="AY588" s="81" t="s">
        <v>817</v>
      </c>
      <c r="AZ588" s="81">
        <v>4</v>
      </c>
      <c r="BA588" s="81" t="s">
        <v>529</v>
      </c>
      <c r="BB588" s="81" t="s">
        <v>1126</v>
      </c>
      <c r="BC588" s="81">
        <v>1093</v>
      </c>
      <c r="BE588" s="81" t="s">
        <v>729</v>
      </c>
      <c r="BF588" s="81" t="s">
        <v>730</v>
      </c>
      <c r="BG588" s="81">
        <v>4</v>
      </c>
      <c r="BH588" s="81" t="s">
        <v>436</v>
      </c>
      <c r="BI588" s="81" t="s">
        <v>1760</v>
      </c>
      <c r="BJ588" s="81">
        <v>1307</v>
      </c>
      <c r="BL588" s="81" t="s">
        <v>765</v>
      </c>
      <c r="BM588" s="81" t="s">
        <v>766</v>
      </c>
      <c r="BN588" s="81">
        <v>6</v>
      </c>
      <c r="BO588" s="81" t="s">
        <v>529</v>
      </c>
      <c r="BP588" s="81" t="s">
        <v>1166</v>
      </c>
      <c r="BQ588" s="81">
        <v>1283</v>
      </c>
      <c r="BS588" s="81" t="s">
        <v>1036</v>
      </c>
      <c r="BT588" s="81" t="s">
        <v>1037</v>
      </c>
      <c r="BU588" s="81">
        <v>2</v>
      </c>
      <c r="BV588" s="81" t="s">
        <v>529</v>
      </c>
      <c r="BW588" s="81" t="s">
        <v>2190</v>
      </c>
      <c r="BX588" s="81">
        <v>1021</v>
      </c>
      <c r="BZ588" s="81" t="s">
        <v>772</v>
      </c>
      <c r="CA588" s="81" t="s">
        <v>773</v>
      </c>
      <c r="CB588" s="81">
        <v>4</v>
      </c>
      <c r="CC588" s="81" t="s">
        <v>529</v>
      </c>
      <c r="CD588" s="81" t="s">
        <v>1169</v>
      </c>
      <c r="CE588" s="81">
        <v>1440</v>
      </c>
      <c r="CG588" s="81" t="s">
        <v>873</v>
      </c>
      <c r="CH588" s="81" t="s">
        <v>874</v>
      </c>
      <c r="CI588" s="81">
        <v>12</v>
      </c>
      <c r="CJ588" s="81" t="s">
        <v>529</v>
      </c>
      <c r="CK588" s="81" t="s">
        <v>1185</v>
      </c>
      <c r="CL588" s="81">
        <v>1101</v>
      </c>
      <c r="CN588" s="81" t="s">
        <v>768</v>
      </c>
      <c r="CO588" s="81" t="s">
        <v>769</v>
      </c>
      <c r="CP588" s="81">
        <v>4</v>
      </c>
      <c r="CQ588" s="81" t="s">
        <v>529</v>
      </c>
      <c r="CR588" s="81" t="s">
        <v>1681</v>
      </c>
      <c r="CS588" s="81">
        <v>1327</v>
      </c>
      <c r="CU588" s="136" t="s">
        <v>1043</v>
      </c>
      <c r="CV588" s="136" t="s">
        <v>825</v>
      </c>
      <c r="CW588" s="137">
        <v>24</v>
      </c>
      <c r="CX588" s="136" t="s">
        <v>2152</v>
      </c>
      <c r="CY588" s="136" t="s">
        <v>2364</v>
      </c>
      <c r="CZ588" s="138">
        <v>1593</v>
      </c>
      <c r="DB588" s="136" t="s">
        <v>1779</v>
      </c>
      <c r="DC588" s="136" t="s">
        <v>853</v>
      </c>
      <c r="DD588" s="137">
        <v>12</v>
      </c>
      <c r="DE588" s="136" t="s">
        <v>529</v>
      </c>
      <c r="DF588" s="136" t="s">
        <v>1158</v>
      </c>
      <c r="DG588" s="144">
        <v>1378</v>
      </c>
      <c r="DI588" s="136" t="s">
        <v>812</v>
      </c>
      <c r="DJ588" s="136" t="s">
        <v>813</v>
      </c>
      <c r="DK588" s="137">
        <v>12</v>
      </c>
      <c r="DL588" s="136" t="s">
        <v>436</v>
      </c>
      <c r="DM588" s="136" t="s">
        <v>1164</v>
      </c>
      <c r="DN588" s="144">
        <v>1121</v>
      </c>
    </row>
    <row r="589" spans="1:118" x14ac:dyDescent="0.25">
      <c r="A589" s="81" t="s">
        <v>867</v>
      </c>
      <c r="B589" s="81" t="s">
        <v>868</v>
      </c>
      <c r="C589" s="81">
        <v>4</v>
      </c>
      <c r="D589" s="81" t="s">
        <v>436</v>
      </c>
      <c r="E589" s="81" t="s">
        <v>1822</v>
      </c>
      <c r="F589" s="81">
        <v>1244</v>
      </c>
      <c r="H589" s="81" t="s">
        <v>727</v>
      </c>
      <c r="I589" s="81" t="s">
        <v>728</v>
      </c>
      <c r="J589" s="81">
        <v>30</v>
      </c>
      <c r="K589" s="81" t="s">
        <v>529</v>
      </c>
      <c r="L589" s="81" t="s">
        <v>1100</v>
      </c>
      <c r="M589" s="81">
        <v>1027</v>
      </c>
      <c r="O589" s="81" t="s">
        <v>2230</v>
      </c>
      <c r="P589" s="81" t="s">
        <v>866</v>
      </c>
      <c r="Q589" s="81">
        <v>12</v>
      </c>
      <c r="R589" s="81" t="s">
        <v>437</v>
      </c>
      <c r="S589" s="81" t="s">
        <v>1890</v>
      </c>
      <c r="T589" s="81">
        <v>1094</v>
      </c>
      <c r="V589" s="81" t="s">
        <v>1676</v>
      </c>
      <c r="W589" s="81" t="s">
        <v>1378</v>
      </c>
      <c r="X589" s="81">
        <v>12</v>
      </c>
      <c r="Y589" s="81" t="s">
        <v>529</v>
      </c>
      <c r="Z589" s="81" t="s">
        <v>563</v>
      </c>
      <c r="AA589" s="81">
        <v>1532</v>
      </c>
      <c r="AC589" s="81" t="s">
        <v>869</v>
      </c>
      <c r="AD589" s="81" t="s">
        <v>870</v>
      </c>
      <c r="AE589" s="81">
        <v>12</v>
      </c>
      <c r="AF589" s="81" t="s">
        <v>436</v>
      </c>
      <c r="AG589" s="81" t="s">
        <v>1687</v>
      </c>
      <c r="AH589" s="81">
        <v>1460</v>
      </c>
      <c r="AJ589" s="81" t="s">
        <v>2321</v>
      </c>
      <c r="AK589" s="81" t="s">
        <v>901</v>
      </c>
      <c r="AL589" s="81">
        <v>2</v>
      </c>
      <c r="AM589" s="81" t="s">
        <v>529</v>
      </c>
      <c r="AN589" s="81" t="s">
        <v>1128</v>
      </c>
      <c r="AO589" s="81">
        <v>1031</v>
      </c>
      <c r="AQ589" s="81" t="s">
        <v>862</v>
      </c>
      <c r="AR589" s="81" t="s">
        <v>863</v>
      </c>
      <c r="AS589" s="81">
        <v>4</v>
      </c>
      <c r="AT589" s="81" t="s">
        <v>436</v>
      </c>
      <c r="AU589" s="81" t="s">
        <v>566</v>
      </c>
      <c r="AV589" s="81">
        <v>1535</v>
      </c>
      <c r="AX589" s="81" t="s">
        <v>816</v>
      </c>
      <c r="AY589" s="81" t="s">
        <v>817</v>
      </c>
      <c r="AZ589" s="81">
        <v>10</v>
      </c>
      <c r="BA589" s="81" t="s">
        <v>436</v>
      </c>
      <c r="BB589" s="81" t="s">
        <v>551</v>
      </c>
      <c r="BC589" s="81">
        <v>1518</v>
      </c>
      <c r="BE589" s="81" t="s">
        <v>745</v>
      </c>
      <c r="BF589" s="81" t="s">
        <v>746</v>
      </c>
      <c r="BG589" s="81">
        <v>12</v>
      </c>
      <c r="BH589" s="81" t="s">
        <v>436</v>
      </c>
      <c r="BI589" s="81" t="s">
        <v>1760</v>
      </c>
      <c r="BJ589" s="81">
        <v>1307</v>
      </c>
      <c r="BL589" s="81" t="s">
        <v>954</v>
      </c>
      <c r="BM589" s="81" t="s">
        <v>955</v>
      </c>
      <c r="BN589" s="81">
        <v>4</v>
      </c>
      <c r="BO589" s="81" t="s">
        <v>529</v>
      </c>
      <c r="BP589" s="81" t="s">
        <v>1139</v>
      </c>
      <c r="BQ589" s="81">
        <v>1027</v>
      </c>
      <c r="BS589" s="81" t="s">
        <v>893</v>
      </c>
      <c r="BT589" s="81" t="s">
        <v>894</v>
      </c>
      <c r="BU589" s="81">
        <v>12</v>
      </c>
      <c r="BV589" s="81" t="s">
        <v>529</v>
      </c>
      <c r="BW589" s="81" t="s">
        <v>2190</v>
      </c>
      <c r="BX589" s="81">
        <v>1021</v>
      </c>
      <c r="BZ589" s="81" t="s">
        <v>816</v>
      </c>
      <c r="CA589" s="81" t="s">
        <v>817</v>
      </c>
      <c r="CB589" s="81">
        <v>6</v>
      </c>
      <c r="CC589" s="81" t="s">
        <v>529</v>
      </c>
      <c r="CD589" s="81" t="s">
        <v>1169</v>
      </c>
      <c r="CE589" s="81">
        <v>1440</v>
      </c>
      <c r="CG589" s="81" t="s">
        <v>770</v>
      </c>
      <c r="CH589" s="81" t="s">
        <v>771</v>
      </c>
      <c r="CI589" s="81">
        <v>12</v>
      </c>
      <c r="CJ589" s="81" t="s">
        <v>529</v>
      </c>
      <c r="CK589" s="81" t="s">
        <v>1185</v>
      </c>
      <c r="CL589" s="81">
        <v>1101</v>
      </c>
      <c r="CN589" s="81" t="s">
        <v>768</v>
      </c>
      <c r="CO589" s="81" t="s">
        <v>769</v>
      </c>
      <c r="CP589" s="81">
        <v>4</v>
      </c>
      <c r="CQ589" s="81" t="s">
        <v>436</v>
      </c>
      <c r="CR589" s="81" t="s">
        <v>1152</v>
      </c>
      <c r="CS589" s="81">
        <v>1013</v>
      </c>
      <c r="CU589" s="136" t="s">
        <v>875</v>
      </c>
      <c r="CV589" s="136" t="s">
        <v>876</v>
      </c>
      <c r="CW589" s="137">
        <v>4</v>
      </c>
      <c r="CX589" s="136" t="s">
        <v>2152</v>
      </c>
      <c r="CY589" s="136" t="s">
        <v>2364</v>
      </c>
      <c r="CZ589" s="138">
        <v>1593</v>
      </c>
      <c r="DB589" s="136" t="s">
        <v>1779</v>
      </c>
      <c r="DC589" s="136" t="s">
        <v>853</v>
      </c>
      <c r="DD589" s="137">
        <v>24</v>
      </c>
      <c r="DE589" s="136" t="s">
        <v>437</v>
      </c>
      <c r="DF589" s="136" t="s">
        <v>1186</v>
      </c>
      <c r="DG589" s="144">
        <v>1043</v>
      </c>
      <c r="DI589" s="136" t="s">
        <v>812</v>
      </c>
      <c r="DJ589" s="136" t="s">
        <v>813</v>
      </c>
      <c r="DK589" s="137">
        <v>4</v>
      </c>
      <c r="DL589" s="136" t="s">
        <v>529</v>
      </c>
      <c r="DM589" s="136" t="s">
        <v>1157</v>
      </c>
      <c r="DN589" s="144">
        <v>1399</v>
      </c>
    </row>
    <row r="590" spans="1:118" x14ac:dyDescent="0.25">
      <c r="A590" s="81" t="s">
        <v>887</v>
      </c>
      <c r="B590" s="81" t="s">
        <v>888</v>
      </c>
      <c r="C590" s="81">
        <v>4</v>
      </c>
      <c r="D590" s="81" t="s">
        <v>436</v>
      </c>
      <c r="E590" s="81" t="s">
        <v>1822</v>
      </c>
      <c r="F590" s="81">
        <v>1244</v>
      </c>
      <c r="H590" s="81" t="s">
        <v>729</v>
      </c>
      <c r="I590" s="81" t="s">
        <v>730</v>
      </c>
      <c r="J590" s="81">
        <v>48</v>
      </c>
      <c r="K590" s="81" t="s">
        <v>529</v>
      </c>
      <c r="L590" s="81" t="s">
        <v>1100</v>
      </c>
      <c r="M590" s="81">
        <v>1027</v>
      </c>
      <c r="O590" s="81" t="s">
        <v>1043</v>
      </c>
      <c r="P590" s="81" t="s">
        <v>1044</v>
      </c>
      <c r="Q590" s="81">
        <v>12</v>
      </c>
      <c r="R590" s="81" t="s">
        <v>437</v>
      </c>
      <c r="S590" s="81" t="s">
        <v>1890</v>
      </c>
      <c r="T590" s="81">
        <v>1094</v>
      </c>
      <c r="V590" s="81" t="s">
        <v>969</v>
      </c>
      <c r="W590" s="81" t="s">
        <v>970</v>
      </c>
      <c r="X590" s="81">
        <v>12</v>
      </c>
      <c r="Y590" s="81" t="s">
        <v>529</v>
      </c>
      <c r="Z590" s="81" t="s">
        <v>564</v>
      </c>
      <c r="AA590" s="81">
        <v>1533</v>
      </c>
      <c r="AC590" s="81" t="s">
        <v>745</v>
      </c>
      <c r="AD590" s="81" t="s">
        <v>746</v>
      </c>
      <c r="AE590" s="81">
        <v>12</v>
      </c>
      <c r="AF590" s="81" t="s">
        <v>529</v>
      </c>
      <c r="AG590" s="81" t="s">
        <v>1157</v>
      </c>
      <c r="AH590" s="81">
        <v>1399</v>
      </c>
      <c r="AJ590" s="81" t="s">
        <v>860</v>
      </c>
      <c r="AK590" s="81" t="s">
        <v>861</v>
      </c>
      <c r="AL590" s="81">
        <v>4</v>
      </c>
      <c r="AM590" s="81" t="s">
        <v>529</v>
      </c>
      <c r="AN590" s="81" t="s">
        <v>1129</v>
      </c>
      <c r="AO590" s="81">
        <v>1028</v>
      </c>
      <c r="AQ590" s="81" t="s">
        <v>772</v>
      </c>
      <c r="AR590" s="81" t="s">
        <v>773</v>
      </c>
      <c r="AS590" s="81">
        <v>4</v>
      </c>
      <c r="AT590" s="81" t="s">
        <v>436</v>
      </c>
      <c r="AU590" s="81" t="s">
        <v>566</v>
      </c>
      <c r="AV590" s="81">
        <v>1535</v>
      </c>
      <c r="AX590" s="81" t="s">
        <v>816</v>
      </c>
      <c r="AY590" s="81" t="s">
        <v>817</v>
      </c>
      <c r="AZ590" s="81">
        <v>24</v>
      </c>
      <c r="BA590" s="81" t="s">
        <v>529</v>
      </c>
      <c r="BB590" s="81" t="s">
        <v>1185</v>
      </c>
      <c r="BC590" s="81">
        <v>1101</v>
      </c>
      <c r="BE590" s="81" t="s">
        <v>810</v>
      </c>
      <c r="BF590" s="81" t="s">
        <v>811</v>
      </c>
      <c r="BG590" s="81">
        <v>4</v>
      </c>
      <c r="BH590" s="81" t="s">
        <v>529</v>
      </c>
      <c r="BI590" s="81" t="s">
        <v>1819</v>
      </c>
      <c r="BJ590" s="81">
        <v>1505</v>
      </c>
      <c r="BL590" s="81" t="s">
        <v>816</v>
      </c>
      <c r="BM590" s="81" t="s">
        <v>817</v>
      </c>
      <c r="BN590" s="81">
        <v>6</v>
      </c>
      <c r="BO590" s="81" t="s">
        <v>436</v>
      </c>
      <c r="BP590" s="81" t="s">
        <v>1122</v>
      </c>
      <c r="BQ590" s="81">
        <v>1213</v>
      </c>
      <c r="BS590" s="81" t="s">
        <v>731</v>
      </c>
      <c r="BT590" s="81" t="s">
        <v>732</v>
      </c>
      <c r="BU590" s="81">
        <v>6</v>
      </c>
      <c r="BV590" s="81" t="s">
        <v>529</v>
      </c>
      <c r="BW590" s="81" t="s">
        <v>2190</v>
      </c>
      <c r="BX590" s="81">
        <v>1021</v>
      </c>
      <c r="BZ590" s="81" t="s">
        <v>891</v>
      </c>
      <c r="CA590" s="81" t="s">
        <v>892</v>
      </c>
      <c r="CB590" s="81">
        <v>12</v>
      </c>
      <c r="CC590" s="81" t="s">
        <v>529</v>
      </c>
      <c r="CD590" s="81" t="s">
        <v>1169</v>
      </c>
      <c r="CE590" s="81">
        <v>1440</v>
      </c>
      <c r="CG590" s="81" t="s">
        <v>772</v>
      </c>
      <c r="CH590" s="81" t="s">
        <v>773</v>
      </c>
      <c r="CI590" s="81">
        <v>12</v>
      </c>
      <c r="CJ590" s="81" t="s">
        <v>529</v>
      </c>
      <c r="CK590" s="81" t="s">
        <v>1185</v>
      </c>
      <c r="CL590" s="81">
        <v>1101</v>
      </c>
      <c r="CN590" s="81" t="s">
        <v>880</v>
      </c>
      <c r="CO590" s="81" t="s">
        <v>881</v>
      </c>
      <c r="CP590" s="81">
        <v>4</v>
      </c>
      <c r="CQ590" s="81" t="s">
        <v>436</v>
      </c>
      <c r="CR590" s="81" t="s">
        <v>1152</v>
      </c>
      <c r="CS590" s="81">
        <v>1013</v>
      </c>
      <c r="CU590" s="136" t="s">
        <v>2260</v>
      </c>
      <c r="CV590" s="136" t="s">
        <v>2304</v>
      </c>
      <c r="CW590" s="137">
        <v>4</v>
      </c>
      <c r="CX590" s="136" t="s">
        <v>436</v>
      </c>
      <c r="CY590" s="136" t="s">
        <v>551</v>
      </c>
      <c r="CZ590" s="138">
        <v>1518</v>
      </c>
      <c r="DB590" s="136" t="s">
        <v>1779</v>
      </c>
      <c r="DC590" s="136" t="s">
        <v>853</v>
      </c>
      <c r="DD590" s="137">
        <v>12</v>
      </c>
      <c r="DE590" s="136" t="s">
        <v>529</v>
      </c>
      <c r="DF590" s="136" t="s">
        <v>1161</v>
      </c>
      <c r="DG590" s="144">
        <v>1146</v>
      </c>
      <c r="DI590" s="136" t="s">
        <v>812</v>
      </c>
      <c r="DJ590" s="136" t="s">
        <v>813</v>
      </c>
      <c r="DK590" s="137">
        <v>4</v>
      </c>
      <c r="DL590" s="136" t="s">
        <v>529</v>
      </c>
      <c r="DM590" s="136" t="s">
        <v>1830</v>
      </c>
      <c r="DN590" s="144">
        <v>1028</v>
      </c>
    </row>
    <row r="591" spans="1:118" x14ac:dyDescent="0.25">
      <c r="A591" s="81" t="s">
        <v>2322</v>
      </c>
      <c r="B591" s="81" t="s">
        <v>1399</v>
      </c>
      <c r="C591" s="81">
        <v>2</v>
      </c>
      <c r="D591" s="81" t="s">
        <v>436</v>
      </c>
      <c r="E591" s="81" t="s">
        <v>1822</v>
      </c>
      <c r="F591" s="81">
        <v>1244</v>
      </c>
      <c r="H591" s="81" t="s">
        <v>822</v>
      </c>
      <c r="I591" s="81" t="s">
        <v>823</v>
      </c>
      <c r="J591" s="81">
        <v>12</v>
      </c>
      <c r="K591" s="81" t="s">
        <v>529</v>
      </c>
      <c r="L591" s="81" t="s">
        <v>1819</v>
      </c>
      <c r="M591" s="81">
        <v>1505</v>
      </c>
      <c r="O591" s="81" t="s">
        <v>757</v>
      </c>
      <c r="P591" s="81" t="s">
        <v>758</v>
      </c>
      <c r="Q591" s="81">
        <v>12</v>
      </c>
      <c r="R591" s="81" t="s">
        <v>437</v>
      </c>
      <c r="S591" s="81" t="s">
        <v>1890</v>
      </c>
      <c r="T591" s="81">
        <v>1094</v>
      </c>
      <c r="V591" s="81" t="s">
        <v>1043</v>
      </c>
      <c r="W591" s="81" t="s">
        <v>1044</v>
      </c>
      <c r="X591" s="81">
        <v>12</v>
      </c>
      <c r="Y591" s="81" t="s">
        <v>529</v>
      </c>
      <c r="Z591" s="81" t="s">
        <v>564</v>
      </c>
      <c r="AA591" s="81">
        <v>1533</v>
      </c>
      <c r="AC591" s="81" t="s">
        <v>745</v>
      </c>
      <c r="AD591" s="81" t="s">
        <v>746</v>
      </c>
      <c r="AE591" s="81">
        <v>12</v>
      </c>
      <c r="AF591" s="81" t="s">
        <v>436</v>
      </c>
      <c r="AG591" s="81" t="s">
        <v>2326</v>
      </c>
      <c r="AH591" s="81">
        <v>1169</v>
      </c>
      <c r="AJ591" s="81" t="s">
        <v>862</v>
      </c>
      <c r="AK591" s="81" t="s">
        <v>863</v>
      </c>
      <c r="AL591" s="81">
        <v>4</v>
      </c>
      <c r="AM591" s="81" t="s">
        <v>529</v>
      </c>
      <c r="AN591" s="81" t="s">
        <v>1129</v>
      </c>
      <c r="AO591" s="81">
        <v>1028</v>
      </c>
      <c r="AQ591" s="81" t="s">
        <v>816</v>
      </c>
      <c r="AR591" s="81" t="s">
        <v>817</v>
      </c>
      <c r="AS591" s="81">
        <v>4</v>
      </c>
      <c r="AT591" s="81" t="s">
        <v>436</v>
      </c>
      <c r="AU591" s="81" t="s">
        <v>566</v>
      </c>
      <c r="AV591" s="81">
        <v>1535</v>
      </c>
      <c r="AX591" s="81" t="s">
        <v>816</v>
      </c>
      <c r="AY591" s="81" t="s">
        <v>817</v>
      </c>
      <c r="AZ591" s="81">
        <v>10</v>
      </c>
      <c r="BA591" s="81" t="s">
        <v>529</v>
      </c>
      <c r="BB591" s="81" t="s">
        <v>1170</v>
      </c>
      <c r="BC591" s="81">
        <v>1069</v>
      </c>
      <c r="BE591" s="81" t="s">
        <v>770</v>
      </c>
      <c r="BF591" s="81" t="s">
        <v>771</v>
      </c>
      <c r="BG591" s="81">
        <v>2</v>
      </c>
      <c r="BH591" s="81" t="s">
        <v>529</v>
      </c>
      <c r="BI591" s="81" t="s">
        <v>1819</v>
      </c>
      <c r="BJ591" s="81">
        <v>1505</v>
      </c>
      <c r="BL591" s="81" t="s">
        <v>755</v>
      </c>
      <c r="BM591" s="81" t="s">
        <v>756</v>
      </c>
      <c r="BN591" s="81">
        <v>24</v>
      </c>
      <c r="BO591" s="81" t="s">
        <v>529</v>
      </c>
      <c r="BP591" s="81" t="s">
        <v>1175</v>
      </c>
      <c r="BQ591" s="81">
        <v>1027</v>
      </c>
      <c r="BS591" s="81" t="s">
        <v>2319</v>
      </c>
      <c r="BT591" s="81" t="s">
        <v>844</v>
      </c>
      <c r="BU591" s="81">
        <v>2</v>
      </c>
      <c r="BV591" s="81" t="s">
        <v>436</v>
      </c>
      <c r="BW591" s="81" t="s">
        <v>551</v>
      </c>
      <c r="BX591" s="81">
        <v>1518</v>
      </c>
      <c r="BZ591" s="81" t="s">
        <v>895</v>
      </c>
      <c r="CA591" s="81" t="s">
        <v>896</v>
      </c>
      <c r="CB591" s="81">
        <v>12</v>
      </c>
      <c r="CC591" s="81" t="s">
        <v>529</v>
      </c>
      <c r="CD591" s="81" t="s">
        <v>1169</v>
      </c>
      <c r="CE591" s="81">
        <v>1440</v>
      </c>
      <c r="CG591" s="81" t="s">
        <v>816</v>
      </c>
      <c r="CH591" s="81" t="s">
        <v>817</v>
      </c>
      <c r="CI591" s="81">
        <v>24</v>
      </c>
      <c r="CJ591" s="81" t="s">
        <v>529</v>
      </c>
      <c r="CK591" s="81" t="s">
        <v>1185</v>
      </c>
      <c r="CL591" s="81">
        <v>1101</v>
      </c>
      <c r="CN591" s="81" t="s">
        <v>2268</v>
      </c>
      <c r="CO591" s="81" t="s">
        <v>1663</v>
      </c>
      <c r="CP591" s="81">
        <v>12</v>
      </c>
      <c r="CQ591" s="81" t="s">
        <v>529</v>
      </c>
      <c r="CR591" s="81" t="s">
        <v>1192</v>
      </c>
      <c r="CS591" s="81">
        <v>1100</v>
      </c>
      <c r="CU591" s="136" t="s">
        <v>873</v>
      </c>
      <c r="CV591" s="136" t="s">
        <v>874</v>
      </c>
      <c r="CW591" s="137">
        <v>12</v>
      </c>
      <c r="CX591" s="136" t="s">
        <v>1173</v>
      </c>
      <c r="CY591" s="136" t="s">
        <v>1174</v>
      </c>
      <c r="CZ591" s="138">
        <v>0</v>
      </c>
      <c r="DB591" s="136" t="s">
        <v>1779</v>
      </c>
      <c r="DC591" s="136" t="s">
        <v>853</v>
      </c>
      <c r="DD591" s="137">
        <v>12</v>
      </c>
      <c r="DE591" s="136" t="s">
        <v>529</v>
      </c>
      <c r="DF591" s="136" t="s">
        <v>1154</v>
      </c>
      <c r="DG591" s="144">
        <v>1439</v>
      </c>
      <c r="DI591" s="136" t="s">
        <v>812</v>
      </c>
      <c r="DJ591" s="136" t="s">
        <v>813</v>
      </c>
      <c r="DK591" s="137">
        <v>4</v>
      </c>
      <c r="DL591" s="136" t="s">
        <v>529</v>
      </c>
      <c r="DM591" s="136" t="s">
        <v>1120</v>
      </c>
      <c r="DN591" s="144">
        <v>1020</v>
      </c>
    </row>
    <row r="592" spans="1:118" x14ac:dyDescent="0.25">
      <c r="A592" s="81" t="s">
        <v>2269</v>
      </c>
      <c r="B592" s="81" t="s">
        <v>767</v>
      </c>
      <c r="C592" s="81">
        <v>2</v>
      </c>
      <c r="D592" s="81" t="s">
        <v>436</v>
      </c>
      <c r="E592" s="81" t="s">
        <v>1822</v>
      </c>
      <c r="F592" s="81">
        <v>1244</v>
      </c>
      <c r="H592" s="81" t="s">
        <v>816</v>
      </c>
      <c r="I592" s="81" t="s">
        <v>817</v>
      </c>
      <c r="J592" s="81">
        <v>2</v>
      </c>
      <c r="K592" s="81" t="s">
        <v>529</v>
      </c>
      <c r="L592" s="81" t="s">
        <v>1819</v>
      </c>
      <c r="M592" s="81">
        <v>1505</v>
      </c>
      <c r="O592" s="81" t="s">
        <v>1041</v>
      </c>
      <c r="P592" s="81" t="s">
        <v>1042</v>
      </c>
      <c r="Q592" s="81">
        <v>12</v>
      </c>
      <c r="R592" s="81" t="s">
        <v>437</v>
      </c>
      <c r="S592" s="81" t="s">
        <v>1890</v>
      </c>
      <c r="T592" s="81">
        <v>1094</v>
      </c>
      <c r="V592" s="81" t="s">
        <v>804</v>
      </c>
      <c r="W592" s="81" t="s">
        <v>805</v>
      </c>
      <c r="X592" s="81">
        <v>12</v>
      </c>
      <c r="Y592" s="81" t="s">
        <v>529</v>
      </c>
      <c r="Z592" s="81" t="s">
        <v>564</v>
      </c>
      <c r="AA592" s="81">
        <v>1533</v>
      </c>
      <c r="AC592" s="81" t="s">
        <v>745</v>
      </c>
      <c r="AD592" s="81" t="s">
        <v>746</v>
      </c>
      <c r="AE592" s="81">
        <v>12</v>
      </c>
      <c r="AF592" s="81" t="s">
        <v>436</v>
      </c>
      <c r="AG592" s="81" t="s">
        <v>1691</v>
      </c>
      <c r="AH592" s="81">
        <v>1104</v>
      </c>
      <c r="AJ592" s="81" t="s">
        <v>864</v>
      </c>
      <c r="AK592" s="81" t="s">
        <v>865</v>
      </c>
      <c r="AL592" s="81">
        <v>6</v>
      </c>
      <c r="AM592" s="81" t="s">
        <v>529</v>
      </c>
      <c r="AN592" s="81" t="s">
        <v>1129</v>
      </c>
      <c r="AO592" s="81">
        <v>1028</v>
      </c>
      <c r="AQ592" s="81" t="s">
        <v>737</v>
      </c>
      <c r="AR592" s="81" t="s">
        <v>738</v>
      </c>
      <c r="AS592" s="81">
        <v>4</v>
      </c>
      <c r="AT592" s="81" t="s">
        <v>436</v>
      </c>
      <c r="AU592" s="81" t="s">
        <v>566</v>
      </c>
      <c r="AV592" s="81">
        <v>1535</v>
      </c>
      <c r="AX592" s="81" t="s">
        <v>816</v>
      </c>
      <c r="AY592" s="81" t="s">
        <v>817</v>
      </c>
      <c r="AZ592" s="81">
        <v>6</v>
      </c>
      <c r="BA592" s="81" t="s">
        <v>529</v>
      </c>
      <c r="BB592" s="81" t="s">
        <v>1756</v>
      </c>
      <c r="BC592" s="81">
        <v>1037</v>
      </c>
      <c r="BE592" s="81" t="s">
        <v>948</v>
      </c>
      <c r="BF592" s="81" t="s">
        <v>949</v>
      </c>
      <c r="BG592" s="81">
        <v>2</v>
      </c>
      <c r="BH592" s="81" t="s">
        <v>529</v>
      </c>
      <c r="BI592" s="81" t="s">
        <v>1819</v>
      </c>
      <c r="BJ592" s="81">
        <v>1505</v>
      </c>
      <c r="BL592" s="81" t="s">
        <v>862</v>
      </c>
      <c r="BM592" s="81" t="s">
        <v>863</v>
      </c>
      <c r="BN592" s="81">
        <v>4</v>
      </c>
      <c r="BO592" s="81" t="s">
        <v>529</v>
      </c>
      <c r="BP592" s="81" t="s">
        <v>1694</v>
      </c>
      <c r="BQ592" s="81">
        <v>1504</v>
      </c>
      <c r="BS592" s="81" t="s">
        <v>858</v>
      </c>
      <c r="BT592" s="81" t="s">
        <v>859</v>
      </c>
      <c r="BU592" s="81">
        <v>2</v>
      </c>
      <c r="BV592" s="81" t="s">
        <v>436</v>
      </c>
      <c r="BW592" s="81" t="s">
        <v>551</v>
      </c>
      <c r="BX592" s="81">
        <v>1518</v>
      </c>
      <c r="BZ592" s="81" t="s">
        <v>745</v>
      </c>
      <c r="CA592" s="81" t="s">
        <v>746</v>
      </c>
      <c r="CB592" s="81">
        <v>12</v>
      </c>
      <c r="CC592" s="81" t="s">
        <v>529</v>
      </c>
      <c r="CD592" s="81" t="s">
        <v>1169</v>
      </c>
      <c r="CE592" s="81">
        <v>1440</v>
      </c>
      <c r="CG592" s="81" t="s">
        <v>737</v>
      </c>
      <c r="CH592" s="81" t="s">
        <v>738</v>
      </c>
      <c r="CI592" s="81">
        <v>6</v>
      </c>
      <c r="CJ592" s="81" t="s">
        <v>529</v>
      </c>
      <c r="CK592" s="81" t="s">
        <v>1185</v>
      </c>
      <c r="CL592" s="81">
        <v>1101</v>
      </c>
      <c r="CN592" s="81" t="s">
        <v>810</v>
      </c>
      <c r="CO592" s="81" t="s">
        <v>811</v>
      </c>
      <c r="CP592" s="81">
        <v>6</v>
      </c>
      <c r="CQ592" s="81" t="s">
        <v>529</v>
      </c>
      <c r="CR592" s="81" t="s">
        <v>1681</v>
      </c>
      <c r="CS592" s="81">
        <v>1327</v>
      </c>
      <c r="CU592" s="136" t="s">
        <v>845</v>
      </c>
      <c r="CV592" s="136" t="s">
        <v>846</v>
      </c>
      <c r="CW592" s="137">
        <v>4</v>
      </c>
      <c r="CX592" s="136" t="s">
        <v>2152</v>
      </c>
      <c r="CY592" s="136" t="s">
        <v>2364</v>
      </c>
      <c r="CZ592" s="138">
        <v>1593</v>
      </c>
      <c r="DB592" s="136" t="s">
        <v>1779</v>
      </c>
      <c r="DC592" s="136" t="s">
        <v>853</v>
      </c>
      <c r="DD592" s="137">
        <v>24</v>
      </c>
      <c r="DE592" s="136" t="s">
        <v>529</v>
      </c>
      <c r="DF592" s="136" t="s">
        <v>1867</v>
      </c>
      <c r="DG592" s="144">
        <v>1089</v>
      </c>
      <c r="DI592" s="136" t="s">
        <v>812</v>
      </c>
      <c r="DJ592" s="136" t="s">
        <v>813</v>
      </c>
      <c r="DK592" s="137">
        <v>12</v>
      </c>
      <c r="DL592" s="136" t="s">
        <v>436</v>
      </c>
      <c r="DM592" s="136" t="s">
        <v>1148</v>
      </c>
      <c r="DN592" s="144">
        <v>1091</v>
      </c>
    </row>
    <row r="593" spans="1:118" x14ac:dyDescent="0.25">
      <c r="A593" s="81" t="s">
        <v>1789</v>
      </c>
      <c r="B593" s="81" t="s">
        <v>1360</v>
      </c>
      <c r="C593" s="81">
        <v>2</v>
      </c>
      <c r="D593" s="81" t="s">
        <v>436</v>
      </c>
      <c r="E593" s="81" t="s">
        <v>1822</v>
      </c>
      <c r="F593" s="81">
        <v>1244</v>
      </c>
      <c r="H593" s="81" t="s">
        <v>873</v>
      </c>
      <c r="I593" s="81" t="s">
        <v>874</v>
      </c>
      <c r="J593" s="81">
        <v>2</v>
      </c>
      <c r="K593" s="81" t="s">
        <v>529</v>
      </c>
      <c r="L593" s="81" t="s">
        <v>1819</v>
      </c>
      <c r="M593" s="81">
        <v>1505</v>
      </c>
      <c r="O593" s="81" t="s">
        <v>1676</v>
      </c>
      <c r="P593" s="81" t="s">
        <v>1378</v>
      </c>
      <c r="Q593" s="81">
        <v>12</v>
      </c>
      <c r="R593" s="81" t="s">
        <v>436</v>
      </c>
      <c r="S593" s="81" t="s">
        <v>1233</v>
      </c>
      <c r="T593" s="81">
        <v>1481</v>
      </c>
      <c r="V593" s="81" t="s">
        <v>747</v>
      </c>
      <c r="W593" s="81" t="s">
        <v>748</v>
      </c>
      <c r="X593" s="81">
        <v>12</v>
      </c>
      <c r="Y593" s="81" t="s">
        <v>529</v>
      </c>
      <c r="Z593" s="81" t="s">
        <v>564</v>
      </c>
      <c r="AA593" s="81">
        <v>1533</v>
      </c>
      <c r="AC593" s="81" t="s">
        <v>745</v>
      </c>
      <c r="AD593" s="81" t="s">
        <v>746</v>
      </c>
      <c r="AE593" s="81">
        <v>12</v>
      </c>
      <c r="AF593" s="81" t="s">
        <v>436</v>
      </c>
      <c r="AG593" s="81" t="s">
        <v>1188</v>
      </c>
      <c r="AH593" s="81">
        <v>1481</v>
      </c>
      <c r="AJ593" s="81" t="s">
        <v>830</v>
      </c>
      <c r="AK593" s="81" t="s">
        <v>831</v>
      </c>
      <c r="AL593" s="81">
        <v>6</v>
      </c>
      <c r="AM593" s="81" t="s">
        <v>529</v>
      </c>
      <c r="AN593" s="81" t="s">
        <v>1129</v>
      </c>
      <c r="AO593" s="81">
        <v>1028</v>
      </c>
      <c r="AQ593" s="81" t="s">
        <v>727</v>
      </c>
      <c r="AR593" s="81" t="s">
        <v>728</v>
      </c>
      <c r="AS593" s="81">
        <v>4</v>
      </c>
      <c r="AT593" s="81" t="s">
        <v>436</v>
      </c>
      <c r="AU593" s="81" t="s">
        <v>566</v>
      </c>
      <c r="AV593" s="81">
        <v>1535</v>
      </c>
      <c r="AX593" s="81" t="s">
        <v>816</v>
      </c>
      <c r="AY593" s="81" t="s">
        <v>817</v>
      </c>
      <c r="AZ593" s="81">
        <v>4</v>
      </c>
      <c r="BA593" s="81" t="s">
        <v>529</v>
      </c>
      <c r="BB593" s="81" t="s">
        <v>1127</v>
      </c>
      <c r="BC593" s="81">
        <v>1123</v>
      </c>
      <c r="BE593" s="81" t="s">
        <v>816</v>
      </c>
      <c r="BF593" s="81" t="s">
        <v>817</v>
      </c>
      <c r="BG593" s="81">
        <v>4</v>
      </c>
      <c r="BH593" s="81" t="s">
        <v>529</v>
      </c>
      <c r="BI593" s="81" t="s">
        <v>1819</v>
      </c>
      <c r="BJ593" s="81">
        <v>1505</v>
      </c>
      <c r="BL593" s="81" t="s">
        <v>836</v>
      </c>
      <c r="BM593" s="81" t="s">
        <v>837</v>
      </c>
      <c r="BN593" s="81">
        <v>4</v>
      </c>
      <c r="BO593" s="81" t="s">
        <v>529</v>
      </c>
      <c r="BP593" s="81" t="s">
        <v>1133</v>
      </c>
      <c r="BQ593" s="81">
        <v>1023</v>
      </c>
      <c r="BS593" s="81" t="s">
        <v>942</v>
      </c>
      <c r="BT593" s="81" t="s">
        <v>943</v>
      </c>
      <c r="BU593" s="81">
        <v>12</v>
      </c>
      <c r="BV593" s="81" t="s">
        <v>529</v>
      </c>
      <c r="BW593" s="81" t="s">
        <v>1128</v>
      </c>
      <c r="BX593" s="81">
        <v>1031</v>
      </c>
      <c r="BZ593" s="81" t="s">
        <v>765</v>
      </c>
      <c r="CA593" s="81" t="s">
        <v>766</v>
      </c>
      <c r="CB593" s="81">
        <v>6</v>
      </c>
      <c r="CC593" s="81" t="s">
        <v>437</v>
      </c>
      <c r="CD593" s="81" t="s">
        <v>1707</v>
      </c>
      <c r="CE593" s="81">
        <v>1110</v>
      </c>
      <c r="CG593" s="81" t="s">
        <v>729</v>
      </c>
      <c r="CH593" s="81" t="s">
        <v>730</v>
      </c>
      <c r="CI593" s="81">
        <v>4</v>
      </c>
      <c r="CJ593" s="81" t="s">
        <v>529</v>
      </c>
      <c r="CK593" s="81" t="s">
        <v>1185</v>
      </c>
      <c r="CL593" s="81">
        <v>1101</v>
      </c>
      <c r="CN593" s="81" t="s">
        <v>794</v>
      </c>
      <c r="CO593" s="81" t="s">
        <v>795</v>
      </c>
      <c r="CP593" s="81">
        <v>2</v>
      </c>
      <c r="CQ593" s="81" t="s">
        <v>529</v>
      </c>
      <c r="CR593" s="81" t="s">
        <v>2313</v>
      </c>
      <c r="CS593" s="81">
        <v>1496</v>
      </c>
      <c r="CU593" s="136" t="s">
        <v>932</v>
      </c>
      <c r="CV593" s="136" t="s">
        <v>933</v>
      </c>
      <c r="CW593" s="137">
        <v>4</v>
      </c>
      <c r="CX593" s="136" t="s">
        <v>2152</v>
      </c>
      <c r="CY593" s="136" t="s">
        <v>2364</v>
      </c>
      <c r="CZ593" s="138">
        <v>1593</v>
      </c>
      <c r="DB593" s="136" t="s">
        <v>1779</v>
      </c>
      <c r="DC593" s="136" t="s">
        <v>853</v>
      </c>
      <c r="DD593" s="137">
        <v>24</v>
      </c>
      <c r="DE593" s="136" t="s">
        <v>436</v>
      </c>
      <c r="DF593" s="136" t="s">
        <v>1177</v>
      </c>
      <c r="DG593" s="144">
        <v>1045</v>
      </c>
      <c r="DI593" s="136" t="s">
        <v>812</v>
      </c>
      <c r="DJ593" s="136" t="s">
        <v>813</v>
      </c>
      <c r="DK593" s="137">
        <v>4</v>
      </c>
      <c r="DL593" s="136" t="s">
        <v>529</v>
      </c>
      <c r="DM593" s="136" t="s">
        <v>1873</v>
      </c>
      <c r="DN593" s="144">
        <v>1126</v>
      </c>
    </row>
    <row r="594" spans="1:118" x14ac:dyDescent="0.25">
      <c r="A594" s="81" t="s">
        <v>1006</v>
      </c>
      <c r="B594" s="81" t="s">
        <v>1007</v>
      </c>
      <c r="C594" s="81">
        <v>2</v>
      </c>
      <c r="D594" s="81" t="s">
        <v>436</v>
      </c>
      <c r="E594" s="81" t="s">
        <v>1822</v>
      </c>
      <c r="F594" s="81">
        <v>1244</v>
      </c>
      <c r="H594" s="81" t="s">
        <v>765</v>
      </c>
      <c r="I594" s="81" t="s">
        <v>766</v>
      </c>
      <c r="J594" s="81">
        <v>4</v>
      </c>
      <c r="K594" s="81" t="s">
        <v>529</v>
      </c>
      <c r="L594" s="81" t="s">
        <v>1819</v>
      </c>
      <c r="M594" s="81">
        <v>1505</v>
      </c>
      <c r="O594" s="81" t="s">
        <v>759</v>
      </c>
      <c r="P594" s="81" t="s">
        <v>760</v>
      </c>
      <c r="Q594" s="81">
        <v>2</v>
      </c>
      <c r="R594" s="81" t="s">
        <v>529</v>
      </c>
      <c r="S594" s="81" t="s">
        <v>1815</v>
      </c>
      <c r="T594" s="81">
        <v>1021</v>
      </c>
      <c r="V594" s="81" t="s">
        <v>988</v>
      </c>
      <c r="W594" s="81" t="s">
        <v>989</v>
      </c>
      <c r="X594" s="81">
        <v>24</v>
      </c>
      <c r="Y594" s="81" t="s">
        <v>529</v>
      </c>
      <c r="Z594" s="81" t="s">
        <v>564</v>
      </c>
      <c r="AA594" s="81">
        <v>1533</v>
      </c>
      <c r="AC594" s="81" t="s">
        <v>820</v>
      </c>
      <c r="AD594" s="81" t="s">
        <v>821</v>
      </c>
      <c r="AE594" s="81">
        <v>4</v>
      </c>
      <c r="AF594" s="81" t="s">
        <v>436</v>
      </c>
      <c r="AG594" s="81" t="s">
        <v>1691</v>
      </c>
      <c r="AH594" s="81">
        <v>1104</v>
      </c>
      <c r="AJ594" s="81" t="s">
        <v>849</v>
      </c>
      <c r="AK594" s="81" t="s">
        <v>850</v>
      </c>
      <c r="AL594" s="81">
        <v>4</v>
      </c>
      <c r="AM594" s="81" t="s">
        <v>529</v>
      </c>
      <c r="AN594" s="81" t="s">
        <v>1129</v>
      </c>
      <c r="AO594" s="81">
        <v>1028</v>
      </c>
      <c r="AQ594" s="81" t="s">
        <v>729</v>
      </c>
      <c r="AR594" s="81" t="s">
        <v>730</v>
      </c>
      <c r="AS594" s="81">
        <v>4</v>
      </c>
      <c r="AT594" s="81" t="s">
        <v>436</v>
      </c>
      <c r="AU594" s="81" t="s">
        <v>566</v>
      </c>
      <c r="AV594" s="81">
        <v>1535</v>
      </c>
      <c r="AX594" s="81" t="s">
        <v>816</v>
      </c>
      <c r="AY594" s="81" t="s">
        <v>817</v>
      </c>
      <c r="AZ594" s="81">
        <v>8</v>
      </c>
      <c r="BA594" s="81" t="s">
        <v>436</v>
      </c>
      <c r="BB594" s="81" t="s">
        <v>2056</v>
      </c>
      <c r="BC594" s="81">
        <v>1192</v>
      </c>
      <c r="BE594" s="81" t="s">
        <v>832</v>
      </c>
      <c r="BF594" s="81" t="s">
        <v>833</v>
      </c>
      <c r="BG594" s="81">
        <v>2</v>
      </c>
      <c r="BH594" s="81" t="s">
        <v>529</v>
      </c>
      <c r="BI594" s="81" t="s">
        <v>1819</v>
      </c>
      <c r="BJ594" s="81">
        <v>1505</v>
      </c>
      <c r="BL594" s="81" t="s">
        <v>875</v>
      </c>
      <c r="BM594" s="81" t="s">
        <v>876</v>
      </c>
      <c r="BN594" s="81">
        <v>4</v>
      </c>
      <c r="BO594" s="81" t="s">
        <v>529</v>
      </c>
      <c r="BP594" s="81" t="s">
        <v>1175</v>
      </c>
      <c r="BQ594" s="81">
        <v>1027</v>
      </c>
      <c r="BS594" s="81" t="s">
        <v>816</v>
      </c>
      <c r="BT594" s="81" t="s">
        <v>817</v>
      </c>
      <c r="BU594" s="81">
        <v>6</v>
      </c>
      <c r="BV594" s="81" t="s">
        <v>436</v>
      </c>
      <c r="BW594" s="81" t="s">
        <v>1189</v>
      </c>
      <c r="BX594" s="81">
        <v>1262</v>
      </c>
      <c r="BZ594" s="81" t="s">
        <v>772</v>
      </c>
      <c r="CA594" s="81" t="s">
        <v>773</v>
      </c>
      <c r="CB594" s="81">
        <v>8</v>
      </c>
      <c r="CC594" s="81" t="s">
        <v>437</v>
      </c>
      <c r="CD594" s="81" t="s">
        <v>1707</v>
      </c>
      <c r="CE594" s="81">
        <v>1110</v>
      </c>
      <c r="CG594" s="81" t="s">
        <v>2319</v>
      </c>
      <c r="CH594" s="81" t="s">
        <v>844</v>
      </c>
      <c r="CI594" s="81">
        <v>2</v>
      </c>
      <c r="CJ594" s="81" t="s">
        <v>529</v>
      </c>
      <c r="CK594" s="81" t="s">
        <v>1185</v>
      </c>
      <c r="CL594" s="81">
        <v>1101</v>
      </c>
      <c r="CN594" s="81" t="s">
        <v>2319</v>
      </c>
      <c r="CO594" s="81" t="s">
        <v>844</v>
      </c>
      <c r="CP594" s="81">
        <v>2</v>
      </c>
      <c r="CQ594" s="81" t="s">
        <v>529</v>
      </c>
      <c r="CR594" s="81" t="s">
        <v>2313</v>
      </c>
      <c r="CS594" s="81">
        <v>1496</v>
      </c>
      <c r="CU594" s="136" t="s">
        <v>765</v>
      </c>
      <c r="CV594" s="136" t="s">
        <v>766</v>
      </c>
      <c r="CW594" s="137">
        <v>4</v>
      </c>
      <c r="CX594" s="136" t="s">
        <v>529</v>
      </c>
      <c r="CY594" s="136" t="s">
        <v>1807</v>
      </c>
      <c r="CZ594" s="138">
        <v>1510</v>
      </c>
      <c r="DB594" s="136" t="s">
        <v>1779</v>
      </c>
      <c r="DC594" s="136" t="s">
        <v>853</v>
      </c>
      <c r="DD594" s="137">
        <v>12</v>
      </c>
      <c r="DE594" s="136" t="s">
        <v>529</v>
      </c>
      <c r="DF594" s="136" t="s">
        <v>1162</v>
      </c>
      <c r="DG594" s="144">
        <v>1054</v>
      </c>
      <c r="DI594" s="136" t="s">
        <v>812</v>
      </c>
      <c r="DJ594" s="136" t="s">
        <v>813</v>
      </c>
      <c r="DK594" s="137">
        <v>16</v>
      </c>
      <c r="DL594" s="136" t="s">
        <v>2152</v>
      </c>
      <c r="DM594" s="136" t="s">
        <v>2364</v>
      </c>
      <c r="DN594" s="144">
        <v>1593</v>
      </c>
    </row>
    <row r="595" spans="1:118" x14ac:dyDescent="0.25">
      <c r="A595" s="81" t="s">
        <v>776</v>
      </c>
      <c r="B595" s="81" t="s">
        <v>777</v>
      </c>
      <c r="C595" s="81">
        <v>2</v>
      </c>
      <c r="D595" s="81" t="s">
        <v>436</v>
      </c>
      <c r="E595" s="81" t="s">
        <v>1822</v>
      </c>
      <c r="F595" s="81">
        <v>1244</v>
      </c>
      <c r="H595" s="81" t="s">
        <v>776</v>
      </c>
      <c r="I595" s="81" t="s">
        <v>777</v>
      </c>
      <c r="J595" s="81">
        <v>2</v>
      </c>
      <c r="K595" s="81" t="s">
        <v>529</v>
      </c>
      <c r="L595" s="81" t="s">
        <v>1819</v>
      </c>
      <c r="M595" s="81">
        <v>1505</v>
      </c>
      <c r="O595" s="81" t="s">
        <v>780</v>
      </c>
      <c r="P595" s="81" t="s">
        <v>781</v>
      </c>
      <c r="Q595" s="81">
        <v>12</v>
      </c>
      <c r="R595" s="81" t="s">
        <v>529</v>
      </c>
      <c r="S595" s="81" t="s">
        <v>1815</v>
      </c>
      <c r="T595" s="81">
        <v>1021</v>
      </c>
      <c r="V595" s="81" t="s">
        <v>798</v>
      </c>
      <c r="W595" s="81" t="s">
        <v>799</v>
      </c>
      <c r="X595" s="81">
        <v>12</v>
      </c>
      <c r="Y595" s="81" t="s">
        <v>529</v>
      </c>
      <c r="Z595" s="81" t="s">
        <v>564</v>
      </c>
      <c r="AA595" s="81">
        <v>1533</v>
      </c>
      <c r="AC595" s="81" t="s">
        <v>954</v>
      </c>
      <c r="AD595" s="81" t="s">
        <v>955</v>
      </c>
      <c r="AE595" s="81">
        <v>2</v>
      </c>
      <c r="AF595" s="81" t="s">
        <v>436</v>
      </c>
      <c r="AG595" s="81" t="s">
        <v>1144</v>
      </c>
      <c r="AH595" s="81">
        <v>1442</v>
      </c>
      <c r="AJ595" s="81" t="s">
        <v>737</v>
      </c>
      <c r="AK595" s="81" t="s">
        <v>738</v>
      </c>
      <c r="AL595" s="81">
        <v>4</v>
      </c>
      <c r="AM595" s="81" t="s">
        <v>529</v>
      </c>
      <c r="AN595" s="81" t="s">
        <v>1129</v>
      </c>
      <c r="AO595" s="81">
        <v>1028</v>
      </c>
      <c r="AQ595" s="81" t="s">
        <v>852</v>
      </c>
      <c r="AR595" s="81" t="s">
        <v>853</v>
      </c>
      <c r="AS595" s="81">
        <v>24</v>
      </c>
      <c r="AT595" s="81" t="s">
        <v>436</v>
      </c>
      <c r="AU595" s="81" t="s">
        <v>566</v>
      </c>
      <c r="AV595" s="81">
        <v>1535</v>
      </c>
      <c r="AX595" s="81" t="s">
        <v>816</v>
      </c>
      <c r="AY595" s="81" t="s">
        <v>817</v>
      </c>
      <c r="AZ595" s="81">
        <v>12</v>
      </c>
      <c r="BA595" s="81" t="s">
        <v>529</v>
      </c>
      <c r="BB595" s="81" t="s">
        <v>2110</v>
      </c>
      <c r="BC595" s="81">
        <v>1073</v>
      </c>
      <c r="BE595" s="81" t="s">
        <v>745</v>
      </c>
      <c r="BF595" s="81" t="s">
        <v>746</v>
      </c>
      <c r="BG595" s="81">
        <v>12</v>
      </c>
      <c r="BH595" s="81" t="s">
        <v>529</v>
      </c>
      <c r="BI595" s="81" t="s">
        <v>1819</v>
      </c>
      <c r="BJ595" s="81">
        <v>1505</v>
      </c>
      <c r="BL595" s="81" t="s">
        <v>856</v>
      </c>
      <c r="BM595" s="81" t="s">
        <v>857</v>
      </c>
      <c r="BN595" s="81">
        <v>4</v>
      </c>
      <c r="BO595" s="81" t="s">
        <v>529</v>
      </c>
      <c r="BP595" s="81" t="s">
        <v>1133</v>
      </c>
      <c r="BQ595" s="81">
        <v>1023</v>
      </c>
      <c r="BS595" s="81" t="s">
        <v>727</v>
      </c>
      <c r="BT595" s="81" t="s">
        <v>728</v>
      </c>
      <c r="BU595" s="81">
        <v>4</v>
      </c>
      <c r="BV595" s="81" t="s">
        <v>436</v>
      </c>
      <c r="BW595" s="81" t="s">
        <v>1124</v>
      </c>
      <c r="BX595" s="81">
        <v>1013</v>
      </c>
      <c r="BZ595" s="81" t="s">
        <v>727</v>
      </c>
      <c r="CA595" s="81" t="s">
        <v>728</v>
      </c>
      <c r="CB595" s="81">
        <v>10</v>
      </c>
      <c r="CC595" s="81" t="s">
        <v>437</v>
      </c>
      <c r="CD595" s="81" t="s">
        <v>1707</v>
      </c>
      <c r="CE595" s="81">
        <v>1110</v>
      </c>
      <c r="CG595" s="81" t="s">
        <v>836</v>
      </c>
      <c r="CH595" s="81" t="s">
        <v>837</v>
      </c>
      <c r="CI595" s="81">
        <v>4</v>
      </c>
      <c r="CJ595" s="81" t="s">
        <v>529</v>
      </c>
      <c r="CK595" s="81" t="s">
        <v>1185</v>
      </c>
      <c r="CL595" s="81">
        <v>1101</v>
      </c>
      <c r="CN595" s="81" t="s">
        <v>864</v>
      </c>
      <c r="CO595" s="81" t="s">
        <v>865</v>
      </c>
      <c r="CP595" s="81">
        <v>6</v>
      </c>
      <c r="CQ595" s="81" t="s">
        <v>529</v>
      </c>
      <c r="CR595" s="81" t="s">
        <v>2313</v>
      </c>
      <c r="CS595" s="81">
        <v>1496</v>
      </c>
      <c r="CU595" s="136" t="s">
        <v>858</v>
      </c>
      <c r="CV595" s="136" t="s">
        <v>859</v>
      </c>
      <c r="CW595" s="137">
        <v>4</v>
      </c>
      <c r="CX595" s="136" t="s">
        <v>436</v>
      </c>
      <c r="CY595" s="136" t="s">
        <v>2221</v>
      </c>
      <c r="CZ595" s="138">
        <v>1392</v>
      </c>
      <c r="DB595" s="136" t="s">
        <v>1779</v>
      </c>
      <c r="DC595" s="136" t="s">
        <v>853</v>
      </c>
      <c r="DD595" s="137">
        <v>12</v>
      </c>
      <c r="DE595" s="136" t="s">
        <v>437</v>
      </c>
      <c r="DF595" s="136" t="s">
        <v>1841</v>
      </c>
      <c r="DG595" s="144">
        <v>1247</v>
      </c>
      <c r="DI595" s="136" t="s">
        <v>812</v>
      </c>
      <c r="DJ595" s="136" t="s">
        <v>813</v>
      </c>
      <c r="DK595" s="137">
        <v>4</v>
      </c>
      <c r="DL595" s="136" t="s">
        <v>529</v>
      </c>
      <c r="DM595" s="136" t="s">
        <v>1100</v>
      </c>
      <c r="DN595" s="144">
        <v>1027</v>
      </c>
    </row>
    <row r="596" spans="1:118" x14ac:dyDescent="0.25">
      <c r="A596" s="81" t="s">
        <v>816</v>
      </c>
      <c r="B596" s="81" t="s">
        <v>817</v>
      </c>
      <c r="C596" s="81">
        <v>4</v>
      </c>
      <c r="D596" s="81" t="s">
        <v>436</v>
      </c>
      <c r="E596" s="81" t="s">
        <v>1822</v>
      </c>
      <c r="F596" s="81">
        <v>1244</v>
      </c>
      <c r="H596" s="81" t="s">
        <v>932</v>
      </c>
      <c r="I596" s="81" t="s">
        <v>933</v>
      </c>
      <c r="J596" s="81">
        <v>2</v>
      </c>
      <c r="K596" s="81" t="s">
        <v>529</v>
      </c>
      <c r="L596" s="81" t="s">
        <v>1819</v>
      </c>
      <c r="M596" s="81">
        <v>1505</v>
      </c>
      <c r="O596" s="81" t="s">
        <v>743</v>
      </c>
      <c r="P596" s="81" t="s">
        <v>744</v>
      </c>
      <c r="Q596" s="81">
        <v>24</v>
      </c>
      <c r="R596" s="81" t="s">
        <v>529</v>
      </c>
      <c r="S596" s="81" t="s">
        <v>1815</v>
      </c>
      <c r="T596" s="81">
        <v>1021</v>
      </c>
      <c r="V596" s="81" t="s">
        <v>814</v>
      </c>
      <c r="W596" s="81" t="s">
        <v>815</v>
      </c>
      <c r="X596" s="81">
        <v>60</v>
      </c>
      <c r="Y596" s="81" t="s">
        <v>529</v>
      </c>
      <c r="Z596" s="81" t="s">
        <v>564</v>
      </c>
      <c r="AA596" s="81">
        <v>1533</v>
      </c>
      <c r="AC596" s="81" t="s">
        <v>889</v>
      </c>
      <c r="AD596" s="81" t="s">
        <v>890</v>
      </c>
      <c r="AE596" s="81">
        <v>2</v>
      </c>
      <c r="AF596" s="81" t="s">
        <v>529</v>
      </c>
      <c r="AG596" s="81" t="s">
        <v>1157</v>
      </c>
      <c r="AH596" s="81">
        <v>1399</v>
      </c>
      <c r="AJ596" s="81" t="s">
        <v>733</v>
      </c>
      <c r="AK596" s="81" t="s">
        <v>734</v>
      </c>
      <c r="AL596" s="81">
        <v>6</v>
      </c>
      <c r="AM596" s="81" t="s">
        <v>529</v>
      </c>
      <c r="AN596" s="81" t="s">
        <v>1129</v>
      </c>
      <c r="AO596" s="81">
        <v>1028</v>
      </c>
      <c r="AQ596" s="81" t="s">
        <v>745</v>
      </c>
      <c r="AR596" s="81" t="s">
        <v>746</v>
      </c>
      <c r="AS596" s="81">
        <v>12</v>
      </c>
      <c r="AT596" s="81" t="s">
        <v>436</v>
      </c>
      <c r="AU596" s="81" t="s">
        <v>566</v>
      </c>
      <c r="AV596" s="81">
        <v>1535</v>
      </c>
      <c r="AX596" s="81" t="s">
        <v>816</v>
      </c>
      <c r="AY596" s="81" t="s">
        <v>817</v>
      </c>
      <c r="AZ596" s="81">
        <v>8</v>
      </c>
      <c r="BA596" s="81" t="s">
        <v>529</v>
      </c>
      <c r="BB596" s="81" t="s">
        <v>1175</v>
      </c>
      <c r="BC596" s="81">
        <v>1027</v>
      </c>
      <c r="BE596" s="81" t="s">
        <v>858</v>
      </c>
      <c r="BF596" s="81" t="s">
        <v>859</v>
      </c>
      <c r="BG596" s="81">
        <v>2</v>
      </c>
      <c r="BH596" s="81" t="s">
        <v>529</v>
      </c>
      <c r="BI596" s="81" t="s">
        <v>1819</v>
      </c>
      <c r="BJ596" s="81">
        <v>1505</v>
      </c>
      <c r="BL596" s="81" t="s">
        <v>770</v>
      </c>
      <c r="BM596" s="81" t="s">
        <v>771</v>
      </c>
      <c r="BN596" s="81">
        <v>4</v>
      </c>
      <c r="BO596" s="81" t="s">
        <v>436</v>
      </c>
      <c r="BP596" s="81" t="s">
        <v>1122</v>
      </c>
      <c r="BQ596" s="81">
        <v>1213</v>
      </c>
      <c r="BS596" s="81" t="s">
        <v>826</v>
      </c>
      <c r="BT596" s="81" t="s">
        <v>827</v>
      </c>
      <c r="BU596" s="81">
        <v>40</v>
      </c>
      <c r="BV596" s="81" t="s">
        <v>529</v>
      </c>
      <c r="BW596" s="81" t="s">
        <v>2190</v>
      </c>
      <c r="BX596" s="81">
        <v>1021</v>
      </c>
      <c r="BZ596" s="81" t="s">
        <v>729</v>
      </c>
      <c r="CA596" s="81" t="s">
        <v>730</v>
      </c>
      <c r="CB596" s="81">
        <v>20</v>
      </c>
      <c r="CC596" s="81" t="s">
        <v>437</v>
      </c>
      <c r="CD596" s="81" t="s">
        <v>1707</v>
      </c>
      <c r="CE596" s="81">
        <v>1110</v>
      </c>
      <c r="CG596" s="81" t="s">
        <v>753</v>
      </c>
      <c r="CH596" s="81" t="s">
        <v>754</v>
      </c>
      <c r="CI596" s="81">
        <v>12</v>
      </c>
      <c r="CJ596" s="81" t="s">
        <v>437</v>
      </c>
      <c r="CK596" s="81" t="s">
        <v>1181</v>
      </c>
      <c r="CL596" s="81">
        <v>1044</v>
      </c>
      <c r="CN596" s="81" t="s">
        <v>2260</v>
      </c>
      <c r="CO596" s="81" t="s">
        <v>2304</v>
      </c>
      <c r="CP596" s="81">
        <v>4</v>
      </c>
      <c r="CQ596" s="81" t="s">
        <v>529</v>
      </c>
      <c r="CR596" s="81" t="s">
        <v>1192</v>
      </c>
      <c r="CS596" s="81">
        <v>1100</v>
      </c>
      <c r="CU596" s="136" t="s">
        <v>2319</v>
      </c>
      <c r="CV596" s="136" t="s">
        <v>844</v>
      </c>
      <c r="CW596" s="137">
        <v>4</v>
      </c>
      <c r="CX596" s="136" t="s">
        <v>436</v>
      </c>
      <c r="CY596" s="136" t="s">
        <v>2221</v>
      </c>
      <c r="CZ596" s="138">
        <v>1392</v>
      </c>
      <c r="DB596" s="136" t="s">
        <v>1779</v>
      </c>
      <c r="DC596" s="136" t="s">
        <v>853</v>
      </c>
      <c r="DD596" s="137">
        <v>24</v>
      </c>
      <c r="DE596" s="136" t="s">
        <v>529</v>
      </c>
      <c r="DF596" s="136" t="s">
        <v>1104</v>
      </c>
      <c r="DG596" s="144">
        <v>1037</v>
      </c>
      <c r="DI596" s="136" t="s">
        <v>812</v>
      </c>
      <c r="DJ596" s="136" t="s">
        <v>813</v>
      </c>
      <c r="DK596" s="137">
        <v>4</v>
      </c>
      <c r="DL596" s="136" t="s">
        <v>436</v>
      </c>
      <c r="DM596" s="136" t="s">
        <v>2221</v>
      </c>
      <c r="DN596" s="144">
        <v>1392</v>
      </c>
    </row>
    <row r="597" spans="1:118" x14ac:dyDescent="0.25">
      <c r="A597" s="81" t="s">
        <v>1043</v>
      </c>
      <c r="B597" s="81" t="s">
        <v>1936</v>
      </c>
      <c r="C597" s="81">
        <v>12</v>
      </c>
      <c r="D597" s="81" t="s">
        <v>436</v>
      </c>
      <c r="E597" s="81" t="s">
        <v>1822</v>
      </c>
      <c r="F597" s="81">
        <v>1244</v>
      </c>
      <c r="H597" s="81" t="s">
        <v>887</v>
      </c>
      <c r="I597" s="81" t="s">
        <v>888</v>
      </c>
      <c r="J597" s="81">
        <v>2</v>
      </c>
      <c r="K597" s="81" t="s">
        <v>529</v>
      </c>
      <c r="L597" s="81" t="s">
        <v>1819</v>
      </c>
      <c r="M597" s="81">
        <v>1505</v>
      </c>
      <c r="O597" s="81" t="s">
        <v>908</v>
      </c>
      <c r="P597" s="81" t="s">
        <v>909</v>
      </c>
      <c r="Q597" s="81">
        <v>12</v>
      </c>
      <c r="R597" s="81" t="s">
        <v>529</v>
      </c>
      <c r="S597" s="81" t="s">
        <v>1815</v>
      </c>
      <c r="T597" s="81">
        <v>1021</v>
      </c>
      <c r="V597" s="81" t="s">
        <v>948</v>
      </c>
      <c r="W597" s="81" t="s">
        <v>985</v>
      </c>
      <c r="X597" s="81">
        <v>4</v>
      </c>
      <c r="Y597" s="81" t="s">
        <v>436</v>
      </c>
      <c r="Z597" s="81" t="s">
        <v>565</v>
      </c>
      <c r="AA597" s="81">
        <v>1534</v>
      </c>
      <c r="AC597" s="81" t="s">
        <v>889</v>
      </c>
      <c r="AD597" s="81" t="s">
        <v>890</v>
      </c>
      <c r="AE597" s="81">
        <v>2</v>
      </c>
      <c r="AF597" s="81" t="s">
        <v>436</v>
      </c>
      <c r="AG597" s="81" t="s">
        <v>1152</v>
      </c>
      <c r="AH597" s="81">
        <v>1013</v>
      </c>
      <c r="AJ597" s="81" t="s">
        <v>832</v>
      </c>
      <c r="AK597" s="81" t="s">
        <v>833</v>
      </c>
      <c r="AL597" s="81">
        <v>4</v>
      </c>
      <c r="AM597" s="81" t="s">
        <v>529</v>
      </c>
      <c r="AN597" s="81" t="s">
        <v>1129</v>
      </c>
      <c r="AO597" s="81">
        <v>1028</v>
      </c>
      <c r="AQ597" s="81" t="s">
        <v>908</v>
      </c>
      <c r="AR597" s="81" t="s">
        <v>909</v>
      </c>
      <c r="AS597" s="81">
        <v>12</v>
      </c>
      <c r="AT597" s="81" t="s">
        <v>436</v>
      </c>
      <c r="AU597" s="81" t="s">
        <v>566</v>
      </c>
      <c r="AV597" s="81">
        <v>1535</v>
      </c>
      <c r="AX597" s="81" t="s">
        <v>816</v>
      </c>
      <c r="AY597" s="81" t="s">
        <v>817</v>
      </c>
      <c r="AZ597" s="81">
        <v>24</v>
      </c>
      <c r="BA597" s="81" t="s">
        <v>1173</v>
      </c>
      <c r="BB597" s="81" t="s">
        <v>1174</v>
      </c>
      <c r="BC597" s="81">
        <v>0</v>
      </c>
      <c r="BE597" s="81" t="s">
        <v>836</v>
      </c>
      <c r="BF597" s="81" t="s">
        <v>837</v>
      </c>
      <c r="BG597" s="81">
        <v>2</v>
      </c>
      <c r="BH597" s="81" t="s">
        <v>529</v>
      </c>
      <c r="BI597" s="81" t="s">
        <v>1819</v>
      </c>
      <c r="BJ597" s="81">
        <v>1505</v>
      </c>
      <c r="BL597" s="81" t="s">
        <v>768</v>
      </c>
      <c r="BM597" s="81" t="s">
        <v>769</v>
      </c>
      <c r="BN597" s="81">
        <v>4</v>
      </c>
      <c r="BO597" s="81" t="s">
        <v>529</v>
      </c>
      <c r="BP597" s="81" t="s">
        <v>1694</v>
      </c>
      <c r="BQ597" s="81">
        <v>1504</v>
      </c>
      <c r="BS597" s="81" t="s">
        <v>860</v>
      </c>
      <c r="BT597" s="81" t="s">
        <v>861</v>
      </c>
      <c r="BU597" s="81">
        <v>4</v>
      </c>
      <c r="BV597" s="81" t="s">
        <v>436</v>
      </c>
      <c r="BW597" s="81" t="s">
        <v>2059</v>
      </c>
      <c r="BX597" s="81">
        <v>1551</v>
      </c>
      <c r="BZ597" s="81" t="s">
        <v>895</v>
      </c>
      <c r="CA597" s="81" t="s">
        <v>896</v>
      </c>
      <c r="CB597" s="81">
        <v>12</v>
      </c>
      <c r="CC597" s="81" t="s">
        <v>437</v>
      </c>
      <c r="CD597" s="81" t="s">
        <v>1707</v>
      </c>
      <c r="CE597" s="81">
        <v>1110</v>
      </c>
      <c r="CG597" s="81" t="s">
        <v>869</v>
      </c>
      <c r="CH597" s="81" t="s">
        <v>870</v>
      </c>
      <c r="CI597" s="81">
        <v>12</v>
      </c>
      <c r="CJ597" s="81" t="s">
        <v>437</v>
      </c>
      <c r="CK597" s="81" t="s">
        <v>1181</v>
      </c>
      <c r="CL597" s="81">
        <v>1044</v>
      </c>
      <c r="CN597" s="81" t="s">
        <v>729</v>
      </c>
      <c r="CO597" s="81" t="s">
        <v>730</v>
      </c>
      <c r="CP597" s="81">
        <v>4</v>
      </c>
      <c r="CQ597" s="81" t="s">
        <v>529</v>
      </c>
      <c r="CR597" s="81" t="s">
        <v>1681</v>
      </c>
      <c r="CS597" s="81">
        <v>1327</v>
      </c>
      <c r="CU597" s="136" t="s">
        <v>880</v>
      </c>
      <c r="CV597" s="136" t="s">
        <v>881</v>
      </c>
      <c r="CW597" s="137">
        <v>4</v>
      </c>
      <c r="CX597" s="136" t="s">
        <v>436</v>
      </c>
      <c r="CY597" s="136" t="s">
        <v>1165</v>
      </c>
      <c r="CZ597" s="138">
        <v>1531</v>
      </c>
      <c r="DB597" s="136" t="s">
        <v>1779</v>
      </c>
      <c r="DC597" s="136" t="s">
        <v>853</v>
      </c>
      <c r="DD597" s="137">
        <v>12</v>
      </c>
      <c r="DE597" s="136" t="s">
        <v>529</v>
      </c>
      <c r="DF597" s="136" t="s">
        <v>1135</v>
      </c>
      <c r="DG597" s="144">
        <v>1412</v>
      </c>
      <c r="DI597" s="136" t="s">
        <v>772</v>
      </c>
      <c r="DJ597" s="136" t="s">
        <v>773</v>
      </c>
      <c r="DK597" s="137">
        <v>36</v>
      </c>
      <c r="DL597" s="136" t="s">
        <v>1173</v>
      </c>
      <c r="DM597" s="136" t="s">
        <v>2316</v>
      </c>
      <c r="DN597" s="144">
        <v>0</v>
      </c>
    </row>
    <row r="598" spans="1:118" x14ac:dyDescent="0.25">
      <c r="A598" s="81" t="s">
        <v>2319</v>
      </c>
      <c r="B598" s="81" t="s">
        <v>844</v>
      </c>
      <c r="C598" s="81">
        <v>2</v>
      </c>
      <c r="D598" s="81" t="s">
        <v>436</v>
      </c>
      <c r="E598" s="81" t="s">
        <v>1822</v>
      </c>
      <c r="F598" s="81">
        <v>1244</v>
      </c>
      <c r="H598" s="81" t="s">
        <v>768</v>
      </c>
      <c r="I598" s="81" t="s">
        <v>769</v>
      </c>
      <c r="J598" s="81">
        <v>2</v>
      </c>
      <c r="K598" s="81" t="s">
        <v>529</v>
      </c>
      <c r="L598" s="81" t="s">
        <v>1819</v>
      </c>
      <c r="M598" s="81">
        <v>1505</v>
      </c>
      <c r="O598" s="81" t="s">
        <v>1041</v>
      </c>
      <c r="P598" s="81" t="s">
        <v>1042</v>
      </c>
      <c r="Q598" s="81">
        <v>12</v>
      </c>
      <c r="R598" s="81" t="s">
        <v>529</v>
      </c>
      <c r="S598" s="81" t="s">
        <v>1815</v>
      </c>
      <c r="T598" s="81">
        <v>1021</v>
      </c>
      <c r="V598" s="81" t="s">
        <v>969</v>
      </c>
      <c r="W598" s="81" t="s">
        <v>970</v>
      </c>
      <c r="X598" s="81">
        <v>12</v>
      </c>
      <c r="Y598" s="81" t="s">
        <v>436</v>
      </c>
      <c r="Z598" s="81" t="s">
        <v>566</v>
      </c>
      <c r="AA598" s="81">
        <v>1535</v>
      </c>
      <c r="AC598" s="81" t="s">
        <v>2323</v>
      </c>
      <c r="AD598" s="81" t="s">
        <v>851</v>
      </c>
      <c r="AE598" s="81">
        <v>2</v>
      </c>
      <c r="AF598" s="81" t="s">
        <v>529</v>
      </c>
      <c r="AG598" s="81" t="s">
        <v>1157</v>
      </c>
      <c r="AH598" s="81">
        <v>1399</v>
      </c>
      <c r="AJ598" s="81" t="s">
        <v>790</v>
      </c>
      <c r="AK598" s="81" t="s">
        <v>791</v>
      </c>
      <c r="AL598" s="81">
        <v>2</v>
      </c>
      <c r="AM598" s="81" t="s">
        <v>529</v>
      </c>
      <c r="AN598" s="81" t="s">
        <v>1129</v>
      </c>
      <c r="AO598" s="81">
        <v>1028</v>
      </c>
      <c r="AQ598" s="81" t="s">
        <v>854</v>
      </c>
      <c r="AR598" s="81" t="s">
        <v>855</v>
      </c>
      <c r="AS598" s="81">
        <v>2</v>
      </c>
      <c r="AT598" s="81" t="s">
        <v>436</v>
      </c>
      <c r="AU598" s="81" t="s">
        <v>566</v>
      </c>
      <c r="AV598" s="81">
        <v>1535</v>
      </c>
      <c r="AX598" s="81" t="s">
        <v>816</v>
      </c>
      <c r="AY598" s="81" t="s">
        <v>817</v>
      </c>
      <c r="AZ598" s="81">
        <v>12</v>
      </c>
      <c r="BA598" s="81" t="s">
        <v>529</v>
      </c>
      <c r="BB598" s="81" t="s">
        <v>1139</v>
      </c>
      <c r="BC598" s="81">
        <v>1027</v>
      </c>
      <c r="BE598" s="81" t="s">
        <v>897</v>
      </c>
      <c r="BF598" s="81" t="s">
        <v>898</v>
      </c>
      <c r="BG598" s="81">
        <v>4</v>
      </c>
      <c r="BH598" s="81" t="s">
        <v>436</v>
      </c>
      <c r="BI598" s="81" t="s">
        <v>551</v>
      </c>
      <c r="BJ598" s="81">
        <v>1518</v>
      </c>
      <c r="BL598" s="81" t="s">
        <v>772</v>
      </c>
      <c r="BM598" s="81" t="s">
        <v>773</v>
      </c>
      <c r="BN598" s="81">
        <v>4</v>
      </c>
      <c r="BO598" s="81" t="s">
        <v>529</v>
      </c>
      <c r="BP598" s="81" t="s">
        <v>1139</v>
      </c>
      <c r="BQ598" s="81">
        <v>1027</v>
      </c>
      <c r="BS598" s="81" t="s">
        <v>836</v>
      </c>
      <c r="BT598" s="81" t="s">
        <v>837</v>
      </c>
      <c r="BU598" s="81">
        <v>4</v>
      </c>
      <c r="BV598" s="81" t="s">
        <v>529</v>
      </c>
      <c r="BW598" s="81" t="s">
        <v>2190</v>
      </c>
      <c r="BX598" s="81">
        <v>1021</v>
      </c>
      <c r="BZ598" s="81" t="s">
        <v>906</v>
      </c>
      <c r="CA598" s="81" t="s">
        <v>907</v>
      </c>
      <c r="CB598" s="81">
        <v>4</v>
      </c>
      <c r="CC598" s="81" t="s">
        <v>529</v>
      </c>
      <c r="CD598" s="81" t="s">
        <v>1135</v>
      </c>
      <c r="CE598" s="81">
        <v>1412</v>
      </c>
      <c r="CG598" s="81" t="s">
        <v>832</v>
      </c>
      <c r="CH598" s="81" t="s">
        <v>833</v>
      </c>
      <c r="CI598" s="81">
        <v>12</v>
      </c>
      <c r="CJ598" s="81" t="s">
        <v>437</v>
      </c>
      <c r="CK598" s="81" t="s">
        <v>1181</v>
      </c>
      <c r="CL598" s="81">
        <v>1044</v>
      </c>
      <c r="CN598" s="81" t="s">
        <v>2269</v>
      </c>
      <c r="CO598" s="81" t="s">
        <v>767</v>
      </c>
      <c r="CP598" s="81">
        <v>4</v>
      </c>
      <c r="CQ598" s="81" t="s">
        <v>529</v>
      </c>
      <c r="CR598" s="81" t="s">
        <v>2313</v>
      </c>
      <c r="CS598" s="81">
        <v>1496</v>
      </c>
      <c r="CU598" s="136" t="s">
        <v>774</v>
      </c>
      <c r="CV598" s="136" t="s">
        <v>775</v>
      </c>
      <c r="CW598" s="137">
        <v>4</v>
      </c>
      <c r="CX598" s="136" t="s">
        <v>2152</v>
      </c>
      <c r="CY598" s="136" t="s">
        <v>2364</v>
      </c>
      <c r="CZ598" s="138">
        <v>1593</v>
      </c>
      <c r="DB598" s="136" t="s">
        <v>1779</v>
      </c>
      <c r="DC598" s="136" t="s">
        <v>853</v>
      </c>
      <c r="DD598" s="137">
        <v>12</v>
      </c>
      <c r="DE598" s="136" t="s">
        <v>436</v>
      </c>
      <c r="DF598" s="136" t="s">
        <v>2061</v>
      </c>
      <c r="DG598" s="144">
        <v>1197</v>
      </c>
      <c r="DI598" s="136" t="s">
        <v>772</v>
      </c>
      <c r="DJ598" s="136" t="s">
        <v>773</v>
      </c>
      <c r="DK598" s="137">
        <v>48</v>
      </c>
      <c r="DL598" s="136" t="s">
        <v>1173</v>
      </c>
      <c r="DM598" s="136" t="s">
        <v>2316</v>
      </c>
      <c r="DN598" s="144">
        <v>0</v>
      </c>
    </row>
    <row r="599" spans="1:118" x14ac:dyDescent="0.25">
      <c r="A599" s="81" t="s">
        <v>873</v>
      </c>
      <c r="B599" s="81" t="s">
        <v>874</v>
      </c>
      <c r="C599" s="81">
        <v>2</v>
      </c>
      <c r="D599" s="81" t="s">
        <v>436</v>
      </c>
      <c r="E599" s="81" t="s">
        <v>1822</v>
      </c>
      <c r="F599" s="81">
        <v>1244</v>
      </c>
      <c r="H599" s="81" t="s">
        <v>906</v>
      </c>
      <c r="I599" s="81" t="s">
        <v>907</v>
      </c>
      <c r="J599" s="81">
        <v>2</v>
      </c>
      <c r="K599" s="81" t="s">
        <v>529</v>
      </c>
      <c r="L599" s="81" t="s">
        <v>1819</v>
      </c>
      <c r="M599" s="81">
        <v>1505</v>
      </c>
      <c r="O599" s="81" t="s">
        <v>992</v>
      </c>
      <c r="P599" s="81" t="s">
        <v>993</v>
      </c>
      <c r="Q599" s="81">
        <v>24</v>
      </c>
      <c r="R599" s="81" t="s">
        <v>529</v>
      </c>
      <c r="S599" s="81" t="s">
        <v>1815</v>
      </c>
      <c r="T599" s="81">
        <v>1021</v>
      </c>
      <c r="V599" s="81" t="s">
        <v>780</v>
      </c>
      <c r="W599" s="81" t="s">
        <v>781</v>
      </c>
      <c r="X599" s="81">
        <v>12</v>
      </c>
      <c r="Y599" s="81" t="s">
        <v>436</v>
      </c>
      <c r="Z599" s="81" t="s">
        <v>566</v>
      </c>
      <c r="AA599" s="81">
        <v>1535</v>
      </c>
      <c r="AC599" s="81" t="s">
        <v>2323</v>
      </c>
      <c r="AD599" s="81" t="s">
        <v>851</v>
      </c>
      <c r="AE599" s="81">
        <v>2</v>
      </c>
      <c r="AF599" s="81" t="s">
        <v>529</v>
      </c>
      <c r="AG599" s="81" t="s">
        <v>1681</v>
      </c>
      <c r="AH599" s="81">
        <v>1327</v>
      </c>
      <c r="AJ599" s="81" t="s">
        <v>860</v>
      </c>
      <c r="AK599" s="81" t="s">
        <v>861</v>
      </c>
      <c r="AL599" s="81">
        <v>4</v>
      </c>
      <c r="AM599" s="81" t="s">
        <v>529</v>
      </c>
      <c r="AN599" s="81" t="s">
        <v>1130</v>
      </c>
      <c r="AO599" s="81">
        <v>1125</v>
      </c>
      <c r="AQ599" s="81" t="s">
        <v>899</v>
      </c>
      <c r="AR599" s="81" t="s">
        <v>900</v>
      </c>
      <c r="AS599" s="81">
        <v>2</v>
      </c>
      <c r="AT599" s="81" t="s">
        <v>436</v>
      </c>
      <c r="AU599" s="81" t="s">
        <v>566</v>
      </c>
      <c r="AV599" s="81">
        <v>1535</v>
      </c>
      <c r="AX599" s="81" t="s">
        <v>816</v>
      </c>
      <c r="AY599" s="81" t="s">
        <v>817</v>
      </c>
      <c r="AZ599" s="81">
        <v>4</v>
      </c>
      <c r="BA599" s="81" t="s">
        <v>529</v>
      </c>
      <c r="BB599" s="81" t="s">
        <v>1149</v>
      </c>
      <c r="BC599" s="81">
        <v>1172</v>
      </c>
      <c r="BE599" s="81" t="s">
        <v>770</v>
      </c>
      <c r="BF599" s="81" t="s">
        <v>771</v>
      </c>
      <c r="BG599" s="81">
        <v>4</v>
      </c>
      <c r="BH599" s="81" t="s">
        <v>436</v>
      </c>
      <c r="BI599" s="81" t="s">
        <v>551</v>
      </c>
      <c r="BJ599" s="81">
        <v>1518</v>
      </c>
      <c r="BL599" s="81" t="s">
        <v>830</v>
      </c>
      <c r="BM599" s="81" t="s">
        <v>831</v>
      </c>
      <c r="BN599" s="81">
        <v>4</v>
      </c>
      <c r="BO599" s="81" t="s">
        <v>529</v>
      </c>
      <c r="BP599" s="81" t="s">
        <v>1750</v>
      </c>
      <c r="BQ599" s="81">
        <v>1501</v>
      </c>
      <c r="BS599" s="81" t="s">
        <v>899</v>
      </c>
      <c r="BT599" s="81" t="s">
        <v>900</v>
      </c>
      <c r="BU599" s="81">
        <v>4</v>
      </c>
      <c r="BV599" s="81" t="s">
        <v>436</v>
      </c>
      <c r="BW599" s="81" t="s">
        <v>551</v>
      </c>
      <c r="BX599" s="81">
        <v>1518</v>
      </c>
      <c r="BZ599" s="81" t="s">
        <v>772</v>
      </c>
      <c r="CA599" s="81" t="s">
        <v>773</v>
      </c>
      <c r="CB599" s="81">
        <v>4</v>
      </c>
      <c r="CC599" s="81" t="s">
        <v>529</v>
      </c>
      <c r="CD599" s="81" t="s">
        <v>1135</v>
      </c>
      <c r="CE599" s="81">
        <v>1412</v>
      </c>
      <c r="CG599" s="81" t="s">
        <v>743</v>
      </c>
      <c r="CH599" s="81" t="s">
        <v>744</v>
      </c>
      <c r="CI599" s="81">
        <v>12</v>
      </c>
      <c r="CJ599" s="81" t="s">
        <v>437</v>
      </c>
      <c r="CK599" s="81" t="s">
        <v>1181</v>
      </c>
      <c r="CL599" s="81">
        <v>1044</v>
      </c>
      <c r="CN599" s="81" t="s">
        <v>832</v>
      </c>
      <c r="CO599" s="81" t="s">
        <v>833</v>
      </c>
      <c r="CP599" s="81">
        <v>4</v>
      </c>
      <c r="CQ599" s="81" t="s">
        <v>436</v>
      </c>
      <c r="CR599" s="81" t="s">
        <v>1764</v>
      </c>
      <c r="CS599" s="81">
        <v>1435</v>
      </c>
      <c r="CU599" s="136" t="s">
        <v>820</v>
      </c>
      <c r="CV599" s="136" t="s">
        <v>821</v>
      </c>
      <c r="CW599" s="137">
        <v>12</v>
      </c>
      <c r="CX599" s="136" t="s">
        <v>2152</v>
      </c>
      <c r="CY599" s="136" t="s">
        <v>2364</v>
      </c>
      <c r="CZ599" s="138">
        <v>1593</v>
      </c>
      <c r="DB599" s="136" t="s">
        <v>1779</v>
      </c>
      <c r="DC599" s="136" t="s">
        <v>853</v>
      </c>
      <c r="DD599" s="137">
        <v>48</v>
      </c>
      <c r="DE599" s="136" t="s">
        <v>436</v>
      </c>
      <c r="DF599" s="136" t="s">
        <v>2406</v>
      </c>
      <c r="DG599" s="144">
        <v>1529</v>
      </c>
      <c r="DI599" s="136" t="s">
        <v>772</v>
      </c>
      <c r="DJ599" s="136" t="s">
        <v>773</v>
      </c>
      <c r="DK599" s="137">
        <v>10</v>
      </c>
      <c r="DL599" s="136" t="s">
        <v>529</v>
      </c>
      <c r="DM599" s="136" t="s">
        <v>1713</v>
      </c>
      <c r="DN599" s="144">
        <v>1145</v>
      </c>
    </row>
    <row r="600" spans="1:118" x14ac:dyDescent="0.25">
      <c r="A600" s="81" t="s">
        <v>906</v>
      </c>
      <c r="B600" s="81" t="s">
        <v>907</v>
      </c>
      <c r="C600" s="81">
        <v>4</v>
      </c>
      <c r="D600" s="81" t="s">
        <v>436</v>
      </c>
      <c r="E600" s="81" t="s">
        <v>1822</v>
      </c>
      <c r="F600" s="81">
        <v>1244</v>
      </c>
      <c r="H600" s="81" t="s">
        <v>774</v>
      </c>
      <c r="I600" s="81" t="s">
        <v>775</v>
      </c>
      <c r="J600" s="81">
        <v>2</v>
      </c>
      <c r="K600" s="81" t="s">
        <v>529</v>
      </c>
      <c r="L600" s="81" t="s">
        <v>1819</v>
      </c>
      <c r="M600" s="81">
        <v>1505</v>
      </c>
      <c r="O600" s="81" t="s">
        <v>1056</v>
      </c>
      <c r="P600" s="81" t="s">
        <v>1057</v>
      </c>
      <c r="Q600" s="81">
        <v>24</v>
      </c>
      <c r="R600" s="81" t="s">
        <v>529</v>
      </c>
      <c r="S600" s="81" t="s">
        <v>1815</v>
      </c>
      <c r="T600" s="81">
        <v>1021</v>
      </c>
      <c r="V600" s="81" t="s">
        <v>895</v>
      </c>
      <c r="W600" s="81" t="s">
        <v>896</v>
      </c>
      <c r="X600" s="81">
        <v>12</v>
      </c>
      <c r="Y600" s="81" t="s">
        <v>436</v>
      </c>
      <c r="Z600" s="81" t="s">
        <v>566</v>
      </c>
      <c r="AA600" s="81">
        <v>1535</v>
      </c>
      <c r="AC600" s="81" t="s">
        <v>757</v>
      </c>
      <c r="AD600" s="81" t="s">
        <v>758</v>
      </c>
      <c r="AE600" s="81">
        <v>12</v>
      </c>
      <c r="AF600" s="81" t="s">
        <v>436</v>
      </c>
      <c r="AG600" s="81" t="s">
        <v>1123</v>
      </c>
      <c r="AH600" s="81">
        <v>1392</v>
      </c>
      <c r="AJ600" s="81" t="s">
        <v>862</v>
      </c>
      <c r="AK600" s="81" t="s">
        <v>863</v>
      </c>
      <c r="AL600" s="81">
        <v>4</v>
      </c>
      <c r="AM600" s="81" t="s">
        <v>529</v>
      </c>
      <c r="AN600" s="81" t="s">
        <v>1130</v>
      </c>
      <c r="AO600" s="81">
        <v>1125</v>
      </c>
      <c r="AQ600" s="81" t="s">
        <v>2321</v>
      </c>
      <c r="AR600" s="81" t="s">
        <v>901</v>
      </c>
      <c r="AS600" s="81">
        <v>2</v>
      </c>
      <c r="AT600" s="81" t="s">
        <v>436</v>
      </c>
      <c r="AU600" s="81" t="s">
        <v>566</v>
      </c>
      <c r="AV600" s="81">
        <v>1535</v>
      </c>
      <c r="AX600" s="81" t="s">
        <v>816</v>
      </c>
      <c r="AY600" s="81" t="s">
        <v>817</v>
      </c>
      <c r="AZ600" s="81">
        <v>4</v>
      </c>
      <c r="BA600" s="81" t="s">
        <v>529</v>
      </c>
      <c r="BB600" s="81" t="s">
        <v>560</v>
      </c>
      <c r="BC600" s="81">
        <v>1530</v>
      </c>
      <c r="BE600" s="81" t="s">
        <v>948</v>
      </c>
      <c r="BF600" s="81" t="s">
        <v>949</v>
      </c>
      <c r="BG600" s="81">
        <v>6</v>
      </c>
      <c r="BH600" s="81" t="s">
        <v>436</v>
      </c>
      <c r="BI600" s="81" t="s">
        <v>551</v>
      </c>
      <c r="BJ600" s="81">
        <v>1518</v>
      </c>
      <c r="BL600" s="81" t="s">
        <v>845</v>
      </c>
      <c r="BM600" s="81" t="s">
        <v>846</v>
      </c>
      <c r="BN600" s="81">
        <v>4</v>
      </c>
      <c r="BO600" s="81" t="s">
        <v>529</v>
      </c>
      <c r="BP600" s="81" t="s">
        <v>1694</v>
      </c>
      <c r="BQ600" s="81">
        <v>1504</v>
      </c>
      <c r="BS600" s="81" t="s">
        <v>727</v>
      </c>
      <c r="BT600" s="81" t="s">
        <v>728</v>
      </c>
      <c r="BU600" s="81">
        <v>2</v>
      </c>
      <c r="BV600" s="81" t="s">
        <v>436</v>
      </c>
      <c r="BW600" s="81" t="s">
        <v>2059</v>
      </c>
      <c r="BX600" s="81">
        <v>1551</v>
      </c>
      <c r="BZ600" s="81" t="s">
        <v>727</v>
      </c>
      <c r="CA600" s="81" t="s">
        <v>728</v>
      </c>
      <c r="CB600" s="81">
        <v>4</v>
      </c>
      <c r="CC600" s="81" t="s">
        <v>529</v>
      </c>
      <c r="CD600" s="81" t="s">
        <v>1135</v>
      </c>
      <c r="CE600" s="81">
        <v>1412</v>
      </c>
      <c r="CG600" s="81" t="s">
        <v>895</v>
      </c>
      <c r="CH600" s="81" t="s">
        <v>896</v>
      </c>
      <c r="CI600" s="81">
        <v>12</v>
      </c>
      <c r="CJ600" s="81" t="s">
        <v>437</v>
      </c>
      <c r="CK600" s="81" t="s">
        <v>1181</v>
      </c>
      <c r="CL600" s="81">
        <v>1044</v>
      </c>
      <c r="CN600" s="81" t="s">
        <v>954</v>
      </c>
      <c r="CO600" s="81" t="s">
        <v>955</v>
      </c>
      <c r="CP600" s="81">
        <v>24</v>
      </c>
      <c r="CQ600" s="81" t="s">
        <v>436</v>
      </c>
      <c r="CR600" s="81" t="s">
        <v>1764</v>
      </c>
      <c r="CS600" s="81">
        <v>1435</v>
      </c>
      <c r="CU600" s="136" t="s">
        <v>727</v>
      </c>
      <c r="CV600" s="136" t="s">
        <v>728</v>
      </c>
      <c r="CW600" s="137">
        <v>3</v>
      </c>
      <c r="CX600" s="136" t="s">
        <v>436</v>
      </c>
      <c r="CY600" s="136" t="s">
        <v>2173</v>
      </c>
      <c r="CZ600" s="138">
        <v>1240</v>
      </c>
      <c r="DB600" s="136" t="s">
        <v>1779</v>
      </c>
      <c r="DC600" s="136" t="s">
        <v>853</v>
      </c>
      <c r="DD600" s="137">
        <v>36</v>
      </c>
      <c r="DE600" s="136" t="s">
        <v>437</v>
      </c>
      <c r="DF600" s="136" t="s">
        <v>2420</v>
      </c>
      <c r="DG600" s="144">
        <v>1596</v>
      </c>
      <c r="DI600" s="136" t="s">
        <v>772</v>
      </c>
      <c r="DJ600" s="136" t="s">
        <v>773</v>
      </c>
      <c r="DK600" s="137">
        <v>6</v>
      </c>
      <c r="DL600" s="136" t="s">
        <v>529</v>
      </c>
      <c r="DM600" s="136" t="s">
        <v>1133</v>
      </c>
      <c r="DN600" s="144">
        <v>1023</v>
      </c>
    </row>
    <row r="601" spans="1:118" x14ac:dyDescent="0.25">
      <c r="A601" s="81" t="s">
        <v>770</v>
      </c>
      <c r="B601" s="81" t="s">
        <v>771</v>
      </c>
      <c r="C601" s="81">
        <v>2</v>
      </c>
      <c r="D601" s="81" t="s">
        <v>436</v>
      </c>
      <c r="E601" s="81" t="s">
        <v>1822</v>
      </c>
      <c r="F601" s="81">
        <v>1244</v>
      </c>
      <c r="H601" s="81" t="s">
        <v>2230</v>
      </c>
      <c r="I601" s="81" t="s">
        <v>866</v>
      </c>
      <c r="J601" s="81">
        <v>12</v>
      </c>
      <c r="K601" s="81" t="s">
        <v>529</v>
      </c>
      <c r="L601" s="81" t="s">
        <v>1830</v>
      </c>
      <c r="M601" s="81">
        <v>1028</v>
      </c>
      <c r="O601" s="81" t="s">
        <v>973</v>
      </c>
      <c r="P601" s="81" t="s">
        <v>974</v>
      </c>
      <c r="Q601" s="81">
        <v>24</v>
      </c>
      <c r="R601" s="81" t="s">
        <v>529</v>
      </c>
      <c r="S601" s="81" t="s">
        <v>1815</v>
      </c>
      <c r="T601" s="81">
        <v>1021</v>
      </c>
      <c r="V601" s="81" t="s">
        <v>942</v>
      </c>
      <c r="W601" s="81" t="s">
        <v>943</v>
      </c>
      <c r="X601" s="81">
        <v>12</v>
      </c>
      <c r="Y601" s="81" t="s">
        <v>436</v>
      </c>
      <c r="Z601" s="81" t="s">
        <v>566</v>
      </c>
      <c r="AA601" s="81">
        <v>1535</v>
      </c>
      <c r="AC601" s="81" t="s">
        <v>847</v>
      </c>
      <c r="AD601" s="81" t="s">
        <v>848</v>
      </c>
      <c r="AE601" s="81">
        <v>6</v>
      </c>
      <c r="AF601" s="81" t="s">
        <v>529</v>
      </c>
      <c r="AG601" s="81" t="s">
        <v>1175</v>
      </c>
      <c r="AH601" s="81">
        <v>1027</v>
      </c>
      <c r="AJ601" s="81" t="s">
        <v>902</v>
      </c>
      <c r="AK601" s="81" t="s">
        <v>903</v>
      </c>
      <c r="AL601" s="81">
        <v>4</v>
      </c>
      <c r="AM601" s="81" t="s">
        <v>529</v>
      </c>
      <c r="AN601" s="81" t="s">
        <v>1130</v>
      </c>
      <c r="AO601" s="81">
        <v>1125</v>
      </c>
      <c r="AQ601" s="81" t="s">
        <v>836</v>
      </c>
      <c r="AR601" s="81" t="s">
        <v>837</v>
      </c>
      <c r="AS601" s="81">
        <v>2</v>
      </c>
      <c r="AT601" s="81" t="s">
        <v>436</v>
      </c>
      <c r="AU601" s="81" t="s">
        <v>566</v>
      </c>
      <c r="AV601" s="81">
        <v>1535</v>
      </c>
      <c r="AX601" s="81" t="s">
        <v>816</v>
      </c>
      <c r="AY601" s="81" t="s">
        <v>817</v>
      </c>
      <c r="AZ601" s="81">
        <v>4</v>
      </c>
      <c r="BA601" s="81" t="s">
        <v>529</v>
      </c>
      <c r="BB601" s="81" t="s">
        <v>1132</v>
      </c>
      <c r="BC601" s="81">
        <v>1081</v>
      </c>
      <c r="BE601" s="81" t="s">
        <v>818</v>
      </c>
      <c r="BF601" s="81" t="s">
        <v>819</v>
      </c>
      <c r="BG601" s="81">
        <v>4</v>
      </c>
      <c r="BH601" s="81" t="s">
        <v>436</v>
      </c>
      <c r="BI601" s="81" t="s">
        <v>551</v>
      </c>
      <c r="BJ601" s="81">
        <v>1518</v>
      </c>
      <c r="BL601" s="81" t="s">
        <v>948</v>
      </c>
      <c r="BM601" s="81" t="s">
        <v>949</v>
      </c>
      <c r="BN601" s="81">
        <v>4</v>
      </c>
      <c r="BO601" s="81" t="s">
        <v>436</v>
      </c>
      <c r="BP601" s="81" t="s">
        <v>1122</v>
      </c>
      <c r="BQ601" s="81">
        <v>1213</v>
      </c>
      <c r="BS601" s="81" t="s">
        <v>867</v>
      </c>
      <c r="BT601" s="81" t="s">
        <v>868</v>
      </c>
      <c r="BU601" s="81">
        <v>10</v>
      </c>
      <c r="BV601" s="81" t="s">
        <v>436</v>
      </c>
      <c r="BW601" s="81" t="s">
        <v>1124</v>
      </c>
      <c r="BX601" s="81">
        <v>1013</v>
      </c>
      <c r="BZ601" s="81" t="s">
        <v>826</v>
      </c>
      <c r="CA601" s="81" t="s">
        <v>827</v>
      </c>
      <c r="CB601" s="81">
        <v>4</v>
      </c>
      <c r="CC601" s="81" t="s">
        <v>529</v>
      </c>
      <c r="CD601" s="81" t="s">
        <v>1135</v>
      </c>
      <c r="CE601" s="81">
        <v>1412</v>
      </c>
      <c r="CG601" s="81" t="s">
        <v>899</v>
      </c>
      <c r="CH601" s="81" t="s">
        <v>900</v>
      </c>
      <c r="CI601" s="81">
        <v>2</v>
      </c>
      <c r="CJ601" s="81" t="s">
        <v>437</v>
      </c>
      <c r="CK601" s="81" t="s">
        <v>1181</v>
      </c>
      <c r="CL601" s="81">
        <v>1044</v>
      </c>
      <c r="CN601" s="81" t="s">
        <v>1779</v>
      </c>
      <c r="CO601" s="81" t="s">
        <v>853</v>
      </c>
      <c r="CP601" s="81">
        <v>24</v>
      </c>
      <c r="CQ601" s="81" t="s">
        <v>436</v>
      </c>
      <c r="CR601" s="81" t="s">
        <v>559</v>
      </c>
      <c r="CS601" s="81">
        <v>1529</v>
      </c>
      <c r="CU601" s="136" t="s">
        <v>880</v>
      </c>
      <c r="CV601" s="136" t="s">
        <v>881</v>
      </c>
      <c r="CW601" s="137">
        <v>4</v>
      </c>
      <c r="CX601" s="136" t="s">
        <v>2152</v>
      </c>
      <c r="CY601" s="136" t="s">
        <v>2364</v>
      </c>
      <c r="CZ601" s="138">
        <v>1593</v>
      </c>
      <c r="DB601" s="136" t="s">
        <v>1779</v>
      </c>
      <c r="DC601" s="136" t="s">
        <v>853</v>
      </c>
      <c r="DD601" s="137">
        <v>36</v>
      </c>
      <c r="DE601" s="136" t="s">
        <v>436</v>
      </c>
      <c r="DF601" s="136" t="s">
        <v>2120</v>
      </c>
      <c r="DG601" s="144">
        <v>1566</v>
      </c>
      <c r="DI601" s="136" t="s">
        <v>772</v>
      </c>
      <c r="DJ601" s="136" t="s">
        <v>773</v>
      </c>
      <c r="DK601" s="137">
        <v>4</v>
      </c>
      <c r="DL601" s="136" t="s">
        <v>437</v>
      </c>
      <c r="DM601" s="136" t="s">
        <v>2103</v>
      </c>
      <c r="DN601" s="144">
        <v>1506</v>
      </c>
    </row>
    <row r="602" spans="1:118" x14ac:dyDescent="0.25">
      <c r="A602" s="81" t="s">
        <v>737</v>
      </c>
      <c r="B602" s="81" t="s">
        <v>738</v>
      </c>
      <c r="C602" s="81">
        <v>2</v>
      </c>
      <c r="D602" s="81" t="s">
        <v>436</v>
      </c>
      <c r="E602" s="81" t="s">
        <v>1822</v>
      </c>
      <c r="F602" s="81">
        <v>1244</v>
      </c>
      <c r="H602" s="81" t="s">
        <v>814</v>
      </c>
      <c r="I602" s="81" t="s">
        <v>815</v>
      </c>
      <c r="J602" s="81">
        <v>12</v>
      </c>
      <c r="K602" s="81" t="s">
        <v>529</v>
      </c>
      <c r="L602" s="81" t="s">
        <v>1830</v>
      </c>
      <c r="M602" s="81">
        <v>1028</v>
      </c>
      <c r="O602" s="81" t="s">
        <v>2320</v>
      </c>
      <c r="P602" s="81" t="s">
        <v>1059</v>
      </c>
      <c r="Q602" s="81">
        <v>24</v>
      </c>
      <c r="R602" s="81" t="s">
        <v>529</v>
      </c>
      <c r="S602" s="81" t="s">
        <v>1815</v>
      </c>
      <c r="T602" s="81">
        <v>1021</v>
      </c>
      <c r="V602" s="81" t="s">
        <v>902</v>
      </c>
      <c r="W602" s="81" t="s">
        <v>903</v>
      </c>
      <c r="X602" s="81">
        <v>4</v>
      </c>
      <c r="Y602" s="81" t="s">
        <v>436</v>
      </c>
      <c r="Z602" s="81" t="s">
        <v>566</v>
      </c>
      <c r="AA602" s="81">
        <v>1535</v>
      </c>
      <c r="AC602" s="81" t="s">
        <v>2263</v>
      </c>
      <c r="AD602" s="81" t="s">
        <v>877</v>
      </c>
      <c r="AE602" s="81">
        <v>6</v>
      </c>
      <c r="AF602" s="81" t="s">
        <v>436</v>
      </c>
      <c r="AG602" s="81" t="s">
        <v>1179</v>
      </c>
      <c r="AH602" s="81">
        <v>1195</v>
      </c>
      <c r="AJ602" s="81" t="s">
        <v>768</v>
      </c>
      <c r="AK602" s="81" t="s">
        <v>769</v>
      </c>
      <c r="AL602" s="81">
        <v>4</v>
      </c>
      <c r="AM602" s="81" t="s">
        <v>529</v>
      </c>
      <c r="AN602" s="81" t="s">
        <v>1130</v>
      </c>
      <c r="AO602" s="81">
        <v>1125</v>
      </c>
      <c r="AQ602" s="81" t="s">
        <v>2230</v>
      </c>
      <c r="AR602" s="81" t="s">
        <v>866</v>
      </c>
      <c r="AS602" s="81">
        <v>6</v>
      </c>
      <c r="AT602" s="81" t="s">
        <v>529</v>
      </c>
      <c r="AU602" s="81" t="s">
        <v>1807</v>
      </c>
      <c r="AV602" s="81">
        <v>1510</v>
      </c>
      <c r="AX602" s="81" t="s">
        <v>816</v>
      </c>
      <c r="AY602" s="81" t="s">
        <v>817</v>
      </c>
      <c r="AZ602" s="81">
        <v>144</v>
      </c>
      <c r="BA602" s="81" t="s">
        <v>1173</v>
      </c>
      <c r="BB602" s="81" t="s">
        <v>1174</v>
      </c>
      <c r="BC602" s="81">
        <v>0</v>
      </c>
      <c r="BE602" s="81" t="s">
        <v>816</v>
      </c>
      <c r="BF602" s="81" t="s">
        <v>817</v>
      </c>
      <c r="BG602" s="81">
        <v>8</v>
      </c>
      <c r="BH602" s="81" t="s">
        <v>436</v>
      </c>
      <c r="BI602" s="81" t="s">
        <v>551</v>
      </c>
      <c r="BJ602" s="81">
        <v>1518</v>
      </c>
      <c r="BL602" s="81" t="s">
        <v>733</v>
      </c>
      <c r="BM602" s="81" t="s">
        <v>734</v>
      </c>
      <c r="BN602" s="81">
        <v>4</v>
      </c>
      <c r="BO602" s="81" t="s">
        <v>436</v>
      </c>
      <c r="BP602" s="81" t="s">
        <v>566</v>
      </c>
      <c r="BQ602" s="81">
        <v>1535</v>
      </c>
      <c r="BS602" s="81" t="s">
        <v>824</v>
      </c>
      <c r="BT602" s="81" t="s">
        <v>825</v>
      </c>
      <c r="BU602" s="81">
        <v>24</v>
      </c>
      <c r="BV602" s="81" t="s">
        <v>436</v>
      </c>
      <c r="BW602" s="81" t="s">
        <v>551</v>
      </c>
      <c r="BX602" s="81">
        <v>1518</v>
      </c>
      <c r="BZ602" s="81" t="s">
        <v>733</v>
      </c>
      <c r="CA602" s="81" t="s">
        <v>734</v>
      </c>
      <c r="CB602" s="81">
        <v>6</v>
      </c>
      <c r="CC602" s="81" t="s">
        <v>529</v>
      </c>
      <c r="CD602" s="81" t="s">
        <v>713</v>
      </c>
      <c r="CE602" s="81">
        <v>1536</v>
      </c>
      <c r="CG602" s="81" t="s">
        <v>944</v>
      </c>
      <c r="CH602" s="81" t="s">
        <v>945</v>
      </c>
      <c r="CI602" s="81">
        <v>2</v>
      </c>
      <c r="CJ602" s="81" t="s">
        <v>437</v>
      </c>
      <c r="CK602" s="81" t="s">
        <v>1181</v>
      </c>
      <c r="CL602" s="81">
        <v>1044</v>
      </c>
      <c r="CN602" s="81" t="s">
        <v>745</v>
      </c>
      <c r="CO602" s="81" t="s">
        <v>746</v>
      </c>
      <c r="CP602" s="81">
        <v>12</v>
      </c>
      <c r="CQ602" s="81" t="s">
        <v>529</v>
      </c>
      <c r="CR602" s="81" t="s">
        <v>1115</v>
      </c>
      <c r="CS602" s="81">
        <v>1487</v>
      </c>
      <c r="CU602" s="136" t="s">
        <v>2323</v>
      </c>
      <c r="CV602" s="136" t="s">
        <v>851</v>
      </c>
      <c r="CW602" s="137">
        <v>6</v>
      </c>
      <c r="CX602" s="136" t="s">
        <v>2152</v>
      </c>
      <c r="CY602" s="136" t="s">
        <v>2364</v>
      </c>
      <c r="CZ602" s="138">
        <v>1593</v>
      </c>
      <c r="DB602" s="136" t="s">
        <v>1779</v>
      </c>
      <c r="DC602" s="136" t="s">
        <v>853</v>
      </c>
      <c r="DD602" s="137">
        <v>12</v>
      </c>
      <c r="DE602" s="136" t="s">
        <v>529</v>
      </c>
      <c r="DF602" s="136" t="s">
        <v>1149</v>
      </c>
      <c r="DG602" s="144">
        <v>1172</v>
      </c>
      <c r="DI602" s="136" t="s">
        <v>772</v>
      </c>
      <c r="DJ602" s="136" t="s">
        <v>773</v>
      </c>
      <c r="DK602" s="137">
        <v>4</v>
      </c>
      <c r="DL602" s="136" t="s">
        <v>436</v>
      </c>
      <c r="DM602" s="136" t="s">
        <v>2070</v>
      </c>
      <c r="DN602" s="144">
        <v>1560</v>
      </c>
    </row>
    <row r="603" spans="1:118" x14ac:dyDescent="0.25">
      <c r="A603" s="81" t="s">
        <v>733</v>
      </c>
      <c r="B603" s="81" t="s">
        <v>734</v>
      </c>
      <c r="C603" s="81">
        <v>4</v>
      </c>
      <c r="D603" s="81" t="s">
        <v>436</v>
      </c>
      <c r="E603" s="81" t="s">
        <v>1822</v>
      </c>
      <c r="F603" s="81">
        <v>1244</v>
      </c>
      <c r="H603" s="81" t="s">
        <v>889</v>
      </c>
      <c r="I603" s="81" t="s">
        <v>890</v>
      </c>
      <c r="J603" s="81">
        <v>2</v>
      </c>
      <c r="K603" s="81" t="s">
        <v>529</v>
      </c>
      <c r="L603" s="81" t="s">
        <v>1830</v>
      </c>
      <c r="M603" s="81">
        <v>1028</v>
      </c>
      <c r="O603" s="81" t="s">
        <v>747</v>
      </c>
      <c r="P603" s="81" t="s">
        <v>748</v>
      </c>
      <c r="Q603" s="81">
        <v>60</v>
      </c>
      <c r="R603" s="81" t="s">
        <v>529</v>
      </c>
      <c r="S603" s="81" t="s">
        <v>1815</v>
      </c>
      <c r="T603" s="81">
        <v>1021</v>
      </c>
      <c r="V603" s="81" t="s">
        <v>847</v>
      </c>
      <c r="W603" s="81" t="s">
        <v>848</v>
      </c>
      <c r="X603" s="81">
        <v>50</v>
      </c>
      <c r="Y603" s="81" t="s">
        <v>1173</v>
      </c>
      <c r="Z603" s="81" t="s">
        <v>1174</v>
      </c>
      <c r="AA603" s="81">
        <v>0</v>
      </c>
      <c r="AC603" s="81" t="s">
        <v>2230</v>
      </c>
      <c r="AD603" s="81" t="s">
        <v>866</v>
      </c>
      <c r="AE603" s="81">
        <v>6</v>
      </c>
      <c r="AF603" s="81" t="s">
        <v>529</v>
      </c>
      <c r="AG603" s="81" t="s">
        <v>1694</v>
      </c>
      <c r="AH603" s="81">
        <v>1504</v>
      </c>
      <c r="AJ603" s="81" t="s">
        <v>770</v>
      </c>
      <c r="AK603" s="81" t="s">
        <v>771</v>
      </c>
      <c r="AL603" s="81">
        <v>4</v>
      </c>
      <c r="AM603" s="81" t="s">
        <v>529</v>
      </c>
      <c r="AN603" s="81" t="s">
        <v>1130</v>
      </c>
      <c r="AO603" s="81">
        <v>1125</v>
      </c>
      <c r="AQ603" s="81" t="s">
        <v>847</v>
      </c>
      <c r="AR603" s="81" t="s">
        <v>848</v>
      </c>
      <c r="AS603" s="81">
        <v>6</v>
      </c>
      <c r="AT603" s="81" t="s">
        <v>529</v>
      </c>
      <c r="AU603" s="81" t="s">
        <v>1807</v>
      </c>
      <c r="AV603" s="81">
        <v>1510</v>
      </c>
      <c r="AX603" s="81" t="s">
        <v>816</v>
      </c>
      <c r="AY603" s="81" t="s">
        <v>817</v>
      </c>
      <c r="AZ603" s="81">
        <v>12</v>
      </c>
      <c r="BA603" s="81" t="s">
        <v>529</v>
      </c>
      <c r="BB603" s="81" t="s">
        <v>1732</v>
      </c>
      <c r="BC603" s="81">
        <v>1086</v>
      </c>
      <c r="BE603" s="81" t="s">
        <v>864</v>
      </c>
      <c r="BF603" s="81" t="s">
        <v>865</v>
      </c>
      <c r="BG603" s="81">
        <v>4</v>
      </c>
      <c r="BH603" s="81" t="s">
        <v>436</v>
      </c>
      <c r="BI603" s="81" t="s">
        <v>551</v>
      </c>
      <c r="BJ603" s="81">
        <v>1518</v>
      </c>
      <c r="BL603" s="81" t="s">
        <v>948</v>
      </c>
      <c r="BM603" s="81" t="s">
        <v>949</v>
      </c>
      <c r="BN603" s="81">
        <v>4</v>
      </c>
      <c r="BO603" s="81" t="s">
        <v>436</v>
      </c>
      <c r="BP603" s="81" t="s">
        <v>566</v>
      </c>
      <c r="BQ603" s="81">
        <v>1535</v>
      </c>
      <c r="BS603" s="81" t="s">
        <v>860</v>
      </c>
      <c r="BT603" s="81" t="s">
        <v>861</v>
      </c>
      <c r="BU603" s="81">
        <v>4</v>
      </c>
      <c r="BV603" s="81" t="s">
        <v>529</v>
      </c>
      <c r="BW603" s="81" t="s">
        <v>1154</v>
      </c>
      <c r="BX603" s="81">
        <v>1439</v>
      </c>
      <c r="BZ603" s="81" t="s">
        <v>729</v>
      </c>
      <c r="CA603" s="81" t="s">
        <v>730</v>
      </c>
      <c r="CB603" s="81">
        <v>1</v>
      </c>
      <c r="CC603" s="81" t="s">
        <v>529</v>
      </c>
      <c r="CD603" s="81" t="s">
        <v>713</v>
      </c>
      <c r="CE603" s="81">
        <v>1536</v>
      </c>
      <c r="CG603" s="81" t="s">
        <v>832</v>
      </c>
      <c r="CH603" s="81" t="s">
        <v>833</v>
      </c>
      <c r="CI603" s="81">
        <v>10</v>
      </c>
      <c r="CJ603" s="81" t="s">
        <v>529</v>
      </c>
      <c r="CK603" s="81" t="s">
        <v>2218</v>
      </c>
      <c r="CL603" s="81">
        <v>1015</v>
      </c>
      <c r="CN603" s="81" t="s">
        <v>2266</v>
      </c>
      <c r="CO603" s="81" t="s">
        <v>2305</v>
      </c>
      <c r="CP603" s="81">
        <v>6</v>
      </c>
      <c r="CQ603" s="81" t="s">
        <v>529</v>
      </c>
      <c r="CR603" s="81" t="s">
        <v>1157</v>
      </c>
      <c r="CS603" s="81">
        <v>1399</v>
      </c>
      <c r="CU603" s="136" t="s">
        <v>729</v>
      </c>
      <c r="CV603" s="136" t="s">
        <v>730</v>
      </c>
      <c r="CW603" s="137">
        <v>2</v>
      </c>
      <c r="CX603" s="136" t="s">
        <v>436</v>
      </c>
      <c r="CY603" s="136" t="s">
        <v>2173</v>
      </c>
      <c r="CZ603" s="138">
        <v>1240</v>
      </c>
      <c r="DB603" s="136" t="s">
        <v>1779</v>
      </c>
      <c r="DC603" s="136" t="s">
        <v>853</v>
      </c>
      <c r="DD603" s="137">
        <v>24</v>
      </c>
      <c r="DE603" s="136" t="s">
        <v>529</v>
      </c>
      <c r="DF603" s="136" t="s">
        <v>1100</v>
      </c>
      <c r="DG603" s="144">
        <v>1027</v>
      </c>
      <c r="DI603" s="136" t="s">
        <v>772</v>
      </c>
      <c r="DJ603" s="136" t="s">
        <v>773</v>
      </c>
      <c r="DK603" s="137">
        <v>8</v>
      </c>
      <c r="DL603" s="136" t="s">
        <v>529</v>
      </c>
      <c r="DM603" s="136" t="s">
        <v>1132</v>
      </c>
      <c r="DN603" s="144">
        <v>1081</v>
      </c>
    </row>
    <row r="604" spans="1:118" x14ac:dyDescent="0.25">
      <c r="A604" s="81" t="s">
        <v>727</v>
      </c>
      <c r="B604" s="81" t="s">
        <v>728</v>
      </c>
      <c r="C604" s="81">
        <v>4</v>
      </c>
      <c r="D604" s="81" t="s">
        <v>436</v>
      </c>
      <c r="E604" s="81" t="s">
        <v>1822</v>
      </c>
      <c r="F604" s="81">
        <v>1244</v>
      </c>
      <c r="H604" s="81" t="s">
        <v>899</v>
      </c>
      <c r="I604" s="81" t="s">
        <v>900</v>
      </c>
      <c r="J604" s="81">
        <v>2</v>
      </c>
      <c r="K604" s="81" t="s">
        <v>529</v>
      </c>
      <c r="L604" s="81" t="s">
        <v>1830</v>
      </c>
      <c r="M604" s="81">
        <v>1028</v>
      </c>
      <c r="O604" s="81" t="s">
        <v>867</v>
      </c>
      <c r="P604" s="81" t="s">
        <v>868</v>
      </c>
      <c r="Q604" s="81">
        <v>6</v>
      </c>
      <c r="R604" s="81" t="s">
        <v>529</v>
      </c>
      <c r="S604" s="81" t="s">
        <v>1815</v>
      </c>
      <c r="T604" s="81">
        <v>1021</v>
      </c>
      <c r="V604" s="81" t="s">
        <v>802</v>
      </c>
      <c r="W604" s="81" t="s">
        <v>803</v>
      </c>
      <c r="X604" s="81">
        <v>12</v>
      </c>
      <c r="Y604" s="81" t="s">
        <v>1173</v>
      </c>
      <c r="Z604" s="81" t="s">
        <v>1174</v>
      </c>
      <c r="AA604" s="81">
        <v>0</v>
      </c>
      <c r="AC604" s="81" t="s">
        <v>878</v>
      </c>
      <c r="AD604" s="81" t="s">
        <v>879</v>
      </c>
      <c r="AE604" s="81">
        <v>6</v>
      </c>
      <c r="AF604" s="81" t="s">
        <v>529</v>
      </c>
      <c r="AG604" s="81" t="s">
        <v>1175</v>
      </c>
      <c r="AH604" s="81">
        <v>1027</v>
      </c>
      <c r="AJ604" s="81" t="s">
        <v>816</v>
      </c>
      <c r="AK604" s="81" t="s">
        <v>817</v>
      </c>
      <c r="AL604" s="81">
        <v>4</v>
      </c>
      <c r="AM604" s="81" t="s">
        <v>529</v>
      </c>
      <c r="AN604" s="81" t="s">
        <v>1130</v>
      </c>
      <c r="AO604" s="81">
        <v>1125</v>
      </c>
      <c r="AQ604" s="81" t="s">
        <v>765</v>
      </c>
      <c r="AR604" s="81" t="s">
        <v>766</v>
      </c>
      <c r="AS604" s="81">
        <v>3</v>
      </c>
      <c r="AT604" s="81" t="s">
        <v>529</v>
      </c>
      <c r="AU604" s="81" t="s">
        <v>1807</v>
      </c>
      <c r="AV604" s="81">
        <v>1510</v>
      </c>
      <c r="AX604" s="81" t="s">
        <v>873</v>
      </c>
      <c r="AY604" s="81" t="s">
        <v>874</v>
      </c>
      <c r="AZ604" s="81">
        <v>1</v>
      </c>
      <c r="BA604" s="81" t="s">
        <v>436</v>
      </c>
      <c r="BB604" s="81" t="s">
        <v>2072</v>
      </c>
      <c r="BC604" s="81">
        <v>1562</v>
      </c>
      <c r="BE604" s="81" t="s">
        <v>2323</v>
      </c>
      <c r="BF604" s="81" t="s">
        <v>851</v>
      </c>
      <c r="BG604" s="81">
        <v>2</v>
      </c>
      <c r="BH604" s="81" t="s">
        <v>436</v>
      </c>
      <c r="BI604" s="81" t="s">
        <v>551</v>
      </c>
      <c r="BJ604" s="81">
        <v>1518</v>
      </c>
      <c r="BL604" s="81" t="s">
        <v>765</v>
      </c>
      <c r="BM604" s="81" t="s">
        <v>766</v>
      </c>
      <c r="BN604" s="81">
        <v>4</v>
      </c>
      <c r="BO604" s="81" t="s">
        <v>529</v>
      </c>
      <c r="BP604" s="81" t="s">
        <v>1750</v>
      </c>
      <c r="BQ604" s="81">
        <v>1501</v>
      </c>
      <c r="BS604" s="81" t="s">
        <v>867</v>
      </c>
      <c r="BT604" s="81" t="s">
        <v>868</v>
      </c>
      <c r="BU604" s="81">
        <v>4</v>
      </c>
      <c r="BV604" s="81" t="s">
        <v>436</v>
      </c>
      <c r="BW604" s="81" t="s">
        <v>551</v>
      </c>
      <c r="BX604" s="81">
        <v>1518</v>
      </c>
      <c r="BZ604" s="81" t="s">
        <v>932</v>
      </c>
      <c r="CA604" s="81" t="s">
        <v>933</v>
      </c>
      <c r="CB604" s="81">
        <v>4</v>
      </c>
      <c r="CC604" s="81" t="s">
        <v>436</v>
      </c>
      <c r="CD604" s="81" t="s">
        <v>551</v>
      </c>
      <c r="CE604" s="81">
        <v>1518</v>
      </c>
      <c r="CG604" s="81" t="s">
        <v>942</v>
      </c>
      <c r="CH604" s="81" t="s">
        <v>943</v>
      </c>
      <c r="CI604" s="81">
        <v>12</v>
      </c>
      <c r="CJ604" s="81" t="s">
        <v>529</v>
      </c>
      <c r="CK604" s="81" t="s">
        <v>2218</v>
      </c>
      <c r="CL604" s="81">
        <v>1015</v>
      </c>
      <c r="CN604" s="81" t="s">
        <v>2267</v>
      </c>
      <c r="CO604" s="81" t="s">
        <v>2306</v>
      </c>
      <c r="CP604" s="81">
        <v>6</v>
      </c>
      <c r="CQ604" s="81" t="s">
        <v>529</v>
      </c>
      <c r="CR604" s="81" t="s">
        <v>1157</v>
      </c>
      <c r="CS604" s="81">
        <v>1399</v>
      </c>
      <c r="CU604" s="136" t="s">
        <v>832</v>
      </c>
      <c r="CV604" s="136" t="s">
        <v>833</v>
      </c>
      <c r="CW604" s="137">
        <v>2</v>
      </c>
      <c r="CX604" s="136" t="s">
        <v>436</v>
      </c>
      <c r="CY604" s="136" t="s">
        <v>2173</v>
      </c>
      <c r="CZ604" s="138">
        <v>1240</v>
      </c>
      <c r="DB604" s="136" t="s">
        <v>1779</v>
      </c>
      <c r="DC604" s="136" t="s">
        <v>853</v>
      </c>
      <c r="DD604" s="137">
        <v>12</v>
      </c>
      <c r="DE604" s="136" t="s">
        <v>436</v>
      </c>
      <c r="DF604" s="136" t="s">
        <v>1144</v>
      </c>
      <c r="DG604" s="144">
        <v>1442</v>
      </c>
      <c r="DI604" s="136" t="s">
        <v>772</v>
      </c>
      <c r="DJ604" s="136" t="s">
        <v>773</v>
      </c>
      <c r="DK604" s="137">
        <v>36</v>
      </c>
      <c r="DL604" s="136" t="s">
        <v>1173</v>
      </c>
      <c r="DM604" s="136" t="s">
        <v>1174</v>
      </c>
      <c r="DN604" s="144">
        <v>0</v>
      </c>
    </row>
    <row r="605" spans="1:118" x14ac:dyDescent="0.25">
      <c r="A605" s="81" t="s">
        <v>729</v>
      </c>
      <c r="B605" s="81" t="s">
        <v>730</v>
      </c>
      <c r="C605" s="81">
        <v>2</v>
      </c>
      <c r="D605" s="81" t="s">
        <v>436</v>
      </c>
      <c r="E605" s="81" t="s">
        <v>1822</v>
      </c>
      <c r="F605" s="81">
        <v>1244</v>
      </c>
      <c r="H605" s="81" t="s">
        <v>796</v>
      </c>
      <c r="I605" s="81" t="s">
        <v>797</v>
      </c>
      <c r="J605" s="81">
        <v>2</v>
      </c>
      <c r="K605" s="81" t="s">
        <v>529</v>
      </c>
      <c r="L605" s="81" t="s">
        <v>1830</v>
      </c>
      <c r="M605" s="81">
        <v>1028</v>
      </c>
      <c r="O605" s="81" t="s">
        <v>1018</v>
      </c>
      <c r="P605" s="81" t="s">
        <v>1019</v>
      </c>
      <c r="Q605" s="81">
        <v>4</v>
      </c>
      <c r="R605" s="81" t="s">
        <v>436</v>
      </c>
      <c r="S605" s="81" t="s">
        <v>1706</v>
      </c>
      <c r="T605" s="81">
        <v>1133</v>
      </c>
      <c r="V605" s="81" t="s">
        <v>885</v>
      </c>
      <c r="W605" s="81" t="s">
        <v>886</v>
      </c>
      <c r="X605" s="81">
        <v>12</v>
      </c>
      <c r="Y605" s="81" t="s">
        <v>1173</v>
      </c>
      <c r="Z605" s="81" t="s">
        <v>1174</v>
      </c>
      <c r="AA605" s="81">
        <v>0</v>
      </c>
      <c r="AC605" s="81" t="s">
        <v>745</v>
      </c>
      <c r="AD605" s="81" t="s">
        <v>746</v>
      </c>
      <c r="AE605" s="81">
        <v>24</v>
      </c>
      <c r="AF605" s="81" t="s">
        <v>436</v>
      </c>
      <c r="AG605" s="81" t="s">
        <v>1123</v>
      </c>
      <c r="AH605" s="81">
        <v>1392</v>
      </c>
      <c r="AJ605" s="81" t="s">
        <v>864</v>
      </c>
      <c r="AK605" s="81" t="s">
        <v>865</v>
      </c>
      <c r="AL605" s="81">
        <v>4</v>
      </c>
      <c r="AM605" s="81" t="s">
        <v>529</v>
      </c>
      <c r="AN605" s="81" t="s">
        <v>1130</v>
      </c>
      <c r="AO605" s="81">
        <v>1125</v>
      </c>
      <c r="AQ605" s="81" t="s">
        <v>867</v>
      </c>
      <c r="AR605" s="81" t="s">
        <v>868</v>
      </c>
      <c r="AS605" s="81">
        <v>2</v>
      </c>
      <c r="AT605" s="81" t="s">
        <v>529</v>
      </c>
      <c r="AU605" s="81" t="s">
        <v>1807</v>
      </c>
      <c r="AV605" s="81">
        <v>1510</v>
      </c>
      <c r="AX605" s="81" t="s">
        <v>873</v>
      </c>
      <c r="AY605" s="81" t="s">
        <v>874</v>
      </c>
      <c r="AZ605" s="81">
        <v>12</v>
      </c>
      <c r="BA605" s="81" t="s">
        <v>529</v>
      </c>
      <c r="BB605" s="81" t="s">
        <v>1756</v>
      </c>
      <c r="BC605" s="81">
        <v>1037</v>
      </c>
      <c r="BE605" s="81" t="s">
        <v>836</v>
      </c>
      <c r="BF605" s="81" t="s">
        <v>837</v>
      </c>
      <c r="BG605" s="81">
        <v>2</v>
      </c>
      <c r="BH605" s="81" t="s">
        <v>436</v>
      </c>
      <c r="BI605" s="81" t="s">
        <v>551</v>
      </c>
      <c r="BJ605" s="81">
        <v>1518</v>
      </c>
      <c r="BL605" s="81" t="s">
        <v>880</v>
      </c>
      <c r="BM605" s="81" t="s">
        <v>881</v>
      </c>
      <c r="BN605" s="81">
        <v>4</v>
      </c>
      <c r="BO605" s="81" t="s">
        <v>436</v>
      </c>
      <c r="BP605" s="81" t="s">
        <v>1122</v>
      </c>
      <c r="BQ605" s="81">
        <v>1213</v>
      </c>
      <c r="BS605" s="81" t="s">
        <v>887</v>
      </c>
      <c r="BT605" s="81" t="s">
        <v>888</v>
      </c>
      <c r="BU605" s="81">
        <v>4</v>
      </c>
      <c r="BV605" s="81" t="s">
        <v>436</v>
      </c>
      <c r="BW605" s="81" t="s">
        <v>551</v>
      </c>
      <c r="BX605" s="81">
        <v>1518</v>
      </c>
      <c r="BZ605" s="81" t="s">
        <v>906</v>
      </c>
      <c r="CA605" s="81" t="s">
        <v>907</v>
      </c>
      <c r="CB605" s="81">
        <v>4</v>
      </c>
      <c r="CC605" s="81" t="s">
        <v>436</v>
      </c>
      <c r="CD605" s="81" t="s">
        <v>551</v>
      </c>
      <c r="CE605" s="81">
        <v>1518</v>
      </c>
      <c r="CG605" s="81" t="s">
        <v>880</v>
      </c>
      <c r="CH605" s="81" t="s">
        <v>881</v>
      </c>
      <c r="CI605" s="81">
        <v>6</v>
      </c>
      <c r="CJ605" s="81" t="s">
        <v>529</v>
      </c>
      <c r="CK605" s="81" t="s">
        <v>1172</v>
      </c>
      <c r="CL605" s="81">
        <v>1472</v>
      </c>
      <c r="CN605" s="81" t="s">
        <v>1779</v>
      </c>
      <c r="CO605" s="81" t="s">
        <v>853</v>
      </c>
      <c r="CP605" s="81">
        <v>12</v>
      </c>
      <c r="CQ605" s="81" t="s">
        <v>529</v>
      </c>
      <c r="CR605" s="81" t="s">
        <v>1157</v>
      </c>
      <c r="CS605" s="81">
        <v>1399</v>
      </c>
      <c r="CU605" s="136" t="s">
        <v>2386</v>
      </c>
      <c r="CV605" s="136" t="s">
        <v>817</v>
      </c>
      <c r="CW605" s="137">
        <v>36</v>
      </c>
      <c r="CX605" s="136" t="s">
        <v>1173</v>
      </c>
      <c r="CY605" s="136" t="s">
        <v>1174</v>
      </c>
      <c r="CZ605" s="138">
        <v>0</v>
      </c>
      <c r="DB605" s="136" t="s">
        <v>1779</v>
      </c>
      <c r="DC605" s="136" t="s">
        <v>853</v>
      </c>
      <c r="DD605" s="137">
        <v>12</v>
      </c>
      <c r="DE605" s="136" t="s">
        <v>529</v>
      </c>
      <c r="DF605" s="136" t="s">
        <v>2314</v>
      </c>
      <c r="DG605" s="144">
        <v>1031</v>
      </c>
      <c r="DI605" s="136" t="s">
        <v>772</v>
      </c>
      <c r="DJ605" s="136" t="s">
        <v>773</v>
      </c>
      <c r="DK605" s="137">
        <v>6</v>
      </c>
      <c r="DL605" s="136" t="s">
        <v>436</v>
      </c>
      <c r="DM605" s="136" t="s">
        <v>1159</v>
      </c>
      <c r="DN605" s="144">
        <v>1513</v>
      </c>
    </row>
    <row r="606" spans="1:118" x14ac:dyDescent="0.25">
      <c r="A606" s="81" t="s">
        <v>908</v>
      </c>
      <c r="B606" s="81" t="s">
        <v>909</v>
      </c>
      <c r="C606" s="81">
        <v>12</v>
      </c>
      <c r="D606" s="81" t="s">
        <v>436</v>
      </c>
      <c r="E606" s="81" t="s">
        <v>1822</v>
      </c>
      <c r="F606" s="81">
        <v>1244</v>
      </c>
      <c r="H606" s="81" t="s">
        <v>816</v>
      </c>
      <c r="I606" s="81" t="s">
        <v>817</v>
      </c>
      <c r="J606" s="81">
        <v>6</v>
      </c>
      <c r="K606" s="81" t="s">
        <v>529</v>
      </c>
      <c r="L606" s="81" t="s">
        <v>1830</v>
      </c>
      <c r="M606" s="81">
        <v>1028</v>
      </c>
      <c r="O606" s="81" t="s">
        <v>743</v>
      </c>
      <c r="P606" s="81" t="s">
        <v>744</v>
      </c>
      <c r="Q606" s="81">
        <v>12</v>
      </c>
      <c r="R606" s="81" t="s">
        <v>436</v>
      </c>
      <c r="S606" s="81" t="s">
        <v>1891</v>
      </c>
      <c r="T606" s="81">
        <v>1370</v>
      </c>
      <c r="V606" s="81" t="s">
        <v>2323</v>
      </c>
      <c r="W606" s="81" t="s">
        <v>851</v>
      </c>
      <c r="X606" s="81">
        <v>24</v>
      </c>
      <c r="Y606" s="81" t="s">
        <v>1173</v>
      </c>
      <c r="Z606" s="81" t="s">
        <v>1174</v>
      </c>
      <c r="AA606" s="81">
        <v>0</v>
      </c>
      <c r="AC606" s="81" t="s">
        <v>2230</v>
      </c>
      <c r="AD606" s="81" t="s">
        <v>866</v>
      </c>
      <c r="AE606" s="81">
        <v>6</v>
      </c>
      <c r="AF606" s="81" t="s">
        <v>436</v>
      </c>
      <c r="AG606" s="81" t="s">
        <v>1696</v>
      </c>
      <c r="AH606" s="81">
        <v>1390</v>
      </c>
      <c r="AJ606" s="81" t="s">
        <v>745</v>
      </c>
      <c r="AK606" s="81" t="s">
        <v>746</v>
      </c>
      <c r="AL606" s="81">
        <v>12</v>
      </c>
      <c r="AM606" s="81" t="s">
        <v>529</v>
      </c>
      <c r="AN606" s="81" t="s">
        <v>1130</v>
      </c>
      <c r="AO606" s="81">
        <v>1125</v>
      </c>
      <c r="AQ606" s="81" t="s">
        <v>954</v>
      </c>
      <c r="AR606" s="81" t="s">
        <v>955</v>
      </c>
      <c r="AS606" s="81">
        <v>4</v>
      </c>
      <c r="AT606" s="81" t="s">
        <v>529</v>
      </c>
      <c r="AU606" s="81" t="s">
        <v>1807</v>
      </c>
      <c r="AV606" s="81">
        <v>1510</v>
      </c>
      <c r="AX606" s="81" t="s">
        <v>873</v>
      </c>
      <c r="AY606" s="81" t="s">
        <v>874</v>
      </c>
      <c r="AZ606" s="81">
        <v>4</v>
      </c>
      <c r="BA606" s="81" t="s">
        <v>436</v>
      </c>
      <c r="BB606" s="81" t="s">
        <v>1122</v>
      </c>
      <c r="BC606" s="81">
        <v>1213</v>
      </c>
      <c r="BE606" s="81" t="s">
        <v>2230</v>
      </c>
      <c r="BF606" s="81" t="s">
        <v>866</v>
      </c>
      <c r="BG606" s="81">
        <v>6</v>
      </c>
      <c r="BH606" s="81" t="s">
        <v>529</v>
      </c>
      <c r="BI606" s="81" t="s">
        <v>1132</v>
      </c>
      <c r="BJ606" s="81">
        <v>1081</v>
      </c>
      <c r="BL606" s="81" t="s">
        <v>765</v>
      </c>
      <c r="BM606" s="81" t="s">
        <v>766</v>
      </c>
      <c r="BN606" s="81">
        <v>4</v>
      </c>
      <c r="BO606" s="81" t="s">
        <v>529</v>
      </c>
      <c r="BP606" s="81" t="s">
        <v>1694</v>
      </c>
      <c r="BQ606" s="81">
        <v>1504</v>
      </c>
      <c r="BS606" s="81" t="s">
        <v>830</v>
      </c>
      <c r="BT606" s="81" t="s">
        <v>831</v>
      </c>
      <c r="BU606" s="81">
        <v>4</v>
      </c>
      <c r="BV606" s="81" t="s">
        <v>529</v>
      </c>
      <c r="BW606" s="81" t="s">
        <v>2190</v>
      </c>
      <c r="BX606" s="81">
        <v>1021</v>
      </c>
      <c r="BZ606" s="81" t="s">
        <v>772</v>
      </c>
      <c r="CA606" s="81" t="s">
        <v>773</v>
      </c>
      <c r="CB606" s="81">
        <v>4</v>
      </c>
      <c r="CC606" s="81" t="s">
        <v>436</v>
      </c>
      <c r="CD606" s="81" t="s">
        <v>551</v>
      </c>
      <c r="CE606" s="81">
        <v>1518</v>
      </c>
      <c r="CG606" s="81" t="s">
        <v>873</v>
      </c>
      <c r="CH606" s="81" t="s">
        <v>874</v>
      </c>
      <c r="CI606" s="81">
        <v>6</v>
      </c>
      <c r="CJ606" s="81" t="s">
        <v>529</v>
      </c>
      <c r="CK606" s="81" t="s">
        <v>1172</v>
      </c>
      <c r="CL606" s="81">
        <v>1472</v>
      </c>
      <c r="CN606" s="81" t="s">
        <v>2054</v>
      </c>
      <c r="CO606" s="81" t="s">
        <v>892</v>
      </c>
      <c r="CP606" s="81">
        <v>12</v>
      </c>
      <c r="CQ606" s="81" t="s">
        <v>529</v>
      </c>
      <c r="CR606" s="81" t="s">
        <v>1157</v>
      </c>
      <c r="CS606" s="81">
        <v>1399</v>
      </c>
      <c r="CU606" s="136" t="s">
        <v>772</v>
      </c>
      <c r="CV606" s="136" t="s">
        <v>773</v>
      </c>
      <c r="CW606" s="137">
        <v>24</v>
      </c>
      <c r="CX606" s="136" t="s">
        <v>1173</v>
      </c>
      <c r="CY606" s="136" t="s">
        <v>1174</v>
      </c>
      <c r="CZ606" s="138">
        <v>0</v>
      </c>
      <c r="DB606" s="136" t="s">
        <v>1779</v>
      </c>
      <c r="DC606" s="136" t="s">
        <v>853</v>
      </c>
      <c r="DD606" s="137">
        <v>12</v>
      </c>
      <c r="DE606" s="136" t="s">
        <v>437</v>
      </c>
      <c r="DF606" s="136" t="s">
        <v>1191</v>
      </c>
      <c r="DG606" s="144">
        <v>1029</v>
      </c>
      <c r="DI606" s="136" t="s">
        <v>772</v>
      </c>
      <c r="DJ606" s="136" t="s">
        <v>773</v>
      </c>
      <c r="DK606" s="137">
        <v>4</v>
      </c>
      <c r="DL606" s="136" t="s">
        <v>529</v>
      </c>
      <c r="DM606" s="136" t="s">
        <v>1681</v>
      </c>
      <c r="DN606" s="144">
        <v>1327</v>
      </c>
    </row>
    <row r="607" spans="1:118" x14ac:dyDescent="0.25">
      <c r="A607" s="81" t="s">
        <v>761</v>
      </c>
      <c r="B607" s="81" t="s">
        <v>762</v>
      </c>
      <c r="C607" s="81">
        <v>2</v>
      </c>
      <c r="D607" s="81" t="s">
        <v>436</v>
      </c>
      <c r="E607" s="81" t="s">
        <v>1921</v>
      </c>
      <c r="F607" s="81">
        <v>1243</v>
      </c>
      <c r="H607" s="81" t="s">
        <v>862</v>
      </c>
      <c r="I607" s="81" t="s">
        <v>863</v>
      </c>
      <c r="J607" s="81">
        <v>4</v>
      </c>
      <c r="K607" s="81" t="s">
        <v>529</v>
      </c>
      <c r="L607" s="81" t="s">
        <v>1830</v>
      </c>
      <c r="M607" s="81">
        <v>1028</v>
      </c>
      <c r="O607" s="81" t="s">
        <v>969</v>
      </c>
      <c r="P607" s="81" t="s">
        <v>970</v>
      </c>
      <c r="Q607" s="81">
        <v>12</v>
      </c>
      <c r="R607" s="81" t="s">
        <v>436</v>
      </c>
      <c r="S607" s="81" t="s">
        <v>1891</v>
      </c>
      <c r="T607" s="81">
        <v>1370</v>
      </c>
      <c r="V607" s="81" t="s">
        <v>899</v>
      </c>
      <c r="W607" s="81" t="s">
        <v>900</v>
      </c>
      <c r="X607" s="81">
        <v>24</v>
      </c>
      <c r="Y607" s="81" t="s">
        <v>1173</v>
      </c>
      <c r="Z607" s="81" t="s">
        <v>1174</v>
      </c>
      <c r="AA607" s="81">
        <v>0</v>
      </c>
      <c r="AC607" s="81" t="s">
        <v>847</v>
      </c>
      <c r="AD607" s="81" t="s">
        <v>848</v>
      </c>
      <c r="AE607" s="81">
        <v>6</v>
      </c>
      <c r="AF607" s="81" t="s">
        <v>436</v>
      </c>
      <c r="AG607" s="81" t="s">
        <v>1148</v>
      </c>
      <c r="AH607" s="81">
        <v>1091</v>
      </c>
      <c r="AJ607" s="81" t="s">
        <v>772</v>
      </c>
      <c r="AK607" s="81" t="s">
        <v>773</v>
      </c>
      <c r="AL607" s="81">
        <v>20</v>
      </c>
      <c r="AM607" s="81" t="s">
        <v>529</v>
      </c>
      <c r="AN607" s="81" t="s">
        <v>1093</v>
      </c>
      <c r="AO607" s="81">
        <v>1089</v>
      </c>
      <c r="AQ607" s="81" t="s">
        <v>770</v>
      </c>
      <c r="AR607" s="81" t="s">
        <v>771</v>
      </c>
      <c r="AS607" s="81">
        <v>6</v>
      </c>
      <c r="AT607" s="81" t="s">
        <v>529</v>
      </c>
      <c r="AU607" s="81" t="s">
        <v>1807</v>
      </c>
      <c r="AV607" s="81">
        <v>1510</v>
      </c>
      <c r="AX607" s="81" t="s">
        <v>873</v>
      </c>
      <c r="AY607" s="81" t="s">
        <v>874</v>
      </c>
      <c r="AZ607" s="81">
        <v>20</v>
      </c>
      <c r="BA607" s="81" t="s">
        <v>529</v>
      </c>
      <c r="BB607" s="81" t="s">
        <v>1175</v>
      </c>
      <c r="BC607" s="81">
        <v>1027</v>
      </c>
      <c r="BE607" s="81" t="s">
        <v>847</v>
      </c>
      <c r="BF607" s="81" t="s">
        <v>848</v>
      </c>
      <c r="BG607" s="81">
        <v>6</v>
      </c>
      <c r="BH607" s="81" t="s">
        <v>529</v>
      </c>
      <c r="BI607" s="81" t="s">
        <v>1132</v>
      </c>
      <c r="BJ607" s="81">
        <v>1081</v>
      </c>
      <c r="BL607" s="81" t="s">
        <v>2319</v>
      </c>
      <c r="BM607" s="81" t="s">
        <v>844</v>
      </c>
      <c r="BN607" s="81">
        <v>4</v>
      </c>
      <c r="BO607" s="81" t="s">
        <v>529</v>
      </c>
      <c r="BP607" s="81" t="s">
        <v>1133</v>
      </c>
      <c r="BQ607" s="81">
        <v>1023</v>
      </c>
      <c r="BS607" s="81" t="s">
        <v>849</v>
      </c>
      <c r="BT607" s="81" t="s">
        <v>850</v>
      </c>
      <c r="BU607" s="81">
        <v>4</v>
      </c>
      <c r="BV607" s="81" t="s">
        <v>529</v>
      </c>
      <c r="BW607" s="81" t="s">
        <v>2190</v>
      </c>
      <c r="BX607" s="81">
        <v>1021</v>
      </c>
      <c r="BZ607" s="81" t="s">
        <v>816</v>
      </c>
      <c r="CA607" s="81" t="s">
        <v>817</v>
      </c>
      <c r="CB607" s="81">
        <v>6</v>
      </c>
      <c r="CC607" s="81" t="s">
        <v>436</v>
      </c>
      <c r="CD607" s="81" t="s">
        <v>551</v>
      </c>
      <c r="CE607" s="81">
        <v>1518</v>
      </c>
      <c r="CG607" s="81" t="s">
        <v>812</v>
      </c>
      <c r="CH607" s="81" t="s">
        <v>813</v>
      </c>
      <c r="CI607" s="81">
        <v>4</v>
      </c>
      <c r="CJ607" s="81" t="s">
        <v>529</v>
      </c>
      <c r="CK607" s="81" t="s">
        <v>1172</v>
      </c>
      <c r="CL607" s="81">
        <v>1472</v>
      </c>
      <c r="CN607" s="81" t="s">
        <v>2264</v>
      </c>
      <c r="CO607" s="81" t="s">
        <v>896</v>
      </c>
      <c r="CP607" s="81">
        <v>12</v>
      </c>
      <c r="CQ607" s="81" t="s">
        <v>529</v>
      </c>
      <c r="CR607" s="81" t="s">
        <v>1157</v>
      </c>
      <c r="CS607" s="81">
        <v>1399</v>
      </c>
      <c r="CU607" s="136" t="s">
        <v>2391</v>
      </c>
      <c r="CV607" s="136" t="s">
        <v>767</v>
      </c>
      <c r="CW607" s="137">
        <v>4</v>
      </c>
      <c r="CX607" s="136" t="s">
        <v>2152</v>
      </c>
      <c r="CY607" s="136" t="s">
        <v>2364</v>
      </c>
      <c r="CZ607" s="138">
        <v>1593</v>
      </c>
      <c r="DB607" s="136" t="s">
        <v>1779</v>
      </c>
      <c r="DC607" s="136" t="s">
        <v>853</v>
      </c>
      <c r="DD607" s="137">
        <v>12</v>
      </c>
      <c r="DE607" s="136" t="s">
        <v>529</v>
      </c>
      <c r="DF607" s="136" t="s">
        <v>1920</v>
      </c>
      <c r="DG607" s="144">
        <v>1018</v>
      </c>
      <c r="DI607" s="136" t="s">
        <v>772</v>
      </c>
      <c r="DJ607" s="136" t="s">
        <v>773</v>
      </c>
      <c r="DK607" s="137">
        <v>7</v>
      </c>
      <c r="DL607" s="136" t="s">
        <v>2046</v>
      </c>
      <c r="DM607" s="136" t="s">
        <v>2425</v>
      </c>
      <c r="DN607" s="144">
        <v>1603</v>
      </c>
    </row>
    <row r="608" spans="1:118" x14ac:dyDescent="0.25">
      <c r="A608" s="81" t="s">
        <v>902</v>
      </c>
      <c r="B608" s="81" t="s">
        <v>903</v>
      </c>
      <c r="C608" s="81">
        <v>4</v>
      </c>
      <c r="D608" s="81" t="s">
        <v>436</v>
      </c>
      <c r="E608" s="81" t="s">
        <v>1921</v>
      </c>
      <c r="F608" s="81">
        <v>1243</v>
      </c>
      <c r="H608" s="81" t="s">
        <v>1039</v>
      </c>
      <c r="I608" s="81" t="s">
        <v>1040</v>
      </c>
      <c r="J608" s="81">
        <v>6</v>
      </c>
      <c r="K608" s="81" t="s">
        <v>529</v>
      </c>
      <c r="L608" s="81" t="s">
        <v>1830</v>
      </c>
      <c r="M608" s="81">
        <v>1028</v>
      </c>
      <c r="O608" s="81" t="s">
        <v>1043</v>
      </c>
      <c r="P608" s="81" t="s">
        <v>1044</v>
      </c>
      <c r="Q608" s="81">
        <v>12</v>
      </c>
      <c r="R608" s="81" t="s">
        <v>436</v>
      </c>
      <c r="S608" s="81" t="s">
        <v>1891</v>
      </c>
      <c r="T608" s="81">
        <v>1370</v>
      </c>
      <c r="V608" s="81" t="s">
        <v>836</v>
      </c>
      <c r="W608" s="81" t="s">
        <v>837</v>
      </c>
      <c r="X608" s="81">
        <v>24</v>
      </c>
      <c r="Y608" s="81" t="s">
        <v>1173</v>
      </c>
      <c r="Z608" s="81" t="s">
        <v>1174</v>
      </c>
      <c r="AA608" s="81">
        <v>0</v>
      </c>
      <c r="AC608" s="81" t="s">
        <v>878</v>
      </c>
      <c r="AD608" s="81" t="s">
        <v>879</v>
      </c>
      <c r="AE608" s="81">
        <v>6</v>
      </c>
      <c r="AF608" s="81" t="s">
        <v>436</v>
      </c>
      <c r="AG608" s="81" t="s">
        <v>1148</v>
      </c>
      <c r="AH608" s="81">
        <v>1091</v>
      </c>
      <c r="AJ608" s="81" t="s">
        <v>826</v>
      </c>
      <c r="AK608" s="81" t="s">
        <v>827</v>
      </c>
      <c r="AL608" s="81">
        <v>5</v>
      </c>
      <c r="AM608" s="81" t="s">
        <v>529</v>
      </c>
      <c r="AN608" s="81" t="s">
        <v>1093</v>
      </c>
      <c r="AO608" s="81">
        <v>1089</v>
      </c>
      <c r="AQ608" s="81" t="s">
        <v>820</v>
      </c>
      <c r="AR608" s="81" t="s">
        <v>821</v>
      </c>
      <c r="AS608" s="81">
        <v>2</v>
      </c>
      <c r="AT608" s="81" t="s">
        <v>529</v>
      </c>
      <c r="AU608" s="81" t="s">
        <v>1807</v>
      </c>
      <c r="AV608" s="81">
        <v>1510</v>
      </c>
      <c r="AX608" s="81" t="s">
        <v>873</v>
      </c>
      <c r="AY608" s="81" t="s">
        <v>874</v>
      </c>
      <c r="AZ608" s="81">
        <v>4</v>
      </c>
      <c r="BA608" s="81" t="s">
        <v>529</v>
      </c>
      <c r="BB608" s="81" t="s">
        <v>2105</v>
      </c>
      <c r="BC608" s="81">
        <v>1010</v>
      </c>
      <c r="BE608" s="81" t="s">
        <v>768</v>
      </c>
      <c r="BF608" s="81" t="s">
        <v>769</v>
      </c>
      <c r="BG608" s="81">
        <v>4</v>
      </c>
      <c r="BH608" s="81" t="s">
        <v>529</v>
      </c>
      <c r="BI608" s="81" t="s">
        <v>1132</v>
      </c>
      <c r="BJ608" s="81">
        <v>1081</v>
      </c>
      <c r="BL608" s="81" t="s">
        <v>2325</v>
      </c>
      <c r="BM608" s="81" t="s">
        <v>784</v>
      </c>
      <c r="BN608" s="81">
        <v>24</v>
      </c>
      <c r="BO608" s="81" t="s">
        <v>436</v>
      </c>
      <c r="BP608" s="81" t="s">
        <v>1177</v>
      </c>
      <c r="BQ608" s="81">
        <v>1045</v>
      </c>
      <c r="BS608" s="81" t="s">
        <v>772</v>
      </c>
      <c r="BT608" s="81" t="s">
        <v>773</v>
      </c>
      <c r="BU608" s="81">
        <v>4</v>
      </c>
      <c r="BV608" s="81" t="s">
        <v>436</v>
      </c>
      <c r="BW608" s="81" t="s">
        <v>551</v>
      </c>
      <c r="BX608" s="81">
        <v>1518</v>
      </c>
      <c r="BZ608" s="81" t="s">
        <v>737</v>
      </c>
      <c r="CA608" s="81" t="s">
        <v>738</v>
      </c>
      <c r="CB608" s="81">
        <v>4</v>
      </c>
      <c r="CC608" s="81" t="s">
        <v>436</v>
      </c>
      <c r="CD608" s="81" t="s">
        <v>551</v>
      </c>
      <c r="CE608" s="81">
        <v>1518</v>
      </c>
      <c r="CG608" s="81" t="s">
        <v>772</v>
      </c>
      <c r="CH608" s="81" t="s">
        <v>773</v>
      </c>
      <c r="CI608" s="81">
        <v>12</v>
      </c>
      <c r="CJ608" s="81" t="s">
        <v>529</v>
      </c>
      <c r="CK608" s="81" t="s">
        <v>1172</v>
      </c>
      <c r="CL608" s="81">
        <v>1472</v>
      </c>
      <c r="CN608" s="81" t="s">
        <v>2231</v>
      </c>
      <c r="CO608" s="81" t="s">
        <v>2274</v>
      </c>
      <c r="CP608" s="81">
        <v>2</v>
      </c>
      <c r="CQ608" s="81" t="s">
        <v>529</v>
      </c>
      <c r="CR608" s="81" t="s">
        <v>1157</v>
      </c>
      <c r="CS608" s="81">
        <v>1399</v>
      </c>
      <c r="CU608" s="136" t="s">
        <v>2320</v>
      </c>
      <c r="CV608" s="136" t="s">
        <v>784</v>
      </c>
      <c r="CW608" s="137">
        <v>24</v>
      </c>
      <c r="CX608" s="136" t="s">
        <v>2152</v>
      </c>
      <c r="CY608" s="136" t="s">
        <v>2364</v>
      </c>
      <c r="CZ608" s="138">
        <v>1593</v>
      </c>
      <c r="DB608" s="136" t="s">
        <v>1779</v>
      </c>
      <c r="DC608" s="136" t="s">
        <v>853</v>
      </c>
      <c r="DD608" s="137">
        <v>12</v>
      </c>
      <c r="DE608" s="136" t="s">
        <v>529</v>
      </c>
      <c r="DF608" s="136" t="s">
        <v>1867</v>
      </c>
      <c r="DG608" s="144">
        <v>1089</v>
      </c>
      <c r="DI608" s="136" t="s">
        <v>772</v>
      </c>
      <c r="DJ608" s="136" t="s">
        <v>773</v>
      </c>
      <c r="DK608" s="137">
        <v>6</v>
      </c>
      <c r="DL608" s="136" t="s">
        <v>529</v>
      </c>
      <c r="DM608" s="136" t="s">
        <v>1727</v>
      </c>
      <c r="DN608" s="144">
        <v>1219</v>
      </c>
    </row>
    <row r="609" spans="1:118" x14ac:dyDescent="0.25">
      <c r="A609" s="81" t="s">
        <v>774</v>
      </c>
      <c r="B609" s="81" t="s">
        <v>775</v>
      </c>
      <c r="C609" s="81">
        <v>2</v>
      </c>
      <c r="D609" s="81" t="s">
        <v>436</v>
      </c>
      <c r="E609" s="81" t="s">
        <v>1921</v>
      </c>
      <c r="F609" s="81">
        <v>1243</v>
      </c>
      <c r="H609" s="81" t="s">
        <v>774</v>
      </c>
      <c r="I609" s="81" t="s">
        <v>775</v>
      </c>
      <c r="J609" s="81">
        <v>4</v>
      </c>
      <c r="K609" s="81" t="s">
        <v>529</v>
      </c>
      <c r="L609" s="81" t="s">
        <v>1830</v>
      </c>
      <c r="M609" s="81">
        <v>1028</v>
      </c>
      <c r="O609" s="81" t="s">
        <v>804</v>
      </c>
      <c r="P609" s="81" t="s">
        <v>805</v>
      </c>
      <c r="Q609" s="81">
        <v>12</v>
      </c>
      <c r="R609" s="81" t="s">
        <v>436</v>
      </c>
      <c r="S609" s="81" t="s">
        <v>1891</v>
      </c>
      <c r="T609" s="81">
        <v>1370</v>
      </c>
      <c r="V609" s="81" t="s">
        <v>820</v>
      </c>
      <c r="W609" s="81" t="s">
        <v>821</v>
      </c>
      <c r="X609" s="81">
        <v>48</v>
      </c>
      <c r="Y609" s="81" t="s">
        <v>1173</v>
      </c>
      <c r="Z609" s="81" t="s">
        <v>1174</v>
      </c>
      <c r="AA609" s="81">
        <v>0</v>
      </c>
      <c r="AC609" s="81" t="s">
        <v>2230</v>
      </c>
      <c r="AD609" s="81" t="s">
        <v>866</v>
      </c>
      <c r="AE609" s="81">
        <v>6</v>
      </c>
      <c r="AF609" s="81" t="s">
        <v>436</v>
      </c>
      <c r="AG609" s="81" t="s">
        <v>552</v>
      </c>
      <c r="AH609" s="81">
        <v>1116</v>
      </c>
      <c r="AJ609" s="81" t="s">
        <v>869</v>
      </c>
      <c r="AK609" s="81" t="s">
        <v>870</v>
      </c>
      <c r="AL609" s="81">
        <v>12</v>
      </c>
      <c r="AM609" s="81" t="s">
        <v>529</v>
      </c>
      <c r="AN609" s="81" t="s">
        <v>1131</v>
      </c>
      <c r="AO609" s="81">
        <v>1509</v>
      </c>
      <c r="AQ609" s="81" t="s">
        <v>816</v>
      </c>
      <c r="AR609" s="81" t="s">
        <v>817</v>
      </c>
      <c r="AS609" s="81">
        <v>2</v>
      </c>
      <c r="AT609" s="81" t="s">
        <v>529</v>
      </c>
      <c r="AU609" s="81" t="s">
        <v>1807</v>
      </c>
      <c r="AV609" s="81">
        <v>1510</v>
      </c>
      <c r="AX609" s="81" t="s">
        <v>873</v>
      </c>
      <c r="AY609" s="81" t="s">
        <v>874</v>
      </c>
      <c r="AZ609" s="81">
        <v>4</v>
      </c>
      <c r="BA609" s="81" t="s">
        <v>436</v>
      </c>
      <c r="BB609" s="81" t="s">
        <v>1156</v>
      </c>
      <c r="BC609" s="81">
        <v>1070</v>
      </c>
      <c r="BE609" s="81" t="s">
        <v>948</v>
      </c>
      <c r="BF609" s="81" t="s">
        <v>949</v>
      </c>
      <c r="BG609" s="81">
        <v>8</v>
      </c>
      <c r="BH609" s="81" t="s">
        <v>529</v>
      </c>
      <c r="BI609" s="81" t="s">
        <v>1132</v>
      </c>
      <c r="BJ609" s="81">
        <v>1081</v>
      </c>
      <c r="BL609" s="81" t="s">
        <v>727</v>
      </c>
      <c r="BM609" s="81" t="s">
        <v>728</v>
      </c>
      <c r="BN609" s="81">
        <v>4</v>
      </c>
      <c r="BO609" s="81" t="s">
        <v>529</v>
      </c>
      <c r="BP609" s="81" t="s">
        <v>1750</v>
      </c>
      <c r="BQ609" s="81">
        <v>1501</v>
      </c>
      <c r="BS609" s="81" t="s">
        <v>733</v>
      </c>
      <c r="BT609" s="81" t="s">
        <v>734</v>
      </c>
      <c r="BU609" s="81">
        <v>4</v>
      </c>
      <c r="BV609" s="81" t="s">
        <v>436</v>
      </c>
      <c r="BW609" s="81" t="s">
        <v>1114</v>
      </c>
      <c r="BX609" s="81">
        <v>1011</v>
      </c>
      <c r="BZ609" s="81" t="s">
        <v>852</v>
      </c>
      <c r="CA609" s="81" t="s">
        <v>853</v>
      </c>
      <c r="CB609" s="81">
        <v>12</v>
      </c>
      <c r="CC609" s="81" t="s">
        <v>436</v>
      </c>
      <c r="CD609" s="81" t="s">
        <v>551</v>
      </c>
      <c r="CE609" s="81">
        <v>1518</v>
      </c>
      <c r="CG609" s="81" t="s">
        <v>816</v>
      </c>
      <c r="CH609" s="81" t="s">
        <v>817</v>
      </c>
      <c r="CI609" s="81">
        <v>12</v>
      </c>
      <c r="CJ609" s="81" t="s">
        <v>529</v>
      </c>
      <c r="CK609" s="81" t="s">
        <v>1172</v>
      </c>
      <c r="CL609" s="81">
        <v>1472</v>
      </c>
      <c r="CN609" s="81" t="s">
        <v>2264</v>
      </c>
      <c r="CO609" s="81" t="s">
        <v>896</v>
      </c>
      <c r="CP609" s="81">
        <v>24</v>
      </c>
      <c r="CQ609" s="81" t="s">
        <v>529</v>
      </c>
      <c r="CR609" s="81" t="s">
        <v>1104</v>
      </c>
      <c r="CS609" s="81">
        <v>1037</v>
      </c>
      <c r="CU609" s="136" t="s">
        <v>836</v>
      </c>
      <c r="CV609" s="136" t="s">
        <v>837</v>
      </c>
      <c r="CW609" s="137">
        <v>6</v>
      </c>
      <c r="CX609" s="136" t="s">
        <v>2152</v>
      </c>
      <c r="CY609" s="136" t="s">
        <v>2364</v>
      </c>
      <c r="CZ609" s="138">
        <v>1593</v>
      </c>
      <c r="DB609" s="136" t="s">
        <v>1779</v>
      </c>
      <c r="DC609" s="136" t="s">
        <v>853</v>
      </c>
      <c r="DD609" s="137">
        <v>12</v>
      </c>
      <c r="DE609" s="136" t="s">
        <v>436</v>
      </c>
      <c r="DF609" s="136" t="s">
        <v>2198</v>
      </c>
      <c r="DG609" s="144">
        <v>1587</v>
      </c>
      <c r="DI609" s="136" t="s">
        <v>772</v>
      </c>
      <c r="DJ609" s="136" t="s">
        <v>773</v>
      </c>
      <c r="DK609" s="137">
        <v>4</v>
      </c>
      <c r="DL609" s="136" t="s">
        <v>436</v>
      </c>
      <c r="DM609" s="136" t="s">
        <v>551</v>
      </c>
      <c r="DN609" s="144">
        <v>1518</v>
      </c>
    </row>
    <row r="610" spans="1:118" x14ac:dyDescent="0.25">
      <c r="A610" s="81" t="s">
        <v>776</v>
      </c>
      <c r="B610" s="81" t="s">
        <v>777</v>
      </c>
      <c r="C610" s="81">
        <v>4</v>
      </c>
      <c r="D610" s="81" t="s">
        <v>436</v>
      </c>
      <c r="E610" s="81" t="s">
        <v>1921</v>
      </c>
      <c r="F610" s="81">
        <v>1243</v>
      </c>
      <c r="H610" s="81" t="s">
        <v>737</v>
      </c>
      <c r="I610" s="81" t="s">
        <v>738</v>
      </c>
      <c r="J610" s="81">
        <v>4</v>
      </c>
      <c r="K610" s="81" t="s">
        <v>529</v>
      </c>
      <c r="L610" s="81" t="s">
        <v>1830</v>
      </c>
      <c r="M610" s="81">
        <v>1028</v>
      </c>
      <c r="O610" s="81" t="s">
        <v>1056</v>
      </c>
      <c r="P610" s="81" t="s">
        <v>1057</v>
      </c>
      <c r="Q610" s="81">
        <v>12</v>
      </c>
      <c r="R610" s="81" t="s">
        <v>436</v>
      </c>
      <c r="S610" s="81" t="s">
        <v>1891</v>
      </c>
      <c r="T610" s="81">
        <v>1370</v>
      </c>
      <c r="V610" s="81" t="s">
        <v>765</v>
      </c>
      <c r="W610" s="81" t="s">
        <v>766</v>
      </c>
      <c r="X610" s="81">
        <v>48</v>
      </c>
      <c r="Y610" s="81" t="s">
        <v>1173</v>
      </c>
      <c r="Z610" s="81" t="s">
        <v>1174</v>
      </c>
      <c r="AA610" s="81">
        <v>0</v>
      </c>
      <c r="AC610" s="81" t="s">
        <v>2263</v>
      </c>
      <c r="AD610" s="81" t="s">
        <v>877</v>
      </c>
      <c r="AE610" s="81">
        <v>6</v>
      </c>
      <c r="AF610" s="81" t="s">
        <v>436</v>
      </c>
      <c r="AG610" s="81" t="s">
        <v>552</v>
      </c>
      <c r="AH610" s="81">
        <v>1116</v>
      </c>
      <c r="AJ610" s="81" t="s">
        <v>772</v>
      </c>
      <c r="AK610" s="81" t="s">
        <v>773</v>
      </c>
      <c r="AL610" s="81">
        <v>12</v>
      </c>
      <c r="AM610" s="81" t="s">
        <v>529</v>
      </c>
      <c r="AN610" s="81" t="s">
        <v>1131</v>
      </c>
      <c r="AO610" s="81">
        <v>1509</v>
      </c>
      <c r="AQ610" s="81" t="s">
        <v>864</v>
      </c>
      <c r="AR610" s="81" t="s">
        <v>865</v>
      </c>
      <c r="AS610" s="81">
        <v>4</v>
      </c>
      <c r="AT610" s="81" t="s">
        <v>529</v>
      </c>
      <c r="AU610" s="81" t="s">
        <v>1807</v>
      </c>
      <c r="AV610" s="81">
        <v>1510</v>
      </c>
      <c r="AX610" s="81" t="s">
        <v>873</v>
      </c>
      <c r="AY610" s="81" t="s">
        <v>874</v>
      </c>
      <c r="AZ610" s="81">
        <v>6</v>
      </c>
      <c r="BA610" s="81" t="s">
        <v>529</v>
      </c>
      <c r="BB610" s="81" t="s">
        <v>1175</v>
      </c>
      <c r="BC610" s="81">
        <v>1027</v>
      </c>
      <c r="BE610" s="81" t="s">
        <v>818</v>
      </c>
      <c r="BF610" s="81" t="s">
        <v>819</v>
      </c>
      <c r="BG610" s="81">
        <v>4</v>
      </c>
      <c r="BH610" s="81" t="s">
        <v>529</v>
      </c>
      <c r="BI610" s="81" t="s">
        <v>1132</v>
      </c>
      <c r="BJ610" s="81">
        <v>1081</v>
      </c>
      <c r="BL610" s="81" t="s">
        <v>727</v>
      </c>
      <c r="BM610" s="81" t="s">
        <v>728</v>
      </c>
      <c r="BN610" s="81">
        <v>4</v>
      </c>
      <c r="BO610" s="81" t="s">
        <v>436</v>
      </c>
      <c r="BP610" s="81" t="s">
        <v>566</v>
      </c>
      <c r="BQ610" s="81">
        <v>1535</v>
      </c>
      <c r="BS610" s="81" t="s">
        <v>768</v>
      </c>
      <c r="BT610" s="81" t="s">
        <v>769</v>
      </c>
      <c r="BU610" s="81">
        <v>4</v>
      </c>
      <c r="BV610" s="81" t="s">
        <v>436</v>
      </c>
      <c r="BW610" s="81" t="s">
        <v>2059</v>
      </c>
      <c r="BX610" s="81">
        <v>1551</v>
      </c>
      <c r="BZ610" s="81" t="s">
        <v>891</v>
      </c>
      <c r="CA610" s="81" t="s">
        <v>892</v>
      </c>
      <c r="CB610" s="81">
        <v>12</v>
      </c>
      <c r="CC610" s="81" t="s">
        <v>436</v>
      </c>
      <c r="CD610" s="81" t="s">
        <v>551</v>
      </c>
      <c r="CE610" s="81">
        <v>1518</v>
      </c>
      <c r="CG610" s="81" t="s">
        <v>864</v>
      </c>
      <c r="CH610" s="81" t="s">
        <v>865</v>
      </c>
      <c r="CI610" s="81">
        <v>12</v>
      </c>
      <c r="CJ610" s="81" t="s">
        <v>529</v>
      </c>
      <c r="CK610" s="81" t="s">
        <v>1172</v>
      </c>
      <c r="CL610" s="81">
        <v>1472</v>
      </c>
      <c r="CN610" s="81" t="s">
        <v>2230</v>
      </c>
      <c r="CO610" s="81" t="s">
        <v>866</v>
      </c>
      <c r="CP610" s="81">
        <v>6</v>
      </c>
      <c r="CQ610" s="81" t="s">
        <v>529</v>
      </c>
      <c r="CR610" s="81" t="s">
        <v>2225</v>
      </c>
      <c r="CS610" s="81">
        <v>1592</v>
      </c>
      <c r="CU610" s="136" t="s">
        <v>930</v>
      </c>
      <c r="CV610" s="136" t="s">
        <v>931</v>
      </c>
      <c r="CW610" s="137">
        <v>40</v>
      </c>
      <c r="CX610" s="136" t="s">
        <v>436</v>
      </c>
      <c r="CY610" s="136" t="s">
        <v>2221</v>
      </c>
      <c r="CZ610" s="138">
        <v>1392</v>
      </c>
      <c r="DB610" s="136" t="s">
        <v>1779</v>
      </c>
      <c r="DC610" s="136" t="s">
        <v>853</v>
      </c>
      <c r="DD610" s="137">
        <v>12</v>
      </c>
      <c r="DE610" s="136" t="s">
        <v>529</v>
      </c>
      <c r="DF610" s="136" t="s">
        <v>1873</v>
      </c>
      <c r="DG610" s="144">
        <v>1126</v>
      </c>
      <c r="DI610" s="136" t="s">
        <v>772</v>
      </c>
      <c r="DJ610" s="136" t="s">
        <v>773</v>
      </c>
      <c r="DK610" s="137">
        <v>4</v>
      </c>
      <c r="DL610" s="136" t="s">
        <v>529</v>
      </c>
      <c r="DM610" s="136" t="s">
        <v>2418</v>
      </c>
      <c r="DN610" s="144">
        <v>1576</v>
      </c>
    </row>
    <row r="611" spans="1:118" x14ac:dyDescent="0.25">
      <c r="A611" s="81" t="s">
        <v>864</v>
      </c>
      <c r="B611" s="81" t="s">
        <v>865</v>
      </c>
      <c r="C611" s="81">
        <v>8</v>
      </c>
      <c r="D611" s="81" t="s">
        <v>436</v>
      </c>
      <c r="E611" s="81" t="s">
        <v>1921</v>
      </c>
      <c r="F611" s="81">
        <v>1243</v>
      </c>
      <c r="H611" s="81" t="s">
        <v>864</v>
      </c>
      <c r="I611" s="81" t="s">
        <v>865</v>
      </c>
      <c r="J611" s="81">
        <v>8</v>
      </c>
      <c r="K611" s="81" t="s">
        <v>529</v>
      </c>
      <c r="L611" s="81" t="s">
        <v>1219</v>
      </c>
      <c r="M611" s="81">
        <v>1027</v>
      </c>
      <c r="O611" s="81" t="s">
        <v>946</v>
      </c>
      <c r="P611" s="81" t="s">
        <v>947</v>
      </c>
      <c r="Q611" s="81">
        <v>12</v>
      </c>
      <c r="R611" s="81" t="s">
        <v>436</v>
      </c>
      <c r="S611" s="81" t="s">
        <v>1891</v>
      </c>
      <c r="T611" s="81">
        <v>1370</v>
      </c>
      <c r="V611" s="81" t="s">
        <v>864</v>
      </c>
      <c r="W611" s="81" t="s">
        <v>865</v>
      </c>
      <c r="X611" s="81">
        <v>36</v>
      </c>
      <c r="Y611" s="81" t="s">
        <v>1173</v>
      </c>
      <c r="Z611" s="81" t="s">
        <v>1174</v>
      </c>
      <c r="AA611" s="81">
        <v>0</v>
      </c>
      <c r="AC611" s="81" t="s">
        <v>2230</v>
      </c>
      <c r="AD611" s="81" t="s">
        <v>866</v>
      </c>
      <c r="AE611" s="81">
        <v>6</v>
      </c>
      <c r="AF611" s="81" t="s">
        <v>436</v>
      </c>
      <c r="AG611" s="81" t="s">
        <v>551</v>
      </c>
      <c r="AH611" s="81">
        <v>1518</v>
      </c>
      <c r="AJ611" s="81" t="s">
        <v>826</v>
      </c>
      <c r="AK611" s="81" t="s">
        <v>827</v>
      </c>
      <c r="AL611" s="81">
        <v>6</v>
      </c>
      <c r="AM611" s="81" t="s">
        <v>529</v>
      </c>
      <c r="AN611" s="81" t="s">
        <v>1131</v>
      </c>
      <c r="AO611" s="81">
        <v>1509</v>
      </c>
      <c r="AQ611" s="81" t="s">
        <v>733</v>
      </c>
      <c r="AR611" s="81" t="s">
        <v>734</v>
      </c>
      <c r="AS611" s="81">
        <v>2</v>
      </c>
      <c r="AT611" s="81" t="s">
        <v>529</v>
      </c>
      <c r="AU611" s="81" t="s">
        <v>1807</v>
      </c>
      <c r="AV611" s="81">
        <v>1510</v>
      </c>
      <c r="AX611" s="81" t="s">
        <v>873</v>
      </c>
      <c r="AY611" s="81" t="s">
        <v>874</v>
      </c>
      <c r="AZ611" s="81">
        <v>4</v>
      </c>
      <c r="BA611" s="81" t="s">
        <v>437</v>
      </c>
      <c r="BB611" s="81" t="s">
        <v>1186</v>
      </c>
      <c r="BC611" s="81">
        <v>1043</v>
      </c>
      <c r="BE611" s="81" t="s">
        <v>816</v>
      </c>
      <c r="BF611" s="81" t="s">
        <v>817</v>
      </c>
      <c r="BG611" s="81">
        <v>4</v>
      </c>
      <c r="BH611" s="81" t="s">
        <v>529</v>
      </c>
      <c r="BI611" s="81" t="s">
        <v>1132</v>
      </c>
      <c r="BJ611" s="81">
        <v>1081</v>
      </c>
      <c r="BL611" s="81" t="s">
        <v>765</v>
      </c>
      <c r="BM611" s="81" t="s">
        <v>766</v>
      </c>
      <c r="BN611" s="81">
        <v>6</v>
      </c>
      <c r="BO611" s="81" t="s">
        <v>436</v>
      </c>
      <c r="BP611" s="81" t="s">
        <v>1177</v>
      </c>
      <c r="BQ611" s="81">
        <v>1045</v>
      </c>
      <c r="BS611" s="81" t="s">
        <v>768</v>
      </c>
      <c r="BT611" s="81" t="s">
        <v>769</v>
      </c>
      <c r="BU611" s="81">
        <v>4</v>
      </c>
      <c r="BV611" s="81" t="s">
        <v>529</v>
      </c>
      <c r="BW611" s="81" t="s">
        <v>1154</v>
      </c>
      <c r="BX611" s="81">
        <v>1439</v>
      </c>
      <c r="BZ611" s="81" t="s">
        <v>873</v>
      </c>
      <c r="CA611" s="81" t="s">
        <v>874</v>
      </c>
      <c r="CB611" s="81">
        <v>4</v>
      </c>
      <c r="CC611" s="81" t="s">
        <v>529</v>
      </c>
      <c r="CD611" s="81" t="s">
        <v>1825</v>
      </c>
      <c r="CE611" s="81">
        <v>1018</v>
      </c>
      <c r="CG611" s="81" t="s">
        <v>743</v>
      </c>
      <c r="CH611" s="81" t="s">
        <v>744</v>
      </c>
      <c r="CI611" s="81">
        <v>24</v>
      </c>
      <c r="CJ611" s="81" t="s">
        <v>529</v>
      </c>
      <c r="CK611" s="81" t="s">
        <v>1172</v>
      </c>
      <c r="CL611" s="81">
        <v>1472</v>
      </c>
      <c r="CN611" s="81" t="s">
        <v>1779</v>
      </c>
      <c r="CO611" s="81" t="s">
        <v>853</v>
      </c>
      <c r="CP611" s="81">
        <v>12</v>
      </c>
      <c r="CQ611" s="81" t="s">
        <v>529</v>
      </c>
      <c r="CR611" s="81" t="s">
        <v>2225</v>
      </c>
      <c r="CS611" s="81">
        <v>1592</v>
      </c>
      <c r="CU611" s="136" t="s">
        <v>849</v>
      </c>
      <c r="CV611" s="136" t="s">
        <v>850</v>
      </c>
      <c r="CW611" s="137">
        <v>20</v>
      </c>
      <c r="CX611" s="136" t="s">
        <v>1173</v>
      </c>
      <c r="CY611" s="136" t="s">
        <v>1174</v>
      </c>
      <c r="CZ611" s="138">
        <v>0</v>
      </c>
      <c r="DB611" s="136" t="s">
        <v>1779</v>
      </c>
      <c r="DC611" s="136" t="s">
        <v>853</v>
      </c>
      <c r="DD611" s="137">
        <v>12</v>
      </c>
      <c r="DE611" s="136" t="s">
        <v>436</v>
      </c>
      <c r="DF611" s="136" t="s">
        <v>719</v>
      </c>
      <c r="DG611" s="144">
        <v>1540</v>
      </c>
      <c r="DI611" s="136" t="s">
        <v>772</v>
      </c>
      <c r="DJ611" s="136" t="s">
        <v>773</v>
      </c>
      <c r="DK611" s="137">
        <v>4</v>
      </c>
      <c r="DL611" s="136" t="s">
        <v>529</v>
      </c>
      <c r="DM611" s="136" t="s">
        <v>1871</v>
      </c>
      <c r="DN611" s="144">
        <v>1001</v>
      </c>
    </row>
    <row r="612" spans="1:118" x14ac:dyDescent="0.25">
      <c r="A612" s="81" t="s">
        <v>737</v>
      </c>
      <c r="B612" s="81" t="s">
        <v>738</v>
      </c>
      <c r="C612" s="81">
        <v>4</v>
      </c>
      <c r="D612" s="81" t="s">
        <v>436</v>
      </c>
      <c r="E612" s="81" t="s">
        <v>1921</v>
      </c>
      <c r="F612" s="81">
        <v>1243</v>
      </c>
      <c r="H612" s="81" t="s">
        <v>727</v>
      </c>
      <c r="I612" s="81" t="s">
        <v>728</v>
      </c>
      <c r="J612" s="81">
        <v>20</v>
      </c>
      <c r="K612" s="81" t="s">
        <v>529</v>
      </c>
      <c r="L612" s="81" t="s">
        <v>1219</v>
      </c>
      <c r="M612" s="81">
        <v>1027</v>
      </c>
      <c r="O612" s="81" t="s">
        <v>852</v>
      </c>
      <c r="P612" s="81" t="s">
        <v>853</v>
      </c>
      <c r="Q612" s="81">
        <v>12</v>
      </c>
      <c r="R612" s="81" t="s">
        <v>436</v>
      </c>
      <c r="S612" s="81" t="s">
        <v>1891</v>
      </c>
      <c r="T612" s="81">
        <v>1370</v>
      </c>
      <c r="V612" s="81" t="s">
        <v>862</v>
      </c>
      <c r="W612" s="81" t="s">
        <v>863</v>
      </c>
      <c r="X612" s="81">
        <v>24</v>
      </c>
      <c r="Y612" s="81" t="s">
        <v>1173</v>
      </c>
      <c r="Z612" s="81" t="s">
        <v>1174</v>
      </c>
      <c r="AA612" s="81">
        <v>0</v>
      </c>
      <c r="AC612" s="81" t="s">
        <v>2263</v>
      </c>
      <c r="AD612" s="81" t="s">
        <v>877</v>
      </c>
      <c r="AE612" s="81">
        <v>6</v>
      </c>
      <c r="AF612" s="81" t="s">
        <v>436</v>
      </c>
      <c r="AG612" s="81" t="s">
        <v>551</v>
      </c>
      <c r="AH612" s="81">
        <v>1518</v>
      </c>
      <c r="AJ612" s="81" t="s">
        <v>904</v>
      </c>
      <c r="AK612" s="81" t="s">
        <v>905</v>
      </c>
      <c r="AL612" s="81">
        <v>2</v>
      </c>
      <c r="AM612" s="81" t="s">
        <v>529</v>
      </c>
      <c r="AN612" s="81" t="s">
        <v>1132</v>
      </c>
      <c r="AO612" s="81">
        <v>1081</v>
      </c>
      <c r="AQ612" s="81" t="s">
        <v>745</v>
      </c>
      <c r="AR612" s="81" t="s">
        <v>746</v>
      </c>
      <c r="AS612" s="81">
        <v>12</v>
      </c>
      <c r="AT612" s="81" t="s">
        <v>529</v>
      </c>
      <c r="AU612" s="81" t="s">
        <v>1807</v>
      </c>
      <c r="AV612" s="81">
        <v>1510</v>
      </c>
      <c r="AX612" s="81" t="s">
        <v>873</v>
      </c>
      <c r="AY612" s="81" t="s">
        <v>874</v>
      </c>
      <c r="AZ612" s="81">
        <v>4</v>
      </c>
      <c r="BA612" s="81" t="s">
        <v>437</v>
      </c>
      <c r="BB612" s="81" t="s">
        <v>1191</v>
      </c>
      <c r="BC612" s="81">
        <v>1029</v>
      </c>
      <c r="BE612" s="81" t="s">
        <v>737</v>
      </c>
      <c r="BF612" s="81" t="s">
        <v>738</v>
      </c>
      <c r="BG612" s="81">
        <v>2</v>
      </c>
      <c r="BH612" s="81" t="s">
        <v>529</v>
      </c>
      <c r="BI612" s="81" t="s">
        <v>1132</v>
      </c>
      <c r="BJ612" s="81">
        <v>1081</v>
      </c>
      <c r="BL612" s="81" t="s">
        <v>864</v>
      </c>
      <c r="BM612" s="81" t="s">
        <v>865</v>
      </c>
      <c r="BN612" s="81">
        <v>16</v>
      </c>
      <c r="BO612" s="81" t="s">
        <v>529</v>
      </c>
      <c r="BP612" s="81" t="s">
        <v>1175</v>
      </c>
      <c r="BQ612" s="81">
        <v>1027</v>
      </c>
      <c r="BS612" s="81" t="s">
        <v>862</v>
      </c>
      <c r="BT612" s="81" t="s">
        <v>863</v>
      </c>
      <c r="BU612" s="81">
        <v>6</v>
      </c>
      <c r="BV612" s="81" t="s">
        <v>529</v>
      </c>
      <c r="BW612" s="81" t="s">
        <v>2190</v>
      </c>
      <c r="BX612" s="81">
        <v>1021</v>
      </c>
      <c r="BZ612" s="81" t="s">
        <v>812</v>
      </c>
      <c r="CA612" s="81" t="s">
        <v>813</v>
      </c>
      <c r="CB612" s="81">
        <v>4</v>
      </c>
      <c r="CC612" s="81" t="s">
        <v>529</v>
      </c>
      <c r="CD612" s="81" t="s">
        <v>1825</v>
      </c>
      <c r="CE612" s="81">
        <v>1018</v>
      </c>
      <c r="CG612" s="81" t="s">
        <v>891</v>
      </c>
      <c r="CH612" s="81" t="s">
        <v>892</v>
      </c>
      <c r="CI612" s="81">
        <v>12</v>
      </c>
      <c r="CJ612" s="81" t="s">
        <v>529</v>
      </c>
      <c r="CK612" s="81" t="s">
        <v>1172</v>
      </c>
      <c r="CL612" s="81">
        <v>1472</v>
      </c>
      <c r="CN612" s="81" t="s">
        <v>2230</v>
      </c>
      <c r="CO612" s="81" t="s">
        <v>866</v>
      </c>
      <c r="CP612" s="81">
        <v>18</v>
      </c>
      <c r="CQ612" s="81" t="s">
        <v>529</v>
      </c>
      <c r="CR612" s="81" t="s">
        <v>1139</v>
      </c>
      <c r="CS612" s="81">
        <v>1027</v>
      </c>
      <c r="CU612" s="136" t="s">
        <v>854</v>
      </c>
      <c r="CV612" s="136" t="s">
        <v>855</v>
      </c>
      <c r="CW612" s="137">
        <v>6</v>
      </c>
      <c r="CX612" s="136" t="s">
        <v>2152</v>
      </c>
      <c r="CY612" s="136" t="s">
        <v>2364</v>
      </c>
      <c r="CZ612" s="138">
        <v>1593</v>
      </c>
      <c r="DB612" s="136" t="s">
        <v>1779</v>
      </c>
      <c r="DC612" s="136" t="s">
        <v>853</v>
      </c>
      <c r="DD612" s="137">
        <v>24</v>
      </c>
      <c r="DE612" s="136" t="s">
        <v>436</v>
      </c>
      <c r="DF612" s="136" t="s">
        <v>2406</v>
      </c>
      <c r="DG612" s="144">
        <v>1529</v>
      </c>
      <c r="DI612" s="136" t="s">
        <v>772</v>
      </c>
      <c r="DJ612" s="136" t="s">
        <v>773</v>
      </c>
      <c r="DK612" s="137">
        <v>120</v>
      </c>
      <c r="DL612" s="136" t="s">
        <v>2152</v>
      </c>
      <c r="DM612" s="136" t="s">
        <v>2364</v>
      </c>
      <c r="DN612" s="144">
        <v>1593</v>
      </c>
    </row>
    <row r="613" spans="1:118" x14ac:dyDescent="0.25">
      <c r="A613" s="81" t="s">
        <v>733</v>
      </c>
      <c r="B613" s="81" t="s">
        <v>734</v>
      </c>
      <c r="C613" s="81">
        <v>4</v>
      </c>
      <c r="D613" s="81" t="s">
        <v>436</v>
      </c>
      <c r="E613" s="81" t="s">
        <v>1921</v>
      </c>
      <c r="F613" s="81">
        <v>1243</v>
      </c>
      <c r="H613" s="81" t="s">
        <v>2230</v>
      </c>
      <c r="I613" s="81" t="s">
        <v>866</v>
      </c>
      <c r="J613" s="81">
        <v>6</v>
      </c>
      <c r="K613" s="81" t="s">
        <v>529</v>
      </c>
      <c r="L613" s="81" t="s">
        <v>1817</v>
      </c>
      <c r="M613" s="81">
        <v>1509</v>
      </c>
      <c r="O613" s="81" t="s">
        <v>1041</v>
      </c>
      <c r="P613" s="81" t="s">
        <v>1042</v>
      </c>
      <c r="Q613" s="81">
        <v>12</v>
      </c>
      <c r="R613" s="81" t="s">
        <v>436</v>
      </c>
      <c r="S613" s="81" t="s">
        <v>1891</v>
      </c>
      <c r="T613" s="81">
        <v>1370</v>
      </c>
      <c r="V613" s="81" t="s">
        <v>816</v>
      </c>
      <c r="W613" s="81" t="s">
        <v>817</v>
      </c>
      <c r="X613" s="81">
        <v>48</v>
      </c>
      <c r="Y613" s="81" t="s">
        <v>1173</v>
      </c>
      <c r="Z613" s="81" t="s">
        <v>1174</v>
      </c>
      <c r="AA613" s="81">
        <v>0</v>
      </c>
      <c r="AC613" s="81" t="s">
        <v>910</v>
      </c>
      <c r="AD613" s="81" t="s">
        <v>911</v>
      </c>
      <c r="AE613" s="81">
        <v>2</v>
      </c>
      <c r="AF613" s="81" t="s">
        <v>436</v>
      </c>
      <c r="AG613" s="81" t="s">
        <v>1152</v>
      </c>
      <c r="AH613" s="81">
        <v>1013</v>
      </c>
      <c r="AJ613" s="81" t="s">
        <v>792</v>
      </c>
      <c r="AK613" s="81" t="s">
        <v>793</v>
      </c>
      <c r="AL613" s="81">
        <v>2</v>
      </c>
      <c r="AM613" s="81" t="s">
        <v>529</v>
      </c>
      <c r="AN613" s="81" t="s">
        <v>1132</v>
      </c>
      <c r="AO613" s="81">
        <v>1081</v>
      </c>
      <c r="AQ613" s="81" t="s">
        <v>904</v>
      </c>
      <c r="AR613" s="81" t="s">
        <v>905</v>
      </c>
      <c r="AS613" s="81">
        <v>1</v>
      </c>
      <c r="AT613" s="81" t="s">
        <v>529</v>
      </c>
      <c r="AU613" s="81" t="s">
        <v>1807</v>
      </c>
      <c r="AV613" s="81">
        <v>1510</v>
      </c>
      <c r="AX613" s="81" t="s">
        <v>873</v>
      </c>
      <c r="AY613" s="81" t="s">
        <v>874</v>
      </c>
      <c r="AZ613" s="81">
        <v>4</v>
      </c>
      <c r="BA613" s="81" t="s">
        <v>529</v>
      </c>
      <c r="BB613" s="81" t="s">
        <v>1112</v>
      </c>
      <c r="BC613" s="81">
        <v>1039</v>
      </c>
      <c r="BE613" s="81" t="s">
        <v>830</v>
      </c>
      <c r="BF613" s="81" t="s">
        <v>831</v>
      </c>
      <c r="BG613" s="81">
        <v>4</v>
      </c>
      <c r="BH613" s="81" t="s">
        <v>436</v>
      </c>
      <c r="BI613" s="81" t="s">
        <v>559</v>
      </c>
      <c r="BJ613" s="81">
        <v>1529</v>
      </c>
      <c r="BL613" s="81" t="s">
        <v>816</v>
      </c>
      <c r="BM613" s="81" t="s">
        <v>817</v>
      </c>
      <c r="BN613" s="81">
        <v>16</v>
      </c>
      <c r="BO613" s="81" t="s">
        <v>529</v>
      </c>
      <c r="BP613" s="81" t="s">
        <v>1139</v>
      </c>
      <c r="BQ613" s="81">
        <v>1027</v>
      </c>
      <c r="BS613" s="81" t="s">
        <v>856</v>
      </c>
      <c r="BT613" s="81" t="s">
        <v>857</v>
      </c>
      <c r="BU613" s="81">
        <v>6</v>
      </c>
      <c r="BV613" s="81" t="s">
        <v>529</v>
      </c>
      <c r="BW613" s="81" t="s">
        <v>2190</v>
      </c>
      <c r="BX613" s="81">
        <v>1021</v>
      </c>
      <c r="BZ613" s="81" t="s">
        <v>772</v>
      </c>
      <c r="CA613" s="81" t="s">
        <v>773</v>
      </c>
      <c r="CB613" s="81">
        <v>4</v>
      </c>
      <c r="CC613" s="81" t="s">
        <v>529</v>
      </c>
      <c r="CD613" s="81" t="s">
        <v>1825</v>
      </c>
      <c r="CE613" s="81">
        <v>1018</v>
      </c>
      <c r="CG613" s="81" t="s">
        <v>745</v>
      </c>
      <c r="CH613" s="81" t="s">
        <v>746</v>
      </c>
      <c r="CI613" s="81">
        <v>12</v>
      </c>
      <c r="CJ613" s="81" t="s">
        <v>529</v>
      </c>
      <c r="CK613" s="81" t="s">
        <v>1172</v>
      </c>
      <c r="CL613" s="81">
        <v>1472</v>
      </c>
      <c r="CN613" s="81" t="s">
        <v>847</v>
      </c>
      <c r="CO613" s="81" t="s">
        <v>848</v>
      </c>
      <c r="CP613" s="81">
        <v>12</v>
      </c>
      <c r="CQ613" s="81" t="s">
        <v>529</v>
      </c>
      <c r="CR613" s="81" t="s">
        <v>1139</v>
      </c>
      <c r="CS613" s="81">
        <v>1027</v>
      </c>
      <c r="CU613" s="136" t="s">
        <v>2388</v>
      </c>
      <c r="CV613" s="136" t="s">
        <v>865</v>
      </c>
      <c r="CW613" s="137">
        <v>12</v>
      </c>
      <c r="CX613" s="136" t="s">
        <v>2152</v>
      </c>
      <c r="CY613" s="136" t="s">
        <v>2364</v>
      </c>
      <c r="CZ613" s="138">
        <v>1593</v>
      </c>
      <c r="DB613" s="136" t="s">
        <v>1779</v>
      </c>
      <c r="DC613" s="136" t="s">
        <v>853</v>
      </c>
      <c r="DD613" s="137">
        <v>36</v>
      </c>
      <c r="DE613" s="136" t="s">
        <v>529</v>
      </c>
      <c r="DF613" s="136" t="s">
        <v>1100</v>
      </c>
      <c r="DG613" s="144">
        <v>1027</v>
      </c>
      <c r="DI613" s="136" t="s">
        <v>772</v>
      </c>
      <c r="DJ613" s="136" t="s">
        <v>773</v>
      </c>
      <c r="DK613" s="137">
        <v>24</v>
      </c>
      <c r="DL613" s="136" t="s">
        <v>529</v>
      </c>
      <c r="DM613" s="136" t="s">
        <v>1139</v>
      </c>
      <c r="DN613" s="144">
        <v>1027</v>
      </c>
    </row>
    <row r="614" spans="1:118" x14ac:dyDescent="0.25">
      <c r="A614" s="81" t="s">
        <v>942</v>
      </c>
      <c r="B614" s="81" t="s">
        <v>943</v>
      </c>
      <c r="C614" s="81">
        <v>24</v>
      </c>
      <c r="D614" s="81" t="s">
        <v>436</v>
      </c>
      <c r="E614" s="81" t="s">
        <v>1921</v>
      </c>
      <c r="F614" s="81">
        <v>1243</v>
      </c>
      <c r="H614" s="81" t="s">
        <v>770</v>
      </c>
      <c r="I614" s="81" t="s">
        <v>771</v>
      </c>
      <c r="J614" s="81">
        <v>4</v>
      </c>
      <c r="K614" s="81" t="s">
        <v>529</v>
      </c>
      <c r="L614" s="81" t="s">
        <v>1817</v>
      </c>
      <c r="M614" s="81">
        <v>1509</v>
      </c>
      <c r="O614" s="81" t="s">
        <v>869</v>
      </c>
      <c r="P614" s="81" t="s">
        <v>870</v>
      </c>
      <c r="Q614" s="81">
        <v>12</v>
      </c>
      <c r="R614" s="81" t="s">
        <v>436</v>
      </c>
      <c r="S614" s="81" t="s">
        <v>1891</v>
      </c>
      <c r="T614" s="81">
        <v>1370</v>
      </c>
      <c r="V614" s="81" t="s">
        <v>768</v>
      </c>
      <c r="W614" s="81" t="s">
        <v>769</v>
      </c>
      <c r="X614" s="81">
        <v>24</v>
      </c>
      <c r="Y614" s="81" t="s">
        <v>1173</v>
      </c>
      <c r="Z614" s="81" t="s">
        <v>1174</v>
      </c>
      <c r="AA614" s="81">
        <v>0</v>
      </c>
      <c r="AC614" s="81" t="s">
        <v>847</v>
      </c>
      <c r="AD614" s="81" t="s">
        <v>848</v>
      </c>
      <c r="AE614" s="81">
        <v>6</v>
      </c>
      <c r="AF614" s="81" t="s">
        <v>437</v>
      </c>
      <c r="AG614" s="81" t="s">
        <v>1697</v>
      </c>
      <c r="AH614" s="81">
        <v>1141</v>
      </c>
      <c r="AJ614" s="81" t="s">
        <v>834</v>
      </c>
      <c r="AK614" s="81" t="s">
        <v>835</v>
      </c>
      <c r="AL614" s="81">
        <v>2</v>
      </c>
      <c r="AM614" s="81" t="s">
        <v>529</v>
      </c>
      <c r="AN614" s="81" t="s">
        <v>1132</v>
      </c>
      <c r="AO614" s="81">
        <v>1081</v>
      </c>
      <c r="AQ614" s="81" t="s">
        <v>838</v>
      </c>
      <c r="AR614" s="81" t="s">
        <v>839</v>
      </c>
      <c r="AS614" s="81">
        <v>1</v>
      </c>
      <c r="AT614" s="81" t="s">
        <v>529</v>
      </c>
      <c r="AU614" s="81" t="s">
        <v>1807</v>
      </c>
      <c r="AV614" s="81">
        <v>1510</v>
      </c>
      <c r="AX614" s="81" t="s">
        <v>873</v>
      </c>
      <c r="AY614" s="81" t="s">
        <v>874</v>
      </c>
      <c r="AZ614" s="81">
        <v>24</v>
      </c>
      <c r="BA614" s="81" t="s">
        <v>437</v>
      </c>
      <c r="BB614" s="81" t="s">
        <v>1181</v>
      </c>
      <c r="BC614" s="81">
        <v>1044</v>
      </c>
      <c r="BE614" s="81" t="s">
        <v>733</v>
      </c>
      <c r="BF614" s="81" t="s">
        <v>734</v>
      </c>
      <c r="BG614" s="81">
        <v>13</v>
      </c>
      <c r="BH614" s="81" t="s">
        <v>436</v>
      </c>
      <c r="BI614" s="81" t="s">
        <v>559</v>
      </c>
      <c r="BJ614" s="81">
        <v>1529</v>
      </c>
      <c r="BL614" s="81" t="s">
        <v>772</v>
      </c>
      <c r="BM614" s="81" t="s">
        <v>773</v>
      </c>
      <c r="BN614" s="81">
        <v>8</v>
      </c>
      <c r="BO614" s="81" t="s">
        <v>529</v>
      </c>
      <c r="BP614" s="81" t="s">
        <v>1133</v>
      </c>
      <c r="BQ614" s="81">
        <v>1023</v>
      </c>
      <c r="BS614" s="81" t="s">
        <v>887</v>
      </c>
      <c r="BT614" s="81" t="s">
        <v>888</v>
      </c>
      <c r="BU614" s="81">
        <v>6</v>
      </c>
      <c r="BV614" s="81" t="s">
        <v>529</v>
      </c>
      <c r="BW614" s="81" t="s">
        <v>2190</v>
      </c>
      <c r="BX614" s="81">
        <v>1021</v>
      </c>
      <c r="BZ614" s="81" t="s">
        <v>832</v>
      </c>
      <c r="CA614" s="81" t="s">
        <v>833</v>
      </c>
      <c r="CB614" s="81">
        <v>2</v>
      </c>
      <c r="CC614" s="81" t="s">
        <v>529</v>
      </c>
      <c r="CD614" s="81" t="s">
        <v>1825</v>
      </c>
      <c r="CE614" s="81">
        <v>1018</v>
      </c>
      <c r="CG614" s="81" t="s">
        <v>838</v>
      </c>
      <c r="CH614" s="81" t="s">
        <v>839</v>
      </c>
      <c r="CI614" s="81">
        <v>2</v>
      </c>
      <c r="CJ614" s="81" t="s">
        <v>529</v>
      </c>
      <c r="CK614" s="81" t="s">
        <v>1172</v>
      </c>
      <c r="CL614" s="81">
        <v>1472</v>
      </c>
      <c r="CN614" s="81" t="s">
        <v>1779</v>
      </c>
      <c r="CO614" s="81" t="s">
        <v>853</v>
      </c>
      <c r="CP614" s="81">
        <v>24</v>
      </c>
      <c r="CQ614" s="81" t="s">
        <v>529</v>
      </c>
      <c r="CR614" s="81" t="s">
        <v>1139</v>
      </c>
      <c r="CS614" s="81">
        <v>1027</v>
      </c>
      <c r="CU614" s="136" t="s">
        <v>727</v>
      </c>
      <c r="CV614" s="136" t="s">
        <v>728</v>
      </c>
      <c r="CW614" s="137">
        <v>4</v>
      </c>
      <c r="CX614" s="136" t="s">
        <v>436</v>
      </c>
      <c r="CY614" s="136" t="s">
        <v>1165</v>
      </c>
      <c r="CZ614" s="138">
        <v>1531</v>
      </c>
      <c r="DB614" s="136" t="s">
        <v>1779</v>
      </c>
      <c r="DC614" s="136" t="s">
        <v>853</v>
      </c>
      <c r="DD614" s="137">
        <v>12</v>
      </c>
      <c r="DE614" s="136" t="s">
        <v>436</v>
      </c>
      <c r="DF614" s="136" t="s">
        <v>1179</v>
      </c>
      <c r="DG614" s="144">
        <v>1195</v>
      </c>
      <c r="DI614" s="136" t="s">
        <v>772</v>
      </c>
      <c r="DJ614" s="136" t="s">
        <v>773</v>
      </c>
      <c r="DK614" s="137">
        <v>4</v>
      </c>
      <c r="DL614" s="136" t="s">
        <v>436</v>
      </c>
      <c r="DM614" s="136" t="s">
        <v>2173</v>
      </c>
      <c r="DN614" s="144">
        <v>1240</v>
      </c>
    </row>
    <row r="615" spans="1:118" x14ac:dyDescent="0.25">
      <c r="A615" s="81" t="s">
        <v>798</v>
      </c>
      <c r="B615" s="81" t="s">
        <v>799</v>
      </c>
      <c r="C615" s="81">
        <v>12</v>
      </c>
      <c r="D615" s="81" t="s">
        <v>436</v>
      </c>
      <c r="E615" s="81" t="s">
        <v>1921</v>
      </c>
      <c r="F615" s="81">
        <v>1243</v>
      </c>
      <c r="H615" s="81" t="s">
        <v>733</v>
      </c>
      <c r="I615" s="81" t="s">
        <v>734</v>
      </c>
      <c r="J615" s="81">
        <v>4</v>
      </c>
      <c r="K615" s="81" t="s">
        <v>529</v>
      </c>
      <c r="L615" s="81" t="s">
        <v>1817</v>
      </c>
      <c r="M615" s="81">
        <v>1509</v>
      </c>
      <c r="O615" s="81" t="s">
        <v>1060</v>
      </c>
      <c r="P615" s="81" t="s">
        <v>787</v>
      </c>
      <c r="Q615" s="81">
        <v>12</v>
      </c>
      <c r="R615" s="81" t="s">
        <v>436</v>
      </c>
      <c r="S615" s="81" t="s">
        <v>1891</v>
      </c>
      <c r="T615" s="81">
        <v>1370</v>
      </c>
      <c r="V615" s="81" t="s">
        <v>860</v>
      </c>
      <c r="W615" s="81" t="s">
        <v>861</v>
      </c>
      <c r="X615" s="81">
        <v>36</v>
      </c>
      <c r="Y615" s="81" t="s">
        <v>1173</v>
      </c>
      <c r="Z615" s="81" t="s">
        <v>1174</v>
      </c>
      <c r="AA615" s="81">
        <v>0</v>
      </c>
      <c r="AC615" s="81" t="s">
        <v>899</v>
      </c>
      <c r="AD615" s="81" t="s">
        <v>900</v>
      </c>
      <c r="AE615" s="81">
        <v>2</v>
      </c>
      <c r="AF615" s="81" t="s">
        <v>529</v>
      </c>
      <c r="AG615" s="81" t="s">
        <v>1157</v>
      </c>
      <c r="AH615" s="81">
        <v>1399</v>
      </c>
      <c r="AJ615" s="81" t="s">
        <v>840</v>
      </c>
      <c r="AK615" s="81" t="s">
        <v>841</v>
      </c>
      <c r="AL615" s="81">
        <v>2</v>
      </c>
      <c r="AM615" s="81" t="s">
        <v>529</v>
      </c>
      <c r="AN615" s="81" t="s">
        <v>1132</v>
      </c>
      <c r="AO615" s="81">
        <v>1081</v>
      </c>
      <c r="AQ615" s="81" t="s">
        <v>2323</v>
      </c>
      <c r="AR615" s="81" t="s">
        <v>851</v>
      </c>
      <c r="AS615" s="81">
        <v>1</v>
      </c>
      <c r="AT615" s="81" t="s">
        <v>529</v>
      </c>
      <c r="AU615" s="81" t="s">
        <v>1807</v>
      </c>
      <c r="AV615" s="81">
        <v>1510</v>
      </c>
      <c r="AX615" s="81" t="s">
        <v>873</v>
      </c>
      <c r="AY615" s="81" t="s">
        <v>874</v>
      </c>
      <c r="AZ615" s="81">
        <v>4</v>
      </c>
      <c r="BA615" s="81" t="s">
        <v>529</v>
      </c>
      <c r="BB615" s="81" t="s">
        <v>1118</v>
      </c>
      <c r="BC615" s="81">
        <v>1063</v>
      </c>
      <c r="BE615" s="81" t="s">
        <v>729</v>
      </c>
      <c r="BF615" s="81" t="s">
        <v>730</v>
      </c>
      <c r="BG615" s="81">
        <v>4</v>
      </c>
      <c r="BH615" s="81" t="s">
        <v>436</v>
      </c>
      <c r="BI615" s="81" t="s">
        <v>559</v>
      </c>
      <c r="BJ615" s="81">
        <v>1529</v>
      </c>
      <c r="BL615" s="81" t="s">
        <v>737</v>
      </c>
      <c r="BM615" s="81" t="s">
        <v>738</v>
      </c>
      <c r="BN615" s="81">
        <v>2</v>
      </c>
      <c r="BO615" s="81" t="s">
        <v>436</v>
      </c>
      <c r="BP615" s="81" t="s">
        <v>1122</v>
      </c>
      <c r="BQ615" s="81">
        <v>1213</v>
      </c>
      <c r="BS615" s="81" t="s">
        <v>2269</v>
      </c>
      <c r="BT615" s="81" t="s">
        <v>767</v>
      </c>
      <c r="BU615" s="81">
        <v>4</v>
      </c>
      <c r="BV615" s="81" t="s">
        <v>529</v>
      </c>
      <c r="BW615" s="81" t="s">
        <v>2190</v>
      </c>
      <c r="BX615" s="81">
        <v>1021</v>
      </c>
      <c r="BZ615" s="81" t="s">
        <v>826</v>
      </c>
      <c r="CA615" s="81" t="s">
        <v>827</v>
      </c>
      <c r="CB615" s="81">
        <v>10</v>
      </c>
      <c r="CC615" s="81" t="s">
        <v>529</v>
      </c>
      <c r="CD615" s="81" t="s">
        <v>1825</v>
      </c>
      <c r="CE615" s="81">
        <v>1018</v>
      </c>
      <c r="CG615" s="81" t="s">
        <v>785</v>
      </c>
      <c r="CH615" s="81" t="s">
        <v>786</v>
      </c>
      <c r="CI615" s="81">
        <v>12</v>
      </c>
      <c r="CJ615" s="81" t="s">
        <v>529</v>
      </c>
      <c r="CK615" s="81" t="s">
        <v>1172</v>
      </c>
      <c r="CL615" s="81">
        <v>1472</v>
      </c>
      <c r="CN615" s="81" t="s">
        <v>2228</v>
      </c>
      <c r="CO615" s="81" t="s">
        <v>925</v>
      </c>
      <c r="CP615" s="81">
        <v>24</v>
      </c>
      <c r="CQ615" s="81" t="s">
        <v>529</v>
      </c>
      <c r="CR615" s="81" t="s">
        <v>1139</v>
      </c>
      <c r="CS615" s="81">
        <v>1027</v>
      </c>
      <c r="CU615" s="136" t="s">
        <v>828</v>
      </c>
      <c r="CV615" s="136" t="s">
        <v>829</v>
      </c>
      <c r="CW615" s="137">
        <v>1</v>
      </c>
      <c r="CX615" s="136" t="s">
        <v>529</v>
      </c>
      <c r="CY615" s="136" t="s">
        <v>1132</v>
      </c>
      <c r="CZ615" s="138">
        <v>1081</v>
      </c>
      <c r="DB615" s="136" t="s">
        <v>1779</v>
      </c>
      <c r="DC615" s="136" t="s">
        <v>853</v>
      </c>
      <c r="DD615" s="137">
        <v>12</v>
      </c>
      <c r="DE615" s="136" t="s">
        <v>437</v>
      </c>
      <c r="DF615" s="136" t="s">
        <v>1180</v>
      </c>
      <c r="DG615" s="144">
        <v>1194</v>
      </c>
      <c r="DI615" s="136" t="s">
        <v>772</v>
      </c>
      <c r="DJ615" s="136" t="s">
        <v>773</v>
      </c>
      <c r="DK615" s="137">
        <v>4</v>
      </c>
      <c r="DL615" s="136" t="s">
        <v>436</v>
      </c>
      <c r="DM615" s="136" t="s">
        <v>1156</v>
      </c>
      <c r="DN615" s="144">
        <v>1070</v>
      </c>
    </row>
    <row r="616" spans="1:118" x14ac:dyDescent="0.25">
      <c r="A616" s="81" t="s">
        <v>852</v>
      </c>
      <c r="B616" s="81" t="s">
        <v>853</v>
      </c>
      <c r="C616" s="81">
        <v>48</v>
      </c>
      <c r="D616" s="81" t="s">
        <v>436</v>
      </c>
      <c r="E616" s="81" t="s">
        <v>1921</v>
      </c>
      <c r="F616" s="81">
        <v>1243</v>
      </c>
      <c r="H616" s="81" t="s">
        <v>852</v>
      </c>
      <c r="I616" s="81" t="s">
        <v>853</v>
      </c>
      <c r="J616" s="81">
        <v>12</v>
      </c>
      <c r="K616" s="81" t="s">
        <v>529</v>
      </c>
      <c r="L616" s="81" t="s">
        <v>1102</v>
      </c>
      <c r="M616" s="81">
        <v>1081</v>
      </c>
      <c r="O616" s="81" t="s">
        <v>942</v>
      </c>
      <c r="P616" s="81" t="s">
        <v>943</v>
      </c>
      <c r="Q616" s="81">
        <v>12</v>
      </c>
      <c r="R616" s="81" t="s">
        <v>436</v>
      </c>
      <c r="S616" s="81" t="s">
        <v>1891</v>
      </c>
      <c r="T616" s="81">
        <v>1370</v>
      </c>
      <c r="V616" s="81" t="s">
        <v>891</v>
      </c>
      <c r="W616" s="81" t="s">
        <v>892</v>
      </c>
      <c r="X616" s="81">
        <v>12</v>
      </c>
      <c r="Y616" s="81" t="s">
        <v>529</v>
      </c>
      <c r="Z616" s="81" t="s">
        <v>1168</v>
      </c>
      <c r="AA616" s="81">
        <v>1001</v>
      </c>
      <c r="AC616" s="81" t="s">
        <v>2323</v>
      </c>
      <c r="AD616" s="81" t="s">
        <v>851</v>
      </c>
      <c r="AE616" s="81">
        <v>2</v>
      </c>
      <c r="AF616" s="81" t="s">
        <v>436</v>
      </c>
      <c r="AG616" s="81" t="s">
        <v>1119</v>
      </c>
      <c r="AH616" s="81">
        <v>1127</v>
      </c>
      <c r="AJ616" s="81" t="s">
        <v>757</v>
      </c>
      <c r="AK616" s="81" t="s">
        <v>758</v>
      </c>
      <c r="AL616" s="81">
        <v>12</v>
      </c>
      <c r="AM616" s="81" t="s">
        <v>529</v>
      </c>
      <c r="AN616" s="81" t="s">
        <v>1133</v>
      </c>
      <c r="AO616" s="81">
        <v>1023</v>
      </c>
      <c r="AQ616" s="81" t="s">
        <v>790</v>
      </c>
      <c r="AR616" s="81" t="s">
        <v>791</v>
      </c>
      <c r="AS616" s="81">
        <v>2</v>
      </c>
      <c r="AT616" s="81" t="s">
        <v>529</v>
      </c>
      <c r="AU616" s="81" t="s">
        <v>1807</v>
      </c>
      <c r="AV616" s="81">
        <v>1510</v>
      </c>
      <c r="AX616" s="81" t="s">
        <v>873</v>
      </c>
      <c r="AY616" s="81" t="s">
        <v>874</v>
      </c>
      <c r="AZ616" s="81">
        <v>6</v>
      </c>
      <c r="BA616" s="81" t="s">
        <v>529</v>
      </c>
      <c r="BB616" s="81" t="s">
        <v>1157</v>
      </c>
      <c r="BC616" s="81">
        <v>1399</v>
      </c>
      <c r="BE616" s="81" t="s">
        <v>880</v>
      </c>
      <c r="BF616" s="81" t="s">
        <v>881</v>
      </c>
      <c r="BG616" s="81">
        <v>4</v>
      </c>
      <c r="BH616" s="81" t="s">
        <v>436</v>
      </c>
      <c r="BI616" s="81" t="s">
        <v>553</v>
      </c>
      <c r="BJ616" s="81">
        <v>1521</v>
      </c>
      <c r="BL616" s="81" t="s">
        <v>729</v>
      </c>
      <c r="BM616" s="81" t="s">
        <v>730</v>
      </c>
      <c r="BN616" s="81">
        <v>4</v>
      </c>
      <c r="BO616" s="81" t="s">
        <v>529</v>
      </c>
      <c r="BP616" s="81" t="s">
        <v>1133</v>
      </c>
      <c r="BQ616" s="81">
        <v>1023</v>
      </c>
      <c r="BS616" s="81" t="s">
        <v>729</v>
      </c>
      <c r="BT616" s="81" t="s">
        <v>730</v>
      </c>
      <c r="BU616" s="81">
        <v>2</v>
      </c>
      <c r="BV616" s="81" t="s">
        <v>436</v>
      </c>
      <c r="BW616" s="81" t="s">
        <v>1114</v>
      </c>
      <c r="BX616" s="81">
        <v>1011</v>
      </c>
      <c r="BZ616" s="81" t="s">
        <v>765</v>
      </c>
      <c r="CA616" s="81" t="s">
        <v>766</v>
      </c>
      <c r="CB616" s="81">
        <v>4</v>
      </c>
      <c r="CC616" s="81" t="s">
        <v>436</v>
      </c>
      <c r="CD616" s="81" t="s">
        <v>1163</v>
      </c>
      <c r="CE616" s="81">
        <v>1186</v>
      </c>
      <c r="CG616" s="81" t="s">
        <v>2319</v>
      </c>
      <c r="CH616" s="81" t="s">
        <v>844</v>
      </c>
      <c r="CI616" s="81">
        <v>2</v>
      </c>
      <c r="CJ616" s="81" t="s">
        <v>529</v>
      </c>
      <c r="CK616" s="81" t="s">
        <v>1172</v>
      </c>
      <c r="CL616" s="81">
        <v>1472</v>
      </c>
      <c r="CN616" s="81" t="s">
        <v>2264</v>
      </c>
      <c r="CO616" s="81" t="s">
        <v>896</v>
      </c>
      <c r="CP616" s="81">
        <v>12</v>
      </c>
      <c r="CQ616" s="81" t="s">
        <v>529</v>
      </c>
      <c r="CR616" s="81" t="s">
        <v>1139</v>
      </c>
      <c r="CS616" s="81">
        <v>1027</v>
      </c>
      <c r="CU616" s="136" t="s">
        <v>772</v>
      </c>
      <c r="CV616" s="136" t="s">
        <v>773</v>
      </c>
      <c r="CW616" s="137">
        <v>8</v>
      </c>
      <c r="CX616" s="136" t="s">
        <v>436</v>
      </c>
      <c r="CY616" s="136" t="s">
        <v>551</v>
      </c>
      <c r="CZ616" s="138">
        <v>1518</v>
      </c>
      <c r="DB616" s="136" t="s">
        <v>1779</v>
      </c>
      <c r="DC616" s="136" t="s">
        <v>853</v>
      </c>
      <c r="DD616" s="137">
        <v>24</v>
      </c>
      <c r="DE616" s="136" t="s">
        <v>436</v>
      </c>
      <c r="DF616" s="136" t="s">
        <v>2411</v>
      </c>
      <c r="DG616" s="144">
        <v>1515</v>
      </c>
      <c r="DI616" s="136" t="s">
        <v>772</v>
      </c>
      <c r="DJ616" s="136" t="s">
        <v>773</v>
      </c>
      <c r="DK616" s="137">
        <v>4</v>
      </c>
      <c r="DL616" s="136" t="s">
        <v>437</v>
      </c>
      <c r="DM616" s="136" t="s">
        <v>1186</v>
      </c>
      <c r="DN616" s="144">
        <v>1043</v>
      </c>
    </row>
    <row r="617" spans="1:118" x14ac:dyDescent="0.25">
      <c r="A617" s="81" t="s">
        <v>895</v>
      </c>
      <c r="B617" s="81" t="s">
        <v>896</v>
      </c>
      <c r="C617" s="81">
        <v>12</v>
      </c>
      <c r="D617" s="81" t="s">
        <v>436</v>
      </c>
      <c r="E617" s="81" t="s">
        <v>1921</v>
      </c>
      <c r="F617" s="81">
        <v>1243</v>
      </c>
      <c r="H617" s="81" t="s">
        <v>818</v>
      </c>
      <c r="I617" s="81" t="s">
        <v>819</v>
      </c>
      <c r="J617" s="81">
        <v>4</v>
      </c>
      <c r="K617" s="81" t="s">
        <v>529</v>
      </c>
      <c r="L617" s="81" t="s">
        <v>1102</v>
      </c>
      <c r="M617" s="81">
        <v>1081</v>
      </c>
      <c r="O617" s="81" t="s">
        <v>2320</v>
      </c>
      <c r="P617" s="81" t="s">
        <v>1059</v>
      </c>
      <c r="Q617" s="81">
        <v>12</v>
      </c>
      <c r="R617" s="81" t="s">
        <v>436</v>
      </c>
      <c r="S617" s="81" t="s">
        <v>1891</v>
      </c>
      <c r="T617" s="81">
        <v>1370</v>
      </c>
      <c r="V617" s="81" t="s">
        <v>810</v>
      </c>
      <c r="W617" s="81" t="s">
        <v>811</v>
      </c>
      <c r="X617" s="81">
        <v>6</v>
      </c>
      <c r="Y617" s="81" t="s">
        <v>529</v>
      </c>
      <c r="Z617" s="81" t="s">
        <v>1168</v>
      </c>
      <c r="AA617" s="81">
        <v>1001</v>
      </c>
      <c r="AC617" s="81" t="s">
        <v>847</v>
      </c>
      <c r="AD617" s="81" t="s">
        <v>848</v>
      </c>
      <c r="AE617" s="81">
        <v>6</v>
      </c>
      <c r="AF617" s="81" t="s">
        <v>436</v>
      </c>
      <c r="AG617" s="81" t="s">
        <v>1698</v>
      </c>
      <c r="AH617" s="81">
        <v>1251</v>
      </c>
      <c r="AJ617" s="81" t="s">
        <v>765</v>
      </c>
      <c r="AK617" s="81" t="s">
        <v>766</v>
      </c>
      <c r="AL617" s="81">
        <v>2</v>
      </c>
      <c r="AM617" s="81" t="s">
        <v>529</v>
      </c>
      <c r="AN617" s="81" t="s">
        <v>1133</v>
      </c>
      <c r="AO617" s="81">
        <v>1023</v>
      </c>
      <c r="AQ617" s="81" t="s">
        <v>854</v>
      </c>
      <c r="AR617" s="81" t="s">
        <v>855</v>
      </c>
      <c r="AS617" s="81">
        <v>1</v>
      </c>
      <c r="AT617" s="81" t="s">
        <v>529</v>
      </c>
      <c r="AU617" s="81" t="s">
        <v>1807</v>
      </c>
      <c r="AV617" s="81">
        <v>1510</v>
      </c>
      <c r="AX617" s="81" t="s">
        <v>873</v>
      </c>
      <c r="AY617" s="81" t="s">
        <v>874</v>
      </c>
      <c r="AZ617" s="81">
        <v>4</v>
      </c>
      <c r="BA617" s="81" t="s">
        <v>529</v>
      </c>
      <c r="BB617" s="81" t="s">
        <v>1766</v>
      </c>
      <c r="BC617" s="81">
        <v>1002</v>
      </c>
      <c r="BE617" s="81" t="s">
        <v>737</v>
      </c>
      <c r="BF617" s="81" t="s">
        <v>738</v>
      </c>
      <c r="BG617" s="81">
        <v>4</v>
      </c>
      <c r="BH617" s="81" t="s">
        <v>436</v>
      </c>
      <c r="BI617" s="81" t="s">
        <v>553</v>
      </c>
      <c r="BJ617" s="81">
        <v>1521</v>
      </c>
      <c r="BL617" s="81" t="s">
        <v>873</v>
      </c>
      <c r="BM617" s="81" t="s">
        <v>874</v>
      </c>
      <c r="BN617" s="81">
        <v>16</v>
      </c>
      <c r="BO617" s="81" t="s">
        <v>529</v>
      </c>
      <c r="BP617" s="81" t="s">
        <v>1175</v>
      </c>
      <c r="BQ617" s="81">
        <v>1027</v>
      </c>
      <c r="BS617" s="81" t="s">
        <v>816</v>
      </c>
      <c r="BT617" s="81" t="s">
        <v>817</v>
      </c>
      <c r="BU617" s="81">
        <v>12</v>
      </c>
      <c r="BV617" s="81" t="s">
        <v>529</v>
      </c>
      <c r="BW617" s="81" t="s">
        <v>2190</v>
      </c>
      <c r="BX617" s="81">
        <v>1021</v>
      </c>
      <c r="BZ617" s="81" t="s">
        <v>770</v>
      </c>
      <c r="CA617" s="81" t="s">
        <v>771</v>
      </c>
      <c r="CB617" s="81">
        <v>4</v>
      </c>
      <c r="CC617" s="81" t="s">
        <v>436</v>
      </c>
      <c r="CD617" s="81" t="s">
        <v>1163</v>
      </c>
      <c r="CE617" s="81">
        <v>1186</v>
      </c>
      <c r="CG617" s="81" t="s">
        <v>836</v>
      </c>
      <c r="CH617" s="81" t="s">
        <v>837</v>
      </c>
      <c r="CI617" s="81">
        <v>2</v>
      </c>
      <c r="CJ617" s="81" t="s">
        <v>529</v>
      </c>
      <c r="CK617" s="81" t="s">
        <v>1172</v>
      </c>
      <c r="CL617" s="81">
        <v>1472</v>
      </c>
      <c r="CN617" s="81" t="s">
        <v>745</v>
      </c>
      <c r="CO617" s="81" t="s">
        <v>746</v>
      </c>
      <c r="CP617" s="81">
        <v>24</v>
      </c>
      <c r="CQ617" s="81" t="s">
        <v>529</v>
      </c>
      <c r="CR617" s="81" t="s">
        <v>1139</v>
      </c>
      <c r="CS617" s="81">
        <v>1027</v>
      </c>
      <c r="CU617" s="136" t="s">
        <v>765</v>
      </c>
      <c r="CV617" s="136" t="s">
        <v>766</v>
      </c>
      <c r="CW617" s="137">
        <v>24</v>
      </c>
      <c r="CX617" s="136" t="s">
        <v>1173</v>
      </c>
      <c r="CY617" s="136" t="s">
        <v>1174</v>
      </c>
      <c r="CZ617" s="138">
        <v>0</v>
      </c>
      <c r="DB617" s="136" t="s">
        <v>1779</v>
      </c>
      <c r="DC617" s="136" t="s">
        <v>853</v>
      </c>
      <c r="DD617" s="137">
        <v>60</v>
      </c>
      <c r="DE617" s="136" t="s">
        <v>436</v>
      </c>
      <c r="DF617" s="136" t="s">
        <v>1834</v>
      </c>
      <c r="DG617" s="144">
        <v>1163</v>
      </c>
      <c r="DI617" s="136" t="s">
        <v>772</v>
      </c>
      <c r="DJ617" s="136" t="s">
        <v>773</v>
      </c>
      <c r="DK617" s="137">
        <v>48</v>
      </c>
      <c r="DL617" s="136" t="s">
        <v>436</v>
      </c>
      <c r="DM617" s="136" t="s">
        <v>1195</v>
      </c>
      <c r="DN617" s="144">
        <v>1237</v>
      </c>
    </row>
    <row r="618" spans="1:118" x14ac:dyDescent="0.25">
      <c r="A618" s="81" t="s">
        <v>745</v>
      </c>
      <c r="B618" s="81" t="s">
        <v>746</v>
      </c>
      <c r="C618" s="81">
        <v>24</v>
      </c>
      <c r="D618" s="81" t="s">
        <v>436</v>
      </c>
      <c r="E618" s="81" t="s">
        <v>1921</v>
      </c>
      <c r="F618" s="81">
        <v>1243</v>
      </c>
      <c r="H618" s="81" t="s">
        <v>840</v>
      </c>
      <c r="I618" s="81" t="s">
        <v>841</v>
      </c>
      <c r="J618" s="81">
        <v>2</v>
      </c>
      <c r="K618" s="81" t="s">
        <v>529</v>
      </c>
      <c r="L618" s="81" t="s">
        <v>1102</v>
      </c>
      <c r="M618" s="81">
        <v>1081</v>
      </c>
      <c r="O618" s="81" t="s">
        <v>852</v>
      </c>
      <c r="P618" s="81" t="s">
        <v>853</v>
      </c>
      <c r="Q618" s="81">
        <v>12</v>
      </c>
      <c r="R618" s="81" t="s">
        <v>436</v>
      </c>
      <c r="S618" s="81" t="s">
        <v>1892</v>
      </c>
      <c r="T618" s="81">
        <v>1402</v>
      </c>
      <c r="V618" s="81" t="s">
        <v>820</v>
      </c>
      <c r="W618" s="81" t="s">
        <v>821</v>
      </c>
      <c r="X618" s="81">
        <v>8</v>
      </c>
      <c r="Y618" s="81" t="s">
        <v>529</v>
      </c>
      <c r="Z618" s="81" t="s">
        <v>1168</v>
      </c>
      <c r="AA618" s="81">
        <v>1001</v>
      </c>
      <c r="AC618" s="81" t="s">
        <v>899</v>
      </c>
      <c r="AD618" s="81" t="s">
        <v>900</v>
      </c>
      <c r="AE618" s="81">
        <v>2</v>
      </c>
      <c r="AF618" s="81" t="s">
        <v>436</v>
      </c>
      <c r="AG618" s="81" t="s">
        <v>1152</v>
      </c>
      <c r="AH618" s="81">
        <v>1013</v>
      </c>
      <c r="AJ618" s="81" t="s">
        <v>810</v>
      </c>
      <c r="AK618" s="81" t="s">
        <v>811</v>
      </c>
      <c r="AL618" s="81">
        <v>2</v>
      </c>
      <c r="AM618" s="81" t="s">
        <v>529</v>
      </c>
      <c r="AN618" s="81" t="s">
        <v>1133</v>
      </c>
      <c r="AO618" s="81">
        <v>1023</v>
      </c>
      <c r="AQ618" s="81" t="s">
        <v>856</v>
      </c>
      <c r="AR618" s="81" t="s">
        <v>857</v>
      </c>
      <c r="AS618" s="81">
        <v>1</v>
      </c>
      <c r="AT618" s="81" t="s">
        <v>529</v>
      </c>
      <c r="AU618" s="81" t="s">
        <v>1807</v>
      </c>
      <c r="AV618" s="81">
        <v>1510</v>
      </c>
      <c r="AX618" s="81" t="s">
        <v>873</v>
      </c>
      <c r="AY618" s="81" t="s">
        <v>874</v>
      </c>
      <c r="AZ618" s="81">
        <v>24</v>
      </c>
      <c r="BA618" s="81" t="s">
        <v>529</v>
      </c>
      <c r="BB618" s="81" t="s">
        <v>1104</v>
      </c>
      <c r="BC618" s="81">
        <v>1037</v>
      </c>
      <c r="BE618" s="81" t="s">
        <v>765</v>
      </c>
      <c r="BF618" s="81" t="s">
        <v>766</v>
      </c>
      <c r="BG618" s="81">
        <v>6</v>
      </c>
      <c r="BH618" s="81" t="s">
        <v>436</v>
      </c>
      <c r="BI618" s="81" t="s">
        <v>1136</v>
      </c>
      <c r="BJ618" s="81">
        <v>1313</v>
      </c>
      <c r="BL618" s="81" t="s">
        <v>729</v>
      </c>
      <c r="BM618" s="81" t="s">
        <v>730</v>
      </c>
      <c r="BN618" s="81">
        <v>4</v>
      </c>
      <c r="BO618" s="81" t="s">
        <v>529</v>
      </c>
      <c r="BP618" s="81" t="s">
        <v>1750</v>
      </c>
      <c r="BQ618" s="81">
        <v>1501</v>
      </c>
      <c r="BS618" s="81" t="s">
        <v>864</v>
      </c>
      <c r="BT618" s="81" t="s">
        <v>865</v>
      </c>
      <c r="BU618" s="81">
        <v>12</v>
      </c>
      <c r="BV618" s="81" t="s">
        <v>529</v>
      </c>
      <c r="BW618" s="81" t="s">
        <v>2190</v>
      </c>
      <c r="BX618" s="81">
        <v>1021</v>
      </c>
      <c r="BZ618" s="81" t="s">
        <v>812</v>
      </c>
      <c r="CA618" s="81" t="s">
        <v>813</v>
      </c>
      <c r="CB618" s="81">
        <v>4</v>
      </c>
      <c r="CC618" s="81" t="s">
        <v>436</v>
      </c>
      <c r="CD618" s="81" t="s">
        <v>1163</v>
      </c>
      <c r="CE618" s="81">
        <v>1186</v>
      </c>
      <c r="CG618" s="81" t="s">
        <v>753</v>
      </c>
      <c r="CH618" s="81" t="s">
        <v>754</v>
      </c>
      <c r="CI618" s="81">
        <v>12</v>
      </c>
      <c r="CJ618" s="81" t="s">
        <v>436</v>
      </c>
      <c r="CK618" s="81" t="s">
        <v>1164</v>
      </c>
      <c r="CL618" s="81">
        <v>1121</v>
      </c>
      <c r="CN618" s="81" t="s">
        <v>747</v>
      </c>
      <c r="CO618" s="81" t="s">
        <v>748</v>
      </c>
      <c r="CP618" s="81">
        <v>24</v>
      </c>
      <c r="CQ618" s="81" t="s">
        <v>529</v>
      </c>
      <c r="CR618" s="81" t="s">
        <v>1139</v>
      </c>
      <c r="CS618" s="81">
        <v>1027</v>
      </c>
      <c r="CU618" s="136" t="s">
        <v>737</v>
      </c>
      <c r="CV618" s="136" t="s">
        <v>738</v>
      </c>
      <c r="CW618" s="137">
        <v>2</v>
      </c>
      <c r="CX618" s="136" t="s">
        <v>529</v>
      </c>
      <c r="CY618" s="136" t="s">
        <v>1132</v>
      </c>
      <c r="CZ618" s="138">
        <v>1081</v>
      </c>
      <c r="DB618" s="136" t="s">
        <v>1779</v>
      </c>
      <c r="DC618" s="136" t="s">
        <v>853</v>
      </c>
      <c r="DD618" s="137">
        <v>12</v>
      </c>
      <c r="DE618" s="136" t="s">
        <v>529</v>
      </c>
      <c r="DF618" s="136" t="s">
        <v>2314</v>
      </c>
      <c r="DG618" s="144">
        <v>1031</v>
      </c>
      <c r="DI618" s="136" t="s">
        <v>772</v>
      </c>
      <c r="DJ618" s="136" t="s">
        <v>773</v>
      </c>
      <c r="DK618" s="137">
        <v>4</v>
      </c>
      <c r="DL618" s="136" t="s">
        <v>436</v>
      </c>
      <c r="DM618" s="136" t="s">
        <v>2202</v>
      </c>
      <c r="DN618" s="144">
        <v>1586</v>
      </c>
    </row>
    <row r="619" spans="1:118" x14ac:dyDescent="0.25">
      <c r="A619" s="81" t="s">
        <v>747</v>
      </c>
      <c r="B619" s="81" t="s">
        <v>748</v>
      </c>
      <c r="C619" s="81">
        <v>12</v>
      </c>
      <c r="D619" s="81" t="s">
        <v>436</v>
      </c>
      <c r="E619" s="81" t="s">
        <v>1921</v>
      </c>
      <c r="F619" s="81">
        <v>1243</v>
      </c>
      <c r="H619" s="81" t="s">
        <v>1043</v>
      </c>
      <c r="I619" s="81" t="s">
        <v>1044</v>
      </c>
      <c r="J619" s="81">
        <v>12</v>
      </c>
      <c r="K619" s="81" t="s">
        <v>436</v>
      </c>
      <c r="L619" s="81" t="s">
        <v>1222</v>
      </c>
      <c r="M619" s="81">
        <v>1223</v>
      </c>
      <c r="O619" s="81" t="s">
        <v>908</v>
      </c>
      <c r="P619" s="81" t="s">
        <v>909</v>
      </c>
      <c r="Q619" s="81">
        <v>12</v>
      </c>
      <c r="R619" s="81" t="s">
        <v>436</v>
      </c>
      <c r="S619" s="81" t="s">
        <v>1892</v>
      </c>
      <c r="T619" s="81">
        <v>1402</v>
      </c>
      <c r="V619" s="81" t="s">
        <v>772</v>
      </c>
      <c r="W619" s="81" t="s">
        <v>773</v>
      </c>
      <c r="X619" s="81">
        <v>4</v>
      </c>
      <c r="Y619" s="81" t="s">
        <v>529</v>
      </c>
      <c r="Z619" s="81" t="s">
        <v>1168</v>
      </c>
      <c r="AA619" s="81">
        <v>1001</v>
      </c>
      <c r="AC619" s="81" t="s">
        <v>812</v>
      </c>
      <c r="AD619" s="81" t="s">
        <v>813</v>
      </c>
      <c r="AE619" s="81">
        <v>4</v>
      </c>
      <c r="AF619" s="81" t="s">
        <v>436</v>
      </c>
      <c r="AG619" s="81" t="s">
        <v>1691</v>
      </c>
      <c r="AH619" s="81">
        <v>1104</v>
      </c>
      <c r="AJ619" s="81" t="s">
        <v>770</v>
      </c>
      <c r="AK619" s="81" t="s">
        <v>771</v>
      </c>
      <c r="AL619" s="81">
        <v>4</v>
      </c>
      <c r="AM619" s="81" t="s">
        <v>529</v>
      </c>
      <c r="AN619" s="81" t="s">
        <v>1133</v>
      </c>
      <c r="AO619" s="81">
        <v>1023</v>
      </c>
      <c r="AQ619" s="81" t="s">
        <v>796</v>
      </c>
      <c r="AR619" s="81" t="s">
        <v>797</v>
      </c>
      <c r="AS619" s="81">
        <v>1</v>
      </c>
      <c r="AT619" s="81" t="s">
        <v>529</v>
      </c>
      <c r="AU619" s="81" t="s">
        <v>1807</v>
      </c>
      <c r="AV619" s="81">
        <v>1510</v>
      </c>
      <c r="AX619" s="81" t="s">
        <v>873</v>
      </c>
      <c r="AY619" s="81" t="s">
        <v>874</v>
      </c>
      <c r="AZ619" s="81">
        <v>2</v>
      </c>
      <c r="BA619" s="81" t="s">
        <v>529</v>
      </c>
      <c r="BB619" s="81" t="s">
        <v>1757</v>
      </c>
      <c r="BC619" s="81">
        <v>1014</v>
      </c>
      <c r="BE619" s="81" t="s">
        <v>867</v>
      </c>
      <c r="BF619" s="81" t="s">
        <v>868</v>
      </c>
      <c r="BG619" s="81">
        <v>6</v>
      </c>
      <c r="BH619" s="81" t="s">
        <v>436</v>
      </c>
      <c r="BI619" s="81" t="s">
        <v>1136</v>
      </c>
      <c r="BJ619" s="81">
        <v>1313</v>
      </c>
      <c r="BL619" s="81" t="s">
        <v>770</v>
      </c>
      <c r="BM619" s="81" t="s">
        <v>771</v>
      </c>
      <c r="BN619" s="81">
        <v>12</v>
      </c>
      <c r="BO619" s="81" t="s">
        <v>529</v>
      </c>
      <c r="BP619" s="81" t="s">
        <v>1175</v>
      </c>
      <c r="BQ619" s="81">
        <v>1027</v>
      </c>
      <c r="BS619" s="81" t="s">
        <v>772</v>
      </c>
      <c r="BT619" s="81" t="s">
        <v>773</v>
      </c>
      <c r="BU619" s="81">
        <v>6</v>
      </c>
      <c r="BV619" s="81" t="s">
        <v>436</v>
      </c>
      <c r="BW619" s="81" t="s">
        <v>1189</v>
      </c>
      <c r="BX619" s="81">
        <v>1262</v>
      </c>
      <c r="BZ619" s="81" t="s">
        <v>772</v>
      </c>
      <c r="CA619" s="81" t="s">
        <v>773</v>
      </c>
      <c r="CB619" s="81">
        <v>6</v>
      </c>
      <c r="CC619" s="81" t="s">
        <v>436</v>
      </c>
      <c r="CD619" s="81" t="s">
        <v>1163</v>
      </c>
      <c r="CE619" s="81">
        <v>1186</v>
      </c>
      <c r="CG619" s="81" t="s">
        <v>757</v>
      </c>
      <c r="CH619" s="81" t="s">
        <v>758</v>
      </c>
      <c r="CI619" s="81">
        <v>24</v>
      </c>
      <c r="CJ619" s="81" t="s">
        <v>436</v>
      </c>
      <c r="CK619" s="81" t="s">
        <v>1164</v>
      </c>
      <c r="CL619" s="81">
        <v>1121</v>
      </c>
      <c r="CN619" s="81" t="s">
        <v>988</v>
      </c>
      <c r="CO619" s="81" t="s">
        <v>750</v>
      </c>
      <c r="CP619" s="81">
        <v>24</v>
      </c>
      <c r="CQ619" s="81" t="s">
        <v>529</v>
      </c>
      <c r="CR619" s="81" t="s">
        <v>1139</v>
      </c>
      <c r="CS619" s="81">
        <v>1027</v>
      </c>
      <c r="CU619" s="136" t="s">
        <v>954</v>
      </c>
      <c r="CV619" s="136" t="s">
        <v>955</v>
      </c>
      <c r="CW619" s="137">
        <v>12</v>
      </c>
      <c r="CX619" s="136" t="s">
        <v>2152</v>
      </c>
      <c r="CY619" s="136" t="s">
        <v>2364</v>
      </c>
      <c r="CZ619" s="138">
        <v>1593</v>
      </c>
      <c r="DB619" s="136" t="s">
        <v>1779</v>
      </c>
      <c r="DC619" s="136" t="s">
        <v>853</v>
      </c>
      <c r="DD619" s="137">
        <v>12</v>
      </c>
      <c r="DE619" s="136" t="s">
        <v>436</v>
      </c>
      <c r="DF619" s="136" t="s">
        <v>1159</v>
      </c>
      <c r="DG619" s="144">
        <v>1513</v>
      </c>
      <c r="DI619" s="136" t="s">
        <v>772</v>
      </c>
      <c r="DJ619" s="136" t="s">
        <v>773</v>
      </c>
      <c r="DK619" s="137">
        <v>4</v>
      </c>
      <c r="DL619" s="136" t="s">
        <v>529</v>
      </c>
      <c r="DM619" s="136" t="s">
        <v>1169</v>
      </c>
      <c r="DN619" s="144">
        <v>1440</v>
      </c>
    </row>
    <row r="620" spans="1:118" x14ac:dyDescent="0.25">
      <c r="A620" s="81" t="s">
        <v>908</v>
      </c>
      <c r="B620" s="81" t="s">
        <v>909</v>
      </c>
      <c r="C620" s="81">
        <v>12</v>
      </c>
      <c r="D620" s="81" t="s">
        <v>436</v>
      </c>
      <c r="E620" s="81" t="s">
        <v>1921</v>
      </c>
      <c r="F620" s="81">
        <v>1243</v>
      </c>
      <c r="H620" s="81" t="s">
        <v>745</v>
      </c>
      <c r="I620" s="81" t="s">
        <v>746</v>
      </c>
      <c r="J620" s="81">
        <v>12</v>
      </c>
      <c r="K620" s="81" t="s">
        <v>436</v>
      </c>
      <c r="L620" s="81" t="s">
        <v>1222</v>
      </c>
      <c r="M620" s="81">
        <v>1223</v>
      </c>
      <c r="O620" s="81" t="s">
        <v>747</v>
      </c>
      <c r="P620" s="81" t="s">
        <v>748</v>
      </c>
      <c r="Q620" s="81">
        <v>12</v>
      </c>
      <c r="R620" s="81" t="s">
        <v>436</v>
      </c>
      <c r="S620" s="81" t="s">
        <v>1892</v>
      </c>
      <c r="T620" s="81">
        <v>1402</v>
      </c>
      <c r="V620" s="81" t="s">
        <v>727</v>
      </c>
      <c r="W620" s="81" t="s">
        <v>728</v>
      </c>
      <c r="X620" s="81">
        <v>4</v>
      </c>
      <c r="Y620" s="81" t="s">
        <v>529</v>
      </c>
      <c r="Z620" s="81" t="s">
        <v>1168</v>
      </c>
      <c r="AA620" s="81">
        <v>1001</v>
      </c>
      <c r="AC620" s="81" t="s">
        <v>2323</v>
      </c>
      <c r="AD620" s="81" t="s">
        <v>851</v>
      </c>
      <c r="AE620" s="81">
        <v>2</v>
      </c>
      <c r="AF620" s="81" t="s">
        <v>436</v>
      </c>
      <c r="AG620" s="81" t="s">
        <v>1691</v>
      </c>
      <c r="AH620" s="81">
        <v>1104</v>
      </c>
      <c r="AJ620" s="81" t="s">
        <v>772</v>
      </c>
      <c r="AK620" s="81" t="s">
        <v>773</v>
      </c>
      <c r="AL620" s="81">
        <v>12</v>
      </c>
      <c r="AM620" s="81" t="s">
        <v>529</v>
      </c>
      <c r="AN620" s="81" t="s">
        <v>1133</v>
      </c>
      <c r="AO620" s="81">
        <v>1023</v>
      </c>
      <c r="AQ620" s="81" t="s">
        <v>836</v>
      </c>
      <c r="AR620" s="81" t="s">
        <v>837</v>
      </c>
      <c r="AS620" s="81">
        <v>1</v>
      </c>
      <c r="AT620" s="81" t="s">
        <v>529</v>
      </c>
      <c r="AU620" s="81" t="s">
        <v>1807</v>
      </c>
      <c r="AV620" s="81">
        <v>1510</v>
      </c>
      <c r="AX620" s="81" t="s">
        <v>873</v>
      </c>
      <c r="AY620" s="81" t="s">
        <v>874</v>
      </c>
      <c r="AZ620" s="81">
        <v>4</v>
      </c>
      <c r="BA620" s="81" t="s">
        <v>436</v>
      </c>
      <c r="BB620" s="81" t="s">
        <v>551</v>
      </c>
      <c r="BC620" s="81">
        <v>1518</v>
      </c>
      <c r="BE620" s="81" t="s">
        <v>906</v>
      </c>
      <c r="BF620" s="81" t="s">
        <v>907</v>
      </c>
      <c r="BG620" s="81">
        <v>6</v>
      </c>
      <c r="BH620" s="81" t="s">
        <v>436</v>
      </c>
      <c r="BI620" s="81" t="s">
        <v>1136</v>
      </c>
      <c r="BJ620" s="81">
        <v>1313</v>
      </c>
      <c r="BL620" s="81" t="s">
        <v>776</v>
      </c>
      <c r="BM620" s="81" t="s">
        <v>777</v>
      </c>
      <c r="BN620" s="81">
        <v>16</v>
      </c>
      <c r="BO620" s="81" t="s">
        <v>529</v>
      </c>
      <c r="BP620" s="81" t="s">
        <v>1175</v>
      </c>
      <c r="BQ620" s="81">
        <v>1027</v>
      </c>
      <c r="BS620" s="81" t="s">
        <v>906</v>
      </c>
      <c r="BT620" s="81" t="s">
        <v>907</v>
      </c>
      <c r="BU620" s="81">
        <v>6</v>
      </c>
      <c r="BV620" s="81" t="s">
        <v>529</v>
      </c>
      <c r="BW620" s="81" t="s">
        <v>2190</v>
      </c>
      <c r="BX620" s="81">
        <v>1021</v>
      </c>
      <c r="BZ620" s="81" t="s">
        <v>816</v>
      </c>
      <c r="CA620" s="81" t="s">
        <v>817</v>
      </c>
      <c r="CB620" s="81">
        <v>4</v>
      </c>
      <c r="CC620" s="81" t="s">
        <v>436</v>
      </c>
      <c r="CD620" s="81" t="s">
        <v>1163</v>
      </c>
      <c r="CE620" s="81">
        <v>1186</v>
      </c>
      <c r="CG620" s="81" t="s">
        <v>962</v>
      </c>
      <c r="CH620" s="81" t="s">
        <v>2206</v>
      </c>
      <c r="CI620" s="81">
        <v>12</v>
      </c>
      <c r="CJ620" s="81" t="s">
        <v>436</v>
      </c>
      <c r="CK620" s="81" t="s">
        <v>1164</v>
      </c>
      <c r="CL620" s="81">
        <v>1121</v>
      </c>
      <c r="CN620" s="81" t="s">
        <v>2263</v>
      </c>
      <c r="CO620" s="81" t="s">
        <v>877</v>
      </c>
      <c r="CP620" s="81">
        <v>6</v>
      </c>
      <c r="CQ620" s="81" t="s">
        <v>529</v>
      </c>
      <c r="CR620" s="81" t="s">
        <v>1100</v>
      </c>
      <c r="CS620" s="81">
        <v>1027</v>
      </c>
      <c r="CU620" s="136" t="s">
        <v>873</v>
      </c>
      <c r="CV620" s="136" t="s">
        <v>874</v>
      </c>
      <c r="CW620" s="137">
        <v>12</v>
      </c>
      <c r="CX620" s="136" t="s">
        <v>2152</v>
      </c>
      <c r="CY620" s="136" t="s">
        <v>2364</v>
      </c>
      <c r="CZ620" s="138">
        <v>1593</v>
      </c>
      <c r="DB620" s="136" t="s">
        <v>1015</v>
      </c>
      <c r="DC620" s="136" t="s">
        <v>1016</v>
      </c>
      <c r="DD620" s="137">
        <v>6</v>
      </c>
      <c r="DE620" s="136" t="s">
        <v>529</v>
      </c>
      <c r="DF620" s="136" t="s">
        <v>1923</v>
      </c>
      <c r="DG620" s="144">
        <v>1126</v>
      </c>
      <c r="DI620" s="136" t="s">
        <v>772</v>
      </c>
      <c r="DJ620" s="136" t="s">
        <v>773</v>
      </c>
      <c r="DK620" s="137">
        <v>2</v>
      </c>
      <c r="DL620" s="136" t="s">
        <v>529</v>
      </c>
      <c r="DM620" s="136" t="s">
        <v>1115</v>
      </c>
      <c r="DN620" s="144">
        <v>1487</v>
      </c>
    </row>
    <row r="621" spans="1:118" x14ac:dyDescent="0.25">
      <c r="A621" s="81" t="s">
        <v>1041</v>
      </c>
      <c r="B621" s="81" t="s">
        <v>1935</v>
      </c>
      <c r="C621" s="81">
        <v>12</v>
      </c>
      <c r="D621" s="81" t="s">
        <v>436</v>
      </c>
      <c r="E621" s="81" t="s">
        <v>1200</v>
      </c>
      <c r="F621" s="81">
        <v>1240</v>
      </c>
      <c r="H621" s="81" t="s">
        <v>770</v>
      </c>
      <c r="I621" s="81" t="s">
        <v>771</v>
      </c>
      <c r="J621" s="81">
        <v>4</v>
      </c>
      <c r="K621" s="81" t="s">
        <v>436</v>
      </c>
      <c r="L621" s="81" t="s">
        <v>1222</v>
      </c>
      <c r="M621" s="81">
        <v>1223</v>
      </c>
      <c r="O621" s="81" t="s">
        <v>1060</v>
      </c>
      <c r="P621" s="81" t="s">
        <v>787</v>
      </c>
      <c r="Q621" s="81">
        <v>12</v>
      </c>
      <c r="R621" s="81" t="s">
        <v>436</v>
      </c>
      <c r="S621" s="81" t="s">
        <v>1892</v>
      </c>
      <c r="T621" s="81">
        <v>1402</v>
      </c>
      <c r="V621" s="81" t="s">
        <v>733</v>
      </c>
      <c r="W621" s="81" t="s">
        <v>734</v>
      </c>
      <c r="X621" s="81">
        <v>10</v>
      </c>
      <c r="Y621" s="81" t="s">
        <v>529</v>
      </c>
      <c r="Z621" s="81" t="s">
        <v>1168</v>
      </c>
      <c r="AA621" s="81">
        <v>1001</v>
      </c>
      <c r="AC621" s="81" t="s">
        <v>2230</v>
      </c>
      <c r="AD621" s="81" t="s">
        <v>866</v>
      </c>
      <c r="AE621" s="81">
        <v>6</v>
      </c>
      <c r="AF621" s="81" t="s">
        <v>436</v>
      </c>
      <c r="AG621" s="81" t="s">
        <v>1699</v>
      </c>
      <c r="AH621" s="81">
        <v>1453</v>
      </c>
      <c r="AJ621" s="81" t="s">
        <v>820</v>
      </c>
      <c r="AK621" s="81" t="s">
        <v>821</v>
      </c>
      <c r="AL621" s="81">
        <v>2</v>
      </c>
      <c r="AM621" s="81" t="s">
        <v>529</v>
      </c>
      <c r="AN621" s="81" t="s">
        <v>1133</v>
      </c>
      <c r="AO621" s="81">
        <v>1023</v>
      </c>
      <c r="AQ621" s="81" t="s">
        <v>1676</v>
      </c>
      <c r="AR621" s="81" t="s">
        <v>1378</v>
      </c>
      <c r="AS621" s="81">
        <v>12</v>
      </c>
      <c r="AT621" s="81" t="s">
        <v>529</v>
      </c>
      <c r="AU621" s="81" t="s">
        <v>560</v>
      </c>
      <c r="AV621" s="81">
        <v>1530</v>
      </c>
      <c r="AX621" s="81" t="s">
        <v>873</v>
      </c>
      <c r="AY621" s="81" t="s">
        <v>874</v>
      </c>
      <c r="AZ621" s="81">
        <v>12</v>
      </c>
      <c r="BA621" s="81" t="s">
        <v>529</v>
      </c>
      <c r="BB621" s="81" t="s">
        <v>1185</v>
      </c>
      <c r="BC621" s="81">
        <v>1101</v>
      </c>
      <c r="BE621" s="81" t="s">
        <v>816</v>
      </c>
      <c r="BF621" s="81" t="s">
        <v>817</v>
      </c>
      <c r="BG621" s="81">
        <v>6</v>
      </c>
      <c r="BH621" s="81" t="s">
        <v>436</v>
      </c>
      <c r="BI621" s="81" t="s">
        <v>1136</v>
      </c>
      <c r="BJ621" s="81">
        <v>1313</v>
      </c>
      <c r="BL621" s="81" t="s">
        <v>765</v>
      </c>
      <c r="BM621" s="81" t="s">
        <v>766</v>
      </c>
      <c r="BN621" s="81">
        <v>12</v>
      </c>
      <c r="BO621" s="81" t="s">
        <v>529</v>
      </c>
      <c r="BP621" s="81" t="s">
        <v>1175</v>
      </c>
      <c r="BQ621" s="81">
        <v>1027</v>
      </c>
      <c r="BS621" s="81" t="s">
        <v>727</v>
      </c>
      <c r="BT621" s="81" t="s">
        <v>728</v>
      </c>
      <c r="BU621" s="81">
        <v>4</v>
      </c>
      <c r="BV621" s="81" t="s">
        <v>436</v>
      </c>
      <c r="BW621" s="81" t="s">
        <v>551</v>
      </c>
      <c r="BX621" s="81">
        <v>1518</v>
      </c>
      <c r="BZ621" s="81" t="s">
        <v>830</v>
      </c>
      <c r="CA621" s="81" t="s">
        <v>831</v>
      </c>
      <c r="CB621" s="81">
        <v>4</v>
      </c>
      <c r="CC621" s="81" t="s">
        <v>436</v>
      </c>
      <c r="CD621" s="81" t="s">
        <v>1163</v>
      </c>
      <c r="CE621" s="81">
        <v>1186</v>
      </c>
      <c r="CG621" s="81" t="s">
        <v>869</v>
      </c>
      <c r="CH621" s="81" t="s">
        <v>870</v>
      </c>
      <c r="CI621" s="81">
        <v>12</v>
      </c>
      <c r="CJ621" s="81" t="s">
        <v>436</v>
      </c>
      <c r="CK621" s="81" t="s">
        <v>1164</v>
      </c>
      <c r="CL621" s="81">
        <v>1121</v>
      </c>
      <c r="CN621" s="81" t="s">
        <v>847</v>
      </c>
      <c r="CO621" s="81" t="s">
        <v>848</v>
      </c>
      <c r="CP621" s="81">
        <v>6</v>
      </c>
      <c r="CQ621" s="81" t="s">
        <v>529</v>
      </c>
      <c r="CR621" s="81" t="s">
        <v>1100</v>
      </c>
      <c r="CS621" s="81">
        <v>1027</v>
      </c>
      <c r="CU621" s="136" t="s">
        <v>860</v>
      </c>
      <c r="CV621" s="136" t="s">
        <v>861</v>
      </c>
      <c r="CW621" s="137">
        <v>12</v>
      </c>
      <c r="CX621" s="136" t="s">
        <v>2152</v>
      </c>
      <c r="CY621" s="136" t="s">
        <v>2364</v>
      </c>
      <c r="CZ621" s="138">
        <v>1593</v>
      </c>
      <c r="DB621" s="136" t="s">
        <v>1015</v>
      </c>
      <c r="DC621" s="136" t="s">
        <v>1016</v>
      </c>
      <c r="DD621" s="137">
        <v>6</v>
      </c>
      <c r="DE621" s="136" t="s">
        <v>529</v>
      </c>
      <c r="DF621" s="136" t="s">
        <v>1199</v>
      </c>
      <c r="DG621" s="144">
        <v>1001</v>
      </c>
      <c r="DI621" s="136" t="s">
        <v>772</v>
      </c>
      <c r="DJ621" s="136" t="s">
        <v>773</v>
      </c>
      <c r="DK621" s="137">
        <v>4</v>
      </c>
      <c r="DL621" s="136" t="s">
        <v>529</v>
      </c>
      <c r="DM621" s="136" t="s">
        <v>1726</v>
      </c>
      <c r="DN621" s="144">
        <v>1373</v>
      </c>
    </row>
    <row r="622" spans="1:118" x14ac:dyDescent="0.25">
      <c r="A622" s="81" t="s">
        <v>733</v>
      </c>
      <c r="B622" s="81" t="s">
        <v>734</v>
      </c>
      <c r="C622" s="81">
        <v>4</v>
      </c>
      <c r="D622" s="81" t="s">
        <v>436</v>
      </c>
      <c r="E622" s="81" t="s">
        <v>1200</v>
      </c>
      <c r="F622" s="81">
        <v>1240</v>
      </c>
      <c r="H622" s="81" t="s">
        <v>816</v>
      </c>
      <c r="I622" s="81" t="s">
        <v>817</v>
      </c>
      <c r="J622" s="81">
        <v>8</v>
      </c>
      <c r="K622" s="81" t="s">
        <v>436</v>
      </c>
      <c r="L622" s="81" t="s">
        <v>1222</v>
      </c>
      <c r="M622" s="81">
        <v>1223</v>
      </c>
      <c r="O622" s="81" t="s">
        <v>745</v>
      </c>
      <c r="P622" s="81" t="s">
        <v>746</v>
      </c>
      <c r="Q622" s="81">
        <v>12</v>
      </c>
      <c r="R622" s="81" t="s">
        <v>436</v>
      </c>
      <c r="S622" s="81" t="s">
        <v>1892</v>
      </c>
      <c r="T622" s="81">
        <v>1402</v>
      </c>
      <c r="V622" s="81" t="s">
        <v>729</v>
      </c>
      <c r="W622" s="81" t="s">
        <v>730</v>
      </c>
      <c r="X622" s="81">
        <v>6</v>
      </c>
      <c r="Y622" s="81" t="s">
        <v>529</v>
      </c>
      <c r="Z622" s="81" t="s">
        <v>1168</v>
      </c>
      <c r="AA622" s="81">
        <v>1001</v>
      </c>
      <c r="AC622" s="81" t="s">
        <v>836</v>
      </c>
      <c r="AD622" s="81" t="s">
        <v>837</v>
      </c>
      <c r="AE622" s="81">
        <v>2</v>
      </c>
      <c r="AF622" s="81" t="s">
        <v>529</v>
      </c>
      <c r="AG622" s="81" t="s">
        <v>1681</v>
      </c>
      <c r="AH622" s="81">
        <v>1327</v>
      </c>
      <c r="AJ622" s="81" t="s">
        <v>816</v>
      </c>
      <c r="AK622" s="81" t="s">
        <v>817</v>
      </c>
      <c r="AL622" s="81">
        <v>4</v>
      </c>
      <c r="AM622" s="81" t="s">
        <v>529</v>
      </c>
      <c r="AN622" s="81" t="s">
        <v>1133</v>
      </c>
      <c r="AO622" s="81">
        <v>1023</v>
      </c>
      <c r="AQ622" s="81" t="s">
        <v>765</v>
      </c>
      <c r="AR622" s="81" t="s">
        <v>766</v>
      </c>
      <c r="AS622" s="81">
        <v>2</v>
      </c>
      <c r="AT622" s="81" t="s">
        <v>529</v>
      </c>
      <c r="AU622" s="81" t="s">
        <v>560</v>
      </c>
      <c r="AV622" s="81">
        <v>1530</v>
      </c>
      <c r="AX622" s="81" t="s">
        <v>873</v>
      </c>
      <c r="AY622" s="81" t="s">
        <v>874</v>
      </c>
      <c r="AZ622" s="81">
        <v>6</v>
      </c>
      <c r="BA622" s="81" t="s">
        <v>436</v>
      </c>
      <c r="BB622" s="81" t="s">
        <v>1148</v>
      </c>
      <c r="BC622" s="81">
        <v>1091</v>
      </c>
      <c r="BE622" s="81" t="s">
        <v>745</v>
      </c>
      <c r="BF622" s="81" t="s">
        <v>746</v>
      </c>
      <c r="BG622" s="81">
        <v>12</v>
      </c>
      <c r="BH622" s="81" t="s">
        <v>436</v>
      </c>
      <c r="BI622" s="81" t="s">
        <v>1136</v>
      </c>
      <c r="BJ622" s="81">
        <v>1313</v>
      </c>
      <c r="BL622" s="81" t="s">
        <v>816</v>
      </c>
      <c r="BM622" s="81" t="s">
        <v>817</v>
      </c>
      <c r="BN622" s="81">
        <v>30</v>
      </c>
      <c r="BO622" s="81" t="s">
        <v>529</v>
      </c>
      <c r="BP622" s="81" t="s">
        <v>1175</v>
      </c>
      <c r="BQ622" s="81">
        <v>1027</v>
      </c>
      <c r="BS622" s="81" t="s">
        <v>880</v>
      </c>
      <c r="BT622" s="81" t="s">
        <v>881</v>
      </c>
      <c r="BU622" s="81">
        <v>6</v>
      </c>
      <c r="BV622" s="81" t="s">
        <v>529</v>
      </c>
      <c r="BW622" s="81" t="s">
        <v>2190</v>
      </c>
      <c r="BX622" s="81">
        <v>1021</v>
      </c>
      <c r="BZ622" s="81" t="s">
        <v>737</v>
      </c>
      <c r="CA622" s="81" t="s">
        <v>738</v>
      </c>
      <c r="CB622" s="81">
        <v>2</v>
      </c>
      <c r="CC622" s="81" t="s">
        <v>436</v>
      </c>
      <c r="CD622" s="81" t="s">
        <v>1163</v>
      </c>
      <c r="CE622" s="81">
        <v>1186</v>
      </c>
      <c r="CG622" s="81" t="s">
        <v>772</v>
      </c>
      <c r="CH622" s="81" t="s">
        <v>773</v>
      </c>
      <c r="CI622" s="81">
        <v>12</v>
      </c>
      <c r="CJ622" s="81" t="s">
        <v>436</v>
      </c>
      <c r="CK622" s="81" t="s">
        <v>1164</v>
      </c>
      <c r="CL622" s="81">
        <v>1121</v>
      </c>
      <c r="CN622" s="81" t="s">
        <v>878</v>
      </c>
      <c r="CO622" s="81" t="s">
        <v>879</v>
      </c>
      <c r="CP622" s="81">
        <v>6</v>
      </c>
      <c r="CQ622" s="81" t="s">
        <v>529</v>
      </c>
      <c r="CR622" s="81" t="s">
        <v>1100</v>
      </c>
      <c r="CS622" s="81">
        <v>1027</v>
      </c>
      <c r="CU622" s="136" t="s">
        <v>727</v>
      </c>
      <c r="CV622" s="136" t="s">
        <v>728</v>
      </c>
      <c r="CW622" s="137">
        <v>6</v>
      </c>
      <c r="CX622" s="136" t="s">
        <v>529</v>
      </c>
      <c r="CY622" s="136" t="s">
        <v>1169</v>
      </c>
      <c r="CZ622" s="138">
        <v>1440</v>
      </c>
      <c r="DB622" s="136" t="s">
        <v>979</v>
      </c>
      <c r="DC622" s="136" t="s">
        <v>980</v>
      </c>
      <c r="DD622" s="137">
        <v>12</v>
      </c>
      <c r="DE622" s="136" t="s">
        <v>529</v>
      </c>
      <c r="DF622" s="136" t="s">
        <v>1203</v>
      </c>
      <c r="DG622" s="144">
        <v>1440</v>
      </c>
      <c r="DI622" s="136" t="s">
        <v>772</v>
      </c>
      <c r="DJ622" s="136" t="s">
        <v>773</v>
      </c>
      <c r="DK622" s="137">
        <v>4</v>
      </c>
      <c r="DL622" s="136" t="s">
        <v>436</v>
      </c>
      <c r="DM622" s="136" t="s">
        <v>1114</v>
      </c>
      <c r="DN622" s="144">
        <v>1011</v>
      </c>
    </row>
    <row r="623" spans="1:118" x14ac:dyDescent="0.25">
      <c r="A623" s="81" t="s">
        <v>832</v>
      </c>
      <c r="B623" s="81" t="s">
        <v>833</v>
      </c>
      <c r="C623" s="81">
        <v>4</v>
      </c>
      <c r="D623" s="81" t="s">
        <v>436</v>
      </c>
      <c r="E623" s="81" t="s">
        <v>1200</v>
      </c>
      <c r="F623" s="81">
        <v>1240</v>
      </c>
      <c r="H623" s="81" t="s">
        <v>864</v>
      </c>
      <c r="I623" s="81" t="s">
        <v>865</v>
      </c>
      <c r="J623" s="81">
        <v>8</v>
      </c>
      <c r="K623" s="81" t="s">
        <v>436</v>
      </c>
      <c r="L623" s="81" t="s">
        <v>1222</v>
      </c>
      <c r="M623" s="81">
        <v>1223</v>
      </c>
      <c r="O623" s="81" t="s">
        <v>768</v>
      </c>
      <c r="P623" s="81" t="s">
        <v>769</v>
      </c>
      <c r="Q623" s="81">
        <v>2</v>
      </c>
      <c r="R623" s="81" t="s">
        <v>436</v>
      </c>
      <c r="S623" s="81" t="s">
        <v>1892</v>
      </c>
      <c r="T623" s="81">
        <v>1402</v>
      </c>
      <c r="V623" s="81" t="s">
        <v>727</v>
      </c>
      <c r="W623" s="81" t="s">
        <v>728</v>
      </c>
      <c r="X623" s="81">
        <v>12</v>
      </c>
      <c r="Y623" s="81" t="s">
        <v>529</v>
      </c>
      <c r="Z623" s="81" t="s">
        <v>1168</v>
      </c>
      <c r="AA623" s="81">
        <v>1001</v>
      </c>
      <c r="AC623" s="81" t="s">
        <v>847</v>
      </c>
      <c r="AD623" s="81" t="s">
        <v>848</v>
      </c>
      <c r="AE623" s="81">
        <v>6</v>
      </c>
      <c r="AF623" s="81" t="s">
        <v>436</v>
      </c>
      <c r="AG623" s="81" t="s">
        <v>552</v>
      </c>
      <c r="AH623" s="81">
        <v>1116</v>
      </c>
      <c r="AJ623" s="81" t="s">
        <v>733</v>
      </c>
      <c r="AK623" s="81" t="s">
        <v>734</v>
      </c>
      <c r="AL623" s="81">
        <v>2</v>
      </c>
      <c r="AM623" s="81" t="s">
        <v>529</v>
      </c>
      <c r="AN623" s="81" t="s">
        <v>1133</v>
      </c>
      <c r="AO623" s="81">
        <v>1023</v>
      </c>
      <c r="AQ623" s="81" t="s">
        <v>830</v>
      </c>
      <c r="AR623" s="81" t="s">
        <v>831</v>
      </c>
      <c r="AS623" s="81">
        <v>2</v>
      </c>
      <c r="AT623" s="81" t="s">
        <v>529</v>
      </c>
      <c r="AU623" s="81" t="s">
        <v>560</v>
      </c>
      <c r="AV623" s="81">
        <v>1530</v>
      </c>
      <c r="AX623" s="81" t="s">
        <v>873</v>
      </c>
      <c r="AY623" s="81" t="s">
        <v>874</v>
      </c>
      <c r="AZ623" s="81">
        <v>4</v>
      </c>
      <c r="BA623" s="81" t="s">
        <v>436</v>
      </c>
      <c r="BB623" s="81" t="s">
        <v>1124</v>
      </c>
      <c r="BC623" s="81">
        <v>1013</v>
      </c>
      <c r="BE623" s="81" t="s">
        <v>860</v>
      </c>
      <c r="BF623" s="81" t="s">
        <v>861</v>
      </c>
      <c r="BG623" s="81">
        <v>4</v>
      </c>
      <c r="BH623" s="81" t="s">
        <v>436</v>
      </c>
      <c r="BI623" s="81" t="s">
        <v>1142</v>
      </c>
      <c r="BJ623" s="81">
        <v>1168</v>
      </c>
      <c r="BL623" s="81" t="s">
        <v>932</v>
      </c>
      <c r="BM623" s="81" t="s">
        <v>933</v>
      </c>
      <c r="BN623" s="81">
        <v>16</v>
      </c>
      <c r="BO623" s="81" t="s">
        <v>529</v>
      </c>
      <c r="BP623" s="81" t="s">
        <v>1175</v>
      </c>
      <c r="BQ623" s="81">
        <v>1027</v>
      </c>
      <c r="BS623" s="81" t="s">
        <v>765</v>
      </c>
      <c r="BT623" s="81" t="s">
        <v>766</v>
      </c>
      <c r="BU623" s="81">
        <v>6</v>
      </c>
      <c r="BV623" s="81" t="s">
        <v>529</v>
      </c>
      <c r="BW623" s="81" t="s">
        <v>1713</v>
      </c>
      <c r="BX623" s="81">
        <v>1145</v>
      </c>
      <c r="BZ623" s="81" t="s">
        <v>729</v>
      </c>
      <c r="CA623" s="81" t="s">
        <v>730</v>
      </c>
      <c r="CB623" s="81">
        <v>4</v>
      </c>
      <c r="CC623" s="81" t="s">
        <v>436</v>
      </c>
      <c r="CD623" s="81" t="s">
        <v>1163</v>
      </c>
      <c r="CE623" s="81">
        <v>1186</v>
      </c>
      <c r="CG623" s="81" t="s">
        <v>733</v>
      </c>
      <c r="CH623" s="81" t="s">
        <v>734</v>
      </c>
      <c r="CI623" s="81">
        <v>12</v>
      </c>
      <c r="CJ623" s="81" t="s">
        <v>436</v>
      </c>
      <c r="CK623" s="81" t="s">
        <v>1164</v>
      </c>
      <c r="CL623" s="81">
        <v>1121</v>
      </c>
      <c r="CN623" s="81" t="s">
        <v>1779</v>
      </c>
      <c r="CO623" s="81" t="s">
        <v>853</v>
      </c>
      <c r="CP623" s="81">
        <v>36</v>
      </c>
      <c r="CQ623" s="81" t="s">
        <v>529</v>
      </c>
      <c r="CR623" s="81" t="s">
        <v>1100</v>
      </c>
      <c r="CS623" s="81">
        <v>1027</v>
      </c>
      <c r="CU623" s="136" t="s">
        <v>729</v>
      </c>
      <c r="CV623" s="136" t="s">
        <v>730</v>
      </c>
      <c r="CW623" s="137">
        <v>4</v>
      </c>
      <c r="CX623" s="136" t="s">
        <v>529</v>
      </c>
      <c r="CY623" s="136" t="s">
        <v>1683</v>
      </c>
      <c r="CZ623" s="138">
        <v>1463</v>
      </c>
      <c r="DB623" s="136" t="s">
        <v>979</v>
      </c>
      <c r="DC623" s="136" t="s">
        <v>980</v>
      </c>
      <c r="DD623" s="137">
        <v>24</v>
      </c>
      <c r="DE623" s="136" t="s">
        <v>529</v>
      </c>
      <c r="DF623" s="136" t="s">
        <v>1199</v>
      </c>
      <c r="DG623" s="144">
        <v>1001</v>
      </c>
      <c r="DI623" s="136" t="s">
        <v>772</v>
      </c>
      <c r="DJ623" s="136" t="s">
        <v>773</v>
      </c>
      <c r="DK623" s="137">
        <v>7</v>
      </c>
      <c r="DL623" s="136" t="s">
        <v>2046</v>
      </c>
      <c r="DM623" s="136" t="s">
        <v>2425</v>
      </c>
      <c r="DN623" s="144">
        <v>1603</v>
      </c>
    </row>
    <row r="624" spans="1:118" x14ac:dyDescent="0.25">
      <c r="A624" s="81" t="s">
        <v>942</v>
      </c>
      <c r="B624" s="81" t="s">
        <v>943</v>
      </c>
      <c r="C624" s="81">
        <v>24</v>
      </c>
      <c r="D624" s="81" t="s">
        <v>436</v>
      </c>
      <c r="E624" s="81" t="s">
        <v>1200</v>
      </c>
      <c r="F624" s="81">
        <v>1240</v>
      </c>
      <c r="H624" s="81" t="s">
        <v>948</v>
      </c>
      <c r="I624" s="81" t="s">
        <v>985</v>
      </c>
      <c r="J624" s="81">
        <v>8</v>
      </c>
      <c r="K624" s="81" t="s">
        <v>436</v>
      </c>
      <c r="L624" s="81" t="s">
        <v>1222</v>
      </c>
      <c r="M624" s="81">
        <v>1223</v>
      </c>
      <c r="O624" s="81" t="s">
        <v>862</v>
      </c>
      <c r="P624" s="81" t="s">
        <v>863</v>
      </c>
      <c r="Q624" s="81">
        <v>4</v>
      </c>
      <c r="R624" s="81" t="s">
        <v>436</v>
      </c>
      <c r="S624" s="81" t="s">
        <v>1892</v>
      </c>
      <c r="T624" s="81">
        <v>1402</v>
      </c>
      <c r="V624" s="81" t="s">
        <v>785</v>
      </c>
      <c r="W624" s="81" t="s">
        <v>786</v>
      </c>
      <c r="X624" s="81">
        <v>12</v>
      </c>
      <c r="Y624" s="81" t="s">
        <v>437</v>
      </c>
      <c r="Z624" s="81" t="s">
        <v>1187</v>
      </c>
      <c r="AA624" s="81">
        <v>1003</v>
      </c>
      <c r="AC624" s="81" t="s">
        <v>878</v>
      </c>
      <c r="AD624" s="81" t="s">
        <v>879</v>
      </c>
      <c r="AE624" s="81">
        <v>6</v>
      </c>
      <c r="AF624" s="81" t="s">
        <v>436</v>
      </c>
      <c r="AG624" s="81" t="s">
        <v>552</v>
      </c>
      <c r="AH624" s="81">
        <v>1116</v>
      </c>
      <c r="AJ624" s="81" t="s">
        <v>891</v>
      </c>
      <c r="AK624" s="81" t="s">
        <v>892</v>
      </c>
      <c r="AL624" s="81">
        <v>12</v>
      </c>
      <c r="AM624" s="81" t="s">
        <v>529</v>
      </c>
      <c r="AN624" s="81" t="s">
        <v>1133</v>
      </c>
      <c r="AO624" s="81">
        <v>1023</v>
      </c>
      <c r="AQ624" s="81" t="s">
        <v>727</v>
      </c>
      <c r="AR624" s="81" t="s">
        <v>728</v>
      </c>
      <c r="AS624" s="81">
        <v>2</v>
      </c>
      <c r="AT624" s="81" t="s">
        <v>529</v>
      </c>
      <c r="AU624" s="81" t="s">
        <v>560</v>
      </c>
      <c r="AV624" s="81">
        <v>1530</v>
      </c>
      <c r="AX624" s="81" t="s">
        <v>873</v>
      </c>
      <c r="AY624" s="81" t="s">
        <v>874</v>
      </c>
      <c r="AZ624" s="81">
        <v>8</v>
      </c>
      <c r="BA624" s="81" t="s">
        <v>529</v>
      </c>
      <c r="BB624" s="81" t="s">
        <v>1175</v>
      </c>
      <c r="BC624" s="81">
        <v>1027</v>
      </c>
      <c r="BE624" s="81" t="s">
        <v>862</v>
      </c>
      <c r="BF624" s="81" t="s">
        <v>863</v>
      </c>
      <c r="BG624" s="81">
        <v>4</v>
      </c>
      <c r="BH624" s="81" t="s">
        <v>436</v>
      </c>
      <c r="BI624" s="81" t="s">
        <v>1142</v>
      </c>
      <c r="BJ624" s="81">
        <v>1168</v>
      </c>
      <c r="BL624" s="81" t="s">
        <v>954</v>
      </c>
      <c r="BM624" s="81" t="s">
        <v>955</v>
      </c>
      <c r="BN624" s="81">
        <v>24</v>
      </c>
      <c r="BO624" s="81" t="s">
        <v>529</v>
      </c>
      <c r="BP624" s="81" t="s">
        <v>1175</v>
      </c>
      <c r="BQ624" s="81">
        <v>1027</v>
      </c>
      <c r="BS624" s="81" t="s">
        <v>737</v>
      </c>
      <c r="BT624" s="81" t="s">
        <v>738</v>
      </c>
      <c r="BU624" s="81">
        <v>4</v>
      </c>
      <c r="BV624" s="81" t="s">
        <v>436</v>
      </c>
      <c r="BW624" s="81" t="s">
        <v>1124</v>
      </c>
      <c r="BX624" s="81">
        <v>1013</v>
      </c>
      <c r="BZ624" s="81" t="s">
        <v>2227</v>
      </c>
      <c r="CA624" s="81" t="s">
        <v>882</v>
      </c>
      <c r="CB624" s="81">
        <v>6</v>
      </c>
      <c r="CC624" s="81" t="s">
        <v>436</v>
      </c>
      <c r="CD624" s="81" t="s">
        <v>2070</v>
      </c>
      <c r="CE624" s="81">
        <v>1560</v>
      </c>
      <c r="CG624" s="81" t="s">
        <v>832</v>
      </c>
      <c r="CH624" s="81" t="s">
        <v>833</v>
      </c>
      <c r="CI624" s="81">
        <v>2</v>
      </c>
      <c r="CJ624" s="81" t="s">
        <v>436</v>
      </c>
      <c r="CK624" s="81" t="s">
        <v>1164</v>
      </c>
      <c r="CL624" s="81">
        <v>1121</v>
      </c>
      <c r="CN624" s="81" t="s">
        <v>2226</v>
      </c>
      <c r="CO624" s="81" t="s">
        <v>947</v>
      </c>
      <c r="CP624" s="81">
        <v>12</v>
      </c>
      <c r="CQ624" s="81" t="s">
        <v>529</v>
      </c>
      <c r="CR624" s="81" t="s">
        <v>1100</v>
      </c>
      <c r="CS624" s="81">
        <v>1027</v>
      </c>
      <c r="CU624" s="136" t="s">
        <v>845</v>
      </c>
      <c r="CV624" s="136" t="s">
        <v>846</v>
      </c>
      <c r="CW624" s="137">
        <v>24</v>
      </c>
      <c r="CX624" s="136" t="s">
        <v>1173</v>
      </c>
      <c r="CY624" s="136" t="s">
        <v>1174</v>
      </c>
      <c r="CZ624" s="138">
        <v>0</v>
      </c>
      <c r="DB624" s="136" t="s">
        <v>979</v>
      </c>
      <c r="DC624" s="136" t="s">
        <v>980</v>
      </c>
      <c r="DD624" s="137">
        <v>12</v>
      </c>
      <c r="DE624" s="136" t="s">
        <v>529</v>
      </c>
      <c r="DF624" s="136" t="s">
        <v>1886</v>
      </c>
      <c r="DG624" s="144">
        <v>1089</v>
      </c>
      <c r="DI624" s="136" t="s">
        <v>772</v>
      </c>
      <c r="DJ624" s="136" t="s">
        <v>773</v>
      </c>
      <c r="DK624" s="137">
        <v>6</v>
      </c>
      <c r="DL624" s="136" t="s">
        <v>436</v>
      </c>
      <c r="DM624" s="136" t="s">
        <v>1698</v>
      </c>
      <c r="DN624" s="144">
        <v>1251</v>
      </c>
    </row>
    <row r="625" spans="1:118" x14ac:dyDescent="0.25">
      <c r="A625" s="81" t="s">
        <v>994</v>
      </c>
      <c r="B625" s="81" t="s">
        <v>995</v>
      </c>
      <c r="C625" s="81">
        <v>12</v>
      </c>
      <c r="D625" s="81" t="s">
        <v>436</v>
      </c>
      <c r="E625" s="81" t="s">
        <v>1200</v>
      </c>
      <c r="F625" s="81">
        <v>1240</v>
      </c>
      <c r="H625" s="81" t="s">
        <v>847</v>
      </c>
      <c r="I625" s="81" t="s">
        <v>848</v>
      </c>
      <c r="J625" s="81">
        <v>6</v>
      </c>
      <c r="K625" s="81" t="s">
        <v>436</v>
      </c>
      <c r="L625" s="81" t="s">
        <v>1228</v>
      </c>
      <c r="M625" s="81">
        <v>1274</v>
      </c>
      <c r="O625" s="81" t="s">
        <v>743</v>
      </c>
      <c r="P625" s="81" t="s">
        <v>744</v>
      </c>
      <c r="Q625" s="81">
        <v>12</v>
      </c>
      <c r="R625" s="81" t="s">
        <v>436</v>
      </c>
      <c r="S625" s="81" t="s">
        <v>1239</v>
      </c>
      <c r="T625" s="81">
        <v>1070</v>
      </c>
      <c r="V625" s="81" t="s">
        <v>893</v>
      </c>
      <c r="W625" s="81" t="s">
        <v>894</v>
      </c>
      <c r="X625" s="81">
        <v>12</v>
      </c>
      <c r="Y625" s="81" t="s">
        <v>437</v>
      </c>
      <c r="Z625" s="81" t="s">
        <v>1187</v>
      </c>
      <c r="AA625" s="81">
        <v>1003</v>
      </c>
      <c r="AC625" s="81" t="s">
        <v>847</v>
      </c>
      <c r="AD625" s="81" t="s">
        <v>848</v>
      </c>
      <c r="AE625" s="81">
        <v>6</v>
      </c>
      <c r="AF625" s="81" t="s">
        <v>436</v>
      </c>
      <c r="AG625" s="81" t="s">
        <v>551</v>
      </c>
      <c r="AH625" s="81">
        <v>1518</v>
      </c>
      <c r="AJ625" s="81" t="s">
        <v>745</v>
      </c>
      <c r="AK625" s="81" t="s">
        <v>746</v>
      </c>
      <c r="AL625" s="81">
        <v>12</v>
      </c>
      <c r="AM625" s="81" t="s">
        <v>529</v>
      </c>
      <c r="AN625" s="81" t="s">
        <v>1133</v>
      </c>
      <c r="AO625" s="81">
        <v>1023</v>
      </c>
      <c r="AQ625" s="81" t="s">
        <v>830</v>
      </c>
      <c r="AR625" s="81" t="s">
        <v>831</v>
      </c>
      <c r="AS625" s="81">
        <v>6</v>
      </c>
      <c r="AT625" s="81" t="s">
        <v>436</v>
      </c>
      <c r="AU625" s="81" t="s">
        <v>559</v>
      </c>
      <c r="AV625" s="81">
        <v>1529</v>
      </c>
      <c r="AX625" s="81" t="s">
        <v>873</v>
      </c>
      <c r="AY625" s="81" t="s">
        <v>874</v>
      </c>
      <c r="AZ625" s="81">
        <v>4</v>
      </c>
      <c r="BA625" s="81" t="s">
        <v>529</v>
      </c>
      <c r="BB625" s="81" t="s">
        <v>1139</v>
      </c>
      <c r="BC625" s="81">
        <v>1027</v>
      </c>
      <c r="BE625" s="81" t="s">
        <v>880</v>
      </c>
      <c r="BF625" s="81" t="s">
        <v>881</v>
      </c>
      <c r="BG625" s="81">
        <v>4</v>
      </c>
      <c r="BH625" s="81" t="s">
        <v>436</v>
      </c>
      <c r="BI625" s="81" t="s">
        <v>1142</v>
      </c>
      <c r="BJ625" s="81">
        <v>1168</v>
      </c>
      <c r="BL625" s="81" t="s">
        <v>727</v>
      </c>
      <c r="BM625" s="81" t="s">
        <v>728</v>
      </c>
      <c r="BN625" s="81">
        <v>10</v>
      </c>
      <c r="BO625" s="81" t="s">
        <v>529</v>
      </c>
      <c r="BP625" s="81" t="s">
        <v>1139</v>
      </c>
      <c r="BQ625" s="81">
        <v>1027</v>
      </c>
      <c r="BS625" s="81" t="s">
        <v>737</v>
      </c>
      <c r="BT625" s="81" t="s">
        <v>738</v>
      </c>
      <c r="BU625" s="81">
        <v>2</v>
      </c>
      <c r="BV625" s="81" t="s">
        <v>436</v>
      </c>
      <c r="BW625" s="81" t="s">
        <v>2059</v>
      </c>
      <c r="BX625" s="81">
        <v>1551</v>
      </c>
      <c r="BZ625" s="81" t="s">
        <v>2230</v>
      </c>
      <c r="CA625" s="81" t="s">
        <v>866</v>
      </c>
      <c r="CB625" s="81">
        <v>6</v>
      </c>
      <c r="CC625" s="81" t="s">
        <v>436</v>
      </c>
      <c r="CD625" s="81" t="s">
        <v>2070</v>
      </c>
      <c r="CE625" s="81">
        <v>1560</v>
      </c>
      <c r="CG625" s="81" t="s">
        <v>729</v>
      </c>
      <c r="CH625" s="81" t="s">
        <v>730</v>
      </c>
      <c r="CI625" s="81">
        <v>2</v>
      </c>
      <c r="CJ625" s="81" t="s">
        <v>436</v>
      </c>
      <c r="CK625" s="81" t="s">
        <v>1164</v>
      </c>
      <c r="CL625" s="81">
        <v>1121</v>
      </c>
      <c r="CN625" s="81" t="s">
        <v>2228</v>
      </c>
      <c r="CO625" s="81" t="s">
        <v>925</v>
      </c>
      <c r="CP625" s="81">
        <v>12</v>
      </c>
      <c r="CQ625" s="81" t="s">
        <v>529</v>
      </c>
      <c r="CR625" s="81" t="s">
        <v>1100</v>
      </c>
      <c r="CS625" s="81">
        <v>1027</v>
      </c>
      <c r="CU625" s="136" t="s">
        <v>772</v>
      </c>
      <c r="CV625" s="136" t="s">
        <v>773</v>
      </c>
      <c r="CW625" s="137">
        <v>12</v>
      </c>
      <c r="CX625" s="136" t="s">
        <v>436</v>
      </c>
      <c r="CY625" s="136" t="s">
        <v>2221</v>
      </c>
      <c r="CZ625" s="138">
        <v>1392</v>
      </c>
      <c r="DB625" s="136" t="s">
        <v>979</v>
      </c>
      <c r="DC625" s="136" t="s">
        <v>980</v>
      </c>
      <c r="DD625" s="137">
        <v>12</v>
      </c>
      <c r="DE625" s="136" t="s">
        <v>436</v>
      </c>
      <c r="DF625" s="136" t="s">
        <v>2221</v>
      </c>
      <c r="DG625" s="144">
        <v>1392</v>
      </c>
      <c r="DI625" s="136" t="s">
        <v>772</v>
      </c>
      <c r="DJ625" s="136" t="s">
        <v>773</v>
      </c>
      <c r="DK625" s="137">
        <v>4</v>
      </c>
      <c r="DL625" s="136" t="s">
        <v>436</v>
      </c>
      <c r="DM625" s="136" t="s">
        <v>1827</v>
      </c>
      <c r="DN625" s="144">
        <v>1244</v>
      </c>
    </row>
    <row r="626" spans="1:118" x14ac:dyDescent="0.25">
      <c r="A626" s="81" t="s">
        <v>852</v>
      </c>
      <c r="B626" s="81" t="s">
        <v>853</v>
      </c>
      <c r="C626" s="81">
        <v>24</v>
      </c>
      <c r="D626" s="81" t="s">
        <v>436</v>
      </c>
      <c r="E626" s="81" t="s">
        <v>1200</v>
      </c>
      <c r="F626" s="81">
        <v>1240</v>
      </c>
      <c r="H626" s="81" t="s">
        <v>804</v>
      </c>
      <c r="I626" s="81" t="s">
        <v>805</v>
      </c>
      <c r="J626" s="81">
        <v>12</v>
      </c>
      <c r="K626" s="81" t="s">
        <v>436</v>
      </c>
      <c r="L626" s="81" t="s">
        <v>1228</v>
      </c>
      <c r="M626" s="81">
        <v>1274</v>
      </c>
      <c r="O626" s="81" t="s">
        <v>804</v>
      </c>
      <c r="P626" s="81" t="s">
        <v>805</v>
      </c>
      <c r="Q626" s="81">
        <v>12</v>
      </c>
      <c r="R626" s="81" t="s">
        <v>436</v>
      </c>
      <c r="S626" s="81" t="s">
        <v>1239</v>
      </c>
      <c r="T626" s="81">
        <v>1070</v>
      </c>
      <c r="V626" s="81" t="s">
        <v>2323</v>
      </c>
      <c r="W626" s="81" t="s">
        <v>851</v>
      </c>
      <c r="X626" s="81">
        <v>2</v>
      </c>
      <c r="Y626" s="81" t="s">
        <v>437</v>
      </c>
      <c r="Z626" s="81" t="s">
        <v>1187</v>
      </c>
      <c r="AA626" s="81">
        <v>1003</v>
      </c>
      <c r="AC626" s="81" t="s">
        <v>878</v>
      </c>
      <c r="AD626" s="81" t="s">
        <v>879</v>
      </c>
      <c r="AE626" s="81">
        <v>6</v>
      </c>
      <c r="AF626" s="81" t="s">
        <v>436</v>
      </c>
      <c r="AG626" s="81" t="s">
        <v>551</v>
      </c>
      <c r="AH626" s="81">
        <v>1518</v>
      </c>
      <c r="AJ626" s="81" t="s">
        <v>826</v>
      </c>
      <c r="AK626" s="81" t="s">
        <v>827</v>
      </c>
      <c r="AL626" s="81">
        <v>2</v>
      </c>
      <c r="AM626" s="81" t="s">
        <v>529</v>
      </c>
      <c r="AN626" s="81" t="s">
        <v>1133</v>
      </c>
      <c r="AO626" s="81">
        <v>1023</v>
      </c>
      <c r="AQ626" s="81" t="s">
        <v>849</v>
      </c>
      <c r="AR626" s="81" t="s">
        <v>850</v>
      </c>
      <c r="AS626" s="81">
        <v>6</v>
      </c>
      <c r="AT626" s="81" t="s">
        <v>436</v>
      </c>
      <c r="AU626" s="81" t="s">
        <v>559</v>
      </c>
      <c r="AV626" s="81">
        <v>1529</v>
      </c>
      <c r="AX626" s="81" t="s">
        <v>873</v>
      </c>
      <c r="AY626" s="81" t="s">
        <v>874</v>
      </c>
      <c r="AZ626" s="81">
        <v>24</v>
      </c>
      <c r="BA626" s="81" t="s">
        <v>1173</v>
      </c>
      <c r="BB626" s="81" t="s">
        <v>1174</v>
      </c>
      <c r="BC626" s="81">
        <v>0</v>
      </c>
      <c r="BE626" s="81" t="s">
        <v>768</v>
      </c>
      <c r="BF626" s="81" t="s">
        <v>769</v>
      </c>
      <c r="BG626" s="81">
        <v>4</v>
      </c>
      <c r="BH626" s="81" t="s">
        <v>436</v>
      </c>
      <c r="BI626" s="81" t="s">
        <v>1142</v>
      </c>
      <c r="BJ626" s="81">
        <v>1168</v>
      </c>
      <c r="BL626" s="81" t="s">
        <v>733</v>
      </c>
      <c r="BM626" s="81" t="s">
        <v>734</v>
      </c>
      <c r="BN626" s="81">
        <v>20</v>
      </c>
      <c r="BO626" s="81" t="s">
        <v>529</v>
      </c>
      <c r="BP626" s="81" t="s">
        <v>1175</v>
      </c>
      <c r="BQ626" s="81">
        <v>1027</v>
      </c>
      <c r="BS626" s="81" t="s">
        <v>737</v>
      </c>
      <c r="BT626" s="81" t="s">
        <v>738</v>
      </c>
      <c r="BU626" s="81">
        <v>2</v>
      </c>
      <c r="BV626" s="81" t="s">
        <v>436</v>
      </c>
      <c r="BW626" s="81" t="s">
        <v>551</v>
      </c>
      <c r="BX626" s="81">
        <v>1518</v>
      </c>
      <c r="BZ626" s="81" t="s">
        <v>2263</v>
      </c>
      <c r="CA626" s="81" t="s">
        <v>877</v>
      </c>
      <c r="CB626" s="81">
        <v>6</v>
      </c>
      <c r="CC626" s="81" t="s">
        <v>436</v>
      </c>
      <c r="CD626" s="81" t="s">
        <v>2070</v>
      </c>
      <c r="CE626" s="81">
        <v>1560</v>
      </c>
      <c r="CG626" s="81" t="s">
        <v>942</v>
      </c>
      <c r="CH626" s="81" t="s">
        <v>943</v>
      </c>
      <c r="CI626" s="81">
        <v>12</v>
      </c>
      <c r="CJ626" s="81" t="s">
        <v>436</v>
      </c>
      <c r="CK626" s="81" t="s">
        <v>1164</v>
      </c>
      <c r="CL626" s="81">
        <v>1121</v>
      </c>
      <c r="CN626" s="81" t="s">
        <v>2264</v>
      </c>
      <c r="CO626" s="81" t="s">
        <v>896</v>
      </c>
      <c r="CP626" s="81">
        <v>12</v>
      </c>
      <c r="CQ626" s="81" t="s">
        <v>529</v>
      </c>
      <c r="CR626" s="81" t="s">
        <v>1100</v>
      </c>
      <c r="CS626" s="81">
        <v>1027</v>
      </c>
      <c r="CU626" s="136" t="s">
        <v>867</v>
      </c>
      <c r="CV626" s="136" t="s">
        <v>868</v>
      </c>
      <c r="CW626" s="137">
        <v>12</v>
      </c>
      <c r="CX626" s="136" t="s">
        <v>2152</v>
      </c>
      <c r="CY626" s="136" t="s">
        <v>2364</v>
      </c>
      <c r="CZ626" s="138">
        <v>1593</v>
      </c>
      <c r="DB626" s="136" t="s">
        <v>979</v>
      </c>
      <c r="DC626" s="136" t="s">
        <v>980</v>
      </c>
      <c r="DD626" s="137">
        <v>6</v>
      </c>
      <c r="DE626" s="136" t="s">
        <v>436</v>
      </c>
      <c r="DF626" s="136" t="s">
        <v>2368</v>
      </c>
      <c r="DG626" s="144">
        <v>1597</v>
      </c>
      <c r="DI626" s="136" t="s">
        <v>772</v>
      </c>
      <c r="DJ626" s="136" t="s">
        <v>773</v>
      </c>
      <c r="DK626" s="137">
        <v>6</v>
      </c>
      <c r="DL626" s="136" t="s">
        <v>436</v>
      </c>
      <c r="DM626" s="136" t="s">
        <v>1110</v>
      </c>
      <c r="DN626" s="144">
        <v>1253</v>
      </c>
    </row>
    <row r="627" spans="1:118" x14ac:dyDescent="0.25">
      <c r="A627" s="81" t="s">
        <v>946</v>
      </c>
      <c r="B627" s="81" t="s">
        <v>947</v>
      </c>
      <c r="C627" s="81">
        <v>12</v>
      </c>
      <c r="D627" s="81" t="s">
        <v>436</v>
      </c>
      <c r="E627" s="81" t="s">
        <v>1200</v>
      </c>
      <c r="F627" s="81">
        <v>1240</v>
      </c>
      <c r="H627" s="81" t="s">
        <v>816</v>
      </c>
      <c r="I627" s="81" t="s">
        <v>817</v>
      </c>
      <c r="J627" s="81">
        <v>6</v>
      </c>
      <c r="K627" s="81" t="s">
        <v>436</v>
      </c>
      <c r="L627" s="81" t="s">
        <v>1228</v>
      </c>
      <c r="M627" s="81">
        <v>1274</v>
      </c>
      <c r="O627" s="81" t="s">
        <v>908</v>
      </c>
      <c r="P627" s="81" t="s">
        <v>909</v>
      </c>
      <c r="Q627" s="81">
        <v>12</v>
      </c>
      <c r="R627" s="81" t="s">
        <v>436</v>
      </c>
      <c r="S627" s="81" t="s">
        <v>1239</v>
      </c>
      <c r="T627" s="81">
        <v>1070</v>
      </c>
      <c r="V627" s="81" t="s">
        <v>910</v>
      </c>
      <c r="W627" s="81" t="s">
        <v>911</v>
      </c>
      <c r="X627" s="81">
        <v>2</v>
      </c>
      <c r="Y627" s="81" t="s">
        <v>437</v>
      </c>
      <c r="Z627" s="81" t="s">
        <v>1187</v>
      </c>
      <c r="AA627" s="81">
        <v>1003</v>
      </c>
      <c r="AC627" s="81" t="s">
        <v>2230</v>
      </c>
      <c r="AD627" s="81" t="s">
        <v>866</v>
      </c>
      <c r="AE627" s="81">
        <v>6</v>
      </c>
      <c r="AF627" s="81" t="s">
        <v>529</v>
      </c>
      <c r="AG627" s="81" t="s">
        <v>1700</v>
      </c>
      <c r="AH627" s="81">
        <v>1181</v>
      </c>
      <c r="AJ627" s="81" t="s">
        <v>2323</v>
      </c>
      <c r="AK627" s="81" t="s">
        <v>851</v>
      </c>
      <c r="AL627" s="81">
        <v>2</v>
      </c>
      <c r="AM627" s="81" t="s">
        <v>529</v>
      </c>
      <c r="AN627" s="81" t="s">
        <v>1133</v>
      </c>
      <c r="AO627" s="81">
        <v>1023</v>
      </c>
      <c r="AQ627" s="81" t="s">
        <v>733</v>
      </c>
      <c r="AR627" s="81" t="s">
        <v>734</v>
      </c>
      <c r="AS627" s="81">
        <v>14</v>
      </c>
      <c r="AT627" s="81" t="s">
        <v>436</v>
      </c>
      <c r="AU627" s="81" t="s">
        <v>559</v>
      </c>
      <c r="AV627" s="81">
        <v>1529</v>
      </c>
      <c r="AX627" s="81" t="s">
        <v>873</v>
      </c>
      <c r="AY627" s="81" t="s">
        <v>874</v>
      </c>
      <c r="AZ627" s="81">
        <v>4</v>
      </c>
      <c r="BA627" s="81" t="s">
        <v>529</v>
      </c>
      <c r="BB627" s="81" t="s">
        <v>1732</v>
      </c>
      <c r="BC627" s="81">
        <v>1086</v>
      </c>
      <c r="BE627" s="81" t="s">
        <v>770</v>
      </c>
      <c r="BF627" s="81" t="s">
        <v>771</v>
      </c>
      <c r="BG627" s="81">
        <v>8</v>
      </c>
      <c r="BH627" s="81" t="s">
        <v>436</v>
      </c>
      <c r="BI627" s="81" t="s">
        <v>1142</v>
      </c>
      <c r="BJ627" s="81">
        <v>1168</v>
      </c>
      <c r="BL627" s="81" t="s">
        <v>832</v>
      </c>
      <c r="BM627" s="81" t="s">
        <v>833</v>
      </c>
      <c r="BN627" s="81">
        <v>8</v>
      </c>
      <c r="BO627" s="81" t="s">
        <v>529</v>
      </c>
      <c r="BP627" s="81" t="s">
        <v>1175</v>
      </c>
      <c r="BQ627" s="81">
        <v>1027</v>
      </c>
      <c r="BS627" s="81" t="s">
        <v>904</v>
      </c>
      <c r="BT627" s="81" t="s">
        <v>905</v>
      </c>
      <c r="BU627" s="81">
        <v>10</v>
      </c>
      <c r="BV627" s="81" t="s">
        <v>529</v>
      </c>
      <c r="BW627" s="81" t="s">
        <v>2190</v>
      </c>
      <c r="BX627" s="81">
        <v>1021</v>
      </c>
      <c r="BZ627" s="81" t="s">
        <v>871</v>
      </c>
      <c r="CA627" s="81" t="s">
        <v>872</v>
      </c>
      <c r="CB627" s="81">
        <v>6</v>
      </c>
      <c r="CC627" s="81" t="s">
        <v>436</v>
      </c>
      <c r="CD627" s="81" t="s">
        <v>2070</v>
      </c>
      <c r="CE627" s="81">
        <v>1560</v>
      </c>
      <c r="CG627" s="81" t="s">
        <v>852</v>
      </c>
      <c r="CH627" s="81" t="s">
        <v>853</v>
      </c>
      <c r="CI627" s="81">
        <v>12</v>
      </c>
      <c r="CJ627" s="81" t="s">
        <v>436</v>
      </c>
      <c r="CK627" s="81" t="s">
        <v>1164</v>
      </c>
      <c r="CL627" s="81">
        <v>1121</v>
      </c>
      <c r="CN627" s="81" t="s">
        <v>745</v>
      </c>
      <c r="CO627" s="81" t="s">
        <v>746</v>
      </c>
      <c r="CP627" s="81">
        <v>84</v>
      </c>
      <c r="CQ627" s="81" t="s">
        <v>529</v>
      </c>
      <c r="CR627" s="81" t="s">
        <v>1100</v>
      </c>
      <c r="CS627" s="81">
        <v>1027</v>
      </c>
      <c r="CU627" s="136" t="s">
        <v>2260</v>
      </c>
      <c r="CV627" s="136" t="s">
        <v>2304</v>
      </c>
      <c r="CW627" s="137">
        <v>12</v>
      </c>
      <c r="CX627" s="136" t="s">
        <v>436</v>
      </c>
      <c r="CY627" s="136" t="s">
        <v>2221</v>
      </c>
      <c r="CZ627" s="138">
        <v>1392</v>
      </c>
      <c r="DB627" s="136" t="s">
        <v>979</v>
      </c>
      <c r="DC627" s="136" t="s">
        <v>980</v>
      </c>
      <c r="DD627" s="137">
        <v>12</v>
      </c>
      <c r="DE627" s="136" t="s">
        <v>529</v>
      </c>
      <c r="DF627" s="136" t="s">
        <v>1199</v>
      </c>
      <c r="DG627" s="144">
        <v>1001</v>
      </c>
      <c r="DI627" s="136" t="s">
        <v>772</v>
      </c>
      <c r="DJ627" s="136" t="s">
        <v>773</v>
      </c>
      <c r="DK627" s="137">
        <v>6</v>
      </c>
      <c r="DL627" s="136" t="s">
        <v>529</v>
      </c>
      <c r="DM627" s="136" t="s">
        <v>1830</v>
      </c>
      <c r="DN627" s="144">
        <v>1028</v>
      </c>
    </row>
    <row r="628" spans="1:118" x14ac:dyDescent="0.25">
      <c r="A628" s="81" t="s">
        <v>924</v>
      </c>
      <c r="B628" s="81" t="s">
        <v>925</v>
      </c>
      <c r="C628" s="81">
        <v>12</v>
      </c>
      <c r="D628" s="81" t="s">
        <v>436</v>
      </c>
      <c r="E628" s="81" t="s">
        <v>1200</v>
      </c>
      <c r="F628" s="81">
        <v>1240</v>
      </c>
      <c r="H628" s="81" t="s">
        <v>776</v>
      </c>
      <c r="I628" s="81" t="s">
        <v>777</v>
      </c>
      <c r="J628" s="81">
        <v>4</v>
      </c>
      <c r="K628" s="81" t="s">
        <v>436</v>
      </c>
      <c r="L628" s="81" t="s">
        <v>1228</v>
      </c>
      <c r="M628" s="81">
        <v>1274</v>
      </c>
      <c r="O628" s="81" t="s">
        <v>1041</v>
      </c>
      <c r="P628" s="81" t="s">
        <v>1042</v>
      </c>
      <c r="Q628" s="81">
        <v>12</v>
      </c>
      <c r="R628" s="81" t="s">
        <v>436</v>
      </c>
      <c r="S628" s="81" t="s">
        <v>1239</v>
      </c>
      <c r="T628" s="81">
        <v>1070</v>
      </c>
      <c r="V628" s="81" t="s">
        <v>836</v>
      </c>
      <c r="W628" s="81" t="s">
        <v>837</v>
      </c>
      <c r="X628" s="81">
        <v>2</v>
      </c>
      <c r="Y628" s="81" t="s">
        <v>437</v>
      </c>
      <c r="Z628" s="81" t="s">
        <v>1187</v>
      </c>
      <c r="AA628" s="81">
        <v>1003</v>
      </c>
      <c r="AC628" s="81" t="s">
        <v>792</v>
      </c>
      <c r="AD628" s="81" t="s">
        <v>793</v>
      </c>
      <c r="AE628" s="81">
        <v>2</v>
      </c>
      <c r="AF628" s="81" t="s">
        <v>436</v>
      </c>
      <c r="AG628" s="81" t="s">
        <v>1152</v>
      </c>
      <c r="AH628" s="81">
        <v>1013</v>
      </c>
      <c r="AJ628" s="81" t="s">
        <v>2319</v>
      </c>
      <c r="AK628" s="81" t="s">
        <v>844</v>
      </c>
      <c r="AL628" s="81">
        <v>2</v>
      </c>
      <c r="AM628" s="81" t="s">
        <v>529</v>
      </c>
      <c r="AN628" s="81" t="s">
        <v>1133</v>
      </c>
      <c r="AO628" s="81">
        <v>1023</v>
      </c>
      <c r="AQ628" s="81" t="s">
        <v>852</v>
      </c>
      <c r="AR628" s="81" t="s">
        <v>853</v>
      </c>
      <c r="AS628" s="81">
        <v>12</v>
      </c>
      <c r="AT628" s="81" t="s">
        <v>436</v>
      </c>
      <c r="AU628" s="81" t="s">
        <v>559</v>
      </c>
      <c r="AV628" s="81">
        <v>1529</v>
      </c>
      <c r="AX628" s="81" t="s">
        <v>897</v>
      </c>
      <c r="AY628" s="81" t="s">
        <v>898</v>
      </c>
      <c r="AZ628" s="81">
        <v>1</v>
      </c>
      <c r="BA628" s="81" t="s">
        <v>436</v>
      </c>
      <c r="BB628" s="81" t="s">
        <v>2072</v>
      </c>
      <c r="BC628" s="81">
        <v>1562</v>
      </c>
      <c r="BE628" s="81" t="s">
        <v>816</v>
      </c>
      <c r="BF628" s="81" t="s">
        <v>817</v>
      </c>
      <c r="BG628" s="81">
        <v>4</v>
      </c>
      <c r="BH628" s="81" t="s">
        <v>436</v>
      </c>
      <c r="BI628" s="81" t="s">
        <v>1142</v>
      </c>
      <c r="BJ628" s="81">
        <v>1168</v>
      </c>
      <c r="BL628" s="81" t="s">
        <v>729</v>
      </c>
      <c r="BM628" s="81" t="s">
        <v>730</v>
      </c>
      <c r="BN628" s="81">
        <v>10</v>
      </c>
      <c r="BO628" s="81" t="s">
        <v>529</v>
      </c>
      <c r="BP628" s="81" t="s">
        <v>1139</v>
      </c>
      <c r="BQ628" s="81">
        <v>1027</v>
      </c>
      <c r="BS628" s="81" t="s">
        <v>838</v>
      </c>
      <c r="BT628" s="81" t="s">
        <v>839</v>
      </c>
      <c r="BU628" s="81">
        <v>10</v>
      </c>
      <c r="BV628" s="81" t="s">
        <v>529</v>
      </c>
      <c r="BW628" s="81" t="s">
        <v>2190</v>
      </c>
      <c r="BX628" s="81">
        <v>1021</v>
      </c>
      <c r="BZ628" s="81" t="s">
        <v>847</v>
      </c>
      <c r="CA628" s="81" t="s">
        <v>848</v>
      </c>
      <c r="CB628" s="81">
        <v>6</v>
      </c>
      <c r="CC628" s="81" t="s">
        <v>436</v>
      </c>
      <c r="CD628" s="81" t="s">
        <v>2070</v>
      </c>
      <c r="CE628" s="81">
        <v>1560</v>
      </c>
      <c r="CG628" s="81" t="s">
        <v>891</v>
      </c>
      <c r="CH628" s="81" t="s">
        <v>892</v>
      </c>
      <c r="CI628" s="81">
        <v>24</v>
      </c>
      <c r="CJ628" s="81" t="s">
        <v>436</v>
      </c>
      <c r="CK628" s="81" t="s">
        <v>1164</v>
      </c>
      <c r="CL628" s="81">
        <v>1121</v>
      </c>
      <c r="CN628" s="81" t="s">
        <v>747</v>
      </c>
      <c r="CO628" s="81" t="s">
        <v>748</v>
      </c>
      <c r="CP628" s="81">
        <v>24</v>
      </c>
      <c r="CQ628" s="81" t="s">
        <v>529</v>
      </c>
      <c r="CR628" s="81" t="s">
        <v>1100</v>
      </c>
      <c r="CS628" s="81">
        <v>1027</v>
      </c>
      <c r="CU628" s="136" t="s">
        <v>768</v>
      </c>
      <c r="CV628" s="136" t="s">
        <v>769</v>
      </c>
      <c r="CW628" s="137">
        <v>12</v>
      </c>
      <c r="CX628" s="136" t="s">
        <v>2152</v>
      </c>
      <c r="CY628" s="136" t="s">
        <v>2364</v>
      </c>
      <c r="CZ628" s="138">
        <v>1593</v>
      </c>
      <c r="DB628" s="136" t="s">
        <v>979</v>
      </c>
      <c r="DC628" s="136" t="s">
        <v>980</v>
      </c>
      <c r="DD628" s="137">
        <v>36</v>
      </c>
      <c r="DE628" s="136" t="s">
        <v>529</v>
      </c>
      <c r="DF628" s="136" t="s">
        <v>1199</v>
      </c>
      <c r="DG628" s="144">
        <v>1001</v>
      </c>
      <c r="DI628" s="136" t="s">
        <v>772</v>
      </c>
      <c r="DJ628" s="136" t="s">
        <v>773</v>
      </c>
      <c r="DK628" s="137">
        <v>4</v>
      </c>
      <c r="DL628" s="136" t="s">
        <v>529</v>
      </c>
      <c r="DM628" s="136" t="s">
        <v>1178</v>
      </c>
      <c r="DN628" s="144">
        <v>1431</v>
      </c>
    </row>
    <row r="629" spans="1:118" x14ac:dyDescent="0.25">
      <c r="A629" s="81" t="s">
        <v>895</v>
      </c>
      <c r="B629" s="81" t="s">
        <v>896</v>
      </c>
      <c r="C629" s="81">
        <v>24</v>
      </c>
      <c r="D629" s="81" t="s">
        <v>436</v>
      </c>
      <c r="E629" s="81" t="s">
        <v>1200</v>
      </c>
      <c r="F629" s="81">
        <v>1240</v>
      </c>
      <c r="H629" s="81" t="s">
        <v>733</v>
      </c>
      <c r="I629" s="81" t="s">
        <v>734</v>
      </c>
      <c r="J629" s="81">
        <v>4</v>
      </c>
      <c r="K629" s="81" t="s">
        <v>436</v>
      </c>
      <c r="L629" s="81" t="s">
        <v>1228</v>
      </c>
      <c r="M629" s="81">
        <v>1274</v>
      </c>
      <c r="O629" s="81" t="s">
        <v>1050</v>
      </c>
      <c r="P629" s="81" t="s">
        <v>1051</v>
      </c>
      <c r="Q629" s="81">
        <v>1</v>
      </c>
      <c r="R629" s="81" t="s">
        <v>436</v>
      </c>
      <c r="S629" s="81" t="s">
        <v>1239</v>
      </c>
      <c r="T629" s="81">
        <v>1070</v>
      </c>
      <c r="V629" s="81" t="s">
        <v>899</v>
      </c>
      <c r="W629" s="81" t="s">
        <v>900</v>
      </c>
      <c r="X629" s="81">
        <v>2</v>
      </c>
      <c r="Y629" s="81" t="s">
        <v>437</v>
      </c>
      <c r="Z629" s="81" t="s">
        <v>1187</v>
      </c>
      <c r="AA629" s="81">
        <v>1003</v>
      </c>
      <c r="AC629" s="81" t="s">
        <v>802</v>
      </c>
      <c r="AD629" s="81" t="s">
        <v>803</v>
      </c>
      <c r="AE629" s="81">
        <v>2</v>
      </c>
      <c r="AF629" s="81" t="s">
        <v>436</v>
      </c>
      <c r="AG629" s="81" t="s">
        <v>1152</v>
      </c>
      <c r="AH629" s="81">
        <v>1013</v>
      </c>
      <c r="AJ629" s="81" t="s">
        <v>856</v>
      </c>
      <c r="AK629" s="81" t="s">
        <v>857</v>
      </c>
      <c r="AL629" s="81">
        <v>2</v>
      </c>
      <c r="AM629" s="81" t="s">
        <v>529</v>
      </c>
      <c r="AN629" s="81" t="s">
        <v>1133</v>
      </c>
      <c r="AO629" s="81">
        <v>1023</v>
      </c>
      <c r="AQ629" s="81" t="s">
        <v>772</v>
      </c>
      <c r="AR629" s="81" t="s">
        <v>773</v>
      </c>
      <c r="AS629" s="81">
        <v>4</v>
      </c>
      <c r="AT629" s="81" t="s">
        <v>436</v>
      </c>
      <c r="AU629" s="81" t="s">
        <v>1105</v>
      </c>
      <c r="AV629" s="81">
        <v>1186</v>
      </c>
      <c r="AX629" s="81" t="s">
        <v>897</v>
      </c>
      <c r="AY629" s="81" t="s">
        <v>898</v>
      </c>
      <c r="AZ629" s="81">
        <v>4</v>
      </c>
      <c r="BA629" s="81" t="s">
        <v>436</v>
      </c>
      <c r="BB629" s="81" t="s">
        <v>1762</v>
      </c>
      <c r="BC629" s="81">
        <v>1475</v>
      </c>
      <c r="BE629" s="81" t="s">
        <v>733</v>
      </c>
      <c r="BF629" s="81" t="s">
        <v>734</v>
      </c>
      <c r="BG629" s="81">
        <v>9</v>
      </c>
      <c r="BH629" s="81" t="s">
        <v>436</v>
      </c>
      <c r="BI629" s="81" t="s">
        <v>559</v>
      </c>
      <c r="BJ629" s="81">
        <v>1529</v>
      </c>
      <c r="BL629" s="81" t="s">
        <v>727</v>
      </c>
      <c r="BM629" s="81" t="s">
        <v>728</v>
      </c>
      <c r="BN629" s="81">
        <v>20</v>
      </c>
      <c r="BO629" s="81" t="s">
        <v>529</v>
      </c>
      <c r="BP629" s="81" t="s">
        <v>1175</v>
      </c>
      <c r="BQ629" s="81">
        <v>1027</v>
      </c>
      <c r="BS629" s="81" t="s">
        <v>729</v>
      </c>
      <c r="BT629" s="81" t="s">
        <v>730</v>
      </c>
      <c r="BU629" s="81">
        <v>4</v>
      </c>
      <c r="BV629" s="81" t="s">
        <v>436</v>
      </c>
      <c r="BW629" s="81" t="s">
        <v>1189</v>
      </c>
      <c r="BX629" s="81">
        <v>1262</v>
      </c>
      <c r="BZ629" s="81" t="s">
        <v>878</v>
      </c>
      <c r="CA629" s="81" t="s">
        <v>879</v>
      </c>
      <c r="CB629" s="81">
        <v>6</v>
      </c>
      <c r="CC629" s="81" t="s">
        <v>436</v>
      </c>
      <c r="CD629" s="81" t="s">
        <v>2070</v>
      </c>
      <c r="CE629" s="81">
        <v>1560</v>
      </c>
      <c r="CG629" s="81" t="s">
        <v>895</v>
      </c>
      <c r="CH629" s="81" t="s">
        <v>896</v>
      </c>
      <c r="CI629" s="81">
        <v>24</v>
      </c>
      <c r="CJ629" s="81" t="s">
        <v>436</v>
      </c>
      <c r="CK629" s="81" t="s">
        <v>1164</v>
      </c>
      <c r="CL629" s="81">
        <v>1121</v>
      </c>
      <c r="CN629" s="81" t="s">
        <v>908</v>
      </c>
      <c r="CO629" s="81" t="s">
        <v>909</v>
      </c>
      <c r="CP629" s="81">
        <v>24</v>
      </c>
      <c r="CQ629" s="81" t="s">
        <v>529</v>
      </c>
      <c r="CR629" s="81" t="s">
        <v>1100</v>
      </c>
      <c r="CS629" s="81">
        <v>1027</v>
      </c>
      <c r="CU629" s="136" t="s">
        <v>770</v>
      </c>
      <c r="CV629" s="136" t="s">
        <v>771</v>
      </c>
      <c r="CW629" s="137">
        <v>12</v>
      </c>
      <c r="CX629" s="136" t="s">
        <v>2152</v>
      </c>
      <c r="CY629" s="136" t="s">
        <v>2364</v>
      </c>
      <c r="CZ629" s="138">
        <v>1593</v>
      </c>
      <c r="DB629" s="136" t="s">
        <v>979</v>
      </c>
      <c r="DC629" s="136" t="s">
        <v>980</v>
      </c>
      <c r="DD629" s="137">
        <v>36</v>
      </c>
      <c r="DE629" s="136" t="s">
        <v>529</v>
      </c>
      <c r="DF629" s="136" t="s">
        <v>1199</v>
      </c>
      <c r="DG629" s="144">
        <v>1001</v>
      </c>
      <c r="DI629" s="136" t="s">
        <v>772</v>
      </c>
      <c r="DJ629" s="136" t="s">
        <v>773</v>
      </c>
      <c r="DK629" s="137">
        <v>4</v>
      </c>
      <c r="DL629" s="136" t="s">
        <v>437</v>
      </c>
      <c r="DM629" s="136" t="s">
        <v>1754</v>
      </c>
      <c r="DN629" s="144">
        <v>1180</v>
      </c>
    </row>
    <row r="630" spans="1:118" x14ac:dyDescent="0.25">
      <c r="A630" s="81" t="s">
        <v>804</v>
      </c>
      <c r="B630" s="81" t="s">
        <v>805</v>
      </c>
      <c r="C630" s="81">
        <v>12</v>
      </c>
      <c r="D630" s="81" t="s">
        <v>436</v>
      </c>
      <c r="E630" s="81" t="s">
        <v>1200</v>
      </c>
      <c r="F630" s="81">
        <v>1240</v>
      </c>
      <c r="H630" s="81" t="s">
        <v>873</v>
      </c>
      <c r="I630" s="81" t="s">
        <v>874</v>
      </c>
      <c r="J630" s="81">
        <v>6</v>
      </c>
      <c r="K630" s="81" t="s">
        <v>436</v>
      </c>
      <c r="L630" s="81" t="s">
        <v>1228</v>
      </c>
      <c r="M630" s="81">
        <v>1274</v>
      </c>
      <c r="O630" s="81" t="s">
        <v>932</v>
      </c>
      <c r="P630" s="81" t="s">
        <v>933</v>
      </c>
      <c r="Q630" s="81">
        <v>2</v>
      </c>
      <c r="R630" s="81" t="s">
        <v>436</v>
      </c>
      <c r="S630" s="81" t="s">
        <v>1239</v>
      </c>
      <c r="T630" s="81">
        <v>1070</v>
      </c>
      <c r="V630" s="81" t="s">
        <v>854</v>
      </c>
      <c r="W630" s="81" t="s">
        <v>855</v>
      </c>
      <c r="X630" s="81">
        <v>2</v>
      </c>
      <c r="Y630" s="81" t="s">
        <v>437</v>
      </c>
      <c r="Z630" s="81" t="s">
        <v>1187</v>
      </c>
      <c r="AA630" s="81">
        <v>1003</v>
      </c>
      <c r="AC630" s="81" t="s">
        <v>757</v>
      </c>
      <c r="AD630" s="81" t="s">
        <v>758</v>
      </c>
      <c r="AE630" s="81">
        <v>12</v>
      </c>
      <c r="AF630" s="81" t="s">
        <v>436</v>
      </c>
      <c r="AG630" s="81" t="s">
        <v>1686</v>
      </c>
      <c r="AH630" s="81">
        <v>1237</v>
      </c>
      <c r="AJ630" s="81" t="s">
        <v>2230</v>
      </c>
      <c r="AK630" s="81" t="s">
        <v>866</v>
      </c>
      <c r="AL630" s="81">
        <v>6</v>
      </c>
      <c r="AM630" s="81" t="s">
        <v>436</v>
      </c>
      <c r="AN630" s="81" t="s">
        <v>1134</v>
      </c>
      <c r="AO630" s="81">
        <v>1102</v>
      </c>
      <c r="AQ630" s="81" t="s">
        <v>816</v>
      </c>
      <c r="AR630" s="81" t="s">
        <v>817</v>
      </c>
      <c r="AS630" s="81">
        <v>6</v>
      </c>
      <c r="AT630" s="81" t="s">
        <v>436</v>
      </c>
      <c r="AU630" s="81" t="s">
        <v>1105</v>
      </c>
      <c r="AV630" s="81">
        <v>1186</v>
      </c>
      <c r="AX630" s="81" t="s">
        <v>897</v>
      </c>
      <c r="AY630" s="81" t="s">
        <v>898</v>
      </c>
      <c r="AZ630" s="81">
        <v>4</v>
      </c>
      <c r="BA630" s="81" t="s">
        <v>436</v>
      </c>
      <c r="BB630" s="81" t="s">
        <v>2318</v>
      </c>
      <c r="BC630" s="81">
        <v>1117</v>
      </c>
      <c r="BE630" s="81" t="s">
        <v>729</v>
      </c>
      <c r="BF630" s="81" t="s">
        <v>730</v>
      </c>
      <c r="BG630" s="81">
        <v>6</v>
      </c>
      <c r="BH630" s="81" t="s">
        <v>436</v>
      </c>
      <c r="BI630" s="81" t="s">
        <v>559</v>
      </c>
      <c r="BJ630" s="81">
        <v>1529</v>
      </c>
      <c r="BL630" s="81" t="s">
        <v>830</v>
      </c>
      <c r="BM630" s="81" t="s">
        <v>831</v>
      </c>
      <c r="BN630" s="81">
        <v>40</v>
      </c>
      <c r="BO630" s="81" t="s">
        <v>529</v>
      </c>
      <c r="BP630" s="81" t="s">
        <v>1175</v>
      </c>
      <c r="BQ630" s="81">
        <v>1027</v>
      </c>
      <c r="BS630" s="81" t="s">
        <v>832</v>
      </c>
      <c r="BT630" s="81" t="s">
        <v>833</v>
      </c>
      <c r="BU630" s="81">
        <v>4</v>
      </c>
      <c r="BV630" s="81" t="s">
        <v>436</v>
      </c>
      <c r="BW630" s="81" t="s">
        <v>1114</v>
      </c>
      <c r="BX630" s="81">
        <v>1011</v>
      </c>
      <c r="BZ630" s="81" t="s">
        <v>765</v>
      </c>
      <c r="CA630" s="81" t="s">
        <v>766</v>
      </c>
      <c r="CB630" s="81">
        <v>4</v>
      </c>
      <c r="CC630" s="81" t="s">
        <v>436</v>
      </c>
      <c r="CD630" s="81" t="s">
        <v>2070</v>
      </c>
      <c r="CE630" s="81">
        <v>1560</v>
      </c>
      <c r="CG630" s="81" t="s">
        <v>2319</v>
      </c>
      <c r="CH630" s="81" t="s">
        <v>844</v>
      </c>
      <c r="CI630" s="81">
        <v>2</v>
      </c>
      <c r="CJ630" s="81" t="s">
        <v>436</v>
      </c>
      <c r="CK630" s="81" t="s">
        <v>1164</v>
      </c>
      <c r="CL630" s="81">
        <v>1121</v>
      </c>
      <c r="CN630" s="81" t="s">
        <v>988</v>
      </c>
      <c r="CO630" s="81" t="s">
        <v>750</v>
      </c>
      <c r="CP630" s="81">
        <v>24</v>
      </c>
      <c r="CQ630" s="81" t="s">
        <v>529</v>
      </c>
      <c r="CR630" s="81" t="s">
        <v>1100</v>
      </c>
      <c r="CS630" s="81">
        <v>1027</v>
      </c>
      <c r="CU630" s="136" t="s">
        <v>849</v>
      </c>
      <c r="CV630" s="136" t="s">
        <v>850</v>
      </c>
      <c r="CW630" s="137">
        <v>12</v>
      </c>
      <c r="CX630" s="136" t="s">
        <v>2152</v>
      </c>
      <c r="CY630" s="136" t="s">
        <v>2364</v>
      </c>
      <c r="CZ630" s="138">
        <v>1593</v>
      </c>
      <c r="DB630" s="136" t="s">
        <v>960</v>
      </c>
      <c r="DC630" s="136" t="s">
        <v>961</v>
      </c>
      <c r="DD630" s="137">
        <v>12</v>
      </c>
      <c r="DE630" s="136" t="s">
        <v>529</v>
      </c>
      <c r="DF630" s="136" t="s">
        <v>1886</v>
      </c>
      <c r="DG630" s="144">
        <v>1089</v>
      </c>
      <c r="DI630" s="136" t="s">
        <v>772</v>
      </c>
      <c r="DJ630" s="136" t="s">
        <v>773</v>
      </c>
      <c r="DK630" s="137">
        <v>18</v>
      </c>
      <c r="DL630" s="136" t="s">
        <v>436</v>
      </c>
      <c r="DM630" s="136" t="s">
        <v>1148</v>
      </c>
      <c r="DN630" s="144">
        <v>1091</v>
      </c>
    </row>
    <row r="631" spans="1:118" x14ac:dyDescent="0.25">
      <c r="A631" s="81" t="s">
        <v>745</v>
      </c>
      <c r="B631" s="81" t="s">
        <v>746</v>
      </c>
      <c r="C631" s="81">
        <v>12</v>
      </c>
      <c r="D631" s="81" t="s">
        <v>436</v>
      </c>
      <c r="E631" s="81" t="s">
        <v>1200</v>
      </c>
      <c r="F631" s="81">
        <v>1240</v>
      </c>
      <c r="H631" s="81" t="s">
        <v>2269</v>
      </c>
      <c r="I631" s="81" t="s">
        <v>767</v>
      </c>
      <c r="J631" s="81">
        <v>4</v>
      </c>
      <c r="K631" s="81" t="s">
        <v>436</v>
      </c>
      <c r="L631" s="81" t="s">
        <v>1228</v>
      </c>
      <c r="M631" s="81">
        <v>1274</v>
      </c>
      <c r="O631" s="81" t="s">
        <v>1029</v>
      </c>
      <c r="P631" s="81" t="s">
        <v>1030</v>
      </c>
      <c r="Q631" s="81">
        <v>2</v>
      </c>
      <c r="R631" s="81" t="s">
        <v>436</v>
      </c>
      <c r="S631" s="81" t="s">
        <v>1239</v>
      </c>
      <c r="T631" s="81">
        <v>1070</v>
      </c>
      <c r="V631" s="81" t="s">
        <v>745</v>
      </c>
      <c r="W631" s="81" t="s">
        <v>746</v>
      </c>
      <c r="X631" s="81">
        <v>12</v>
      </c>
      <c r="Y631" s="81" t="s">
        <v>437</v>
      </c>
      <c r="Z631" s="81" t="s">
        <v>1187</v>
      </c>
      <c r="AA631" s="81">
        <v>1003</v>
      </c>
      <c r="AC631" s="81" t="s">
        <v>854</v>
      </c>
      <c r="AD631" s="81" t="s">
        <v>855</v>
      </c>
      <c r="AE631" s="81">
        <v>2</v>
      </c>
      <c r="AF631" s="81" t="s">
        <v>529</v>
      </c>
      <c r="AG631" s="81" t="s">
        <v>1157</v>
      </c>
      <c r="AH631" s="81">
        <v>1399</v>
      </c>
      <c r="AJ631" s="81" t="s">
        <v>2263</v>
      </c>
      <c r="AK631" s="81" t="s">
        <v>877</v>
      </c>
      <c r="AL631" s="81">
        <v>6</v>
      </c>
      <c r="AM631" s="81" t="s">
        <v>436</v>
      </c>
      <c r="AN631" s="81" t="s">
        <v>1134</v>
      </c>
      <c r="AO631" s="81">
        <v>1102</v>
      </c>
      <c r="AQ631" s="81" t="s">
        <v>729</v>
      </c>
      <c r="AR631" s="81" t="s">
        <v>730</v>
      </c>
      <c r="AS631" s="81">
        <v>2</v>
      </c>
      <c r="AT631" s="81" t="s">
        <v>436</v>
      </c>
      <c r="AU631" s="81" t="s">
        <v>1156</v>
      </c>
      <c r="AV631" s="81">
        <v>1070</v>
      </c>
      <c r="AX631" s="81" t="s">
        <v>897</v>
      </c>
      <c r="AY631" s="81" t="s">
        <v>898</v>
      </c>
      <c r="AZ631" s="81">
        <v>4</v>
      </c>
      <c r="BA631" s="81" t="s">
        <v>436</v>
      </c>
      <c r="BB631" s="81" t="s">
        <v>1137</v>
      </c>
      <c r="BC631" s="81">
        <v>1160</v>
      </c>
      <c r="BE631" s="81" t="s">
        <v>897</v>
      </c>
      <c r="BF631" s="81" t="s">
        <v>898</v>
      </c>
      <c r="BG631" s="81">
        <v>4</v>
      </c>
      <c r="BH631" s="81" t="s">
        <v>436</v>
      </c>
      <c r="BI631" s="81" t="s">
        <v>1138</v>
      </c>
      <c r="BJ631" s="81">
        <v>1060</v>
      </c>
      <c r="BL631" s="81" t="s">
        <v>737</v>
      </c>
      <c r="BM631" s="81" t="s">
        <v>738</v>
      </c>
      <c r="BN631" s="81">
        <v>12</v>
      </c>
      <c r="BO631" s="81" t="s">
        <v>529</v>
      </c>
      <c r="BP631" s="81" t="s">
        <v>1175</v>
      </c>
      <c r="BQ631" s="81">
        <v>1027</v>
      </c>
      <c r="BS631" s="81" t="s">
        <v>772</v>
      </c>
      <c r="BT631" s="81" t="s">
        <v>773</v>
      </c>
      <c r="BU631" s="81">
        <v>12</v>
      </c>
      <c r="BV631" s="81" t="s">
        <v>529</v>
      </c>
      <c r="BW631" s="81" t="s">
        <v>2190</v>
      </c>
      <c r="BX631" s="81">
        <v>1021</v>
      </c>
      <c r="BZ631" s="81" t="s">
        <v>772</v>
      </c>
      <c r="CA631" s="81" t="s">
        <v>773</v>
      </c>
      <c r="CB631" s="81">
        <v>4</v>
      </c>
      <c r="CC631" s="81" t="s">
        <v>436</v>
      </c>
      <c r="CD631" s="81" t="s">
        <v>2070</v>
      </c>
      <c r="CE631" s="81">
        <v>1560</v>
      </c>
      <c r="CG631" s="81" t="s">
        <v>889</v>
      </c>
      <c r="CH631" s="81" t="s">
        <v>890</v>
      </c>
      <c r="CI631" s="81">
        <v>2</v>
      </c>
      <c r="CJ631" s="81" t="s">
        <v>436</v>
      </c>
      <c r="CK631" s="81" t="s">
        <v>1164</v>
      </c>
      <c r="CL631" s="81">
        <v>1121</v>
      </c>
      <c r="CN631" s="81" t="s">
        <v>2323</v>
      </c>
      <c r="CO631" s="81" t="s">
        <v>851</v>
      </c>
      <c r="CP631" s="81">
        <v>2</v>
      </c>
      <c r="CQ631" s="81" t="s">
        <v>529</v>
      </c>
      <c r="CR631" s="81" t="s">
        <v>1157</v>
      </c>
      <c r="CS631" s="81">
        <v>1399</v>
      </c>
      <c r="CU631" s="136" t="s">
        <v>948</v>
      </c>
      <c r="CV631" s="136" t="s">
        <v>949</v>
      </c>
      <c r="CW631" s="137">
        <v>12</v>
      </c>
      <c r="CX631" s="136" t="s">
        <v>2152</v>
      </c>
      <c r="CY631" s="136" t="s">
        <v>2364</v>
      </c>
      <c r="CZ631" s="138">
        <v>1593</v>
      </c>
      <c r="DB631" s="136" t="s">
        <v>960</v>
      </c>
      <c r="DC631" s="136" t="s">
        <v>961</v>
      </c>
      <c r="DD631" s="137">
        <v>12</v>
      </c>
      <c r="DE631" s="136" t="s">
        <v>436</v>
      </c>
      <c r="DF631" s="136" t="s">
        <v>2221</v>
      </c>
      <c r="DG631" s="144">
        <v>1392</v>
      </c>
      <c r="DI631" s="136" t="s">
        <v>772</v>
      </c>
      <c r="DJ631" s="136" t="s">
        <v>773</v>
      </c>
      <c r="DK631" s="137">
        <v>4</v>
      </c>
      <c r="DL631" s="136" t="s">
        <v>436</v>
      </c>
      <c r="DM631" s="136" t="s">
        <v>2427</v>
      </c>
      <c r="DN631" s="144">
        <v>1604</v>
      </c>
    </row>
    <row r="632" spans="1:118" x14ac:dyDescent="0.25">
      <c r="A632" s="81" t="s">
        <v>908</v>
      </c>
      <c r="B632" s="81" t="s">
        <v>909</v>
      </c>
      <c r="C632" s="81">
        <v>24</v>
      </c>
      <c r="D632" s="81" t="s">
        <v>436</v>
      </c>
      <c r="E632" s="81" t="s">
        <v>1200</v>
      </c>
      <c r="F632" s="81">
        <v>1240</v>
      </c>
      <c r="H632" s="81" t="s">
        <v>770</v>
      </c>
      <c r="I632" s="81" t="s">
        <v>771</v>
      </c>
      <c r="J632" s="81">
        <v>6</v>
      </c>
      <c r="K632" s="81" t="s">
        <v>436</v>
      </c>
      <c r="L632" s="81" t="s">
        <v>1228</v>
      </c>
      <c r="M632" s="81">
        <v>1274</v>
      </c>
      <c r="O632" s="81" t="s">
        <v>1043</v>
      </c>
      <c r="P632" s="81" t="s">
        <v>1044</v>
      </c>
      <c r="Q632" s="81">
        <v>12</v>
      </c>
      <c r="R632" s="81" t="s">
        <v>529</v>
      </c>
      <c r="S632" s="81" t="s">
        <v>1211</v>
      </c>
      <c r="T632" s="81">
        <v>1063</v>
      </c>
      <c r="V632" s="81" t="s">
        <v>883</v>
      </c>
      <c r="W632" s="81" t="s">
        <v>884</v>
      </c>
      <c r="X632" s="81">
        <v>2</v>
      </c>
      <c r="Y632" s="81" t="s">
        <v>437</v>
      </c>
      <c r="Z632" s="81" t="s">
        <v>1187</v>
      </c>
      <c r="AA632" s="81">
        <v>1003</v>
      </c>
      <c r="AC632" s="81" t="s">
        <v>854</v>
      </c>
      <c r="AD632" s="81" t="s">
        <v>855</v>
      </c>
      <c r="AE632" s="81">
        <v>2</v>
      </c>
      <c r="AF632" s="81" t="s">
        <v>529</v>
      </c>
      <c r="AG632" s="81" t="s">
        <v>1681</v>
      </c>
      <c r="AH632" s="81">
        <v>1327</v>
      </c>
      <c r="AJ632" s="81" t="s">
        <v>847</v>
      </c>
      <c r="AK632" s="81" t="s">
        <v>848</v>
      </c>
      <c r="AL632" s="81">
        <v>6</v>
      </c>
      <c r="AM632" s="81" t="s">
        <v>436</v>
      </c>
      <c r="AN632" s="81" t="s">
        <v>1134</v>
      </c>
      <c r="AO632" s="81">
        <v>1102</v>
      </c>
      <c r="AQ632" s="81" t="s">
        <v>2323</v>
      </c>
      <c r="AR632" s="81" t="s">
        <v>851</v>
      </c>
      <c r="AS632" s="81">
        <v>2</v>
      </c>
      <c r="AT632" s="81" t="s">
        <v>436</v>
      </c>
      <c r="AU632" s="81" t="s">
        <v>1863</v>
      </c>
      <c r="AV632" s="81">
        <v>1273</v>
      </c>
      <c r="AX632" s="81" t="s">
        <v>897</v>
      </c>
      <c r="AY632" s="81" t="s">
        <v>898</v>
      </c>
      <c r="AZ632" s="81">
        <v>6</v>
      </c>
      <c r="BA632" s="81" t="s">
        <v>436</v>
      </c>
      <c r="BB632" s="81" t="s">
        <v>2107</v>
      </c>
      <c r="BC632" s="81">
        <v>1484</v>
      </c>
      <c r="BE632" s="81" t="s">
        <v>864</v>
      </c>
      <c r="BF632" s="81" t="s">
        <v>865</v>
      </c>
      <c r="BG632" s="81">
        <v>12</v>
      </c>
      <c r="BH632" s="81" t="s">
        <v>436</v>
      </c>
      <c r="BI632" s="81" t="s">
        <v>1138</v>
      </c>
      <c r="BJ632" s="81">
        <v>1060</v>
      </c>
      <c r="BL632" s="81" t="s">
        <v>729</v>
      </c>
      <c r="BM632" s="81" t="s">
        <v>730</v>
      </c>
      <c r="BN632" s="81">
        <v>67</v>
      </c>
      <c r="BO632" s="81" t="s">
        <v>529</v>
      </c>
      <c r="BP632" s="81" t="s">
        <v>1175</v>
      </c>
      <c r="BQ632" s="81">
        <v>1027</v>
      </c>
      <c r="BS632" s="81" t="s">
        <v>765</v>
      </c>
      <c r="BT632" s="81" t="s">
        <v>766</v>
      </c>
      <c r="BU632" s="81">
        <v>12</v>
      </c>
      <c r="BV632" s="81" t="s">
        <v>529</v>
      </c>
      <c r="BW632" s="81" t="s">
        <v>2190</v>
      </c>
      <c r="BX632" s="81">
        <v>1021</v>
      </c>
      <c r="BZ632" s="81" t="s">
        <v>948</v>
      </c>
      <c r="CA632" s="81" t="s">
        <v>949</v>
      </c>
      <c r="CB632" s="81">
        <v>4</v>
      </c>
      <c r="CC632" s="81" t="s">
        <v>436</v>
      </c>
      <c r="CD632" s="81" t="s">
        <v>2070</v>
      </c>
      <c r="CE632" s="81">
        <v>1560</v>
      </c>
      <c r="CG632" s="81" t="s">
        <v>757</v>
      </c>
      <c r="CH632" s="81" t="s">
        <v>758</v>
      </c>
      <c r="CI632" s="81">
        <v>12</v>
      </c>
      <c r="CJ632" s="81" t="s">
        <v>436</v>
      </c>
      <c r="CK632" s="81" t="s">
        <v>1124</v>
      </c>
      <c r="CL632" s="81">
        <v>1013</v>
      </c>
      <c r="CN632" s="81" t="s">
        <v>910</v>
      </c>
      <c r="CO632" s="81" t="s">
        <v>911</v>
      </c>
      <c r="CP632" s="81">
        <v>2</v>
      </c>
      <c r="CQ632" s="81" t="s">
        <v>529</v>
      </c>
      <c r="CR632" s="81" t="s">
        <v>1157</v>
      </c>
      <c r="CS632" s="81">
        <v>1399</v>
      </c>
      <c r="CU632" s="136" t="s">
        <v>906</v>
      </c>
      <c r="CV632" s="136" t="s">
        <v>907</v>
      </c>
      <c r="CW632" s="137">
        <v>12</v>
      </c>
      <c r="CX632" s="136" t="s">
        <v>2152</v>
      </c>
      <c r="CY632" s="136" t="s">
        <v>2364</v>
      </c>
      <c r="CZ632" s="138">
        <v>1593</v>
      </c>
      <c r="DB632" s="136" t="s">
        <v>960</v>
      </c>
      <c r="DC632" s="136" t="s">
        <v>961</v>
      </c>
      <c r="DD632" s="137">
        <v>12</v>
      </c>
      <c r="DE632" s="136" t="s">
        <v>529</v>
      </c>
      <c r="DF632" s="136" t="s">
        <v>1199</v>
      </c>
      <c r="DG632" s="144">
        <v>1001</v>
      </c>
      <c r="DI632" s="136" t="s">
        <v>772</v>
      </c>
      <c r="DJ632" s="136" t="s">
        <v>773</v>
      </c>
      <c r="DK632" s="137">
        <v>6</v>
      </c>
      <c r="DL632" s="136" t="s">
        <v>436</v>
      </c>
      <c r="DM632" s="136" t="s">
        <v>1143</v>
      </c>
      <c r="DN632" s="144">
        <v>1223</v>
      </c>
    </row>
    <row r="633" spans="1:118" x14ac:dyDescent="0.25">
      <c r="A633" s="81" t="s">
        <v>838</v>
      </c>
      <c r="B633" s="81" t="s">
        <v>839</v>
      </c>
      <c r="C633" s="81">
        <v>1</v>
      </c>
      <c r="D633" s="81" t="s">
        <v>436</v>
      </c>
      <c r="E633" s="81" t="s">
        <v>1200</v>
      </c>
      <c r="F633" s="81">
        <v>1240</v>
      </c>
      <c r="H633" s="81" t="s">
        <v>836</v>
      </c>
      <c r="I633" s="81" t="s">
        <v>837</v>
      </c>
      <c r="J633" s="81">
        <v>2</v>
      </c>
      <c r="K633" s="81" t="s">
        <v>436</v>
      </c>
      <c r="L633" s="81" t="s">
        <v>1097</v>
      </c>
      <c r="M633" s="81">
        <v>1392</v>
      </c>
      <c r="O633" s="81" t="s">
        <v>842</v>
      </c>
      <c r="P633" s="81" t="s">
        <v>843</v>
      </c>
      <c r="Q633" s="81">
        <v>1</v>
      </c>
      <c r="R633" s="81" t="s">
        <v>529</v>
      </c>
      <c r="S633" s="81" t="s">
        <v>1211</v>
      </c>
      <c r="T633" s="81">
        <v>1063</v>
      </c>
      <c r="V633" s="81" t="s">
        <v>858</v>
      </c>
      <c r="W633" s="81" t="s">
        <v>859</v>
      </c>
      <c r="X633" s="81">
        <v>2</v>
      </c>
      <c r="Y633" s="81" t="s">
        <v>437</v>
      </c>
      <c r="Z633" s="81" t="s">
        <v>1187</v>
      </c>
      <c r="AA633" s="81">
        <v>1003</v>
      </c>
      <c r="AC633" s="81" t="s">
        <v>2230</v>
      </c>
      <c r="AD633" s="81" t="s">
        <v>866</v>
      </c>
      <c r="AE633" s="81">
        <v>50</v>
      </c>
      <c r="AF633" s="81" t="s">
        <v>1173</v>
      </c>
      <c r="AG633" s="81" t="s">
        <v>1174</v>
      </c>
      <c r="AH633" s="81">
        <v>0</v>
      </c>
      <c r="AJ633" s="81" t="s">
        <v>729</v>
      </c>
      <c r="AK633" s="81" t="s">
        <v>730</v>
      </c>
      <c r="AL633" s="81">
        <v>4</v>
      </c>
      <c r="AM633" s="81" t="s">
        <v>436</v>
      </c>
      <c r="AN633" s="81" t="s">
        <v>1134</v>
      </c>
      <c r="AO633" s="81">
        <v>1102</v>
      </c>
      <c r="AQ633" s="81" t="s">
        <v>2319</v>
      </c>
      <c r="AR633" s="81" t="s">
        <v>844</v>
      </c>
      <c r="AS633" s="81">
        <v>2</v>
      </c>
      <c r="AT633" s="81" t="s">
        <v>436</v>
      </c>
      <c r="AU633" s="81" t="s">
        <v>1863</v>
      </c>
      <c r="AV633" s="81">
        <v>1273</v>
      </c>
      <c r="AX633" s="81" t="s">
        <v>897</v>
      </c>
      <c r="AY633" s="81" t="s">
        <v>898</v>
      </c>
      <c r="AZ633" s="81">
        <v>4</v>
      </c>
      <c r="BA633" s="81" t="s">
        <v>529</v>
      </c>
      <c r="BB633" s="81" t="s">
        <v>1712</v>
      </c>
      <c r="BC633" s="81">
        <v>1458</v>
      </c>
      <c r="BE633" s="81" t="s">
        <v>733</v>
      </c>
      <c r="BF633" s="81" t="s">
        <v>734</v>
      </c>
      <c r="BG633" s="81">
        <v>4</v>
      </c>
      <c r="BH633" s="81" t="s">
        <v>436</v>
      </c>
      <c r="BI633" s="81" t="s">
        <v>1138</v>
      </c>
      <c r="BJ633" s="81">
        <v>1060</v>
      </c>
      <c r="BL633" s="81" t="s">
        <v>847</v>
      </c>
      <c r="BM633" s="81" t="s">
        <v>848</v>
      </c>
      <c r="BN633" s="81">
        <v>12</v>
      </c>
      <c r="BO633" s="81" t="s">
        <v>436</v>
      </c>
      <c r="BP633" s="81" t="s">
        <v>1136</v>
      </c>
      <c r="BQ633" s="81">
        <v>1313</v>
      </c>
      <c r="BS633" s="81" t="s">
        <v>727</v>
      </c>
      <c r="BT633" s="81" t="s">
        <v>728</v>
      </c>
      <c r="BU633" s="81">
        <v>10</v>
      </c>
      <c r="BV633" s="81" t="s">
        <v>529</v>
      </c>
      <c r="BW633" s="81" t="s">
        <v>2190</v>
      </c>
      <c r="BX633" s="81">
        <v>1021</v>
      </c>
      <c r="BZ633" s="81" t="s">
        <v>816</v>
      </c>
      <c r="CA633" s="81" t="s">
        <v>817</v>
      </c>
      <c r="CB633" s="81">
        <v>4</v>
      </c>
      <c r="CC633" s="81" t="s">
        <v>436</v>
      </c>
      <c r="CD633" s="81" t="s">
        <v>2070</v>
      </c>
      <c r="CE633" s="81">
        <v>1560</v>
      </c>
      <c r="CG633" s="81" t="s">
        <v>869</v>
      </c>
      <c r="CH633" s="81" t="s">
        <v>870</v>
      </c>
      <c r="CI633" s="81">
        <v>12</v>
      </c>
      <c r="CJ633" s="81" t="s">
        <v>436</v>
      </c>
      <c r="CK633" s="81" t="s">
        <v>1124</v>
      </c>
      <c r="CL633" s="81">
        <v>1013</v>
      </c>
      <c r="CN633" s="81" t="s">
        <v>854</v>
      </c>
      <c r="CO633" s="81" t="s">
        <v>855</v>
      </c>
      <c r="CP633" s="81">
        <v>2</v>
      </c>
      <c r="CQ633" s="81" t="s">
        <v>529</v>
      </c>
      <c r="CR633" s="81" t="s">
        <v>1157</v>
      </c>
      <c r="CS633" s="81">
        <v>1399</v>
      </c>
      <c r="CU633" s="136" t="s">
        <v>810</v>
      </c>
      <c r="CV633" s="136" t="s">
        <v>811</v>
      </c>
      <c r="CW633" s="137">
        <v>12</v>
      </c>
      <c r="CX633" s="136" t="s">
        <v>2152</v>
      </c>
      <c r="CY633" s="136" t="s">
        <v>2364</v>
      </c>
      <c r="CZ633" s="138">
        <v>1593</v>
      </c>
      <c r="DB633" s="136" t="s">
        <v>990</v>
      </c>
      <c r="DC633" s="136" t="s">
        <v>991</v>
      </c>
      <c r="DD633" s="137">
        <v>1</v>
      </c>
      <c r="DE633" s="136" t="s">
        <v>436</v>
      </c>
      <c r="DF633" s="136" t="s">
        <v>1927</v>
      </c>
      <c r="DG633" s="144">
        <v>1228</v>
      </c>
      <c r="DI633" s="136" t="s">
        <v>772</v>
      </c>
      <c r="DJ633" s="136" t="s">
        <v>773</v>
      </c>
      <c r="DK633" s="137">
        <v>4</v>
      </c>
      <c r="DL633" s="136" t="s">
        <v>437</v>
      </c>
      <c r="DM633" s="136" t="s">
        <v>1184</v>
      </c>
      <c r="DN633" s="144">
        <v>1078</v>
      </c>
    </row>
    <row r="634" spans="1:118" x14ac:dyDescent="0.25">
      <c r="A634" s="81" t="s">
        <v>1026</v>
      </c>
      <c r="B634" s="81" t="s">
        <v>1027</v>
      </c>
      <c r="C634" s="81">
        <v>12</v>
      </c>
      <c r="D634" s="81" t="s">
        <v>436</v>
      </c>
      <c r="E634" s="81" t="s">
        <v>1678</v>
      </c>
      <c r="F634" s="81">
        <v>1237</v>
      </c>
      <c r="H634" s="81" t="s">
        <v>757</v>
      </c>
      <c r="I634" s="81" t="s">
        <v>758</v>
      </c>
      <c r="J634" s="81">
        <v>12</v>
      </c>
      <c r="K634" s="81" t="s">
        <v>436</v>
      </c>
      <c r="L634" s="81" t="s">
        <v>1097</v>
      </c>
      <c r="M634" s="81">
        <v>1392</v>
      </c>
      <c r="O634" s="81" t="s">
        <v>979</v>
      </c>
      <c r="P634" s="81" t="s">
        <v>980</v>
      </c>
      <c r="Q634" s="81">
        <v>12</v>
      </c>
      <c r="R634" s="81" t="s">
        <v>529</v>
      </c>
      <c r="S634" s="81" t="s">
        <v>1206</v>
      </c>
      <c r="T634" s="81">
        <v>1037</v>
      </c>
      <c r="V634" s="81" t="s">
        <v>858</v>
      </c>
      <c r="W634" s="81" t="s">
        <v>859</v>
      </c>
      <c r="X634" s="81">
        <v>2</v>
      </c>
      <c r="Y634" s="81" t="s">
        <v>437</v>
      </c>
      <c r="Z634" s="81" t="s">
        <v>1187</v>
      </c>
      <c r="AA634" s="81">
        <v>1003</v>
      </c>
      <c r="AC634" s="81" t="s">
        <v>2263</v>
      </c>
      <c r="AD634" s="81" t="s">
        <v>877</v>
      </c>
      <c r="AE634" s="81">
        <v>50</v>
      </c>
      <c r="AF634" s="81" t="s">
        <v>1173</v>
      </c>
      <c r="AG634" s="81" t="s">
        <v>1174</v>
      </c>
      <c r="AH634" s="81">
        <v>0</v>
      </c>
      <c r="AJ634" s="81" t="s">
        <v>743</v>
      </c>
      <c r="AK634" s="81" t="s">
        <v>744</v>
      </c>
      <c r="AL634" s="81">
        <v>12</v>
      </c>
      <c r="AM634" s="81" t="s">
        <v>436</v>
      </c>
      <c r="AN634" s="81" t="s">
        <v>1134</v>
      </c>
      <c r="AO634" s="81">
        <v>1102</v>
      </c>
      <c r="AQ634" s="81" t="s">
        <v>1036</v>
      </c>
      <c r="AR634" s="81" t="s">
        <v>1037</v>
      </c>
      <c r="AS634" s="81">
        <v>2</v>
      </c>
      <c r="AT634" s="81" t="s">
        <v>436</v>
      </c>
      <c r="AU634" s="81" t="s">
        <v>1863</v>
      </c>
      <c r="AV634" s="81">
        <v>1273</v>
      </c>
      <c r="AX634" s="81" t="s">
        <v>897</v>
      </c>
      <c r="AY634" s="81" t="s">
        <v>898</v>
      </c>
      <c r="AZ634" s="81">
        <v>12</v>
      </c>
      <c r="BA634" s="81" t="s">
        <v>529</v>
      </c>
      <c r="BB634" s="81" t="s">
        <v>1104</v>
      </c>
      <c r="BC634" s="81">
        <v>1037</v>
      </c>
      <c r="BE634" s="81" t="s">
        <v>832</v>
      </c>
      <c r="BF634" s="81" t="s">
        <v>833</v>
      </c>
      <c r="BG634" s="81">
        <v>4</v>
      </c>
      <c r="BH634" s="81" t="s">
        <v>436</v>
      </c>
      <c r="BI634" s="81" t="s">
        <v>1138</v>
      </c>
      <c r="BJ634" s="81">
        <v>1060</v>
      </c>
      <c r="BL634" s="81" t="s">
        <v>869</v>
      </c>
      <c r="BM634" s="81" t="s">
        <v>870</v>
      </c>
      <c r="BN634" s="81">
        <v>12</v>
      </c>
      <c r="BO634" s="81" t="s">
        <v>436</v>
      </c>
      <c r="BP634" s="81" t="s">
        <v>1123</v>
      </c>
      <c r="BQ634" s="81">
        <v>1392</v>
      </c>
      <c r="BS634" s="81" t="s">
        <v>729</v>
      </c>
      <c r="BT634" s="81" t="s">
        <v>730</v>
      </c>
      <c r="BU634" s="81">
        <v>6</v>
      </c>
      <c r="BV634" s="81" t="s">
        <v>437</v>
      </c>
      <c r="BW634" s="81" t="s">
        <v>2191</v>
      </c>
      <c r="BX634" s="81">
        <v>1247</v>
      </c>
      <c r="BZ634" s="81" t="s">
        <v>864</v>
      </c>
      <c r="CA634" s="81" t="s">
        <v>865</v>
      </c>
      <c r="CB634" s="81">
        <v>4</v>
      </c>
      <c r="CC634" s="81" t="s">
        <v>436</v>
      </c>
      <c r="CD634" s="81" t="s">
        <v>2070</v>
      </c>
      <c r="CE634" s="81">
        <v>1560</v>
      </c>
      <c r="CG634" s="81" t="s">
        <v>743</v>
      </c>
      <c r="CH634" s="81" t="s">
        <v>744</v>
      </c>
      <c r="CI634" s="81">
        <v>12</v>
      </c>
      <c r="CJ634" s="81" t="s">
        <v>436</v>
      </c>
      <c r="CK634" s="81" t="s">
        <v>1124</v>
      </c>
      <c r="CL634" s="81">
        <v>1013</v>
      </c>
      <c r="CN634" s="81" t="s">
        <v>856</v>
      </c>
      <c r="CO634" s="81" t="s">
        <v>857</v>
      </c>
      <c r="CP634" s="81">
        <v>2</v>
      </c>
      <c r="CQ634" s="81" t="s">
        <v>529</v>
      </c>
      <c r="CR634" s="81" t="s">
        <v>1157</v>
      </c>
      <c r="CS634" s="81">
        <v>1399</v>
      </c>
      <c r="CU634" s="136" t="s">
        <v>765</v>
      </c>
      <c r="CV634" s="136" t="s">
        <v>766</v>
      </c>
      <c r="CW634" s="137">
        <v>12</v>
      </c>
      <c r="CX634" s="136" t="s">
        <v>2152</v>
      </c>
      <c r="CY634" s="136" t="s">
        <v>2364</v>
      </c>
      <c r="CZ634" s="138">
        <v>1593</v>
      </c>
      <c r="DB634" s="136" t="s">
        <v>990</v>
      </c>
      <c r="DC634" s="136" t="s">
        <v>991</v>
      </c>
      <c r="DD634" s="137">
        <v>2</v>
      </c>
      <c r="DE634" s="136" t="s">
        <v>529</v>
      </c>
      <c r="DF634" s="136" t="s">
        <v>1162</v>
      </c>
      <c r="DG634" s="144">
        <v>1054</v>
      </c>
      <c r="DI634" s="136" t="s">
        <v>772</v>
      </c>
      <c r="DJ634" s="136" t="s">
        <v>773</v>
      </c>
      <c r="DK634" s="137">
        <v>12</v>
      </c>
      <c r="DL634" s="136" t="s">
        <v>437</v>
      </c>
      <c r="DM634" s="136" t="s">
        <v>1187</v>
      </c>
      <c r="DN634" s="144">
        <v>1003</v>
      </c>
    </row>
    <row r="635" spans="1:118" x14ac:dyDescent="0.25">
      <c r="A635" s="81" t="s">
        <v>965</v>
      </c>
      <c r="B635" s="81" t="s">
        <v>966</v>
      </c>
      <c r="C635" s="81">
        <v>24</v>
      </c>
      <c r="D635" s="81" t="s">
        <v>436</v>
      </c>
      <c r="E635" s="81" t="s">
        <v>1678</v>
      </c>
      <c r="F635" s="81">
        <v>1237</v>
      </c>
      <c r="H635" s="81" t="s">
        <v>973</v>
      </c>
      <c r="I635" s="81" t="s">
        <v>974</v>
      </c>
      <c r="J635" s="81">
        <v>12</v>
      </c>
      <c r="K635" s="81" t="s">
        <v>436</v>
      </c>
      <c r="L635" s="81" t="s">
        <v>1097</v>
      </c>
      <c r="M635" s="81">
        <v>1392</v>
      </c>
      <c r="O635" s="81" t="s">
        <v>867</v>
      </c>
      <c r="P635" s="81" t="s">
        <v>868</v>
      </c>
      <c r="Q635" s="81">
        <v>3</v>
      </c>
      <c r="R635" s="81" t="s">
        <v>529</v>
      </c>
      <c r="S635" s="81" t="s">
        <v>1206</v>
      </c>
      <c r="T635" s="81">
        <v>1037</v>
      </c>
      <c r="V635" s="81" t="s">
        <v>731</v>
      </c>
      <c r="W635" s="81" t="s">
        <v>732</v>
      </c>
      <c r="X635" s="81">
        <v>8</v>
      </c>
      <c r="Y635" s="81" t="s">
        <v>437</v>
      </c>
      <c r="Z635" s="81" t="s">
        <v>1187</v>
      </c>
      <c r="AA635" s="81">
        <v>1003</v>
      </c>
      <c r="AC635" s="81" t="s">
        <v>820</v>
      </c>
      <c r="AD635" s="81" t="s">
        <v>821</v>
      </c>
      <c r="AE635" s="81">
        <v>4</v>
      </c>
      <c r="AF635" s="81" t="s">
        <v>436</v>
      </c>
      <c r="AG635" s="81" t="s">
        <v>1152</v>
      </c>
      <c r="AH635" s="81">
        <v>1013</v>
      </c>
      <c r="AJ635" s="81" t="s">
        <v>745</v>
      </c>
      <c r="AK635" s="81" t="s">
        <v>746</v>
      </c>
      <c r="AL635" s="81">
        <v>24</v>
      </c>
      <c r="AM635" s="81" t="s">
        <v>436</v>
      </c>
      <c r="AN635" s="81" t="s">
        <v>1134</v>
      </c>
      <c r="AO635" s="81">
        <v>1102</v>
      </c>
      <c r="AQ635" s="81" t="s">
        <v>2230</v>
      </c>
      <c r="AR635" s="81" t="s">
        <v>866</v>
      </c>
      <c r="AS635" s="81">
        <v>18</v>
      </c>
      <c r="AT635" s="81" t="s">
        <v>436</v>
      </c>
      <c r="AU635" s="81" t="s">
        <v>1724</v>
      </c>
      <c r="AV635" s="81">
        <v>1137</v>
      </c>
      <c r="AX635" s="81" t="s">
        <v>897</v>
      </c>
      <c r="AY635" s="81" t="s">
        <v>898</v>
      </c>
      <c r="AZ635" s="81">
        <v>12</v>
      </c>
      <c r="BA635" s="81" t="s">
        <v>529</v>
      </c>
      <c r="BB635" s="81" t="s">
        <v>1185</v>
      </c>
      <c r="BC635" s="81">
        <v>1101</v>
      </c>
      <c r="BE635" s="81" t="s">
        <v>873</v>
      </c>
      <c r="BF635" s="81" t="s">
        <v>874</v>
      </c>
      <c r="BG635" s="81">
        <v>4</v>
      </c>
      <c r="BH635" s="81" t="s">
        <v>529</v>
      </c>
      <c r="BI635" s="81" t="s">
        <v>1133</v>
      </c>
      <c r="BJ635" s="81">
        <v>1023</v>
      </c>
      <c r="BL635" s="81" t="s">
        <v>745</v>
      </c>
      <c r="BM635" s="81" t="s">
        <v>746</v>
      </c>
      <c r="BN635" s="81">
        <v>12</v>
      </c>
      <c r="BO635" s="81" t="s">
        <v>529</v>
      </c>
      <c r="BP635" s="81" t="s">
        <v>2101</v>
      </c>
      <c r="BQ635" s="81">
        <v>1021</v>
      </c>
      <c r="BS635" s="81" t="s">
        <v>737</v>
      </c>
      <c r="BT635" s="81" t="s">
        <v>738</v>
      </c>
      <c r="BU635" s="81">
        <v>4</v>
      </c>
      <c r="BV635" s="81" t="s">
        <v>529</v>
      </c>
      <c r="BW635" s="81" t="s">
        <v>1169</v>
      </c>
      <c r="BX635" s="81">
        <v>1440</v>
      </c>
      <c r="BZ635" s="81" t="s">
        <v>733</v>
      </c>
      <c r="CA635" s="81" t="s">
        <v>734</v>
      </c>
      <c r="CB635" s="81">
        <v>4</v>
      </c>
      <c r="CC635" s="81" t="s">
        <v>436</v>
      </c>
      <c r="CD635" s="81" t="s">
        <v>2070</v>
      </c>
      <c r="CE635" s="81">
        <v>1560</v>
      </c>
      <c r="CG635" s="81" t="s">
        <v>824</v>
      </c>
      <c r="CH635" s="81" t="s">
        <v>825</v>
      </c>
      <c r="CI635" s="81">
        <v>12</v>
      </c>
      <c r="CJ635" s="81" t="s">
        <v>436</v>
      </c>
      <c r="CK635" s="81" t="s">
        <v>1124</v>
      </c>
      <c r="CL635" s="81">
        <v>1013</v>
      </c>
      <c r="CN635" s="81" t="s">
        <v>2268</v>
      </c>
      <c r="CO635" s="81" t="s">
        <v>1663</v>
      </c>
      <c r="CP635" s="81">
        <v>4</v>
      </c>
      <c r="CQ635" s="81" t="s">
        <v>529</v>
      </c>
      <c r="CR635" s="81" t="s">
        <v>1100</v>
      </c>
      <c r="CS635" s="81">
        <v>1027</v>
      </c>
      <c r="CU635" s="136" t="s">
        <v>2260</v>
      </c>
      <c r="CV635" s="136" t="s">
        <v>2304</v>
      </c>
      <c r="CW635" s="137">
        <v>40</v>
      </c>
      <c r="CX635" s="136" t="s">
        <v>1173</v>
      </c>
      <c r="CY635" s="136" t="s">
        <v>1174</v>
      </c>
      <c r="CZ635" s="138">
        <v>0</v>
      </c>
      <c r="DB635" s="136" t="s">
        <v>990</v>
      </c>
      <c r="DC635" s="136" t="s">
        <v>991</v>
      </c>
      <c r="DD635" s="137">
        <v>2</v>
      </c>
      <c r="DE635" s="136" t="s">
        <v>436</v>
      </c>
      <c r="DF635" s="136" t="s">
        <v>552</v>
      </c>
      <c r="DG635" s="144">
        <v>1116</v>
      </c>
      <c r="DI635" s="136" t="s">
        <v>772</v>
      </c>
      <c r="DJ635" s="136" t="s">
        <v>773</v>
      </c>
      <c r="DK635" s="137">
        <v>48</v>
      </c>
      <c r="DL635" s="136" t="s">
        <v>1173</v>
      </c>
      <c r="DM635" s="136" t="s">
        <v>1174</v>
      </c>
      <c r="DN635" s="144">
        <v>0</v>
      </c>
    </row>
    <row r="636" spans="1:118" x14ac:dyDescent="0.25">
      <c r="A636" s="81" t="s">
        <v>873</v>
      </c>
      <c r="B636" s="81" t="s">
        <v>874</v>
      </c>
      <c r="C636" s="81">
        <v>12</v>
      </c>
      <c r="D636" s="81" t="s">
        <v>436</v>
      </c>
      <c r="E636" s="81" t="s">
        <v>1678</v>
      </c>
      <c r="F636" s="81">
        <v>1237</v>
      </c>
      <c r="H636" s="81" t="s">
        <v>1039</v>
      </c>
      <c r="I636" s="81" t="s">
        <v>1040</v>
      </c>
      <c r="J636" s="81">
        <v>4</v>
      </c>
      <c r="K636" s="81" t="s">
        <v>436</v>
      </c>
      <c r="L636" s="81" t="s">
        <v>1097</v>
      </c>
      <c r="M636" s="81">
        <v>1392</v>
      </c>
      <c r="O636" s="81" t="s">
        <v>988</v>
      </c>
      <c r="P636" s="81" t="s">
        <v>989</v>
      </c>
      <c r="Q636" s="81">
        <v>24</v>
      </c>
      <c r="R636" s="81" t="s">
        <v>529</v>
      </c>
      <c r="S636" s="81" t="s">
        <v>1206</v>
      </c>
      <c r="T636" s="81">
        <v>1037</v>
      </c>
      <c r="V636" s="81" t="s">
        <v>745</v>
      </c>
      <c r="W636" s="81" t="s">
        <v>746</v>
      </c>
      <c r="X636" s="81">
        <v>24</v>
      </c>
      <c r="Y636" s="81" t="s">
        <v>437</v>
      </c>
      <c r="Z636" s="81" t="s">
        <v>1187</v>
      </c>
      <c r="AA636" s="81">
        <v>1003</v>
      </c>
      <c r="AC636" s="81" t="s">
        <v>820</v>
      </c>
      <c r="AD636" s="81" t="s">
        <v>821</v>
      </c>
      <c r="AE636" s="81">
        <v>4</v>
      </c>
      <c r="AF636" s="81" t="s">
        <v>436</v>
      </c>
      <c r="AG636" s="81" t="s">
        <v>1124</v>
      </c>
      <c r="AH636" s="81">
        <v>1013</v>
      </c>
      <c r="AJ636" s="81" t="s">
        <v>765</v>
      </c>
      <c r="AK636" s="81" t="s">
        <v>766</v>
      </c>
      <c r="AL636" s="81">
        <v>4</v>
      </c>
      <c r="AM636" s="81" t="s">
        <v>436</v>
      </c>
      <c r="AN636" s="81" t="s">
        <v>719</v>
      </c>
      <c r="AO636" s="81">
        <v>1540</v>
      </c>
      <c r="AQ636" s="81" t="s">
        <v>847</v>
      </c>
      <c r="AR636" s="81" t="s">
        <v>848</v>
      </c>
      <c r="AS636" s="81">
        <v>18</v>
      </c>
      <c r="AT636" s="81" t="s">
        <v>436</v>
      </c>
      <c r="AU636" s="81" t="s">
        <v>1724</v>
      </c>
      <c r="AV636" s="81">
        <v>1137</v>
      </c>
      <c r="AX636" s="81" t="s">
        <v>932</v>
      </c>
      <c r="AY636" s="81" t="s">
        <v>933</v>
      </c>
      <c r="AZ636" s="81">
        <v>1</v>
      </c>
      <c r="BA636" s="81" t="s">
        <v>436</v>
      </c>
      <c r="BB636" s="81" t="s">
        <v>2072</v>
      </c>
      <c r="BC636" s="81">
        <v>1562</v>
      </c>
      <c r="BE636" s="81" t="s">
        <v>770</v>
      </c>
      <c r="BF636" s="81" t="s">
        <v>771</v>
      </c>
      <c r="BG636" s="81">
        <v>2</v>
      </c>
      <c r="BH636" s="81" t="s">
        <v>529</v>
      </c>
      <c r="BI636" s="81" t="s">
        <v>1133</v>
      </c>
      <c r="BJ636" s="81">
        <v>1023</v>
      </c>
      <c r="BL636" s="81" t="s">
        <v>916</v>
      </c>
      <c r="BM636" s="81" t="s">
        <v>917</v>
      </c>
      <c r="BN636" s="81">
        <v>1</v>
      </c>
      <c r="BO636" s="81" t="s">
        <v>529</v>
      </c>
      <c r="BP636" s="81" t="s">
        <v>2101</v>
      </c>
      <c r="BQ636" s="81">
        <v>1021</v>
      </c>
      <c r="BS636" s="81" t="s">
        <v>729</v>
      </c>
      <c r="BT636" s="81" t="s">
        <v>730</v>
      </c>
      <c r="BU636" s="81">
        <v>10</v>
      </c>
      <c r="BV636" s="81" t="s">
        <v>529</v>
      </c>
      <c r="BW636" s="81" t="s">
        <v>1128</v>
      </c>
      <c r="BX636" s="81">
        <v>1031</v>
      </c>
      <c r="BZ636" s="81" t="s">
        <v>2323</v>
      </c>
      <c r="CA636" s="81" t="s">
        <v>851</v>
      </c>
      <c r="CB636" s="81">
        <v>1</v>
      </c>
      <c r="CC636" s="81" t="s">
        <v>436</v>
      </c>
      <c r="CD636" s="81" t="s">
        <v>2070</v>
      </c>
      <c r="CE636" s="81">
        <v>1560</v>
      </c>
      <c r="CG636" s="81" t="s">
        <v>852</v>
      </c>
      <c r="CH636" s="81" t="s">
        <v>853</v>
      </c>
      <c r="CI636" s="81">
        <v>12</v>
      </c>
      <c r="CJ636" s="81" t="s">
        <v>436</v>
      </c>
      <c r="CK636" s="81" t="s">
        <v>1124</v>
      </c>
      <c r="CL636" s="81">
        <v>1013</v>
      </c>
      <c r="CN636" s="81" t="s">
        <v>899</v>
      </c>
      <c r="CO636" s="81" t="s">
        <v>900</v>
      </c>
      <c r="CP636" s="81">
        <v>1</v>
      </c>
      <c r="CQ636" s="81" t="s">
        <v>529</v>
      </c>
      <c r="CR636" s="81" t="s">
        <v>2208</v>
      </c>
      <c r="CS636" s="81">
        <v>1589</v>
      </c>
      <c r="CU636" s="136" t="s">
        <v>733</v>
      </c>
      <c r="CV636" s="136" t="s">
        <v>734</v>
      </c>
      <c r="CW636" s="137">
        <v>16</v>
      </c>
      <c r="CX636" s="136" t="s">
        <v>2152</v>
      </c>
      <c r="CY636" s="136" t="s">
        <v>2364</v>
      </c>
      <c r="CZ636" s="138">
        <v>1593</v>
      </c>
      <c r="DB636" s="136" t="s">
        <v>2397</v>
      </c>
      <c r="DC636" s="136" t="s">
        <v>998</v>
      </c>
      <c r="DD636" s="137">
        <v>2</v>
      </c>
      <c r="DE636" s="136" t="s">
        <v>529</v>
      </c>
      <c r="DF636" s="136" t="s">
        <v>1162</v>
      </c>
      <c r="DG636" s="144">
        <v>1054</v>
      </c>
      <c r="DI636" s="136" t="s">
        <v>772</v>
      </c>
      <c r="DJ636" s="136" t="s">
        <v>773</v>
      </c>
      <c r="DK636" s="137">
        <v>4</v>
      </c>
      <c r="DL636" s="136" t="s">
        <v>436</v>
      </c>
      <c r="DM636" s="136" t="s">
        <v>1714</v>
      </c>
      <c r="DN636" s="144">
        <v>1009</v>
      </c>
    </row>
    <row r="637" spans="1:118" x14ac:dyDescent="0.25">
      <c r="A637" s="81" t="s">
        <v>906</v>
      </c>
      <c r="B637" s="81" t="s">
        <v>907</v>
      </c>
      <c r="C637" s="81">
        <v>24</v>
      </c>
      <c r="D637" s="81" t="s">
        <v>436</v>
      </c>
      <c r="E637" s="81" t="s">
        <v>1678</v>
      </c>
      <c r="F637" s="81">
        <v>1237</v>
      </c>
      <c r="H637" s="81" t="s">
        <v>816</v>
      </c>
      <c r="I637" s="81" t="s">
        <v>817</v>
      </c>
      <c r="J637" s="81">
        <v>8</v>
      </c>
      <c r="K637" s="81" t="s">
        <v>436</v>
      </c>
      <c r="L637" s="81" t="s">
        <v>1097</v>
      </c>
      <c r="M637" s="81">
        <v>1392</v>
      </c>
      <c r="O637" s="81" t="s">
        <v>973</v>
      </c>
      <c r="P637" s="81" t="s">
        <v>974</v>
      </c>
      <c r="Q637" s="81">
        <v>12</v>
      </c>
      <c r="R637" s="81" t="s">
        <v>529</v>
      </c>
      <c r="S637" s="81" t="s">
        <v>1206</v>
      </c>
      <c r="T637" s="81">
        <v>1037</v>
      </c>
      <c r="V637" s="81" t="s">
        <v>954</v>
      </c>
      <c r="W637" s="81" t="s">
        <v>955</v>
      </c>
      <c r="X637" s="81">
        <v>4</v>
      </c>
      <c r="Y637" s="81" t="s">
        <v>437</v>
      </c>
      <c r="Z637" s="81" t="s">
        <v>1187</v>
      </c>
      <c r="AA637" s="81">
        <v>1003</v>
      </c>
      <c r="AC637" s="81" t="s">
        <v>757</v>
      </c>
      <c r="AD637" s="81" t="s">
        <v>758</v>
      </c>
      <c r="AE637" s="81">
        <v>12</v>
      </c>
      <c r="AF637" s="81" t="s">
        <v>436</v>
      </c>
      <c r="AG637" s="81" t="s">
        <v>1152</v>
      </c>
      <c r="AH637" s="81">
        <v>1013</v>
      </c>
      <c r="AJ637" s="81" t="s">
        <v>727</v>
      </c>
      <c r="AK637" s="81" t="s">
        <v>728</v>
      </c>
      <c r="AL637" s="81">
        <v>2</v>
      </c>
      <c r="AM637" s="81" t="s">
        <v>436</v>
      </c>
      <c r="AN637" s="81" t="s">
        <v>719</v>
      </c>
      <c r="AO637" s="81">
        <v>1540</v>
      </c>
      <c r="AQ637" s="81" t="s">
        <v>891</v>
      </c>
      <c r="AR637" s="81" t="s">
        <v>892</v>
      </c>
      <c r="AS637" s="81">
        <v>12</v>
      </c>
      <c r="AT637" s="81" t="s">
        <v>436</v>
      </c>
      <c r="AU637" s="81" t="s">
        <v>1724</v>
      </c>
      <c r="AV637" s="81">
        <v>1137</v>
      </c>
      <c r="AX637" s="81" t="s">
        <v>932</v>
      </c>
      <c r="AY637" s="81" t="s">
        <v>933</v>
      </c>
      <c r="AZ637" s="81">
        <v>12</v>
      </c>
      <c r="BA637" s="81" t="s">
        <v>529</v>
      </c>
      <c r="BB637" s="81" t="s">
        <v>1756</v>
      </c>
      <c r="BC637" s="81">
        <v>1037</v>
      </c>
      <c r="BE637" s="81" t="s">
        <v>729</v>
      </c>
      <c r="BF637" s="81" t="s">
        <v>730</v>
      </c>
      <c r="BG637" s="81">
        <v>6</v>
      </c>
      <c r="BH637" s="81" t="s">
        <v>529</v>
      </c>
      <c r="BI637" s="81" t="s">
        <v>1133</v>
      </c>
      <c r="BJ637" s="81">
        <v>1023</v>
      </c>
      <c r="BL637" s="81" t="s">
        <v>820</v>
      </c>
      <c r="BM637" s="81" t="s">
        <v>821</v>
      </c>
      <c r="BN637" s="81">
        <v>2</v>
      </c>
      <c r="BO637" s="81" t="s">
        <v>436</v>
      </c>
      <c r="BP637" s="81" t="s">
        <v>2162</v>
      </c>
      <c r="BQ637" s="81">
        <v>1577</v>
      </c>
      <c r="BS637" s="81" t="s">
        <v>729</v>
      </c>
      <c r="BT637" s="81" t="s">
        <v>730</v>
      </c>
      <c r="BU637" s="81">
        <v>20</v>
      </c>
      <c r="BV637" s="81" t="s">
        <v>529</v>
      </c>
      <c r="BW637" s="81" t="s">
        <v>2190</v>
      </c>
      <c r="BX637" s="81">
        <v>1021</v>
      </c>
      <c r="BZ637" s="81" t="s">
        <v>790</v>
      </c>
      <c r="CA637" s="81" t="s">
        <v>791</v>
      </c>
      <c r="CB637" s="81">
        <v>1</v>
      </c>
      <c r="CC637" s="81" t="s">
        <v>436</v>
      </c>
      <c r="CD637" s="81" t="s">
        <v>2070</v>
      </c>
      <c r="CE637" s="81">
        <v>1560</v>
      </c>
      <c r="CG637" s="81" t="s">
        <v>891</v>
      </c>
      <c r="CH637" s="81" t="s">
        <v>892</v>
      </c>
      <c r="CI637" s="81">
        <v>12</v>
      </c>
      <c r="CJ637" s="81" t="s">
        <v>436</v>
      </c>
      <c r="CK637" s="81" t="s">
        <v>1124</v>
      </c>
      <c r="CL637" s="81">
        <v>1013</v>
      </c>
      <c r="CN637" s="81" t="s">
        <v>2261</v>
      </c>
      <c r="CO637" s="81" t="s">
        <v>744</v>
      </c>
      <c r="CP637" s="81">
        <v>12</v>
      </c>
      <c r="CQ637" s="81" t="s">
        <v>529</v>
      </c>
      <c r="CR637" s="81" t="s">
        <v>1139</v>
      </c>
      <c r="CS637" s="81">
        <v>1027</v>
      </c>
      <c r="CU637" s="136" t="s">
        <v>737</v>
      </c>
      <c r="CV637" s="136" t="s">
        <v>738</v>
      </c>
      <c r="CW637" s="137">
        <v>4</v>
      </c>
      <c r="CX637" s="136" t="s">
        <v>436</v>
      </c>
      <c r="CY637" s="136" t="s">
        <v>2221</v>
      </c>
      <c r="CZ637" s="138">
        <v>1392</v>
      </c>
      <c r="DB637" s="136" t="s">
        <v>2397</v>
      </c>
      <c r="DC637" s="136" t="s">
        <v>998</v>
      </c>
      <c r="DD637" s="137">
        <v>1</v>
      </c>
      <c r="DE637" s="136" t="s">
        <v>529</v>
      </c>
      <c r="DF637" s="136" t="s">
        <v>1192</v>
      </c>
      <c r="DG637" s="144">
        <v>1100</v>
      </c>
      <c r="DI637" s="136" t="s">
        <v>772</v>
      </c>
      <c r="DJ637" s="136" t="s">
        <v>773</v>
      </c>
      <c r="DK637" s="137">
        <v>6</v>
      </c>
      <c r="DL637" s="136" t="s">
        <v>529</v>
      </c>
      <c r="DM637" s="136" t="s">
        <v>1833</v>
      </c>
      <c r="DN637" s="144">
        <v>1023</v>
      </c>
    </row>
    <row r="638" spans="1:118" x14ac:dyDescent="0.25">
      <c r="A638" s="81" t="s">
        <v>770</v>
      </c>
      <c r="B638" s="81" t="s">
        <v>771</v>
      </c>
      <c r="C638" s="81">
        <v>12</v>
      </c>
      <c r="D638" s="81" t="s">
        <v>436</v>
      </c>
      <c r="E638" s="81" t="s">
        <v>1678</v>
      </c>
      <c r="F638" s="81">
        <v>1237</v>
      </c>
      <c r="H638" s="81" t="s">
        <v>845</v>
      </c>
      <c r="I638" s="81" t="s">
        <v>846</v>
      </c>
      <c r="J638" s="81">
        <v>4</v>
      </c>
      <c r="K638" s="81" t="s">
        <v>436</v>
      </c>
      <c r="L638" s="81" t="s">
        <v>1097</v>
      </c>
      <c r="M638" s="81">
        <v>1392</v>
      </c>
      <c r="O638" s="81" t="s">
        <v>1060</v>
      </c>
      <c r="P638" s="81" t="s">
        <v>787</v>
      </c>
      <c r="Q638" s="81">
        <v>12</v>
      </c>
      <c r="R638" s="81" t="s">
        <v>529</v>
      </c>
      <c r="S638" s="81" t="s">
        <v>1206</v>
      </c>
      <c r="T638" s="81">
        <v>1037</v>
      </c>
      <c r="V638" s="81" t="s">
        <v>954</v>
      </c>
      <c r="W638" s="81" t="s">
        <v>955</v>
      </c>
      <c r="X638" s="81">
        <v>4</v>
      </c>
      <c r="Y638" s="81" t="s">
        <v>437</v>
      </c>
      <c r="Z638" s="81" t="s">
        <v>1187</v>
      </c>
      <c r="AA638" s="81">
        <v>1003</v>
      </c>
      <c r="AC638" s="81" t="s">
        <v>847</v>
      </c>
      <c r="AD638" s="81" t="s">
        <v>848</v>
      </c>
      <c r="AE638" s="81">
        <v>6</v>
      </c>
      <c r="AF638" s="81" t="s">
        <v>529</v>
      </c>
      <c r="AG638" s="81" t="s">
        <v>1700</v>
      </c>
      <c r="AH638" s="81">
        <v>1181</v>
      </c>
      <c r="AJ638" s="81" t="s">
        <v>729</v>
      </c>
      <c r="AK638" s="81" t="s">
        <v>730</v>
      </c>
      <c r="AL638" s="81">
        <v>2</v>
      </c>
      <c r="AM638" s="81" t="s">
        <v>436</v>
      </c>
      <c r="AN638" s="81" t="s">
        <v>719</v>
      </c>
      <c r="AO638" s="81">
        <v>1540</v>
      </c>
      <c r="AQ638" s="81" t="s">
        <v>914</v>
      </c>
      <c r="AR638" s="81" t="s">
        <v>915</v>
      </c>
      <c r="AS638" s="81">
        <v>4</v>
      </c>
      <c r="AT638" s="81" t="s">
        <v>529</v>
      </c>
      <c r="AU638" s="81" t="s">
        <v>1154</v>
      </c>
      <c r="AV638" s="81">
        <v>1439</v>
      </c>
      <c r="AX638" s="81" t="s">
        <v>932</v>
      </c>
      <c r="AY638" s="81" t="s">
        <v>933</v>
      </c>
      <c r="AZ638" s="81">
        <v>4</v>
      </c>
      <c r="BA638" s="81" t="s">
        <v>437</v>
      </c>
      <c r="BB638" s="81" t="s">
        <v>1729</v>
      </c>
      <c r="BC638" s="81">
        <v>1191</v>
      </c>
      <c r="BE638" s="81" t="s">
        <v>745</v>
      </c>
      <c r="BF638" s="81" t="s">
        <v>746</v>
      </c>
      <c r="BG638" s="81">
        <v>12</v>
      </c>
      <c r="BH638" s="81" t="s">
        <v>529</v>
      </c>
      <c r="BI638" s="81" t="s">
        <v>1133</v>
      </c>
      <c r="BJ638" s="81">
        <v>1023</v>
      </c>
      <c r="BL638" s="81" t="s">
        <v>812</v>
      </c>
      <c r="BM638" s="81" t="s">
        <v>813</v>
      </c>
      <c r="BN638" s="81">
        <v>4</v>
      </c>
      <c r="BO638" s="81" t="s">
        <v>436</v>
      </c>
      <c r="BP638" s="81" t="s">
        <v>1123</v>
      </c>
      <c r="BQ638" s="81">
        <v>1392</v>
      </c>
      <c r="BS638" s="81" t="s">
        <v>963</v>
      </c>
      <c r="BT638" s="81" t="s">
        <v>964</v>
      </c>
      <c r="BU638" s="81">
        <v>12</v>
      </c>
      <c r="BV638" s="81" t="s">
        <v>437</v>
      </c>
      <c r="BW638" s="81" t="s">
        <v>1187</v>
      </c>
      <c r="BX638" s="81">
        <v>1003</v>
      </c>
      <c r="BZ638" s="81" t="s">
        <v>854</v>
      </c>
      <c r="CA638" s="81" t="s">
        <v>855</v>
      </c>
      <c r="CB638" s="81">
        <v>1</v>
      </c>
      <c r="CC638" s="81" t="s">
        <v>436</v>
      </c>
      <c r="CD638" s="81" t="s">
        <v>2070</v>
      </c>
      <c r="CE638" s="81">
        <v>1560</v>
      </c>
      <c r="CG638" s="81" t="s">
        <v>895</v>
      </c>
      <c r="CH638" s="81" t="s">
        <v>896</v>
      </c>
      <c r="CI638" s="81">
        <v>12</v>
      </c>
      <c r="CJ638" s="81" t="s">
        <v>436</v>
      </c>
      <c r="CK638" s="81" t="s">
        <v>1124</v>
      </c>
      <c r="CL638" s="81">
        <v>1013</v>
      </c>
      <c r="CN638" s="81" t="s">
        <v>2261</v>
      </c>
      <c r="CO638" s="81" t="s">
        <v>744</v>
      </c>
      <c r="CP638" s="81">
        <v>12</v>
      </c>
      <c r="CQ638" s="81" t="s">
        <v>529</v>
      </c>
      <c r="CR638" s="81" t="s">
        <v>1100</v>
      </c>
      <c r="CS638" s="81">
        <v>1027</v>
      </c>
      <c r="CU638" s="136" t="s">
        <v>737</v>
      </c>
      <c r="CV638" s="136" t="s">
        <v>738</v>
      </c>
      <c r="CW638" s="137">
        <v>4</v>
      </c>
      <c r="CX638" s="136" t="s">
        <v>436</v>
      </c>
      <c r="CY638" s="136" t="s">
        <v>1165</v>
      </c>
      <c r="CZ638" s="138">
        <v>1531</v>
      </c>
      <c r="DB638" s="136" t="s">
        <v>2397</v>
      </c>
      <c r="DC638" s="136" t="s">
        <v>998</v>
      </c>
      <c r="DD638" s="137">
        <v>2</v>
      </c>
      <c r="DE638" s="136" t="s">
        <v>436</v>
      </c>
      <c r="DF638" s="136" t="s">
        <v>719</v>
      </c>
      <c r="DG638" s="144">
        <v>1540</v>
      </c>
      <c r="DI638" s="136" t="s">
        <v>772</v>
      </c>
      <c r="DJ638" s="136" t="s">
        <v>773</v>
      </c>
      <c r="DK638" s="137">
        <v>24</v>
      </c>
      <c r="DL638" s="136" t="s">
        <v>529</v>
      </c>
      <c r="DM638" s="136" t="s">
        <v>1139</v>
      </c>
      <c r="DN638" s="144">
        <v>1027</v>
      </c>
    </row>
    <row r="639" spans="1:118" x14ac:dyDescent="0.25">
      <c r="A639" s="81" t="s">
        <v>772</v>
      </c>
      <c r="B639" s="81" t="s">
        <v>773</v>
      </c>
      <c r="C639" s="81">
        <v>48</v>
      </c>
      <c r="D639" s="81" t="s">
        <v>436</v>
      </c>
      <c r="E639" s="81" t="s">
        <v>1678</v>
      </c>
      <c r="F639" s="81">
        <v>1237</v>
      </c>
      <c r="H639" s="81" t="s">
        <v>860</v>
      </c>
      <c r="I639" s="81" t="s">
        <v>861</v>
      </c>
      <c r="J639" s="81">
        <v>8</v>
      </c>
      <c r="K639" s="81" t="s">
        <v>436</v>
      </c>
      <c r="L639" s="81" t="s">
        <v>1097</v>
      </c>
      <c r="M639" s="81">
        <v>1392</v>
      </c>
      <c r="O639" s="81" t="s">
        <v>2320</v>
      </c>
      <c r="P639" s="81" t="s">
        <v>1059</v>
      </c>
      <c r="Q639" s="81">
        <v>12</v>
      </c>
      <c r="R639" s="81" t="s">
        <v>529</v>
      </c>
      <c r="S639" s="81" t="s">
        <v>1206</v>
      </c>
      <c r="T639" s="81">
        <v>1037</v>
      </c>
      <c r="V639" s="81" t="s">
        <v>772</v>
      </c>
      <c r="W639" s="81" t="s">
        <v>773</v>
      </c>
      <c r="X639" s="81">
        <v>4</v>
      </c>
      <c r="Y639" s="81" t="s">
        <v>437</v>
      </c>
      <c r="Z639" s="81" t="s">
        <v>1187</v>
      </c>
      <c r="AA639" s="81">
        <v>1003</v>
      </c>
      <c r="AC639" s="81" t="s">
        <v>836</v>
      </c>
      <c r="AD639" s="81" t="s">
        <v>837</v>
      </c>
      <c r="AE639" s="81">
        <v>2</v>
      </c>
      <c r="AF639" s="81" t="s">
        <v>436</v>
      </c>
      <c r="AG639" s="81" t="s">
        <v>1119</v>
      </c>
      <c r="AH639" s="81">
        <v>1127</v>
      </c>
      <c r="AJ639" s="81" t="s">
        <v>2319</v>
      </c>
      <c r="AK639" s="81" t="s">
        <v>844</v>
      </c>
      <c r="AL639" s="81">
        <v>4</v>
      </c>
      <c r="AM639" s="81" t="s">
        <v>436</v>
      </c>
      <c r="AN639" s="81" t="s">
        <v>719</v>
      </c>
      <c r="AO639" s="81">
        <v>1540</v>
      </c>
      <c r="AQ639" s="81" t="s">
        <v>816</v>
      </c>
      <c r="AR639" s="81" t="s">
        <v>817</v>
      </c>
      <c r="AS639" s="81">
        <v>4</v>
      </c>
      <c r="AT639" s="81" t="s">
        <v>529</v>
      </c>
      <c r="AU639" s="81" t="s">
        <v>1154</v>
      </c>
      <c r="AV639" s="81">
        <v>1439</v>
      </c>
      <c r="AX639" s="81" t="s">
        <v>932</v>
      </c>
      <c r="AY639" s="81" t="s">
        <v>933</v>
      </c>
      <c r="AZ639" s="81">
        <v>4</v>
      </c>
      <c r="BA639" s="81" t="s">
        <v>529</v>
      </c>
      <c r="BB639" s="81" t="s">
        <v>1175</v>
      </c>
      <c r="BC639" s="81">
        <v>1027</v>
      </c>
      <c r="BE639" s="81" t="s">
        <v>755</v>
      </c>
      <c r="BF639" s="81" t="s">
        <v>756</v>
      </c>
      <c r="BG639" s="81">
        <v>12</v>
      </c>
      <c r="BH639" s="81" t="s">
        <v>436</v>
      </c>
      <c r="BI639" s="81" t="s">
        <v>1872</v>
      </c>
      <c r="BJ639" s="81">
        <v>1133</v>
      </c>
      <c r="BL639" s="81" t="s">
        <v>1054</v>
      </c>
      <c r="BM639" s="81" t="s">
        <v>1055</v>
      </c>
      <c r="BN639" s="81">
        <v>6</v>
      </c>
      <c r="BO639" s="81" t="s">
        <v>529</v>
      </c>
      <c r="BP639" s="81" t="s">
        <v>2101</v>
      </c>
      <c r="BQ639" s="81">
        <v>1021</v>
      </c>
      <c r="BS639" s="81" t="s">
        <v>963</v>
      </c>
      <c r="BT639" s="81" t="s">
        <v>964</v>
      </c>
      <c r="BU639" s="81">
        <v>12</v>
      </c>
      <c r="BV639" s="81" t="s">
        <v>437</v>
      </c>
      <c r="BW639" s="81" t="s">
        <v>1754</v>
      </c>
      <c r="BX639" s="81">
        <v>1180</v>
      </c>
      <c r="BZ639" s="81" t="s">
        <v>792</v>
      </c>
      <c r="CA639" s="81" t="s">
        <v>793</v>
      </c>
      <c r="CB639" s="81">
        <v>1</v>
      </c>
      <c r="CC639" s="81" t="s">
        <v>436</v>
      </c>
      <c r="CD639" s="81" t="s">
        <v>2070</v>
      </c>
      <c r="CE639" s="81">
        <v>1560</v>
      </c>
      <c r="CG639" s="81" t="s">
        <v>908</v>
      </c>
      <c r="CH639" s="81" t="s">
        <v>909</v>
      </c>
      <c r="CI639" s="81">
        <v>12</v>
      </c>
      <c r="CJ639" s="81" t="s">
        <v>436</v>
      </c>
      <c r="CK639" s="81" t="s">
        <v>1124</v>
      </c>
      <c r="CL639" s="81">
        <v>1013</v>
      </c>
      <c r="CN639" s="81" t="s">
        <v>792</v>
      </c>
      <c r="CO639" s="81" t="s">
        <v>793</v>
      </c>
      <c r="CP639" s="81">
        <v>1</v>
      </c>
      <c r="CQ639" s="81" t="s">
        <v>529</v>
      </c>
      <c r="CR639" s="81" t="s">
        <v>2208</v>
      </c>
      <c r="CS639" s="81">
        <v>1589</v>
      </c>
      <c r="CU639" s="136" t="s">
        <v>737</v>
      </c>
      <c r="CV639" s="136" t="s">
        <v>738</v>
      </c>
      <c r="CW639" s="137">
        <v>4</v>
      </c>
      <c r="CX639" s="136" t="s">
        <v>436</v>
      </c>
      <c r="CY639" s="136" t="s">
        <v>551</v>
      </c>
      <c r="CZ639" s="138">
        <v>1518</v>
      </c>
      <c r="DB639" s="136" t="s">
        <v>1075</v>
      </c>
      <c r="DC639" s="136" t="s">
        <v>1076</v>
      </c>
      <c r="DD639" s="137">
        <v>2</v>
      </c>
      <c r="DE639" s="136" t="s">
        <v>437</v>
      </c>
      <c r="DF639" s="136" t="s">
        <v>2311</v>
      </c>
      <c r="DG639" s="144">
        <v>1139</v>
      </c>
      <c r="DI639" s="136" t="s">
        <v>772</v>
      </c>
      <c r="DJ639" s="136" t="s">
        <v>773</v>
      </c>
      <c r="DK639" s="137">
        <v>6</v>
      </c>
      <c r="DL639" s="136" t="s">
        <v>436</v>
      </c>
      <c r="DM639" s="136" t="s">
        <v>1105</v>
      </c>
      <c r="DN639" s="144">
        <v>1186</v>
      </c>
    </row>
    <row r="640" spans="1:118" x14ac:dyDescent="0.25">
      <c r="A640" s="81" t="s">
        <v>816</v>
      </c>
      <c r="B640" s="81" t="s">
        <v>817</v>
      </c>
      <c r="C640" s="81">
        <v>60</v>
      </c>
      <c r="D640" s="81" t="s">
        <v>436</v>
      </c>
      <c r="E640" s="81" t="s">
        <v>1678</v>
      </c>
      <c r="F640" s="81">
        <v>1237</v>
      </c>
      <c r="H640" s="81" t="s">
        <v>778</v>
      </c>
      <c r="I640" s="81" t="s">
        <v>779</v>
      </c>
      <c r="J640" s="81">
        <v>2</v>
      </c>
      <c r="K640" s="81" t="s">
        <v>529</v>
      </c>
      <c r="L640" s="81" t="s">
        <v>1208</v>
      </c>
      <c r="M640" s="81">
        <v>1020</v>
      </c>
      <c r="O640" s="81" t="s">
        <v>788</v>
      </c>
      <c r="P640" s="81" t="s">
        <v>789</v>
      </c>
      <c r="Q640" s="81">
        <v>12</v>
      </c>
      <c r="R640" s="81" t="s">
        <v>529</v>
      </c>
      <c r="S640" s="81" t="s">
        <v>1206</v>
      </c>
      <c r="T640" s="81">
        <v>1037</v>
      </c>
      <c r="V640" s="81" t="s">
        <v>816</v>
      </c>
      <c r="W640" s="81" t="s">
        <v>817</v>
      </c>
      <c r="X640" s="81">
        <v>10</v>
      </c>
      <c r="Y640" s="81" t="s">
        <v>437</v>
      </c>
      <c r="Z640" s="81" t="s">
        <v>1187</v>
      </c>
      <c r="AA640" s="81">
        <v>1003</v>
      </c>
      <c r="AC640" s="81" t="s">
        <v>871</v>
      </c>
      <c r="AD640" s="81" t="s">
        <v>872</v>
      </c>
      <c r="AE640" s="81">
        <v>6</v>
      </c>
      <c r="AF640" s="81" t="s">
        <v>529</v>
      </c>
      <c r="AG640" s="81" t="s">
        <v>1702</v>
      </c>
      <c r="AH640" s="81">
        <v>1199</v>
      </c>
      <c r="AJ640" s="81" t="s">
        <v>796</v>
      </c>
      <c r="AK640" s="81" t="s">
        <v>797</v>
      </c>
      <c r="AL640" s="81">
        <v>2</v>
      </c>
      <c r="AM640" s="81" t="s">
        <v>436</v>
      </c>
      <c r="AN640" s="81" t="s">
        <v>719</v>
      </c>
      <c r="AO640" s="81">
        <v>1540</v>
      </c>
      <c r="AQ640" s="81" t="s">
        <v>745</v>
      </c>
      <c r="AR640" s="81" t="s">
        <v>746</v>
      </c>
      <c r="AS640" s="81">
        <v>12</v>
      </c>
      <c r="AT640" s="81" t="s">
        <v>529</v>
      </c>
      <c r="AU640" s="81" t="s">
        <v>1154</v>
      </c>
      <c r="AV640" s="81">
        <v>1439</v>
      </c>
      <c r="AX640" s="81" t="s">
        <v>932</v>
      </c>
      <c r="AY640" s="81" t="s">
        <v>933</v>
      </c>
      <c r="AZ640" s="81">
        <v>6</v>
      </c>
      <c r="BA640" s="81" t="s">
        <v>529</v>
      </c>
      <c r="BB640" s="81" t="s">
        <v>1175</v>
      </c>
      <c r="BC640" s="81">
        <v>1027</v>
      </c>
      <c r="BE640" s="81" t="s">
        <v>729</v>
      </c>
      <c r="BF640" s="81" t="s">
        <v>730</v>
      </c>
      <c r="BG640" s="81">
        <v>6</v>
      </c>
      <c r="BH640" s="81" t="s">
        <v>436</v>
      </c>
      <c r="BI640" s="81" t="s">
        <v>1872</v>
      </c>
      <c r="BJ640" s="81">
        <v>1133</v>
      </c>
      <c r="BL640" s="81" t="s">
        <v>864</v>
      </c>
      <c r="BM640" s="81" t="s">
        <v>865</v>
      </c>
      <c r="BN640" s="81">
        <v>4</v>
      </c>
      <c r="BO640" s="81" t="s">
        <v>436</v>
      </c>
      <c r="BP640" s="81" t="s">
        <v>1123</v>
      </c>
      <c r="BQ640" s="81">
        <v>1392</v>
      </c>
      <c r="BS640" s="81" t="s">
        <v>1676</v>
      </c>
      <c r="BT640" s="81" t="s">
        <v>1378</v>
      </c>
      <c r="BU640" s="81">
        <v>12</v>
      </c>
      <c r="BV640" s="81" t="s">
        <v>437</v>
      </c>
      <c r="BW640" s="81" t="s">
        <v>1754</v>
      </c>
      <c r="BX640" s="81">
        <v>1180</v>
      </c>
      <c r="BZ640" s="81" t="s">
        <v>794</v>
      </c>
      <c r="CA640" s="81" t="s">
        <v>795</v>
      </c>
      <c r="CB640" s="81">
        <v>1</v>
      </c>
      <c r="CC640" s="81" t="s">
        <v>436</v>
      </c>
      <c r="CD640" s="81" t="s">
        <v>2070</v>
      </c>
      <c r="CE640" s="81">
        <v>1560</v>
      </c>
      <c r="CG640" s="81" t="s">
        <v>729</v>
      </c>
      <c r="CH640" s="81" t="s">
        <v>730</v>
      </c>
      <c r="CI640" s="81">
        <v>16</v>
      </c>
      <c r="CJ640" s="81" t="s">
        <v>529</v>
      </c>
      <c r="CK640" s="81" t="s">
        <v>1128</v>
      </c>
      <c r="CL640" s="81">
        <v>1031</v>
      </c>
      <c r="CN640" s="81" t="s">
        <v>2268</v>
      </c>
      <c r="CO640" s="81" t="s">
        <v>1663</v>
      </c>
      <c r="CP640" s="81">
        <v>6</v>
      </c>
      <c r="CQ640" s="81" t="s">
        <v>529</v>
      </c>
      <c r="CR640" s="81" t="s">
        <v>1766</v>
      </c>
      <c r="CS640" s="81">
        <v>1002</v>
      </c>
      <c r="CU640" s="136" t="s">
        <v>737</v>
      </c>
      <c r="CV640" s="136" t="s">
        <v>738</v>
      </c>
      <c r="CW640" s="137">
        <v>4</v>
      </c>
      <c r="CX640" s="136" t="s">
        <v>2152</v>
      </c>
      <c r="CY640" s="136" t="s">
        <v>2364</v>
      </c>
      <c r="CZ640" s="138">
        <v>1593</v>
      </c>
      <c r="DB640" s="136" t="s">
        <v>1075</v>
      </c>
      <c r="DC640" s="136" t="s">
        <v>1076</v>
      </c>
      <c r="DD640" s="137">
        <v>1</v>
      </c>
      <c r="DE640" s="136" t="s">
        <v>436</v>
      </c>
      <c r="DF640" s="136" t="s">
        <v>2198</v>
      </c>
      <c r="DG640" s="144">
        <v>1587</v>
      </c>
      <c r="DI640" s="136" t="s">
        <v>772</v>
      </c>
      <c r="DJ640" s="136" t="s">
        <v>773</v>
      </c>
      <c r="DK640" s="137">
        <v>6</v>
      </c>
      <c r="DL640" s="136" t="s">
        <v>529</v>
      </c>
      <c r="DM640" s="136" t="s">
        <v>1185</v>
      </c>
      <c r="DN640" s="144">
        <v>1101</v>
      </c>
    </row>
    <row r="641" spans="1:118" x14ac:dyDescent="0.25">
      <c r="A641" s="81" t="s">
        <v>830</v>
      </c>
      <c r="B641" s="81" t="s">
        <v>831</v>
      </c>
      <c r="C641" s="81">
        <v>15</v>
      </c>
      <c r="D641" s="81" t="s">
        <v>436</v>
      </c>
      <c r="E641" s="81" t="s">
        <v>1678</v>
      </c>
      <c r="F641" s="81">
        <v>1237</v>
      </c>
      <c r="H641" s="81" t="s">
        <v>2230</v>
      </c>
      <c r="I641" s="81" t="s">
        <v>866</v>
      </c>
      <c r="J641" s="81">
        <v>6</v>
      </c>
      <c r="K641" s="81" t="s">
        <v>529</v>
      </c>
      <c r="L641" s="81" t="s">
        <v>1208</v>
      </c>
      <c r="M641" s="81">
        <v>1020</v>
      </c>
      <c r="O641" s="81" t="s">
        <v>875</v>
      </c>
      <c r="P641" s="81" t="s">
        <v>876</v>
      </c>
      <c r="Q641" s="81">
        <v>4</v>
      </c>
      <c r="R641" s="81" t="s">
        <v>437</v>
      </c>
      <c r="S641" s="81" t="s">
        <v>1242</v>
      </c>
      <c r="T641" s="81">
        <v>1029</v>
      </c>
      <c r="V641" s="81" t="s">
        <v>864</v>
      </c>
      <c r="W641" s="81" t="s">
        <v>865</v>
      </c>
      <c r="X641" s="81">
        <v>10</v>
      </c>
      <c r="Y641" s="81" t="s">
        <v>437</v>
      </c>
      <c r="Z641" s="81" t="s">
        <v>1187</v>
      </c>
      <c r="AA641" s="81">
        <v>1003</v>
      </c>
      <c r="AC641" s="81" t="s">
        <v>878</v>
      </c>
      <c r="AD641" s="81" t="s">
        <v>879</v>
      </c>
      <c r="AE641" s="81">
        <v>6</v>
      </c>
      <c r="AF641" s="81" t="s">
        <v>529</v>
      </c>
      <c r="AG641" s="81" t="s">
        <v>1702</v>
      </c>
      <c r="AH641" s="81">
        <v>1199</v>
      </c>
      <c r="AJ641" s="81" t="s">
        <v>836</v>
      </c>
      <c r="AK641" s="81" t="s">
        <v>837</v>
      </c>
      <c r="AL641" s="81">
        <v>2</v>
      </c>
      <c r="AM641" s="81" t="s">
        <v>436</v>
      </c>
      <c r="AN641" s="81" t="s">
        <v>719</v>
      </c>
      <c r="AO641" s="81">
        <v>1540</v>
      </c>
      <c r="AQ641" s="81" t="s">
        <v>860</v>
      </c>
      <c r="AR641" s="81" t="s">
        <v>861</v>
      </c>
      <c r="AS641" s="81">
        <v>6</v>
      </c>
      <c r="AT641" s="81" t="s">
        <v>436</v>
      </c>
      <c r="AU641" s="81" t="s">
        <v>1828</v>
      </c>
      <c r="AV641" s="81">
        <v>1413</v>
      </c>
      <c r="AX641" s="81" t="s">
        <v>932</v>
      </c>
      <c r="AY641" s="81" t="s">
        <v>933</v>
      </c>
      <c r="AZ641" s="81">
        <v>12</v>
      </c>
      <c r="BA641" s="81" t="s">
        <v>529</v>
      </c>
      <c r="BB641" s="81" t="s">
        <v>1756</v>
      </c>
      <c r="BC641" s="81">
        <v>1037</v>
      </c>
      <c r="BE641" s="81" t="s">
        <v>942</v>
      </c>
      <c r="BF641" s="81" t="s">
        <v>943</v>
      </c>
      <c r="BG641" s="81">
        <v>12</v>
      </c>
      <c r="BH641" s="81" t="s">
        <v>436</v>
      </c>
      <c r="BI641" s="81" t="s">
        <v>1872</v>
      </c>
      <c r="BJ641" s="81">
        <v>1133</v>
      </c>
      <c r="BL641" s="81" t="s">
        <v>1008</v>
      </c>
      <c r="BM641" s="81" t="s">
        <v>1009</v>
      </c>
      <c r="BN641" s="81">
        <v>10</v>
      </c>
      <c r="BO641" s="81" t="s">
        <v>529</v>
      </c>
      <c r="BP641" s="81" t="s">
        <v>2101</v>
      </c>
      <c r="BQ641" s="81">
        <v>1021</v>
      </c>
      <c r="BS641" s="81" t="s">
        <v>918</v>
      </c>
      <c r="BT641" s="81" t="s">
        <v>919</v>
      </c>
      <c r="BU641" s="81">
        <v>1</v>
      </c>
      <c r="BV641" s="81" t="s">
        <v>436</v>
      </c>
      <c r="BW641" s="81" t="s">
        <v>2183</v>
      </c>
      <c r="BX641" s="81">
        <v>1583</v>
      </c>
      <c r="BZ641" s="81" t="s">
        <v>856</v>
      </c>
      <c r="CA641" s="81" t="s">
        <v>857</v>
      </c>
      <c r="CB641" s="81">
        <v>1</v>
      </c>
      <c r="CC641" s="81" t="s">
        <v>436</v>
      </c>
      <c r="CD641" s="81" t="s">
        <v>2070</v>
      </c>
      <c r="CE641" s="81">
        <v>1560</v>
      </c>
      <c r="CG641" s="81" t="s">
        <v>916</v>
      </c>
      <c r="CH641" s="81" t="s">
        <v>917</v>
      </c>
      <c r="CI641" s="81">
        <v>4</v>
      </c>
      <c r="CJ641" s="81" t="s">
        <v>436</v>
      </c>
      <c r="CK641" s="81" t="s">
        <v>2061</v>
      </c>
      <c r="CL641" s="81">
        <v>1197</v>
      </c>
      <c r="CN641" s="81" t="s">
        <v>930</v>
      </c>
      <c r="CO641" s="81" t="s">
        <v>931</v>
      </c>
      <c r="CP641" s="81">
        <v>6</v>
      </c>
      <c r="CQ641" s="81" t="s">
        <v>529</v>
      </c>
      <c r="CR641" s="81" t="s">
        <v>1766</v>
      </c>
      <c r="CS641" s="81">
        <v>1002</v>
      </c>
      <c r="CU641" s="136" t="s">
        <v>729</v>
      </c>
      <c r="CV641" s="136" t="s">
        <v>730</v>
      </c>
      <c r="CW641" s="137">
        <v>20</v>
      </c>
      <c r="CX641" s="136" t="s">
        <v>1173</v>
      </c>
      <c r="CY641" s="136" t="s">
        <v>1174</v>
      </c>
      <c r="CZ641" s="138">
        <v>0</v>
      </c>
      <c r="DB641" s="136" t="s">
        <v>1075</v>
      </c>
      <c r="DC641" s="136" t="s">
        <v>1076</v>
      </c>
      <c r="DD641" s="137">
        <v>5</v>
      </c>
      <c r="DE641" s="136" t="s">
        <v>436</v>
      </c>
      <c r="DF641" s="136" t="s">
        <v>2411</v>
      </c>
      <c r="DG641" s="144">
        <v>1515</v>
      </c>
      <c r="DI641" s="136" t="s">
        <v>772</v>
      </c>
      <c r="DJ641" s="136" t="s">
        <v>773</v>
      </c>
      <c r="DK641" s="137">
        <v>4</v>
      </c>
      <c r="DL641" s="136" t="s">
        <v>529</v>
      </c>
      <c r="DM641" s="136" t="s">
        <v>1837</v>
      </c>
      <c r="DN641" s="144">
        <v>1510</v>
      </c>
    </row>
    <row r="642" spans="1:118" x14ac:dyDescent="0.25">
      <c r="A642" s="81" t="s">
        <v>733</v>
      </c>
      <c r="B642" s="81" t="s">
        <v>734</v>
      </c>
      <c r="C642" s="81">
        <v>36</v>
      </c>
      <c r="D642" s="81" t="s">
        <v>436</v>
      </c>
      <c r="E642" s="81" t="s">
        <v>1678</v>
      </c>
      <c r="F642" s="81">
        <v>1237</v>
      </c>
      <c r="H642" s="81" t="s">
        <v>2263</v>
      </c>
      <c r="I642" s="81" t="s">
        <v>877</v>
      </c>
      <c r="J642" s="81">
        <v>6</v>
      </c>
      <c r="K642" s="81" t="s">
        <v>529</v>
      </c>
      <c r="L642" s="81" t="s">
        <v>1208</v>
      </c>
      <c r="M642" s="81">
        <v>1020</v>
      </c>
      <c r="O642" s="81" t="s">
        <v>852</v>
      </c>
      <c r="P642" s="81" t="s">
        <v>853</v>
      </c>
      <c r="Q642" s="81">
        <v>24</v>
      </c>
      <c r="R642" s="81" t="s">
        <v>437</v>
      </c>
      <c r="S642" s="81" t="s">
        <v>1242</v>
      </c>
      <c r="T642" s="81">
        <v>1029</v>
      </c>
      <c r="V642" s="81" t="s">
        <v>906</v>
      </c>
      <c r="W642" s="81" t="s">
        <v>907</v>
      </c>
      <c r="X642" s="81">
        <v>6</v>
      </c>
      <c r="Y642" s="81" t="s">
        <v>437</v>
      </c>
      <c r="Z642" s="81" t="s">
        <v>1187</v>
      </c>
      <c r="AA642" s="81">
        <v>1003</v>
      </c>
      <c r="AC642" s="81" t="s">
        <v>836</v>
      </c>
      <c r="AD642" s="81" t="s">
        <v>837</v>
      </c>
      <c r="AE642" s="81">
        <v>2</v>
      </c>
      <c r="AF642" s="81" t="s">
        <v>436</v>
      </c>
      <c r="AG642" s="81" t="s">
        <v>1691</v>
      </c>
      <c r="AH642" s="81">
        <v>1104</v>
      </c>
      <c r="AJ642" s="81" t="s">
        <v>842</v>
      </c>
      <c r="AK642" s="81" t="s">
        <v>843</v>
      </c>
      <c r="AL642" s="81">
        <v>2</v>
      </c>
      <c r="AM642" s="81" t="s">
        <v>436</v>
      </c>
      <c r="AN642" s="81" t="s">
        <v>719</v>
      </c>
      <c r="AO642" s="81">
        <v>1540</v>
      </c>
      <c r="AQ642" s="81" t="s">
        <v>954</v>
      </c>
      <c r="AR642" s="81" t="s">
        <v>955</v>
      </c>
      <c r="AS642" s="81">
        <v>6</v>
      </c>
      <c r="AT642" s="81" t="s">
        <v>436</v>
      </c>
      <c r="AU642" s="81" t="s">
        <v>1828</v>
      </c>
      <c r="AV642" s="81">
        <v>1413</v>
      </c>
      <c r="AX642" s="81" t="s">
        <v>932</v>
      </c>
      <c r="AY642" s="81" t="s">
        <v>933</v>
      </c>
      <c r="AZ642" s="81">
        <v>4</v>
      </c>
      <c r="BA642" s="81" t="s">
        <v>529</v>
      </c>
      <c r="BB642" s="81" t="s">
        <v>1118</v>
      </c>
      <c r="BC642" s="81">
        <v>1063</v>
      </c>
      <c r="BE642" s="81" t="s">
        <v>860</v>
      </c>
      <c r="BF642" s="81" t="s">
        <v>861</v>
      </c>
      <c r="BG642" s="81">
        <v>12</v>
      </c>
      <c r="BH642" s="81" t="s">
        <v>529</v>
      </c>
      <c r="BI642" s="81" t="s">
        <v>1757</v>
      </c>
      <c r="BJ642" s="81">
        <v>1014</v>
      </c>
      <c r="BL642" s="81" t="s">
        <v>816</v>
      </c>
      <c r="BM642" s="81" t="s">
        <v>817</v>
      </c>
      <c r="BN642" s="81">
        <v>6</v>
      </c>
      <c r="BO642" s="81" t="s">
        <v>436</v>
      </c>
      <c r="BP642" s="81" t="s">
        <v>1123</v>
      </c>
      <c r="BQ642" s="81">
        <v>1392</v>
      </c>
      <c r="BS642" s="81" t="s">
        <v>920</v>
      </c>
      <c r="BT642" s="81" t="s">
        <v>921</v>
      </c>
      <c r="BU642" s="81">
        <v>1</v>
      </c>
      <c r="BV642" s="81" t="s">
        <v>436</v>
      </c>
      <c r="BW642" s="81" t="s">
        <v>2183</v>
      </c>
      <c r="BX642" s="81">
        <v>1583</v>
      </c>
      <c r="BZ642" s="81" t="s">
        <v>796</v>
      </c>
      <c r="CA642" s="81" t="s">
        <v>797</v>
      </c>
      <c r="CB642" s="81">
        <v>1</v>
      </c>
      <c r="CC642" s="81" t="s">
        <v>436</v>
      </c>
      <c r="CD642" s="81" t="s">
        <v>2070</v>
      </c>
      <c r="CE642" s="81">
        <v>1560</v>
      </c>
      <c r="CG642" s="81" t="s">
        <v>739</v>
      </c>
      <c r="CH642" s="81" t="s">
        <v>740</v>
      </c>
      <c r="CI642" s="81">
        <v>1</v>
      </c>
      <c r="CJ642" s="81" t="s">
        <v>436</v>
      </c>
      <c r="CK642" s="81" t="s">
        <v>2061</v>
      </c>
      <c r="CL642" s="81">
        <v>1197</v>
      </c>
      <c r="CN642" s="81" t="s">
        <v>1056</v>
      </c>
      <c r="CO642" s="81" t="s">
        <v>754</v>
      </c>
      <c r="CP642" s="81">
        <v>12</v>
      </c>
      <c r="CQ642" s="81" t="s">
        <v>529</v>
      </c>
      <c r="CR642" s="81" t="s">
        <v>1139</v>
      </c>
      <c r="CS642" s="81">
        <v>1027</v>
      </c>
      <c r="CU642" s="136" t="s">
        <v>830</v>
      </c>
      <c r="CV642" s="136" t="s">
        <v>831</v>
      </c>
      <c r="CW642" s="137">
        <v>24</v>
      </c>
      <c r="CX642" s="136" t="s">
        <v>2152</v>
      </c>
      <c r="CY642" s="136" t="s">
        <v>2364</v>
      </c>
      <c r="CZ642" s="138">
        <v>1593</v>
      </c>
      <c r="DB642" s="136" t="s">
        <v>2402</v>
      </c>
      <c r="DC642" s="136" t="s">
        <v>929</v>
      </c>
      <c r="DD642" s="137">
        <v>2</v>
      </c>
      <c r="DE642" s="136" t="s">
        <v>529</v>
      </c>
      <c r="DF642" s="136" t="s">
        <v>1149</v>
      </c>
      <c r="DG642" s="144">
        <v>1172</v>
      </c>
      <c r="DI642" s="136" t="s">
        <v>772</v>
      </c>
      <c r="DJ642" s="136" t="s">
        <v>773</v>
      </c>
      <c r="DK642" s="137">
        <v>20</v>
      </c>
      <c r="DL642" s="136" t="s">
        <v>2152</v>
      </c>
      <c r="DM642" s="136" t="s">
        <v>2364</v>
      </c>
      <c r="DN642" s="144">
        <v>1593</v>
      </c>
    </row>
    <row r="643" spans="1:118" x14ac:dyDescent="0.25">
      <c r="A643" s="81" t="s">
        <v>727</v>
      </c>
      <c r="B643" s="81" t="s">
        <v>728</v>
      </c>
      <c r="C643" s="81">
        <v>36</v>
      </c>
      <c r="D643" s="81" t="s">
        <v>436</v>
      </c>
      <c r="E643" s="81" t="s">
        <v>1678</v>
      </c>
      <c r="F643" s="81">
        <v>1237</v>
      </c>
      <c r="H643" s="81" t="s">
        <v>847</v>
      </c>
      <c r="I643" s="81" t="s">
        <v>848</v>
      </c>
      <c r="J643" s="81">
        <v>6</v>
      </c>
      <c r="K643" s="81" t="s">
        <v>529</v>
      </c>
      <c r="L643" s="81" t="s">
        <v>1208</v>
      </c>
      <c r="M643" s="81">
        <v>1020</v>
      </c>
      <c r="O643" s="81" t="s">
        <v>770</v>
      </c>
      <c r="P643" s="81" t="s">
        <v>771</v>
      </c>
      <c r="Q643" s="81">
        <v>6</v>
      </c>
      <c r="R643" s="81" t="s">
        <v>437</v>
      </c>
      <c r="S643" s="81" t="s">
        <v>1242</v>
      </c>
      <c r="T643" s="81">
        <v>1029</v>
      </c>
      <c r="V643" s="81" t="s">
        <v>816</v>
      </c>
      <c r="W643" s="81" t="s">
        <v>817</v>
      </c>
      <c r="X643" s="81">
        <v>18</v>
      </c>
      <c r="Y643" s="81" t="s">
        <v>437</v>
      </c>
      <c r="Z643" s="81" t="s">
        <v>1187</v>
      </c>
      <c r="AA643" s="81">
        <v>1003</v>
      </c>
      <c r="AC643" s="81" t="s">
        <v>794</v>
      </c>
      <c r="AD643" s="81" t="s">
        <v>795</v>
      </c>
      <c r="AE643" s="81">
        <v>2</v>
      </c>
      <c r="AF643" s="81" t="s">
        <v>436</v>
      </c>
      <c r="AG643" s="81" t="s">
        <v>1152</v>
      </c>
      <c r="AH643" s="81">
        <v>1013</v>
      </c>
      <c r="AJ643" s="81" t="s">
        <v>802</v>
      </c>
      <c r="AK643" s="81" t="s">
        <v>803</v>
      </c>
      <c r="AL643" s="81">
        <v>2</v>
      </c>
      <c r="AM643" s="81" t="s">
        <v>436</v>
      </c>
      <c r="AN643" s="81" t="s">
        <v>719</v>
      </c>
      <c r="AO643" s="81">
        <v>1540</v>
      </c>
      <c r="AQ643" s="81" t="s">
        <v>768</v>
      </c>
      <c r="AR643" s="81" t="s">
        <v>769</v>
      </c>
      <c r="AS643" s="81">
        <v>6</v>
      </c>
      <c r="AT643" s="81" t="s">
        <v>436</v>
      </c>
      <c r="AU643" s="81" t="s">
        <v>1828</v>
      </c>
      <c r="AV643" s="81">
        <v>1413</v>
      </c>
      <c r="AX643" s="81" t="s">
        <v>932</v>
      </c>
      <c r="AY643" s="81" t="s">
        <v>933</v>
      </c>
      <c r="AZ643" s="81">
        <v>6</v>
      </c>
      <c r="BA643" s="81" t="s">
        <v>529</v>
      </c>
      <c r="BB643" s="81" t="s">
        <v>1157</v>
      </c>
      <c r="BC643" s="81">
        <v>1399</v>
      </c>
      <c r="BE643" s="81" t="s">
        <v>906</v>
      </c>
      <c r="BF643" s="81" t="s">
        <v>907</v>
      </c>
      <c r="BG643" s="81">
        <v>12</v>
      </c>
      <c r="BH643" s="81" t="s">
        <v>529</v>
      </c>
      <c r="BI643" s="81" t="s">
        <v>1757</v>
      </c>
      <c r="BJ643" s="81">
        <v>1014</v>
      </c>
      <c r="BL643" s="81" t="s">
        <v>727</v>
      </c>
      <c r="BM643" s="81" t="s">
        <v>728</v>
      </c>
      <c r="BN643" s="81">
        <v>2</v>
      </c>
      <c r="BO643" s="81" t="s">
        <v>436</v>
      </c>
      <c r="BP643" s="81" t="s">
        <v>2162</v>
      </c>
      <c r="BQ643" s="81">
        <v>1577</v>
      </c>
      <c r="BS643" s="81" t="s">
        <v>922</v>
      </c>
      <c r="BT643" s="81" t="s">
        <v>923</v>
      </c>
      <c r="BU643" s="81">
        <v>1</v>
      </c>
      <c r="BV643" s="81" t="s">
        <v>436</v>
      </c>
      <c r="BW643" s="81" t="s">
        <v>2183</v>
      </c>
      <c r="BX643" s="81">
        <v>1583</v>
      </c>
      <c r="BZ643" s="81" t="s">
        <v>836</v>
      </c>
      <c r="CA643" s="81" t="s">
        <v>837</v>
      </c>
      <c r="CB643" s="81">
        <v>1</v>
      </c>
      <c r="CC643" s="81" t="s">
        <v>436</v>
      </c>
      <c r="CD643" s="81" t="s">
        <v>2070</v>
      </c>
      <c r="CE643" s="81">
        <v>1560</v>
      </c>
      <c r="CG643" s="81" t="s">
        <v>830</v>
      </c>
      <c r="CH643" s="81" t="s">
        <v>831</v>
      </c>
      <c r="CI643" s="81">
        <v>36</v>
      </c>
      <c r="CJ643" s="81" t="s">
        <v>529</v>
      </c>
      <c r="CK643" s="81" t="s">
        <v>1756</v>
      </c>
      <c r="CL643" s="81">
        <v>1037</v>
      </c>
      <c r="CN643" s="81" t="s">
        <v>1056</v>
      </c>
      <c r="CO643" s="81" t="s">
        <v>754</v>
      </c>
      <c r="CP643" s="81">
        <v>12</v>
      </c>
      <c r="CQ643" s="81" t="s">
        <v>529</v>
      </c>
      <c r="CR643" s="81" t="s">
        <v>1115</v>
      </c>
      <c r="CS643" s="81">
        <v>1487</v>
      </c>
      <c r="CU643" s="136" t="s">
        <v>2386</v>
      </c>
      <c r="CV643" s="136" t="s">
        <v>817</v>
      </c>
      <c r="CW643" s="137">
        <v>56</v>
      </c>
      <c r="CX643" s="136" t="s">
        <v>2152</v>
      </c>
      <c r="CY643" s="136" t="s">
        <v>2364</v>
      </c>
      <c r="CZ643" s="138">
        <v>1593</v>
      </c>
      <c r="DB643" s="136" t="s">
        <v>2402</v>
      </c>
      <c r="DC643" s="136" t="s">
        <v>929</v>
      </c>
      <c r="DD643" s="137">
        <v>5</v>
      </c>
      <c r="DE643" s="136" t="s">
        <v>436</v>
      </c>
      <c r="DF643" s="136" t="s">
        <v>2411</v>
      </c>
      <c r="DG643" s="144">
        <v>1515</v>
      </c>
      <c r="DI643" s="136" t="s">
        <v>772</v>
      </c>
      <c r="DJ643" s="136" t="s">
        <v>773</v>
      </c>
      <c r="DK643" s="137">
        <v>36</v>
      </c>
      <c r="DL643" s="136" t="s">
        <v>529</v>
      </c>
      <c r="DM643" s="136" t="s">
        <v>1100</v>
      </c>
      <c r="DN643" s="144">
        <v>1027</v>
      </c>
    </row>
    <row r="644" spans="1:118" x14ac:dyDescent="0.25">
      <c r="A644" s="81" t="s">
        <v>832</v>
      </c>
      <c r="B644" s="81" t="s">
        <v>833</v>
      </c>
      <c r="C644" s="81">
        <v>48</v>
      </c>
      <c r="D644" s="81" t="s">
        <v>436</v>
      </c>
      <c r="E644" s="81" t="s">
        <v>1678</v>
      </c>
      <c r="F644" s="81">
        <v>1237</v>
      </c>
      <c r="H644" s="81" t="s">
        <v>878</v>
      </c>
      <c r="I644" s="81" t="s">
        <v>879</v>
      </c>
      <c r="J644" s="81">
        <v>6</v>
      </c>
      <c r="K644" s="81" t="s">
        <v>529</v>
      </c>
      <c r="L644" s="81" t="s">
        <v>1208</v>
      </c>
      <c r="M644" s="81">
        <v>1020</v>
      </c>
      <c r="O644" s="81" t="s">
        <v>1043</v>
      </c>
      <c r="P644" s="81" t="s">
        <v>1044</v>
      </c>
      <c r="Q644" s="81">
        <v>12</v>
      </c>
      <c r="R644" s="81" t="s">
        <v>436</v>
      </c>
      <c r="S644" s="81" t="s">
        <v>1695</v>
      </c>
      <c r="T644" s="81">
        <v>1390</v>
      </c>
      <c r="V644" s="81" t="s">
        <v>864</v>
      </c>
      <c r="W644" s="81" t="s">
        <v>865</v>
      </c>
      <c r="X644" s="81">
        <v>18</v>
      </c>
      <c r="Y644" s="81" t="s">
        <v>437</v>
      </c>
      <c r="Z644" s="81" t="s">
        <v>1187</v>
      </c>
      <c r="AA644" s="81">
        <v>1003</v>
      </c>
      <c r="AC644" s="81" t="s">
        <v>1673</v>
      </c>
      <c r="AD644" s="81" t="s">
        <v>1548</v>
      </c>
      <c r="AE644" s="81">
        <v>2</v>
      </c>
      <c r="AF644" s="81" t="s">
        <v>436</v>
      </c>
      <c r="AG644" s="81" t="s">
        <v>1152</v>
      </c>
      <c r="AH644" s="81">
        <v>1013</v>
      </c>
      <c r="AJ644" s="81" t="s">
        <v>869</v>
      </c>
      <c r="AK644" s="81" t="s">
        <v>870</v>
      </c>
      <c r="AL644" s="81">
        <v>12</v>
      </c>
      <c r="AM644" s="81" t="s">
        <v>529</v>
      </c>
      <c r="AN644" s="81" t="s">
        <v>1135</v>
      </c>
      <c r="AO644" s="81">
        <v>1412</v>
      </c>
      <c r="AQ644" s="81" t="s">
        <v>729</v>
      </c>
      <c r="AR644" s="81" t="s">
        <v>730</v>
      </c>
      <c r="AS644" s="81">
        <v>4</v>
      </c>
      <c r="AT644" s="81" t="s">
        <v>436</v>
      </c>
      <c r="AU644" s="81" t="s">
        <v>1828</v>
      </c>
      <c r="AV644" s="81">
        <v>1413</v>
      </c>
      <c r="AX644" s="81" t="s">
        <v>932</v>
      </c>
      <c r="AY644" s="81" t="s">
        <v>933</v>
      </c>
      <c r="AZ644" s="81">
        <v>12</v>
      </c>
      <c r="BA644" s="81" t="s">
        <v>529</v>
      </c>
      <c r="BB644" s="81" t="s">
        <v>1175</v>
      </c>
      <c r="BC644" s="81">
        <v>1027</v>
      </c>
      <c r="BE644" s="81" t="s">
        <v>940</v>
      </c>
      <c r="BF644" s="81" t="s">
        <v>941</v>
      </c>
      <c r="BG644" s="81">
        <v>12</v>
      </c>
      <c r="BH644" s="81" t="s">
        <v>529</v>
      </c>
      <c r="BI644" s="81" t="s">
        <v>1116</v>
      </c>
      <c r="BJ644" s="81">
        <v>1071</v>
      </c>
      <c r="BL644" s="81" t="s">
        <v>867</v>
      </c>
      <c r="BM644" s="81" t="s">
        <v>868</v>
      </c>
      <c r="BN644" s="81">
        <v>4</v>
      </c>
      <c r="BO644" s="81" t="s">
        <v>436</v>
      </c>
      <c r="BP644" s="81" t="s">
        <v>2162</v>
      </c>
      <c r="BQ644" s="81">
        <v>1577</v>
      </c>
      <c r="BS644" s="81" t="s">
        <v>922</v>
      </c>
      <c r="BT644" s="81" t="s">
        <v>923</v>
      </c>
      <c r="BU644" s="81">
        <v>4</v>
      </c>
      <c r="BV644" s="81" t="s">
        <v>529</v>
      </c>
      <c r="BW644" s="81" t="s">
        <v>1128</v>
      </c>
      <c r="BX644" s="81">
        <v>1031</v>
      </c>
      <c r="BZ644" s="81" t="s">
        <v>772</v>
      </c>
      <c r="CA644" s="81" t="s">
        <v>773</v>
      </c>
      <c r="CB644" s="81">
        <v>4</v>
      </c>
      <c r="CC644" s="81" t="s">
        <v>529</v>
      </c>
      <c r="CD644" s="81" t="s">
        <v>1727</v>
      </c>
      <c r="CE644" s="81">
        <v>1219</v>
      </c>
      <c r="CG644" s="81" t="s">
        <v>2269</v>
      </c>
      <c r="CH644" s="81" t="s">
        <v>767</v>
      </c>
      <c r="CI644" s="81">
        <v>4</v>
      </c>
      <c r="CJ644" s="81" t="s">
        <v>529</v>
      </c>
      <c r="CK644" s="81" t="s">
        <v>1756</v>
      </c>
      <c r="CL644" s="81">
        <v>1037</v>
      </c>
      <c r="CN644" s="81" t="s">
        <v>1056</v>
      </c>
      <c r="CO644" s="81" t="s">
        <v>754</v>
      </c>
      <c r="CP644" s="81">
        <v>12</v>
      </c>
      <c r="CQ644" s="81" t="s">
        <v>529</v>
      </c>
      <c r="CR644" s="81" t="s">
        <v>1766</v>
      </c>
      <c r="CS644" s="81">
        <v>1002</v>
      </c>
      <c r="CU644" s="136" t="s">
        <v>772</v>
      </c>
      <c r="CV644" s="136" t="s">
        <v>773</v>
      </c>
      <c r="CW644" s="137">
        <v>28</v>
      </c>
      <c r="CX644" s="136" t="s">
        <v>2152</v>
      </c>
      <c r="CY644" s="136" t="s">
        <v>2364</v>
      </c>
      <c r="CZ644" s="138">
        <v>1593</v>
      </c>
      <c r="DB644" s="136" t="s">
        <v>2395</v>
      </c>
      <c r="DC644" s="136" t="s">
        <v>927</v>
      </c>
      <c r="DD644" s="137">
        <v>1</v>
      </c>
      <c r="DE644" s="136" t="s">
        <v>436</v>
      </c>
      <c r="DF644" s="136" t="s">
        <v>2198</v>
      </c>
      <c r="DG644" s="144">
        <v>1587</v>
      </c>
      <c r="DI644" s="136" t="s">
        <v>772</v>
      </c>
      <c r="DJ644" s="136" t="s">
        <v>773</v>
      </c>
      <c r="DK644" s="137">
        <v>2</v>
      </c>
      <c r="DL644" s="136" t="s">
        <v>436</v>
      </c>
      <c r="DM644" s="136" t="s">
        <v>2156</v>
      </c>
      <c r="DN644" s="144">
        <v>1377</v>
      </c>
    </row>
    <row r="645" spans="1:118" x14ac:dyDescent="0.25">
      <c r="A645" s="81" t="s">
        <v>729</v>
      </c>
      <c r="B645" s="81" t="s">
        <v>730</v>
      </c>
      <c r="C645" s="81">
        <v>36</v>
      </c>
      <c r="D645" s="81" t="s">
        <v>436</v>
      </c>
      <c r="E645" s="81" t="s">
        <v>1678</v>
      </c>
      <c r="F645" s="81">
        <v>1237</v>
      </c>
      <c r="H645" s="81" t="s">
        <v>1043</v>
      </c>
      <c r="I645" s="81" t="s">
        <v>1044</v>
      </c>
      <c r="J645" s="81">
        <v>12</v>
      </c>
      <c r="K645" s="81" t="s">
        <v>529</v>
      </c>
      <c r="L645" s="81" t="s">
        <v>1208</v>
      </c>
      <c r="M645" s="81">
        <v>1020</v>
      </c>
      <c r="O645" s="81" t="s">
        <v>798</v>
      </c>
      <c r="P645" s="81" t="s">
        <v>799</v>
      </c>
      <c r="Q645" s="81">
        <v>12</v>
      </c>
      <c r="R645" s="81" t="s">
        <v>436</v>
      </c>
      <c r="S645" s="81" t="s">
        <v>1695</v>
      </c>
      <c r="T645" s="81">
        <v>1390</v>
      </c>
      <c r="V645" s="81" t="s">
        <v>727</v>
      </c>
      <c r="W645" s="81" t="s">
        <v>728</v>
      </c>
      <c r="X645" s="81">
        <v>6</v>
      </c>
      <c r="Y645" s="81" t="s">
        <v>437</v>
      </c>
      <c r="Z645" s="81" t="s">
        <v>1187</v>
      </c>
      <c r="AA645" s="81">
        <v>1003</v>
      </c>
      <c r="AC645" s="81" t="s">
        <v>847</v>
      </c>
      <c r="AD645" s="81" t="s">
        <v>848</v>
      </c>
      <c r="AE645" s="81">
        <v>50</v>
      </c>
      <c r="AF645" s="81" t="s">
        <v>1173</v>
      </c>
      <c r="AG645" s="81" t="s">
        <v>1174</v>
      </c>
      <c r="AH645" s="81">
        <v>0</v>
      </c>
      <c r="AJ645" s="81" t="s">
        <v>2269</v>
      </c>
      <c r="AK645" s="81" t="s">
        <v>767</v>
      </c>
      <c r="AL645" s="81">
        <v>4</v>
      </c>
      <c r="AM645" s="81" t="s">
        <v>529</v>
      </c>
      <c r="AN645" s="81" t="s">
        <v>1135</v>
      </c>
      <c r="AO645" s="81">
        <v>1412</v>
      </c>
      <c r="AQ645" s="81" t="s">
        <v>895</v>
      </c>
      <c r="AR645" s="81" t="s">
        <v>896</v>
      </c>
      <c r="AS645" s="81">
        <v>12</v>
      </c>
      <c r="AT645" s="81" t="s">
        <v>436</v>
      </c>
      <c r="AU645" s="81" t="s">
        <v>1828</v>
      </c>
      <c r="AV645" s="81">
        <v>1413</v>
      </c>
      <c r="AX645" s="81" t="s">
        <v>932</v>
      </c>
      <c r="AY645" s="81" t="s">
        <v>933</v>
      </c>
      <c r="AZ645" s="81">
        <v>12</v>
      </c>
      <c r="BA645" s="81" t="s">
        <v>1173</v>
      </c>
      <c r="BB645" s="81" t="s">
        <v>1174</v>
      </c>
      <c r="BC645" s="81">
        <v>0</v>
      </c>
      <c r="BE645" s="81" t="s">
        <v>2227</v>
      </c>
      <c r="BF645" s="81" t="s">
        <v>882</v>
      </c>
      <c r="BG645" s="81">
        <v>12</v>
      </c>
      <c r="BH645" s="81" t="s">
        <v>529</v>
      </c>
      <c r="BI645" s="81" t="s">
        <v>1116</v>
      </c>
      <c r="BJ645" s="81">
        <v>1071</v>
      </c>
      <c r="BL645" s="81" t="s">
        <v>887</v>
      </c>
      <c r="BM645" s="81" t="s">
        <v>888</v>
      </c>
      <c r="BN645" s="81">
        <v>4</v>
      </c>
      <c r="BO645" s="81" t="s">
        <v>436</v>
      </c>
      <c r="BP645" s="81" t="s">
        <v>2162</v>
      </c>
      <c r="BQ645" s="81">
        <v>1577</v>
      </c>
      <c r="BS645" s="81" t="s">
        <v>1054</v>
      </c>
      <c r="BT645" s="81" t="s">
        <v>1055</v>
      </c>
      <c r="BU645" s="81">
        <v>1</v>
      </c>
      <c r="BV645" s="81" t="s">
        <v>436</v>
      </c>
      <c r="BW645" s="81" t="s">
        <v>2183</v>
      </c>
      <c r="BX645" s="81">
        <v>1583</v>
      </c>
      <c r="BZ645" s="81" t="s">
        <v>864</v>
      </c>
      <c r="CA645" s="81" t="s">
        <v>865</v>
      </c>
      <c r="CB645" s="81">
        <v>4</v>
      </c>
      <c r="CC645" s="81" t="s">
        <v>529</v>
      </c>
      <c r="CD645" s="81" t="s">
        <v>1727</v>
      </c>
      <c r="CE645" s="81">
        <v>1219</v>
      </c>
      <c r="CG645" s="81" t="s">
        <v>897</v>
      </c>
      <c r="CH645" s="81" t="s">
        <v>898</v>
      </c>
      <c r="CI645" s="81">
        <v>4</v>
      </c>
      <c r="CJ645" s="81" t="s">
        <v>529</v>
      </c>
      <c r="CK645" s="81" t="s">
        <v>1756</v>
      </c>
      <c r="CL645" s="81">
        <v>1037</v>
      </c>
      <c r="CN645" s="81" t="s">
        <v>816</v>
      </c>
      <c r="CO645" s="81" t="s">
        <v>817</v>
      </c>
      <c r="CP645" s="81">
        <v>2</v>
      </c>
      <c r="CQ645" s="81" t="s">
        <v>529</v>
      </c>
      <c r="CR645" s="81" t="s">
        <v>2176</v>
      </c>
      <c r="CS645" s="81">
        <v>1555</v>
      </c>
      <c r="CU645" s="136" t="s">
        <v>828</v>
      </c>
      <c r="CV645" s="136" t="s">
        <v>829</v>
      </c>
      <c r="CW645" s="137">
        <v>4</v>
      </c>
      <c r="CX645" s="136" t="s">
        <v>2152</v>
      </c>
      <c r="CY645" s="136" t="s">
        <v>2364</v>
      </c>
      <c r="CZ645" s="138">
        <v>1593</v>
      </c>
      <c r="DB645" s="136" t="s">
        <v>2395</v>
      </c>
      <c r="DC645" s="136" t="s">
        <v>927</v>
      </c>
      <c r="DD645" s="137">
        <v>2</v>
      </c>
      <c r="DE645" s="136" t="s">
        <v>529</v>
      </c>
      <c r="DF645" s="136" t="s">
        <v>1149</v>
      </c>
      <c r="DG645" s="144">
        <v>1172</v>
      </c>
      <c r="DI645" s="136" t="s">
        <v>772</v>
      </c>
      <c r="DJ645" s="136" t="s">
        <v>773</v>
      </c>
      <c r="DK645" s="137">
        <v>4</v>
      </c>
      <c r="DL645" s="136" t="s">
        <v>436</v>
      </c>
      <c r="DM645" s="136" t="s">
        <v>2406</v>
      </c>
      <c r="DN645" s="144">
        <v>1529</v>
      </c>
    </row>
    <row r="646" spans="1:118" x14ac:dyDescent="0.25">
      <c r="A646" s="81" t="s">
        <v>741</v>
      </c>
      <c r="B646" s="81" t="s">
        <v>742</v>
      </c>
      <c r="C646" s="81">
        <v>36</v>
      </c>
      <c r="D646" s="81" t="s">
        <v>436</v>
      </c>
      <c r="E646" s="81" t="s">
        <v>1678</v>
      </c>
      <c r="F646" s="81">
        <v>1237</v>
      </c>
      <c r="H646" s="81" t="s">
        <v>780</v>
      </c>
      <c r="I646" s="81" t="s">
        <v>781</v>
      </c>
      <c r="J646" s="81">
        <v>12</v>
      </c>
      <c r="K646" s="81" t="s">
        <v>529</v>
      </c>
      <c r="L646" s="81" t="s">
        <v>1208</v>
      </c>
      <c r="M646" s="81">
        <v>1020</v>
      </c>
      <c r="O646" s="81" t="s">
        <v>770</v>
      </c>
      <c r="P646" s="81" t="s">
        <v>771</v>
      </c>
      <c r="Q646" s="81">
        <v>6</v>
      </c>
      <c r="R646" s="81" t="s">
        <v>436</v>
      </c>
      <c r="S646" s="81" t="s">
        <v>1695</v>
      </c>
      <c r="T646" s="81">
        <v>1390</v>
      </c>
      <c r="V646" s="81" t="s">
        <v>729</v>
      </c>
      <c r="W646" s="81" t="s">
        <v>730</v>
      </c>
      <c r="X646" s="81">
        <v>4</v>
      </c>
      <c r="Y646" s="81" t="s">
        <v>437</v>
      </c>
      <c r="Z646" s="81" t="s">
        <v>1187</v>
      </c>
      <c r="AA646" s="81">
        <v>1003</v>
      </c>
      <c r="AC646" s="81" t="s">
        <v>790</v>
      </c>
      <c r="AD646" s="81" t="s">
        <v>791</v>
      </c>
      <c r="AE646" s="81">
        <v>2</v>
      </c>
      <c r="AF646" s="81" t="s">
        <v>436</v>
      </c>
      <c r="AG646" s="81" t="s">
        <v>1152</v>
      </c>
      <c r="AH646" s="81">
        <v>1013</v>
      </c>
      <c r="AJ646" s="81" t="s">
        <v>906</v>
      </c>
      <c r="AK646" s="81" t="s">
        <v>907</v>
      </c>
      <c r="AL646" s="81">
        <v>4</v>
      </c>
      <c r="AM646" s="81" t="s">
        <v>529</v>
      </c>
      <c r="AN646" s="81" t="s">
        <v>1135</v>
      </c>
      <c r="AO646" s="81">
        <v>1412</v>
      </c>
      <c r="AQ646" s="81" t="s">
        <v>745</v>
      </c>
      <c r="AR646" s="81" t="s">
        <v>746</v>
      </c>
      <c r="AS646" s="81">
        <v>12</v>
      </c>
      <c r="AT646" s="81" t="s">
        <v>436</v>
      </c>
      <c r="AU646" s="81" t="s">
        <v>1828</v>
      </c>
      <c r="AV646" s="81">
        <v>1413</v>
      </c>
      <c r="AX646" s="81" t="s">
        <v>1029</v>
      </c>
      <c r="AY646" s="81" t="s">
        <v>1030</v>
      </c>
      <c r="AZ646" s="81">
        <v>1</v>
      </c>
      <c r="BA646" s="81" t="s">
        <v>436</v>
      </c>
      <c r="BB646" s="81" t="s">
        <v>2072</v>
      </c>
      <c r="BC646" s="81">
        <v>1562</v>
      </c>
      <c r="BE646" s="81" t="s">
        <v>770</v>
      </c>
      <c r="BF646" s="81" t="s">
        <v>771</v>
      </c>
      <c r="BG646" s="81">
        <v>4</v>
      </c>
      <c r="BH646" s="81" t="s">
        <v>529</v>
      </c>
      <c r="BI646" s="81" t="s">
        <v>1116</v>
      </c>
      <c r="BJ646" s="81">
        <v>1071</v>
      </c>
      <c r="BL646" s="81" t="s">
        <v>836</v>
      </c>
      <c r="BM646" s="81" t="s">
        <v>837</v>
      </c>
      <c r="BN646" s="81">
        <v>4</v>
      </c>
      <c r="BO646" s="81" t="s">
        <v>436</v>
      </c>
      <c r="BP646" s="81" t="s">
        <v>1123</v>
      </c>
      <c r="BQ646" s="81">
        <v>1392</v>
      </c>
      <c r="BS646" s="81" t="s">
        <v>860</v>
      </c>
      <c r="BT646" s="81" t="s">
        <v>861</v>
      </c>
      <c r="BU646" s="81">
        <v>1</v>
      </c>
      <c r="BV646" s="81" t="s">
        <v>529</v>
      </c>
      <c r="BW646" s="81" t="s">
        <v>1825</v>
      </c>
      <c r="BX646" s="81">
        <v>1018</v>
      </c>
      <c r="BZ646" s="81" t="s">
        <v>852</v>
      </c>
      <c r="CA646" s="81" t="s">
        <v>853</v>
      </c>
      <c r="CB646" s="81">
        <v>12</v>
      </c>
      <c r="CC646" s="81" t="s">
        <v>529</v>
      </c>
      <c r="CD646" s="81" t="s">
        <v>1727</v>
      </c>
      <c r="CE646" s="81">
        <v>1219</v>
      </c>
      <c r="CG646" s="81" t="s">
        <v>849</v>
      </c>
      <c r="CH646" s="81" t="s">
        <v>850</v>
      </c>
      <c r="CI646" s="81">
        <v>6</v>
      </c>
      <c r="CJ646" s="81" t="s">
        <v>529</v>
      </c>
      <c r="CK646" s="81" t="s">
        <v>1756</v>
      </c>
      <c r="CL646" s="81">
        <v>1037</v>
      </c>
      <c r="CN646" s="81" t="s">
        <v>796</v>
      </c>
      <c r="CO646" s="81" t="s">
        <v>797</v>
      </c>
      <c r="CP646" s="81">
        <v>1</v>
      </c>
      <c r="CQ646" s="81" t="s">
        <v>529</v>
      </c>
      <c r="CR646" s="81" t="s">
        <v>2208</v>
      </c>
      <c r="CS646" s="81">
        <v>1589</v>
      </c>
      <c r="CU646" s="136" t="s">
        <v>832</v>
      </c>
      <c r="CV646" s="136" t="s">
        <v>833</v>
      </c>
      <c r="CW646" s="137">
        <v>12</v>
      </c>
      <c r="CX646" s="136" t="s">
        <v>2152</v>
      </c>
      <c r="CY646" s="136" t="s">
        <v>2364</v>
      </c>
      <c r="CZ646" s="138">
        <v>1593</v>
      </c>
      <c r="DB646" s="136" t="s">
        <v>2395</v>
      </c>
      <c r="DC646" s="136" t="s">
        <v>927</v>
      </c>
      <c r="DD646" s="137">
        <v>10</v>
      </c>
      <c r="DE646" s="136" t="s">
        <v>436</v>
      </c>
      <c r="DF646" s="136" t="s">
        <v>2411</v>
      </c>
      <c r="DG646" s="144">
        <v>1515</v>
      </c>
      <c r="DI646" s="136" t="s">
        <v>948</v>
      </c>
      <c r="DJ646" s="136" t="s">
        <v>949</v>
      </c>
      <c r="DK646" s="137">
        <v>12</v>
      </c>
      <c r="DL646" s="136" t="s">
        <v>1173</v>
      </c>
      <c r="DM646" s="136" t="s">
        <v>2316</v>
      </c>
      <c r="DN646" s="144">
        <v>0</v>
      </c>
    </row>
    <row r="647" spans="1:118" x14ac:dyDescent="0.25">
      <c r="A647" s="81" t="s">
        <v>979</v>
      </c>
      <c r="B647" s="81" t="s">
        <v>980</v>
      </c>
      <c r="C647" s="81">
        <v>24</v>
      </c>
      <c r="D647" s="81" t="s">
        <v>436</v>
      </c>
      <c r="E647" s="81" t="s">
        <v>1678</v>
      </c>
      <c r="F647" s="81">
        <v>1237</v>
      </c>
      <c r="H647" s="81" t="s">
        <v>804</v>
      </c>
      <c r="I647" s="81" t="s">
        <v>805</v>
      </c>
      <c r="J647" s="81">
        <v>12</v>
      </c>
      <c r="K647" s="81" t="s">
        <v>529</v>
      </c>
      <c r="L647" s="81" t="s">
        <v>1208</v>
      </c>
      <c r="M647" s="81">
        <v>1020</v>
      </c>
      <c r="O647" s="81" t="s">
        <v>2227</v>
      </c>
      <c r="P647" s="81" t="s">
        <v>882</v>
      </c>
      <c r="Q647" s="81">
        <v>12</v>
      </c>
      <c r="R647" s="81" t="s">
        <v>437</v>
      </c>
      <c r="S647" s="81" t="s">
        <v>1707</v>
      </c>
      <c r="T647" s="81">
        <v>1110</v>
      </c>
      <c r="V647" s="81" t="s">
        <v>828</v>
      </c>
      <c r="W647" s="81" t="s">
        <v>829</v>
      </c>
      <c r="X647" s="81">
        <v>4</v>
      </c>
      <c r="Y647" s="81" t="s">
        <v>437</v>
      </c>
      <c r="Z647" s="81" t="s">
        <v>1187</v>
      </c>
      <c r="AA647" s="81">
        <v>1003</v>
      </c>
      <c r="AC647" s="81" t="s">
        <v>854</v>
      </c>
      <c r="AD647" s="81" t="s">
        <v>855</v>
      </c>
      <c r="AE647" s="81">
        <v>2</v>
      </c>
      <c r="AF647" s="81" t="s">
        <v>436</v>
      </c>
      <c r="AG647" s="81" t="s">
        <v>1691</v>
      </c>
      <c r="AH647" s="81">
        <v>1104</v>
      </c>
      <c r="AJ647" s="81" t="s">
        <v>816</v>
      </c>
      <c r="AK647" s="81" t="s">
        <v>817</v>
      </c>
      <c r="AL647" s="81">
        <v>4</v>
      </c>
      <c r="AM647" s="81" t="s">
        <v>529</v>
      </c>
      <c r="AN647" s="81" t="s">
        <v>1135</v>
      </c>
      <c r="AO647" s="81">
        <v>1412</v>
      </c>
      <c r="AQ647" s="81" t="s">
        <v>954</v>
      </c>
      <c r="AR647" s="81" t="s">
        <v>955</v>
      </c>
      <c r="AS647" s="81">
        <v>2</v>
      </c>
      <c r="AT647" s="81" t="s">
        <v>529</v>
      </c>
      <c r="AU647" s="81" t="s">
        <v>1133</v>
      </c>
      <c r="AV647" s="81">
        <v>1023</v>
      </c>
      <c r="AX647" s="81" t="s">
        <v>1029</v>
      </c>
      <c r="AY647" s="81" t="s">
        <v>1030</v>
      </c>
      <c r="AZ647" s="81">
        <v>4</v>
      </c>
      <c r="BA647" s="81" t="s">
        <v>529</v>
      </c>
      <c r="BB647" s="81" t="s">
        <v>1755</v>
      </c>
      <c r="BC647" s="81">
        <v>1458</v>
      </c>
      <c r="BE647" s="81" t="s">
        <v>816</v>
      </c>
      <c r="BF647" s="81" t="s">
        <v>817</v>
      </c>
      <c r="BG647" s="81">
        <v>8</v>
      </c>
      <c r="BH647" s="81" t="s">
        <v>529</v>
      </c>
      <c r="BI647" s="81" t="s">
        <v>1116</v>
      </c>
      <c r="BJ647" s="81">
        <v>1071</v>
      </c>
      <c r="BL647" s="81" t="s">
        <v>867</v>
      </c>
      <c r="BM647" s="81" t="s">
        <v>868</v>
      </c>
      <c r="BN647" s="81">
        <v>4</v>
      </c>
      <c r="BO647" s="81" t="s">
        <v>436</v>
      </c>
      <c r="BP647" s="81" t="s">
        <v>1136</v>
      </c>
      <c r="BQ647" s="81">
        <v>1313</v>
      </c>
      <c r="BS647" s="81" t="s">
        <v>743</v>
      </c>
      <c r="BT647" s="81" t="s">
        <v>744</v>
      </c>
      <c r="BU647" s="81">
        <v>12</v>
      </c>
      <c r="BV647" s="81" t="s">
        <v>437</v>
      </c>
      <c r="BW647" s="81" t="s">
        <v>1754</v>
      </c>
      <c r="BX647" s="81">
        <v>1180</v>
      </c>
      <c r="BZ647" s="81" t="s">
        <v>891</v>
      </c>
      <c r="CA647" s="81" t="s">
        <v>892</v>
      </c>
      <c r="CB647" s="81">
        <v>12</v>
      </c>
      <c r="CC647" s="81" t="s">
        <v>529</v>
      </c>
      <c r="CD647" s="81" t="s">
        <v>1727</v>
      </c>
      <c r="CE647" s="81">
        <v>1219</v>
      </c>
      <c r="CG647" s="81" t="s">
        <v>737</v>
      </c>
      <c r="CH647" s="81" t="s">
        <v>738</v>
      </c>
      <c r="CI647" s="81">
        <v>2</v>
      </c>
      <c r="CJ647" s="81" t="s">
        <v>529</v>
      </c>
      <c r="CK647" s="81" t="s">
        <v>1756</v>
      </c>
      <c r="CL647" s="81">
        <v>1037</v>
      </c>
      <c r="CN647" s="81" t="s">
        <v>790</v>
      </c>
      <c r="CO647" s="81" t="s">
        <v>791</v>
      </c>
      <c r="CP647" s="81">
        <v>1</v>
      </c>
      <c r="CQ647" s="81" t="s">
        <v>529</v>
      </c>
      <c r="CR647" s="81" t="s">
        <v>2208</v>
      </c>
      <c r="CS647" s="81">
        <v>1589</v>
      </c>
      <c r="CU647" s="136" t="s">
        <v>727</v>
      </c>
      <c r="CV647" s="136" t="s">
        <v>728</v>
      </c>
      <c r="CW647" s="137">
        <v>20</v>
      </c>
      <c r="CX647" s="136" t="s">
        <v>2152</v>
      </c>
      <c r="CY647" s="136" t="s">
        <v>2364</v>
      </c>
      <c r="CZ647" s="138">
        <v>1593</v>
      </c>
      <c r="DB647" s="136" t="s">
        <v>1081</v>
      </c>
      <c r="DC647" s="136" t="s">
        <v>1082</v>
      </c>
      <c r="DD647" s="137">
        <v>1</v>
      </c>
      <c r="DE647" s="136" t="s">
        <v>436</v>
      </c>
      <c r="DF647" s="136" t="s">
        <v>1877</v>
      </c>
      <c r="DG647" s="144">
        <v>1228</v>
      </c>
      <c r="DI647" s="136" t="s">
        <v>948</v>
      </c>
      <c r="DJ647" s="136" t="s">
        <v>949</v>
      </c>
      <c r="DK647" s="137">
        <v>4</v>
      </c>
      <c r="DL647" s="136" t="s">
        <v>529</v>
      </c>
      <c r="DM647" s="136" t="s">
        <v>1713</v>
      </c>
      <c r="DN647" s="144">
        <v>1145</v>
      </c>
    </row>
    <row r="648" spans="1:118" x14ac:dyDescent="0.25">
      <c r="A648" s="81" t="s">
        <v>852</v>
      </c>
      <c r="B648" s="81" t="s">
        <v>853</v>
      </c>
      <c r="C648" s="81">
        <v>24</v>
      </c>
      <c r="D648" s="81" t="s">
        <v>436</v>
      </c>
      <c r="E648" s="81" t="s">
        <v>1678</v>
      </c>
      <c r="F648" s="81">
        <v>1237</v>
      </c>
      <c r="H648" s="81" t="s">
        <v>981</v>
      </c>
      <c r="I648" s="81" t="s">
        <v>982</v>
      </c>
      <c r="J648" s="81">
        <v>2</v>
      </c>
      <c r="K648" s="81" t="s">
        <v>529</v>
      </c>
      <c r="L648" s="81" t="s">
        <v>1208</v>
      </c>
      <c r="M648" s="81">
        <v>1020</v>
      </c>
      <c r="O648" s="81" t="s">
        <v>871</v>
      </c>
      <c r="P648" s="81" t="s">
        <v>872</v>
      </c>
      <c r="Q648" s="81">
        <v>12</v>
      </c>
      <c r="R648" s="81" t="s">
        <v>437</v>
      </c>
      <c r="S648" s="81" t="s">
        <v>1707</v>
      </c>
      <c r="T648" s="81">
        <v>1110</v>
      </c>
      <c r="V648" s="81" t="s">
        <v>765</v>
      </c>
      <c r="W648" s="81" t="s">
        <v>766</v>
      </c>
      <c r="X648" s="81">
        <v>6</v>
      </c>
      <c r="Y648" s="81" t="s">
        <v>437</v>
      </c>
      <c r="Z648" s="81" t="s">
        <v>1733</v>
      </c>
      <c r="AA648" s="81">
        <v>1004</v>
      </c>
      <c r="AC648" s="81" t="s">
        <v>802</v>
      </c>
      <c r="AD648" s="81" t="s">
        <v>803</v>
      </c>
      <c r="AE648" s="81">
        <v>2</v>
      </c>
      <c r="AF648" s="81" t="s">
        <v>436</v>
      </c>
      <c r="AG648" s="81" t="s">
        <v>1123</v>
      </c>
      <c r="AH648" s="81">
        <v>1392</v>
      </c>
      <c r="AJ648" s="81" t="s">
        <v>745</v>
      </c>
      <c r="AK648" s="81" t="s">
        <v>746</v>
      </c>
      <c r="AL648" s="81">
        <v>12</v>
      </c>
      <c r="AM648" s="81" t="s">
        <v>529</v>
      </c>
      <c r="AN648" s="81" t="s">
        <v>1135</v>
      </c>
      <c r="AO648" s="81">
        <v>1412</v>
      </c>
      <c r="AQ648" s="81" t="s">
        <v>873</v>
      </c>
      <c r="AR648" s="81" t="s">
        <v>874</v>
      </c>
      <c r="AS648" s="81">
        <v>2</v>
      </c>
      <c r="AT648" s="81" t="s">
        <v>529</v>
      </c>
      <c r="AU648" s="81" t="s">
        <v>1133</v>
      </c>
      <c r="AV648" s="81">
        <v>1023</v>
      </c>
      <c r="AX648" s="81" t="s">
        <v>1029</v>
      </c>
      <c r="AY648" s="81" t="s">
        <v>1030</v>
      </c>
      <c r="AZ648" s="81">
        <v>6</v>
      </c>
      <c r="BA648" s="81" t="s">
        <v>529</v>
      </c>
      <c r="BB648" s="81" t="s">
        <v>1770</v>
      </c>
      <c r="BC648" s="81">
        <v>1037</v>
      </c>
      <c r="BE648" s="81" t="s">
        <v>832</v>
      </c>
      <c r="BF648" s="81" t="s">
        <v>833</v>
      </c>
      <c r="BG648" s="81">
        <v>4</v>
      </c>
      <c r="BH648" s="81" t="s">
        <v>529</v>
      </c>
      <c r="BI648" s="81" t="s">
        <v>1116</v>
      </c>
      <c r="BJ648" s="81">
        <v>1071</v>
      </c>
      <c r="BL648" s="81" t="s">
        <v>887</v>
      </c>
      <c r="BM648" s="81" t="s">
        <v>888</v>
      </c>
      <c r="BN648" s="81">
        <v>4</v>
      </c>
      <c r="BO648" s="81" t="s">
        <v>436</v>
      </c>
      <c r="BP648" s="81" t="s">
        <v>1136</v>
      </c>
      <c r="BQ648" s="81">
        <v>1313</v>
      </c>
      <c r="BS648" s="81" t="s">
        <v>739</v>
      </c>
      <c r="BT648" s="81" t="s">
        <v>740</v>
      </c>
      <c r="BU648" s="81">
        <v>1</v>
      </c>
      <c r="BV648" s="81" t="s">
        <v>436</v>
      </c>
      <c r="BW648" s="81" t="s">
        <v>2183</v>
      </c>
      <c r="BX648" s="81">
        <v>1583</v>
      </c>
      <c r="BZ648" s="81" t="s">
        <v>895</v>
      </c>
      <c r="CA648" s="81" t="s">
        <v>896</v>
      </c>
      <c r="CB648" s="81">
        <v>12</v>
      </c>
      <c r="CC648" s="81" t="s">
        <v>529</v>
      </c>
      <c r="CD648" s="81" t="s">
        <v>1727</v>
      </c>
      <c r="CE648" s="81">
        <v>1219</v>
      </c>
      <c r="CG648" s="81" t="s">
        <v>832</v>
      </c>
      <c r="CH648" s="81" t="s">
        <v>833</v>
      </c>
      <c r="CI648" s="81">
        <v>4</v>
      </c>
      <c r="CJ648" s="81" t="s">
        <v>529</v>
      </c>
      <c r="CK648" s="81" t="s">
        <v>1756</v>
      </c>
      <c r="CL648" s="81">
        <v>1037</v>
      </c>
      <c r="CN648" s="81" t="s">
        <v>794</v>
      </c>
      <c r="CO648" s="81" t="s">
        <v>795</v>
      </c>
      <c r="CP648" s="81">
        <v>1</v>
      </c>
      <c r="CQ648" s="81" t="s">
        <v>529</v>
      </c>
      <c r="CR648" s="81" t="s">
        <v>2208</v>
      </c>
      <c r="CS648" s="81">
        <v>1589</v>
      </c>
      <c r="CU648" s="136" t="s">
        <v>729</v>
      </c>
      <c r="CV648" s="136" t="s">
        <v>730</v>
      </c>
      <c r="CW648" s="137">
        <v>36</v>
      </c>
      <c r="CX648" s="136" t="s">
        <v>2152</v>
      </c>
      <c r="CY648" s="136" t="s">
        <v>2364</v>
      </c>
      <c r="CZ648" s="138">
        <v>1593</v>
      </c>
      <c r="DB648" s="136" t="s">
        <v>727</v>
      </c>
      <c r="DC648" s="136" t="s">
        <v>728</v>
      </c>
      <c r="DD648" s="137">
        <v>2</v>
      </c>
      <c r="DE648" s="136" t="s">
        <v>436</v>
      </c>
      <c r="DF648" s="136" t="s">
        <v>2173</v>
      </c>
      <c r="DG648" s="144">
        <v>1240</v>
      </c>
      <c r="DI648" s="136" t="s">
        <v>948</v>
      </c>
      <c r="DJ648" s="136" t="s">
        <v>949</v>
      </c>
      <c r="DK648" s="137">
        <v>4</v>
      </c>
      <c r="DL648" s="136" t="s">
        <v>436</v>
      </c>
      <c r="DM648" s="136" t="s">
        <v>2179</v>
      </c>
      <c r="DN648" s="144">
        <v>1442</v>
      </c>
    </row>
    <row r="649" spans="1:118" x14ac:dyDescent="0.25">
      <c r="A649" s="81" t="s">
        <v>924</v>
      </c>
      <c r="B649" s="81" t="s">
        <v>925</v>
      </c>
      <c r="C649" s="81">
        <v>24</v>
      </c>
      <c r="D649" s="81" t="s">
        <v>436</v>
      </c>
      <c r="E649" s="81" t="s">
        <v>1678</v>
      </c>
      <c r="F649" s="81">
        <v>1237</v>
      </c>
      <c r="H649" s="81" t="s">
        <v>836</v>
      </c>
      <c r="I649" s="81" t="s">
        <v>837</v>
      </c>
      <c r="J649" s="81">
        <v>4</v>
      </c>
      <c r="K649" s="81" t="s">
        <v>529</v>
      </c>
      <c r="L649" s="81" t="s">
        <v>1208</v>
      </c>
      <c r="M649" s="81">
        <v>1020</v>
      </c>
      <c r="O649" s="81" t="s">
        <v>1043</v>
      </c>
      <c r="P649" s="81" t="s">
        <v>1044</v>
      </c>
      <c r="Q649" s="81">
        <v>12</v>
      </c>
      <c r="R649" s="81" t="s">
        <v>437</v>
      </c>
      <c r="S649" s="81" t="s">
        <v>1707</v>
      </c>
      <c r="T649" s="81">
        <v>1110</v>
      </c>
      <c r="V649" s="81" t="s">
        <v>830</v>
      </c>
      <c r="W649" s="81" t="s">
        <v>831</v>
      </c>
      <c r="X649" s="81">
        <v>4</v>
      </c>
      <c r="Y649" s="81" t="s">
        <v>437</v>
      </c>
      <c r="Z649" s="81" t="s">
        <v>1733</v>
      </c>
      <c r="AA649" s="81">
        <v>1004</v>
      </c>
      <c r="AC649" s="81" t="s">
        <v>796</v>
      </c>
      <c r="AD649" s="81" t="s">
        <v>797</v>
      </c>
      <c r="AE649" s="81">
        <v>2</v>
      </c>
      <c r="AF649" s="81" t="s">
        <v>436</v>
      </c>
      <c r="AG649" s="81" t="s">
        <v>1119</v>
      </c>
      <c r="AH649" s="81">
        <v>1127</v>
      </c>
      <c r="AJ649" s="81" t="s">
        <v>826</v>
      </c>
      <c r="AK649" s="81" t="s">
        <v>827</v>
      </c>
      <c r="AL649" s="81">
        <v>2</v>
      </c>
      <c r="AM649" s="81" t="s">
        <v>529</v>
      </c>
      <c r="AN649" s="81" t="s">
        <v>1135</v>
      </c>
      <c r="AO649" s="81">
        <v>1412</v>
      </c>
      <c r="AQ649" s="81" t="s">
        <v>770</v>
      </c>
      <c r="AR649" s="81" t="s">
        <v>771</v>
      </c>
      <c r="AS649" s="81">
        <v>2</v>
      </c>
      <c r="AT649" s="81" t="s">
        <v>529</v>
      </c>
      <c r="AU649" s="81" t="s">
        <v>1133</v>
      </c>
      <c r="AV649" s="81">
        <v>1023</v>
      </c>
      <c r="AX649" s="81" t="s">
        <v>954</v>
      </c>
      <c r="AY649" s="81" t="s">
        <v>955</v>
      </c>
      <c r="AZ649" s="81">
        <v>4</v>
      </c>
      <c r="BA649" s="81" t="s">
        <v>436</v>
      </c>
      <c r="BB649" s="81" t="s">
        <v>1122</v>
      </c>
      <c r="BC649" s="81">
        <v>1213</v>
      </c>
      <c r="BE649" s="81" t="s">
        <v>2227</v>
      </c>
      <c r="BF649" s="81" t="s">
        <v>882</v>
      </c>
      <c r="BG649" s="81">
        <v>6</v>
      </c>
      <c r="BH649" s="81" t="s">
        <v>529</v>
      </c>
      <c r="BI649" s="81" t="s">
        <v>2128</v>
      </c>
      <c r="BJ649" s="81">
        <v>1574</v>
      </c>
      <c r="BL649" s="81" t="s">
        <v>854</v>
      </c>
      <c r="BM649" s="81" t="s">
        <v>855</v>
      </c>
      <c r="BN649" s="81">
        <v>4</v>
      </c>
      <c r="BO649" s="81" t="s">
        <v>436</v>
      </c>
      <c r="BP649" s="81" t="s">
        <v>1123</v>
      </c>
      <c r="BQ649" s="81">
        <v>1392</v>
      </c>
      <c r="BS649" s="81" t="s">
        <v>753</v>
      </c>
      <c r="BT649" s="81" t="s">
        <v>754</v>
      </c>
      <c r="BU649" s="81">
        <v>12</v>
      </c>
      <c r="BV649" s="81" t="s">
        <v>437</v>
      </c>
      <c r="BW649" s="81" t="s">
        <v>1754</v>
      </c>
      <c r="BX649" s="81">
        <v>1180</v>
      </c>
      <c r="BZ649" s="81" t="s">
        <v>745</v>
      </c>
      <c r="CA649" s="81" t="s">
        <v>746</v>
      </c>
      <c r="CB649" s="81">
        <v>36</v>
      </c>
      <c r="CC649" s="81" t="s">
        <v>529</v>
      </c>
      <c r="CD649" s="81" t="s">
        <v>1727</v>
      </c>
      <c r="CE649" s="81">
        <v>1219</v>
      </c>
      <c r="CG649" s="81" t="s">
        <v>753</v>
      </c>
      <c r="CH649" s="81" t="s">
        <v>754</v>
      </c>
      <c r="CI649" s="81">
        <v>12</v>
      </c>
      <c r="CJ649" s="81" t="s">
        <v>529</v>
      </c>
      <c r="CK649" s="81" t="s">
        <v>2180</v>
      </c>
      <c r="CL649" s="81">
        <v>1123</v>
      </c>
      <c r="CN649" s="81" t="s">
        <v>820</v>
      </c>
      <c r="CO649" s="81" t="s">
        <v>821</v>
      </c>
      <c r="CP649" s="81">
        <v>4</v>
      </c>
      <c r="CQ649" s="81" t="s">
        <v>529</v>
      </c>
      <c r="CR649" s="81" t="s">
        <v>1139</v>
      </c>
      <c r="CS649" s="81">
        <v>1027</v>
      </c>
      <c r="CU649" s="136" t="s">
        <v>745</v>
      </c>
      <c r="CV649" s="136" t="s">
        <v>746</v>
      </c>
      <c r="CW649" s="137">
        <v>24</v>
      </c>
      <c r="CX649" s="136" t="s">
        <v>436</v>
      </c>
      <c r="CY649" s="136" t="s">
        <v>1134</v>
      </c>
      <c r="CZ649" s="138">
        <v>1102</v>
      </c>
      <c r="DB649" s="136" t="s">
        <v>727</v>
      </c>
      <c r="DC649" s="136" t="s">
        <v>728</v>
      </c>
      <c r="DD649" s="137">
        <v>4</v>
      </c>
      <c r="DE649" s="136" t="s">
        <v>436</v>
      </c>
      <c r="DF649" s="136" t="s">
        <v>2221</v>
      </c>
      <c r="DG649" s="144">
        <v>1392</v>
      </c>
      <c r="DI649" s="136" t="s">
        <v>948</v>
      </c>
      <c r="DJ649" s="136" t="s">
        <v>949</v>
      </c>
      <c r="DK649" s="137">
        <v>4</v>
      </c>
      <c r="DL649" s="136" t="s">
        <v>437</v>
      </c>
      <c r="DM649" s="136" t="s">
        <v>1823</v>
      </c>
      <c r="DN649" s="144">
        <v>1259</v>
      </c>
    </row>
    <row r="650" spans="1:118" x14ac:dyDescent="0.25">
      <c r="A650" s="81" t="s">
        <v>895</v>
      </c>
      <c r="B650" s="81" t="s">
        <v>896</v>
      </c>
      <c r="C650" s="81">
        <v>12</v>
      </c>
      <c r="D650" s="81" t="s">
        <v>436</v>
      </c>
      <c r="E650" s="81" t="s">
        <v>1678</v>
      </c>
      <c r="F650" s="81">
        <v>1237</v>
      </c>
      <c r="H650" s="81" t="s">
        <v>770</v>
      </c>
      <c r="I650" s="81" t="s">
        <v>771</v>
      </c>
      <c r="J650" s="81">
        <v>4</v>
      </c>
      <c r="K650" s="81" t="s">
        <v>529</v>
      </c>
      <c r="L650" s="81" t="s">
        <v>1208</v>
      </c>
      <c r="M650" s="81">
        <v>1020</v>
      </c>
      <c r="O650" s="81" t="s">
        <v>946</v>
      </c>
      <c r="P650" s="81" t="s">
        <v>947</v>
      </c>
      <c r="Q650" s="81">
        <v>12</v>
      </c>
      <c r="R650" s="81" t="s">
        <v>437</v>
      </c>
      <c r="S650" s="81" t="s">
        <v>1707</v>
      </c>
      <c r="T650" s="81">
        <v>1110</v>
      </c>
      <c r="V650" s="81" t="s">
        <v>727</v>
      </c>
      <c r="W650" s="81" t="s">
        <v>728</v>
      </c>
      <c r="X650" s="81">
        <v>4</v>
      </c>
      <c r="Y650" s="81" t="s">
        <v>437</v>
      </c>
      <c r="Z650" s="81" t="s">
        <v>1733</v>
      </c>
      <c r="AA650" s="81">
        <v>1004</v>
      </c>
      <c r="AC650" s="81" t="s">
        <v>856</v>
      </c>
      <c r="AD650" s="81" t="s">
        <v>857</v>
      </c>
      <c r="AE650" s="81">
        <v>2</v>
      </c>
      <c r="AF650" s="81" t="s">
        <v>436</v>
      </c>
      <c r="AG650" s="81" t="s">
        <v>1119</v>
      </c>
      <c r="AH650" s="81">
        <v>1127</v>
      </c>
      <c r="AJ650" s="81" t="s">
        <v>867</v>
      </c>
      <c r="AK650" s="81" t="s">
        <v>868</v>
      </c>
      <c r="AL650" s="81">
        <v>4</v>
      </c>
      <c r="AM650" s="81" t="s">
        <v>436</v>
      </c>
      <c r="AN650" s="81" t="s">
        <v>1136</v>
      </c>
      <c r="AO650" s="81">
        <v>1313</v>
      </c>
      <c r="AQ650" s="81" t="s">
        <v>816</v>
      </c>
      <c r="AR650" s="81" t="s">
        <v>817</v>
      </c>
      <c r="AS650" s="81">
        <v>2</v>
      </c>
      <c r="AT650" s="81" t="s">
        <v>529</v>
      </c>
      <c r="AU650" s="81" t="s">
        <v>1133</v>
      </c>
      <c r="AV650" s="81">
        <v>1023</v>
      </c>
      <c r="AX650" s="81" t="s">
        <v>954</v>
      </c>
      <c r="AY650" s="81" t="s">
        <v>955</v>
      </c>
      <c r="AZ650" s="81">
        <v>36</v>
      </c>
      <c r="BA650" s="81" t="s">
        <v>436</v>
      </c>
      <c r="BB650" s="81" t="s">
        <v>1195</v>
      </c>
      <c r="BC650" s="81">
        <v>1237</v>
      </c>
      <c r="BE650" s="81" t="s">
        <v>847</v>
      </c>
      <c r="BF650" s="81" t="s">
        <v>848</v>
      </c>
      <c r="BG650" s="81">
        <v>6</v>
      </c>
      <c r="BH650" s="81" t="s">
        <v>529</v>
      </c>
      <c r="BI650" s="81" t="s">
        <v>2128</v>
      </c>
      <c r="BJ650" s="81">
        <v>1574</v>
      </c>
      <c r="BL650" s="81" t="s">
        <v>845</v>
      </c>
      <c r="BM650" s="81" t="s">
        <v>846</v>
      </c>
      <c r="BN650" s="81">
        <v>4</v>
      </c>
      <c r="BO650" s="81" t="s">
        <v>436</v>
      </c>
      <c r="BP650" s="81" t="s">
        <v>2162</v>
      </c>
      <c r="BQ650" s="81">
        <v>1577</v>
      </c>
      <c r="BS650" s="81" t="s">
        <v>912</v>
      </c>
      <c r="BT650" s="81" t="s">
        <v>913</v>
      </c>
      <c r="BU650" s="81">
        <v>2</v>
      </c>
      <c r="BV650" s="81" t="s">
        <v>529</v>
      </c>
      <c r="BW650" s="81" t="s">
        <v>1128</v>
      </c>
      <c r="BX650" s="81">
        <v>1031</v>
      </c>
      <c r="BZ650" s="81" t="s">
        <v>867</v>
      </c>
      <c r="CA650" s="81" t="s">
        <v>868</v>
      </c>
      <c r="CB650" s="81">
        <v>6</v>
      </c>
      <c r="CC650" s="81" t="s">
        <v>529</v>
      </c>
      <c r="CD650" s="81" t="s">
        <v>1128</v>
      </c>
      <c r="CE650" s="81">
        <v>1031</v>
      </c>
      <c r="CG650" s="81" t="s">
        <v>757</v>
      </c>
      <c r="CH650" s="81" t="s">
        <v>758</v>
      </c>
      <c r="CI650" s="81">
        <v>12</v>
      </c>
      <c r="CJ650" s="81" t="s">
        <v>529</v>
      </c>
      <c r="CK650" s="81" t="s">
        <v>2180</v>
      </c>
      <c r="CL650" s="81">
        <v>1123</v>
      </c>
      <c r="CN650" s="81" t="s">
        <v>860</v>
      </c>
      <c r="CO650" s="81" t="s">
        <v>861</v>
      </c>
      <c r="CP650" s="81">
        <v>2</v>
      </c>
      <c r="CQ650" s="81" t="s">
        <v>529</v>
      </c>
      <c r="CR650" s="81" t="s">
        <v>1115</v>
      </c>
      <c r="CS650" s="81">
        <v>1487</v>
      </c>
      <c r="CU650" s="136" t="s">
        <v>745</v>
      </c>
      <c r="CV650" s="136" t="s">
        <v>746</v>
      </c>
      <c r="CW650" s="137">
        <v>12</v>
      </c>
      <c r="CX650" s="136" t="s">
        <v>529</v>
      </c>
      <c r="CY650" s="136" t="s">
        <v>1680</v>
      </c>
      <c r="CZ650" s="138">
        <v>1368</v>
      </c>
      <c r="DB650" s="136" t="s">
        <v>727</v>
      </c>
      <c r="DC650" s="136" t="s">
        <v>728</v>
      </c>
      <c r="DD650" s="137">
        <v>4</v>
      </c>
      <c r="DE650" s="136" t="s">
        <v>529</v>
      </c>
      <c r="DF650" s="136" t="s">
        <v>1185</v>
      </c>
      <c r="DG650" s="144">
        <v>1101</v>
      </c>
      <c r="DI650" s="136" t="s">
        <v>948</v>
      </c>
      <c r="DJ650" s="136" t="s">
        <v>949</v>
      </c>
      <c r="DK650" s="137">
        <v>12</v>
      </c>
      <c r="DL650" s="136" t="s">
        <v>1173</v>
      </c>
      <c r="DM650" s="136" t="s">
        <v>1174</v>
      </c>
      <c r="DN650" s="144">
        <v>0</v>
      </c>
    </row>
    <row r="651" spans="1:118" x14ac:dyDescent="0.25">
      <c r="A651" s="81" t="s">
        <v>745</v>
      </c>
      <c r="B651" s="81" t="s">
        <v>746</v>
      </c>
      <c r="C651" s="81">
        <v>24</v>
      </c>
      <c r="D651" s="81" t="s">
        <v>436</v>
      </c>
      <c r="E651" s="81" t="s">
        <v>1678</v>
      </c>
      <c r="F651" s="81">
        <v>1237</v>
      </c>
      <c r="H651" s="81" t="s">
        <v>816</v>
      </c>
      <c r="I651" s="81" t="s">
        <v>817</v>
      </c>
      <c r="J651" s="81">
        <v>8</v>
      </c>
      <c r="K651" s="81" t="s">
        <v>529</v>
      </c>
      <c r="L651" s="81" t="s">
        <v>1208</v>
      </c>
      <c r="M651" s="81">
        <v>1020</v>
      </c>
      <c r="O651" s="81" t="s">
        <v>743</v>
      </c>
      <c r="P651" s="81" t="s">
        <v>744</v>
      </c>
      <c r="Q651" s="81">
        <v>24</v>
      </c>
      <c r="R651" s="81" t="s">
        <v>437</v>
      </c>
      <c r="S651" s="81" t="s">
        <v>1707</v>
      </c>
      <c r="T651" s="81">
        <v>1110</v>
      </c>
      <c r="V651" s="81" t="s">
        <v>737</v>
      </c>
      <c r="W651" s="81" t="s">
        <v>738</v>
      </c>
      <c r="X651" s="81">
        <v>4</v>
      </c>
      <c r="Y651" s="81" t="s">
        <v>437</v>
      </c>
      <c r="Z651" s="81" t="s">
        <v>1733</v>
      </c>
      <c r="AA651" s="81">
        <v>1004</v>
      </c>
      <c r="AC651" s="81" t="s">
        <v>856</v>
      </c>
      <c r="AD651" s="81" t="s">
        <v>857</v>
      </c>
      <c r="AE651" s="81">
        <v>2</v>
      </c>
      <c r="AF651" s="81" t="s">
        <v>436</v>
      </c>
      <c r="AG651" s="81" t="s">
        <v>1691</v>
      </c>
      <c r="AH651" s="81">
        <v>1104</v>
      </c>
      <c r="AJ651" s="81" t="s">
        <v>887</v>
      </c>
      <c r="AK651" s="81" t="s">
        <v>888</v>
      </c>
      <c r="AL651" s="81">
        <v>4</v>
      </c>
      <c r="AM651" s="81" t="s">
        <v>436</v>
      </c>
      <c r="AN651" s="81" t="s">
        <v>1136</v>
      </c>
      <c r="AO651" s="81">
        <v>1313</v>
      </c>
      <c r="AQ651" s="81" t="s">
        <v>864</v>
      </c>
      <c r="AR651" s="81" t="s">
        <v>865</v>
      </c>
      <c r="AS651" s="81">
        <v>6</v>
      </c>
      <c r="AT651" s="81" t="s">
        <v>529</v>
      </c>
      <c r="AU651" s="81" t="s">
        <v>1133</v>
      </c>
      <c r="AV651" s="81">
        <v>1023</v>
      </c>
      <c r="AX651" s="81" t="s">
        <v>954</v>
      </c>
      <c r="AY651" s="81" t="s">
        <v>955</v>
      </c>
      <c r="AZ651" s="81">
        <v>4</v>
      </c>
      <c r="BA651" s="81" t="s">
        <v>529</v>
      </c>
      <c r="BB651" s="81" t="s">
        <v>2105</v>
      </c>
      <c r="BC651" s="81">
        <v>1010</v>
      </c>
      <c r="BE651" s="81" t="s">
        <v>867</v>
      </c>
      <c r="BF651" s="81" t="s">
        <v>868</v>
      </c>
      <c r="BG651" s="81">
        <v>4</v>
      </c>
      <c r="BH651" s="81" t="s">
        <v>529</v>
      </c>
      <c r="BI651" s="81" t="s">
        <v>2128</v>
      </c>
      <c r="BJ651" s="81">
        <v>1574</v>
      </c>
      <c r="BL651" s="81" t="s">
        <v>733</v>
      </c>
      <c r="BM651" s="81" t="s">
        <v>734</v>
      </c>
      <c r="BN651" s="81">
        <v>4</v>
      </c>
      <c r="BO651" s="81" t="s">
        <v>436</v>
      </c>
      <c r="BP651" s="81" t="s">
        <v>2162</v>
      </c>
      <c r="BQ651" s="81">
        <v>1577</v>
      </c>
      <c r="BS651" s="81" t="s">
        <v>889</v>
      </c>
      <c r="BT651" s="81" t="s">
        <v>890</v>
      </c>
      <c r="BU651" s="81">
        <v>2</v>
      </c>
      <c r="BV651" s="81" t="s">
        <v>529</v>
      </c>
      <c r="BW651" s="81" t="s">
        <v>2192</v>
      </c>
      <c r="BX651" s="81">
        <v>1405</v>
      </c>
      <c r="BZ651" s="81" t="s">
        <v>2269</v>
      </c>
      <c r="CA651" s="81" t="s">
        <v>767</v>
      </c>
      <c r="CB651" s="81">
        <v>4</v>
      </c>
      <c r="CC651" s="81" t="s">
        <v>529</v>
      </c>
      <c r="CD651" s="81" t="s">
        <v>1128</v>
      </c>
      <c r="CE651" s="81">
        <v>1031</v>
      </c>
      <c r="CG651" s="81" t="s">
        <v>772</v>
      </c>
      <c r="CH651" s="81" t="s">
        <v>773</v>
      </c>
      <c r="CI651" s="81">
        <v>6</v>
      </c>
      <c r="CJ651" s="81" t="s">
        <v>529</v>
      </c>
      <c r="CK651" s="81" t="s">
        <v>2180</v>
      </c>
      <c r="CL651" s="81">
        <v>1123</v>
      </c>
      <c r="CN651" s="81" t="s">
        <v>1041</v>
      </c>
      <c r="CO651" s="81" t="s">
        <v>756</v>
      </c>
      <c r="CP651" s="81">
        <v>12</v>
      </c>
      <c r="CQ651" s="81" t="s">
        <v>529</v>
      </c>
      <c r="CR651" s="81" t="s">
        <v>1139</v>
      </c>
      <c r="CS651" s="81">
        <v>1027</v>
      </c>
      <c r="CU651" s="136" t="s">
        <v>2380</v>
      </c>
      <c r="CV651" s="136" t="s">
        <v>866</v>
      </c>
      <c r="CW651" s="137">
        <v>6</v>
      </c>
      <c r="CX651" s="136" t="s">
        <v>437</v>
      </c>
      <c r="CY651" s="136" t="s">
        <v>2103</v>
      </c>
      <c r="CZ651" s="138">
        <v>1506</v>
      </c>
      <c r="DB651" s="136" t="s">
        <v>727</v>
      </c>
      <c r="DC651" s="136" t="s">
        <v>728</v>
      </c>
      <c r="DD651" s="137">
        <v>2</v>
      </c>
      <c r="DE651" s="136" t="s">
        <v>436</v>
      </c>
      <c r="DF651" s="136" t="s">
        <v>2310</v>
      </c>
      <c r="DG651" s="144">
        <v>1160</v>
      </c>
      <c r="DI651" s="136" t="s">
        <v>948</v>
      </c>
      <c r="DJ651" s="136" t="s">
        <v>949</v>
      </c>
      <c r="DK651" s="137">
        <v>4</v>
      </c>
      <c r="DL651" s="136" t="s">
        <v>529</v>
      </c>
      <c r="DM651" s="136" t="s">
        <v>1681</v>
      </c>
      <c r="DN651" s="144">
        <v>1327</v>
      </c>
    </row>
    <row r="652" spans="1:118" x14ac:dyDescent="0.25">
      <c r="A652" s="81" t="s">
        <v>908</v>
      </c>
      <c r="B652" s="81" t="s">
        <v>909</v>
      </c>
      <c r="C652" s="81">
        <v>24</v>
      </c>
      <c r="D652" s="81" t="s">
        <v>436</v>
      </c>
      <c r="E652" s="81" t="s">
        <v>1678</v>
      </c>
      <c r="F652" s="81">
        <v>1237</v>
      </c>
      <c r="H652" s="81" t="s">
        <v>864</v>
      </c>
      <c r="I652" s="81" t="s">
        <v>865</v>
      </c>
      <c r="J652" s="81">
        <v>8</v>
      </c>
      <c r="K652" s="81" t="s">
        <v>529</v>
      </c>
      <c r="L652" s="81" t="s">
        <v>1208</v>
      </c>
      <c r="M652" s="81">
        <v>1020</v>
      </c>
      <c r="O652" s="81" t="s">
        <v>780</v>
      </c>
      <c r="P652" s="81" t="s">
        <v>781</v>
      </c>
      <c r="Q652" s="81">
        <v>12</v>
      </c>
      <c r="R652" s="81" t="s">
        <v>437</v>
      </c>
      <c r="S652" s="81" t="s">
        <v>1707</v>
      </c>
      <c r="T652" s="81">
        <v>1110</v>
      </c>
      <c r="V652" s="81" t="s">
        <v>812</v>
      </c>
      <c r="W652" s="81" t="s">
        <v>813</v>
      </c>
      <c r="X652" s="81">
        <v>4</v>
      </c>
      <c r="Y652" s="81" t="s">
        <v>436</v>
      </c>
      <c r="Z652" s="81" t="s">
        <v>1114</v>
      </c>
      <c r="AA652" s="81">
        <v>1011</v>
      </c>
      <c r="AC652" s="81" t="s">
        <v>743</v>
      </c>
      <c r="AD652" s="81" t="s">
        <v>744</v>
      </c>
      <c r="AE652" s="81">
        <v>12</v>
      </c>
      <c r="AF652" s="81" t="s">
        <v>529</v>
      </c>
      <c r="AG652" s="81" t="s">
        <v>1175</v>
      </c>
      <c r="AH652" s="81">
        <v>1027</v>
      </c>
      <c r="AJ652" s="81" t="s">
        <v>772</v>
      </c>
      <c r="AK652" s="81" t="s">
        <v>773</v>
      </c>
      <c r="AL652" s="81">
        <v>8</v>
      </c>
      <c r="AM652" s="81" t="s">
        <v>436</v>
      </c>
      <c r="AN652" s="81" t="s">
        <v>1136</v>
      </c>
      <c r="AO652" s="81">
        <v>1313</v>
      </c>
      <c r="AQ652" s="81" t="s">
        <v>908</v>
      </c>
      <c r="AR652" s="81" t="s">
        <v>909</v>
      </c>
      <c r="AS652" s="81">
        <v>12</v>
      </c>
      <c r="AT652" s="81" t="s">
        <v>529</v>
      </c>
      <c r="AU652" s="81" t="s">
        <v>1133</v>
      </c>
      <c r="AV652" s="81">
        <v>1023</v>
      </c>
      <c r="AX652" s="81" t="s">
        <v>954</v>
      </c>
      <c r="AY652" s="81" t="s">
        <v>955</v>
      </c>
      <c r="AZ652" s="81">
        <v>4</v>
      </c>
      <c r="BA652" s="81" t="s">
        <v>436</v>
      </c>
      <c r="BB652" s="81" t="s">
        <v>2318</v>
      </c>
      <c r="BC652" s="81">
        <v>1117</v>
      </c>
      <c r="BE652" s="81" t="s">
        <v>887</v>
      </c>
      <c r="BF652" s="81" t="s">
        <v>888</v>
      </c>
      <c r="BG652" s="81">
        <v>4</v>
      </c>
      <c r="BH652" s="81" t="s">
        <v>529</v>
      </c>
      <c r="BI652" s="81" t="s">
        <v>2128</v>
      </c>
      <c r="BJ652" s="81">
        <v>1574</v>
      </c>
      <c r="BL652" s="81" t="s">
        <v>772</v>
      </c>
      <c r="BM652" s="81" t="s">
        <v>773</v>
      </c>
      <c r="BN652" s="81">
        <v>4</v>
      </c>
      <c r="BO652" s="81" t="s">
        <v>436</v>
      </c>
      <c r="BP652" s="81" t="s">
        <v>2162</v>
      </c>
      <c r="BQ652" s="81">
        <v>1577</v>
      </c>
      <c r="BS652" s="81" t="s">
        <v>2323</v>
      </c>
      <c r="BT652" s="81" t="s">
        <v>851</v>
      </c>
      <c r="BU652" s="81">
        <v>2</v>
      </c>
      <c r="BV652" s="81" t="s">
        <v>529</v>
      </c>
      <c r="BW652" s="81" t="s">
        <v>2192</v>
      </c>
      <c r="BX652" s="81">
        <v>1405</v>
      </c>
      <c r="BZ652" s="81" t="s">
        <v>845</v>
      </c>
      <c r="CA652" s="81" t="s">
        <v>846</v>
      </c>
      <c r="CB652" s="81">
        <v>6</v>
      </c>
      <c r="CC652" s="81" t="s">
        <v>529</v>
      </c>
      <c r="CD652" s="81" t="s">
        <v>1128</v>
      </c>
      <c r="CE652" s="81">
        <v>1031</v>
      </c>
      <c r="CG652" s="81" t="s">
        <v>729</v>
      </c>
      <c r="CH652" s="81" t="s">
        <v>730</v>
      </c>
      <c r="CI652" s="81">
        <v>4</v>
      </c>
      <c r="CJ652" s="81" t="s">
        <v>529</v>
      </c>
      <c r="CK652" s="81" t="s">
        <v>2180</v>
      </c>
      <c r="CL652" s="81">
        <v>1123</v>
      </c>
      <c r="CN652" s="81" t="s">
        <v>834</v>
      </c>
      <c r="CO652" s="81" t="s">
        <v>835</v>
      </c>
      <c r="CP652" s="81">
        <v>1</v>
      </c>
      <c r="CQ652" s="81" t="s">
        <v>529</v>
      </c>
      <c r="CR652" s="81" t="s">
        <v>2208</v>
      </c>
      <c r="CS652" s="81">
        <v>1589</v>
      </c>
      <c r="CU652" s="136" t="s">
        <v>2270</v>
      </c>
      <c r="CV652" s="136" t="s">
        <v>848</v>
      </c>
      <c r="CW652" s="137">
        <v>12</v>
      </c>
      <c r="CX652" s="136" t="s">
        <v>437</v>
      </c>
      <c r="CY652" s="136" t="s">
        <v>2103</v>
      </c>
      <c r="CZ652" s="138">
        <v>1506</v>
      </c>
      <c r="DB652" s="136" t="s">
        <v>727</v>
      </c>
      <c r="DC652" s="136" t="s">
        <v>728</v>
      </c>
      <c r="DD652" s="137">
        <v>2</v>
      </c>
      <c r="DE652" s="136" t="s">
        <v>436</v>
      </c>
      <c r="DF652" s="136" t="s">
        <v>2173</v>
      </c>
      <c r="DG652" s="144">
        <v>1240</v>
      </c>
      <c r="DI652" s="136" t="s">
        <v>948</v>
      </c>
      <c r="DJ652" s="136" t="s">
        <v>949</v>
      </c>
      <c r="DK652" s="137">
        <v>6</v>
      </c>
      <c r="DL652" s="136" t="s">
        <v>529</v>
      </c>
      <c r="DM652" s="136" t="s">
        <v>1139</v>
      </c>
      <c r="DN652" s="144">
        <v>1027</v>
      </c>
    </row>
    <row r="653" spans="1:118" x14ac:dyDescent="0.25">
      <c r="A653" s="81" t="s">
        <v>765</v>
      </c>
      <c r="B653" s="81" t="s">
        <v>766</v>
      </c>
      <c r="C653" s="81">
        <v>6</v>
      </c>
      <c r="D653" s="81" t="s">
        <v>436</v>
      </c>
      <c r="E653" s="81" t="s">
        <v>1222</v>
      </c>
      <c r="F653" s="81">
        <v>1223</v>
      </c>
      <c r="H653" s="81" t="s">
        <v>873</v>
      </c>
      <c r="I653" s="81" t="s">
        <v>874</v>
      </c>
      <c r="J653" s="81">
        <v>8</v>
      </c>
      <c r="K653" s="81" t="s">
        <v>529</v>
      </c>
      <c r="L653" s="81" t="s">
        <v>1208</v>
      </c>
      <c r="M653" s="81">
        <v>1020</v>
      </c>
      <c r="O653" s="81" t="s">
        <v>852</v>
      </c>
      <c r="P653" s="81" t="s">
        <v>853</v>
      </c>
      <c r="Q653" s="81">
        <v>12</v>
      </c>
      <c r="R653" s="81" t="s">
        <v>437</v>
      </c>
      <c r="S653" s="81" t="s">
        <v>1707</v>
      </c>
      <c r="T653" s="81">
        <v>1110</v>
      </c>
      <c r="V653" s="81" t="s">
        <v>832</v>
      </c>
      <c r="W653" s="81" t="s">
        <v>833</v>
      </c>
      <c r="X653" s="81">
        <v>4</v>
      </c>
      <c r="Y653" s="81" t="s">
        <v>436</v>
      </c>
      <c r="Z653" s="81" t="s">
        <v>1114</v>
      </c>
      <c r="AA653" s="81">
        <v>1011</v>
      </c>
      <c r="AC653" s="81" t="s">
        <v>743</v>
      </c>
      <c r="AD653" s="81" t="s">
        <v>744</v>
      </c>
      <c r="AE653" s="81">
        <v>12</v>
      </c>
      <c r="AF653" s="81" t="s">
        <v>436</v>
      </c>
      <c r="AG653" s="81" t="s">
        <v>1148</v>
      </c>
      <c r="AH653" s="81">
        <v>1091</v>
      </c>
      <c r="AJ653" s="81" t="s">
        <v>745</v>
      </c>
      <c r="AK653" s="81" t="s">
        <v>746</v>
      </c>
      <c r="AL653" s="81">
        <v>12</v>
      </c>
      <c r="AM653" s="81" t="s">
        <v>436</v>
      </c>
      <c r="AN653" s="81" t="s">
        <v>1136</v>
      </c>
      <c r="AO653" s="81">
        <v>1313</v>
      </c>
      <c r="AQ653" s="81" t="s">
        <v>826</v>
      </c>
      <c r="AR653" s="81" t="s">
        <v>827</v>
      </c>
      <c r="AS653" s="81">
        <v>4</v>
      </c>
      <c r="AT653" s="81" t="s">
        <v>529</v>
      </c>
      <c r="AU653" s="81" t="s">
        <v>1133</v>
      </c>
      <c r="AV653" s="81">
        <v>1023</v>
      </c>
      <c r="AX653" s="81" t="s">
        <v>954</v>
      </c>
      <c r="AY653" s="81" t="s">
        <v>955</v>
      </c>
      <c r="AZ653" s="81">
        <v>1</v>
      </c>
      <c r="BA653" s="81" t="s">
        <v>436</v>
      </c>
      <c r="BB653" s="81" t="s">
        <v>2072</v>
      </c>
      <c r="BC653" s="81">
        <v>1562</v>
      </c>
      <c r="BE653" s="81" t="s">
        <v>875</v>
      </c>
      <c r="BF653" s="81" t="s">
        <v>876</v>
      </c>
      <c r="BG653" s="81">
        <v>4</v>
      </c>
      <c r="BH653" s="81" t="s">
        <v>529</v>
      </c>
      <c r="BI653" s="81" t="s">
        <v>2128</v>
      </c>
      <c r="BJ653" s="81">
        <v>1574</v>
      </c>
      <c r="BL653" s="81" t="s">
        <v>770</v>
      </c>
      <c r="BM653" s="81" t="s">
        <v>771</v>
      </c>
      <c r="BN653" s="81">
        <v>4</v>
      </c>
      <c r="BO653" s="81" t="s">
        <v>436</v>
      </c>
      <c r="BP653" s="81" t="s">
        <v>1123</v>
      </c>
      <c r="BQ653" s="81">
        <v>1392</v>
      </c>
      <c r="BS653" s="81" t="s">
        <v>910</v>
      </c>
      <c r="BT653" s="81" t="s">
        <v>911</v>
      </c>
      <c r="BU653" s="81">
        <v>2</v>
      </c>
      <c r="BV653" s="81" t="s">
        <v>529</v>
      </c>
      <c r="BW653" s="81" t="s">
        <v>2192</v>
      </c>
      <c r="BX653" s="81">
        <v>1405</v>
      </c>
      <c r="BZ653" s="81" t="s">
        <v>768</v>
      </c>
      <c r="CA653" s="81" t="s">
        <v>769</v>
      </c>
      <c r="CB653" s="81">
        <v>6</v>
      </c>
      <c r="CC653" s="81" t="s">
        <v>529</v>
      </c>
      <c r="CD653" s="81" t="s">
        <v>1128</v>
      </c>
      <c r="CE653" s="81">
        <v>1031</v>
      </c>
      <c r="CG653" s="81" t="s">
        <v>745</v>
      </c>
      <c r="CH653" s="81" t="s">
        <v>746</v>
      </c>
      <c r="CI653" s="81">
        <v>12</v>
      </c>
      <c r="CJ653" s="81" t="s">
        <v>529</v>
      </c>
      <c r="CK653" s="81" t="s">
        <v>2180</v>
      </c>
      <c r="CL653" s="81">
        <v>1123</v>
      </c>
      <c r="CN653" s="81" t="s">
        <v>842</v>
      </c>
      <c r="CO653" s="81" t="s">
        <v>843</v>
      </c>
      <c r="CP653" s="81">
        <v>1</v>
      </c>
      <c r="CQ653" s="81" t="s">
        <v>529</v>
      </c>
      <c r="CR653" s="81" t="s">
        <v>2208</v>
      </c>
      <c r="CS653" s="81">
        <v>1589</v>
      </c>
      <c r="CU653" s="136" t="s">
        <v>2264</v>
      </c>
      <c r="CV653" s="136" t="s">
        <v>896</v>
      </c>
      <c r="CW653" s="137">
        <v>12</v>
      </c>
      <c r="CX653" s="136" t="s">
        <v>437</v>
      </c>
      <c r="CY653" s="136" t="s">
        <v>2103</v>
      </c>
      <c r="CZ653" s="138">
        <v>1506</v>
      </c>
      <c r="DB653" s="136" t="s">
        <v>727</v>
      </c>
      <c r="DC653" s="136" t="s">
        <v>728</v>
      </c>
      <c r="DD653" s="137">
        <v>4</v>
      </c>
      <c r="DE653" s="136" t="s">
        <v>436</v>
      </c>
      <c r="DF653" s="136" t="s">
        <v>2221</v>
      </c>
      <c r="DG653" s="144">
        <v>1392</v>
      </c>
      <c r="DI653" s="136" t="s">
        <v>948</v>
      </c>
      <c r="DJ653" s="136" t="s">
        <v>949</v>
      </c>
      <c r="DK653" s="137">
        <v>48</v>
      </c>
      <c r="DL653" s="136" t="s">
        <v>436</v>
      </c>
      <c r="DM653" s="136" t="s">
        <v>1195</v>
      </c>
      <c r="DN653" s="144">
        <v>1237</v>
      </c>
    </row>
    <row r="654" spans="1:118" x14ac:dyDescent="0.25">
      <c r="A654" s="81" t="s">
        <v>867</v>
      </c>
      <c r="B654" s="81" t="s">
        <v>868</v>
      </c>
      <c r="C654" s="81">
        <v>4</v>
      </c>
      <c r="D654" s="81" t="s">
        <v>436</v>
      </c>
      <c r="E654" s="81" t="s">
        <v>1222</v>
      </c>
      <c r="F654" s="81">
        <v>1223</v>
      </c>
      <c r="H654" s="81" t="s">
        <v>832</v>
      </c>
      <c r="I654" s="81" t="s">
        <v>833</v>
      </c>
      <c r="J654" s="81">
        <v>4</v>
      </c>
      <c r="K654" s="81" t="s">
        <v>529</v>
      </c>
      <c r="L654" s="81" t="s">
        <v>1208</v>
      </c>
      <c r="M654" s="81">
        <v>1020</v>
      </c>
      <c r="O654" s="81" t="s">
        <v>908</v>
      </c>
      <c r="P654" s="81" t="s">
        <v>909</v>
      </c>
      <c r="Q654" s="81">
        <v>12</v>
      </c>
      <c r="R654" s="81" t="s">
        <v>437</v>
      </c>
      <c r="S654" s="81" t="s">
        <v>1707</v>
      </c>
      <c r="T654" s="81">
        <v>1110</v>
      </c>
      <c r="V654" s="81" t="s">
        <v>729</v>
      </c>
      <c r="W654" s="81" t="s">
        <v>730</v>
      </c>
      <c r="X654" s="81">
        <v>4</v>
      </c>
      <c r="Y654" s="81" t="s">
        <v>436</v>
      </c>
      <c r="Z654" s="81" t="s">
        <v>1114</v>
      </c>
      <c r="AA654" s="81">
        <v>1011</v>
      </c>
      <c r="AC654" s="81" t="s">
        <v>816</v>
      </c>
      <c r="AD654" s="81" t="s">
        <v>817</v>
      </c>
      <c r="AE654" s="81">
        <v>4</v>
      </c>
      <c r="AF654" s="81" t="s">
        <v>529</v>
      </c>
      <c r="AG654" s="81" t="s">
        <v>1680</v>
      </c>
      <c r="AH654" s="81">
        <v>1368</v>
      </c>
      <c r="AJ654" s="81" t="s">
        <v>810</v>
      </c>
      <c r="AK654" s="81" t="s">
        <v>811</v>
      </c>
      <c r="AL654" s="81">
        <v>4</v>
      </c>
      <c r="AM654" s="81" t="s">
        <v>436</v>
      </c>
      <c r="AN654" s="81" t="s">
        <v>1137</v>
      </c>
      <c r="AO654" s="81">
        <v>1160</v>
      </c>
      <c r="AQ654" s="81" t="s">
        <v>2323</v>
      </c>
      <c r="AR654" s="81" t="s">
        <v>851</v>
      </c>
      <c r="AS654" s="81">
        <v>3</v>
      </c>
      <c r="AT654" s="81" t="s">
        <v>529</v>
      </c>
      <c r="AU654" s="81" t="s">
        <v>1133</v>
      </c>
      <c r="AV654" s="81">
        <v>1023</v>
      </c>
      <c r="AX654" s="81" t="s">
        <v>954</v>
      </c>
      <c r="AY654" s="81" t="s">
        <v>955</v>
      </c>
      <c r="AZ654" s="81">
        <v>4</v>
      </c>
      <c r="BA654" s="81" t="s">
        <v>437</v>
      </c>
      <c r="BB654" s="81" t="s">
        <v>1190</v>
      </c>
      <c r="BC654" s="81">
        <v>1082</v>
      </c>
      <c r="BE654" s="81" t="s">
        <v>906</v>
      </c>
      <c r="BF654" s="81" t="s">
        <v>907</v>
      </c>
      <c r="BG654" s="81">
        <v>4</v>
      </c>
      <c r="BH654" s="81" t="s">
        <v>529</v>
      </c>
      <c r="BI654" s="81" t="s">
        <v>2128</v>
      </c>
      <c r="BJ654" s="81">
        <v>1574</v>
      </c>
      <c r="BL654" s="81" t="s">
        <v>816</v>
      </c>
      <c r="BM654" s="81" t="s">
        <v>817</v>
      </c>
      <c r="BN654" s="81">
        <v>8</v>
      </c>
      <c r="BO654" s="81" t="s">
        <v>436</v>
      </c>
      <c r="BP654" s="81" t="s">
        <v>1136</v>
      </c>
      <c r="BQ654" s="81">
        <v>1313</v>
      </c>
      <c r="BS654" s="81" t="s">
        <v>802</v>
      </c>
      <c r="BT654" s="81" t="s">
        <v>803</v>
      </c>
      <c r="BU654" s="81">
        <v>2</v>
      </c>
      <c r="BV654" s="81" t="s">
        <v>437</v>
      </c>
      <c r="BW654" s="81" t="s">
        <v>1754</v>
      </c>
      <c r="BX654" s="81">
        <v>1180</v>
      </c>
      <c r="BZ654" s="81" t="s">
        <v>770</v>
      </c>
      <c r="CA654" s="81" t="s">
        <v>771</v>
      </c>
      <c r="CB654" s="81">
        <v>6</v>
      </c>
      <c r="CC654" s="81" t="s">
        <v>529</v>
      </c>
      <c r="CD654" s="81" t="s">
        <v>1128</v>
      </c>
      <c r="CE654" s="81">
        <v>1031</v>
      </c>
      <c r="CG654" s="81" t="s">
        <v>733</v>
      </c>
      <c r="CH654" s="81" t="s">
        <v>734</v>
      </c>
      <c r="CI654" s="81">
        <v>10</v>
      </c>
      <c r="CJ654" s="81" t="s">
        <v>436</v>
      </c>
      <c r="CK654" s="81" t="s">
        <v>2109</v>
      </c>
      <c r="CL654" s="81">
        <v>1025</v>
      </c>
      <c r="CN654" s="81" t="s">
        <v>812</v>
      </c>
      <c r="CO654" s="81" t="s">
        <v>813</v>
      </c>
      <c r="CP654" s="81">
        <v>4</v>
      </c>
      <c r="CQ654" s="81" t="s">
        <v>529</v>
      </c>
      <c r="CR654" s="81" t="s">
        <v>1100</v>
      </c>
      <c r="CS654" s="81">
        <v>1027</v>
      </c>
      <c r="CU654" s="136" t="s">
        <v>2262</v>
      </c>
      <c r="CV654" s="136" t="s">
        <v>870</v>
      </c>
      <c r="CW654" s="137">
        <v>12</v>
      </c>
      <c r="CX654" s="136" t="s">
        <v>437</v>
      </c>
      <c r="CY654" s="136" t="s">
        <v>1754</v>
      </c>
      <c r="CZ654" s="138">
        <v>1180</v>
      </c>
      <c r="DB654" s="136" t="s">
        <v>727</v>
      </c>
      <c r="DC654" s="136" t="s">
        <v>728</v>
      </c>
      <c r="DD654" s="137">
        <v>4</v>
      </c>
      <c r="DE654" s="136" t="s">
        <v>437</v>
      </c>
      <c r="DF654" s="136" t="s">
        <v>1729</v>
      </c>
      <c r="DG654" s="144">
        <v>1191</v>
      </c>
      <c r="DI654" s="136" t="s">
        <v>948</v>
      </c>
      <c r="DJ654" s="136" t="s">
        <v>949</v>
      </c>
      <c r="DK654" s="137">
        <v>4</v>
      </c>
      <c r="DL654" s="136" t="s">
        <v>436</v>
      </c>
      <c r="DM654" s="136" t="s">
        <v>2202</v>
      </c>
      <c r="DN654" s="144">
        <v>1586</v>
      </c>
    </row>
    <row r="655" spans="1:118" x14ac:dyDescent="0.25">
      <c r="A655" s="81" t="s">
        <v>737</v>
      </c>
      <c r="B655" s="81" t="s">
        <v>738</v>
      </c>
      <c r="C655" s="81">
        <v>4</v>
      </c>
      <c r="D655" s="81" t="s">
        <v>436</v>
      </c>
      <c r="E655" s="81" t="s">
        <v>1222</v>
      </c>
      <c r="F655" s="81">
        <v>1223</v>
      </c>
      <c r="H655" s="81" t="s">
        <v>992</v>
      </c>
      <c r="I655" s="81" t="s">
        <v>993</v>
      </c>
      <c r="J655" s="81">
        <v>12</v>
      </c>
      <c r="K655" s="81" t="s">
        <v>436</v>
      </c>
      <c r="L655" s="81" t="s">
        <v>1695</v>
      </c>
      <c r="M655" s="81">
        <v>1390</v>
      </c>
      <c r="O655" s="81" t="s">
        <v>747</v>
      </c>
      <c r="P655" s="81" t="s">
        <v>748</v>
      </c>
      <c r="Q655" s="81">
        <v>12</v>
      </c>
      <c r="R655" s="81" t="s">
        <v>437</v>
      </c>
      <c r="S655" s="81" t="s">
        <v>1707</v>
      </c>
      <c r="T655" s="81">
        <v>1110</v>
      </c>
      <c r="V655" s="81" t="s">
        <v>889</v>
      </c>
      <c r="W655" s="81" t="s">
        <v>890</v>
      </c>
      <c r="X655" s="81">
        <v>2</v>
      </c>
      <c r="Y655" s="81" t="s">
        <v>436</v>
      </c>
      <c r="Z655" s="81" t="s">
        <v>1198</v>
      </c>
      <c r="AA655" s="81">
        <v>1013</v>
      </c>
      <c r="AC655" s="81" t="s">
        <v>864</v>
      </c>
      <c r="AD655" s="81" t="s">
        <v>865</v>
      </c>
      <c r="AE655" s="81">
        <v>4</v>
      </c>
      <c r="AF655" s="81" t="s">
        <v>529</v>
      </c>
      <c r="AG655" s="81" t="s">
        <v>1680</v>
      </c>
      <c r="AH655" s="81">
        <v>1368</v>
      </c>
      <c r="AJ655" s="81" t="s">
        <v>816</v>
      </c>
      <c r="AK655" s="81" t="s">
        <v>817</v>
      </c>
      <c r="AL655" s="81">
        <v>4</v>
      </c>
      <c r="AM655" s="81" t="s">
        <v>436</v>
      </c>
      <c r="AN655" s="81" t="s">
        <v>1137</v>
      </c>
      <c r="AO655" s="81">
        <v>1160</v>
      </c>
      <c r="AQ655" s="81" t="s">
        <v>2319</v>
      </c>
      <c r="AR655" s="81" t="s">
        <v>844</v>
      </c>
      <c r="AS655" s="81">
        <v>1</v>
      </c>
      <c r="AT655" s="81" t="s">
        <v>529</v>
      </c>
      <c r="AU655" s="81" t="s">
        <v>1133</v>
      </c>
      <c r="AV655" s="81">
        <v>1023</v>
      </c>
      <c r="AX655" s="81" t="s">
        <v>954</v>
      </c>
      <c r="AY655" s="81" t="s">
        <v>955</v>
      </c>
      <c r="AZ655" s="81">
        <v>8</v>
      </c>
      <c r="BA655" s="81" t="s">
        <v>437</v>
      </c>
      <c r="BB655" s="81" t="s">
        <v>1187</v>
      </c>
      <c r="BC655" s="81">
        <v>1003</v>
      </c>
      <c r="BE655" s="81" t="s">
        <v>852</v>
      </c>
      <c r="BF655" s="81" t="s">
        <v>853</v>
      </c>
      <c r="BG655" s="81">
        <v>12</v>
      </c>
      <c r="BH655" s="81" t="s">
        <v>529</v>
      </c>
      <c r="BI655" s="81" t="s">
        <v>2128</v>
      </c>
      <c r="BJ655" s="81">
        <v>1574</v>
      </c>
      <c r="BL655" s="81" t="s">
        <v>826</v>
      </c>
      <c r="BM655" s="81" t="s">
        <v>827</v>
      </c>
      <c r="BN655" s="81">
        <v>50</v>
      </c>
      <c r="BO655" s="81" t="s">
        <v>529</v>
      </c>
      <c r="BP655" s="81" t="s">
        <v>2101</v>
      </c>
      <c r="BQ655" s="81">
        <v>1021</v>
      </c>
      <c r="BS655" s="81" t="s">
        <v>836</v>
      </c>
      <c r="BT655" s="81" t="s">
        <v>837</v>
      </c>
      <c r="BU655" s="81">
        <v>2</v>
      </c>
      <c r="BV655" s="81" t="s">
        <v>437</v>
      </c>
      <c r="BW655" s="81" t="s">
        <v>1754</v>
      </c>
      <c r="BX655" s="81">
        <v>1180</v>
      </c>
      <c r="BZ655" s="81" t="s">
        <v>818</v>
      </c>
      <c r="CA655" s="81" t="s">
        <v>819</v>
      </c>
      <c r="CB655" s="81">
        <v>4</v>
      </c>
      <c r="CC655" s="81" t="s">
        <v>529</v>
      </c>
      <c r="CD655" s="81" t="s">
        <v>1128</v>
      </c>
      <c r="CE655" s="81">
        <v>1031</v>
      </c>
      <c r="CG655" s="81" t="s">
        <v>753</v>
      </c>
      <c r="CH655" s="81" t="s">
        <v>754</v>
      </c>
      <c r="CI655" s="81">
        <v>12</v>
      </c>
      <c r="CJ655" s="81" t="s">
        <v>529</v>
      </c>
      <c r="CK655" s="81" t="s">
        <v>1129</v>
      </c>
      <c r="CL655" s="81">
        <v>1028</v>
      </c>
      <c r="CN655" s="81" t="s">
        <v>2319</v>
      </c>
      <c r="CO655" s="81" t="s">
        <v>844</v>
      </c>
      <c r="CP655" s="81">
        <v>4</v>
      </c>
      <c r="CQ655" s="81" t="s">
        <v>529</v>
      </c>
      <c r="CR655" s="81" t="s">
        <v>1157</v>
      </c>
      <c r="CS655" s="81">
        <v>1399</v>
      </c>
      <c r="CU655" s="136" t="s">
        <v>1779</v>
      </c>
      <c r="CV655" s="136" t="s">
        <v>853</v>
      </c>
      <c r="CW655" s="137">
        <v>12</v>
      </c>
      <c r="CX655" s="136" t="s">
        <v>437</v>
      </c>
      <c r="CY655" s="136" t="s">
        <v>1754</v>
      </c>
      <c r="CZ655" s="138">
        <v>1180</v>
      </c>
      <c r="DB655" s="136" t="s">
        <v>727</v>
      </c>
      <c r="DC655" s="136" t="s">
        <v>728</v>
      </c>
      <c r="DD655" s="137">
        <v>4</v>
      </c>
      <c r="DE655" s="136" t="s">
        <v>437</v>
      </c>
      <c r="DF655" s="136" t="s">
        <v>1155</v>
      </c>
      <c r="DG655" s="144">
        <v>1506</v>
      </c>
      <c r="DI655" s="136" t="s">
        <v>948</v>
      </c>
      <c r="DJ655" s="136" t="s">
        <v>949</v>
      </c>
      <c r="DK655" s="137">
        <v>8</v>
      </c>
      <c r="DL655" s="136" t="s">
        <v>436</v>
      </c>
      <c r="DM655" s="136" t="s">
        <v>1164</v>
      </c>
      <c r="DN655" s="144">
        <v>1121</v>
      </c>
    </row>
    <row r="656" spans="1:118" x14ac:dyDescent="0.25">
      <c r="A656" s="81" t="s">
        <v>832</v>
      </c>
      <c r="B656" s="81" t="s">
        <v>833</v>
      </c>
      <c r="C656" s="81">
        <v>4</v>
      </c>
      <c r="D656" s="81" t="s">
        <v>436</v>
      </c>
      <c r="E656" s="81" t="s">
        <v>1222</v>
      </c>
      <c r="F656" s="81">
        <v>1223</v>
      </c>
      <c r="H656" s="81" t="s">
        <v>946</v>
      </c>
      <c r="I656" s="81" t="s">
        <v>947</v>
      </c>
      <c r="J656" s="81">
        <v>12</v>
      </c>
      <c r="K656" s="81" t="s">
        <v>436</v>
      </c>
      <c r="L656" s="81" t="s">
        <v>1695</v>
      </c>
      <c r="M656" s="81">
        <v>1390</v>
      </c>
      <c r="O656" s="81" t="s">
        <v>973</v>
      </c>
      <c r="P656" s="81" t="s">
        <v>974</v>
      </c>
      <c r="Q656" s="81">
        <v>12</v>
      </c>
      <c r="R656" s="81" t="s">
        <v>437</v>
      </c>
      <c r="S656" s="81" t="s">
        <v>1707</v>
      </c>
      <c r="T656" s="81">
        <v>1110</v>
      </c>
      <c r="V656" s="81" t="s">
        <v>818</v>
      </c>
      <c r="W656" s="81" t="s">
        <v>819</v>
      </c>
      <c r="X656" s="81">
        <v>2</v>
      </c>
      <c r="Y656" s="81" t="s">
        <v>436</v>
      </c>
      <c r="Z656" s="81" t="s">
        <v>1198</v>
      </c>
      <c r="AA656" s="81">
        <v>1013</v>
      </c>
      <c r="AC656" s="81" t="s">
        <v>743</v>
      </c>
      <c r="AD656" s="81" t="s">
        <v>744</v>
      </c>
      <c r="AE656" s="81">
        <v>12</v>
      </c>
      <c r="AF656" s="81" t="s">
        <v>529</v>
      </c>
      <c r="AG656" s="81" t="s">
        <v>1169</v>
      </c>
      <c r="AH656" s="81">
        <v>1440</v>
      </c>
      <c r="AJ656" s="81" t="s">
        <v>729</v>
      </c>
      <c r="AK656" s="81" t="s">
        <v>730</v>
      </c>
      <c r="AL656" s="81">
        <v>4</v>
      </c>
      <c r="AM656" s="81" t="s">
        <v>436</v>
      </c>
      <c r="AN656" s="81" t="s">
        <v>1137</v>
      </c>
      <c r="AO656" s="81">
        <v>1160</v>
      </c>
      <c r="AQ656" s="81" t="s">
        <v>854</v>
      </c>
      <c r="AR656" s="81" t="s">
        <v>855</v>
      </c>
      <c r="AS656" s="81">
        <v>1</v>
      </c>
      <c r="AT656" s="81" t="s">
        <v>529</v>
      </c>
      <c r="AU656" s="81" t="s">
        <v>1133</v>
      </c>
      <c r="AV656" s="81">
        <v>1023</v>
      </c>
      <c r="AX656" s="81" t="s">
        <v>954</v>
      </c>
      <c r="AY656" s="81" t="s">
        <v>955</v>
      </c>
      <c r="AZ656" s="81">
        <v>6</v>
      </c>
      <c r="BA656" s="81" t="s">
        <v>529</v>
      </c>
      <c r="BB656" s="81" t="s">
        <v>1172</v>
      </c>
      <c r="BC656" s="81">
        <v>1472</v>
      </c>
      <c r="BE656" s="81" t="s">
        <v>745</v>
      </c>
      <c r="BF656" s="81" t="s">
        <v>746</v>
      </c>
      <c r="BG656" s="81">
        <v>12</v>
      </c>
      <c r="BH656" s="81" t="s">
        <v>529</v>
      </c>
      <c r="BI656" s="81" t="s">
        <v>2128</v>
      </c>
      <c r="BJ656" s="81">
        <v>1574</v>
      </c>
      <c r="BL656" s="81" t="s">
        <v>906</v>
      </c>
      <c r="BM656" s="81" t="s">
        <v>907</v>
      </c>
      <c r="BN656" s="81">
        <v>4</v>
      </c>
      <c r="BO656" s="81" t="s">
        <v>436</v>
      </c>
      <c r="BP656" s="81" t="s">
        <v>1136</v>
      </c>
      <c r="BQ656" s="81">
        <v>1313</v>
      </c>
      <c r="BS656" s="81" t="s">
        <v>856</v>
      </c>
      <c r="BT656" s="81" t="s">
        <v>857</v>
      </c>
      <c r="BU656" s="81">
        <v>2</v>
      </c>
      <c r="BV656" s="81" t="s">
        <v>529</v>
      </c>
      <c r="BW656" s="81" t="s">
        <v>2192</v>
      </c>
      <c r="BX656" s="81">
        <v>1405</v>
      </c>
      <c r="BZ656" s="81" t="s">
        <v>864</v>
      </c>
      <c r="CA656" s="81" t="s">
        <v>865</v>
      </c>
      <c r="CB656" s="81">
        <v>6</v>
      </c>
      <c r="CC656" s="81" t="s">
        <v>529</v>
      </c>
      <c r="CD656" s="81" t="s">
        <v>1128</v>
      </c>
      <c r="CE656" s="81">
        <v>1031</v>
      </c>
      <c r="CG656" s="81" t="s">
        <v>765</v>
      </c>
      <c r="CH656" s="81" t="s">
        <v>766</v>
      </c>
      <c r="CI656" s="81">
        <v>6</v>
      </c>
      <c r="CJ656" s="81" t="s">
        <v>529</v>
      </c>
      <c r="CK656" s="81" t="s">
        <v>1129</v>
      </c>
      <c r="CL656" s="81">
        <v>1028</v>
      </c>
      <c r="CN656" s="81" t="s">
        <v>858</v>
      </c>
      <c r="CO656" s="81" t="s">
        <v>859</v>
      </c>
      <c r="CP656" s="81">
        <v>4</v>
      </c>
      <c r="CQ656" s="81" t="s">
        <v>529</v>
      </c>
      <c r="CR656" s="81" t="s">
        <v>1157</v>
      </c>
      <c r="CS656" s="81">
        <v>1399</v>
      </c>
      <c r="CU656" s="136" t="s">
        <v>745</v>
      </c>
      <c r="CV656" s="136" t="s">
        <v>746</v>
      </c>
      <c r="CW656" s="137">
        <v>12</v>
      </c>
      <c r="CX656" s="136" t="s">
        <v>437</v>
      </c>
      <c r="CY656" s="136" t="s">
        <v>1754</v>
      </c>
      <c r="CZ656" s="138">
        <v>1180</v>
      </c>
      <c r="DB656" s="136" t="s">
        <v>727</v>
      </c>
      <c r="DC656" s="136" t="s">
        <v>728</v>
      </c>
      <c r="DD656" s="137">
        <v>4</v>
      </c>
      <c r="DE656" s="136" t="s">
        <v>437</v>
      </c>
      <c r="DF656" s="136" t="s">
        <v>1733</v>
      </c>
      <c r="DG656" s="144">
        <v>1004</v>
      </c>
      <c r="DI656" s="136" t="s">
        <v>948</v>
      </c>
      <c r="DJ656" s="136" t="s">
        <v>949</v>
      </c>
      <c r="DK656" s="137">
        <v>10</v>
      </c>
      <c r="DL656" s="136" t="s">
        <v>436</v>
      </c>
      <c r="DM656" s="136" t="s">
        <v>1148</v>
      </c>
      <c r="DN656" s="144">
        <v>1091</v>
      </c>
    </row>
    <row r="657" spans="1:118" x14ac:dyDescent="0.25">
      <c r="A657" s="81" t="s">
        <v>741</v>
      </c>
      <c r="B657" s="81" t="s">
        <v>742</v>
      </c>
      <c r="C657" s="81">
        <v>8</v>
      </c>
      <c r="D657" s="81" t="s">
        <v>436</v>
      </c>
      <c r="E657" s="81" t="s">
        <v>1222</v>
      </c>
      <c r="F657" s="81">
        <v>1223</v>
      </c>
      <c r="H657" s="81" t="s">
        <v>960</v>
      </c>
      <c r="I657" s="81" t="s">
        <v>961</v>
      </c>
      <c r="J657" s="81">
        <v>12</v>
      </c>
      <c r="K657" s="81" t="s">
        <v>436</v>
      </c>
      <c r="L657" s="81" t="s">
        <v>1695</v>
      </c>
      <c r="M657" s="81">
        <v>1390</v>
      </c>
      <c r="O657" s="81" t="s">
        <v>1041</v>
      </c>
      <c r="P657" s="81" t="s">
        <v>1042</v>
      </c>
      <c r="Q657" s="81">
        <v>12</v>
      </c>
      <c r="R657" s="81" t="s">
        <v>437</v>
      </c>
      <c r="S657" s="81" t="s">
        <v>1707</v>
      </c>
      <c r="T657" s="81">
        <v>1110</v>
      </c>
      <c r="V657" s="81" t="s">
        <v>2321</v>
      </c>
      <c r="W657" s="81" t="s">
        <v>901</v>
      </c>
      <c r="X657" s="81">
        <v>2</v>
      </c>
      <c r="Y657" s="81" t="s">
        <v>436</v>
      </c>
      <c r="Z657" s="81" t="s">
        <v>1198</v>
      </c>
      <c r="AA657" s="81">
        <v>1013</v>
      </c>
      <c r="AC657" s="81" t="s">
        <v>743</v>
      </c>
      <c r="AD657" s="81" t="s">
        <v>744</v>
      </c>
      <c r="AE657" s="81">
        <v>12</v>
      </c>
      <c r="AF657" s="81" t="s">
        <v>529</v>
      </c>
      <c r="AG657" s="81" t="s">
        <v>1185</v>
      </c>
      <c r="AH657" s="81">
        <v>1101</v>
      </c>
      <c r="AJ657" s="81" t="s">
        <v>2319</v>
      </c>
      <c r="AK657" s="81" t="s">
        <v>844</v>
      </c>
      <c r="AL657" s="81">
        <v>2</v>
      </c>
      <c r="AM657" s="81" t="s">
        <v>436</v>
      </c>
      <c r="AN657" s="81" t="s">
        <v>1137</v>
      </c>
      <c r="AO657" s="81">
        <v>1160</v>
      </c>
      <c r="AQ657" s="81" t="s">
        <v>856</v>
      </c>
      <c r="AR657" s="81" t="s">
        <v>857</v>
      </c>
      <c r="AS657" s="81">
        <v>1</v>
      </c>
      <c r="AT657" s="81" t="s">
        <v>529</v>
      </c>
      <c r="AU657" s="81" t="s">
        <v>1133</v>
      </c>
      <c r="AV657" s="81">
        <v>1023</v>
      </c>
      <c r="AX657" s="81" t="s">
        <v>954</v>
      </c>
      <c r="AY657" s="81" t="s">
        <v>955</v>
      </c>
      <c r="AZ657" s="81">
        <v>4</v>
      </c>
      <c r="BA657" s="81" t="s">
        <v>529</v>
      </c>
      <c r="BB657" s="81" t="s">
        <v>1712</v>
      </c>
      <c r="BC657" s="81">
        <v>1458</v>
      </c>
      <c r="BE657" s="81" t="s">
        <v>930</v>
      </c>
      <c r="BF657" s="81" t="s">
        <v>931</v>
      </c>
      <c r="BG657" s="81">
        <v>2</v>
      </c>
      <c r="BH657" s="81" t="s">
        <v>436</v>
      </c>
      <c r="BI657" s="81" t="s">
        <v>2059</v>
      </c>
      <c r="BJ657" s="81">
        <v>1551</v>
      </c>
      <c r="BL657" s="81" t="s">
        <v>729</v>
      </c>
      <c r="BM657" s="81" t="s">
        <v>730</v>
      </c>
      <c r="BN657" s="81">
        <v>2</v>
      </c>
      <c r="BO657" s="81" t="s">
        <v>436</v>
      </c>
      <c r="BP657" s="81" t="s">
        <v>2162</v>
      </c>
      <c r="BQ657" s="81">
        <v>1577</v>
      </c>
      <c r="BS657" s="81" t="s">
        <v>854</v>
      </c>
      <c r="BT657" s="81" t="s">
        <v>855</v>
      </c>
      <c r="BU657" s="81">
        <v>2</v>
      </c>
      <c r="BV657" s="81" t="s">
        <v>437</v>
      </c>
      <c r="BW657" s="81" t="s">
        <v>1187</v>
      </c>
      <c r="BX657" s="81">
        <v>1003</v>
      </c>
      <c r="BZ657" s="81" t="s">
        <v>832</v>
      </c>
      <c r="CA657" s="81" t="s">
        <v>833</v>
      </c>
      <c r="CB657" s="81">
        <v>4</v>
      </c>
      <c r="CC657" s="81" t="s">
        <v>529</v>
      </c>
      <c r="CD657" s="81" t="s">
        <v>1128</v>
      </c>
      <c r="CE657" s="81">
        <v>1031</v>
      </c>
      <c r="CG657" s="81" t="s">
        <v>768</v>
      </c>
      <c r="CH657" s="81" t="s">
        <v>769</v>
      </c>
      <c r="CI657" s="81">
        <v>1</v>
      </c>
      <c r="CJ657" s="81" t="s">
        <v>529</v>
      </c>
      <c r="CK657" s="81" t="s">
        <v>1129</v>
      </c>
      <c r="CL657" s="81">
        <v>1028</v>
      </c>
      <c r="CN657" s="81" t="s">
        <v>862</v>
      </c>
      <c r="CO657" s="81" t="s">
        <v>863</v>
      </c>
      <c r="CP657" s="81">
        <v>2</v>
      </c>
      <c r="CQ657" s="81" t="s">
        <v>529</v>
      </c>
      <c r="CR657" s="81" t="s">
        <v>2176</v>
      </c>
      <c r="CS657" s="81">
        <v>1555</v>
      </c>
      <c r="CU657" s="136" t="s">
        <v>2265</v>
      </c>
      <c r="CV657" s="136" t="s">
        <v>941</v>
      </c>
      <c r="CW657" s="137">
        <v>12</v>
      </c>
      <c r="CX657" s="136" t="s">
        <v>437</v>
      </c>
      <c r="CY657" s="136" t="s">
        <v>2169</v>
      </c>
      <c r="CZ657" s="138">
        <v>1565</v>
      </c>
      <c r="DB657" s="136" t="s">
        <v>727</v>
      </c>
      <c r="DC657" s="136" t="s">
        <v>728</v>
      </c>
      <c r="DD657" s="137">
        <v>6</v>
      </c>
      <c r="DE657" s="136" t="s">
        <v>529</v>
      </c>
      <c r="DF657" s="136" t="s">
        <v>2309</v>
      </c>
      <c r="DG657" s="144">
        <v>1001</v>
      </c>
      <c r="DI657" s="136" t="s">
        <v>948</v>
      </c>
      <c r="DJ657" s="136" t="s">
        <v>949</v>
      </c>
      <c r="DK657" s="137">
        <v>6</v>
      </c>
      <c r="DL657" s="136" t="s">
        <v>437</v>
      </c>
      <c r="DM657" s="136" t="s">
        <v>1187</v>
      </c>
      <c r="DN657" s="144">
        <v>1003</v>
      </c>
    </row>
    <row r="658" spans="1:118" x14ac:dyDescent="0.25">
      <c r="A658" s="81" t="s">
        <v>979</v>
      </c>
      <c r="B658" s="81" t="s">
        <v>980</v>
      </c>
      <c r="C658" s="81">
        <v>12</v>
      </c>
      <c r="D658" s="81" t="s">
        <v>436</v>
      </c>
      <c r="E658" s="81" t="s">
        <v>1222</v>
      </c>
      <c r="F658" s="81">
        <v>1223</v>
      </c>
      <c r="H658" s="81" t="s">
        <v>869</v>
      </c>
      <c r="I658" s="81" t="s">
        <v>870</v>
      </c>
      <c r="J658" s="81">
        <v>12</v>
      </c>
      <c r="K658" s="81" t="s">
        <v>436</v>
      </c>
      <c r="L658" s="81" t="s">
        <v>1695</v>
      </c>
      <c r="M658" s="81">
        <v>1390</v>
      </c>
      <c r="O658" s="81" t="s">
        <v>979</v>
      </c>
      <c r="P658" s="81" t="s">
        <v>980</v>
      </c>
      <c r="Q658" s="81">
        <v>12</v>
      </c>
      <c r="R658" s="81" t="s">
        <v>437</v>
      </c>
      <c r="S658" s="81" t="s">
        <v>1707</v>
      </c>
      <c r="T658" s="81">
        <v>1110</v>
      </c>
      <c r="V658" s="81" t="s">
        <v>899</v>
      </c>
      <c r="W658" s="81" t="s">
        <v>900</v>
      </c>
      <c r="X658" s="81">
        <v>2</v>
      </c>
      <c r="Y658" s="81" t="s">
        <v>436</v>
      </c>
      <c r="Z658" s="81" t="s">
        <v>1198</v>
      </c>
      <c r="AA658" s="81">
        <v>1013</v>
      </c>
      <c r="AC658" s="81" t="s">
        <v>743</v>
      </c>
      <c r="AD658" s="81" t="s">
        <v>744</v>
      </c>
      <c r="AE658" s="81">
        <v>12</v>
      </c>
      <c r="AF658" s="81" t="s">
        <v>437</v>
      </c>
      <c r="AG658" s="81" t="s">
        <v>1155</v>
      </c>
      <c r="AH658" s="81">
        <v>1506</v>
      </c>
      <c r="AJ658" s="81" t="s">
        <v>854</v>
      </c>
      <c r="AK658" s="81" t="s">
        <v>855</v>
      </c>
      <c r="AL658" s="81">
        <v>2</v>
      </c>
      <c r="AM658" s="81" t="s">
        <v>436</v>
      </c>
      <c r="AN658" s="81" t="s">
        <v>1137</v>
      </c>
      <c r="AO658" s="81">
        <v>1160</v>
      </c>
      <c r="AQ658" s="81" t="s">
        <v>858</v>
      </c>
      <c r="AR658" s="81" t="s">
        <v>859</v>
      </c>
      <c r="AS658" s="81">
        <v>1</v>
      </c>
      <c r="AT658" s="81" t="s">
        <v>529</v>
      </c>
      <c r="AU658" s="81" t="s">
        <v>1133</v>
      </c>
      <c r="AV658" s="81">
        <v>1023</v>
      </c>
      <c r="AX658" s="81" t="s">
        <v>954</v>
      </c>
      <c r="AY658" s="81" t="s">
        <v>955</v>
      </c>
      <c r="AZ658" s="81">
        <v>4</v>
      </c>
      <c r="BA658" s="81" t="s">
        <v>436</v>
      </c>
      <c r="BB658" s="81" t="s">
        <v>1144</v>
      </c>
      <c r="BC658" s="81">
        <v>1442</v>
      </c>
      <c r="BE658" s="81" t="s">
        <v>810</v>
      </c>
      <c r="BF658" s="81" t="s">
        <v>811</v>
      </c>
      <c r="BG658" s="81">
        <v>4</v>
      </c>
      <c r="BH658" s="81" t="s">
        <v>436</v>
      </c>
      <c r="BI658" s="81" t="s">
        <v>2059</v>
      </c>
      <c r="BJ658" s="81">
        <v>1551</v>
      </c>
      <c r="BL658" s="81" t="s">
        <v>2269</v>
      </c>
      <c r="BM658" s="81" t="s">
        <v>767</v>
      </c>
      <c r="BN658" s="81">
        <v>4</v>
      </c>
      <c r="BO658" s="81" t="s">
        <v>436</v>
      </c>
      <c r="BP658" s="81" t="s">
        <v>1136</v>
      </c>
      <c r="BQ658" s="81">
        <v>1313</v>
      </c>
      <c r="BS658" s="81" t="s">
        <v>768</v>
      </c>
      <c r="BT658" s="81" t="s">
        <v>769</v>
      </c>
      <c r="BU658" s="81">
        <v>2</v>
      </c>
      <c r="BV658" s="81" t="s">
        <v>529</v>
      </c>
      <c r="BW658" s="81" t="s">
        <v>2192</v>
      </c>
      <c r="BX658" s="81">
        <v>1405</v>
      </c>
      <c r="BZ658" s="81" t="s">
        <v>729</v>
      </c>
      <c r="CA658" s="81" t="s">
        <v>730</v>
      </c>
      <c r="CB658" s="81">
        <v>16</v>
      </c>
      <c r="CC658" s="81" t="s">
        <v>529</v>
      </c>
      <c r="CD658" s="81" t="s">
        <v>1128</v>
      </c>
      <c r="CE658" s="81">
        <v>1031</v>
      </c>
      <c r="CG658" s="81" t="s">
        <v>770</v>
      </c>
      <c r="CH658" s="81" t="s">
        <v>771</v>
      </c>
      <c r="CI658" s="81">
        <v>4</v>
      </c>
      <c r="CJ658" s="81" t="s">
        <v>529</v>
      </c>
      <c r="CK658" s="81" t="s">
        <v>1129</v>
      </c>
      <c r="CL658" s="81">
        <v>1028</v>
      </c>
      <c r="CN658" s="81" t="s">
        <v>836</v>
      </c>
      <c r="CO658" s="81" t="s">
        <v>837</v>
      </c>
      <c r="CP658" s="81">
        <v>2</v>
      </c>
      <c r="CQ658" s="81" t="s">
        <v>529</v>
      </c>
      <c r="CR658" s="81" t="s">
        <v>1100</v>
      </c>
      <c r="CS658" s="81">
        <v>1027</v>
      </c>
      <c r="CU658" s="136" t="s">
        <v>2262</v>
      </c>
      <c r="CV658" s="136" t="s">
        <v>870</v>
      </c>
      <c r="CW658" s="137">
        <v>12</v>
      </c>
      <c r="CX658" s="136" t="s">
        <v>437</v>
      </c>
      <c r="CY658" s="136" t="s">
        <v>2169</v>
      </c>
      <c r="CZ658" s="138">
        <v>1565</v>
      </c>
      <c r="DB658" s="136" t="s">
        <v>727</v>
      </c>
      <c r="DC658" s="136" t="s">
        <v>728</v>
      </c>
      <c r="DD658" s="137">
        <v>4</v>
      </c>
      <c r="DE658" s="136" t="s">
        <v>529</v>
      </c>
      <c r="DF658" s="136" t="s">
        <v>1873</v>
      </c>
      <c r="DG658" s="144">
        <v>1126</v>
      </c>
      <c r="DI658" s="136" t="s">
        <v>948</v>
      </c>
      <c r="DJ658" s="136" t="s">
        <v>949</v>
      </c>
      <c r="DK658" s="137">
        <v>6</v>
      </c>
      <c r="DL658" s="136" t="s">
        <v>529</v>
      </c>
      <c r="DM658" s="136" t="s">
        <v>1830</v>
      </c>
      <c r="DN658" s="144">
        <v>1028</v>
      </c>
    </row>
    <row r="659" spans="1:118" x14ac:dyDescent="0.25">
      <c r="A659" s="81" t="s">
        <v>852</v>
      </c>
      <c r="B659" s="81" t="s">
        <v>853</v>
      </c>
      <c r="C659" s="81">
        <v>24</v>
      </c>
      <c r="D659" s="81" t="s">
        <v>436</v>
      </c>
      <c r="E659" s="81" t="s">
        <v>1222</v>
      </c>
      <c r="F659" s="81">
        <v>1223</v>
      </c>
      <c r="H659" s="81" t="s">
        <v>1060</v>
      </c>
      <c r="I659" s="81" t="s">
        <v>787</v>
      </c>
      <c r="J659" s="81">
        <v>12</v>
      </c>
      <c r="K659" s="81" t="s">
        <v>436</v>
      </c>
      <c r="L659" s="81" t="s">
        <v>1695</v>
      </c>
      <c r="M659" s="81">
        <v>1390</v>
      </c>
      <c r="O659" s="81" t="s">
        <v>942</v>
      </c>
      <c r="P659" s="81" t="s">
        <v>943</v>
      </c>
      <c r="Q659" s="81">
        <v>12</v>
      </c>
      <c r="R659" s="81" t="s">
        <v>437</v>
      </c>
      <c r="S659" s="81" t="s">
        <v>1707</v>
      </c>
      <c r="T659" s="81">
        <v>1110</v>
      </c>
      <c r="V659" s="81" t="s">
        <v>765</v>
      </c>
      <c r="W659" s="81" t="s">
        <v>766</v>
      </c>
      <c r="X659" s="81">
        <v>6</v>
      </c>
      <c r="Y659" s="81" t="s">
        <v>436</v>
      </c>
      <c r="Z659" s="81" t="s">
        <v>1198</v>
      </c>
      <c r="AA659" s="81">
        <v>1013</v>
      </c>
      <c r="AC659" s="81" t="s">
        <v>743</v>
      </c>
      <c r="AD659" s="81" t="s">
        <v>744</v>
      </c>
      <c r="AE659" s="81">
        <v>12</v>
      </c>
      <c r="AF659" s="81" t="s">
        <v>529</v>
      </c>
      <c r="AG659" s="81" t="s">
        <v>1118</v>
      </c>
      <c r="AH659" s="81">
        <v>1063</v>
      </c>
      <c r="AJ659" s="81" t="s">
        <v>856</v>
      </c>
      <c r="AK659" s="81" t="s">
        <v>857</v>
      </c>
      <c r="AL659" s="81">
        <v>2</v>
      </c>
      <c r="AM659" s="81" t="s">
        <v>436</v>
      </c>
      <c r="AN659" s="81" t="s">
        <v>1137</v>
      </c>
      <c r="AO659" s="81">
        <v>1160</v>
      </c>
      <c r="AQ659" s="81" t="s">
        <v>940</v>
      </c>
      <c r="AR659" s="81" t="s">
        <v>941</v>
      </c>
      <c r="AS659" s="81">
        <v>12</v>
      </c>
      <c r="AT659" s="81" t="s">
        <v>529</v>
      </c>
      <c r="AU659" s="81" t="s">
        <v>1128</v>
      </c>
      <c r="AV659" s="81">
        <v>1031</v>
      </c>
      <c r="AX659" s="81" t="s">
        <v>954</v>
      </c>
      <c r="AY659" s="81" t="s">
        <v>955</v>
      </c>
      <c r="AZ659" s="81">
        <v>12</v>
      </c>
      <c r="BA659" s="81" t="s">
        <v>529</v>
      </c>
      <c r="BB659" s="81" t="s">
        <v>1185</v>
      </c>
      <c r="BC659" s="81">
        <v>1101</v>
      </c>
      <c r="BE659" s="81" t="s">
        <v>860</v>
      </c>
      <c r="BF659" s="81" t="s">
        <v>861</v>
      </c>
      <c r="BG659" s="81">
        <v>4</v>
      </c>
      <c r="BH659" s="81" t="s">
        <v>436</v>
      </c>
      <c r="BI659" s="81" t="s">
        <v>2059</v>
      </c>
      <c r="BJ659" s="81">
        <v>1551</v>
      </c>
      <c r="BL659" s="81" t="s">
        <v>772</v>
      </c>
      <c r="BM659" s="81" t="s">
        <v>773</v>
      </c>
      <c r="BN659" s="81">
        <v>6</v>
      </c>
      <c r="BO659" s="81" t="s">
        <v>436</v>
      </c>
      <c r="BP659" s="81" t="s">
        <v>1136</v>
      </c>
      <c r="BQ659" s="81">
        <v>1313</v>
      </c>
      <c r="BS659" s="81" t="s">
        <v>845</v>
      </c>
      <c r="BT659" s="81" t="s">
        <v>846</v>
      </c>
      <c r="BU659" s="81">
        <v>2</v>
      </c>
      <c r="BV659" s="81" t="s">
        <v>529</v>
      </c>
      <c r="BW659" s="81" t="s">
        <v>2192</v>
      </c>
      <c r="BX659" s="81">
        <v>1405</v>
      </c>
      <c r="BZ659" s="81" t="s">
        <v>852</v>
      </c>
      <c r="CA659" s="81" t="s">
        <v>853</v>
      </c>
      <c r="CB659" s="81">
        <v>12</v>
      </c>
      <c r="CC659" s="81" t="s">
        <v>529</v>
      </c>
      <c r="CD659" s="81" t="s">
        <v>1128</v>
      </c>
      <c r="CE659" s="81">
        <v>1031</v>
      </c>
      <c r="CG659" s="81" t="s">
        <v>772</v>
      </c>
      <c r="CH659" s="81" t="s">
        <v>773</v>
      </c>
      <c r="CI659" s="81">
        <v>6</v>
      </c>
      <c r="CJ659" s="81" t="s">
        <v>529</v>
      </c>
      <c r="CK659" s="81" t="s">
        <v>1129</v>
      </c>
      <c r="CL659" s="81">
        <v>1028</v>
      </c>
      <c r="CN659" s="81" t="s">
        <v>802</v>
      </c>
      <c r="CO659" s="81" t="s">
        <v>803</v>
      </c>
      <c r="CP659" s="81">
        <v>2</v>
      </c>
      <c r="CQ659" s="81" t="s">
        <v>529</v>
      </c>
      <c r="CR659" s="81" t="s">
        <v>1766</v>
      </c>
      <c r="CS659" s="81">
        <v>1002</v>
      </c>
      <c r="CU659" s="136" t="s">
        <v>1779</v>
      </c>
      <c r="CV659" s="136" t="s">
        <v>853</v>
      </c>
      <c r="CW659" s="137">
        <v>12</v>
      </c>
      <c r="CX659" s="136" t="s">
        <v>437</v>
      </c>
      <c r="CY659" s="136" t="s">
        <v>2169</v>
      </c>
      <c r="CZ659" s="138">
        <v>1565</v>
      </c>
      <c r="DB659" s="136" t="s">
        <v>727</v>
      </c>
      <c r="DC659" s="136" t="s">
        <v>728</v>
      </c>
      <c r="DD659" s="137">
        <v>4</v>
      </c>
      <c r="DE659" s="136" t="s">
        <v>529</v>
      </c>
      <c r="DF659" s="136" t="s">
        <v>1104</v>
      </c>
      <c r="DG659" s="144">
        <v>1037</v>
      </c>
      <c r="DI659" s="136" t="s">
        <v>948</v>
      </c>
      <c r="DJ659" s="136" t="s">
        <v>949</v>
      </c>
      <c r="DK659" s="137">
        <v>4</v>
      </c>
      <c r="DL659" s="136" t="s">
        <v>529</v>
      </c>
      <c r="DM659" s="136" t="s">
        <v>1139</v>
      </c>
      <c r="DN659" s="144">
        <v>1027</v>
      </c>
    </row>
    <row r="660" spans="1:118" x14ac:dyDescent="0.25">
      <c r="A660" s="81" t="s">
        <v>895</v>
      </c>
      <c r="B660" s="81" t="s">
        <v>896</v>
      </c>
      <c r="C660" s="81">
        <v>24</v>
      </c>
      <c r="D660" s="81" t="s">
        <v>436</v>
      </c>
      <c r="E660" s="81" t="s">
        <v>1222</v>
      </c>
      <c r="F660" s="81">
        <v>1223</v>
      </c>
      <c r="H660" s="81" t="s">
        <v>852</v>
      </c>
      <c r="I660" s="81" t="s">
        <v>853</v>
      </c>
      <c r="J660" s="81">
        <v>24</v>
      </c>
      <c r="K660" s="81" t="s">
        <v>436</v>
      </c>
      <c r="L660" s="81" t="s">
        <v>1695</v>
      </c>
      <c r="M660" s="81">
        <v>1390</v>
      </c>
      <c r="O660" s="81" t="s">
        <v>895</v>
      </c>
      <c r="P660" s="81" t="s">
        <v>896</v>
      </c>
      <c r="Q660" s="81">
        <v>36</v>
      </c>
      <c r="R660" s="81" t="s">
        <v>437</v>
      </c>
      <c r="S660" s="81" t="s">
        <v>1707</v>
      </c>
      <c r="T660" s="81">
        <v>1110</v>
      </c>
      <c r="V660" s="81" t="s">
        <v>810</v>
      </c>
      <c r="W660" s="81" t="s">
        <v>811</v>
      </c>
      <c r="X660" s="81">
        <v>12</v>
      </c>
      <c r="Y660" s="81" t="s">
        <v>436</v>
      </c>
      <c r="Z660" s="81" t="s">
        <v>1198</v>
      </c>
      <c r="AA660" s="81">
        <v>1013</v>
      </c>
      <c r="AC660" s="81" t="s">
        <v>743</v>
      </c>
      <c r="AD660" s="81" t="s">
        <v>744</v>
      </c>
      <c r="AE660" s="81">
        <v>12</v>
      </c>
      <c r="AF660" s="81" t="s">
        <v>436</v>
      </c>
      <c r="AG660" s="81" t="s">
        <v>1143</v>
      </c>
      <c r="AH660" s="81">
        <v>1223</v>
      </c>
      <c r="AJ660" s="81" t="s">
        <v>757</v>
      </c>
      <c r="AK660" s="81" t="s">
        <v>758</v>
      </c>
      <c r="AL660" s="81">
        <v>12</v>
      </c>
      <c r="AM660" s="81" t="s">
        <v>529</v>
      </c>
      <c r="AN660" s="81" t="s">
        <v>1092</v>
      </c>
      <c r="AO660" s="81">
        <v>1209</v>
      </c>
      <c r="AQ660" s="81" t="s">
        <v>2230</v>
      </c>
      <c r="AR660" s="81" t="s">
        <v>866</v>
      </c>
      <c r="AS660" s="81">
        <v>6</v>
      </c>
      <c r="AT660" s="81" t="s">
        <v>529</v>
      </c>
      <c r="AU660" s="81" t="s">
        <v>1128</v>
      </c>
      <c r="AV660" s="81">
        <v>1031</v>
      </c>
      <c r="AX660" s="81" t="s">
        <v>954</v>
      </c>
      <c r="AY660" s="81" t="s">
        <v>955</v>
      </c>
      <c r="AZ660" s="81">
        <v>8</v>
      </c>
      <c r="BA660" s="81" t="s">
        <v>436</v>
      </c>
      <c r="BB660" s="81" t="s">
        <v>1764</v>
      </c>
      <c r="BC660" s="81">
        <v>1435</v>
      </c>
      <c r="BE660" s="81" t="s">
        <v>880</v>
      </c>
      <c r="BF660" s="81" t="s">
        <v>881</v>
      </c>
      <c r="BG660" s="81">
        <v>2</v>
      </c>
      <c r="BH660" s="81" t="s">
        <v>436</v>
      </c>
      <c r="BI660" s="81" t="s">
        <v>2059</v>
      </c>
      <c r="BJ660" s="81">
        <v>1551</v>
      </c>
      <c r="BL660" s="81" t="s">
        <v>867</v>
      </c>
      <c r="BM660" s="81" t="s">
        <v>868</v>
      </c>
      <c r="BN660" s="81">
        <v>8</v>
      </c>
      <c r="BO660" s="81" t="s">
        <v>529</v>
      </c>
      <c r="BP660" s="81" t="s">
        <v>2101</v>
      </c>
      <c r="BQ660" s="81">
        <v>1021</v>
      </c>
      <c r="BS660" s="81" t="s">
        <v>885</v>
      </c>
      <c r="BT660" s="81" t="s">
        <v>886</v>
      </c>
      <c r="BU660" s="81">
        <v>2</v>
      </c>
      <c r="BV660" s="81" t="s">
        <v>437</v>
      </c>
      <c r="BW660" s="81" t="s">
        <v>1187</v>
      </c>
      <c r="BX660" s="81">
        <v>1003</v>
      </c>
      <c r="BZ660" s="81" t="s">
        <v>1034</v>
      </c>
      <c r="CA660" s="81" t="s">
        <v>987</v>
      </c>
      <c r="CB660" s="81">
        <v>12</v>
      </c>
      <c r="CC660" s="81" t="s">
        <v>529</v>
      </c>
      <c r="CD660" s="81" t="s">
        <v>1128</v>
      </c>
      <c r="CE660" s="81">
        <v>1031</v>
      </c>
      <c r="CG660" s="81" t="s">
        <v>948</v>
      </c>
      <c r="CH660" s="81" t="s">
        <v>949</v>
      </c>
      <c r="CI660" s="81">
        <v>4</v>
      </c>
      <c r="CJ660" s="81" t="s">
        <v>529</v>
      </c>
      <c r="CK660" s="81" t="s">
        <v>1129</v>
      </c>
      <c r="CL660" s="81">
        <v>1028</v>
      </c>
      <c r="CN660" s="81" t="s">
        <v>2260</v>
      </c>
      <c r="CO660" s="81" t="s">
        <v>2304</v>
      </c>
      <c r="CP660" s="81">
        <v>4</v>
      </c>
      <c r="CQ660" s="81" t="s">
        <v>529</v>
      </c>
      <c r="CR660" s="81" t="s">
        <v>1157</v>
      </c>
      <c r="CS660" s="81">
        <v>1399</v>
      </c>
      <c r="CU660" s="136" t="s">
        <v>2226</v>
      </c>
      <c r="CV660" s="136" t="s">
        <v>947</v>
      </c>
      <c r="CW660" s="137">
        <v>12</v>
      </c>
      <c r="CX660" s="136" t="s">
        <v>437</v>
      </c>
      <c r="CY660" s="136" t="s">
        <v>2169</v>
      </c>
      <c r="CZ660" s="138">
        <v>1565</v>
      </c>
      <c r="DB660" s="136" t="s">
        <v>727</v>
      </c>
      <c r="DC660" s="136" t="s">
        <v>728</v>
      </c>
      <c r="DD660" s="137">
        <v>4</v>
      </c>
      <c r="DE660" s="136" t="s">
        <v>436</v>
      </c>
      <c r="DF660" s="136" t="s">
        <v>2409</v>
      </c>
      <c r="DG660" s="144">
        <v>1013</v>
      </c>
      <c r="DI660" s="136" t="s">
        <v>948</v>
      </c>
      <c r="DJ660" s="136" t="s">
        <v>949</v>
      </c>
      <c r="DK660" s="137">
        <v>6</v>
      </c>
      <c r="DL660" s="136" t="s">
        <v>436</v>
      </c>
      <c r="DM660" s="136" t="s">
        <v>1696</v>
      </c>
      <c r="DN660" s="144">
        <v>1390</v>
      </c>
    </row>
    <row r="661" spans="1:118" x14ac:dyDescent="0.25">
      <c r="A661" s="81" t="s">
        <v>745</v>
      </c>
      <c r="B661" s="81" t="s">
        <v>746</v>
      </c>
      <c r="C661" s="81">
        <v>24</v>
      </c>
      <c r="D661" s="81" t="s">
        <v>436</v>
      </c>
      <c r="E661" s="81" t="s">
        <v>1222</v>
      </c>
      <c r="F661" s="81">
        <v>1223</v>
      </c>
      <c r="H661" s="81" t="s">
        <v>864</v>
      </c>
      <c r="I661" s="81" t="s">
        <v>865</v>
      </c>
      <c r="J661" s="81">
        <v>6</v>
      </c>
      <c r="K661" s="81" t="s">
        <v>436</v>
      </c>
      <c r="L661" s="81" t="s">
        <v>1695</v>
      </c>
      <c r="M661" s="81">
        <v>1390</v>
      </c>
      <c r="O661" s="81" t="s">
        <v>867</v>
      </c>
      <c r="P661" s="81" t="s">
        <v>868</v>
      </c>
      <c r="Q661" s="81">
        <v>4</v>
      </c>
      <c r="R661" s="81" t="s">
        <v>437</v>
      </c>
      <c r="S661" s="81" t="s">
        <v>1707</v>
      </c>
      <c r="T661" s="81">
        <v>1110</v>
      </c>
      <c r="V661" s="81" t="s">
        <v>889</v>
      </c>
      <c r="W661" s="81" t="s">
        <v>890</v>
      </c>
      <c r="X661" s="81">
        <v>2</v>
      </c>
      <c r="Y661" s="81" t="s">
        <v>529</v>
      </c>
      <c r="Z661" s="81" t="s">
        <v>1825</v>
      </c>
      <c r="AA661" s="81">
        <v>1018</v>
      </c>
      <c r="AC661" s="81" t="s">
        <v>743</v>
      </c>
      <c r="AD661" s="81" t="s">
        <v>744</v>
      </c>
      <c r="AE661" s="81">
        <v>12</v>
      </c>
      <c r="AF661" s="81" t="s">
        <v>436</v>
      </c>
      <c r="AG661" s="81" t="s">
        <v>1703</v>
      </c>
      <c r="AH661" s="81">
        <v>1418</v>
      </c>
      <c r="AJ661" s="81" t="s">
        <v>847</v>
      </c>
      <c r="AK661" s="81" t="s">
        <v>848</v>
      </c>
      <c r="AL661" s="81">
        <v>6</v>
      </c>
      <c r="AM661" s="81" t="s">
        <v>529</v>
      </c>
      <c r="AN661" s="81" t="s">
        <v>1092</v>
      </c>
      <c r="AO661" s="81">
        <v>1209</v>
      </c>
      <c r="AQ661" s="81" t="s">
        <v>878</v>
      </c>
      <c r="AR661" s="81" t="s">
        <v>879</v>
      </c>
      <c r="AS661" s="81">
        <v>6</v>
      </c>
      <c r="AT661" s="81" t="s">
        <v>529</v>
      </c>
      <c r="AU661" s="81" t="s">
        <v>1128</v>
      </c>
      <c r="AV661" s="81">
        <v>1031</v>
      </c>
      <c r="AX661" s="81" t="s">
        <v>954</v>
      </c>
      <c r="AY661" s="81" t="s">
        <v>955</v>
      </c>
      <c r="AZ661" s="81">
        <v>8</v>
      </c>
      <c r="BA661" s="81" t="s">
        <v>529</v>
      </c>
      <c r="BB661" s="81" t="s">
        <v>1175</v>
      </c>
      <c r="BC661" s="81">
        <v>1027</v>
      </c>
      <c r="BE661" s="81" t="s">
        <v>845</v>
      </c>
      <c r="BF661" s="81" t="s">
        <v>846</v>
      </c>
      <c r="BG661" s="81">
        <v>2</v>
      </c>
      <c r="BH661" s="81" t="s">
        <v>436</v>
      </c>
      <c r="BI661" s="81" t="s">
        <v>2059</v>
      </c>
      <c r="BJ661" s="81">
        <v>1551</v>
      </c>
      <c r="BL661" s="81" t="s">
        <v>729</v>
      </c>
      <c r="BM661" s="81" t="s">
        <v>730</v>
      </c>
      <c r="BN661" s="81">
        <v>4</v>
      </c>
      <c r="BO661" s="81" t="s">
        <v>529</v>
      </c>
      <c r="BP661" s="81" t="s">
        <v>1092</v>
      </c>
      <c r="BQ661" s="81">
        <v>1209</v>
      </c>
      <c r="BS661" s="81" t="s">
        <v>2319</v>
      </c>
      <c r="BT661" s="81" t="s">
        <v>844</v>
      </c>
      <c r="BU661" s="81">
        <v>2</v>
      </c>
      <c r="BV661" s="81" t="s">
        <v>437</v>
      </c>
      <c r="BW661" s="81" t="s">
        <v>1754</v>
      </c>
      <c r="BX661" s="81">
        <v>1180</v>
      </c>
      <c r="BZ661" s="81" t="s">
        <v>745</v>
      </c>
      <c r="CA661" s="81" t="s">
        <v>746</v>
      </c>
      <c r="CB661" s="81">
        <v>36</v>
      </c>
      <c r="CC661" s="81" t="s">
        <v>529</v>
      </c>
      <c r="CD661" s="81" t="s">
        <v>1128</v>
      </c>
      <c r="CE661" s="81">
        <v>1031</v>
      </c>
      <c r="CG661" s="81" t="s">
        <v>776</v>
      </c>
      <c r="CH661" s="81" t="s">
        <v>777</v>
      </c>
      <c r="CI661" s="81">
        <v>4</v>
      </c>
      <c r="CJ661" s="81" t="s">
        <v>529</v>
      </c>
      <c r="CK661" s="81" t="s">
        <v>1129</v>
      </c>
      <c r="CL661" s="81">
        <v>1028</v>
      </c>
      <c r="CN661" s="81" t="s">
        <v>893</v>
      </c>
      <c r="CO661" s="81" t="s">
        <v>894</v>
      </c>
      <c r="CP661" s="81">
        <v>12</v>
      </c>
      <c r="CQ661" s="81" t="s">
        <v>529</v>
      </c>
      <c r="CR661" s="81" t="s">
        <v>1139</v>
      </c>
      <c r="CS661" s="81">
        <v>1027</v>
      </c>
      <c r="CU661" s="136" t="s">
        <v>2054</v>
      </c>
      <c r="CV661" s="136" t="s">
        <v>892</v>
      </c>
      <c r="CW661" s="137">
        <v>12</v>
      </c>
      <c r="CX661" s="136" t="s">
        <v>437</v>
      </c>
      <c r="CY661" s="136" t="s">
        <v>2169</v>
      </c>
      <c r="CZ661" s="138">
        <v>1565</v>
      </c>
      <c r="DB661" s="136" t="s">
        <v>727</v>
      </c>
      <c r="DC661" s="136" t="s">
        <v>728</v>
      </c>
      <c r="DD661" s="137">
        <v>2</v>
      </c>
      <c r="DE661" s="136" t="s">
        <v>436</v>
      </c>
      <c r="DF661" s="136" t="s">
        <v>2310</v>
      </c>
      <c r="DG661" s="144">
        <v>1160</v>
      </c>
      <c r="DI661" s="136" t="s">
        <v>948</v>
      </c>
      <c r="DJ661" s="136" t="s">
        <v>949</v>
      </c>
      <c r="DK661" s="137">
        <v>4</v>
      </c>
      <c r="DL661" s="136" t="s">
        <v>529</v>
      </c>
      <c r="DM661" s="136" t="s">
        <v>1185</v>
      </c>
      <c r="DN661" s="144">
        <v>1101</v>
      </c>
    </row>
    <row r="662" spans="1:118" x14ac:dyDescent="0.25">
      <c r="A662" s="81" t="s">
        <v>908</v>
      </c>
      <c r="B662" s="81" t="s">
        <v>909</v>
      </c>
      <c r="C662" s="81">
        <v>12</v>
      </c>
      <c r="D662" s="81" t="s">
        <v>436</v>
      </c>
      <c r="E662" s="81" t="s">
        <v>1222</v>
      </c>
      <c r="F662" s="81">
        <v>1223</v>
      </c>
      <c r="H662" s="81" t="s">
        <v>948</v>
      </c>
      <c r="I662" s="81" t="s">
        <v>985</v>
      </c>
      <c r="J662" s="81">
        <v>4</v>
      </c>
      <c r="K662" s="81" t="s">
        <v>436</v>
      </c>
      <c r="L662" s="81" t="s">
        <v>1695</v>
      </c>
      <c r="M662" s="81">
        <v>1390</v>
      </c>
      <c r="O662" s="81" t="s">
        <v>761</v>
      </c>
      <c r="P662" s="81" t="s">
        <v>762</v>
      </c>
      <c r="Q662" s="81">
        <v>2</v>
      </c>
      <c r="R662" s="81" t="s">
        <v>529</v>
      </c>
      <c r="S662" s="81" t="s">
        <v>1204</v>
      </c>
      <c r="T662" s="81">
        <v>1487</v>
      </c>
      <c r="V662" s="81" t="s">
        <v>836</v>
      </c>
      <c r="W662" s="81" t="s">
        <v>837</v>
      </c>
      <c r="X662" s="81">
        <v>2</v>
      </c>
      <c r="Y662" s="81" t="s">
        <v>529</v>
      </c>
      <c r="Z662" s="81" t="s">
        <v>1825</v>
      </c>
      <c r="AA662" s="81">
        <v>1018</v>
      </c>
      <c r="AC662" s="81" t="s">
        <v>743</v>
      </c>
      <c r="AD662" s="81" t="s">
        <v>744</v>
      </c>
      <c r="AE662" s="81">
        <v>12</v>
      </c>
      <c r="AF662" s="81" t="s">
        <v>436</v>
      </c>
      <c r="AG662" s="81" t="s">
        <v>1705</v>
      </c>
      <c r="AH662" s="81">
        <v>1070</v>
      </c>
      <c r="AJ662" s="81" t="s">
        <v>873</v>
      </c>
      <c r="AK662" s="81" t="s">
        <v>874</v>
      </c>
      <c r="AL662" s="81">
        <v>4</v>
      </c>
      <c r="AM662" s="81" t="s">
        <v>529</v>
      </c>
      <c r="AN662" s="81" t="s">
        <v>1092</v>
      </c>
      <c r="AO662" s="81">
        <v>1209</v>
      </c>
      <c r="AQ662" s="81" t="s">
        <v>862</v>
      </c>
      <c r="AR662" s="81" t="s">
        <v>863</v>
      </c>
      <c r="AS662" s="81">
        <v>12</v>
      </c>
      <c r="AT662" s="81" t="s">
        <v>529</v>
      </c>
      <c r="AU662" s="81" t="s">
        <v>1128</v>
      </c>
      <c r="AV662" s="81">
        <v>1031</v>
      </c>
      <c r="AX662" s="81" t="s">
        <v>954</v>
      </c>
      <c r="AY662" s="81" t="s">
        <v>955</v>
      </c>
      <c r="AZ662" s="81">
        <v>48</v>
      </c>
      <c r="BA662" s="81" t="s">
        <v>1173</v>
      </c>
      <c r="BB662" s="81" t="s">
        <v>1174</v>
      </c>
      <c r="BC662" s="81">
        <v>0</v>
      </c>
      <c r="BE662" s="81" t="s">
        <v>770</v>
      </c>
      <c r="BF662" s="81" t="s">
        <v>771</v>
      </c>
      <c r="BG662" s="81">
        <v>2</v>
      </c>
      <c r="BH662" s="81" t="s">
        <v>436</v>
      </c>
      <c r="BI662" s="81" t="s">
        <v>2059</v>
      </c>
      <c r="BJ662" s="81">
        <v>1551</v>
      </c>
      <c r="BL662" s="81" t="s">
        <v>729</v>
      </c>
      <c r="BM662" s="81" t="s">
        <v>730</v>
      </c>
      <c r="BN662" s="81">
        <v>4</v>
      </c>
      <c r="BO662" s="81" t="s">
        <v>436</v>
      </c>
      <c r="BP662" s="81" t="s">
        <v>1136</v>
      </c>
      <c r="BQ662" s="81">
        <v>1313</v>
      </c>
      <c r="BS662" s="81" t="s">
        <v>830</v>
      </c>
      <c r="BT662" s="81" t="s">
        <v>831</v>
      </c>
      <c r="BU662" s="81">
        <v>4</v>
      </c>
      <c r="BV662" s="81" t="s">
        <v>437</v>
      </c>
      <c r="BW662" s="81" t="s">
        <v>1754</v>
      </c>
      <c r="BX662" s="81">
        <v>1180</v>
      </c>
      <c r="BZ662" s="81" t="s">
        <v>908</v>
      </c>
      <c r="CA662" s="81" t="s">
        <v>909</v>
      </c>
      <c r="CB662" s="81">
        <v>12</v>
      </c>
      <c r="CC662" s="81" t="s">
        <v>529</v>
      </c>
      <c r="CD662" s="81" t="s">
        <v>1128</v>
      </c>
      <c r="CE662" s="81">
        <v>1031</v>
      </c>
      <c r="CG662" s="81" t="s">
        <v>816</v>
      </c>
      <c r="CH662" s="81" t="s">
        <v>817</v>
      </c>
      <c r="CI662" s="81">
        <v>6</v>
      </c>
      <c r="CJ662" s="81" t="s">
        <v>529</v>
      </c>
      <c r="CK662" s="81" t="s">
        <v>1129</v>
      </c>
      <c r="CL662" s="81">
        <v>1028</v>
      </c>
      <c r="CN662" s="81" t="s">
        <v>893</v>
      </c>
      <c r="CO662" s="81" t="s">
        <v>894</v>
      </c>
      <c r="CP662" s="81">
        <v>12</v>
      </c>
      <c r="CQ662" s="81" t="s">
        <v>529</v>
      </c>
      <c r="CR662" s="81" t="s">
        <v>1100</v>
      </c>
      <c r="CS662" s="81">
        <v>1027</v>
      </c>
      <c r="CU662" s="136" t="s">
        <v>2228</v>
      </c>
      <c r="CV662" s="136" t="s">
        <v>925</v>
      </c>
      <c r="CW662" s="137">
        <v>12</v>
      </c>
      <c r="CX662" s="136" t="s">
        <v>437</v>
      </c>
      <c r="CY662" s="136" t="s">
        <v>2169</v>
      </c>
      <c r="CZ662" s="138">
        <v>1565</v>
      </c>
      <c r="DB662" s="136" t="s">
        <v>727</v>
      </c>
      <c r="DC662" s="136" t="s">
        <v>728</v>
      </c>
      <c r="DD662" s="137">
        <v>4</v>
      </c>
      <c r="DE662" s="136" t="s">
        <v>529</v>
      </c>
      <c r="DF662" s="136" t="s">
        <v>2309</v>
      </c>
      <c r="DG662" s="144">
        <v>1001</v>
      </c>
      <c r="DI662" s="136" t="s">
        <v>948</v>
      </c>
      <c r="DJ662" s="136" t="s">
        <v>949</v>
      </c>
      <c r="DK662" s="137">
        <v>2</v>
      </c>
      <c r="DL662" s="136" t="s">
        <v>529</v>
      </c>
      <c r="DM662" s="136" t="s">
        <v>1837</v>
      </c>
      <c r="DN662" s="144">
        <v>1510</v>
      </c>
    </row>
    <row r="663" spans="1:118" x14ac:dyDescent="0.25">
      <c r="A663" s="81" t="s">
        <v>765</v>
      </c>
      <c r="B663" s="81" t="s">
        <v>766</v>
      </c>
      <c r="C663" s="81">
        <v>6</v>
      </c>
      <c r="D663" s="81" t="s">
        <v>436</v>
      </c>
      <c r="E663" s="81" t="s">
        <v>1209</v>
      </c>
      <c r="F663" s="81">
        <v>1213</v>
      </c>
      <c r="H663" s="81" t="s">
        <v>765</v>
      </c>
      <c r="I663" s="81" t="s">
        <v>766</v>
      </c>
      <c r="J663" s="81">
        <v>12</v>
      </c>
      <c r="K663" s="81" t="s">
        <v>436</v>
      </c>
      <c r="L663" s="81" t="s">
        <v>1695</v>
      </c>
      <c r="M663" s="81">
        <v>1390</v>
      </c>
      <c r="O663" s="81" t="s">
        <v>965</v>
      </c>
      <c r="P663" s="81" t="s">
        <v>966</v>
      </c>
      <c r="Q663" s="81">
        <v>12</v>
      </c>
      <c r="R663" s="81" t="s">
        <v>529</v>
      </c>
      <c r="S663" s="81" t="s">
        <v>1204</v>
      </c>
      <c r="T663" s="81">
        <v>1487</v>
      </c>
      <c r="V663" s="81" t="s">
        <v>856</v>
      </c>
      <c r="W663" s="81" t="s">
        <v>857</v>
      </c>
      <c r="X663" s="81">
        <v>2</v>
      </c>
      <c r="Y663" s="81" t="s">
        <v>529</v>
      </c>
      <c r="Z663" s="81" t="s">
        <v>1825</v>
      </c>
      <c r="AA663" s="81">
        <v>1018</v>
      </c>
      <c r="AC663" s="81" t="s">
        <v>743</v>
      </c>
      <c r="AD663" s="81" t="s">
        <v>744</v>
      </c>
      <c r="AE663" s="81">
        <v>12</v>
      </c>
      <c r="AF663" s="81" t="s">
        <v>529</v>
      </c>
      <c r="AG663" s="81" t="s">
        <v>560</v>
      </c>
      <c r="AH663" s="81">
        <v>1530</v>
      </c>
      <c r="AJ663" s="81" t="s">
        <v>772</v>
      </c>
      <c r="AK663" s="81" t="s">
        <v>773</v>
      </c>
      <c r="AL663" s="81">
        <v>6</v>
      </c>
      <c r="AM663" s="81" t="s">
        <v>529</v>
      </c>
      <c r="AN663" s="81" t="s">
        <v>1092</v>
      </c>
      <c r="AO663" s="81">
        <v>1209</v>
      </c>
      <c r="AQ663" s="81" t="s">
        <v>770</v>
      </c>
      <c r="AR663" s="81" t="s">
        <v>771</v>
      </c>
      <c r="AS663" s="81">
        <v>4</v>
      </c>
      <c r="AT663" s="81" t="s">
        <v>529</v>
      </c>
      <c r="AU663" s="81" t="s">
        <v>1128</v>
      </c>
      <c r="AV663" s="81">
        <v>1031</v>
      </c>
      <c r="AX663" s="81" t="s">
        <v>770</v>
      </c>
      <c r="AY663" s="81" t="s">
        <v>771</v>
      </c>
      <c r="AZ663" s="81">
        <v>1</v>
      </c>
      <c r="BA663" s="81" t="s">
        <v>436</v>
      </c>
      <c r="BB663" s="81" t="s">
        <v>2072</v>
      </c>
      <c r="BC663" s="81">
        <v>1562</v>
      </c>
      <c r="BE663" s="81" t="s">
        <v>948</v>
      </c>
      <c r="BF663" s="81" t="s">
        <v>949</v>
      </c>
      <c r="BG663" s="81">
        <v>2</v>
      </c>
      <c r="BH663" s="81" t="s">
        <v>436</v>
      </c>
      <c r="BI663" s="81" t="s">
        <v>2059</v>
      </c>
      <c r="BJ663" s="81">
        <v>1551</v>
      </c>
      <c r="BL663" s="81" t="s">
        <v>772</v>
      </c>
      <c r="BM663" s="81" t="s">
        <v>773</v>
      </c>
      <c r="BN663" s="81">
        <v>12</v>
      </c>
      <c r="BO663" s="81" t="s">
        <v>529</v>
      </c>
      <c r="BP663" s="81" t="s">
        <v>2101</v>
      </c>
      <c r="BQ663" s="81">
        <v>1021</v>
      </c>
      <c r="BS663" s="81" t="s">
        <v>739</v>
      </c>
      <c r="BT663" s="81" t="s">
        <v>740</v>
      </c>
      <c r="BU663" s="81">
        <v>6</v>
      </c>
      <c r="BV663" s="81" t="s">
        <v>529</v>
      </c>
      <c r="BW663" s="81" t="s">
        <v>1128</v>
      </c>
      <c r="BX663" s="81">
        <v>1031</v>
      </c>
      <c r="BZ663" s="81" t="s">
        <v>785</v>
      </c>
      <c r="CA663" s="81" t="s">
        <v>786</v>
      </c>
      <c r="CB663" s="81">
        <v>12</v>
      </c>
      <c r="CC663" s="81" t="s">
        <v>529</v>
      </c>
      <c r="CD663" s="81" t="s">
        <v>1128</v>
      </c>
      <c r="CE663" s="81">
        <v>1031</v>
      </c>
      <c r="CG663" s="81" t="s">
        <v>864</v>
      </c>
      <c r="CH663" s="81" t="s">
        <v>865</v>
      </c>
      <c r="CI663" s="81">
        <v>4</v>
      </c>
      <c r="CJ663" s="81" t="s">
        <v>529</v>
      </c>
      <c r="CK663" s="81" t="s">
        <v>1129</v>
      </c>
      <c r="CL663" s="81">
        <v>1028</v>
      </c>
      <c r="CN663" s="81" t="s">
        <v>849</v>
      </c>
      <c r="CO663" s="81" t="s">
        <v>850</v>
      </c>
      <c r="CP663" s="81">
        <v>6</v>
      </c>
      <c r="CQ663" s="81" t="s">
        <v>529</v>
      </c>
      <c r="CR663" s="81" t="s">
        <v>1157</v>
      </c>
      <c r="CS663" s="81">
        <v>1399</v>
      </c>
      <c r="CU663" s="136" t="s">
        <v>1931</v>
      </c>
      <c r="CV663" s="136" t="s">
        <v>909</v>
      </c>
      <c r="CW663" s="137">
        <v>12</v>
      </c>
      <c r="CX663" s="136" t="s">
        <v>437</v>
      </c>
      <c r="CY663" s="136" t="s">
        <v>2169</v>
      </c>
      <c r="CZ663" s="138">
        <v>1565</v>
      </c>
      <c r="DB663" s="136" t="s">
        <v>727</v>
      </c>
      <c r="DC663" s="136" t="s">
        <v>728</v>
      </c>
      <c r="DD663" s="137">
        <v>2</v>
      </c>
      <c r="DE663" s="136" t="s">
        <v>529</v>
      </c>
      <c r="DF663" s="136" t="s">
        <v>1819</v>
      </c>
      <c r="DG663" s="144">
        <v>1505</v>
      </c>
      <c r="DI663" s="136" t="s">
        <v>948</v>
      </c>
      <c r="DJ663" s="136" t="s">
        <v>949</v>
      </c>
      <c r="DK663" s="137">
        <v>16</v>
      </c>
      <c r="DL663" s="136" t="s">
        <v>2152</v>
      </c>
      <c r="DM663" s="136" t="s">
        <v>2364</v>
      </c>
      <c r="DN663" s="144">
        <v>1593</v>
      </c>
    </row>
    <row r="664" spans="1:118" x14ac:dyDescent="0.25">
      <c r="A664" s="81" t="s">
        <v>1029</v>
      </c>
      <c r="B664" s="81" t="s">
        <v>1030</v>
      </c>
      <c r="C664" s="81">
        <v>4</v>
      </c>
      <c r="D664" s="81" t="s">
        <v>436</v>
      </c>
      <c r="E664" s="81" t="s">
        <v>1209</v>
      </c>
      <c r="F664" s="81">
        <v>1213</v>
      </c>
      <c r="H664" s="81" t="s">
        <v>873</v>
      </c>
      <c r="I664" s="81" t="s">
        <v>874</v>
      </c>
      <c r="J664" s="81">
        <v>8</v>
      </c>
      <c r="K664" s="81" t="s">
        <v>436</v>
      </c>
      <c r="L664" s="81" t="s">
        <v>1695</v>
      </c>
      <c r="M664" s="81">
        <v>1390</v>
      </c>
      <c r="O664" s="81" t="s">
        <v>871</v>
      </c>
      <c r="P664" s="81" t="s">
        <v>872</v>
      </c>
      <c r="Q664" s="81">
        <v>6</v>
      </c>
      <c r="R664" s="81" t="s">
        <v>529</v>
      </c>
      <c r="S664" s="81" t="s">
        <v>1893</v>
      </c>
      <c r="T664" s="81">
        <v>1039</v>
      </c>
      <c r="V664" s="81" t="s">
        <v>854</v>
      </c>
      <c r="W664" s="81" t="s">
        <v>855</v>
      </c>
      <c r="X664" s="81">
        <v>2</v>
      </c>
      <c r="Y664" s="81" t="s">
        <v>529</v>
      </c>
      <c r="Z664" s="81" t="s">
        <v>1825</v>
      </c>
      <c r="AA664" s="81">
        <v>1018</v>
      </c>
      <c r="AC664" s="81" t="s">
        <v>743</v>
      </c>
      <c r="AD664" s="81" t="s">
        <v>744</v>
      </c>
      <c r="AE664" s="81">
        <v>12</v>
      </c>
      <c r="AF664" s="81" t="s">
        <v>437</v>
      </c>
      <c r="AG664" s="81" t="s">
        <v>1707</v>
      </c>
      <c r="AH664" s="81">
        <v>1110</v>
      </c>
      <c r="AJ664" s="81" t="s">
        <v>816</v>
      </c>
      <c r="AK664" s="81" t="s">
        <v>817</v>
      </c>
      <c r="AL664" s="81">
        <v>10</v>
      </c>
      <c r="AM664" s="81" t="s">
        <v>529</v>
      </c>
      <c r="AN664" s="81" t="s">
        <v>1092</v>
      </c>
      <c r="AO664" s="81">
        <v>1209</v>
      </c>
      <c r="AQ664" s="81" t="s">
        <v>948</v>
      </c>
      <c r="AR664" s="81" t="s">
        <v>949</v>
      </c>
      <c r="AS664" s="81">
        <v>4</v>
      </c>
      <c r="AT664" s="81" t="s">
        <v>529</v>
      </c>
      <c r="AU664" s="81" t="s">
        <v>1128</v>
      </c>
      <c r="AV664" s="81">
        <v>1031</v>
      </c>
      <c r="AX664" s="81" t="s">
        <v>770</v>
      </c>
      <c r="AY664" s="81" t="s">
        <v>771</v>
      </c>
      <c r="AZ664" s="81">
        <v>4</v>
      </c>
      <c r="BA664" s="81" t="s">
        <v>529</v>
      </c>
      <c r="BB664" s="81" t="s">
        <v>1175</v>
      </c>
      <c r="BC664" s="81">
        <v>1027</v>
      </c>
      <c r="BE664" s="81" t="s">
        <v>816</v>
      </c>
      <c r="BF664" s="81" t="s">
        <v>817</v>
      </c>
      <c r="BG664" s="81">
        <v>4</v>
      </c>
      <c r="BH664" s="81" t="s">
        <v>436</v>
      </c>
      <c r="BI664" s="81" t="s">
        <v>2059</v>
      </c>
      <c r="BJ664" s="81">
        <v>1551</v>
      </c>
      <c r="BL664" s="81" t="s">
        <v>895</v>
      </c>
      <c r="BM664" s="81" t="s">
        <v>896</v>
      </c>
      <c r="BN664" s="81">
        <v>12</v>
      </c>
      <c r="BO664" s="81" t="s">
        <v>437</v>
      </c>
      <c r="BP664" s="81" t="s">
        <v>1186</v>
      </c>
      <c r="BQ664" s="81">
        <v>1043</v>
      </c>
      <c r="BS664" s="81" t="s">
        <v>729</v>
      </c>
      <c r="BT664" s="81" t="s">
        <v>730</v>
      </c>
      <c r="BU664" s="81">
        <v>2</v>
      </c>
      <c r="BV664" s="81" t="s">
        <v>529</v>
      </c>
      <c r="BW664" s="81" t="s">
        <v>2192</v>
      </c>
      <c r="BX664" s="81">
        <v>1405</v>
      </c>
      <c r="BZ664" s="81" t="s">
        <v>899</v>
      </c>
      <c r="CA664" s="81" t="s">
        <v>900</v>
      </c>
      <c r="CB664" s="81">
        <v>4</v>
      </c>
      <c r="CC664" s="81" t="s">
        <v>529</v>
      </c>
      <c r="CD664" s="81" t="s">
        <v>1128</v>
      </c>
      <c r="CE664" s="81">
        <v>1031</v>
      </c>
      <c r="CG664" s="81" t="s">
        <v>849</v>
      </c>
      <c r="CH664" s="81" t="s">
        <v>850</v>
      </c>
      <c r="CI664" s="81">
        <v>4</v>
      </c>
      <c r="CJ664" s="81" t="s">
        <v>529</v>
      </c>
      <c r="CK664" s="81" t="s">
        <v>1129</v>
      </c>
      <c r="CL664" s="81">
        <v>1028</v>
      </c>
      <c r="CN664" s="81" t="s">
        <v>893</v>
      </c>
      <c r="CO664" s="81" t="s">
        <v>894</v>
      </c>
      <c r="CP664" s="81">
        <v>12</v>
      </c>
      <c r="CQ664" s="81" t="s">
        <v>529</v>
      </c>
      <c r="CR664" s="81" t="s">
        <v>1115</v>
      </c>
      <c r="CS664" s="81">
        <v>1487</v>
      </c>
      <c r="CU664" s="136" t="s">
        <v>2270</v>
      </c>
      <c r="CV664" s="136" t="s">
        <v>848</v>
      </c>
      <c r="CW664" s="137">
        <v>6</v>
      </c>
      <c r="CX664" s="136" t="s">
        <v>436</v>
      </c>
      <c r="CY664" s="136" t="s">
        <v>1758</v>
      </c>
      <c r="CZ664" s="138">
        <v>1492</v>
      </c>
      <c r="DB664" s="136" t="s">
        <v>727</v>
      </c>
      <c r="DC664" s="136" t="s">
        <v>728</v>
      </c>
      <c r="DD664" s="137">
        <v>20</v>
      </c>
      <c r="DE664" s="136" t="s">
        <v>436</v>
      </c>
      <c r="DF664" s="136" t="s">
        <v>1834</v>
      </c>
      <c r="DG664" s="144">
        <v>1163</v>
      </c>
      <c r="DI664" s="136" t="s">
        <v>948</v>
      </c>
      <c r="DJ664" s="136" t="s">
        <v>949</v>
      </c>
      <c r="DK664" s="137">
        <v>10</v>
      </c>
      <c r="DL664" s="136" t="s">
        <v>437</v>
      </c>
      <c r="DM664" s="136" t="s">
        <v>1707</v>
      </c>
      <c r="DN664" s="144">
        <v>1110</v>
      </c>
    </row>
    <row r="665" spans="1:118" x14ac:dyDescent="0.25">
      <c r="A665" s="81" t="s">
        <v>816</v>
      </c>
      <c r="B665" s="81" t="s">
        <v>817</v>
      </c>
      <c r="C665" s="81">
        <v>8</v>
      </c>
      <c r="D665" s="81" t="s">
        <v>436</v>
      </c>
      <c r="E665" s="81" t="s">
        <v>1209</v>
      </c>
      <c r="F665" s="81">
        <v>1213</v>
      </c>
      <c r="H665" s="81" t="s">
        <v>832</v>
      </c>
      <c r="I665" s="81" t="s">
        <v>833</v>
      </c>
      <c r="J665" s="81">
        <v>4</v>
      </c>
      <c r="K665" s="81" t="s">
        <v>436</v>
      </c>
      <c r="L665" s="81" t="s">
        <v>1695</v>
      </c>
      <c r="M665" s="81">
        <v>1390</v>
      </c>
      <c r="O665" s="81" t="s">
        <v>946</v>
      </c>
      <c r="P665" s="81" t="s">
        <v>947</v>
      </c>
      <c r="Q665" s="81">
        <v>12</v>
      </c>
      <c r="R665" s="81" t="s">
        <v>529</v>
      </c>
      <c r="S665" s="81" t="s">
        <v>1893</v>
      </c>
      <c r="T665" s="81">
        <v>1039</v>
      </c>
      <c r="V665" s="81" t="s">
        <v>792</v>
      </c>
      <c r="W665" s="81" t="s">
        <v>793</v>
      </c>
      <c r="X665" s="81">
        <v>2</v>
      </c>
      <c r="Y665" s="81" t="s">
        <v>529</v>
      </c>
      <c r="Z665" s="81" t="s">
        <v>1825</v>
      </c>
      <c r="AA665" s="81">
        <v>1018</v>
      </c>
      <c r="AC665" s="81" t="s">
        <v>743</v>
      </c>
      <c r="AD665" s="81" t="s">
        <v>744</v>
      </c>
      <c r="AE665" s="81">
        <v>12</v>
      </c>
      <c r="AF665" s="81" t="s">
        <v>436</v>
      </c>
      <c r="AG665" s="81" t="s">
        <v>2318</v>
      </c>
      <c r="AH665" s="81">
        <v>1117</v>
      </c>
      <c r="AJ665" s="81" t="s">
        <v>864</v>
      </c>
      <c r="AK665" s="81" t="s">
        <v>865</v>
      </c>
      <c r="AL665" s="81">
        <v>6</v>
      </c>
      <c r="AM665" s="81" t="s">
        <v>529</v>
      </c>
      <c r="AN665" s="81" t="s">
        <v>1092</v>
      </c>
      <c r="AO665" s="81">
        <v>1209</v>
      </c>
      <c r="AQ665" s="81" t="s">
        <v>733</v>
      </c>
      <c r="AR665" s="81" t="s">
        <v>734</v>
      </c>
      <c r="AS665" s="81">
        <v>8</v>
      </c>
      <c r="AT665" s="81" t="s">
        <v>529</v>
      </c>
      <c r="AU665" s="81" t="s">
        <v>1128</v>
      </c>
      <c r="AV665" s="81">
        <v>1031</v>
      </c>
      <c r="AX665" s="81" t="s">
        <v>770</v>
      </c>
      <c r="AY665" s="81" t="s">
        <v>771</v>
      </c>
      <c r="AZ665" s="81">
        <v>4</v>
      </c>
      <c r="BA665" s="81" t="s">
        <v>436</v>
      </c>
      <c r="BB665" s="81" t="s">
        <v>1828</v>
      </c>
      <c r="BC665" s="81">
        <v>1413</v>
      </c>
      <c r="BE665" s="81" t="s">
        <v>864</v>
      </c>
      <c r="BF665" s="81" t="s">
        <v>865</v>
      </c>
      <c r="BG665" s="81">
        <v>2</v>
      </c>
      <c r="BH665" s="81" t="s">
        <v>436</v>
      </c>
      <c r="BI665" s="81" t="s">
        <v>2059</v>
      </c>
      <c r="BJ665" s="81">
        <v>1551</v>
      </c>
      <c r="BL665" s="81" t="s">
        <v>745</v>
      </c>
      <c r="BM665" s="81" t="s">
        <v>746</v>
      </c>
      <c r="BN665" s="81">
        <v>12</v>
      </c>
      <c r="BO665" s="81" t="s">
        <v>437</v>
      </c>
      <c r="BP665" s="81" t="s">
        <v>1186</v>
      </c>
      <c r="BQ665" s="81">
        <v>1043</v>
      </c>
      <c r="BS665" s="81" t="s">
        <v>733</v>
      </c>
      <c r="BT665" s="81" t="s">
        <v>734</v>
      </c>
      <c r="BU665" s="81">
        <v>6</v>
      </c>
      <c r="BV665" s="81" t="s">
        <v>529</v>
      </c>
      <c r="BW665" s="81" t="s">
        <v>2192</v>
      </c>
      <c r="BX665" s="81">
        <v>1405</v>
      </c>
      <c r="BZ665" s="81" t="s">
        <v>889</v>
      </c>
      <c r="CA665" s="81" t="s">
        <v>890</v>
      </c>
      <c r="CB665" s="81">
        <v>4</v>
      </c>
      <c r="CC665" s="81" t="s">
        <v>529</v>
      </c>
      <c r="CD665" s="81" t="s">
        <v>1128</v>
      </c>
      <c r="CE665" s="81">
        <v>1031</v>
      </c>
      <c r="CG665" s="81" t="s">
        <v>737</v>
      </c>
      <c r="CH665" s="81" t="s">
        <v>738</v>
      </c>
      <c r="CI665" s="81">
        <v>4</v>
      </c>
      <c r="CJ665" s="81" t="s">
        <v>529</v>
      </c>
      <c r="CK665" s="81" t="s">
        <v>1129</v>
      </c>
      <c r="CL665" s="81">
        <v>1028</v>
      </c>
      <c r="CN665" s="81" t="s">
        <v>810</v>
      </c>
      <c r="CO665" s="81" t="s">
        <v>811</v>
      </c>
      <c r="CP665" s="81">
        <v>2</v>
      </c>
      <c r="CQ665" s="81" t="s">
        <v>529</v>
      </c>
      <c r="CR665" s="81" t="s">
        <v>2225</v>
      </c>
      <c r="CS665" s="81">
        <v>1592</v>
      </c>
      <c r="CU665" s="136" t="s">
        <v>2265</v>
      </c>
      <c r="CV665" s="136" t="s">
        <v>941</v>
      </c>
      <c r="CW665" s="137">
        <v>12</v>
      </c>
      <c r="CX665" s="136" t="s">
        <v>437</v>
      </c>
      <c r="CY665" s="136" t="s">
        <v>1733</v>
      </c>
      <c r="CZ665" s="138">
        <v>1004</v>
      </c>
      <c r="DB665" s="136" t="s">
        <v>727</v>
      </c>
      <c r="DC665" s="136" t="s">
        <v>728</v>
      </c>
      <c r="DD665" s="137">
        <v>18</v>
      </c>
      <c r="DE665" s="136" t="s">
        <v>529</v>
      </c>
      <c r="DF665" s="136" t="s">
        <v>2314</v>
      </c>
      <c r="DG665" s="144">
        <v>1031</v>
      </c>
      <c r="DI665" s="136" t="s">
        <v>948</v>
      </c>
      <c r="DJ665" s="136" t="s">
        <v>949</v>
      </c>
      <c r="DK665" s="137">
        <v>4</v>
      </c>
      <c r="DL665" s="136" t="s">
        <v>529</v>
      </c>
      <c r="DM665" s="136" t="s">
        <v>1694</v>
      </c>
      <c r="DN665" s="144">
        <v>1504</v>
      </c>
    </row>
    <row r="666" spans="1:118" x14ac:dyDescent="0.25">
      <c r="A666" s="81" t="s">
        <v>864</v>
      </c>
      <c r="B666" s="81" t="s">
        <v>865</v>
      </c>
      <c r="C666" s="81">
        <v>4</v>
      </c>
      <c r="D666" s="81" t="s">
        <v>436</v>
      </c>
      <c r="E666" s="81" t="s">
        <v>1209</v>
      </c>
      <c r="F666" s="81">
        <v>1213</v>
      </c>
      <c r="H666" s="81" t="s">
        <v>729</v>
      </c>
      <c r="I666" s="81" t="s">
        <v>730</v>
      </c>
      <c r="J666" s="81">
        <v>4</v>
      </c>
      <c r="K666" s="81" t="s">
        <v>436</v>
      </c>
      <c r="L666" s="81" t="s">
        <v>1695</v>
      </c>
      <c r="M666" s="81">
        <v>1390</v>
      </c>
      <c r="O666" s="81" t="s">
        <v>852</v>
      </c>
      <c r="P666" s="81" t="s">
        <v>853</v>
      </c>
      <c r="Q666" s="81">
        <v>12</v>
      </c>
      <c r="R666" s="81" t="s">
        <v>529</v>
      </c>
      <c r="S666" s="81" t="s">
        <v>1893</v>
      </c>
      <c r="T666" s="81">
        <v>1039</v>
      </c>
      <c r="V666" s="81" t="s">
        <v>794</v>
      </c>
      <c r="W666" s="81" t="s">
        <v>795</v>
      </c>
      <c r="X666" s="81">
        <v>2</v>
      </c>
      <c r="Y666" s="81" t="s">
        <v>529</v>
      </c>
      <c r="Z666" s="81" t="s">
        <v>1825</v>
      </c>
      <c r="AA666" s="81">
        <v>1018</v>
      </c>
      <c r="AC666" s="81" t="s">
        <v>743</v>
      </c>
      <c r="AD666" s="81" t="s">
        <v>744</v>
      </c>
      <c r="AE666" s="81">
        <v>12</v>
      </c>
      <c r="AF666" s="81" t="s">
        <v>436</v>
      </c>
      <c r="AG666" s="81" t="s">
        <v>552</v>
      </c>
      <c r="AH666" s="81">
        <v>1116</v>
      </c>
      <c r="AJ666" s="81" t="s">
        <v>733</v>
      </c>
      <c r="AK666" s="81" t="s">
        <v>734</v>
      </c>
      <c r="AL666" s="81">
        <v>11</v>
      </c>
      <c r="AM666" s="81" t="s">
        <v>529</v>
      </c>
      <c r="AN666" s="81" t="s">
        <v>1092</v>
      </c>
      <c r="AO666" s="81">
        <v>1209</v>
      </c>
      <c r="AQ666" s="81" t="s">
        <v>727</v>
      </c>
      <c r="AR666" s="81" t="s">
        <v>728</v>
      </c>
      <c r="AS666" s="81">
        <v>8</v>
      </c>
      <c r="AT666" s="81" t="s">
        <v>529</v>
      </c>
      <c r="AU666" s="81" t="s">
        <v>1128</v>
      </c>
      <c r="AV666" s="81">
        <v>1031</v>
      </c>
      <c r="AX666" s="81" t="s">
        <v>770</v>
      </c>
      <c r="AY666" s="81" t="s">
        <v>771</v>
      </c>
      <c r="AZ666" s="81">
        <v>8</v>
      </c>
      <c r="BA666" s="81" t="s">
        <v>529</v>
      </c>
      <c r="BB666" s="81" t="s">
        <v>1172</v>
      </c>
      <c r="BC666" s="81">
        <v>1472</v>
      </c>
      <c r="BE666" s="81" t="s">
        <v>727</v>
      </c>
      <c r="BF666" s="81" t="s">
        <v>728</v>
      </c>
      <c r="BG666" s="81">
        <v>2</v>
      </c>
      <c r="BH666" s="81" t="s">
        <v>436</v>
      </c>
      <c r="BI666" s="81" t="s">
        <v>2059</v>
      </c>
      <c r="BJ666" s="81">
        <v>1551</v>
      </c>
      <c r="BL666" s="81" t="s">
        <v>908</v>
      </c>
      <c r="BM666" s="81" t="s">
        <v>909</v>
      </c>
      <c r="BN666" s="81">
        <v>12</v>
      </c>
      <c r="BO666" s="81" t="s">
        <v>437</v>
      </c>
      <c r="BP666" s="81" t="s">
        <v>1186</v>
      </c>
      <c r="BQ666" s="81">
        <v>1043</v>
      </c>
      <c r="BS666" s="81" t="s">
        <v>765</v>
      </c>
      <c r="BT666" s="81" t="s">
        <v>766</v>
      </c>
      <c r="BU666" s="81">
        <v>6</v>
      </c>
      <c r="BV666" s="81" t="s">
        <v>529</v>
      </c>
      <c r="BW666" s="81" t="s">
        <v>1825</v>
      </c>
      <c r="BX666" s="81">
        <v>1018</v>
      </c>
      <c r="BZ666" s="81" t="s">
        <v>910</v>
      </c>
      <c r="CA666" s="81" t="s">
        <v>911</v>
      </c>
      <c r="CB666" s="81">
        <v>4</v>
      </c>
      <c r="CC666" s="81" t="s">
        <v>529</v>
      </c>
      <c r="CD666" s="81" t="s">
        <v>1128</v>
      </c>
      <c r="CE666" s="81">
        <v>1031</v>
      </c>
      <c r="CG666" s="81" t="s">
        <v>733</v>
      </c>
      <c r="CH666" s="81" t="s">
        <v>734</v>
      </c>
      <c r="CI666" s="81">
        <v>4</v>
      </c>
      <c r="CJ666" s="81" t="s">
        <v>529</v>
      </c>
      <c r="CK666" s="81" t="s">
        <v>1129</v>
      </c>
      <c r="CL666" s="81">
        <v>1028</v>
      </c>
      <c r="CN666" s="81" t="s">
        <v>845</v>
      </c>
      <c r="CO666" s="81" t="s">
        <v>846</v>
      </c>
      <c r="CP666" s="81">
        <v>2</v>
      </c>
      <c r="CQ666" s="81" t="s">
        <v>529</v>
      </c>
      <c r="CR666" s="81" t="s">
        <v>2176</v>
      </c>
      <c r="CS666" s="81">
        <v>1555</v>
      </c>
      <c r="CU666" s="136" t="s">
        <v>986</v>
      </c>
      <c r="CV666" s="136" t="s">
        <v>987</v>
      </c>
      <c r="CW666" s="137">
        <v>12</v>
      </c>
      <c r="CX666" s="136" t="s">
        <v>437</v>
      </c>
      <c r="CY666" s="136" t="s">
        <v>1733</v>
      </c>
      <c r="CZ666" s="138">
        <v>1004</v>
      </c>
      <c r="DB666" s="136" t="s">
        <v>727</v>
      </c>
      <c r="DC666" s="136" t="s">
        <v>728</v>
      </c>
      <c r="DD666" s="137">
        <v>6</v>
      </c>
      <c r="DE666" s="136" t="s">
        <v>436</v>
      </c>
      <c r="DF666" s="136" t="s">
        <v>1159</v>
      </c>
      <c r="DG666" s="144">
        <v>1513</v>
      </c>
      <c r="DI666" s="136" t="s">
        <v>948</v>
      </c>
      <c r="DJ666" s="136" t="s">
        <v>949</v>
      </c>
      <c r="DK666" s="137">
        <v>2</v>
      </c>
      <c r="DL666" s="136" t="s">
        <v>436</v>
      </c>
      <c r="DM666" s="136" t="s">
        <v>2156</v>
      </c>
      <c r="DN666" s="144">
        <v>1377</v>
      </c>
    </row>
    <row r="667" spans="1:118" x14ac:dyDescent="0.25">
      <c r="A667" s="81" t="s">
        <v>948</v>
      </c>
      <c r="B667" s="81" t="s">
        <v>985</v>
      </c>
      <c r="C667" s="81">
        <v>4</v>
      </c>
      <c r="D667" s="81" t="s">
        <v>529</v>
      </c>
      <c r="E667" s="81" t="s">
        <v>1214</v>
      </c>
      <c r="F667" s="81">
        <v>1209</v>
      </c>
      <c r="H667" s="81" t="s">
        <v>737</v>
      </c>
      <c r="I667" s="81" t="s">
        <v>738</v>
      </c>
      <c r="J667" s="81">
        <v>6</v>
      </c>
      <c r="K667" s="81" t="s">
        <v>436</v>
      </c>
      <c r="L667" s="81" t="s">
        <v>1695</v>
      </c>
      <c r="M667" s="81">
        <v>1390</v>
      </c>
      <c r="O667" s="81" t="s">
        <v>946</v>
      </c>
      <c r="P667" s="81" t="s">
        <v>947</v>
      </c>
      <c r="Q667" s="81">
        <v>12</v>
      </c>
      <c r="R667" s="81" t="s">
        <v>529</v>
      </c>
      <c r="S667" s="81" t="s">
        <v>1817</v>
      </c>
      <c r="T667" s="81">
        <v>1509</v>
      </c>
      <c r="V667" s="81" t="s">
        <v>796</v>
      </c>
      <c r="W667" s="81" t="s">
        <v>797</v>
      </c>
      <c r="X667" s="81">
        <v>2</v>
      </c>
      <c r="Y667" s="81" t="s">
        <v>529</v>
      </c>
      <c r="Z667" s="81" t="s">
        <v>1825</v>
      </c>
      <c r="AA667" s="81">
        <v>1018</v>
      </c>
      <c r="AC667" s="81" t="s">
        <v>733</v>
      </c>
      <c r="AD667" s="81" t="s">
        <v>734</v>
      </c>
      <c r="AE667" s="81">
        <v>2</v>
      </c>
      <c r="AF667" s="81" t="s">
        <v>436</v>
      </c>
      <c r="AG667" s="81" t="s">
        <v>1144</v>
      </c>
      <c r="AH667" s="81">
        <v>1442</v>
      </c>
      <c r="AJ667" s="81" t="s">
        <v>743</v>
      </c>
      <c r="AK667" s="81" t="s">
        <v>744</v>
      </c>
      <c r="AL667" s="81">
        <v>12</v>
      </c>
      <c r="AM667" s="81" t="s">
        <v>529</v>
      </c>
      <c r="AN667" s="81" t="s">
        <v>1092</v>
      </c>
      <c r="AO667" s="81">
        <v>1209</v>
      </c>
      <c r="AQ667" s="81" t="s">
        <v>729</v>
      </c>
      <c r="AR667" s="81" t="s">
        <v>730</v>
      </c>
      <c r="AS667" s="81">
        <v>8</v>
      </c>
      <c r="AT667" s="81" t="s">
        <v>529</v>
      </c>
      <c r="AU667" s="81" t="s">
        <v>1128</v>
      </c>
      <c r="AV667" s="81">
        <v>1031</v>
      </c>
      <c r="AX667" s="81" t="s">
        <v>770</v>
      </c>
      <c r="AY667" s="81" t="s">
        <v>771</v>
      </c>
      <c r="AZ667" s="81">
        <v>4</v>
      </c>
      <c r="BA667" s="81" t="s">
        <v>436</v>
      </c>
      <c r="BB667" s="81" t="s">
        <v>2318</v>
      </c>
      <c r="BC667" s="81">
        <v>1117</v>
      </c>
      <c r="BE667" s="81" t="s">
        <v>810</v>
      </c>
      <c r="BF667" s="81" t="s">
        <v>811</v>
      </c>
      <c r="BG667" s="81">
        <v>2</v>
      </c>
      <c r="BH667" s="81" t="s">
        <v>436</v>
      </c>
      <c r="BI667" s="81" t="s">
        <v>1105</v>
      </c>
      <c r="BJ667" s="81">
        <v>1186</v>
      </c>
      <c r="BL667" s="81" t="s">
        <v>869</v>
      </c>
      <c r="BM667" s="81" t="s">
        <v>870</v>
      </c>
      <c r="BN667" s="81">
        <v>12</v>
      </c>
      <c r="BO667" s="81" t="s">
        <v>436</v>
      </c>
      <c r="BP667" s="81" t="s">
        <v>1156</v>
      </c>
      <c r="BQ667" s="81">
        <v>1070</v>
      </c>
      <c r="BS667" s="81" t="s">
        <v>729</v>
      </c>
      <c r="BT667" s="81" t="s">
        <v>730</v>
      </c>
      <c r="BU667" s="81">
        <v>4</v>
      </c>
      <c r="BV667" s="81" t="s">
        <v>437</v>
      </c>
      <c r="BW667" s="81" t="s">
        <v>1187</v>
      </c>
      <c r="BX667" s="81">
        <v>1003</v>
      </c>
      <c r="BZ667" s="81" t="s">
        <v>2321</v>
      </c>
      <c r="CA667" s="81" t="s">
        <v>901</v>
      </c>
      <c r="CB667" s="81">
        <v>4</v>
      </c>
      <c r="CC667" s="81" t="s">
        <v>529</v>
      </c>
      <c r="CD667" s="81" t="s">
        <v>1128</v>
      </c>
      <c r="CE667" s="81">
        <v>1031</v>
      </c>
      <c r="CG667" s="81" t="s">
        <v>832</v>
      </c>
      <c r="CH667" s="81" t="s">
        <v>833</v>
      </c>
      <c r="CI667" s="81">
        <v>4</v>
      </c>
      <c r="CJ667" s="81" t="s">
        <v>529</v>
      </c>
      <c r="CK667" s="81" t="s">
        <v>1129</v>
      </c>
      <c r="CL667" s="81">
        <v>1028</v>
      </c>
      <c r="CN667" s="81" t="s">
        <v>765</v>
      </c>
      <c r="CO667" s="81" t="s">
        <v>766</v>
      </c>
      <c r="CP667" s="81">
        <v>2</v>
      </c>
      <c r="CQ667" s="81" t="s">
        <v>529</v>
      </c>
      <c r="CR667" s="81" t="s">
        <v>2225</v>
      </c>
      <c r="CS667" s="81">
        <v>1592</v>
      </c>
      <c r="CU667" s="136" t="s">
        <v>1779</v>
      </c>
      <c r="CV667" s="136" t="s">
        <v>853</v>
      </c>
      <c r="CW667" s="137">
        <v>12</v>
      </c>
      <c r="CX667" s="136" t="s">
        <v>436</v>
      </c>
      <c r="CY667" s="136" t="s">
        <v>2409</v>
      </c>
      <c r="CZ667" s="138">
        <v>1013</v>
      </c>
      <c r="DB667" s="136" t="s">
        <v>733</v>
      </c>
      <c r="DC667" s="136" t="s">
        <v>734</v>
      </c>
      <c r="DD667" s="137">
        <v>20</v>
      </c>
      <c r="DE667" s="136" t="s">
        <v>436</v>
      </c>
      <c r="DF667" s="136" t="s">
        <v>2406</v>
      </c>
      <c r="DG667" s="144">
        <v>1529</v>
      </c>
      <c r="DI667" s="136" t="s">
        <v>774</v>
      </c>
      <c r="DJ667" s="136" t="s">
        <v>775</v>
      </c>
      <c r="DK667" s="137">
        <v>4</v>
      </c>
      <c r="DL667" s="136" t="s">
        <v>436</v>
      </c>
      <c r="DM667" s="136" t="s">
        <v>1202</v>
      </c>
      <c r="DN667" s="144">
        <v>1211</v>
      </c>
    </row>
    <row r="668" spans="1:118" x14ac:dyDescent="0.25">
      <c r="A668" s="81" t="s">
        <v>818</v>
      </c>
      <c r="B668" s="81" t="s">
        <v>819</v>
      </c>
      <c r="C668" s="81">
        <v>4</v>
      </c>
      <c r="D668" s="81" t="s">
        <v>529</v>
      </c>
      <c r="E668" s="81" t="s">
        <v>1214</v>
      </c>
      <c r="F668" s="81">
        <v>1209</v>
      </c>
      <c r="H668" s="81" t="s">
        <v>743</v>
      </c>
      <c r="I668" s="81" t="s">
        <v>744</v>
      </c>
      <c r="J668" s="81">
        <v>24</v>
      </c>
      <c r="K668" s="81" t="s">
        <v>529</v>
      </c>
      <c r="L668" s="81" t="s">
        <v>1770</v>
      </c>
      <c r="M668" s="81">
        <v>1037</v>
      </c>
      <c r="O668" s="81" t="s">
        <v>852</v>
      </c>
      <c r="P668" s="81" t="s">
        <v>853</v>
      </c>
      <c r="Q668" s="81">
        <v>12</v>
      </c>
      <c r="R668" s="81" t="s">
        <v>529</v>
      </c>
      <c r="S668" s="81" t="s">
        <v>1817</v>
      </c>
      <c r="T668" s="81">
        <v>1509</v>
      </c>
      <c r="V668" s="81" t="s">
        <v>790</v>
      </c>
      <c r="W668" s="81" t="s">
        <v>791</v>
      </c>
      <c r="X668" s="81">
        <v>2</v>
      </c>
      <c r="Y668" s="81" t="s">
        <v>529</v>
      </c>
      <c r="Z668" s="81" t="s">
        <v>1825</v>
      </c>
      <c r="AA668" s="81">
        <v>1018</v>
      </c>
      <c r="AC668" s="81" t="s">
        <v>816</v>
      </c>
      <c r="AD668" s="81" t="s">
        <v>817</v>
      </c>
      <c r="AE668" s="81">
        <v>4</v>
      </c>
      <c r="AF668" s="81" t="s">
        <v>436</v>
      </c>
      <c r="AG668" s="81" t="s">
        <v>1691</v>
      </c>
      <c r="AH668" s="81">
        <v>1104</v>
      </c>
      <c r="AJ668" s="81" t="s">
        <v>745</v>
      </c>
      <c r="AK668" s="81" t="s">
        <v>746</v>
      </c>
      <c r="AL668" s="81">
        <v>12</v>
      </c>
      <c r="AM668" s="81" t="s">
        <v>529</v>
      </c>
      <c r="AN668" s="81" t="s">
        <v>1092</v>
      </c>
      <c r="AO668" s="81">
        <v>1209</v>
      </c>
      <c r="AQ668" s="81" t="s">
        <v>942</v>
      </c>
      <c r="AR668" s="81" t="s">
        <v>943</v>
      </c>
      <c r="AS668" s="81">
        <v>12</v>
      </c>
      <c r="AT668" s="81" t="s">
        <v>529</v>
      </c>
      <c r="AU668" s="81" t="s">
        <v>1128</v>
      </c>
      <c r="AV668" s="81">
        <v>1031</v>
      </c>
      <c r="AX668" s="81" t="s">
        <v>770</v>
      </c>
      <c r="AY668" s="81" t="s">
        <v>771</v>
      </c>
      <c r="AZ668" s="81">
        <v>4</v>
      </c>
      <c r="BA668" s="81" t="s">
        <v>436</v>
      </c>
      <c r="BB668" s="81" t="s">
        <v>2058</v>
      </c>
      <c r="BC668" s="81">
        <v>1550</v>
      </c>
      <c r="BE668" s="81" t="s">
        <v>897</v>
      </c>
      <c r="BF668" s="81" t="s">
        <v>898</v>
      </c>
      <c r="BG668" s="81">
        <v>2</v>
      </c>
      <c r="BH668" s="81" t="s">
        <v>436</v>
      </c>
      <c r="BI668" s="81" t="s">
        <v>1105</v>
      </c>
      <c r="BJ668" s="81">
        <v>1186</v>
      </c>
      <c r="BL668" s="81" t="s">
        <v>946</v>
      </c>
      <c r="BM668" s="81" t="s">
        <v>947</v>
      </c>
      <c r="BN668" s="81">
        <v>12</v>
      </c>
      <c r="BO668" s="81" t="s">
        <v>436</v>
      </c>
      <c r="BP668" s="81" t="s">
        <v>1156</v>
      </c>
      <c r="BQ668" s="81">
        <v>1070</v>
      </c>
      <c r="BS668" s="81" t="s">
        <v>948</v>
      </c>
      <c r="BT668" s="81" t="s">
        <v>949</v>
      </c>
      <c r="BU668" s="81">
        <v>12</v>
      </c>
      <c r="BV668" s="81" t="s">
        <v>437</v>
      </c>
      <c r="BW668" s="81" t="s">
        <v>1187</v>
      </c>
      <c r="BX668" s="81">
        <v>1003</v>
      </c>
      <c r="BZ668" s="81" t="s">
        <v>963</v>
      </c>
      <c r="CA668" s="81" t="s">
        <v>964</v>
      </c>
      <c r="CB668" s="81">
        <v>12</v>
      </c>
      <c r="CC668" s="81" t="s">
        <v>436</v>
      </c>
      <c r="CD668" s="81" t="s">
        <v>2318</v>
      </c>
      <c r="CE668" s="81">
        <v>1117</v>
      </c>
      <c r="CG668" s="81" t="s">
        <v>729</v>
      </c>
      <c r="CH668" s="81" t="s">
        <v>730</v>
      </c>
      <c r="CI668" s="81">
        <v>4</v>
      </c>
      <c r="CJ668" s="81" t="s">
        <v>529</v>
      </c>
      <c r="CK668" s="81" t="s">
        <v>1129</v>
      </c>
      <c r="CL668" s="81">
        <v>1028</v>
      </c>
      <c r="CN668" s="81" t="s">
        <v>862</v>
      </c>
      <c r="CO668" s="81" t="s">
        <v>863</v>
      </c>
      <c r="CP668" s="81">
        <v>3</v>
      </c>
      <c r="CQ668" s="81" t="s">
        <v>529</v>
      </c>
      <c r="CR668" s="81" t="s">
        <v>2225</v>
      </c>
      <c r="CS668" s="81">
        <v>1592</v>
      </c>
      <c r="CU668" s="136" t="s">
        <v>2394</v>
      </c>
      <c r="CV668" s="136" t="s">
        <v>2273</v>
      </c>
      <c r="CW668" s="137">
        <v>5</v>
      </c>
      <c r="CX668" s="136" t="s">
        <v>529</v>
      </c>
      <c r="CY668" s="136" t="s">
        <v>1867</v>
      </c>
      <c r="CZ668" s="138">
        <v>1089</v>
      </c>
      <c r="DB668" s="136" t="s">
        <v>733</v>
      </c>
      <c r="DC668" s="136" t="s">
        <v>734</v>
      </c>
      <c r="DD668" s="137">
        <v>4</v>
      </c>
      <c r="DE668" s="136" t="s">
        <v>436</v>
      </c>
      <c r="DF668" s="136" t="s">
        <v>1114</v>
      </c>
      <c r="DG668" s="144">
        <v>1011</v>
      </c>
      <c r="DI668" s="136" t="s">
        <v>774</v>
      </c>
      <c r="DJ668" s="136" t="s">
        <v>775</v>
      </c>
      <c r="DK668" s="137">
        <v>4</v>
      </c>
      <c r="DL668" s="136" t="s">
        <v>529</v>
      </c>
      <c r="DM668" s="136" t="s">
        <v>1713</v>
      </c>
      <c r="DN668" s="144">
        <v>1145</v>
      </c>
    </row>
    <row r="669" spans="1:118" x14ac:dyDescent="0.25">
      <c r="A669" s="81" t="s">
        <v>737</v>
      </c>
      <c r="B669" s="81" t="s">
        <v>738</v>
      </c>
      <c r="C669" s="81">
        <v>4</v>
      </c>
      <c r="D669" s="81" t="s">
        <v>529</v>
      </c>
      <c r="E669" s="81" t="s">
        <v>1214</v>
      </c>
      <c r="F669" s="81">
        <v>1209</v>
      </c>
      <c r="H669" s="81" t="s">
        <v>988</v>
      </c>
      <c r="I669" s="81" t="s">
        <v>989</v>
      </c>
      <c r="J669" s="81">
        <v>24</v>
      </c>
      <c r="K669" s="81" t="s">
        <v>529</v>
      </c>
      <c r="L669" s="81" t="s">
        <v>1770</v>
      </c>
      <c r="M669" s="81">
        <v>1037</v>
      </c>
      <c r="O669" s="81" t="s">
        <v>1043</v>
      </c>
      <c r="P669" s="81" t="s">
        <v>1044</v>
      </c>
      <c r="Q669" s="81">
        <v>12</v>
      </c>
      <c r="R669" s="81" t="s">
        <v>436</v>
      </c>
      <c r="S669" s="81" t="s">
        <v>1749</v>
      </c>
      <c r="T669" s="81">
        <v>1251</v>
      </c>
      <c r="V669" s="81" t="s">
        <v>2319</v>
      </c>
      <c r="W669" s="81" t="s">
        <v>844</v>
      </c>
      <c r="X669" s="81">
        <v>2</v>
      </c>
      <c r="Y669" s="81" t="s">
        <v>529</v>
      </c>
      <c r="Z669" s="81" t="s">
        <v>1825</v>
      </c>
      <c r="AA669" s="81">
        <v>1018</v>
      </c>
      <c r="AC669" s="81" t="s">
        <v>2319</v>
      </c>
      <c r="AD669" s="81" t="s">
        <v>844</v>
      </c>
      <c r="AE669" s="81">
        <v>2</v>
      </c>
      <c r="AF669" s="81" t="s">
        <v>529</v>
      </c>
      <c r="AG669" s="81" t="s">
        <v>1157</v>
      </c>
      <c r="AH669" s="81">
        <v>1399</v>
      </c>
      <c r="AJ669" s="81" t="s">
        <v>904</v>
      </c>
      <c r="AK669" s="81" t="s">
        <v>905</v>
      </c>
      <c r="AL669" s="81">
        <v>4</v>
      </c>
      <c r="AM669" s="81" t="s">
        <v>529</v>
      </c>
      <c r="AN669" s="81" t="s">
        <v>1092</v>
      </c>
      <c r="AO669" s="81">
        <v>1209</v>
      </c>
      <c r="AQ669" s="81" t="s">
        <v>891</v>
      </c>
      <c r="AR669" s="81" t="s">
        <v>892</v>
      </c>
      <c r="AS669" s="81">
        <v>12</v>
      </c>
      <c r="AT669" s="81" t="s">
        <v>529</v>
      </c>
      <c r="AU669" s="81" t="s">
        <v>1128</v>
      </c>
      <c r="AV669" s="81">
        <v>1031</v>
      </c>
      <c r="AX669" s="81" t="s">
        <v>770</v>
      </c>
      <c r="AY669" s="81" t="s">
        <v>771</v>
      </c>
      <c r="AZ669" s="81">
        <v>4</v>
      </c>
      <c r="BA669" s="81" t="s">
        <v>436</v>
      </c>
      <c r="BB669" s="81" t="s">
        <v>1872</v>
      </c>
      <c r="BC669" s="81">
        <v>1133</v>
      </c>
      <c r="BE669" s="81" t="s">
        <v>873</v>
      </c>
      <c r="BF669" s="81" t="s">
        <v>874</v>
      </c>
      <c r="BG669" s="81">
        <v>2</v>
      </c>
      <c r="BH669" s="81" t="s">
        <v>436</v>
      </c>
      <c r="BI669" s="81" t="s">
        <v>1105</v>
      </c>
      <c r="BJ669" s="81">
        <v>1186</v>
      </c>
      <c r="BL669" s="81" t="s">
        <v>924</v>
      </c>
      <c r="BM669" s="81" t="s">
        <v>925</v>
      </c>
      <c r="BN669" s="81">
        <v>12</v>
      </c>
      <c r="BO669" s="81" t="s">
        <v>436</v>
      </c>
      <c r="BP669" s="81" t="s">
        <v>1156</v>
      </c>
      <c r="BQ669" s="81">
        <v>1070</v>
      </c>
      <c r="BS669" s="81" t="s">
        <v>772</v>
      </c>
      <c r="BT669" s="81" t="s">
        <v>773</v>
      </c>
      <c r="BU669" s="81">
        <v>24</v>
      </c>
      <c r="BV669" s="81" t="s">
        <v>437</v>
      </c>
      <c r="BW669" s="81" t="s">
        <v>1187</v>
      </c>
      <c r="BX669" s="81">
        <v>1003</v>
      </c>
      <c r="BZ669" s="81" t="s">
        <v>765</v>
      </c>
      <c r="CA669" s="81" t="s">
        <v>766</v>
      </c>
      <c r="CB669" s="81">
        <v>6</v>
      </c>
      <c r="CC669" s="81" t="s">
        <v>436</v>
      </c>
      <c r="CD669" s="81" t="s">
        <v>2318</v>
      </c>
      <c r="CE669" s="81">
        <v>1117</v>
      </c>
      <c r="CG669" s="81" t="s">
        <v>862</v>
      </c>
      <c r="CH669" s="81" t="s">
        <v>863</v>
      </c>
      <c r="CI669" s="81">
        <v>2</v>
      </c>
      <c r="CJ669" s="81" t="s">
        <v>436</v>
      </c>
      <c r="CK669" s="81" t="s">
        <v>2059</v>
      </c>
      <c r="CL669" s="81">
        <v>1551</v>
      </c>
      <c r="CN669" s="81" t="s">
        <v>772</v>
      </c>
      <c r="CO669" s="81" t="s">
        <v>773</v>
      </c>
      <c r="CP669" s="81">
        <v>2</v>
      </c>
      <c r="CQ669" s="81" t="s">
        <v>529</v>
      </c>
      <c r="CR669" s="81" t="s">
        <v>2176</v>
      </c>
      <c r="CS669" s="81">
        <v>1555</v>
      </c>
      <c r="CU669" s="136" t="s">
        <v>2261</v>
      </c>
      <c r="CV669" s="136" t="s">
        <v>744</v>
      </c>
      <c r="CW669" s="137">
        <v>12</v>
      </c>
      <c r="CX669" s="136" t="s">
        <v>437</v>
      </c>
      <c r="CY669" s="136" t="s">
        <v>1733</v>
      </c>
      <c r="CZ669" s="138">
        <v>1004</v>
      </c>
      <c r="DB669" s="136" t="s">
        <v>733</v>
      </c>
      <c r="DC669" s="136" t="s">
        <v>734</v>
      </c>
      <c r="DD669" s="137">
        <v>6</v>
      </c>
      <c r="DE669" s="136" t="s">
        <v>529</v>
      </c>
      <c r="DF669" s="136" t="s">
        <v>1150</v>
      </c>
      <c r="DG669" s="144">
        <v>1185</v>
      </c>
      <c r="DI669" s="136" t="s">
        <v>774</v>
      </c>
      <c r="DJ669" s="136" t="s">
        <v>775</v>
      </c>
      <c r="DK669" s="137">
        <v>16</v>
      </c>
      <c r="DL669" s="136" t="s">
        <v>2152</v>
      </c>
      <c r="DM669" s="136" t="s">
        <v>2364</v>
      </c>
      <c r="DN669" s="144">
        <v>1593</v>
      </c>
    </row>
    <row r="670" spans="1:118" x14ac:dyDescent="0.25">
      <c r="A670" s="81" t="s">
        <v>741</v>
      </c>
      <c r="B670" s="81" t="s">
        <v>742</v>
      </c>
      <c r="C670" s="81">
        <v>6</v>
      </c>
      <c r="D670" s="81" t="s">
        <v>529</v>
      </c>
      <c r="E670" s="81" t="s">
        <v>1214</v>
      </c>
      <c r="F670" s="81">
        <v>1209</v>
      </c>
      <c r="H670" s="81" t="s">
        <v>895</v>
      </c>
      <c r="I670" s="81" t="s">
        <v>896</v>
      </c>
      <c r="J670" s="81">
        <v>24</v>
      </c>
      <c r="K670" s="81" t="s">
        <v>529</v>
      </c>
      <c r="L670" s="81" t="s">
        <v>1770</v>
      </c>
      <c r="M670" s="81">
        <v>1037</v>
      </c>
      <c r="O670" s="81" t="s">
        <v>798</v>
      </c>
      <c r="P670" s="81" t="s">
        <v>799</v>
      </c>
      <c r="Q670" s="81">
        <v>12</v>
      </c>
      <c r="R670" s="81" t="s">
        <v>436</v>
      </c>
      <c r="S670" s="81" t="s">
        <v>1749</v>
      </c>
      <c r="T670" s="81">
        <v>1251</v>
      </c>
      <c r="V670" s="81" t="s">
        <v>842</v>
      </c>
      <c r="W670" s="81" t="s">
        <v>843</v>
      </c>
      <c r="X670" s="81">
        <v>2</v>
      </c>
      <c r="Y670" s="81" t="s">
        <v>529</v>
      </c>
      <c r="Z670" s="81" t="s">
        <v>1825</v>
      </c>
      <c r="AA670" s="81">
        <v>1018</v>
      </c>
      <c r="AC670" s="81" t="s">
        <v>2319</v>
      </c>
      <c r="AD670" s="81" t="s">
        <v>844</v>
      </c>
      <c r="AE670" s="81">
        <v>2</v>
      </c>
      <c r="AF670" s="81" t="s">
        <v>529</v>
      </c>
      <c r="AG670" s="81" t="s">
        <v>1681</v>
      </c>
      <c r="AH670" s="81">
        <v>1327</v>
      </c>
      <c r="AJ670" s="81" t="s">
        <v>838</v>
      </c>
      <c r="AK670" s="81" t="s">
        <v>839</v>
      </c>
      <c r="AL670" s="81">
        <v>4</v>
      </c>
      <c r="AM670" s="81" t="s">
        <v>529</v>
      </c>
      <c r="AN670" s="81" t="s">
        <v>1092</v>
      </c>
      <c r="AO670" s="81">
        <v>1209</v>
      </c>
      <c r="AQ670" s="81" t="s">
        <v>745</v>
      </c>
      <c r="AR670" s="81" t="s">
        <v>746</v>
      </c>
      <c r="AS670" s="81">
        <v>12</v>
      </c>
      <c r="AT670" s="81" t="s">
        <v>529</v>
      </c>
      <c r="AU670" s="81" t="s">
        <v>1128</v>
      </c>
      <c r="AV670" s="81">
        <v>1031</v>
      </c>
      <c r="AX670" s="81" t="s">
        <v>770</v>
      </c>
      <c r="AY670" s="81" t="s">
        <v>771</v>
      </c>
      <c r="AZ670" s="81">
        <v>8</v>
      </c>
      <c r="BA670" s="81" t="s">
        <v>529</v>
      </c>
      <c r="BB670" s="81" t="s">
        <v>1175</v>
      </c>
      <c r="BC670" s="81">
        <v>1027</v>
      </c>
      <c r="BE670" s="81" t="s">
        <v>812</v>
      </c>
      <c r="BF670" s="81" t="s">
        <v>813</v>
      </c>
      <c r="BG670" s="81">
        <v>4</v>
      </c>
      <c r="BH670" s="81" t="s">
        <v>436</v>
      </c>
      <c r="BI670" s="81" t="s">
        <v>1105</v>
      </c>
      <c r="BJ670" s="81">
        <v>1186</v>
      </c>
      <c r="BL670" s="81" t="s">
        <v>852</v>
      </c>
      <c r="BM670" s="81" t="s">
        <v>853</v>
      </c>
      <c r="BN670" s="81">
        <v>24</v>
      </c>
      <c r="BO670" s="81" t="s">
        <v>529</v>
      </c>
      <c r="BP670" s="81" t="s">
        <v>1756</v>
      </c>
      <c r="BQ670" s="81">
        <v>1037</v>
      </c>
      <c r="BS670" s="81" t="s">
        <v>1034</v>
      </c>
      <c r="BT670" s="81" t="s">
        <v>987</v>
      </c>
      <c r="BU670" s="81">
        <v>60</v>
      </c>
      <c r="BV670" s="81" t="s">
        <v>529</v>
      </c>
      <c r="BW670" s="81" t="s">
        <v>1168</v>
      </c>
      <c r="BX670" s="81">
        <v>1001</v>
      </c>
      <c r="BZ670" s="81" t="s">
        <v>887</v>
      </c>
      <c r="CA670" s="81" t="s">
        <v>888</v>
      </c>
      <c r="CB670" s="81">
        <v>4</v>
      </c>
      <c r="CC670" s="81" t="s">
        <v>436</v>
      </c>
      <c r="CD670" s="81" t="s">
        <v>2318</v>
      </c>
      <c r="CE670" s="81">
        <v>1117</v>
      </c>
      <c r="CG670" s="81" t="s">
        <v>880</v>
      </c>
      <c r="CH670" s="81" t="s">
        <v>881</v>
      </c>
      <c r="CI670" s="81">
        <v>2</v>
      </c>
      <c r="CJ670" s="81" t="s">
        <v>436</v>
      </c>
      <c r="CK670" s="81" t="s">
        <v>2059</v>
      </c>
      <c r="CL670" s="81">
        <v>1551</v>
      </c>
      <c r="CN670" s="81" t="s">
        <v>858</v>
      </c>
      <c r="CO670" s="81" t="s">
        <v>859</v>
      </c>
      <c r="CP670" s="81">
        <v>2</v>
      </c>
      <c r="CQ670" s="81" t="s">
        <v>529</v>
      </c>
      <c r="CR670" s="81" t="s">
        <v>1766</v>
      </c>
      <c r="CS670" s="81">
        <v>1002</v>
      </c>
      <c r="CU670" s="136" t="s">
        <v>2261</v>
      </c>
      <c r="CV670" s="136" t="s">
        <v>744</v>
      </c>
      <c r="CW670" s="137">
        <v>12</v>
      </c>
      <c r="CX670" s="136" t="s">
        <v>436</v>
      </c>
      <c r="CY670" s="136" t="s">
        <v>1134</v>
      </c>
      <c r="CZ670" s="138">
        <v>1102</v>
      </c>
      <c r="DB670" s="136" t="s">
        <v>733</v>
      </c>
      <c r="DC670" s="136" t="s">
        <v>734</v>
      </c>
      <c r="DD670" s="137">
        <v>10</v>
      </c>
      <c r="DE670" s="136" t="s">
        <v>529</v>
      </c>
      <c r="DF670" s="136" t="s">
        <v>2314</v>
      </c>
      <c r="DG670" s="144">
        <v>1031</v>
      </c>
      <c r="DI670" s="136" t="s">
        <v>1006</v>
      </c>
      <c r="DJ670" s="136" t="s">
        <v>1007</v>
      </c>
      <c r="DK670" s="137">
        <v>12</v>
      </c>
      <c r="DL670" s="136" t="s">
        <v>1173</v>
      </c>
      <c r="DM670" s="136" t="s">
        <v>2316</v>
      </c>
      <c r="DN670" s="144">
        <v>0</v>
      </c>
    </row>
    <row r="671" spans="1:118" x14ac:dyDescent="0.25">
      <c r="A671" s="81" t="s">
        <v>904</v>
      </c>
      <c r="B671" s="81" t="s">
        <v>905</v>
      </c>
      <c r="C671" s="81">
        <v>2</v>
      </c>
      <c r="D671" s="81" t="s">
        <v>529</v>
      </c>
      <c r="E671" s="81" t="s">
        <v>1214</v>
      </c>
      <c r="F671" s="81">
        <v>1209</v>
      </c>
      <c r="H671" s="81" t="s">
        <v>963</v>
      </c>
      <c r="I671" s="81" t="s">
        <v>964</v>
      </c>
      <c r="J671" s="81">
        <v>12</v>
      </c>
      <c r="K671" s="81" t="s">
        <v>529</v>
      </c>
      <c r="L671" s="81" t="s">
        <v>1770</v>
      </c>
      <c r="M671" s="81">
        <v>1037</v>
      </c>
      <c r="O671" s="81" t="s">
        <v>1791</v>
      </c>
      <c r="P671" s="81" t="s">
        <v>996</v>
      </c>
      <c r="Q671" s="81">
        <v>2</v>
      </c>
      <c r="R671" s="81" t="s">
        <v>1768</v>
      </c>
      <c r="S671" s="81" t="s">
        <v>1212</v>
      </c>
      <c r="T671" s="81">
        <v>1013</v>
      </c>
      <c r="V671" s="81" t="s">
        <v>816</v>
      </c>
      <c r="W671" s="81" t="s">
        <v>817</v>
      </c>
      <c r="X671" s="81">
        <v>4</v>
      </c>
      <c r="Y671" s="81" t="s">
        <v>529</v>
      </c>
      <c r="Z671" s="81" t="s">
        <v>1825</v>
      </c>
      <c r="AA671" s="81">
        <v>1018</v>
      </c>
      <c r="AC671" s="81" t="s">
        <v>858</v>
      </c>
      <c r="AD671" s="81" t="s">
        <v>859</v>
      </c>
      <c r="AE671" s="81">
        <v>2</v>
      </c>
      <c r="AF671" s="81" t="s">
        <v>436</v>
      </c>
      <c r="AG671" s="81" t="s">
        <v>1152</v>
      </c>
      <c r="AH671" s="81">
        <v>1013</v>
      </c>
      <c r="AJ671" s="81" t="s">
        <v>2319</v>
      </c>
      <c r="AK671" s="81" t="s">
        <v>844</v>
      </c>
      <c r="AL671" s="81">
        <v>4</v>
      </c>
      <c r="AM671" s="81" t="s">
        <v>529</v>
      </c>
      <c r="AN671" s="81" t="s">
        <v>1092</v>
      </c>
      <c r="AO671" s="81">
        <v>1209</v>
      </c>
      <c r="AQ671" s="81" t="s">
        <v>2319</v>
      </c>
      <c r="AR671" s="81" t="s">
        <v>844</v>
      </c>
      <c r="AS671" s="81">
        <v>2</v>
      </c>
      <c r="AT671" s="81" t="s">
        <v>529</v>
      </c>
      <c r="AU671" s="81" t="s">
        <v>1128</v>
      </c>
      <c r="AV671" s="81">
        <v>1031</v>
      </c>
      <c r="AX671" s="81" t="s">
        <v>770</v>
      </c>
      <c r="AY671" s="81" t="s">
        <v>771</v>
      </c>
      <c r="AZ671" s="81">
        <v>4</v>
      </c>
      <c r="BA671" s="81" t="s">
        <v>529</v>
      </c>
      <c r="BB671" s="81" t="s">
        <v>1112</v>
      </c>
      <c r="BC671" s="81">
        <v>1039</v>
      </c>
      <c r="BE671" s="81" t="s">
        <v>849</v>
      </c>
      <c r="BF671" s="81" t="s">
        <v>850</v>
      </c>
      <c r="BG671" s="81">
        <v>4</v>
      </c>
      <c r="BH671" s="81" t="s">
        <v>436</v>
      </c>
      <c r="BI671" s="81" t="s">
        <v>1105</v>
      </c>
      <c r="BJ671" s="81">
        <v>1186</v>
      </c>
      <c r="BL671" s="81" t="s">
        <v>745</v>
      </c>
      <c r="BM671" s="81" t="s">
        <v>746</v>
      </c>
      <c r="BN671" s="81">
        <v>24</v>
      </c>
      <c r="BO671" s="81" t="s">
        <v>529</v>
      </c>
      <c r="BP671" s="81" t="s">
        <v>1756</v>
      </c>
      <c r="BQ671" s="81">
        <v>1037</v>
      </c>
      <c r="BS671" s="81" t="s">
        <v>869</v>
      </c>
      <c r="BT671" s="81" t="s">
        <v>870</v>
      </c>
      <c r="BU671" s="81">
        <v>12</v>
      </c>
      <c r="BV671" s="81" t="s">
        <v>437</v>
      </c>
      <c r="BW671" s="81" t="s">
        <v>2193</v>
      </c>
      <c r="BX671" s="81">
        <v>1581</v>
      </c>
      <c r="BZ671" s="81" t="s">
        <v>864</v>
      </c>
      <c r="CA671" s="81" t="s">
        <v>865</v>
      </c>
      <c r="CB671" s="81">
        <v>6</v>
      </c>
      <c r="CC671" s="81" t="s">
        <v>436</v>
      </c>
      <c r="CD671" s="81" t="s">
        <v>2318</v>
      </c>
      <c r="CE671" s="81">
        <v>1117</v>
      </c>
      <c r="CG671" s="81" t="s">
        <v>768</v>
      </c>
      <c r="CH671" s="81" t="s">
        <v>769</v>
      </c>
      <c r="CI671" s="81">
        <v>2</v>
      </c>
      <c r="CJ671" s="81" t="s">
        <v>436</v>
      </c>
      <c r="CK671" s="81" t="s">
        <v>2059</v>
      </c>
      <c r="CL671" s="81">
        <v>1551</v>
      </c>
      <c r="CN671" s="81" t="s">
        <v>954</v>
      </c>
      <c r="CO671" s="81" t="s">
        <v>955</v>
      </c>
      <c r="CP671" s="81">
        <v>4</v>
      </c>
      <c r="CQ671" s="81" t="s">
        <v>529</v>
      </c>
      <c r="CR671" s="81" t="s">
        <v>1139</v>
      </c>
      <c r="CS671" s="81">
        <v>1027</v>
      </c>
      <c r="CU671" s="136" t="s">
        <v>1778</v>
      </c>
      <c r="CV671" s="136" t="s">
        <v>758</v>
      </c>
      <c r="CW671" s="137">
        <v>12</v>
      </c>
      <c r="CX671" s="136" t="s">
        <v>436</v>
      </c>
      <c r="CY671" s="136" t="s">
        <v>2409</v>
      </c>
      <c r="CZ671" s="138">
        <v>1013</v>
      </c>
      <c r="DB671" s="136" t="s">
        <v>733</v>
      </c>
      <c r="DC671" s="136" t="s">
        <v>734</v>
      </c>
      <c r="DD671" s="137">
        <v>4</v>
      </c>
      <c r="DE671" s="136" t="s">
        <v>436</v>
      </c>
      <c r="DF671" s="136" t="s">
        <v>2221</v>
      </c>
      <c r="DG671" s="144">
        <v>1392</v>
      </c>
      <c r="DI671" s="136" t="s">
        <v>1006</v>
      </c>
      <c r="DJ671" s="136" t="s">
        <v>1007</v>
      </c>
      <c r="DK671" s="137">
        <v>4</v>
      </c>
      <c r="DL671" s="136" t="s">
        <v>436</v>
      </c>
      <c r="DM671" s="136" t="s">
        <v>1202</v>
      </c>
      <c r="DN671" s="144">
        <v>1211</v>
      </c>
    </row>
    <row r="672" spans="1:118" x14ac:dyDescent="0.25">
      <c r="A672" s="81" t="s">
        <v>1056</v>
      </c>
      <c r="B672" s="81" t="s">
        <v>754</v>
      </c>
      <c r="C672" s="81">
        <v>12</v>
      </c>
      <c r="D672" s="81" t="s">
        <v>436</v>
      </c>
      <c r="E672" s="81" t="s">
        <v>1230</v>
      </c>
      <c r="F672" s="81">
        <v>1195</v>
      </c>
      <c r="H672" s="81" t="s">
        <v>727</v>
      </c>
      <c r="I672" s="81" t="s">
        <v>728</v>
      </c>
      <c r="J672" s="81">
        <v>10</v>
      </c>
      <c r="K672" s="81" t="s">
        <v>529</v>
      </c>
      <c r="L672" s="81" t="s">
        <v>1770</v>
      </c>
      <c r="M672" s="81">
        <v>1037</v>
      </c>
      <c r="O672" s="81" t="s">
        <v>2227</v>
      </c>
      <c r="P672" s="81" t="s">
        <v>882</v>
      </c>
      <c r="Q672" s="81">
        <v>3</v>
      </c>
      <c r="R672" s="81" t="s">
        <v>1768</v>
      </c>
      <c r="S672" s="81" t="s">
        <v>1212</v>
      </c>
      <c r="T672" s="81">
        <v>1013</v>
      </c>
      <c r="V672" s="81" t="s">
        <v>816</v>
      </c>
      <c r="W672" s="81" t="s">
        <v>817</v>
      </c>
      <c r="X672" s="81">
        <v>4</v>
      </c>
      <c r="Y672" s="81" t="s">
        <v>529</v>
      </c>
      <c r="Z672" s="81" t="s">
        <v>1825</v>
      </c>
      <c r="AA672" s="81">
        <v>1018</v>
      </c>
      <c r="AC672" s="81" t="s">
        <v>2319</v>
      </c>
      <c r="AD672" s="81" t="s">
        <v>844</v>
      </c>
      <c r="AE672" s="81">
        <v>2</v>
      </c>
      <c r="AF672" s="81" t="s">
        <v>436</v>
      </c>
      <c r="AG672" s="81" t="s">
        <v>1119</v>
      </c>
      <c r="AH672" s="81">
        <v>1127</v>
      </c>
      <c r="AJ672" s="81" t="s">
        <v>854</v>
      </c>
      <c r="AK672" s="81" t="s">
        <v>855</v>
      </c>
      <c r="AL672" s="81">
        <v>2</v>
      </c>
      <c r="AM672" s="81" t="s">
        <v>529</v>
      </c>
      <c r="AN672" s="81" t="s">
        <v>1092</v>
      </c>
      <c r="AO672" s="81">
        <v>1209</v>
      </c>
      <c r="AQ672" s="81" t="s">
        <v>883</v>
      </c>
      <c r="AR672" s="81" t="s">
        <v>884</v>
      </c>
      <c r="AS672" s="81">
        <v>2</v>
      </c>
      <c r="AT672" s="81" t="s">
        <v>529</v>
      </c>
      <c r="AU672" s="81" t="s">
        <v>1128</v>
      </c>
      <c r="AV672" s="81">
        <v>1031</v>
      </c>
      <c r="AX672" s="81" t="s">
        <v>770</v>
      </c>
      <c r="AY672" s="81" t="s">
        <v>771</v>
      </c>
      <c r="AZ672" s="81">
        <v>24</v>
      </c>
      <c r="BA672" s="81" t="s">
        <v>437</v>
      </c>
      <c r="BB672" s="81" t="s">
        <v>1181</v>
      </c>
      <c r="BC672" s="81">
        <v>1044</v>
      </c>
      <c r="BE672" s="81" t="s">
        <v>733</v>
      </c>
      <c r="BF672" s="81" t="s">
        <v>734</v>
      </c>
      <c r="BG672" s="81">
        <v>4</v>
      </c>
      <c r="BH672" s="81" t="s">
        <v>436</v>
      </c>
      <c r="BI672" s="81" t="s">
        <v>1105</v>
      </c>
      <c r="BJ672" s="81">
        <v>1186</v>
      </c>
      <c r="BL672" s="81" t="s">
        <v>1034</v>
      </c>
      <c r="BM672" s="81" t="s">
        <v>987</v>
      </c>
      <c r="BN672" s="81">
        <v>24</v>
      </c>
      <c r="BO672" s="81" t="s">
        <v>529</v>
      </c>
      <c r="BP672" s="81" t="s">
        <v>1168</v>
      </c>
      <c r="BQ672" s="81">
        <v>1001</v>
      </c>
      <c r="BS672" s="81" t="s">
        <v>852</v>
      </c>
      <c r="BT672" s="81" t="s">
        <v>853</v>
      </c>
      <c r="BU672" s="81">
        <v>12</v>
      </c>
      <c r="BV672" s="81" t="s">
        <v>437</v>
      </c>
      <c r="BW672" s="81" t="s">
        <v>2193</v>
      </c>
      <c r="BX672" s="81">
        <v>1581</v>
      </c>
      <c r="BZ672" s="81" t="s">
        <v>733</v>
      </c>
      <c r="CA672" s="81" t="s">
        <v>734</v>
      </c>
      <c r="CB672" s="81">
        <v>4</v>
      </c>
      <c r="CC672" s="81" t="s">
        <v>436</v>
      </c>
      <c r="CD672" s="81" t="s">
        <v>2318</v>
      </c>
      <c r="CE672" s="81">
        <v>1117</v>
      </c>
      <c r="CG672" s="81" t="s">
        <v>770</v>
      </c>
      <c r="CH672" s="81" t="s">
        <v>771</v>
      </c>
      <c r="CI672" s="81">
        <v>4</v>
      </c>
      <c r="CJ672" s="81" t="s">
        <v>436</v>
      </c>
      <c r="CK672" s="81" t="s">
        <v>2059</v>
      </c>
      <c r="CL672" s="81">
        <v>1551</v>
      </c>
      <c r="CN672" s="81" t="s">
        <v>873</v>
      </c>
      <c r="CO672" s="81" t="s">
        <v>874</v>
      </c>
      <c r="CP672" s="81">
        <v>4</v>
      </c>
      <c r="CQ672" s="81" t="s">
        <v>529</v>
      </c>
      <c r="CR672" s="81" t="s">
        <v>1139</v>
      </c>
      <c r="CS672" s="81">
        <v>1027</v>
      </c>
      <c r="CU672" s="136" t="s">
        <v>1778</v>
      </c>
      <c r="CV672" s="136" t="s">
        <v>758</v>
      </c>
      <c r="CW672" s="137">
        <v>12</v>
      </c>
      <c r="CX672" s="136" t="s">
        <v>437</v>
      </c>
      <c r="CY672" s="136" t="s">
        <v>2169</v>
      </c>
      <c r="CZ672" s="138">
        <v>1565</v>
      </c>
      <c r="DB672" s="136" t="s">
        <v>733</v>
      </c>
      <c r="DC672" s="136" t="s">
        <v>734</v>
      </c>
      <c r="DD672" s="137">
        <v>4</v>
      </c>
      <c r="DE672" s="136" t="s">
        <v>529</v>
      </c>
      <c r="DF672" s="136" t="s">
        <v>1185</v>
      </c>
      <c r="DG672" s="144">
        <v>1101</v>
      </c>
      <c r="DI672" s="136" t="s">
        <v>1006</v>
      </c>
      <c r="DJ672" s="136" t="s">
        <v>1007</v>
      </c>
      <c r="DK672" s="137">
        <v>4</v>
      </c>
      <c r="DL672" s="136" t="s">
        <v>529</v>
      </c>
      <c r="DM672" s="136" t="s">
        <v>1129</v>
      </c>
      <c r="DN672" s="144">
        <v>1028</v>
      </c>
    </row>
    <row r="673" spans="1:118" x14ac:dyDescent="0.25">
      <c r="A673" s="81" t="s">
        <v>1041</v>
      </c>
      <c r="B673" s="81" t="s">
        <v>1935</v>
      </c>
      <c r="C673" s="81">
        <v>24</v>
      </c>
      <c r="D673" s="81" t="s">
        <v>436</v>
      </c>
      <c r="E673" s="81" t="s">
        <v>1230</v>
      </c>
      <c r="F673" s="81">
        <v>1195</v>
      </c>
      <c r="H673" s="81" t="s">
        <v>832</v>
      </c>
      <c r="I673" s="81" t="s">
        <v>833</v>
      </c>
      <c r="J673" s="81">
        <v>10</v>
      </c>
      <c r="K673" s="81" t="s">
        <v>529</v>
      </c>
      <c r="L673" s="81" t="s">
        <v>1770</v>
      </c>
      <c r="M673" s="81">
        <v>1037</v>
      </c>
      <c r="O673" s="81" t="s">
        <v>871</v>
      </c>
      <c r="P673" s="81" t="s">
        <v>872</v>
      </c>
      <c r="Q673" s="81">
        <v>3</v>
      </c>
      <c r="R673" s="81" t="s">
        <v>1768</v>
      </c>
      <c r="S673" s="81" t="s">
        <v>1212</v>
      </c>
      <c r="T673" s="81">
        <v>1013</v>
      </c>
      <c r="V673" s="81" t="s">
        <v>727</v>
      </c>
      <c r="W673" s="81" t="s">
        <v>728</v>
      </c>
      <c r="X673" s="81">
        <v>4</v>
      </c>
      <c r="Y673" s="81" t="s">
        <v>529</v>
      </c>
      <c r="Z673" s="81" t="s">
        <v>1825</v>
      </c>
      <c r="AA673" s="81">
        <v>1018</v>
      </c>
      <c r="AC673" s="81" t="s">
        <v>858</v>
      </c>
      <c r="AD673" s="81" t="s">
        <v>859</v>
      </c>
      <c r="AE673" s="81">
        <v>2</v>
      </c>
      <c r="AF673" s="81" t="s">
        <v>436</v>
      </c>
      <c r="AG673" s="81" t="s">
        <v>1119</v>
      </c>
      <c r="AH673" s="81">
        <v>1127</v>
      </c>
      <c r="AJ673" s="81" t="s">
        <v>873</v>
      </c>
      <c r="AK673" s="81" t="s">
        <v>874</v>
      </c>
      <c r="AL673" s="81">
        <v>6</v>
      </c>
      <c r="AM673" s="81" t="s">
        <v>436</v>
      </c>
      <c r="AN673" s="81" t="s">
        <v>1138</v>
      </c>
      <c r="AO673" s="81">
        <v>1060</v>
      </c>
      <c r="AQ673" s="81" t="s">
        <v>2321</v>
      </c>
      <c r="AR673" s="81" t="s">
        <v>901</v>
      </c>
      <c r="AS673" s="81">
        <v>2</v>
      </c>
      <c r="AT673" s="81" t="s">
        <v>529</v>
      </c>
      <c r="AU673" s="81" t="s">
        <v>1128</v>
      </c>
      <c r="AV673" s="81">
        <v>1031</v>
      </c>
      <c r="AX673" s="81" t="s">
        <v>770</v>
      </c>
      <c r="AY673" s="81" t="s">
        <v>771</v>
      </c>
      <c r="AZ673" s="81">
        <v>6</v>
      </c>
      <c r="BA673" s="81" t="s">
        <v>529</v>
      </c>
      <c r="BB673" s="81" t="s">
        <v>1158</v>
      </c>
      <c r="BC673" s="81">
        <v>1378</v>
      </c>
      <c r="BE673" s="81" t="s">
        <v>745</v>
      </c>
      <c r="BF673" s="81" t="s">
        <v>746</v>
      </c>
      <c r="BG673" s="81">
        <v>24</v>
      </c>
      <c r="BH673" s="81" t="s">
        <v>436</v>
      </c>
      <c r="BI673" s="81" t="s">
        <v>1105</v>
      </c>
      <c r="BJ673" s="81">
        <v>1186</v>
      </c>
      <c r="BL673" s="81" t="s">
        <v>908</v>
      </c>
      <c r="BM673" s="81" t="s">
        <v>909</v>
      </c>
      <c r="BN673" s="81">
        <v>12</v>
      </c>
      <c r="BO673" s="81" t="s">
        <v>529</v>
      </c>
      <c r="BP673" s="81" t="s">
        <v>1168</v>
      </c>
      <c r="BQ673" s="81">
        <v>1001</v>
      </c>
      <c r="BS673" s="81" t="s">
        <v>946</v>
      </c>
      <c r="BT673" s="81" t="s">
        <v>947</v>
      </c>
      <c r="BU673" s="81">
        <v>12</v>
      </c>
      <c r="BV673" s="81" t="s">
        <v>437</v>
      </c>
      <c r="BW673" s="81" t="s">
        <v>2193</v>
      </c>
      <c r="BX673" s="81">
        <v>1581</v>
      </c>
      <c r="BZ673" s="81" t="s">
        <v>729</v>
      </c>
      <c r="CA673" s="81" t="s">
        <v>730</v>
      </c>
      <c r="CB673" s="81">
        <v>6</v>
      </c>
      <c r="CC673" s="81" t="s">
        <v>436</v>
      </c>
      <c r="CD673" s="81" t="s">
        <v>2318</v>
      </c>
      <c r="CE673" s="81">
        <v>1117</v>
      </c>
      <c r="CG673" s="81" t="s">
        <v>772</v>
      </c>
      <c r="CH673" s="81" t="s">
        <v>773</v>
      </c>
      <c r="CI673" s="81">
        <v>4</v>
      </c>
      <c r="CJ673" s="81" t="s">
        <v>436</v>
      </c>
      <c r="CK673" s="81" t="s">
        <v>2059</v>
      </c>
      <c r="CL673" s="81">
        <v>1551</v>
      </c>
      <c r="CN673" s="81" t="s">
        <v>873</v>
      </c>
      <c r="CO673" s="81" t="s">
        <v>874</v>
      </c>
      <c r="CP673" s="81">
        <v>4</v>
      </c>
      <c r="CQ673" s="81" t="s">
        <v>529</v>
      </c>
      <c r="CR673" s="81" t="s">
        <v>1100</v>
      </c>
      <c r="CS673" s="81">
        <v>1027</v>
      </c>
      <c r="CU673" s="136" t="s">
        <v>1041</v>
      </c>
      <c r="CV673" s="136" t="s">
        <v>756</v>
      </c>
      <c r="CW673" s="137">
        <v>12</v>
      </c>
      <c r="CX673" s="136" t="s">
        <v>529</v>
      </c>
      <c r="CY673" s="136" t="s">
        <v>1157</v>
      </c>
      <c r="CZ673" s="138">
        <v>1399</v>
      </c>
      <c r="DB673" s="136" t="s">
        <v>733</v>
      </c>
      <c r="DC673" s="136" t="s">
        <v>734</v>
      </c>
      <c r="DD673" s="137">
        <v>2</v>
      </c>
      <c r="DE673" s="136" t="s">
        <v>529</v>
      </c>
      <c r="DF673" s="136" t="s">
        <v>1833</v>
      </c>
      <c r="DG673" s="144">
        <v>1023</v>
      </c>
      <c r="DI673" s="136" t="s">
        <v>1006</v>
      </c>
      <c r="DJ673" s="136" t="s">
        <v>1007</v>
      </c>
      <c r="DK673" s="137">
        <v>4</v>
      </c>
      <c r="DL673" s="136" t="s">
        <v>436</v>
      </c>
      <c r="DM673" s="136" t="s">
        <v>1884</v>
      </c>
      <c r="DN673" s="144">
        <v>1179</v>
      </c>
    </row>
    <row r="674" spans="1:118" x14ac:dyDescent="0.25">
      <c r="A674" s="81" t="s">
        <v>940</v>
      </c>
      <c r="B674" s="81" t="s">
        <v>941</v>
      </c>
      <c r="C674" s="81">
        <v>24</v>
      </c>
      <c r="D674" s="81" t="s">
        <v>436</v>
      </c>
      <c r="E674" s="81" t="s">
        <v>1230</v>
      </c>
      <c r="F674" s="81">
        <v>1195</v>
      </c>
      <c r="H674" s="81" t="s">
        <v>908</v>
      </c>
      <c r="I674" s="81" t="s">
        <v>909</v>
      </c>
      <c r="J674" s="81">
        <v>12</v>
      </c>
      <c r="K674" s="81" t="s">
        <v>437</v>
      </c>
      <c r="L674" s="81" t="s">
        <v>1722</v>
      </c>
      <c r="M674" s="81">
        <v>1247</v>
      </c>
      <c r="O674" s="81" t="s">
        <v>878</v>
      </c>
      <c r="P674" s="81" t="s">
        <v>879</v>
      </c>
      <c r="Q674" s="81">
        <v>3</v>
      </c>
      <c r="R674" s="81" t="s">
        <v>1768</v>
      </c>
      <c r="S674" s="81" t="s">
        <v>1212</v>
      </c>
      <c r="T674" s="81">
        <v>1013</v>
      </c>
      <c r="V674" s="81" t="s">
        <v>737</v>
      </c>
      <c r="W674" s="81" t="s">
        <v>738</v>
      </c>
      <c r="X674" s="81">
        <v>2</v>
      </c>
      <c r="Y674" s="81" t="s">
        <v>529</v>
      </c>
      <c r="Z674" s="81" t="s">
        <v>1825</v>
      </c>
      <c r="AA674" s="81">
        <v>1018</v>
      </c>
      <c r="AC674" s="81" t="s">
        <v>842</v>
      </c>
      <c r="AD674" s="81" t="s">
        <v>843</v>
      </c>
      <c r="AE674" s="81">
        <v>2</v>
      </c>
      <c r="AF674" s="81" t="s">
        <v>436</v>
      </c>
      <c r="AG674" s="81" t="s">
        <v>1152</v>
      </c>
      <c r="AH674" s="81">
        <v>1013</v>
      </c>
      <c r="AJ674" s="81" t="s">
        <v>864</v>
      </c>
      <c r="AK674" s="81" t="s">
        <v>865</v>
      </c>
      <c r="AL674" s="81">
        <v>12</v>
      </c>
      <c r="AM674" s="81" t="s">
        <v>436</v>
      </c>
      <c r="AN674" s="81" t="s">
        <v>1138</v>
      </c>
      <c r="AO674" s="81">
        <v>1060</v>
      </c>
      <c r="AQ674" s="81" t="s">
        <v>836</v>
      </c>
      <c r="AR674" s="81" t="s">
        <v>837</v>
      </c>
      <c r="AS674" s="81">
        <v>4</v>
      </c>
      <c r="AT674" s="81" t="s">
        <v>529</v>
      </c>
      <c r="AU674" s="81" t="s">
        <v>1128</v>
      </c>
      <c r="AV674" s="81">
        <v>1031</v>
      </c>
      <c r="AX674" s="81" t="s">
        <v>770</v>
      </c>
      <c r="AY674" s="81" t="s">
        <v>771</v>
      </c>
      <c r="AZ674" s="81">
        <v>4</v>
      </c>
      <c r="BA674" s="81" t="s">
        <v>437</v>
      </c>
      <c r="BB674" s="81" t="s">
        <v>1094</v>
      </c>
      <c r="BC674" s="81">
        <v>1097</v>
      </c>
      <c r="BE674" s="81" t="s">
        <v>826</v>
      </c>
      <c r="BF674" s="81" t="s">
        <v>827</v>
      </c>
      <c r="BG674" s="81">
        <v>10</v>
      </c>
      <c r="BH674" s="81" t="s">
        <v>436</v>
      </c>
      <c r="BI674" s="81" t="s">
        <v>1105</v>
      </c>
      <c r="BJ674" s="81">
        <v>1186</v>
      </c>
      <c r="BL674" s="81" t="s">
        <v>794</v>
      </c>
      <c r="BM674" s="81" t="s">
        <v>795</v>
      </c>
      <c r="BN674" s="81">
        <v>1</v>
      </c>
      <c r="BO674" s="81" t="s">
        <v>529</v>
      </c>
      <c r="BP674" s="81" t="s">
        <v>2101</v>
      </c>
      <c r="BQ674" s="81">
        <v>1021</v>
      </c>
      <c r="BS674" s="81" t="s">
        <v>895</v>
      </c>
      <c r="BT674" s="81" t="s">
        <v>896</v>
      </c>
      <c r="BU674" s="81">
        <v>12</v>
      </c>
      <c r="BV674" s="81" t="s">
        <v>437</v>
      </c>
      <c r="BW674" s="81" t="s">
        <v>2193</v>
      </c>
      <c r="BX674" s="81">
        <v>1581</v>
      </c>
      <c r="BZ674" s="81" t="s">
        <v>745</v>
      </c>
      <c r="CA674" s="81" t="s">
        <v>746</v>
      </c>
      <c r="CB674" s="81">
        <v>12</v>
      </c>
      <c r="CC674" s="81" t="s">
        <v>436</v>
      </c>
      <c r="CD674" s="81" t="s">
        <v>2318</v>
      </c>
      <c r="CE674" s="81">
        <v>1117</v>
      </c>
      <c r="CG674" s="81" t="s">
        <v>816</v>
      </c>
      <c r="CH674" s="81" t="s">
        <v>817</v>
      </c>
      <c r="CI674" s="81">
        <v>4</v>
      </c>
      <c r="CJ674" s="81" t="s">
        <v>436</v>
      </c>
      <c r="CK674" s="81" t="s">
        <v>2059</v>
      </c>
      <c r="CL674" s="81">
        <v>1551</v>
      </c>
      <c r="CN674" s="81" t="s">
        <v>772</v>
      </c>
      <c r="CO674" s="81" t="s">
        <v>773</v>
      </c>
      <c r="CP674" s="81">
        <v>3</v>
      </c>
      <c r="CQ674" s="81" t="s">
        <v>529</v>
      </c>
      <c r="CR674" s="81" t="s">
        <v>2225</v>
      </c>
      <c r="CS674" s="81">
        <v>1592</v>
      </c>
      <c r="CU674" s="136" t="s">
        <v>873</v>
      </c>
      <c r="CV674" s="136" t="s">
        <v>874</v>
      </c>
      <c r="CW674" s="137">
        <v>2</v>
      </c>
      <c r="CX674" s="136" t="s">
        <v>436</v>
      </c>
      <c r="CY674" s="136" t="s">
        <v>1758</v>
      </c>
      <c r="CZ674" s="138">
        <v>1492</v>
      </c>
      <c r="DB674" s="136" t="s">
        <v>733</v>
      </c>
      <c r="DC674" s="136" t="s">
        <v>734</v>
      </c>
      <c r="DD674" s="137">
        <v>2</v>
      </c>
      <c r="DE674" s="136" t="s">
        <v>436</v>
      </c>
      <c r="DF674" s="136" t="s">
        <v>2156</v>
      </c>
      <c r="DG674" s="144">
        <v>1377</v>
      </c>
      <c r="DI674" s="136" t="s">
        <v>776</v>
      </c>
      <c r="DJ674" s="136" t="s">
        <v>777</v>
      </c>
      <c r="DK674" s="137">
        <v>4</v>
      </c>
      <c r="DL674" s="136" t="s">
        <v>529</v>
      </c>
      <c r="DM674" s="136" t="s">
        <v>1713</v>
      </c>
      <c r="DN674" s="144">
        <v>1145</v>
      </c>
    </row>
    <row r="675" spans="1:118" x14ac:dyDescent="0.25">
      <c r="A675" s="81" t="s">
        <v>743</v>
      </c>
      <c r="B675" s="81" t="s">
        <v>744</v>
      </c>
      <c r="C675" s="81">
        <v>12</v>
      </c>
      <c r="D675" s="81" t="s">
        <v>436</v>
      </c>
      <c r="E675" s="81" t="s">
        <v>1230</v>
      </c>
      <c r="F675" s="81">
        <v>1195</v>
      </c>
      <c r="H675" s="81" t="s">
        <v>969</v>
      </c>
      <c r="I675" s="81" t="s">
        <v>970</v>
      </c>
      <c r="J675" s="81">
        <v>24</v>
      </c>
      <c r="K675" s="81" t="s">
        <v>437</v>
      </c>
      <c r="L675" s="81" t="s">
        <v>1722</v>
      </c>
      <c r="M675" s="81">
        <v>1247</v>
      </c>
      <c r="O675" s="81" t="s">
        <v>2230</v>
      </c>
      <c r="P675" s="81" t="s">
        <v>866</v>
      </c>
      <c r="Q675" s="81">
        <v>6</v>
      </c>
      <c r="R675" s="81" t="s">
        <v>1768</v>
      </c>
      <c r="S675" s="81" t="s">
        <v>1212</v>
      </c>
      <c r="T675" s="81">
        <v>1013</v>
      </c>
      <c r="V675" s="81" t="s">
        <v>729</v>
      </c>
      <c r="W675" s="81" t="s">
        <v>730</v>
      </c>
      <c r="X675" s="81">
        <v>4</v>
      </c>
      <c r="Y675" s="81" t="s">
        <v>529</v>
      </c>
      <c r="Z675" s="81" t="s">
        <v>1825</v>
      </c>
      <c r="AA675" s="81">
        <v>1018</v>
      </c>
      <c r="AC675" s="81" t="s">
        <v>2319</v>
      </c>
      <c r="AD675" s="81" t="s">
        <v>844</v>
      </c>
      <c r="AE675" s="81">
        <v>2</v>
      </c>
      <c r="AF675" s="81" t="s">
        <v>436</v>
      </c>
      <c r="AG675" s="81" t="s">
        <v>2326</v>
      </c>
      <c r="AH675" s="81">
        <v>1169</v>
      </c>
      <c r="AJ675" s="81" t="s">
        <v>852</v>
      </c>
      <c r="AK675" s="81" t="s">
        <v>853</v>
      </c>
      <c r="AL675" s="81">
        <v>12</v>
      </c>
      <c r="AM675" s="81" t="s">
        <v>436</v>
      </c>
      <c r="AN675" s="81" t="s">
        <v>1138</v>
      </c>
      <c r="AO675" s="81">
        <v>1060</v>
      </c>
      <c r="AQ675" s="81" t="s">
        <v>885</v>
      </c>
      <c r="AR675" s="81" t="s">
        <v>886</v>
      </c>
      <c r="AS675" s="81">
        <v>2</v>
      </c>
      <c r="AT675" s="81" t="s">
        <v>529</v>
      </c>
      <c r="AU675" s="81" t="s">
        <v>1128</v>
      </c>
      <c r="AV675" s="81">
        <v>1031</v>
      </c>
      <c r="AX675" s="81" t="s">
        <v>770</v>
      </c>
      <c r="AY675" s="81" t="s">
        <v>771</v>
      </c>
      <c r="AZ675" s="81">
        <v>4</v>
      </c>
      <c r="BA675" s="81" t="s">
        <v>436</v>
      </c>
      <c r="BB675" s="81" t="s">
        <v>1145</v>
      </c>
      <c r="BC675" s="81">
        <v>1274</v>
      </c>
      <c r="BE675" s="81" t="s">
        <v>765</v>
      </c>
      <c r="BF675" s="81" t="s">
        <v>766</v>
      </c>
      <c r="BG675" s="81">
        <v>6</v>
      </c>
      <c r="BH675" s="81" t="s">
        <v>529</v>
      </c>
      <c r="BI675" s="81" t="s">
        <v>1833</v>
      </c>
      <c r="BJ675" s="81">
        <v>1023</v>
      </c>
      <c r="BL675" s="81" t="s">
        <v>873</v>
      </c>
      <c r="BM675" s="81" t="s">
        <v>874</v>
      </c>
      <c r="BN675" s="81">
        <v>2</v>
      </c>
      <c r="BO675" s="81" t="s">
        <v>436</v>
      </c>
      <c r="BP675" s="81" t="s">
        <v>2175</v>
      </c>
      <c r="BQ675" s="81">
        <v>1577</v>
      </c>
      <c r="BS675" s="81" t="s">
        <v>847</v>
      </c>
      <c r="BT675" s="81" t="s">
        <v>848</v>
      </c>
      <c r="BU675" s="81">
        <v>18</v>
      </c>
      <c r="BV675" s="81" t="s">
        <v>529</v>
      </c>
      <c r="BW675" s="81" t="s">
        <v>1169</v>
      </c>
      <c r="BX675" s="81">
        <v>1440</v>
      </c>
      <c r="BZ675" s="81" t="s">
        <v>802</v>
      </c>
      <c r="CA675" s="81" t="s">
        <v>803</v>
      </c>
      <c r="CB675" s="81">
        <v>2</v>
      </c>
      <c r="CC675" s="81" t="s">
        <v>436</v>
      </c>
      <c r="CD675" s="81" t="s">
        <v>2318</v>
      </c>
      <c r="CE675" s="81">
        <v>1117</v>
      </c>
      <c r="CG675" s="81" t="s">
        <v>737</v>
      </c>
      <c r="CH675" s="81" t="s">
        <v>738</v>
      </c>
      <c r="CI675" s="81">
        <v>2</v>
      </c>
      <c r="CJ675" s="81" t="s">
        <v>436</v>
      </c>
      <c r="CK675" s="81" t="s">
        <v>2059</v>
      </c>
      <c r="CL675" s="81">
        <v>1551</v>
      </c>
      <c r="CN675" s="81" t="s">
        <v>860</v>
      </c>
      <c r="CO675" s="81" t="s">
        <v>861</v>
      </c>
      <c r="CP675" s="81">
        <v>4</v>
      </c>
      <c r="CQ675" s="81" t="s">
        <v>529</v>
      </c>
      <c r="CR675" s="81" t="s">
        <v>2225</v>
      </c>
      <c r="CS675" s="81">
        <v>1592</v>
      </c>
      <c r="CU675" s="136" t="s">
        <v>1778</v>
      </c>
      <c r="CV675" s="136" t="s">
        <v>758</v>
      </c>
      <c r="CW675" s="137">
        <v>12</v>
      </c>
      <c r="CX675" s="136" t="s">
        <v>436</v>
      </c>
      <c r="CY675" s="136" t="s">
        <v>1134</v>
      </c>
      <c r="CZ675" s="138">
        <v>1102</v>
      </c>
      <c r="DB675" s="136" t="s">
        <v>733</v>
      </c>
      <c r="DC675" s="136" t="s">
        <v>734</v>
      </c>
      <c r="DD675" s="137">
        <v>30</v>
      </c>
      <c r="DE675" s="136" t="s">
        <v>436</v>
      </c>
      <c r="DF675" s="136" t="s">
        <v>2406</v>
      </c>
      <c r="DG675" s="144">
        <v>1529</v>
      </c>
      <c r="DI675" s="136" t="s">
        <v>776</v>
      </c>
      <c r="DJ675" s="136" t="s">
        <v>777</v>
      </c>
      <c r="DK675" s="137">
        <v>4</v>
      </c>
      <c r="DL675" s="136" t="s">
        <v>529</v>
      </c>
      <c r="DM675" s="136" t="s">
        <v>2190</v>
      </c>
      <c r="DN675" s="144">
        <v>1021</v>
      </c>
    </row>
    <row r="676" spans="1:118" x14ac:dyDescent="0.25">
      <c r="A676" s="81" t="s">
        <v>1043</v>
      </c>
      <c r="B676" s="81" t="s">
        <v>1936</v>
      </c>
      <c r="C676" s="81">
        <v>24</v>
      </c>
      <c r="D676" s="81" t="s">
        <v>436</v>
      </c>
      <c r="E676" s="81" t="s">
        <v>1230</v>
      </c>
      <c r="F676" s="81">
        <v>1195</v>
      </c>
      <c r="H676" s="81" t="s">
        <v>852</v>
      </c>
      <c r="I676" s="81" t="s">
        <v>853</v>
      </c>
      <c r="J676" s="81">
        <v>24</v>
      </c>
      <c r="K676" s="81" t="s">
        <v>437</v>
      </c>
      <c r="L676" s="81" t="s">
        <v>1722</v>
      </c>
      <c r="M676" s="81">
        <v>1247</v>
      </c>
      <c r="O676" s="81" t="s">
        <v>971</v>
      </c>
      <c r="P676" s="81" t="s">
        <v>972</v>
      </c>
      <c r="Q676" s="81">
        <v>2</v>
      </c>
      <c r="R676" s="81" t="s">
        <v>1768</v>
      </c>
      <c r="S676" s="81" t="s">
        <v>1212</v>
      </c>
      <c r="T676" s="81">
        <v>1013</v>
      </c>
      <c r="V676" s="81" t="s">
        <v>2230</v>
      </c>
      <c r="W676" s="81" t="s">
        <v>866</v>
      </c>
      <c r="X676" s="81">
        <v>6</v>
      </c>
      <c r="Y676" s="81" t="s">
        <v>529</v>
      </c>
      <c r="Z676" s="81" t="s">
        <v>1103</v>
      </c>
      <c r="AA676" s="81">
        <v>1019</v>
      </c>
      <c r="AC676" s="81" t="s">
        <v>2319</v>
      </c>
      <c r="AD676" s="81" t="s">
        <v>844</v>
      </c>
      <c r="AE676" s="81">
        <v>2</v>
      </c>
      <c r="AF676" s="81" t="s">
        <v>436</v>
      </c>
      <c r="AG676" s="81" t="s">
        <v>1188</v>
      </c>
      <c r="AH676" s="81">
        <v>1481</v>
      </c>
      <c r="AJ676" s="81" t="s">
        <v>891</v>
      </c>
      <c r="AK676" s="81" t="s">
        <v>892</v>
      </c>
      <c r="AL676" s="81">
        <v>12</v>
      </c>
      <c r="AM676" s="81" t="s">
        <v>436</v>
      </c>
      <c r="AN676" s="81" t="s">
        <v>1138</v>
      </c>
      <c r="AO676" s="81">
        <v>1060</v>
      </c>
      <c r="AQ676" s="81" t="s">
        <v>818</v>
      </c>
      <c r="AR676" s="81" t="s">
        <v>819</v>
      </c>
      <c r="AS676" s="81">
        <v>4</v>
      </c>
      <c r="AT676" s="81" t="s">
        <v>436</v>
      </c>
      <c r="AU676" s="81" t="s">
        <v>1114</v>
      </c>
      <c r="AV676" s="81">
        <v>1011</v>
      </c>
      <c r="AX676" s="81" t="s">
        <v>770</v>
      </c>
      <c r="AY676" s="81" t="s">
        <v>771</v>
      </c>
      <c r="AZ676" s="81">
        <v>12</v>
      </c>
      <c r="BA676" s="81" t="s">
        <v>529</v>
      </c>
      <c r="BB676" s="81" t="s">
        <v>1104</v>
      </c>
      <c r="BC676" s="81">
        <v>1037</v>
      </c>
      <c r="BE676" s="81" t="s">
        <v>897</v>
      </c>
      <c r="BF676" s="81" t="s">
        <v>898</v>
      </c>
      <c r="BG676" s="81">
        <v>4</v>
      </c>
      <c r="BH676" s="81" t="s">
        <v>529</v>
      </c>
      <c r="BI676" s="81" t="s">
        <v>1833</v>
      </c>
      <c r="BJ676" s="81">
        <v>1023</v>
      </c>
      <c r="BL676" s="81" t="s">
        <v>755</v>
      </c>
      <c r="BM676" s="81" t="s">
        <v>756</v>
      </c>
      <c r="BN676" s="81">
        <v>12</v>
      </c>
      <c r="BO676" s="81" t="s">
        <v>529</v>
      </c>
      <c r="BP676" s="81" t="s">
        <v>1168</v>
      </c>
      <c r="BQ676" s="81">
        <v>1001</v>
      </c>
      <c r="BS676" s="81" t="s">
        <v>852</v>
      </c>
      <c r="BT676" s="81" t="s">
        <v>853</v>
      </c>
      <c r="BU676" s="81">
        <v>12</v>
      </c>
      <c r="BV676" s="81" t="s">
        <v>436</v>
      </c>
      <c r="BW676" s="81" t="s">
        <v>1863</v>
      </c>
      <c r="BX676" s="81">
        <v>1273</v>
      </c>
      <c r="BZ676" s="81" t="s">
        <v>862</v>
      </c>
      <c r="CA676" s="81" t="s">
        <v>863</v>
      </c>
      <c r="CB676" s="81">
        <v>4</v>
      </c>
      <c r="CC676" s="81" t="s">
        <v>436</v>
      </c>
      <c r="CD676" s="81" t="s">
        <v>1828</v>
      </c>
      <c r="CE676" s="81">
        <v>1413</v>
      </c>
      <c r="CG676" s="81" t="s">
        <v>952</v>
      </c>
      <c r="CH676" s="81" t="s">
        <v>953</v>
      </c>
      <c r="CI676" s="81">
        <v>1</v>
      </c>
      <c r="CJ676" s="81" t="s">
        <v>436</v>
      </c>
      <c r="CK676" s="81" t="s">
        <v>2327</v>
      </c>
      <c r="CL676" s="81">
        <v>1515</v>
      </c>
      <c r="CN676" s="81" t="s">
        <v>820</v>
      </c>
      <c r="CO676" s="81" t="s">
        <v>821</v>
      </c>
      <c r="CP676" s="81">
        <v>8</v>
      </c>
      <c r="CQ676" s="81" t="s">
        <v>529</v>
      </c>
      <c r="CR676" s="81" t="s">
        <v>1100</v>
      </c>
      <c r="CS676" s="81">
        <v>1027</v>
      </c>
      <c r="CU676" s="136" t="s">
        <v>2386</v>
      </c>
      <c r="CV676" s="136" t="s">
        <v>817</v>
      </c>
      <c r="CW676" s="137">
        <v>6</v>
      </c>
      <c r="CX676" s="136" t="s">
        <v>529</v>
      </c>
      <c r="CY676" s="136" t="s">
        <v>1680</v>
      </c>
      <c r="CZ676" s="138">
        <v>1368</v>
      </c>
      <c r="DB676" s="136" t="s">
        <v>733</v>
      </c>
      <c r="DC676" s="136" t="s">
        <v>734</v>
      </c>
      <c r="DD676" s="137">
        <v>3</v>
      </c>
      <c r="DE676" s="136" t="s">
        <v>436</v>
      </c>
      <c r="DF676" s="136" t="s">
        <v>2173</v>
      </c>
      <c r="DG676" s="144">
        <v>1240</v>
      </c>
      <c r="DI676" s="136" t="s">
        <v>776</v>
      </c>
      <c r="DJ676" s="136" t="s">
        <v>777</v>
      </c>
      <c r="DK676" s="137">
        <v>20</v>
      </c>
      <c r="DL676" s="136" t="s">
        <v>2152</v>
      </c>
      <c r="DM676" s="136" t="s">
        <v>2364</v>
      </c>
      <c r="DN676" s="144">
        <v>1593</v>
      </c>
    </row>
    <row r="677" spans="1:118" x14ac:dyDescent="0.25">
      <c r="A677" s="81" t="s">
        <v>852</v>
      </c>
      <c r="B677" s="81" t="s">
        <v>853</v>
      </c>
      <c r="C677" s="81">
        <v>36</v>
      </c>
      <c r="D677" s="81" t="s">
        <v>436</v>
      </c>
      <c r="E677" s="81" t="s">
        <v>1230</v>
      </c>
      <c r="F677" s="81">
        <v>1195</v>
      </c>
      <c r="H677" s="81" t="s">
        <v>895</v>
      </c>
      <c r="I677" s="81" t="s">
        <v>896</v>
      </c>
      <c r="J677" s="81">
        <v>24</v>
      </c>
      <c r="K677" s="81" t="s">
        <v>437</v>
      </c>
      <c r="L677" s="81" t="s">
        <v>1722</v>
      </c>
      <c r="M677" s="81">
        <v>1247</v>
      </c>
      <c r="O677" s="81" t="s">
        <v>1846</v>
      </c>
      <c r="P677" s="81" t="s">
        <v>1570</v>
      </c>
      <c r="Q677" s="81">
        <v>6</v>
      </c>
      <c r="R677" s="81" t="s">
        <v>1768</v>
      </c>
      <c r="S677" s="81" t="s">
        <v>1212</v>
      </c>
      <c r="T677" s="81">
        <v>1013</v>
      </c>
      <c r="V677" s="81" t="s">
        <v>854</v>
      </c>
      <c r="W677" s="81" t="s">
        <v>855</v>
      </c>
      <c r="X677" s="81">
        <v>2</v>
      </c>
      <c r="Y677" s="81" t="s">
        <v>529</v>
      </c>
      <c r="Z677" s="81" t="s">
        <v>1103</v>
      </c>
      <c r="AA677" s="81">
        <v>1019</v>
      </c>
      <c r="AC677" s="81" t="s">
        <v>834</v>
      </c>
      <c r="AD677" s="81" t="s">
        <v>835</v>
      </c>
      <c r="AE677" s="81">
        <v>2</v>
      </c>
      <c r="AF677" s="81" t="s">
        <v>436</v>
      </c>
      <c r="AG677" s="81" t="s">
        <v>1119</v>
      </c>
      <c r="AH677" s="81">
        <v>1127</v>
      </c>
      <c r="AJ677" s="81" t="s">
        <v>745</v>
      </c>
      <c r="AK677" s="81" t="s">
        <v>746</v>
      </c>
      <c r="AL677" s="81">
        <v>12</v>
      </c>
      <c r="AM677" s="81" t="s">
        <v>436</v>
      </c>
      <c r="AN677" s="81" t="s">
        <v>1138</v>
      </c>
      <c r="AO677" s="81">
        <v>1060</v>
      </c>
      <c r="AQ677" s="81" t="s">
        <v>830</v>
      </c>
      <c r="AR677" s="81" t="s">
        <v>831</v>
      </c>
      <c r="AS677" s="81">
        <v>4</v>
      </c>
      <c r="AT677" s="81" t="s">
        <v>436</v>
      </c>
      <c r="AU677" s="81" t="s">
        <v>1114</v>
      </c>
      <c r="AV677" s="81">
        <v>1011</v>
      </c>
      <c r="AX677" s="81" t="s">
        <v>770</v>
      </c>
      <c r="AY677" s="81" t="s">
        <v>771</v>
      </c>
      <c r="AZ677" s="81">
        <v>4</v>
      </c>
      <c r="BA677" s="81" t="s">
        <v>436</v>
      </c>
      <c r="BB677" s="81" t="s">
        <v>1123</v>
      </c>
      <c r="BC677" s="81">
        <v>1392</v>
      </c>
      <c r="BE677" s="81" t="s">
        <v>873</v>
      </c>
      <c r="BF677" s="81" t="s">
        <v>874</v>
      </c>
      <c r="BG677" s="81">
        <v>4</v>
      </c>
      <c r="BH677" s="81" t="s">
        <v>529</v>
      </c>
      <c r="BI677" s="81" t="s">
        <v>1833</v>
      </c>
      <c r="BJ677" s="81">
        <v>1023</v>
      </c>
      <c r="BL677" s="81" t="s">
        <v>854</v>
      </c>
      <c r="BM677" s="81" t="s">
        <v>855</v>
      </c>
      <c r="BN677" s="81">
        <v>2</v>
      </c>
      <c r="BO677" s="81" t="s">
        <v>437</v>
      </c>
      <c r="BP677" s="81" t="s">
        <v>1186</v>
      </c>
      <c r="BQ677" s="81">
        <v>1043</v>
      </c>
      <c r="BS677" s="81" t="s">
        <v>891</v>
      </c>
      <c r="BT677" s="81" t="s">
        <v>892</v>
      </c>
      <c r="BU677" s="81">
        <v>12</v>
      </c>
      <c r="BV677" s="81" t="s">
        <v>436</v>
      </c>
      <c r="BW677" s="81" t="s">
        <v>1863</v>
      </c>
      <c r="BX677" s="81">
        <v>1273</v>
      </c>
      <c r="BZ677" s="81" t="s">
        <v>768</v>
      </c>
      <c r="CA677" s="81" t="s">
        <v>769</v>
      </c>
      <c r="CB677" s="81">
        <v>4</v>
      </c>
      <c r="CC677" s="81" t="s">
        <v>436</v>
      </c>
      <c r="CD677" s="81" t="s">
        <v>1828</v>
      </c>
      <c r="CE677" s="81">
        <v>1413</v>
      </c>
      <c r="CG677" s="81" t="s">
        <v>997</v>
      </c>
      <c r="CH677" s="81" t="s">
        <v>998</v>
      </c>
      <c r="CI677" s="81">
        <v>1</v>
      </c>
      <c r="CJ677" s="81" t="s">
        <v>436</v>
      </c>
      <c r="CK677" s="81" t="s">
        <v>2327</v>
      </c>
      <c r="CL677" s="81">
        <v>1515</v>
      </c>
      <c r="CN677" s="81" t="s">
        <v>904</v>
      </c>
      <c r="CO677" s="81" t="s">
        <v>905</v>
      </c>
      <c r="CP677" s="81">
        <v>8</v>
      </c>
      <c r="CQ677" s="81" t="s">
        <v>529</v>
      </c>
      <c r="CR677" s="81" t="s">
        <v>1157</v>
      </c>
      <c r="CS677" s="81">
        <v>1399</v>
      </c>
      <c r="CU677" s="136" t="s">
        <v>1041</v>
      </c>
      <c r="CV677" s="136" t="s">
        <v>756</v>
      </c>
      <c r="CW677" s="137">
        <v>12</v>
      </c>
      <c r="CX677" s="136" t="s">
        <v>436</v>
      </c>
      <c r="CY677" s="136" t="s">
        <v>2409</v>
      </c>
      <c r="CZ677" s="138">
        <v>1013</v>
      </c>
      <c r="DB677" s="136" t="s">
        <v>733</v>
      </c>
      <c r="DC677" s="136" t="s">
        <v>734</v>
      </c>
      <c r="DD677" s="137">
        <v>4</v>
      </c>
      <c r="DE677" s="136" t="s">
        <v>436</v>
      </c>
      <c r="DF677" s="136" t="s">
        <v>1138</v>
      </c>
      <c r="DG677" s="144">
        <v>1060</v>
      </c>
      <c r="DI677" s="136" t="s">
        <v>1039</v>
      </c>
      <c r="DJ677" s="136" t="s">
        <v>1040</v>
      </c>
      <c r="DK677" s="137">
        <v>4</v>
      </c>
      <c r="DL677" s="136" t="s">
        <v>529</v>
      </c>
      <c r="DM677" s="136" t="s">
        <v>1129</v>
      </c>
      <c r="DN677" s="144">
        <v>1028</v>
      </c>
    </row>
    <row r="678" spans="1:118" x14ac:dyDescent="0.25">
      <c r="A678" s="81" t="s">
        <v>946</v>
      </c>
      <c r="B678" s="81" t="s">
        <v>947</v>
      </c>
      <c r="C678" s="81">
        <v>24</v>
      </c>
      <c r="D678" s="81" t="s">
        <v>436</v>
      </c>
      <c r="E678" s="81" t="s">
        <v>1230</v>
      </c>
      <c r="F678" s="81">
        <v>1195</v>
      </c>
      <c r="H678" s="81" t="s">
        <v>814</v>
      </c>
      <c r="I678" s="81" t="s">
        <v>815</v>
      </c>
      <c r="J678" s="81">
        <v>24</v>
      </c>
      <c r="K678" s="81" t="s">
        <v>437</v>
      </c>
      <c r="L678" s="81" t="s">
        <v>1722</v>
      </c>
      <c r="M678" s="81">
        <v>1247</v>
      </c>
      <c r="O678" s="81" t="s">
        <v>741</v>
      </c>
      <c r="P678" s="81" t="s">
        <v>742</v>
      </c>
      <c r="Q678" s="81">
        <v>3</v>
      </c>
      <c r="R678" s="81" t="s">
        <v>1768</v>
      </c>
      <c r="S678" s="81" t="s">
        <v>1212</v>
      </c>
      <c r="T678" s="81">
        <v>1013</v>
      </c>
      <c r="V678" s="81" t="s">
        <v>816</v>
      </c>
      <c r="W678" s="81" t="s">
        <v>817</v>
      </c>
      <c r="X678" s="81">
        <v>4</v>
      </c>
      <c r="Y678" s="81" t="s">
        <v>529</v>
      </c>
      <c r="Z678" s="81" t="s">
        <v>1103</v>
      </c>
      <c r="AA678" s="81">
        <v>1019</v>
      </c>
      <c r="AC678" s="81" t="s">
        <v>842</v>
      </c>
      <c r="AD678" s="81" t="s">
        <v>843</v>
      </c>
      <c r="AE678" s="81">
        <v>2</v>
      </c>
      <c r="AF678" s="81" t="s">
        <v>436</v>
      </c>
      <c r="AG678" s="81" t="s">
        <v>1119</v>
      </c>
      <c r="AH678" s="81">
        <v>1127</v>
      </c>
      <c r="AJ678" s="81" t="s">
        <v>757</v>
      </c>
      <c r="AK678" s="81" t="s">
        <v>758</v>
      </c>
      <c r="AL678" s="81">
        <v>12</v>
      </c>
      <c r="AM678" s="81" t="s">
        <v>529</v>
      </c>
      <c r="AN678" s="81" t="s">
        <v>1139</v>
      </c>
      <c r="AO678" s="81">
        <v>1027</v>
      </c>
      <c r="AQ678" s="81" t="s">
        <v>832</v>
      </c>
      <c r="AR678" s="81" t="s">
        <v>833</v>
      </c>
      <c r="AS678" s="81">
        <v>4</v>
      </c>
      <c r="AT678" s="81" t="s">
        <v>436</v>
      </c>
      <c r="AU678" s="81" t="s">
        <v>1114</v>
      </c>
      <c r="AV678" s="81">
        <v>1011</v>
      </c>
      <c r="AX678" s="81" t="s">
        <v>770</v>
      </c>
      <c r="AY678" s="81" t="s">
        <v>771</v>
      </c>
      <c r="AZ678" s="81">
        <v>4</v>
      </c>
      <c r="BA678" s="81" t="s">
        <v>436</v>
      </c>
      <c r="BB678" s="81" t="s">
        <v>1108</v>
      </c>
      <c r="BC678" s="81">
        <v>1240</v>
      </c>
      <c r="BE678" s="81" t="s">
        <v>816</v>
      </c>
      <c r="BF678" s="81" t="s">
        <v>817</v>
      </c>
      <c r="BG678" s="81">
        <v>4</v>
      </c>
      <c r="BH678" s="81" t="s">
        <v>529</v>
      </c>
      <c r="BI678" s="81" t="s">
        <v>1833</v>
      </c>
      <c r="BJ678" s="81">
        <v>1023</v>
      </c>
      <c r="BL678" s="81" t="s">
        <v>897</v>
      </c>
      <c r="BM678" s="81" t="s">
        <v>898</v>
      </c>
      <c r="BN678" s="81">
        <v>2</v>
      </c>
      <c r="BO678" s="81" t="s">
        <v>436</v>
      </c>
      <c r="BP678" s="81" t="s">
        <v>2175</v>
      </c>
      <c r="BQ678" s="81">
        <v>1577</v>
      </c>
      <c r="BS678" s="81" t="s">
        <v>895</v>
      </c>
      <c r="BT678" s="81" t="s">
        <v>896</v>
      </c>
      <c r="BU678" s="81">
        <v>12</v>
      </c>
      <c r="BV678" s="81" t="s">
        <v>436</v>
      </c>
      <c r="BW678" s="81" t="s">
        <v>1863</v>
      </c>
      <c r="BX678" s="81">
        <v>1273</v>
      </c>
      <c r="BZ678" s="81" t="s">
        <v>948</v>
      </c>
      <c r="CA678" s="81" t="s">
        <v>949</v>
      </c>
      <c r="CB678" s="81">
        <v>4</v>
      </c>
      <c r="CC678" s="81" t="s">
        <v>436</v>
      </c>
      <c r="CD678" s="81" t="s">
        <v>1828</v>
      </c>
      <c r="CE678" s="81">
        <v>1413</v>
      </c>
      <c r="CG678" s="81" t="s">
        <v>928</v>
      </c>
      <c r="CH678" s="81" t="s">
        <v>929</v>
      </c>
      <c r="CI678" s="81">
        <v>4</v>
      </c>
      <c r="CJ678" s="81" t="s">
        <v>436</v>
      </c>
      <c r="CK678" s="81" t="s">
        <v>2327</v>
      </c>
      <c r="CL678" s="81">
        <v>1515</v>
      </c>
      <c r="CN678" s="81" t="s">
        <v>2323</v>
      </c>
      <c r="CO678" s="81" t="s">
        <v>851</v>
      </c>
      <c r="CP678" s="81">
        <v>4</v>
      </c>
      <c r="CQ678" s="81" t="s">
        <v>529</v>
      </c>
      <c r="CR678" s="81" t="s">
        <v>1766</v>
      </c>
      <c r="CS678" s="81">
        <v>1002</v>
      </c>
      <c r="CU678" s="136" t="s">
        <v>1041</v>
      </c>
      <c r="CV678" s="136" t="s">
        <v>756</v>
      </c>
      <c r="CW678" s="137">
        <v>12</v>
      </c>
      <c r="CX678" s="136" t="s">
        <v>437</v>
      </c>
      <c r="CY678" s="136" t="s">
        <v>2169</v>
      </c>
      <c r="CZ678" s="138">
        <v>1565</v>
      </c>
      <c r="DB678" s="136" t="s">
        <v>733</v>
      </c>
      <c r="DC678" s="136" t="s">
        <v>734</v>
      </c>
      <c r="DD678" s="137">
        <v>2</v>
      </c>
      <c r="DE678" s="136" t="s">
        <v>529</v>
      </c>
      <c r="DF678" s="136" t="s">
        <v>1131</v>
      </c>
      <c r="DG678" s="144">
        <v>1509</v>
      </c>
      <c r="DI678" s="136" t="s">
        <v>1039</v>
      </c>
      <c r="DJ678" s="136" t="s">
        <v>1040</v>
      </c>
      <c r="DK678" s="137">
        <v>4</v>
      </c>
      <c r="DL678" s="136" t="s">
        <v>436</v>
      </c>
      <c r="DM678" s="136" t="s">
        <v>1884</v>
      </c>
      <c r="DN678" s="144">
        <v>1179</v>
      </c>
    </row>
    <row r="679" spans="1:118" x14ac:dyDescent="0.25">
      <c r="A679" s="81" t="s">
        <v>804</v>
      </c>
      <c r="B679" s="81" t="s">
        <v>805</v>
      </c>
      <c r="C679" s="81">
        <v>24</v>
      </c>
      <c r="D679" s="81" t="s">
        <v>436</v>
      </c>
      <c r="E679" s="81" t="s">
        <v>1230</v>
      </c>
      <c r="F679" s="81">
        <v>1195</v>
      </c>
      <c r="H679" s="81" t="s">
        <v>914</v>
      </c>
      <c r="I679" s="81" t="s">
        <v>915</v>
      </c>
      <c r="J679" s="81">
        <v>4</v>
      </c>
      <c r="K679" s="81" t="s">
        <v>529</v>
      </c>
      <c r="L679" s="81" t="s">
        <v>1133</v>
      </c>
      <c r="M679" s="81">
        <v>1023</v>
      </c>
      <c r="O679" s="81" t="s">
        <v>1031</v>
      </c>
      <c r="P679" s="81" t="s">
        <v>1032</v>
      </c>
      <c r="Q679" s="81">
        <v>24</v>
      </c>
      <c r="R679" s="81" t="s">
        <v>1768</v>
      </c>
      <c r="S679" s="81" t="s">
        <v>1212</v>
      </c>
      <c r="T679" s="81">
        <v>1013</v>
      </c>
      <c r="V679" s="81" t="s">
        <v>2319</v>
      </c>
      <c r="W679" s="81" t="s">
        <v>844</v>
      </c>
      <c r="X679" s="81">
        <v>2</v>
      </c>
      <c r="Y679" s="81" t="s">
        <v>529</v>
      </c>
      <c r="Z679" s="81" t="s">
        <v>1120</v>
      </c>
      <c r="AA679" s="81">
        <v>1020</v>
      </c>
      <c r="AC679" s="81" t="s">
        <v>761</v>
      </c>
      <c r="AD679" s="81" t="s">
        <v>762</v>
      </c>
      <c r="AE679" s="81">
        <v>2</v>
      </c>
      <c r="AF679" s="81" t="s">
        <v>529</v>
      </c>
      <c r="AG679" s="81" t="s">
        <v>1712</v>
      </c>
      <c r="AH679" s="81">
        <v>1458</v>
      </c>
      <c r="AJ679" s="81" t="s">
        <v>2230</v>
      </c>
      <c r="AK679" s="81" t="s">
        <v>866</v>
      </c>
      <c r="AL679" s="81">
        <v>12</v>
      </c>
      <c r="AM679" s="81" t="s">
        <v>529</v>
      </c>
      <c r="AN679" s="81" t="s">
        <v>1139</v>
      </c>
      <c r="AO679" s="81">
        <v>1027</v>
      </c>
      <c r="AQ679" s="81" t="s">
        <v>897</v>
      </c>
      <c r="AR679" s="81" t="s">
        <v>898</v>
      </c>
      <c r="AS679" s="81">
        <v>4</v>
      </c>
      <c r="AT679" s="81" t="s">
        <v>436</v>
      </c>
      <c r="AU679" s="81" t="s">
        <v>1122</v>
      </c>
      <c r="AV679" s="81">
        <v>1213</v>
      </c>
      <c r="AX679" s="81" t="s">
        <v>770</v>
      </c>
      <c r="AY679" s="81" t="s">
        <v>771</v>
      </c>
      <c r="AZ679" s="81">
        <v>4</v>
      </c>
      <c r="BA679" s="81" t="s">
        <v>436</v>
      </c>
      <c r="BB679" s="81" t="s">
        <v>551</v>
      </c>
      <c r="BC679" s="81">
        <v>1518</v>
      </c>
      <c r="BE679" s="81" t="s">
        <v>733</v>
      </c>
      <c r="BF679" s="81" t="s">
        <v>734</v>
      </c>
      <c r="BG679" s="81">
        <v>4</v>
      </c>
      <c r="BH679" s="81" t="s">
        <v>529</v>
      </c>
      <c r="BI679" s="81" t="s">
        <v>1833</v>
      </c>
      <c r="BJ679" s="81">
        <v>1023</v>
      </c>
      <c r="BL679" s="81" t="s">
        <v>932</v>
      </c>
      <c r="BM679" s="81" t="s">
        <v>933</v>
      </c>
      <c r="BN679" s="81">
        <v>2</v>
      </c>
      <c r="BO679" s="81" t="s">
        <v>436</v>
      </c>
      <c r="BP679" s="81" t="s">
        <v>2175</v>
      </c>
      <c r="BQ679" s="81">
        <v>1577</v>
      </c>
      <c r="BS679" s="81" t="s">
        <v>1034</v>
      </c>
      <c r="BT679" s="81" t="s">
        <v>987</v>
      </c>
      <c r="BU679" s="81">
        <v>12</v>
      </c>
      <c r="BV679" s="81" t="s">
        <v>436</v>
      </c>
      <c r="BW679" s="81" t="s">
        <v>1863</v>
      </c>
      <c r="BX679" s="81">
        <v>1273</v>
      </c>
      <c r="BZ679" s="81" t="s">
        <v>816</v>
      </c>
      <c r="CA679" s="81" t="s">
        <v>817</v>
      </c>
      <c r="CB679" s="81">
        <v>8</v>
      </c>
      <c r="CC679" s="81" t="s">
        <v>436</v>
      </c>
      <c r="CD679" s="81" t="s">
        <v>1828</v>
      </c>
      <c r="CE679" s="81">
        <v>1413</v>
      </c>
      <c r="CG679" s="81" t="s">
        <v>765</v>
      </c>
      <c r="CH679" s="81" t="s">
        <v>766</v>
      </c>
      <c r="CI679" s="81">
        <v>6</v>
      </c>
      <c r="CJ679" s="81" t="s">
        <v>436</v>
      </c>
      <c r="CK679" s="81" t="s">
        <v>2327</v>
      </c>
      <c r="CL679" s="81">
        <v>1515</v>
      </c>
      <c r="CN679" s="81" t="s">
        <v>768</v>
      </c>
      <c r="CO679" s="81" t="s">
        <v>769</v>
      </c>
      <c r="CP679" s="81">
        <v>4</v>
      </c>
      <c r="CQ679" s="81" t="s">
        <v>529</v>
      </c>
      <c r="CR679" s="81" t="s">
        <v>2225</v>
      </c>
      <c r="CS679" s="81">
        <v>1592</v>
      </c>
      <c r="CU679" s="136" t="s">
        <v>2384</v>
      </c>
      <c r="CV679" s="136" t="s">
        <v>901</v>
      </c>
      <c r="CW679" s="137">
        <v>2</v>
      </c>
      <c r="CX679" s="136" t="s">
        <v>529</v>
      </c>
      <c r="CY679" s="136" t="s">
        <v>1680</v>
      </c>
      <c r="CZ679" s="138">
        <v>1368</v>
      </c>
      <c r="DB679" s="136" t="s">
        <v>733</v>
      </c>
      <c r="DC679" s="136" t="s">
        <v>734</v>
      </c>
      <c r="DD679" s="137">
        <v>2</v>
      </c>
      <c r="DE679" s="136" t="s">
        <v>436</v>
      </c>
      <c r="DF679" s="136" t="s">
        <v>2368</v>
      </c>
      <c r="DG679" s="144">
        <v>1597</v>
      </c>
      <c r="DI679" s="136" t="s">
        <v>1039</v>
      </c>
      <c r="DJ679" s="136" t="s">
        <v>1040</v>
      </c>
      <c r="DK679" s="137">
        <v>4</v>
      </c>
      <c r="DL679" s="136" t="s">
        <v>436</v>
      </c>
      <c r="DM679" s="136" t="s">
        <v>2463</v>
      </c>
      <c r="DN679" s="144">
        <v>1105</v>
      </c>
    </row>
    <row r="680" spans="1:118" x14ac:dyDescent="0.25">
      <c r="A680" s="81" t="s">
        <v>782</v>
      </c>
      <c r="B680" s="81" t="s">
        <v>783</v>
      </c>
      <c r="C680" s="81">
        <v>12</v>
      </c>
      <c r="D680" s="81" t="s">
        <v>436</v>
      </c>
      <c r="E680" s="81" t="s">
        <v>1230</v>
      </c>
      <c r="F680" s="81">
        <v>1195</v>
      </c>
      <c r="H680" s="81" t="s">
        <v>743</v>
      </c>
      <c r="I680" s="81" t="s">
        <v>744</v>
      </c>
      <c r="J680" s="81">
        <v>12</v>
      </c>
      <c r="K680" s="81" t="s">
        <v>529</v>
      </c>
      <c r="L680" s="81" t="s">
        <v>1133</v>
      </c>
      <c r="M680" s="81">
        <v>1023</v>
      </c>
      <c r="O680" s="81" t="s">
        <v>1786</v>
      </c>
      <c r="P680" s="81" t="s">
        <v>1024</v>
      </c>
      <c r="Q680" s="81">
        <v>1</v>
      </c>
      <c r="R680" s="81" t="s">
        <v>1768</v>
      </c>
      <c r="S680" s="81" t="s">
        <v>1212</v>
      </c>
      <c r="T680" s="81">
        <v>1013</v>
      </c>
      <c r="V680" s="81" t="s">
        <v>858</v>
      </c>
      <c r="W680" s="81" t="s">
        <v>859</v>
      </c>
      <c r="X680" s="81">
        <v>2</v>
      </c>
      <c r="Y680" s="81" t="s">
        <v>529</v>
      </c>
      <c r="Z680" s="81" t="s">
        <v>1120</v>
      </c>
      <c r="AA680" s="81">
        <v>1020</v>
      </c>
      <c r="AC680" s="81" t="s">
        <v>765</v>
      </c>
      <c r="AD680" s="81" t="s">
        <v>766</v>
      </c>
      <c r="AE680" s="81">
        <v>4</v>
      </c>
      <c r="AF680" s="81" t="s">
        <v>529</v>
      </c>
      <c r="AG680" s="81" t="s">
        <v>1157</v>
      </c>
      <c r="AH680" s="81">
        <v>1399</v>
      </c>
      <c r="AJ680" s="81" t="s">
        <v>847</v>
      </c>
      <c r="AK680" s="81" t="s">
        <v>848</v>
      </c>
      <c r="AL680" s="81">
        <v>12</v>
      </c>
      <c r="AM680" s="81" t="s">
        <v>529</v>
      </c>
      <c r="AN680" s="81" t="s">
        <v>1139</v>
      </c>
      <c r="AO680" s="81">
        <v>1027</v>
      </c>
      <c r="AQ680" s="81" t="s">
        <v>770</v>
      </c>
      <c r="AR680" s="81" t="s">
        <v>771</v>
      </c>
      <c r="AS680" s="81">
        <v>4</v>
      </c>
      <c r="AT680" s="81" t="s">
        <v>436</v>
      </c>
      <c r="AU680" s="81" t="s">
        <v>1122</v>
      </c>
      <c r="AV680" s="81">
        <v>1213</v>
      </c>
      <c r="AX680" s="81" t="s">
        <v>770</v>
      </c>
      <c r="AY680" s="81" t="s">
        <v>771</v>
      </c>
      <c r="AZ680" s="81">
        <v>12</v>
      </c>
      <c r="BA680" s="81" t="s">
        <v>529</v>
      </c>
      <c r="BB680" s="81" t="s">
        <v>1185</v>
      </c>
      <c r="BC680" s="81">
        <v>1101</v>
      </c>
      <c r="BE680" s="81" t="s">
        <v>743</v>
      </c>
      <c r="BF680" s="81" t="s">
        <v>744</v>
      </c>
      <c r="BG680" s="81">
        <v>12</v>
      </c>
      <c r="BH680" s="81" t="s">
        <v>529</v>
      </c>
      <c r="BI680" s="81" t="s">
        <v>1833</v>
      </c>
      <c r="BJ680" s="81">
        <v>1023</v>
      </c>
      <c r="BL680" s="81" t="s">
        <v>816</v>
      </c>
      <c r="BM680" s="81" t="s">
        <v>817</v>
      </c>
      <c r="BN680" s="81">
        <v>4</v>
      </c>
      <c r="BO680" s="81" t="s">
        <v>436</v>
      </c>
      <c r="BP680" s="81" t="s">
        <v>2175</v>
      </c>
      <c r="BQ680" s="81">
        <v>1577</v>
      </c>
      <c r="BS680" s="81" t="s">
        <v>908</v>
      </c>
      <c r="BT680" s="81" t="s">
        <v>909</v>
      </c>
      <c r="BU680" s="81">
        <v>12</v>
      </c>
      <c r="BV680" s="81" t="s">
        <v>436</v>
      </c>
      <c r="BW680" s="81" t="s">
        <v>1863</v>
      </c>
      <c r="BX680" s="81">
        <v>1273</v>
      </c>
      <c r="BZ680" s="81" t="s">
        <v>737</v>
      </c>
      <c r="CA680" s="81" t="s">
        <v>738</v>
      </c>
      <c r="CB680" s="81">
        <v>4</v>
      </c>
      <c r="CC680" s="81" t="s">
        <v>436</v>
      </c>
      <c r="CD680" s="81" t="s">
        <v>1828</v>
      </c>
      <c r="CE680" s="81">
        <v>1413</v>
      </c>
      <c r="CG680" s="81" t="s">
        <v>860</v>
      </c>
      <c r="CH680" s="81" t="s">
        <v>861</v>
      </c>
      <c r="CI680" s="81">
        <v>4</v>
      </c>
      <c r="CJ680" s="81" t="s">
        <v>436</v>
      </c>
      <c r="CK680" s="81" t="s">
        <v>2327</v>
      </c>
      <c r="CL680" s="81">
        <v>1515</v>
      </c>
      <c r="CN680" s="81" t="s">
        <v>770</v>
      </c>
      <c r="CO680" s="81" t="s">
        <v>771</v>
      </c>
      <c r="CP680" s="81">
        <v>4</v>
      </c>
      <c r="CQ680" s="81" t="s">
        <v>529</v>
      </c>
      <c r="CR680" s="81" t="s">
        <v>1139</v>
      </c>
      <c r="CS680" s="81">
        <v>1027</v>
      </c>
      <c r="CU680" s="136" t="s">
        <v>776</v>
      </c>
      <c r="CV680" s="136" t="s">
        <v>777</v>
      </c>
      <c r="CW680" s="137">
        <v>2</v>
      </c>
      <c r="CX680" s="136" t="s">
        <v>436</v>
      </c>
      <c r="CY680" s="136" t="s">
        <v>1758</v>
      </c>
      <c r="CZ680" s="138">
        <v>1492</v>
      </c>
      <c r="DB680" s="136" t="s">
        <v>733</v>
      </c>
      <c r="DC680" s="136" t="s">
        <v>734</v>
      </c>
      <c r="DD680" s="137">
        <v>4</v>
      </c>
      <c r="DE680" s="136" t="s">
        <v>437</v>
      </c>
      <c r="DF680" s="136" t="s">
        <v>1729</v>
      </c>
      <c r="DG680" s="144">
        <v>1191</v>
      </c>
      <c r="DI680" s="136" t="s">
        <v>1039</v>
      </c>
      <c r="DJ680" s="136" t="s">
        <v>1040</v>
      </c>
      <c r="DK680" s="137">
        <v>4</v>
      </c>
      <c r="DL680" s="136" t="s">
        <v>436</v>
      </c>
      <c r="DM680" s="136" t="s">
        <v>1695</v>
      </c>
      <c r="DN680" s="144">
        <v>1390</v>
      </c>
    </row>
    <row r="681" spans="1:118" x14ac:dyDescent="0.25">
      <c r="A681" s="81" t="s">
        <v>988</v>
      </c>
      <c r="B681" s="81" t="s">
        <v>1937</v>
      </c>
      <c r="C681" s="81">
        <v>36</v>
      </c>
      <c r="D681" s="81" t="s">
        <v>436</v>
      </c>
      <c r="E681" s="81" t="s">
        <v>1230</v>
      </c>
      <c r="F681" s="81">
        <v>1195</v>
      </c>
      <c r="H681" s="81" t="s">
        <v>889</v>
      </c>
      <c r="I681" s="81" t="s">
        <v>890</v>
      </c>
      <c r="J681" s="81">
        <v>2</v>
      </c>
      <c r="K681" s="81" t="s">
        <v>529</v>
      </c>
      <c r="L681" s="81" t="s">
        <v>1133</v>
      </c>
      <c r="M681" s="81">
        <v>1023</v>
      </c>
      <c r="O681" s="81" t="s">
        <v>761</v>
      </c>
      <c r="P681" s="81" t="s">
        <v>762</v>
      </c>
      <c r="Q681" s="81">
        <v>5</v>
      </c>
      <c r="R681" s="81" t="s">
        <v>1768</v>
      </c>
      <c r="S681" s="81" t="s">
        <v>1212</v>
      </c>
      <c r="T681" s="81">
        <v>1013</v>
      </c>
      <c r="V681" s="81" t="s">
        <v>828</v>
      </c>
      <c r="W681" s="81" t="s">
        <v>829</v>
      </c>
      <c r="X681" s="81">
        <v>1</v>
      </c>
      <c r="Y681" s="81" t="s">
        <v>529</v>
      </c>
      <c r="Z681" s="81" t="s">
        <v>1120</v>
      </c>
      <c r="AA681" s="81">
        <v>1020</v>
      </c>
      <c r="AC681" s="81" t="s">
        <v>761</v>
      </c>
      <c r="AD681" s="81" t="s">
        <v>762</v>
      </c>
      <c r="AE681" s="81">
        <v>2</v>
      </c>
      <c r="AF681" s="81" t="s">
        <v>529</v>
      </c>
      <c r="AG681" s="81" t="s">
        <v>1713</v>
      </c>
      <c r="AH681" s="81">
        <v>1145</v>
      </c>
      <c r="AJ681" s="81" t="s">
        <v>772</v>
      </c>
      <c r="AK681" s="81" t="s">
        <v>773</v>
      </c>
      <c r="AL681" s="81">
        <v>20</v>
      </c>
      <c r="AM681" s="81" t="s">
        <v>529</v>
      </c>
      <c r="AN681" s="81" t="s">
        <v>1139</v>
      </c>
      <c r="AO681" s="81">
        <v>1027</v>
      </c>
      <c r="AQ681" s="81" t="s">
        <v>889</v>
      </c>
      <c r="AR681" s="81" t="s">
        <v>890</v>
      </c>
      <c r="AS681" s="81">
        <v>2</v>
      </c>
      <c r="AT681" s="81" t="s">
        <v>436</v>
      </c>
      <c r="AU681" s="81" t="s">
        <v>1122</v>
      </c>
      <c r="AV681" s="81">
        <v>1213</v>
      </c>
      <c r="AX681" s="81" t="s">
        <v>770</v>
      </c>
      <c r="AY681" s="81" t="s">
        <v>771</v>
      </c>
      <c r="AZ681" s="81">
        <v>4</v>
      </c>
      <c r="BA681" s="81" t="s">
        <v>436</v>
      </c>
      <c r="BB681" s="81" t="s">
        <v>2073</v>
      </c>
      <c r="BC681" s="81">
        <v>1563</v>
      </c>
      <c r="BE681" s="81" t="s">
        <v>745</v>
      </c>
      <c r="BF681" s="81" t="s">
        <v>746</v>
      </c>
      <c r="BG681" s="81">
        <v>12</v>
      </c>
      <c r="BH681" s="81" t="s">
        <v>529</v>
      </c>
      <c r="BI681" s="81" t="s">
        <v>1833</v>
      </c>
      <c r="BJ681" s="81">
        <v>1023</v>
      </c>
      <c r="BL681" s="81" t="s">
        <v>772</v>
      </c>
      <c r="BM681" s="81" t="s">
        <v>773</v>
      </c>
      <c r="BN681" s="81">
        <v>2</v>
      </c>
      <c r="BO681" s="81" t="s">
        <v>436</v>
      </c>
      <c r="BP681" s="81" t="s">
        <v>1156</v>
      </c>
      <c r="BQ681" s="81">
        <v>1070</v>
      </c>
      <c r="BS681" s="81" t="s">
        <v>847</v>
      </c>
      <c r="BT681" s="81" t="s">
        <v>848</v>
      </c>
      <c r="BU681" s="81">
        <v>12</v>
      </c>
      <c r="BV681" s="81" t="s">
        <v>436</v>
      </c>
      <c r="BW681" s="81" t="s">
        <v>2053</v>
      </c>
      <c r="BX681" s="81">
        <v>1553</v>
      </c>
      <c r="BZ681" s="81" t="s">
        <v>729</v>
      </c>
      <c r="CA681" s="81" t="s">
        <v>730</v>
      </c>
      <c r="CB681" s="81">
        <v>4</v>
      </c>
      <c r="CC681" s="81" t="s">
        <v>436</v>
      </c>
      <c r="CD681" s="81" t="s">
        <v>1828</v>
      </c>
      <c r="CE681" s="81">
        <v>1413</v>
      </c>
      <c r="CG681" s="81" t="s">
        <v>862</v>
      </c>
      <c r="CH681" s="81" t="s">
        <v>863</v>
      </c>
      <c r="CI681" s="81">
        <v>4</v>
      </c>
      <c r="CJ681" s="81" t="s">
        <v>436</v>
      </c>
      <c r="CK681" s="81" t="s">
        <v>2327</v>
      </c>
      <c r="CL681" s="81">
        <v>1515</v>
      </c>
      <c r="CN681" s="81" t="s">
        <v>770</v>
      </c>
      <c r="CO681" s="81" t="s">
        <v>771</v>
      </c>
      <c r="CP681" s="81">
        <v>4</v>
      </c>
      <c r="CQ681" s="81" t="s">
        <v>529</v>
      </c>
      <c r="CR681" s="81" t="s">
        <v>1100</v>
      </c>
      <c r="CS681" s="81">
        <v>1027</v>
      </c>
      <c r="CU681" s="136" t="s">
        <v>2261</v>
      </c>
      <c r="CV681" s="136" t="s">
        <v>744</v>
      </c>
      <c r="CW681" s="137">
        <v>24</v>
      </c>
      <c r="CX681" s="136" t="s">
        <v>437</v>
      </c>
      <c r="CY681" s="136" t="s">
        <v>2169</v>
      </c>
      <c r="CZ681" s="138">
        <v>1565</v>
      </c>
      <c r="DB681" s="136" t="s">
        <v>733</v>
      </c>
      <c r="DC681" s="136" t="s">
        <v>734</v>
      </c>
      <c r="DD681" s="137">
        <v>4</v>
      </c>
      <c r="DE681" s="136" t="s">
        <v>436</v>
      </c>
      <c r="DF681" s="136" t="s">
        <v>1145</v>
      </c>
      <c r="DG681" s="144">
        <v>1274</v>
      </c>
      <c r="DI681" s="136" t="s">
        <v>820</v>
      </c>
      <c r="DJ681" s="136" t="s">
        <v>821</v>
      </c>
      <c r="DK681" s="137">
        <v>36</v>
      </c>
      <c r="DL681" s="136" t="s">
        <v>1173</v>
      </c>
      <c r="DM681" s="136" t="s">
        <v>2316</v>
      </c>
      <c r="DN681" s="144">
        <v>0</v>
      </c>
    </row>
    <row r="682" spans="1:118" x14ac:dyDescent="0.25">
      <c r="A682" s="81" t="s">
        <v>867</v>
      </c>
      <c r="B682" s="81" t="s">
        <v>868</v>
      </c>
      <c r="C682" s="81">
        <v>6</v>
      </c>
      <c r="D682" s="81" t="s">
        <v>436</v>
      </c>
      <c r="E682" s="81" t="s">
        <v>1804</v>
      </c>
      <c r="F682" s="81">
        <v>1192</v>
      </c>
      <c r="H682" s="81" t="s">
        <v>908</v>
      </c>
      <c r="I682" s="81" t="s">
        <v>909</v>
      </c>
      <c r="J682" s="81">
        <v>12</v>
      </c>
      <c r="K682" s="81" t="s">
        <v>529</v>
      </c>
      <c r="L682" s="81" t="s">
        <v>1133</v>
      </c>
      <c r="M682" s="81">
        <v>1023</v>
      </c>
      <c r="O682" s="81" t="s">
        <v>802</v>
      </c>
      <c r="P682" s="81" t="s">
        <v>803</v>
      </c>
      <c r="Q682" s="81">
        <v>1</v>
      </c>
      <c r="R682" s="81" t="s">
        <v>1768</v>
      </c>
      <c r="S682" s="81" t="s">
        <v>1212</v>
      </c>
      <c r="T682" s="81">
        <v>1013</v>
      </c>
      <c r="V682" s="81" t="s">
        <v>891</v>
      </c>
      <c r="W682" s="81" t="s">
        <v>892</v>
      </c>
      <c r="X682" s="81">
        <v>12</v>
      </c>
      <c r="Y682" s="81" t="s">
        <v>529</v>
      </c>
      <c r="Z682" s="81" t="s">
        <v>1194</v>
      </c>
      <c r="AA682" s="81">
        <v>1021</v>
      </c>
      <c r="AC682" s="81" t="s">
        <v>914</v>
      </c>
      <c r="AD682" s="81" t="s">
        <v>915</v>
      </c>
      <c r="AE682" s="81">
        <v>6</v>
      </c>
      <c r="AF682" s="81" t="s">
        <v>436</v>
      </c>
      <c r="AG682" s="81" t="s">
        <v>1714</v>
      </c>
      <c r="AH682" s="81">
        <v>1009</v>
      </c>
      <c r="AJ682" s="81" t="s">
        <v>820</v>
      </c>
      <c r="AK682" s="81" t="s">
        <v>821</v>
      </c>
      <c r="AL682" s="81">
        <v>8</v>
      </c>
      <c r="AM682" s="81" t="s">
        <v>529</v>
      </c>
      <c r="AN682" s="81" t="s">
        <v>1139</v>
      </c>
      <c r="AO682" s="81">
        <v>1027</v>
      </c>
      <c r="AQ682" s="81" t="s">
        <v>910</v>
      </c>
      <c r="AR682" s="81" t="s">
        <v>911</v>
      </c>
      <c r="AS682" s="81">
        <v>2</v>
      </c>
      <c r="AT682" s="81" t="s">
        <v>436</v>
      </c>
      <c r="AU682" s="81" t="s">
        <v>1122</v>
      </c>
      <c r="AV682" s="81">
        <v>1213</v>
      </c>
      <c r="AX682" s="81" t="s">
        <v>770</v>
      </c>
      <c r="AY682" s="81" t="s">
        <v>771</v>
      </c>
      <c r="AZ682" s="81">
        <v>6</v>
      </c>
      <c r="BA682" s="81" t="s">
        <v>529</v>
      </c>
      <c r="BB682" s="81" t="s">
        <v>1170</v>
      </c>
      <c r="BC682" s="81">
        <v>1069</v>
      </c>
      <c r="BE682" s="81" t="s">
        <v>932</v>
      </c>
      <c r="BF682" s="81" t="s">
        <v>933</v>
      </c>
      <c r="BG682" s="81">
        <v>4</v>
      </c>
      <c r="BH682" s="81" t="s">
        <v>529</v>
      </c>
      <c r="BI682" s="81" t="s">
        <v>1141</v>
      </c>
      <c r="BJ682" s="81">
        <v>1212</v>
      </c>
      <c r="BL682" s="81" t="s">
        <v>818</v>
      </c>
      <c r="BM682" s="81" t="s">
        <v>819</v>
      </c>
      <c r="BN682" s="81">
        <v>6</v>
      </c>
      <c r="BO682" s="81" t="s">
        <v>529</v>
      </c>
      <c r="BP682" s="81" t="s">
        <v>1168</v>
      </c>
      <c r="BQ682" s="81">
        <v>1001</v>
      </c>
      <c r="BS682" s="81" t="s">
        <v>852</v>
      </c>
      <c r="BT682" s="81" t="s">
        <v>853</v>
      </c>
      <c r="BU682" s="81">
        <v>12</v>
      </c>
      <c r="BV682" s="81" t="s">
        <v>436</v>
      </c>
      <c r="BW682" s="81" t="s">
        <v>2053</v>
      </c>
      <c r="BX682" s="81">
        <v>1553</v>
      </c>
      <c r="BZ682" s="81" t="s">
        <v>2319</v>
      </c>
      <c r="CA682" s="81" t="s">
        <v>844</v>
      </c>
      <c r="CB682" s="81">
        <v>2</v>
      </c>
      <c r="CC682" s="81" t="s">
        <v>436</v>
      </c>
      <c r="CD682" s="81" t="s">
        <v>1828</v>
      </c>
      <c r="CE682" s="81">
        <v>1413</v>
      </c>
      <c r="CG682" s="81" t="s">
        <v>880</v>
      </c>
      <c r="CH682" s="81" t="s">
        <v>881</v>
      </c>
      <c r="CI682" s="81">
        <v>4</v>
      </c>
      <c r="CJ682" s="81" t="s">
        <v>436</v>
      </c>
      <c r="CK682" s="81" t="s">
        <v>2327</v>
      </c>
      <c r="CL682" s="81">
        <v>1515</v>
      </c>
      <c r="CN682" s="81" t="s">
        <v>849</v>
      </c>
      <c r="CO682" s="81" t="s">
        <v>850</v>
      </c>
      <c r="CP682" s="81">
        <v>4</v>
      </c>
      <c r="CQ682" s="81" t="s">
        <v>529</v>
      </c>
      <c r="CR682" s="81" t="s">
        <v>1139</v>
      </c>
      <c r="CS682" s="81">
        <v>1027</v>
      </c>
      <c r="CU682" s="136" t="s">
        <v>820</v>
      </c>
      <c r="CV682" s="136" t="s">
        <v>821</v>
      </c>
      <c r="CW682" s="137">
        <v>6</v>
      </c>
      <c r="CX682" s="136" t="s">
        <v>529</v>
      </c>
      <c r="CY682" s="136" t="s">
        <v>1157</v>
      </c>
      <c r="CZ682" s="138">
        <v>1399</v>
      </c>
      <c r="DB682" s="136" t="s">
        <v>733</v>
      </c>
      <c r="DC682" s="136" t="s">
        <v>734</v>
      </c>
      <c r="DD682" s="137">
        <v>4</v>
      </c>
      <c r="DE682" s="136" t="s">
        <v>529</v>
      </c>
      <c r="DF682" s="136" t="s">
        <v>1104</v>
      </c>
      <c r="DG682" s="144">
        <v>1037</v>
      </c>
      <c r="DI682" s="136" t="s">
        <v>820</v>
      </c>
      <c r="DJ682" s="136" t="s">
        <v>821</v>
      </c>
      <c r="DK682" s="137">
        <v>6</v>
      </c>
      <c r="DL682" s="136" t="s">
        <v>437</v>
      </c>
      <c r="DM682" s="136" t="s">
        <v>1180</v>
      </c>
      <c r="DN682" s="144">
        <v>1194</v>
      </c>
    </row>
    <row r="683" spans="1:118" x14ac:dyDescent="0.25">
      <c r="A683" s="81" t="s">
        <v>887</v>
      </c>
      <c r="B683" s="81" t="s">
        <v>888</v>
      </c>
      <c r="C683" s="81">
        <v>6</v>
      </c>
      <c r="D683" s="81" t="s">
        <v>436</v>
      </c>
      <c r="E683" s="81" t="s">
        <v>1804</v>
      </c>
      <c r="F683" s="81">
        <v>1192</v>
      </c>
      <c r="H683" s="81" t="s">
        <v>973</v>
      </c>
      <c r="I683" s="81" t="s">
        <v>974</v>
      </c>
      <c r="J683" s="81">
        <v>12</v>
      </c>
      <c r="K683" s="81" t="s">
        <v>529</v>
      </c>
      <c r="L683" s="81" t="s">
        <v>1133</v>
      </c>
      <c r="M683" s="81">
        <v>1023</v>
      </c>
      <c r="O683" s="81" t="s">
        <v>749</v>
      </c>
      <c r="P683" s="81" t="s">
        <v>750</v>
      </c>
      <c r="Q683" s="81">
        <v>24</v>
      </c>
      <c r="R683" s="81" t="s">
        <v>1768</v>
      </c>
      <c r="S683" s="81" t="s">
        <v>1212</v>
      </c>
      <c r="T683" s="81">
        <v>1013</v>
      </c>
      <c r="V683" s="81" t="s">
        <v>895</v>
      </c>
      <c r="W683" s="81" t="s">
        <v>896</v>
      </c>
      <c r="X683" s="81">
        <v>12</v>
      </c>
      <c r="Y683" s="81" t="s">
        <v>529</v>
      </c>
      <c r="Z683" s="81" t="s">
        <v>1194</v>
      </c>
      <c r="AA683" s="81">
        <v>1021</v>
      </c>
      <c r="AC683" s="81" t="s">
        <v>930</v>
      </c>
      <c r="AD683" s="81" t="s">
        <v>931</v>
      </c>
      <c r="AE683" s="81">
        <v>4</v>
      </c>
      <c r="AF683" s="81" t="s">
        <v>436</v>
      </c>
      <c r="AG683" s="81" t="s">
        <v>1687</v>
      </c>
      <c r="AH683" s="81">
        <v>1460</v>
      </c>
      <c r="AJ683" s="81" t="s">
        <v>816</v>
      </c>
      <c r="AK683" s="81" t="s">
        <v>817</v>
      </c>
      <c r="AL683" s="81">
        <v>20</v>
      </c>
      <c r="AM683" s="81" t="s">
        <v>529</v>
      </c>
      <c r="AN683" s="81" t="s">
        <v>1139</v>
      </c>
      <c r="AO683" s="81">
        <v>1027</v>
      </c>
      <c r="AQ683" s="81" t="s">
        <v>753</v>
      </c>
      <c r="AR683" s="81" t="s">
        <v>754</v>
      </c>
      <c r="AS683" s="81">
        <v>12</v>
      </c>
      <c r="AT683" s="81" t="s">
        <v>436</v>
      </c>
      <c r="AU683" s="81" t="s">
        <v>1091</v>
      </c>
      <c r="AV683" s="81">
        <v>1332</v>
      </c>
      <c r="AX683" s="81" t="s">
        <v>770</v>
      </c>
      <c r="AY683" s="81" t="s">
        <v>771</v>
      </c>
      <c r="AZ683" s="81">
        <v>4</v>
      </c>
      <c r="BA683" s="81" t="s">
        <v>436</v>
      </c>
      <c r="BB683" s="81" t="s">
        <v>1764</v>
      </c>
      <c r="BC683" s="81">
        <v>1435</v>
      </c>
      <c r="BE683" s="81" t="s">
        <v>873</v>
      </c>
      <c r="BF683" s="81" t="s">
        <v>874</v>
      </c>
      <c r="BG683" s="81">
        <v>8</v>
      </c>
      <c r="BH683" s="81" t="s">
        <v>529</v>
      </c>
      <c r="BI683" s="81" t="s">
        <v>1141</v>
      </c>
      <c r="BJ683" s="81">
        <v>1212</v>
      </c>
      <c r="BL683" s="81" t="s">
        <v>818</v>
      </c>
      <c r="BM683" s="81" t="s">
        <v>819</v>
      </c>
      <c r="BN683" s="81">
        <v>6</v>
      </c>
      <c r="BO683" s="81" t="s">
        <v>529</v>
      </c>
      <c r="BP683" s="81" t="s">
        <v>1129</v>
      </c>
      <c r="BQ683" s="81">
        <v>1028</v>
      </c>
      <c r="BS683" s="81" t="s">
        <v>946</v>
      </c>
      <c r="BT683" s="81" t="s">
        <v>947</v>
      </c>
      <c r="BU683" s="81">
        <v>12</v>
      </c>
      <c r="BV683" s="81" t="s">
        <v>436</v>
      </c>
      <c r="BW683" s="81" t="s">
        <v>2053</v>
      </c>
      <c r="BX683" s="81">
        <v>1553</v>
      </c>
      <c r="BZ683" s="81" t="s">
        <v>1026</v>
      </c>
      <c r="CA683" s="81" t="s">
        <v>1027</v>
      </c>
      <c r="CB683" s="81">
        <v>12</v>
      </c>
      <c r="CC683" s="81" t="s">
        <v>436</v>
      </c>
      <c r="CD683" s="81" t="s">
        <v>2327</v>
      </c>
      <c r="CE683" s="81">
        <v>1515</v>
      </c>
      <c r="CG683" s="81" t="s">
        <v>845</v>
      </c>
      <c r="CH683" s="81" t="s">
        <v>846</v>
      </c>
      <c r="CI683" s="81">
        <v>4</v>
      </c>
      <c r="CJ683" s="81" t="s">
        <v>436</v>
      </c>
      <c r="CK683" s="81" t="s">
        <v>2327</v>
      </c>
      <c r="CL683" s="81">
        <v>1515</v>
      </c>
      <c r="CN683" s="81" t="s">
        <v>849</v>
      </c>
      <c r="CO683" s="81" t="s">
        <v>850</v>
      </c>
      <c r="CP683" s="81">
        <v>4</v>
      </c>
      <c r="CQ683" s="81" t="s">
        <v>529</v>
      </c>
      <c r="CR683" s="81" t="s">
        <v>1100</v>
      </c>
      <c r="CS683" s="81">
        <v>1027</v>
      </c>
      <c r="CU683" s="136" t="s">
        <v>2386</v>
      </c>
      <c r="CV683" s="136" t="s">
        <v>817</v>
      </c>
      <c r="CW683" s="137">
        <v>4</v>
      </c>
      <c r="CX683" s="136" t="s">
        <v>436</v>
      </c>
      <c r="CY683" s="136" t="s">
        <v>1758</v>
      </c>
      <c r="CZ683" s="138">
        <v>1492</v>
      </c>
      <c r="DB683" s="136" t="s">
        <v>733</v>
      </c>
      <c r="DC683" s="136" t="s">
        <v>734</v>
      </c>
      <c r="DD683" s="137">
        <v>8</v>
      </c>
      <c r="DE683" s="136" t="s">
        <v>529</v>
      </c>
      <c r="DF683" s="136" t="s">
        <v>1873</v>
      </c>
      <c r="DG683" s="144">
        <v>1126</v>
      </c>
      <c r="DI683" s="136" t="s">
        <v>820</v>
      </c>
      <c r="DJ683" s="136" t="s">
        <v>821</v>
      </c>
      <c r="DK683" s="137">
        <v>36</v>
      </c>
      <c r="DL683" s="136" t="s">
        <v>1173</v>
      </c>
      <c r="DM683" s="136" t="s">
        <v>1174</v>
      </c>
      <c r="DN683" s="144">
        <v>0</v>
      </c>
    </row>
    <row r="684" spans="1:118" x14ac:dyDescent="0.25">
      <c r="A684" s="81" t="s">
        <v>948</v>
      </c>
      <c r="B684" s="81" t="s">
        <v>985</v>
      </c>
      <c r="C684" s="81">
        <v>4</v>
      </c>
      <c r="D684" s="81" t="s">
        <v>436</v>
      </c>
      <c r="E684" s="81" t="s">
        <v>1804</v>
      </c>
      <c r="F684" s="81">
        <v>1192</v>
      </c>
      <c r="H684" s="81" t="s">
        <v>765</v>
      </c>
      <c r="I684" s="81" t="s">
        <v>766</v>
      </c>
      <c r="J684" s="81">
        <v>4</v>
      </c>
      <c r="K684" s="81" t="s">
        <v>529</v>
      </c>
      <c r="L684" s="81" t="s">
        <v>1133</v>
      </c>
      <c r="M684" s="81">
        <v>1023</v>
      </c>
      <c r="O684" s="81" t="s">
        <v>840</v>
      </c>
      <c r="P684" s="81" t="s">
        <v>841</v>
      </c>
      <c r="Q684" s="81">
        <v>1</v>
      </c>
      <c r="R684" s="81" t="s">
        <v>1768</v>
      </c>
      <c r="S684" s="81" t="s">
        <v>1212</v>
      </c>
      <c r="T684" s="81">
        <v>1013</v>
      </c>
      <c r="V684" s="81" t="s">
        <v>2319</v>
      </c>
      <c r="W684" s="81" t="s">
        <v>844</v>
      </c>
      <c r="X684" s="81">
        <v>2</v>
      </c>
      <c r="Y684" s="81" t="s">
        <v>529</v>
      </c>
      <c r="Z684" s="81" t="s">
        <v>1194</v>
      </c>
      <c r="AA684" s="81">
        <v>1021</v>
      </c>
      <c r="AC684" s="81" t="s">
        <v>2230</v>
      </c>
      <c r="AD684" s="81" t="s">
        <v>866</v>
      </c>
      <c r="AE684" s="81">
        <v>12</v>
      </c>
      <c r="AF684" s="81" t="s">
        <v>436</v>
      </c>
      <c r="AG684" s="81" t="s">
        <v>1724</v>
      </c>
      <c r="AH684" s="81">
        <v>1137</v>
      </c>
      <c r="AJ684" s="81" t="s">
        <v>864</v>
      </c>
      <c r="AK684" s="81" t="s">
        <v>865</v>
      </c>
      <c r="AL684" s="81">
        <v>12</v>
      </c>
      <c r="AM684" s="81" t="s">
        <v>529</v>
      </c>
      <c r="AN684" s="81" t="s">
        <v>1139</v>
      </c>
      <c r="AO684" s="81">
        <v>1027</v>
      </c>
      <c r="AQ684" s="81" t="s">
        <v>810</v>
      </c>
      <c r="AR684" s="81" t="s">
        <v>811</v>
      </c>
      <c r="AS684" s="81">
        <v>6</v>
      </c>
      <c r="AT684" s="81" t="s">
        <v>436</v>
      </c>
      <c r="AU684" s="81" t="s">
        <v>1091</v>
      </c>
      <c r="AV684" s="81">
        <v>1332</v>
      </c>
      <c r="AX684" s="81" t="s">
        <v>770</v>
      </c>
      <c r="AY684" s="81" t="s">
        <v>771</v>
      </c>
      <c r="AZ684" s="81">
        <v>4</v>
      </c>
      <c r="BA684" s="81" t="s">
        <v>529</v>
      </c>
      <c r="BB684" s="81" t="s">
        <v>1131</v>
      </c>
      <c r="BC684" s="81">
        <v>1509</v>
      </c>
      <c r="BE684" s="81" t="s">
        <v>770</v>
      </c>
      <c r="BF684" s="81" t="s">
        <v>771</v>
      </c>
      <c r="BG684" s="81">
        <v>7</v>
      </c>
      <c r="BH684" s="81" t="s">
        <v>529</v>
      </c>
      <c r="BI684" s="81" t="s">
        <v>1141</v>
      </c>
      <c r="BJ684" s="81">
        <v>1212</v>
      </c>
      <c r="BL684" s="81" t="s">
        <v>849</v>
      </c>
      <c r="BM684" s="81" t="s">
        <v>850</v>
      </c>
      <c r="BN684" s="81">
        <v>4</v>
      </c>
      <c r="BO684" s="81" t="s">
        <v>437</v>
      </c>
      <c r="BP684" s="81" t="s">
        <v>1186</v>
      </c>
      <c r="BQ684" s="81">
        <v>1043</v>
      </c>
      <c r="BS684" s="81" t="s">
        <v>924</v>
      </c>
      <c r="BT684" s="81" t="s">
        <v>925</v>
      </c>
      <c r="BU684" s="81">
        <v>12</v>
      </c>
      <c r="BV684" s="81" t="s">
        <v>436</v>
      </c>
      <c r="BW684" s="81" t="s">
        <v>2053</v>
      </c>
      <c r="BX684" s="81">
        <v>1553</v>
      </c>
      <c r="BZ684" s="81" t="s">
        <v>816</v>
      </c>
      <c r="CA684" s="81" t="s">
        <v>817</v>
      </c>
      <c r="CB684" s="81">
        <v>10</v>
      </c>
      <c r="CC684" s="81" t="s">
        <v>436</v>
      </c>
      <c r="CD684" s="81" t="s">
        <v>2327</v>
      </c>
      <c r="CE684" s="81">
        <v>1515</v>
      </c>
      <c r="CG684" s="81" t="s">
        <v>768</v>
      </c>
      <c r="CH684" s="81" t="s">
        <v>769</v>
      </c>
      <c r="CI684" s="81">
        <v>6</v>
      </c>
      <c r="CJ684" s="81" t="s">
        <v>436</v>
      </c>
      <c r="CK684" s="81" t="s">
        <v>2327</v>
      </c>
      <c r="CL684" s="81">
        <v>1515</v>
      </c>
      <c r="CN684" s="81" t="s">
        <v>932</v>
      </c>
      <c r="CO684" s="81" t="s">
        <v>933</v>
      </c>
      <c r="CP684" s="81">
        <v>4</v>
      </c>
      <c r="CQ684" s="81" t="s">
        <v>529</v>
      </c>
      <c r="CR684" s="81" t="s">
        <v>1100</v>
      </c>
      <c r="CS684" s="81">
        <v>1027</v>
      </c>
      <c r="CU684" s="136" t="s">
        <v>2388</v>
      </c>
      <c r="CV684" s="136" t="s">
        <v>865</v>
      </c>
      <c r="CW684" s="137">
        <v>4</v>
      </c>
      <c r="CX684" s="136" t="s">
        <v>436</v>
      </c>
      <c r="CY684" s="136" t="s">
        <v>1758</v>
      </c>
      <c r="CZ684" s="138">
        <v>1492</v>
      </c>
      <c r="DB684" s="136" t="s">
        <v>733</v>
      </c>
      <c r="DC684" s="136" t="s">
        <v>734</v>
      </c>
      <c r="DD684" s="137">
        <v>4</v>
      </c>
      <c r="DE684" s="136" t="s">
        <v>436</v>
      </c>
      <c r="DF684" s="136" t="s">
        <v>1696</v>
      </c>
      <c r="DG684" s="144">
        <v>1390</v>
      </c>
      <c r="DI684" s="136" t="s">
        <v>820</v>
      </c>
      <c r="DJ684" s="136" t="s">
        <v>821</v>
      </c>
      <c r="DK684" s="137">
        <v>60</v>
      </c>
      <c r="DL684" s="136" t="s">
        <v>2152</v>
      </c>
      <c r="DM684" s="136" t="s">
        <v>2364</v>
      </c>
      <c r="DN684" s="144">
        <v>1593</v>
      </c>
    </row>
    <row r="685" spans="1:118" x14ac:dyDescent="0.25">
      <c r="A685" s="81" t="s">
        <v>743</v>
      </c>
      <c r="B685" s="81" t="s">
        <v>744</v>
      </c>
      <c r="C685" s="81">
        <v>12</v>
      </c>
      <c r="D685" s="81" t="s">
        <v>436</v>
      </c>
      <c r="E685" s="81" t="s">
        <v>1804</v>
      </c>
      <c r="F685" s="81">
        <v>1192</v>
      </c>
      <c r="H685" s="81" t="s">
        <v>954</v>
      </c>
      <c r="I685" s="81" t="s">
        <v>955</v>
      </c>
      <c r="J685" s="81">
        <v>4</v>
      </c>
      <c r="K685" s="81" t="s">
        <v>529</v>
      </c>
      <c r="L685" s="81" t="s">
        <v>1133</v>
      </c>
      <c r="M685" s="81">
        <v>1023</v>
      </c>
      <c r="O685" s="81" t="s">
        <v>759</v>
      </c>
      <c r="P685" s="81" t="s">
        <v>760</v>
      </c>
      <c r="Q685" s="81">
        <v>2</v>
      </c>
      <c r="R685" s="81" t="s">
        <v>1768</v>
      </c>
      <c r="S685" s="81" t="s">
        <v>1212</v>
      </c>
      <c r="T685" s="81">
        <v>1013</v>
      </c>
      <c r="V685" s="81" t="s">
        <v>858</v>
      </c>
      <c r="W685" s="81" t="s">
        <v>859</v>
      </c>
      <c r="X685" s="81">
        <v>2</v>
      </c>
      <c r="Y685" s="81" t="s">
        <v>529</v>
      </c>
      <c r="Z685" s="81" t="s">
        <v>1194</v>
      </c>
      <c r="AA685" s="81">
        <v>1021</v>
      </c>
      <c r="AC685" s="81" t="s">
        <v>2230</v>
      </c>
      <c r="AD685" s="81" t="s">
        <v>866</v>
      </c>
      <c r="AE685" s="81">
        <v>12</v>
      </c>
      <c r="AF685" s="81" t="s">
        <v>436</v>
      </c>
      <c r="AG685" s="81" t="s">
        <v>1179</v>
      </c>
      <c r="AH685" s="81">
        <v>1195</v>
      </c>
      <c r="AJ685" s="81" t="s">
        <v>729</v>
      </c>
      <c r="AK685" s="81" t="s">
        <v>730</v>
      </c>
      <c r="AL685" s="81">
        <v>8</v>
      </c>
      <c r="AM685" s="81" t="s">
        <v>529</v>
      </c>
      <c r="AN685" s="81" t="s">
        <v>1139</v>
      </c>
      <c r="AO685" s="81">
        <v>1027</v>
      </c>
      <c r="AQ685" s="81" t="s">
        <v>867</v>
      </c>
      <c r="AR685" s="81" t="s">
        <v>868</v>
      </c>
      <c r="AS685" s="81">
        <v>6</v>
      </c>
      <c r="AT685" s="81" t="s">
        <v>436</v>
      </c>
      <c r="AU685" s="81" t="s">
        <v>1091</v>
      </c>
      <c r="AV685" s="81">
        <v>1332</v>
      </c>
      <c r="AX685" s="81" t="s">
        <v>770</v>
      </c>
      <c r="AY685" s="81" t="s">
        <v>771</v>
      </c>
      <c r="AZ685" s="81">
        <v>4</v>
      </c>
      <c r="BA685" s="81" t="s">
        <v>436</v>
      </c>
      <c r="BB685" s="81" t="s">
        <v>1124</v>
      </c>
      <c r="BC685" s="81">
        <v>1013</v>
      </c>
      <c r="BE685" s="81" t="s">
        <v>812</v>
      </c>
      <c r="BF685" s="81" t="s">
        <v>813</v>
      </c>
      <c r="BG685" s="81">
        <v>4</v>
      </c>
      <c r="BH685" s="81" t="s">
        <v>529</v>
      </c>
      <c r="BI685" s="81" t="s">
        <v>1141</v>
      </c>
      <c r="BJ685" s="81">
        <v>1212</v>
      </c>
      <c r="BL685" s="81" t="s">
        <v>772</v>
      </c>
      <c r="BM685" s="81" t="s">
        <v>773</v>
      </c>
      <c r="BN685" s="81">
        <v>4</v>
      </c>
      <c r="BO685" s="81" t="s">
        <v>437</v>
      </c>
      <c r="BP685" s="81" t="s">
        <v>1186</v>
      </c>
      <c r="BQ685" s="81">
        <v>1043</v>
      </c>
      <c r="BS685" s="81" t="s">
        <v>895</v>
      </c>
      <c r="BT685" s="81" t="s">
        <v>896</v>
      </c>
      <c r="BU685" s="81">
        <v>12</v>
      </c>
      <c r="BV685" s="81" t="s">
        <v>529</v>
      </c>
      <c r="BW685" s="81" t="s">
        <v>1756</v>
      </c>
      <c r="BX685" s="81">
        <v>1037</v>
      </c>
      <c r="BZ685" s="81" t="s">
        <v>864</v>
      </c>
      <c r="CA685" s="81" t="s">
        <v>865</v>
      </c>
      <c r="CB685" s="81">
        <v>4</v>
      </c>
      <c r="CC685" s="81" t="s">
        <v>436</v>
      </c>
      <c r="CD685" s="81" t="s">
        <v>2327</v>
      </c>
      <c r="CE685" s="81">
        <v>1515</v>
      </c>
      <c r="CG685" s="81" t="s">
        <v>772</v>
      </c>
      <c r="CH685" s="81" t="s">
        <v>773</v>
      </c>
      <c r="CI685" s="81">
        <v>4</v>
      </c>
      <c r="CJ685" s="81" t="s">
        <v>436</v>
      </c>
      <c r="CK685" s="81" t="s">
        <v>2327</v>
      </c>
      <c r="CL685" s="81">
        <v>1515</v>
      </c>
      <c r="CN685" s="81" t="s">
        <v>948</v>
      </c>
      <c r="CO685" s="81" t="s">
        <v>949</v>
      </c>
      <c r="CP685" s="81">
        <v>4</v>
      </c>
      <c r="CQ685" s="81" t="s">
        <v>529</v>
      </c>
      <c r="CR685" s="81" t="s">
        <v>1139</v>
      </c>
      <c r="CS685" s="81">
        <v>1027</v>
      </c>
      <c r="CU685" s="136" t="s">
        <v>906</v>
      </c>
      <c r="CV685" s="136" t="s">
        <v>907</v>
      </c>
      <c r="CW685" s="137">
        <v>2</v>
      </c>
      <c r="CX685" s="136" t="s">
        <v>436</v>
      </c>
      <c r="CY685" s="136" t="s">
        <v>1758</v>
      </c>
      <c r="CZ685" s="138">
        <v>1492</v>
      </c>
      <c r="DB685" s="136" t="s">
        <v>733</v>
      </c>
      <c r="DC685" s="136" t="s">
        <v>734</v>
      </c>
      <c r="DD685" s="137">
        <v>10</v>
      </c>
      <c r="DE685" s="136" t="s">
        <v>436</v>
      </c>
      <c r="DF685" s="136" t="s">
        <v>2406</v>
      </c>
      <c r="DG685" s="144">
        <v>1529</v>
      </c>
      <c r="DI685" s="136" t="s">
        <v>820</v>
      </c>
      <c r="DJ685" s="136" t="s">
        <v>821</v>
      </c>
      <c r="DK685" s="137">
        <v>8</v>
      </c>
      <c r="DL685" s="136" t="s">
        <v>529</v>
      </c>
      <c r="DM685" s="136" t="s">
        <v>1100</v>
      </c>
      <c r="DN685" s="144">
        <v>1027</v>
      </c>
    </row>
    <row r="686" spans="1:118" x14ac:dyDescent="0.25">
      <c r="A686" s="81" t="s">
        <v>924</v>
      </c>
      <c r="B686" s="81" t="s">
        <v>925</v>
      </c>
      <c r="C686" s="81">
        <v>12</v>
      </c>
      <c r="D686" s="81" t="s">
        <v>436</v>
      </c>
      <c r="E686" s="81" t="s">
        <v>1804</v>
      </c>
      <c r="F686" s="81">
        <v>1192</v>
      </c>
      <c r="H686" s="81" t="s">
        <v>776</v>
      </c>
      <c r="I686" s="81" t="s">
        <v>777</v>
      </c>
      <c r="J686" s="81">
        <v>4</v>
      </c>
      <c r="K686" s="81" t="s">
        <v>529</v>
      </c>
      <c r="L686" s="81" t="s">
        <v>1133</v>
      </c>
      <c r="M686" s="81">
        <v>1023</v>
      </c>
      <c r="O686" s="81" t="s">
        <v>950</v>
      </c>
      <c r="P686" s="81" t="s">
        <v>951</v>
      </c>
      <c r="Q686" s="81">
        <v>1</v>
      </c>
      <c r="R686" s="81" t="s">
        <v>1768</v>
      </c>
      <c r="S686" s="81" t="s">
        <v>1212</v>
      </c>
      <c r="T686" s="81">
        <v>1013</v>
      </c>
      <c r="V686" s="81" t="s">
        <v>810</v>
      </c>
      <c r="W686" s="81" t="s">
        <v>811</v>
      </c>
      <c r="X686" s="81">
        <v>6</v>
      </c>
      <c r="Y686" s="81" t="s">
        <v>529</v>
      </c>
      <c r="Z686" s="81" t="s">
        <v>1194</v>
      </c>
      <c r="AA686" s="81">
        <v>1021</v>
      </c>
      <c r="AC686" s="81" t="s">
        <v>770</v>
      </c>
      <c r="AD686" s="81" t="s">
        <v>771</v>
      </c>
      <c r="AE686" s="81">
        <v>4</v>
      </c>
      <c r="AF686" s="81" t="s">
        <v>529</v>
      </c>
      <c r="AG686" s="81" t="s">
        <v>1681</v>
      </c>
      <c r="AH686" s="81">
        <v>1327</v>
      </c>
      <c r="AJ686" s="81" t="s">
        <v>745</v>
      </c>
      <c r="AK686" s="81" t="s">
        <v>746</v>
      </c>
      <c r="AL686" s="81">
        <v>24</v>
      </c>
      <c r="AM686" s="81" t="s">
        <v>529</v>
      </c>
      <c r="AN686" s="81" t="s">
        <v>1139</v>
      </c>
      <c r="AO686" s="81">
        <v>1027</v>
      </c>
      <c r="AQ686" s="81" t="s">
        <v>887</v>
      </c>
      <c r="AR686" s="81" t="s">
        <v>888</v>
      </c>
      <c r="AS686" s="81">
        <v>6</v>
      </c>
      <c r="AT686" s="81" t="s">
        <v>436</v>
      </c>
      <c r="AU686" s="81" t="s">
        <v>1091</v>
      </c>
      <c r="AV686" s="81">
        <v>1332</v>
      </c>
      <c r="AX686" s="81" t="s">
        <v>770</v>
      </c>
      <c r="AY686" s="81" t="s">
        <v>771</v>
      </c>
      <c r="AZ686" s="81">
        <v>8</v>
      </c>
      <c r="BA686" s="81" t="s">
        <v>529</v>
      </c>
      <c r="BB686" s="81" t="s">
        <v>1175</v>
      </c>
      <c r="BC686" s="81">
        <v>1027</v>
      </c>
      <c r="BE686" s="81" t="s">
        <v>849</v>
      </c>
      <c r="BF686" s="81" t="s">
        <v>850</v>
      </c>
      <c r="BG686" s="81">
        <v>4</v>
      </c>
      <c r="BH686" s="81" t="s">
        <v>529</v>
      </c>
      <c r="BI686" s="81" t="s">
        <v>1141</v>
      </c>
      <c r="BJ686" s="81">
        <v>1212</v>
      </c>
      <c r="BL686" s="81" t="s">
        <v>765</v>
      </c>
      <c r="BM686" s="81" t="s">
        <v>766</v>
      </c>
      <c r="BN686" s="81">
        <v>4</v>
      </c>
      <c r="BO686" s="81" t="s">
        <v>436</v>
      </c>
      <c r="BP686" s="81" t="s">
        <v>2175</v>
      </c>
      <c r="BQ686" s="81">
        <v>1577</v>
      </c>
      <c r="BS686" s="81" t="s">
        <v>852</v>
      </c>
      <c r="BT686" s="81" t="s">
        <v>853</v>
      </c>
      <c r="BU686" s="81">
        <v>12</v>
      </c>
      <c r="BV686" s="81" t="s">
        <v>529</v>
      </c>
      <c r="BW686" s="81" t="s">
        <v>1214</v>
      </c>
      <c r="BX686" s="81">
        <v>1209</v>
      </c>
      <c r="BZ686" s="81" t="s">
        <v>729</v>
      </c>
      <c r="CA686" s="81" t="s">
        <v>730</v>
      </c>
      <c r="CB686" s="81">
        <v>4</v>
      </c>
      <c r="CC686" s="81" t="s">
        <v>436</v>
      </c>
      <c r="CD686" s="81" t="s">
        <v>2327</v>
      </c>
      <c r="CE686" s="81">
        <v>1515</v>
      </c>
      <c r="CG686" s="81" t="s">
        <v>948</v>
      </c>
      <c r="CH686" s="81" t="s">
        <v>949</v>
      </c>
      <c r="CI686" s="81">
        <v>4</v>
      </c>
      <c r="CJ686" s="81" t="s">
        <v>436</v>
      </c>
      <c r="CK686" s="81" t="s">
        <v>2327</v>
      </c>
      <c r="CL686" s="81">
        <v>1515</v>
      </c>
      <c r="CN686" s="81" t="s">
        <v>2260</v>
      </c>
      <c r="CO686" s="81" t="s">
        <v>2304</v>
      </c>
      <c r="CP686" s="81">
        <v>4</v>
      </c>
      <c r="CQ686" s="81" t="s">
        <v>529</v>
      </c>
      <c r="CR686" s="81" t="s">
        <v>1100</v>
      </c>
      <c r="CS686" s="81">
        <v>1027</v>
      </c>
      <c r="CU686" s="136" t="s">
        <v>893</v>
      </c>
      <c r="CV686" s="136" t="s">
        <v>894</v>
      </c>
      <c r="CW686" s="137">
        <v>12</v>
      </c>
      <c r="CX686" s="136" t="s">
        <v>437</v>
      </c>
      <c r="CY686" s="136" t="s">
        <v>2169</v>
      </c>
      <c r="CZ686" s="138">
        <v>1565</v>
      </c>
      <c r="DB686" s="136" t="s">
        <v>733</v>
      </c>
      <c r="DC686" s="136" t="s">
        <v>734</v>
      </c>
      <c r="DD686" s="137">
        <v>8</v>
      </c>
      <c r="DE686" s="136" t="s">
        <v>436</v>
      </c>
      <c r="DF686" s="136" t="s">
        <v>2409</v>
      </c>
      <c r="DG686" s="144">
        <v>1013</v>
      </c>
      <c r="DI686" s="136" t="s">
        <v>820</v>
      </c>
      <c r="DJ686" s="136" t="s">
        <v>821</v>
      </c>
      <c r="DK686" s="137">
        <v>48</v>
      </c>
      <c r="DL686" s="136" t="s">
        <v>436</v>
      </c>
      <c r="DM686" s="136" t="s">
        <v>1195</v>
      </c>
      <c r="DN686" s="144">
        <v>1237</v>
      </c>
    </row>
    <row r="687" spans="1:118" x14ac:dyDescent="0.25">
      <c r="A687" s="81" t="s">
        <v>745</v>
      </c>
      <c r="B687" s="81" t="s">
        <v>746</v>
      </c>
      <c r="C687" s="81">
        <v>12</v>
      </c>
      <c r="D687" s="81" t="s">
        <v>436</v>
      </c>
      <c r="E687" s="81" t="s">
        <v>1804</v>
      </c>
      <c r="F687" s="81">
        <v>1192</v>
      </c>
      <c r="H687" s="81" t="s">
        <v>770</v>
      </c>
      <c r="I687" s="81" t="s">
        <v>771</v>
      </c>
      <c r="J687" s="81">
        <v>4</v>
      </c>
      <c r="K687" s="81" t="s">
        <v>529</v>
      </c>
      <c r="L687" s="81" t="s">
        <v>1133</v>
      </c>
      <c r="M687" s="81">
        <v>1023</v>
      </c>
      <c r="O687" s="81" t="s">
        <v>869</v>
      </c>
      <c r="P687" s="81" t="s">
        <v>870</v>
      </c>
      <c r="Q687" s="81">
        <v>12</v>
      </c>
      <c r="R687" s="81" t="s">
        <v>1768</v>
      </c>
      <c r="S687" s="81" t="s">
        <v>1212</v>
      </c>
      <c r="T687" s="81">
        <v>1013</v>
      </c>
      <c r="V687" s="81" t="s">
        <v>826</v>
      </c>
      <c r="W687" s="81" t="s">
        <v>827</v>
      </c>
      <c r="X687" s="81">
        <v>20</v>
      </c>
      <c r="Y687" s="81" t="s">
        <v>529</v>
      </c>
      <c r="Z687" s="81" t="s">
        <v>1194</v>
      </c>
      <c r="AA687" s="81">
        <v>1021</v>
      </c>
      <c r="AC687" s="81" t="s">
        <v>2321</v>
      </c>
      <c r="AD687" s="81" t="s">
        <v>901</v>
      </c>
      <c r="AE687" s="81">
        <v>4</v>
      </c>
      <c r="AF687" s="81" t="s">
        <v>529</v>
      </c>
      <c r="AG687" s="81" t="s">
        <v>1157</v>
      </c>
      <c r="AH687" s="81">
        <v>1399</v>
      </c>
      <c r="AJ687" s="81" t="s">
        <v>820</v>
      </c>
      <c r="AK687" s="81" t="s">
        <v>821</v>
      </c>
      <c r="AL687" s="81">
        <v>4</v>
      </c>
      <c r="AM687" s="81" t="s">
        <v>436</v>
      </c>
      <c r="AN687" s="81" t="s">
        <v>1140</v>
      </c>
      <c r="AO687" s="81">
        <v>1036</v>
      </c>
      <c r="AQ687" s="81" t="s">
        <v>810</v>
      </c>
      <c r="AR687" s="81" t="s">
        <v>811</v>
      </c>
      <c r="AS687" s="81">
        <v>6</v>
      </c>
      <c r="AT687" s="81" t="s">
        <v>436</v>
      </c>
      <c r="AU687" s="81" t="s">
        <v>1748</v>
      </c>
      <c r="AV687" s="81">
        <v>1524</v>
      </c>
      <c r="AX687" s="81" t="s">
        <v>770</v>
      </c>
      <c r="AY687" s="81" t="s">
        <v>771</v>
      </c>
      <c r="AZ687" s="81">
        <v>4</v>
      </c>
      <c r="BA687" s="81" t="s">
        <v>529</v>
      </c>
      <c r="BB687" s="81" t="s">
        <v>1157</v>
      </c>
      <c r="BC687" s="81">
        <v>1399</v>
      </c>
      <c r="BE687" s="81" t="s">
        <v>743</v>
      </c>
      <c r="BF687" s="81" t="s">
        <v>744</v>
      </c>
      <c r="BG687" s="81">
        <v>12</v>
      </c>
      <c r="BH687" s="81" t="s">
        <v>529</v>
      </c>
      <c r="BI687" s="81" t="s">
        <v>1141</v>
      </c>
      <c r="BJ687" s="81">
        <v>1212</v>
      </c>
      <c r="BL687" s="81" t="s">
        <v>729</v>
      </c>
      <c r="BM687" s="81" t="s">
        <v>730</v>
      </c>
      <c r="BN687" s="81">
        <v>2</v>
      </c>
      <c r="BO687" s="81" t="s">
        <v>436</v>
      </c>
      <c r="BP687" s="81" t="s">
        <v>1156</v>
      </c>
      <c r="BQ687" s="81">
        <v>1070</v>
      </c>
      <c r="BS687" s="81" t="s">
        <v>852</v>
      </c>
      <c r="BT687" s="81" t="s">
        <v>853</v>
      </c>
      <c r="BU687" s="81">
        <v>12</v>
      </c>
      <c r="BV687" s="81" t="s">
        <v>529</v>
      </c>
      <c r="BW687" s="81" t="s">
        <v>1112</v>
      </c>
      <c r="BX687" s="81">
        <v>1039</v>
      </c>
      <c r="BZ687" s="81" t="s">
        <v>852</v>
      </c>
      <c r="CA687" s="81" t="s">
        <v>853</v>
      </c>
      <c r="CB687" s="81">
        <v>36</v>
      </c>
      <c r="CC687" s="81" t="s">
        <v>436</v>
      </c>
      <c r="CD687" s="81" t="s">
        <v>2327</v>
      </c>
      <c r="CE687" s="81">
        <v>1515</v>
      </c>
      <c r="CG687" s="81" t="s">
        <v>816</v>
      </c>
      <c r="CH687" s="81" t="s">
        <v>817</v>
      </c>
      <c r="CI687" s="81">
        <v>6</v>
      </c>
      <c r="CJ687" s="81" t="s">
        <v>436</v>
      </c>
      <c r="CK687" s="81" t="s">
        <v>2327</v>
      </c>
      <c r="CL687" s="81">
        <v>1515</v>
      </c>
      <c r="CN687" s="81" t="s">
        <v>765</v>
      </c>
      <c r="CO687" s="81" t="s">
        <v>766</v>
      </c>
      <c r="CP687" s="81">
        <v>4</v>
      </c>
      <c r="CQ687" s="81" t="s">
        <v>529</v>
      </c>
      <c r="CR687" s="81" t="s">
        <v>1104</v>
      </c>
      <c r="CS687" s="81">
        <v>1037</v>
      </c>
      <c r="CU687" s="136" t="s">
        <v>873</v>
      </c>
      <c r="CV687" s="136" t="s">
        <v>874</v>
      </c>
      <c r="CW687" s="137">
        <v>4</v>
      </c>
      <c r="CX687" s="136" t="s">
        <v>437</v>
      </c>
      <c r="CY687" s="136" t="s">
        <v>1733</v>
      </c>
      <c r="CZ687" s="138">
        <v>1004</v>
      </c>
      <c r="DB687" s="136" t="s">
        <v>733</v>
      </c>
      <c r="DC687" s="136" t="s">
        <v>734</v>
      </c>
      <c r="DD687" s="137">
        <v>4</v>
      </c>
      <c r="DE687" s="136" t="s">
        <v>437</v>
      </c>
      <c r="DF687" s="136" t="s">
        <v>1094</v>
      </c>
      <c r="DG687" s="144">
        <v>1097</v>
      </c>
      <c r="DI687" s="136" t="s">
        <v>820</v>
      </c>
      <c r="DJ687" s="136" t="s">
        <v>821</v>
      </c>
      <c r="DK687" s="137">
        <v>12</v>
      </c>
      <c r="DL687" s="136" t="s">
        <v>436</v>
      </c>
      <c r="DM687" s="136" t="s">
        <v>1164</v>
      </c>
      <c r="DN687" s="144">
        <v>1121</v>
      </c>
    </row>
    <row r="688" spans="1:118" x14ac:dyDescent="0.25">
      <c r="A688" s="81" t="s">
        <v>904</v>
      </c>
      <c r="B688" s="81" t="s">
        <v>905</v>
      </c>
      <c r="C688" s="81">
        <v>2</v>
      </c>
      <c r="D688" s="81" t="s">
        <v>436</v>
      </c>
      <c r="E688" s="81" t="s">
        <v>1804</v>
      </c>
      <c r="F688" s="81">
        <v>1192</v>
      </c>
      <c r="H688" s="81" t="s">
        <v>816</v>
      </c>
      <c r="I688" s="81" t="s">
        <v>817</v>
      </c>
      <c r="J688" s="81">
        <v>8</v>
      </c>
      <c r="K688" s="81" t="s">
        <v>529</v>
      </c>
      <c r="L688" s="81" t="s">
        <v>1133</v>
      </c>
      <c r="M688" s="81">
        <v>1023</v>
      </c>
      <c r="O688" s="81" t="s">
        <v>808</v>
      </c>
      <c r="P688" s="81" t="s">
        <v>809</v>
      </c>
      <c r="Q688" s="81">
        <v>3</v>
      </c>
      <c r="R688" s="81" t="s">
        <v>1768</v>
      </c>
      <c r="S688" s="81" t="s">
        <v>1212</v>
      </c>
      <c r="T688" s="81">
        <v>1013</v>
      </c>
      <c r="V688" s="81" t="s">
        <v>772</v>
      </c>
      <c r="W688" s="81" t="s">
        <v>773</v>
      </c>
      <c r="X688" s="81">
        <v>4</v>
      </c>
      <c r="Y688" s="81" t="s">
        <v>529</v>
      </c>
      <c r="Z688" s="81" t="s">
        <v>1194</v>
      </c>
      <c r="AA688" s="81">
        <v>1021</v>
      </c>
      <c r="AC688" s="81" t="s">
        <v>830</v>
      </c>
      <c r="AD688" s="81" t="s">
        <v>831</v>
      </c>
      <c r="AE688" s="81">
        <v>1</v>
      </c>
      <c r="AF688" s="81" t="s">
        <v>529</v>
      </c>
      <c r="AG688" s="81" t="s">
        <v>1683</v>
      </c>
      <c r="AH688" s="81">
        <v>1463</v>
      </c>
      <c r="AJ688" s="81" t="s">
        <v>816</v>
      </c>
      <c r="AK688" s="81" t="s">
        <v>817</v>
      </c>
      <c r="AL688" s="81">
        <v>24</v>
      </c>
      <c r="AM688" s="81" t="s">
        <v>436</v>
      </c>
      <c r="AN688" s="81" t="s">
        <v>1140</v>
      </c>
      <c r="AO688" s="81">
        <v>1036</v>
      </c>
      <c r="AQ688" s="81" t="s">
        <v>753</v>
      </c>
      <c r="AR688" s="81" t="s">
        <v>754</v>
      </c>
      <c r="AS688" s="81">
        <v>12</v>
      </c>
      <c r="AT688" s="81" t="s">
        <v>436</v>
      </c>
      <c r="AU688" s="81" t="s">
        <v>1124</v>
      </c>
      <c r="AV688" s="81">
        <v>1013</v>
      </c>
      <c r="AX688" s="81" t="s">
        <v>770</v>
      </c>
      <c r="AY688" s="81" t="s">
        <v>771</v>
      </c>
      <c r="AZ688" s="81">
        <v>4</v>
      </c>
      <c r="BA688" s="81" t="s">
        <v>529</v>
      </c>
      <c r="BB688" s="81" t="s">
        <v>1169</v>
      </c>
      <c r="BC688" s="81">
        <v>1440</v>
      </c>
      <c r="BE688" s="81" t="s">
        <v>873</v>
      </c>
      <c r="BF688" s="81" t="s">
        <v>874</v>
      </c>
      <c r="BG688" s="81">
        <v>4</v>
      </c>
      <c r="BH688" s="81" t="s">
        <v>529</v>
      </c>
      <c r="BI688" s="81" t="s">
        <v>1807</v>
      </c>
      <c r="BJ688" s="81">
        <v>1510</v>
      </c>
      <c r="BL688" s="81" t="s">
        <v>733</v>
      </c>
      <c r="BM688" s="81" t="s">
        <v>734</v>
      </c>
      <c r="BN688" s="81">
        <v>6</v>
      </c>
      <c r="BO688" s="81" t="s">
        <v>529</v>
      </c>
      <c r="BP688" s="81" t="s">
        <v>1168</v>
      </c>
      <c r="BQ688" s="81">
        <v>1001</v>
      </c>
      <c r="BS688" s="81" t="s">
        <v>2323</v>
      </c>
      <c r="BT688" s="81" t="s">
        <v>851</v>
      </c>
      <c r="BU688" s="81">
        <v>2</v>
      </c>
      <c r="BV688" s="81" t="s">
        <v>436</v>
      </c>
      <c r="BW688" s="81" t="s">
        <v>1152</v>
      </c>
      <c r="BX688" s="81">
        <v>1013</v>
      </c>
      <c r="BZ688" s="81" t="s">
        <v>745</v>
      </c>
      <c r="CA688" s="81" t="s">
        <v>746</v>
      </c>
      <c r="CB688" s="81">
        <v>24</v>
      </c>
      <c r="CC688" s="81" t="s">
        <v>436</v>
      </c>
      <c r="CD688" s="81" t="s">
        <v>2327</v>
      </c>
      <c r="CE688" s="81">
        <v>1515</v>
      </c>
      <c r="CG688" s="81" t="s">
        <v>864</v>
      </c>
      <c r="CH688" s="81" t="s">
        <v>865</v>
      </c>
      <c r="CI688" s="81">
        <v>6</v>
      </c>
      <c r="CJ688" s="81" t="s">
        <v>436</v>
      </c>
      <c r="CK688" s="81" t="s">
        <v>2327</v>
      </c>
      <c r="CL688" s="81">
        <v>1515</v>
      </c>
      <c r="CN688" s="81" t="s">
        <v>880</v>
      </c>
      <c r="CO688" s="81" t="s">
        <v>881</v>
      </c>
      <c r="CP688" s="81">
        <v>4</v>
      </c>
      <c r="CQ688" s="81" t="s">
        <v>529</v>
      </c>
      <c r="CR688" s="81" t="s">
        <v>2225</v>
      </c>
      <c r="CS688" s="81">
        <v>1592</v>
      </c>
      <c r="CU688" s="136" t="s">
        <v>862</v>
      </c>
      <c r="CV688" s="136" t="s">
        <v>863</v>
      </c>
      <c r="CW688" s="137">
        <v>4</v>
      </c>
      <c r="CX688" s="136" t="s">
        <v>437</v>
      </c>
      <c r="CY688" s="136" t="s">
        <v>2103</v>
      </c>
      <c r="CZ688" s="138">
        <v>1506</v>
      </c>
      <c r="DB688" s="136" t="s">
        <v>733</v>
      </c>
      <c r="DC688" s="136" t="s">
        <v>734</v>
      </c>
      <c r="DD688" s="137">
        <v>4</v>
      </c>
      <c r="DE688" s="136" t="s">
        <v>436</v>
      </c>
      <c r="DF688" s="136" t="s">
        <v>1179</v>
      </c>
      <c r="DG688" s="144">
        <v>1195</v>
      </c>
      <c r="DI688" s="136" t="s">
        <v>820</v>
      </c>
      <c r="DJ688" s="136" t="s">
        <v>821</v>
      </c>
      <c r="DK688" s="137">
        <v>4</v>
      </c>
      <c r="DL688" s="136" t="s">
        <v>529</v>
      </c>
      <c r="DM688" s="136" t="s">
        <v>1157</v>
      </c>
      <c r="DN688" s="144">
        <v>1399</v>
      </c>
    </row>
    <row r="689" spans="1:118" x14ac:dyDescent="0.25">
      <c r="A689" s="81" t="s">
        <v>2319</v>
      </c>
      <c r="B689" s="81" t="s">
        <v>844</v>
      </c>
      <c r="C689" s="81">
        <v>2</v>
      </c>
      <c r="D689" s="81" t="s">
        <v>436</v>
      </c>
      <c r="E689" s="81" t="s">
        <v>1804</v>
      </c>
      <c r="F689" s="81">
        <v>1192</v>
      </c>
      <c r="H689" s="81" t="s">
        <v>864</v>
      </c>
      <c r="I689" s="81" t="s">
        <v>865</v>
      </c>
      <c r="J689" s="81">
        <v>8</v>
      </c>
      <c r="K689" s="81" t="s">
        <v>529</v>
      </c>
      <c r="L689" s="81" t="s">
        <v>1133</v>
      </c>
      <c r="M689" s="81">
        <v>1023</v>
      </c>
      <c r="O689" s="81" t="s">
        <v>743</v>
      </c>
      <c r="P689" s="81" t="s">
        <v>744</v>
      </c>
      <c r="Q689" s="81">
        <v>36</v>
      </c>
      <c r="R689" s="81" t="s">
        <v>1768</v>
      </c>
      <c r="S689" s="81" t="s">
        <v>1212</v>
      </c>
      <c r="T689" s="81">
        <v>1013</v>
      </c>
      <c r="V689" s="81" t="s">
        <v>954</v>
      </c>
      <c r="W689" s="81" t="s">
        <v>955</v>
      </c>
      <c r="X689" s="81">
        <v>2</v>
      </c>
      <c r="Y689" s="81" t="s">
        <v>529</v>
      </c>
      <c r="Z689" s="81" t="s">
        <v>1133</v>
      </c>
      <c r="AA689" s="81">
        <v>1023</v>
      </c>
      <c r="AC689" s="81" t="s">
        <v>849</v>
      </c>
      <c r="AD689" s="81" t="s">
        <v>850</v>
      </c>
      <c r="AE689" s="81">
        <v>1</v>
      </c>
      <c r="AF689" s="81" t="s">
        <v>529</v>
      </c>
      <c r="AG689" s="81" t="s">
        <v>1683</v>
      </c>
      <c r="AH689" s="81">
        <v>1463</v>
      </c>
      <c r="AJ689" s="81" t="s">
        <v>906</v>
      </c>
      <c r="AK689" s="81" t="s">
        <v>907</v>
      </c>
      <c r="AL689" s="81">
        <v>4</v>
      </c>
      <c r="AM689" s="81" t="s">
        <v>529</v>
      </c>
      <c r="AN689" s="81" t="s">
        <v>1128</v>
      </c>
      <c r="AO689" s="81">
        <v>1031</v>
      </c>
      <c r="AQ689" s="81" t="s">
        <v>757</v>
      </c>
      <c r="AR689" s="81" t="s">
        <v>758</v>
      </c>
      <c r="AS689" s="81">
        <v>12</v>
      </c>
      <c r="AT689" s="81" t="s">
        <v>436</v>
      </c>
      <c r="AU689" s="81" t="s">
        <v>1124</v>
      </c>
      <c r="AV689" s="81">
        <v>1013</v>
      </c>
      <c r="AX689" s="81" t="s">
        <v>770</v>
      </c>
      <c r="AY689" s="81" t="s">
        <v>771</v>
      </c>
      <c r="AZ689" s="81">
        <v>96</v>
      </c>
      <c r="BA689" s="81" t="s">
        <v>1173</v>
      </c>
      <c r="BB689" s="81" t="s">
        <v>1174</v>
      </c>
      <c r="BC689" s="81">
        <v>0</v>
      </c>
      <c r="BE689" s="81" t="s">
        <v>906</v>
      </c>
      <c r="BF689" s="81" t="s">
        <v>907</v>
      </c>
      <c r="BG689" s="81">
        <v>4</v>
      </c>
      <c r="BH689" s="81" t="s">
        <v>529</v>
      </c>
      <c r="BI689" s="81" t="s">
        <v>1807</v>
      </c>
      <c r="BJ689" s="81">
        <v>1510</v>
      </c>
      <c r="BL689" s="81" t="s">
        <v>887</v>
      </c>
      <c r="BM689" s="81" t="s">
        <v>888</v>
      </c>
      <c r="BN689" s="81">
        <v>12</v>
      </c>
      <c r="BO689" s="81" t="s">
        <v>529</v>
      </c>
      <c r="BP689" s="81" t="s">
        <v>1756</v>
      </c>
      <c r="BQ689" s="81">
        <v>1037</v>
      </c>
      <c r="BS689" s="81" t="s">
        <v>794</v>
      </c>
      <c r="BT689" s="81" t="s">
        <v>795</v>
      </c>
      <c r="BU689" s="81">
        <v>2</v>
      </c>
      <c r="BV689" s="81" t="s">
        <v>436</v>
      </c>
      <c r="BW689" s="81" t="s">
        <v>1152</v>
      </c>
      <c r="BX689" s="81">
        <v>1013</v>
      </c>
      <c r="BZ689" s="81" t="s">
        <v>832</v>
      </c>
      <c r="CA689" s="81" t="s">
        <v>833</v>
      </c>
      <c r="CB689" s="81">
        <v>4</v>
      </c>
      <c r="CC689" s="81" t="s">
        <v>529</v>
      </c>
      <c r="CD689" s="81" t="s">
        <v>1756</v>
      </c>
      <c r="CE689" s="81">
        <v>1037</v>
      </c>
      <c r="CG689" s="81" t="s">
        <v>739</v>
      </c>
      <c r="CH689" s="81" t="s">
        <v>740</v>
      </c>
      <c r="CI689" s="81">
        <v>4</v>
      </c>
      <c r="CJ689" s="81" t="s">
        <v>436</v>
      </c>
      <c r="CK689" s="81" t="s">
        <v>2327</v>
      </c>
      <c r="CL689" s="81">
        <v>1515</v>
      </c>
      <c r="CN689" s="81" t="s">
        <v>729</v>
      </c>
      <c r="CO689" s="81" t="s">
        <v>730</v>
      </c>
      <c r="CP689" s="81">
        <v>2</v>
      </c>
      <c r="CQ689" s="81" t="s">
        <v>529</v>
      </c>
      <c r="CR689" s="81" t="s">
        <v>2225</v>
      </c>
      <c r="CS689" s="81">
        <v>1592</v>
      </c>
      <c r="CU689" s="136" t="s">
        <v>860</v>
      </c>
      <c r="CV689" s="136" t="s">
        <v>861</v>
      </c>
      <c r="CW689" s="137">
        <v>4</v>
      </c>
      <c r="CX689" s="136" t="s">
        <v>529</v>
      </c>
      <c r="CY689" s="136" t="s">
        <v>1680</v>
      </c>
      <c r="CZ689" s="138">
        <v>1368</v>
      </c>
      <c r="DB689" s="136" t="s">
        <v>733</v>
      </c>
      <c r="DC689" s="136" t="s">
        <v>734</v>
      </c>
      <c r="DD689" s="137">
        <v>4</v>
      </c>
      <c r="DE689" s="136" t="s">
        <v>529</v>
      </c>
      <c r="DF689" s="136" t="s">
        <v>1150</v>
      </c>
      <c r="DG689" s="144">
        <v>1185</v>
      </c>
      <c r="DI689" s="136" t="s">
        <v>820</v>
      </c>
      <c r="DJ689" s="136" t="s">
        <v>821</v>
      </c>
      <c r="DK689" s="137">
        <v>4</v>
      </c>
      <c r="DL689" s="136" t="s">
        <v>529</v>
      </c>
      <c r="DM689" s="136" t="s">
        <v>1830</v>
      </c>
      <c r="DN689" s="144">
        <v>1028</v>
      </c>
    </row>
    <row r="690" spans="1:118" x14ac:dyDescent="0.25">
      <c r="A690" s="81" t="s">
        <v>856</v>
      </c>
      <c r="B690" s="81" t="s">
        <v>857</v>
      </c>
      <c r="C690" s="81">
        <v>2</v>
      </c>
      <c r="D690" s="81" t="s">
        <v>436</v>
      </c>
      <c r="E690" s="81" t="s">
        <v>1804</v>
      </c>
      <c r="F690" s="81">
        <v>1192</v>
      </c>
      <c r="H690" s="81" t="s">
        <v>832</v>
      </c>
      <c r="I690" s="81" t="s">
        <v>833</v>
      </c>
      <c r="J690" s="81">
        <v>4</v>
      </c>
      <c r="K690" s="81" t="s">
        <v>529</v>
      </c>
      <c r="L690" s="81" t="s">
        <v>1133</v>
      </c>
      <c r="M690" s="81">
        <v>1023</v>
      </c>
      <c r="O690" s="81" t="s">
        <v>1079</v>
      </c>
      <c r="P690" s="81" t="s">
        <v>1080</v>
      </c>
      <c r="Q690" s="81">
        <v>2</v>
      </c>
      <c r="R690" s="81" t="s">
        <v>1768</v>
      </c>
      <c r="S690" s="81" t="s">
        <v>1212</v>
      </c>
      <c r="T690" s="81">
        <v>1013</v>
      </c>
      <c r="V690" s="81" t="s">
        <v>2319</v>
      </c>
      <c r="W690" s="81" t="s">
        <v>844</v>
      </c>
      <c r="X690" s="81">
        <v>2</v>
      </c>
      <c r="Y690" s="81" t="s">
        <v>529</v>
      </c>
      <c r="Z690" s="81" t="s">
        <v>1833</v>
      </c>
      <c r="AA690" s="81">
        <v>1023</v>
      </c>
      <c r="AC690" s="81" t="s">
        <v>847</v>
      </c>
      <c r="AD690" s="81" t="s">
        <v>848</v>
      </c>
      <c r="AE690" s="81">
        <v>12</v>
      </c>
      <c r="AF690" s="81" t="s">
        <v>436</v>
      </c>
      <c r="AG690" s="81" t="s">
        <v>1724</v>
      </c>
      <c r="AH690" s="81">
        <v>1137</v>
      </c>
      <c r="AJ690" s="81" t="s">
        <v>772</v>
      </c>
      <c r="AK690" s="81" t="s">
        <v>773</v>
      </c>
      <c r="AL690" s="81">
        <v>12</v>
      </c>
      <c r="AM690" s="81" t="s">
        <v>529</v>
      </c>
      <c r="AN690" s="81" t="s">
        <v>1128</v>
      </c>
      <c r="AO690" s="81">
        <v>1031</v>
      </c>
      <c r="AQ690" s="81" t="s">
        <v>765</v>
      </c>
      <c r="AR690" s="81" t="s">
        <v>766</v>
      </c>
      <c r="AS690" s="81">
        <v>6</v>
      </c>
      <c r="AT690" s="81" t="s">
        <v>436</v>
      </c>
      <c r="AU690" s="81" t="s">
        <v>1124</v>
      </c>
      <c r="AV690" s="81">
        <v>1013</v>
      </c>
      <c r="AX690" s="81" t="s">
        <v>818</v>
      </c>
      <c r="AY690" s="81" t="s">
        <v>819</v>
      </c>
      <c r="AZ690" s="81">
        <v>4</v>
      </c>
      <c r="BA690" s="81" t="s">
        <v>529</v>
      </c>
      <c r="BB690" s="81" t="s">
        <v>1092</v>
      </c>
      <c r="BC690" s="81">
        <v>1209</v>
      </c>
      <c r="BE690" s="81" t="s">
        <v>904</v>
      </c>
      <c r="BF690" s="81" t="s">
        <v>905</v>
      </c>
      <c r="BG690" s="81">
        <v>1</v>
      </c>
      <c r="BH690" s="81" t="s">
        <v>529</v>
      </c>
      <c r="BI690" s="81" t="s">
        <v>1807</v>
      </c>
      <c r="BJ690" s="81">
        <v>1510</v>
      </c>
      <c r="BL690" s="81" t="s">
        <v>832</v>
      </c>
      <c r="BM690" s="81" t="s">
        <v>833</v>
      </c>
      <c r="BN690" s="81">
        <v>6</v>
      </c>
      <c r="BO690" s="81" t="s">
        <v>529</v>
      </c>
      <c r="BP690" s="81" t="s">
        <v>1756</v>
      </c>
      <c r="BQ690" s="81">
        <v>1037</v>
      </c>
      <c r="BS690" s="81" t="s">
        <v>796</v>
      </c>
      <c r="BT690" s="81" t="s">
        <v>797</v>
      </c>
      <c r="BU690" s="81">
        <v>2</v>
      </c>
      <c r="BV690" s="81" t="s">
        <v>436</v>
      </c>
      <c r="BW690" s="81" t="s">
        <v>1152</v>
      </c>
      <c r="BX690" s="81">
        <v>1013</v>
      </c>
      <c r="BZ690" s="81" t="s">
        <v>745</v>
      </c>
      <c r="CA690" s="81" t="s">
        <v>746</v>
      </c>
      <c r="CB690" s="81">
        <v>12</v>
      </c>
      <c r="CC690" s="81" t="s">
        <v>529</v>
      </c>
      <c r="CD690" s="81" t="s">
        <v>1756</v>
      </c>
      <c r="CE690" s="81">
        <v>1037</v>
      </c>
      <c r="CG690" s="81" t="s">
        <v>852</v>
      </c>
      <c r="CH690" s="81" t="s">
        <v>853</v>
      </c>
      <c r="CI690" s="81">
        <v>24</v>
      </c>
      <c r="CJ690" s="81" t="s">
        <v>436</v>
      </c>
      <c r="CK690" s="81" t="s">
        <v>2327</v>
      </c>
      <c r="CL690" s="81">
        <v>1515</v>
      </c>
      <c r="CN690" s="81" t="s">
        <v>729</v>
      </c>
      <c r="CO690" s="81" t="s">
        <v>730</v>
      </c>
      <c r="CP690" s="81">
        <v>2</v>
      </c>
      <c r="CQ690" s="81" t="s">
        <v>529</v>
      </c>
      <c r="CR690" s="81" t="s">
        <v>1115</v>
      </c>
      <c r="CS690" s="81">
        <v>1487</v>
      </c>
      <c r="CU690" s="136" t="s">
        <v>902</v>
      </c>
      <c r="CV690" s="136" t="s">
        <v>903</v>
      </c>
      <c r="CW690" s="137">
        <v>4</v>
      </c>
      <c r="CX690" s="136" t="s">
        <v>437</v>
      </c>
      <c r="CY690" s="136" t="s">
        <v>2169</v>
      </c>
      <c r="CZ690" s="138">
        <v>1565</v>
      </c>
      <c r="DB690" s="136" t="s">
        <v>733</v>
      </c>
      <c r="DC690" s="136" t="s">
        <v>734</v>
      </c>
      <c r="DD690" s="137">
        <v>4</v>
      </c>
      <c r="DE690" s="136" t="s">
        <v>436</v>
      </c>
      <c r="DF690" s="136" t="s">
        <v>2220</v>
      </c>
      <c r="DG690" s="144">
        <v>1570</v>
      </c>
      <c r="DI690" s="136" t="s">
        <v>820</v>
      </c>
      <c r="DJ690" s="136" t="s">
        <v>821</v>
      </c>
      <c r="DK690" s="137">
        <v>4</v>
      </c>
      <c r="DL690" s="136" t="s">
        <v>529</v>
      </c>
      <c r="DM690" s="136" t="s">
        <v>1178</v>
      </c>
      <c r="DN690" s="144">
        <v>1431</v>
      </c>
    </row>
    <row r="691" spans="1:118" x14ac:dyDescent="0.25">
      <c r="A691" s="81" t="s">
        <v>858</v>
      </c>
      <c r="B691" s="81" t="s">
        <v>859</v>
      </c>
      <c r="C691" s="81">
        <v>2</v>
      </c>
      <c r="D691" s="81" t="s">
        <v>436</v>
      </c>
      <c r="E691" s="81" t="s">
        <v>1804</v>
      </c>
      <c r="F691" s="81">
        <v>1192</v>
      </c>
      <c r="H691" s="81" t="s">
        <v>808</v>
      </c>
      <c r="I691" s="81" t="s">
        <v>809</v>
      </c>
      <c r="J691" s="81">
        <v>6</v>
      </c>
      <c r="K691" s="81" t="s">
        <v>437</v>
      </c>
      <c r="L691" s="81" t="s">
        <v>1809</v>
      </c>
      <c r="M691" s="81">
        <v>1064</v>
      </c>
      <c r="O691" s="81" t="s">
        <v>942</v>
      </c>
      <c r="P691" s="81" t="s">
        <v>943</v>
      </c>
      <c r="Q691" s="81">
        <v>12</v>
      </c>
      <c r="R691" s="81" t="s">
        <v>1768</v>
      </c>
      <c r="S691" s="81" t="s">
        <v>1212</v>
      </c>
      <c r="T691" s="81">
        <v>1013</v>
      </c>
      <c r="V691" s="81" t="s">
        <v>816</v>
      </c>
      <c r="W691" s="81" t="s">
        <v>817</v>
      </c>
      <c r="X691" s="81">
        <v>4</v>
      </c>
      <c r="Y691" s="81" t="s">
        <v>529</v>
      </c>
      <c r="Z691" s="81" t="s">
        <v>1833</v>
      </c>
      <c r="AA691" s="81">
        <v>1023</v>
      </c>
      <c r="AC691" s="81" t="s">
        <v>871</v>
      </c>
      <c r="AD691" s="81" t="s">
        <v>872</v>
      </c>
      <c r="AE691" s="81">
        <v>12</v>
      </c>
      <c r="AF691" s="81" t="s">
        <v>437</v>
      </c>
      <c r="AG691" s="81" t="s">
        <v>1187</v>
      </c>
      <c r="AH691" s="81">
        <v>1003</v>
      </c>
      <c r="AJ691" s="81" t="s">
        <v>729</v>
      </c>
      <c r="AK691" s="81" t="s">
        <v>730</v>
      </c>
      <c r="AL691" s="81">
        <v>8</v>
      </c>
      <c r="AM691" s="81" t="s">
        <v>529</v>
      </c>
      <c r="AN691" s="81" t="s">
        <v>1128</v>
      </c>
      <c r="AO691" s="81">
        <v>1031</v>
      </c>
      <c r="AQ691" s="81" t="s">
        <v>810</v>
      </c>
      <c r="AR691" s="81" t="s">
        <v>811</v>
      </c>
      <c r="AS691" s="81">
        <v>6</v>
      </c>
      <c r="AT691" s="81" t="s">
        <v>436</v>
      </c>
      <c r="AU691" s="81" t="s">
        <v>1124</v>
      </c>
      <c r="AV691" s="81">
        <v>1013</v>
      </c>
      <c r="AX691" s="81" t="s">
        <v>818</v>
      </c>
      <c r="AY691" s="81" t="s">
        <v>819</v>
      </c>
      <c r="AZ691" s="81">
        <v>4</v>
      </c>
      <c r="BA691" s="81" t="s">
        <v>436</v>
      </c>
      <c r="BB691" s="81" t="s">
        <v>1114</v>
      </c>
      <c r="BC691" s="81">
        <v>1011</v>
      </c>
      <c r="BE691" s="81" t="s">
        <v>838</v>
      </c>
      <c r="BF691" s="81" t="s">
        <v>839</v>
      </c>
      <c r="BG691" s="81">
        <v>1</v>
      </c>
      <c r="BH691" s="81" t="s">
        <v>529</v>
      </c>
      <c r="BI691" s="81" t="s">
        <v>1807</v>
      </c>
      <c r="BJ691" s="81">
        <v>1510</v>
      </c>
      <c r="BL691" s="81" t="s">
        <v>832</v>
      </c>
      <c r="BM691" s="81" t="s">
        <v>833</v>
      </c>
      <c r="BN691" s="81">
        <v>6</v>
      </c>
      <c r="BO691" s="81" t="s">
        <v>436</v>
      </c>
      <c r="BP691" s="81" t="s">
        <v>1156</v>
      </c>
      <c r="BQ691" s="81">
        <v>1070</v>
      </c>
      <c r="BS691" s="81" t="s">
        <v>790</v>
      </c>
      <c r="BT691" s="81" t="s">
        <v>791</v>
      </c>
      <c r="BU691" s="81">
        <v>2</v>
      </c>
      <c r="BV691" s="81" t="s">
        <v>436</v>
      </c>
      <c r="BW691" s="81" t="s">
        <v>1152</v>
      </c>
      <c r="BX691" s="81">
        <v>1013</v>
      </c>
      <c r="BZ691" s="81" t="s">
        <v>2325</v>
      </c>
      <c r="CA691" s="81" t="s">
        <v>784</v>
      </c>
      <c r="CB691" s="81">
        <v>12</v>
      </c>
      <c r="CC691" s="81" t="s">
        <v>529</v>
      </c>
      <c r="CD691" s="81" t="s">
        <v>1756</v>
      </c>
      <c r="CE691" s="81">
        <v>1037</v>
      </c>
      <c r="CG691" s="81" t="s">
        <v>745</v>
      </c>
      <c r="CH691" s="81" t="s">
        <v>746</v>
      </c>
      <c r="CI691" s="81">
        <v>12</v>
      </c>
      <c r="CJ691" s="81" t="s">
        <v>436</v>
      </c>
      <c r="CK691" s="81" t="s">
        <v>2327</v>
      </c>
      <c r="CL691" s="81">
        <v>1515</v>
      </c>
      <c r="CN691" s="81" t="s">
        <v>864</v>
      </c>
      <c r="CO691" s="81" t="s">
        <v>865</v>
      </c>
      <c r="CP691" s="81">
        <v>12</v>
      </c>
      <c r="CQ691" s="81" t="s">
        <v>529</v>
      </c>
      <c r="CR691" s="81" t="s">
        <v>1100</v>
      </c>
      <c r="CS691" s="81">
        <v>1027</v>
      </c>
      <c r="CU691" s="136" t="s">
        <v>867</v>
      </c>
      <c r="CV691" s="136" t="s">
        <v>868</v>
      </c>
      <c r="CW691" s="137">
        <v>4</v>
      </c>
      <c r="CX691" s="136" t="s">
        <v>437</v>
      </c>
      <c r="CY691" s="136" t="s">
        <v>2103</v>
      </c>
      <c r="CZ691" s="138">
        <v>1506</v>
      </c>
      <c r="DB691" s="136" t="s">
        <v>733</v>
      </c>
      <c r="DC691" s="136" t="s">
        <v>734</v>
      </c>
      <c r="DD691" s="137">
        <v>4</v>
      </c>
      <c r="DE691" s="136" t="s">
        <v>529</v>
      </c>
      <c r="DF691" s="136" t="s">
        <v>1172</v>
      </c>
      <c r="DG691" s="144">
        <v>1472</v>
      </c>
      <c r="DI691" s="136" t="s">
        <v>820</v>
      </c>
      <c r="DJ691" s="136" t="s">
        <v>821</v>
      </c>
      <c r="DK691" s="137">
        <v>12</v>
      </c>
      <c r="DL691" s="136" t="s">
        <v>436</v>
      </c>
      <c r="DM691" s="136" t="s">
        <v>1148</v>
      </c>
      <c r="DN691" s="144">
        <v>1091</v>
      </c>
    </row>
    <row r="692" spans="1:118" x14ac:dyDescent="0.25">
      <c r="A692" s="81" t="s">
        <v>836</v>
      </c>
      <c r="B692" s="81" t="s">
        <v>837</v>
      </c>
      <c r="C692" s="81">
        <v>2</v>
      </c>
      <c r="D692" s="81" t="s">
        <v>436</v>
      </c>
      <c r="E692" s="81" t="s">
        <v>1804</v>
      </c>
      <c r="F692" s="81">
        <v>1192</v>
      </c>
      <c r="H692" s="81" t="s">
        <v>778</v>
      </c>
      <c r="I692" s="81" t="s">
        <v>779</v>
      </c>
      <c r="J692" s="81">
        <v>6</v>
      </c>
      <c r="K692" s="81" t="s">
        <v>437</v>
      </c>
      <c r="L692" s="81" t="s">
        <v>1809</v>
      </c>
      <c r="M692" s="81">
        <v>1064</v>
      </c>
      <c r="O692" s="81" t="s">
        <v>992</v>
      </c>
      <c r="P692" s="81" t="s">
        <v>993</v>
      </c>
      <c r="Q692" s="81">
        <v>12</v>
      </c>
      <c r="R692" s="81" t="s">
        <v>1768</v>
      </c>
      <c r="S692" s="81" t="s">
        <v>1212</v>
      </c>
      <c r="T692" s="81">
        <v>1013</v>
      </c>
      <c r="V692" s="81" t="s">
        <v>733</v>
      </c>
      <c r="W692" s="81" t="s">
        <v>734</v>
      </c>
      <c r="X692" s="81">
        <v>2</v>
      </c>
      <c r="Y692" s="81" t="s">
        <v>529</v>
      </c>
      <c r="Z692" s="81" t="s">
        <v>1133</v>
      </c>
      <c r="AA692" s="81">
        <v>1023</v>
      </c>
      <c r="AC692" s="81" t="s">
        <v>847</v>
      </c>
      <c r="AD692" s="81" t="s">
        <v>848</v>
      </c>
      <c r="AE692" s="81">
        <v>12</v>
      </c>
      <c r="AF692" s="81" t="s">
        <v>437</v>
      </c>
      <c r="AG692" s="81" t="s">
        <v>1187</v>
      </c>
      <c r="AH692" s="81">
        <v>1003</v>
      </c>
      <c r="AJ692" s="81" t="s">
        <v>772</v>
      </c>
      <c r="AK692" s="81" t="s">
        <v>773</v>
      </c>
      <c r="AL692" s="81">
        <v>12</v>
      </c>
      <c r="AM692" s="81" t="s">
        <v>529</v>
      </c>
      <c r="AN692" s="81" t="s">
        <v>1112</v>
      </c>
      <c r="AO692" s="81">
        <v>1039</v>
      </c>
      <c r="AQ692" s="81" t="s">
        <v>860</v>
      </c>
      <c r="AR692" s="81" t="s">
        <v>861</v>
      </c>
      <c r="AS692" s="81">
        <v>6</v>
      </c>
      <c r="AT692" s="81" t="s">
        <v>436</v>
      </c>
      <c r="AU692" s="81" t="s">
        <v>1124</v>
      </c>
      <c r="AV692" s="81">
        <v>1013</v>
      </c>
      <c r="AX692" s="81" t="s">
        <v>818</v>
      </c>
      <c r="AY692" s="81" t="s">
        <v>819</v>
      </c>
      <c r="AZ692" s="81">
        <v>4</v>
      </c>
      <c r="BA692" s="81" t="s">
        <v>529</v>
      </c>
      <c r="BB692" s="81" t="s">
        <v>1157</v>
      </c>
      <c r="BC692" s="81">
        <v>1399</v>
      </c>
      <c r="BE692" s="81" t="s">
        <v>2319</v>
      </c>
      <c r="BF692" s="81" t="s">
        <v>844</v>
      </c>
      <c r="BG692" s="81">
        <v>1</v>
      </c>
      <c r="BH692" s="81" t="s">
        <v>529</v>
      </c>
      <c r="BI692" s="81" t="s">
        <v>1807</v>
      </c>
      <c r="BJ692" s="81">
        <v>1510</v>
      </c>
      <c r="BL692" s="81" t="s">
        <v>727</v>
      </c>
      <c r="BM692" s="81" t="s">
        <v>728</v>
      </c>
      <c r="BN692" s="81">
        <v>12</v>
      </c>
      <c r="BO692" s="81" t="s">
        <v>529</v>
      </c>
      <c r="BP692" s="81" t="s">
        <v>1168</v>
      </c>
      <c r="BQ692" s="81">
        <v>1001</v>
      </c>
      <c r="BS692" s="81" t="s">
        <v>912</v>
      </c>
      <c r="BT692" s="81" t="s">
        <v>913</v>
      </c>
      <c r="BU692" s="81">
        <v>1</v>
      </c>
      <c r="BV692" s="81" t="s">
        <v>436</v>
      </c>
      <c r="BW692" s="81" t="s">
        <v>2113</v>
      </c>
      <c r="BX692" s="81">
        <v>1151</v>
      </c>
      <c r="BZ692" s="81" t="s">
        <v>832</v>
      </c>
      <c r="CA692" s="81" t="s">
        <v>833</v>
      </c>
      <c r="CB692" s="81">
        <v>6</v>
      </c>
      <c r="CC692" s="81" t="s">
        <v>529</v>
      </c>
      <c r="CD692" s="81" t="s">
        <v>2203</v>
      </c>
      <c r="CE692" s="81">
        <v>1229</v>
      </c>
      <c r="CG692" s="81" t="s">
        <v>826</v>
      </c>
      <c r="CH692" s="81" t="s">
        <v>827</v>
      </c>
      <c r="CI692" s="81">
        <v>5</v>
      </c>
      <c r="CJ692" s="81" t="s">
        <v>436</v>
      </c>
      <c r="CK692" s="81" t="s">
        <v>2327</v>
      </c>
      <c r="CL692" s="81">
        <v>1515</v>
      </c>
      <c r="CN692" s="81" t="s">
        <v>906</v>
      </c>
      <c r="CO692" s="81" t="s">
        <v>907</v>
      </c>
      <c r="CP692" s="81">
        <v>6</v>
      </c>
      <c r="CQ692" s="81" t="s">
        <v>529</v>
      </c>
      <c r="CR692" s="81" t="s">
        <v>1100</v>
      </c>
      <c r="CS692" s="81">
        <v>1027</v>
      </c>
      <c r="CU692" s="136" t="s">
        <v>867</v>
      </c>
      <c r="CV692" s="136" t="s">
        <v>868</v>
      </c>
      <c r="CW692" s="137">
        <v>4</v>
      </c>
      <c r="CX692" s="136" t="s">
        <v>436</v>
      </c>
      <c r="CY692" s="136" t="s">
        <v>1758</v>
      </c>
      <c r="CZ692" s="138">
        <v>1492</v>
      </c>
      <c r="DB692" s="136" t="s">
        <v>733</v>
      </c>
      <c r="DC692" s="136" t="s">
        <v>734</v>
      </c>
      <c r="DD692" s="137">
        <v>2</v>
      </c>
      <c r="DE692" s="136" t="s">
        <v>436</v>
      </c>
      <c r="DF692" s="136" t="s">
        <v>2060</v>
      </c>
      <c r="DG692" s="144">
        <v>1098</v>
      </c>
      <c r="DI692" s="136" t="s">
        <v>820</v>
      </c>
      <c r="DJ692" s="136" t="s">
        <v>821</v>
      </c>
      <c r="DK692" s="137">
        <v>4</v>
      </c>
      <c r="DL692" s="136" t="s">
        <v>529</v>
      </c>
      <c r="DM692" s="136" t="s">
        <v>2190</v>
      </c>
      <c r="DN692" s="144">
        <v>1021</v>
      </c>
    </row>
    <row r="693" spans="1:118" x14ac:dyDescent="0.25">
      <c r="A693" s="81" t="s">
        <v>765</v>
      </c>
      <c r="B693" s="81" t="s">
        <v>766</v>
      </c>
      <c r="C693" s="81">
        <v>4</v>
      </c>
      <c r="D693" s="81" t="s">
        <v>436</v>
      </c>
      <c r="E693" s="81" t="s">
        <v>1804</v>
      </c>
      <c r="F693" s="81">
        <v>1192</v>
      </c>
      <c r="H693" s="81" t="s">
        <v>864</v>
      </c>
      <c r="I693" s="81" t="s">
        <v>865</v>
      </c>
      <c r="J693" s="81">
        <v>4</v>
      </c>
      <c r="K693" s="81" t="s">
        <v>437</v>
      </c>
      <c r="L693" s="81" t="s">
        <v>1809</v>
      </c>
      <c r="M693" s="81">
        <v>1064</v>
      </c>
      <c r="O693" s="81" t="s">
        <v>1026</v>
      </c>
      <c r="P693" s="81" t="s">
        <v>1027</v>
      </c>
      <c r="Q693" s="81">
        <v>12</v>
      </c>
      <c r="R693" s="81" t="s">
        <v>1768</v>
      </c>
      <c r="S693" s="81" t="s">
        <v>1212</v>
      </c>
      <c r="T693" s="81">
        <v>1013</v>
      </c>
      <c r="V693" s="81" t="s">
        <v>873</v>
      </c>
      <c r="W693" s="81" t="s">
        <v>874</v>
      </c>
      <c r="X693" s="81">
        <v>4</v>
      </c>
      <c r="Y693" s="81" t="s">
        <v>529</v>
      </c>
      <c r="Z693" s="81" t="s">
        <v>1833</v>
      </c>
      <c r="AA693" s="81">
        <v>1023</v>
      </c>
      <c r="AC693" s="81" t="s">
        <v>878</v>
      </c>
      <c r="AD693" s="81" t="s">
        <v>879</v>
      </c>
      <c r="AE693" s="81">
        <v>12</v>
      </c>
      <c r="AF693" s="81" t="s">
        <v>437</v>
      </c>
      <c r="AG693" s="81" t="s">
        <v>1187</v>
      </c>
      <c r="AH693" s="81">
        <v>1003</v>
      </c>
      <c r="AJ693" s="81" t="s">
        <v>908</v>
      </c>
      <c r="AK693" s="81" t="s">
        <v>909</v>
      </c>
      <c r="AL693" s="81">
        <v>12</v>
      </c>
      <c r="AM693" s="81" t="s">
        <v>529</v>
      </c>
      <c r="AN693" s="81" t="s">
        <v>1112</v>
      </c>
      <c r="AO693" s="81">
        <v>1039</v>
      </c>
      <c r="AQ693" s="81" t="s">
        <v>862</v>
      </c>
      <c r="AR693" s="81" t="s">
        <v>863</v>
      </c>
      <c r="AS693" s="81">
        <v>12</v>
      </c>
      <c r="AT693" s="81" t="s">
        <v>436</v>
      </c>
      <c r="AU693" s="81" t="s">
        <v>1124</v>
      </c>
      <c r="AV693" s="81">
        <v>1013</v>
      </c>
      <c r="AX693" s="81" t="s">
        <v>818</v>
      </c>
      <c r="AY693" s="81" t="s">
        <v>819</v>
      </c>
      <c r="AZ693" s="81">
        <v>5</v>
      </c>
      <c r="BA693" s="81" t="s">
        <v>529</v>
      </c>
      <c r="BB693" s="81" t="s">
        <v>1924</v>
      </c>
      <c r="BC693" s="81">
        <v>1296</v>
      </c>
      <c r="BE693" s="81" t="s">
        <v>792</v>
      </c>
      <c r="BF693" s="81" t="s">
        <v>793</v>
      </c>
      <c r="BG693" s="81">
        <v>1</v>
      </c>
      <c r="BH693" s="81" t="s">
        <v>529</v>
      </c>
      <c r="BI693" s="81" t="s">
        <v>1807</v>
      </c>
      <c r="BJ693" s="81">
        <v>1510</v>
      </c>
      <c r="BL693" s="81" t="s">
        <v>847</v>
      </c>
      <c r="BM693" s="81" t="s">
        <v>848</v>
      </c>
      <c r="BN693" s="81">
        <v>6</v>
      </c>
      <c r="BO693" s="81" t="s">
        <v>436</v>
      </c>
      <c r="BP693" s="81" t="s">
        <v>1188</v>
      </c>
      <c r="BQ693" s="81">
        <v>1481</v>
      </c>
      <c r="BS693" s="81" t="s">
        <v>956</v>
      </c>
      <c r="BT693" s="81" t="s">
        <v>957</v>
      </c>
      <c r="BU693" s="81">
        <v>1</v>
      </c>
      <c r="BV693" s="81" t="s">
        <v>436</v>
      </c>
      <c r="BW693" s="81" t="s">
        <v>2113</v>
      </c>
      <c r="BX693" s="81">
        <v>1151</v>
      </c>
      <c r="BZ693" s="81" t="s">
        <v>887</v>
      </c>
      <c r="CA693" s="81" t="s">
        <v>888</v>
      </c>
      <c r="CB693" s="81">
        <v>4</v>
      </c>
      <c r="CC693" s="81" t="s">
        <v>436</v>
      </c>
      <c r="CD693" s="81" t="s">
        <v>1091</v>
      </c>
      <c r="CE693" s="81">
        <v>1332</v>
      </c>
      <c r="CG693" s="81" t="s">
        <v>940</v>
      </c>
      <c r="CH693" s="81" t="s">
        <v>941</v>
      </c>
      <c r="CI693" s="81">
        <v>12</v>
      </c>
      <c r="CJ693" s="81" t="s">
        <v>529</v>
      </c>
      <c r="CK693" s="81" t="s">
        <v>1727</v>
      </c>
      <c r="CL693" s="81">
        <v>1219</v>
      </c>
      <c r="CN693" s="81" t="s">
        <v>849</v>
      </c>
      <c r="CO693" s="81" t="s">
        <v>850</v>
      </c>
      <c r="CP693" s="81">
        <v>6</v>
      </c>
      <c r="CQ693" s="81" t="s">
        <v>436</v>
      </c>
      <c r="CR693" s="81" t="s">
        <v>559</v>
      </c>
      <c r="CS693" s="81">
        <v>1529</v>
      </c>
      <c r="CU693" s="136" t="s">
        <v>902</v>
      </c>
      <c r="CV693" s="136" t="s">
        <v>903</v>
      </c>
      <c r="CW693" s="137">
        <v>4</v>
      </c>
      <c r="CX693" s="136" t="s">
        <v>436</v>
      </c>
      <c r="CY693" s="136" t="s">
        <v>1134</v>
      </c>
      <c r="CZ693" s="138">
        <v>1102</v>
      </c>
      <c r="DB693" s="136" t="s">
        <v>733</v>
      </c>
      <c r="DC693" s="136" t="s">
        <v>734</v>
      </c>
      <c r="DD693" s="137">
        <v>18</v>
      </c>
      <c r="DE693" s="136" t="s">
        <v>529</v>
      </c>
      <c r="DF693" s="136" t="s">
        <v>2314</v>
      </c>
      <c r="DG693" s="144">
        <v>1031</v>
      </c>
      <c r="DI693" s="136" t="s">
        <v>820</v>
      </c>
      <c r="DJ693" s="136" t="s">
        <v>821</v>
      </c>
      <c r="DK693" s="137">
        <v>4</v>
      </c>
      <c r="DL693" s="136" t="s">
        <v>529</v>
      </c>
      <c r="DM693" s="136" t="s">
        <v>1112</v>
      </c>
      <c r="DN693" s="144">
        <v>1039</v>
      </c>
    </row>
    <row r="694" spans="1:118" x14ac:dyDescent="0.25">
      <c r="A694" s="81" t="s">
        <v>860</v>
      </c>
      <c r="B694" s="81" t="s">
        <v>861</v>
      </c>
      <c r="C694" s="81">
        <v>2</v>
      </c>
      <c r="D694" s="81" t="s">
        <v>436</v>
      </c>
      <c r="E694" s="81" t="s">
        <v>1804</v>
      </c>
      <c r="F694" s="81">
        <v>1192</v>
      </c>
      <c r="H694" s="81" t="s">
        <v>780</v>
      </c>
      <c r="I694" s="81" t="s">
        <v>781</v>
      </c>
      <c r="J694" s="81">
        <v>12</v>
      </c>
      <c r="K694" s="81" t="s">
        <v>437</v>
      </c>
      <c r="L694" s="81" t="s">
        <v>1809</v>
      </c>
      <c r="M694" s="81">
        <v>1064</v>
      </c>
      <c r="O694" s="81" t="s">
        <v>1852</v>
      </c>
      <c r="P694" s="81" t="s">
        <v>1506</v>
      </c>
      <c r="Q694" s="81">
        <v>1</v>
      </c>
      <c r="R694" s="81" t="s">
        <v>1768</v>
      </c>
      <c r="S694" s="81" t="s">
        <v>1212</v>
      </c>
      <c r="T694" s="81">
        <v>1013</v>
      </c>
      <c r="V694" s="81" t="s">
        <v>772</v>
      </c>
      <c r="W694" s="81" t="s">
        <v>773</v>
      </c>
      <c r="X694" s="81">
        <v>4</v>
      </c>
      <c r="Y694" s="81" t="s">
        <v>529</v>
      </c>
      <c r="Z694" s="81" t="s">
        <v>1833</v>
      </c>
      <c r="AA694" s="81">
        <v>1023</v>
      </c>
      <c r="AC694" s="81" t="s">
        <v>871</v>
      </c>
      <c r="AD694" s="81" t="s">
        <v>872</v>
      </c>
      <c r="AE694" s="81">
        <v>12</v>
      </c>
      <c r="AF694" s="81" t="s">
        <v>437</v>
      </c>
      <c r="AG694" s="81" t="s">
        <v>1697</v>
      </c>
      <c r="AH694" s="81">
        <v>1141</v>
      </c>
      <c r="AJ694" s="81" t="s">
        <v>860</v>
      </c>
      <c r="AK694" s="81" t="s">
        <v>861</v>
      </c>
      <c r="AL694" s="81">
        <v>4</v>
      </c>
      <c r="AM694" s="81" t="s">
        <v>529</v>
      </c>
      <c r="AN694" s="81" t="s">
        <v>1131</v>
      </c>
      <c r="AO694" s="81">
        <v>1509</v>
      </c>
      <c r="AQ694" s="81" t="s">
        <v>737</v>
      </c>
      <c r="AR694" s="81" t="s">
        <v>738</v>
      </c>
      <c r="AS694" s="81">
        <v>4</v>
      </c>
      <c r="AT694" s="81" t="s">
        <v>436</v>
      </c>
      <c r="AU694" s="81" t="s">
        <v>1124</v>
      </c>
      <c r="AV694" s="81">
        <v>1013</v>
      </c>
      <c r="AX694" s="81" t="s">
        <v>818</v>
      </c>
      <c r="AY694" s="81" t="s">
        <v>819</v>
      </c>
      <c r="AZ694" s="81">
        <v>4</v>
      </c>
      <c r="BA694" s="81" t="s">
        <v>529</v>
      </c>
      <c r="BB694" s="81" t="s">
        <v>1167</v>
      </c>
      <c r="BC694" s="81">
        <v>1031</v>
      </c>
      <c r="BE694" s="81" t="s">
        <v>794</v>
      </c>
      <c r="BF694" s="81" t="s">
        <v>795</v>
      </c>
      <c r="BG694" s="81">
        <v>1</v>
      </c>
      <c r="BH694" s="81" t="s">
        <v>529</v>
      </c>
      <c r="BI694" s="81" t="s">
        <v>1807</v>
      </c>
      <c r="BJ694" s="81">
        <v>1510</v>
      </c>
      <c r="BL694" s="81" t="s">
        <v>745</v>
      </c>
      <c r="BM694" s="81" t="s">
        <v>746</v>
      </c>
      <c r="BN694" s="81">
        <v>12</v>
      </c>
      <c r="BO694" s="81" t="s">
        <v>529</v>
      </c>
      <c r="BP694" s="81" t="s">
        <v>1131</v>
      </c>
      <c r="BQ694" s="81">
        <v>1509</v>
      </c>
      <c r="BS694" s="81" t="s">
        <v>753</v>
      </c>
      <c r="BT694" s="81" t="s">
        <v>754</v>
      </c>
      <c r="BU694" s="81">
        <v>12</v>
      </c>
      <c r="BV694" s="81" t="s">
        <v>436</v>
      </c>
      <c r="BW694" s="81" t="s">
        <v>1863</v>
      </c>
      <c r="BX694" s="81">
        <v>1273</v>
      </c>
      <c r="BZ694" s="81" t="s">
        <v>875</v>
      </c>
      <c r="CA694" s="81" t="s">
        <v>876</v>
      </c>
      <c r="CB694" s="81">
        <v>4</v>
      </c>
      <c r="CC694" s="81" t="s">
        <v>436</v>
      </c>
      <c r="CD694" s="81" t="s">
        <v>1091</v>
      </c>
      <c r="CE694" s="81">
        <v>1332</v>
      </c>
      <c r="CG694" s="81" t="s">
        <v>765</v>
      </c>
      <c r="CH694" s="81" t="s">
        <v>766</v>
      </c>
      <c r="CI694" s="81">
        <v>4</v>
      </c>
      <c r="CJ694" s="81" t="s">
        <v>529</v>
      </c>
      <c r="CK694" s="81" t="s">
        <v>1727</v>
      </c>
      <c r="CL694" s="81">
        <v>1219</v>
      </c>
      <c r="CN694" s="81" t="s">
        <v>733</v>
      </c>
      <c r="CO694" s="81" t="s">
        <v>734</v>
      </c>
      <c r="CP694" s="81">
        <v>8</v>
      </c>
      <c r="CQ694" s="81" t="s">
        <v>529</v>
      </c>
      <c r="CR694" s="81" t="s">
        <v>1139</v>
      </c>
      <c r="CS694" s="81">
        <v>1027</v>
      </c>
      <c r="CU694" s="136" t="s">
        <v>768</v>
      </c>
      <c r="CV694" s="136" t="s">
        <v>769</v>
      </c>
      <c r="CW694" s="137">
        <v>4</v>
      </c>
      <c r="CX694" s="136" t="s">
        <v>437</v>
      </c>
      <c r="CY694" s="136" t="s">
        <v>2169</v>
      </c>
      <c r="CZ694" s="138">
        <v>1565</v>
      </c>
      <c r="DB694" s="136" t="s">
        <v>733</v>
      </c>
      <c r="DC694" s="136" t="s">
        <v>734</v>
      </c>
      <c r="DD694" s="137">
        <v>4</v>
      </c>
      <c r="DE694" s="136" t="s">
        <v>436</v>
      </c>
      <c r="DF694" s="136" t="s">
        <v>1159</v>
      </c>
      <c r="DG694" s="144">
        <v>1513</v>
      </c>
      <c r="DI694" s="136" t="s">
        <v>820</v>
      </c>
      <c r="DJ694" s="136" t="s">
        <v>821</v>
      </c>
      <c r="DK694" s="137">
        <v>4</v>
      </c>
      <c r="DL694" s="136" t="s">
        <v>436</v>
      </c>
      <c r="DM694" s="136" t="s">
        <v>1840</v>
      </c>
      <c r="DN694" s="144">
        <v>1179</v>
      </c>
    </row>
    <row r="695" spans="1:118" x14ac:dyDescent="0.25">
      <c r="A695" s="81" t="s">
        <v>862</v>
      </c>
      <c r="B695" s="81" t="s">
        <v>863</v>
      </c>
      <c r="C695" s="81">
        <v>2</v>
      </c>
      <c r="D695" s="81" t="s">
        <v>436</v>
      </c>
      <c r="E695" s="81" t="s">
        <v>1804</v>
      </c>
      <c r="F695" s="81">
        <v>1192</v>
      </c>
      <c r="H695" s="81" t="s">
        <v>1001</v>
      </c>
      <c r="I695" s="81" t="s">
        <v>1002</v>
      </c>
      <c r="J695" s="81">
        <v>6</v>
      </c>
      <c r="K695" s="81" t="s">
        <v>437</v>
      </c>
      <c r="L695" s="81" t="s">
        <v>1809</v>
      </c>
      <c r="M695" s="81">
        <v>1064</v>
      </c>
      <c r="O695" s="81" t="s">
        <v>965</v>
      </c>
      <c r="P695" s="81" t="s">
        <v>966</v>
      </c>
      <c r="Q695" s="81">
        <v>12</v>
      </c>
      <c r="R695" s="81" t="s">
        <v>1768</v>
      </c>
      <c r="S695" s="81" t="s">
        <v>1212</v>
      </c>
      <c r="T695" s="81">
        <v>1013</v>
      </c>
      <c r="V695" s="81" t="s">
        <v>729</v>
      </c>
      <c r="W695" s="81" t="s">
        <v>730</v>
      </c>
      <c r="X695" s="81">
        <v>2</v>
      </c>
      <c r="Y695" s="81" t="s">
        <v>529</v>
      </c>
      <c r="Z695" s="81" t="s">
        <v>1833</v>
      </c>
      <c r="AA695" s="81">
        <v>1023</v>
      </c>
      <c r="AC695" s="81" t="s">
        <v>2230</v>
      </c>
      <c r="AD695" s="81" t="s">
        <v>866</v>
      </c>
      <c r="AE695" s="81">
        <v>12</v>
      </c>
      <c r="AF695" s="81" t="s">
        <v>529</v>
      </c>
      <c r="AG695" s="81" t="s">
        <v>1169</v>
      </c>
      <c r="AH695" s="81">
        <v>1440</v>
      </c>
      <c r="AJ695" s="81" t="s">
        <v>862</v>
      </c>
      <c r="AK695" s="81" t="s">
        <v>863</v>
      </c>
      <c r="AL695" s="81">
        <v>4</v>
      </c>
      <c r="AM695" s="81" t="s">
        <v>529</v>
      </c>
      <c r="AN695" s="81" t="s">
        <v>1131</v>
      </c>
      <c r="AO695" s="81">
        <v>1509</v>
      </c>
      <c r="AQ695" s="81" t="s">
        <v>942</v>
      </c>
      <c r="AR695" s="81" t="s">
        <v>943</v>
      </c>
      <c r="AS695" s="81">
        <v>12</v>
      </c>
      <c r="AT695" s="81" t="s">
        <v>436</v>
      </c>
      <c r="AU695" s="81" t="s">
        <v>1124</v>
      </c>
      <c r="AV695" s="81">
        <v>1013</v>
      </c>
      <c r="AX695" s="81" t="s">
        <v>818</v>
      </c>
      <c r="AY695" s="81" t="s">
        <v>819</v>
      </c>
      <c r="AZ695" s="81">
        <v>4</v>
      </c>
      <c r="BA695" s="81" t="s">
        <v>529</v>
      </c>
      <c r="BB695" s="81" t="s">
        <v>2116</v>
      </c>
      <c r="BC695" s="81">
        <v>1073</v>
      </c>
      <c r="BE695" s="81" t="s">
        <v>834</v>
      </c>
      <c r="BF695" s="81" t="s">
        <v>835</v>
      </c>
      <c r="BG695" s="81">
        <v>1</v>
      </c>
      <c r="BH695" s="81" t="s">
        <v>529</v>
      </c>
      <c r="BI695" s="81" t="s">
        <v>1807</v>
      </c>
      <c r="BJ695" s="81">
        <v>1510</v>
      </c>
      <c r="BL695" s="81" t="s">
        <v>963</v>
      </c>
      <c r="BM695" s="81" t="s">
        <v>964</v>
      </c>
      <c r="BN695" s="81">
        <v>12</v>
      </c>
      <c r="BO695" s="81" t="s">
        <v>436</v>
      </c>
      <c r="BP695" s="81" t="s">
        <v>1148</v>
      </c>
      <c r="BQ695" s="81">
        <v>1091</v>
      </c>
      <c r="BS695" s="81" t="s">
        <v>757</v>
      </c>
      <c r="BT695" s="81" t="s">
        <v>758</v>
      </c>
      <c r="BU695" s="81">
        <v>12</v>
      </c>
      <c r="BV695" s="81" t="s">
        <v>529</v>
      </c>
      <c r="BW695" s="81" t="s">
        <v>1168</v>
      </c>
      <c r="BX695" s="81">
        <v>1001</v>
      </c>
      <c r="BZ695" s="81" t="s">
        <v>745</v>
      </c>
      <c r="CA695" s="81" t="s">
        <v>746</v>
      </c>
      <c r="CB695" s="81">
        <v>12</v>
      </c>
      <c r="CC695" s="81" t="s">
        <v>436</v>
      </c>
      <c r="CD695" s="81" t="s">
        <v>1091</v>
      </c>
      <c r="CE695" s="81">
        <v>1332</v>
      </c>
      <c r="CG695" s="81" t="s">
        <v>729</v>
      </c>
      <c r="CH695" s="81" t="s">
        <v>730</v>
      </c>
      <c r="CI695" s="81">
        <v>4</v>
      </c>
      <c r="CJ695" s="81" t="s">
        <v>529</v>
      </c>
      <c r="CK695" s="81" t="s">
        <v>1727</v>
      </c>
      <c r="CL695" s="81">
        <v>1219</v>
      </c>
      <c r="CN695" s="81" t="s">
        <v>948</v>
      </c>
      <c r="CO695" s="81" t="s">
        <v>949</v>
      </c>
      <c r="CP695" s="81">
        <v>8</v>
      </c>
      <c r="CQ695" s="81" t="s">
        <v>529</v>
      </c>
      <c r="CR695" s="81" t="s">
        <v>1100</v>
      </c>
      <c r="CS695" s="81">
        <v>1027</v>
      </c>
      <c r="CU695" s="136" t="s">
        <v>830</v>
      </c>
      <c r="CV695" s="136" t="s">
        <v>831</v>
      </c>
      <c r="CW695" s="137">
        <v>4</v>
      </c>
      <c r="CX695" s="136" t="s">
        <v>436</v>
      </c>
      <c r="CY695" s="136" t="s">
        <v>2409</v>
      </c>
      <c r="CZ695" s="138">
        <v>1013</v>
      </c>
      <c r="DB695" s="136" t="s">
        <v>729</v>
      </c>
      <c r="DC695" s="136" t="s">
        <v>730</v>
      </c>
      <c r="DD695" s="137">
        <v>4</v>
      </c>
      <c r="DE695" s="136" t="s">
        <v>529</v>
      </c>
      <c r="DF695" s="136" t="s">
        <v>1169</v>
      </c>
      <c r="DG695" s="144">
        <v>1440</v>
      </c>
      <c r="DI695" s="136" t="s">
        <v>820</v>
      </c>
      <c r="DJ695" s="136" t="s">
        <v>821</v>
      </c>
      <c r="DK695" s="137">
        <v>10</v>
      </c>
      <c r="DL695" s="136" t="s">
        <v>437</v>
      </c>
      <c r="DM695" s="136" t="s">
        <v>1181</v>
      </c>
      <c r="DN695" s="144">
        <v>1044</v>
      </c>
    </row>
    <row r="696" spans="1:118" x14ac:dyDescent="0.25">
      <c r="A696" s="81" t="s">
        <v>768</v>
      </c>
      <c r="B696" s="81" t="s">
        <v>769</v>
      </c>
      <c r="C696" s="81">
        <v>2</v>
      </c>
      <c r="D696" s="81" t="s">
        <v>436</v>
      </c>
      <c r="E696" s="81" t="s">
        <v>1804</v>
      </c>
      <c r="F696" s="81">
        <v>1192</v>
      </c>
      <c r="H696" s="81" t="s">
        <v>804</v>
      </c>
      <c r="I696" s="81" t="s">
        <v>805</v>
      </c>
      <c r="J696" s="81">
        <v>12</v>
      </c>
      <c r="K696" s="81" t="s">
        <v>437</v>
      </c>
      <c r="L696" s="81" t="s">
        <v>1809</v>
      </c>
      <c r="M696" s="81">
        <v>1064</v>
      </c>
      <c r="O696" s="81" t="s">
        <v>1015</v>
      </c>
      <c r="P696" s="81" t="s">
        <v>1016</v>
      </c>
      <c r="Q696" s="81">
        <v>6</v>
      </c>
      <c r="R696" s="81" t="s">
        <v>1768</v>
      </c>
      <c r="S696" s="81" t="s">
        <v>1212</v>
      </c>
      <c r="T696" s="81">
        <v>1013</v>
      </c>
      <c r="V696" s="81" t="s">
        <v>729</v>
      </c>
      <c r="W696" s="81" t="s">
        <v>730</v>
      </c>
      <c r="X696" s="81">
        <v>2</v>
      </c>
      <c r="Y696" s="81" t="s">
        <v>529</v>
      </c>
      <c r="Z696" s="81" t="s">
        <v>1133</v>
      </c>
      <c r="AA696" s="81">
        <v>1023</v>
      </c>
      <c r="AC696" s="81" t="s">
        <v>847</v>
      </c>
      <c r="AD696" s="81" t="s">
        <v>848</v>
      </c>
      <c r="AE696" s="81">
        <v>12</v>
      </c>
      <c r="AF696" s="81" t="s">
        <v>436</v>
      </c>
      <c r="AG696" s="81" t="s">
        <v>1703</v>
      </c>
      <c r="AH696" s="81">
        <v>1418</v>
      </c>
      <c r="AJ696" s="81" t="s">
        <v>768</v>
      </c>
      <c r="AK696" s="81" t="s">
        <v>769</v>
      </c>
      <c r="AL696" s="81">
        <v>4</v>
      </c>
      <c r="AM696" s="81" t="s">
        <v>529</v>
      </c>
      <c r="AN696" s="81" t="s">
        <v>1131</v>
      </c>
      <c r="AO696" s="81">
        <v>1509</v>
      </c>
      <c r="AQ696" s="81" t="s">
        <v>899</v>
      </c>
      <c r="AR696" s="81" t="s">
        <v>900</v>
      </c>
      <c r="AS696" s="81">
        <v>2</v>
      </c>
      <c r="AT696" s="81" t="s">
        <v>436</v>
      </c>
      <c r="AU696" s="81" t="s">
        <v>1124</v>
      </c>
      <c r="AV696" s="81">
        <v>1013</v>
      </c>
      <c r="AX696" s="81" t="s">
        <v>818</v>
      </c>
      <c r="AY696" s="81" t="s">
        <v>819</v>
      </c>
      <c r="AZ696" s="81">
        <v>4</v>
      </c>
      <c r="BA696" s="81" t="s">
        <v>529</v>
      </c>
      <c r="BB696" s="81" t="s">
        <v>1219</v>
      </c>
      <c r="BC696" s="81">
        <v>1027</v>
      </c>
      <c r="BE696" s="81" t="s">
        <v>796</v>
      </c>
      <c r="BF696" s="81" t="s">
        <v>797</v>
      </c>
      <c r="BG696" s="81">
        <v>1</v>
      </c>
      <c r="BH696" s="81" t="s">
        <v>529</v>
      </c>
      <c r="BI696" s="81" t="s">
        <v>1807</v>
      </c>
      <c r="BJ696" s="81">
        <v>1510</v>
      </c>
      <c r="BL696" s="81" t="s">
        <v>763</v>
      </c>
      <c r="BM696" s="81" t="s">
        <v>764</v>
      </c>
      <c r="BN696" s="81">
        <v>12</v>
      </c>
      <c r="BO696" s="81" t="s">
        <v>436</v>
      </c>
      <c r="BP696" s="81" t="s">
        <v>1148</v>
      </c>
      <c r="BQ696" s="81">
        <v>1091</v>
      </c>
      <c r="BS696" s="81" t="s">
        <v>757</v>
      </c>
      <c r="BT696" s="81" t="s">
        <v>758</v>
      </c>
      <c r="BU696" s="81">
        <v>12</v>
      </c>
      <c r="BV696" s="81" t="s">
        <v>529</v>
      </c>
      <c r="BW696" s="81" t="s">
        <v>1756</v>
      </c>
      <c r="BX696" s="81">
        <v>1037</v>
      </c>
      <c r="BZ696" s="81" t="s">
        <v>864</v>
      </c>
      <c r="CA696" s="81" t="s">
        <v>865</v>
      </c>
      <c r="CB696" s="81">
        <v>12</v>
      </c>
      <c r="CC696" s="81" t="s">
        <v>436</v>
      </c>
      <c r="CD696" s="81" t="s">
        <v>1138</v>
      </c>
      <c r="CE696" s="81">
        <v>1060</v>
      </c>
      <c r="CG696" s="81" t="s">
        <v>824</v>
      </c>
      <c r="CH696" s="81" t="s">
        <v>825</v>
      </c>
      <c r="CI696" s="81">
        <v>12</v>
      </c>
      <c r="CJ696" s="81" t="s">
        <v>529</v>
      </c>
      <c r="CK696" s="81" t="s">
        <v>1727</v>
      </c>
      <c r="CL696" s="81">
        <v>1219</v>
      </c>
      <c r="CN696" s="81" t="s">
        <v>733</v>
      </c>
      <c r="CO696" s="81" t="s">
        <v>734</v>
      </c>
      <c r="CP696" s="81">
        <v>8</v>
      </c>
      <c r="CQ696" s="81" t="s">
        <v>436</v>
      </c>
      <c r="CR696" s="81" t="s">
        <v>559</v>
      </c>
      <c r="CS696" s="81">
        <v>1529</v>
      </c>
      <c r="CU696" s="136" t="s">
        <v>768</v>
      </c>
      <c r="CV696" s="136" t="s">
        <v>769</v>
      </c>
      <c r="CW696" s="137">
        <v>4</v>
      </c>
      <c r="CX696" s="136" t="s">
        <v>437</v>
      </c>
      <c r="CY696" s="136" t="s">
        <v>2103</v>
      </c>
      <c r="CZ696" s="138">
        <v>1506</v>
      </c>
      <c r="DB696" s="136" t="s">
        <v>729</v>
      </c>
      <c r="DC696" s="136" t="s">
        <v>730</v>
      </c>
      <c r="DD696" s="137">
        <v>6</v>
      </c>
      <c r="DE696" s="136" t="s">
        <v>436</v>
      </c>
      <c r="DF696" s="136" t="s">
        <v>552</v>
      </c>
      <c r="DG696" s="144">
        <v>1116</v>
      </c>
      <c r="DI696" s="136" t="s">
        <v>820</v>
      </c>
      <c r="DJ696" s="136" t="s">
        <v>821</v>
      </c>
      <c r="DK696" s="137">
        <v>20</v>
      </c>
      <c r="DL696" s="136" t="s">
        <v>2152</v>
      </c>
      <c r="DM696" s="136" t="s">
        <v>2364</v>
      </c>
      <c r="DN696" s="144">
        <v>1593</v>
      </c>
    </row>
    <row r="697" spans="1:118" x14ac:dyDescent="0.25">
      <c r="A697" s="81" t="s">
        <v>772</v>
      </c>
      <c r="B697" s="81" t="s">
        <v>773</v>
      </c>
      <c r="C697" s="81">
        <v>2</v>
      </c>
      <c r="D697" s="81" t="s">
        <v>436</v>
      </c>
      <c r="E697" s="81" t="s">
        <v>1804</v>
      </c>
      <c r="F697" s="81">
        <v>1192</v>
      </c>
      <c r="H697" s="81" t="s">
        <v>741</v>
      </c>
      <c r="I697" s="81" t="s">
        <v>742</v>
      </c>
      <c r="J697" s="81">
        <v>6</v>
      </c>
      <c r="K697" s="81" t="s">
        <v>437</v>
      </c>
      <c r="L697" s="81" t="s">
        <v>1809</v>
      </c>
      <c r="M697" s="81">
        <v>1064</v>
      </c>
      <c r="O697" s="81" t="s">
        <v>914</v>
      </c>
      <c r="P697" s="81" t="s">
        <v>915</v>
      </c>
      <c r="Q697" s="81">
        <v>18</v>
      </c>
      <c r="R697" s="81" t="s">
        <v>1768</v>
      </c>
      <c r="S697" s="81" t="s">
        <v>1212</v>
      </c>
      <c r="T697" s="81">
        <v>1013</v>
      </c>
      <c r="V697" s="81" t="s">
        <v>2263</v>
      </c>
      <c r="W697" s="81" t="s">
        <v>877</v>
      </c>
      <c r="X697" s="81">
        <v>6</v>
      </c>
      <c r="Y697" s="81" t="s">
        <v>529</v>
      </c>
      <c r="Z697" s="81" t="s">
        <v>1175</v>
      </c>
      <c r="AA697" s="81">
        <v>1027</v>
      </c>
      <c r="AC697" s="81" t="s">
        <v>847</v>
      </c>
      <c r="AD697" s="81" t="s">
        <v>848</v>
      </c>
      <c r="AE697" s="81">
        <v>12</v>
      </c>
      <c r="AF697" s="81" t="s">
        <v>436</v>
      </c>
      <c r="AG697" s="81" t="s">
        <v>1696</v>
      </c>
      <c r="AH697" s="81">
        <v>1390</v>
      </c>
      <c r="AJ697" s="81" t="s">
        <v>820</v>
      </c>
      <c r="AK697" s="81" t="s">
        <v>821</v>
      </c>
      <c r="AL697" s="81">
        <v>2</v>
      </c>
      <c r="AM697" s="81" t="s">
        <v>529</v>
      </c>
      <c r="AN697" s="81" t="s">
        <v>1131</v>
      </c>
      <c r="AO697" s="81">
        <v>1509</v>
      </c>
      <c r="AQ697" s="81" t="s">
        <v>889</v>
      </c>
      <c r="AR697" s="81" t="s">
        <v>890</v>
      </c>
      <c r="AS697" s="81">
        <v>2</v>
      </c>
      <c r="AT697" s="81" t="s">
        <v>436</v>
      </c>
      <c r="AU697" s="81" t="s">
        <v>1124</v>
      </c>
      <c r="AV697" s="81">
        <v>1013</v>
      </c>
      <c r="AX697" s="81" t="s">
        <v>820</v>
      </c>
      <c r="AY697" s="81" t="s">
        <v>821</v>
      </c>
      <c r="AZ697" s="81">
        <v>1</v>
      </c>
      <c r="BA697" s="81" t="s">
        <v>436</v>
      </c>
      <c r="BB697" s="81" t="s">
        <v>2072</v>
      </c>
      <c r="BC697" s="81">
        <v>1562</v>
      </c>
      <c r="BE697" s="81" t="s">
        <v>836</v>
      </c>
      <c r="BF697" s="81" t="s">
        <v>837</v>
      </c>
      <c r="BG697" s="81">
        <v>1</v>
      </c>
      <c r="BH697" s="81" t="s">
        <v>529</v>
      </c>
      <c r="BI697" s="81" t="s">
        <v>1807</v>
      </c>
      <c r="BJ697" s="81">
        <v>1510</v>
      </c>
      <c r="BL697" s="81" t="s">
        <v>1026</v>
      </c>
      <c r="BM697" s="81" t="s">
        <v>1027</v>
      </c>
      <c r="BN697" s="81">
        <v>12</v>
      </c>
      <c r="BO697" s="81" t="s">
        <v>436</v>
      </c>
      <c r="BP697" s="81" t="s">
        <v>1148</v>
      </c>
      <c r="BQ697" s="81">
        <v>1091</v>
      </c>
      <c r="BS697" s="81" t="s">
        <v>757</v>
      </c>
      <c r="BT697" s="81" t="s">
        <v>758</v>
      </c>
      <c r="BU697" s="81">
        <v>12</v>
      </c>
      <c r="BV697" s="81" t="s">
        <v>436</v>
      </c>
      <c r="BW697" s="81" t="s">
        <v>2053</v>
      </c>
      <c r="BX697" s="81">
        <v>1553</v>
      </c>
      <c r="BZ697" s="81" t="s">
        <v>729</v>
      </c>
      <c r="CA697" s="81" t="s">
        <v>730</v>
      </c>
      <c r="CB697" s="81">
        <v>4</v>
      </c>
      <c r="CC697" s="81" t="s">
        <v>436</v>
      </c>
      <c r="CD697" s="81" t="s">
        <v>1138</v>
      </c>
      <c r="CE697" s="81">
        <v>1060</v>
      </c>
      <c r="CG697" s="81" t="s">
        <v>737</v>
      </c>
      <c r="CH697" s="81" t="s">
        <v>738</v>
      </c>
      <c r="CI697" s="81">
        <v>4</v>
      </c>
      <c r="CJ697" s="81" t="s">
        <v>529</v>
      </c>
      <c r="CK697" s="81" t="s">
        <v>2208</v>
      </c>
      <c r="CL697" s="81">
        <v>1589</v>
      </c>
      <c r="CN697" s="81" t="s">
        <v>867</v>
      </c>
      <c r="CO697" s="81" t="s">
        <v>868</v>
      </c>
      <c r="CP697" s="81">
        <v>12</v>
      </c>
      <c r="CQ697" s="81" t="s">
        <v>529</v>
      </c>
      <c r="CR697" s="81" t="s">
        <v>1100</v>
      </c>
      <c r="CS697" s="81">
        <v>1027</v>
      </c>
      <c r="CU697" s="136" t="s">
        <v>845</v>
      </c>
      <c r="CV697" s="136" t="s">
        <v>846</v>
      </c>
      <c r="CW697" s="137">
        <v>4</v>
      </c>
      <c r="CX697" s="136" t="s">
        <v>437</v>
      </c>
      <c r="CY697" s="136" t="s">
        <v>2103</v>
      </c>
      <c r="CZ697" s="138">
        <v>1506</v>
      </c>
      <c r="DB697" s="136" t="s">
        <v>729</v>
      </c>
      <c r="DC697" s="136" t="s">
        <v>730</v>
      </c>
      <c r="DD697" s="137">
        <v>2</v>
      </c>
      <c r="DE697" s="136" t="s">
        <v>436</v>
      </c>
      <c r="DF697" s="136" t="s">
        <v>2310</v>
      </c>
      <c r="DG697" s="144">
        <v>1160</v>
      </c>
      <c r="DI697" s="136" t="s">
        <v>820</v>
      </c>
      <c r="DJ697" s="136" t="s">
        <v>821</v>
      </c>
      <c r="DK697" s="137">
        <v>12</v>
      </c>
      <c r="DL697" s="136" t="s">
        <v>529</v>
      </c>
      <c r="DM697" s="136" t="s">
        <v>1100</v>
      </c>
      <c r="DN697" s="144">
        <v>1027</v>
      </c>
    </row>
    <row r="698" spans="1:118" x14ac:dyDescent="0.25">
      <c r="A698" s="81" t="s">
        <v>948</v>
      </c>
      <c r="B698" s="81" t="s">
        <v>985</v>
      </c>
      <c r="C698" s="81">
        <v>2</v>
      </c>
      <c r="D698" s="81" t="s">
        <v>436</v>
      </c>
      <c r="E698" s="81" t="s">
        <v>1804</v>
      </c>
      <c r="F698" s="81">
        <v>1192</v>
      </c>
      <c r="H698" s="81" t="s">
        <v>1026</v>
      </c>
      <c r="I698" s="81" t="s">
        <v>1027</v>
      </c>
      <c r="J698" s="81">
        <v>12</v>
      </c>
      <c r="K698" s="81" t="s">
        <v>437</v>
      </c>
      <c r="L698" s="81" t="s">
        <v>1809</v>
      </c>
      <c r="M698" s="81">
        <v>1064</v>
      </c>
      <c r="O698" s="81" t="s">
        <v>979</v>
      </c>
      <c r="P698" s="81" t="s">
        <v>980</v>
      </c>
      <c r="Q698" s="81">
        <v>12</v>
      </c>
      <c r="R698" s="81" t="s">
        <v>1768</v>
      </c>
      <c r="S698" s="81" t="s">
        <v>1212</v>
      </c>
      <c r="T698" s="81">
        <v>1013</v>
      </c>
      <c r="V698" s="81" t="s">
        <v>878</v>
      </c>
      <c r="W698" s="81" t="s">
        <v>879</v>
      </c>
      <c r="X698" s="81">
        <v>6</v>
      </c>
      <c r="Y698" s="81" t="s">
        <v>529</v>
      </c>
      <c r="Z698" s="81" t="s">
        <v>1175</v>
      </c>
      <c r="AA698" s="81">
        <v>1027</v>
      </c>
      <c r="AC698" s="81" t="s">
        <v>847</v>
      </c>
      <c r="AD698" s="81" t="s">
        <v>848</v>
      </c>
      <c r="AE698" s="81">
        <v>12</v>
      </c>
      <c r="AF698" s="81" t="s">
        <v>436</v>
      </c>
      <c r="AG698" s="81" t="s">
        <v>2318</v>
      </c>
      <c r="AH698" s="81">
        <v>1117</v>
      </c>
      <c r="AJ698" s="81" t="s">
        <v>733</v>
      </c>
      <c r="AK698" s="81" t="s">
        <v>734</v>
      </c>
      <c r="AL698" s="81">
        <v>6</v>
      </c>
      <c r="AM698" s="81" t="s">
        <v>529</v>
      </c>
      <c r="AN698" s="81" t="s">
        <v>1131</v>
      </c>
      <c r="AO698" s="81">
        <v>1509</v>
      </c>
      <c r="AQ698" s="81" t="s">
        <v>2321</v>
      </c>
      <c r="AR698" s="81" t="s">
        <v>901</v>
      </c>
      <c r="AS698" s="81">
        <v>2</v>
      </c>
      <c r="AT698" s="81" t="s">
        <v>436</v>
      </c>
      <c r="AU698" s="81" t="s">
        <v>1124</v>
      </c>
      <c r="AV698" s="81">
        <v>1013</v>
      </c>
      <c r="AX698" s="81" t="s">
        <v>820</v>
      </c>
      <c r="AY698" s="81" t="s">
        <v>821</v>
      </c>
      <c r="AZ698" s="81">
        <v>23</v>
      </c>
      <c r="BA698" s="81" t="s">
        <v>436</v>
      </c>
      <c r="BB698" s="81" t="s">
        <v>1195</v>
      </c>
      <c r="BC698" s="81">
        <v>1237</v>
      </c>
      <c r="BE698" s="81" t="s">
        <v>729</v>
      </c>
      <c r="BF698" s="81" t="s">
        <v>730</v>
      </c>
      <c r="BG698" s="81">
        <v>4</v>
      </c>
      <c r="BH698" s="81" t="s">
        <v>436</v>
      </c>
      <c r="BI698" s="81" t="s">
        <v>1147</v>
      </c>
      <c r="BJ698" s="81">
        <v>1446</v>
      </c>
      <c r="BL698" s="81" t="s">
        <v>965</v>
      </c>
      <c r="BM698" s="81" t="s">
        <v>966</v>
      </c>
      <c r="BN698" s="81">
        <v>12</v>
      </c>
      <c r="BO698" s="81" t="s">
        <v>436</v>
      </c>
      <c r="BP698" s="81" t="s">
        <v>1148</v>
      </c>
      <c r="BQ698" s="81">
        <v>1091</v>
      </c>
      <c r="BS698" s="81" t="s">
        <v>757</v>
      </c>
      <c r="BT698" s="81" t="s">
        <v>758</v>
      </c>
      <c r="BU698" s="81">
        <v>12</v>
      </c>
      <c r="BV698" s="81" t="s">
        <v>436</v>
      </c>
      <c r="BW698" s="81" t="s">
        <v>1863</v>
      </c>
      <c r="BX698" s="81">
        <v>1273</v>
      </c>
      <c r="BZ698" s="81" t="s">
        <v>2227</v>
      </c>
      <c r="CA698" s="81" t="s">
        <v>882</v>
      </c>
      <c r="CB698" s="81">
        <v>6</v>
      </c>
      <c r="CC698" s="81" t="s">
        <v>436</v>
      </c>
      <c r="CD698" s="81" t="s">
        <v>1760</v>
      </c>
      <c r="CE698" s="81">
        <v>1307</v>
      </c>
      <c r="CG698" s="81" t="s">
        <v>729</v>
      </c>
      <c r="CH698" s="81" t="s">
        <v>730</v>
      </c>
      <c r="CI698" s="81">
        <v>4</v>
      </c>
      <c r="CJ698" s="81" t="s">
        <v>529</v>
      </c>
      <c r="CK698" s="81" t="s">
        <v>2208</v>
      </c>
      <c r="CL698" s="81">
        <v>1589</v>
      </c>
      <c r="CN698" s="81" t="s">
        <v>830</v>
      </c>
      <c r="CO698" s="81" t="s">
        <v>831</v>
      </c>
      <c r="CP698" s="81">
        <v>10</v>
      </c>
      <c r="CQ698" s="81" t="s">
        <v>529</v>
      </c>
      <c r="CR698" s="81" t="s">
        <v>1104</v>
      </c>
      <c r="CS698" s="81">
        <v>1037</v>
      </c>
      <c r="CU698" s="136" t="s">
        <v>932</v>
      </c>
      <c r="CV698" s="136" t="s">
        <v>933</v>
      </c>
      <c r="CW698" s="137">
        <v>4</v>
      </c>
      <c r="CX698" s="136" t="s">
        <v>437</v>
      </c>
      <c r="CY698" s="136" t="s">
        <v>1733</v>
      </c>
      <c r="CZ698" s="138">
        <v>1004</v>
      </c>
      <c r="DB698" s="136" t="s">
        <v>729</v>
      </c>
      <c r="DC698" s="136" t="s">
        <v>730</v>
      </c>
      <c r="DD698" s="137">
        <v>2</v>
      </c>
      <c r="DE698" s="136" t="s">
        <v>529</v>
      </c>
      <c r="DF698" s="136" t="s">
        <v>713</v>
      </c>
      <c r="DG698" s="144">
        <v>1536</v>
      </c>
      <c r="DI698" s="136" t="s">
        <v>820</v>
      </c>
      <c r="DJ698" s="136" t="s">
        <v>821</v>
      </c>
      <c r="DK698" s="137">
        <v>4</v>
      </c>
      <c r="DL698" s="136" t="s">
        <v>436</v>
      </c>
      <c r="DM698" s="136" t="s">
        <v>2221</v>
      </c>
      <c r="DN698" s="144">
        <v>1392</v>
      </c>
    </row>
    <row r="699" spans="1:118" x14ac:dyDescent="0.25">
      <c r="A699" s="81" t="s">
        <v>729</v>
      </c>
      <c r="B699" s="81" t="s">
        <v>730</v>
      </c>
      <c r="C699" s="81">
        <v>6</v>
      </c>
      <c r="D699" s="81" t="s">
        <v>436</v>
      </c>
      <c r="E699" s="81" t="s">
        <v>1804</v>
      </c>
      <c r="F699" s="81">
        <v>1192</v>
      </c>
      <c r="H699" s="81" t="s">
        <v>965</v>
      </c>
      <c r="I699" s="81" t="s">
        <v>966</v>
      </c>
      <c r="J699" s="81">
        <v>12</v>
      </c>
      <c r="K699" s="81" t="s">
        <v>437</v>
      </c>
      <c r="L699" s="81" t="s">
        <v>1809</v>
      </c>
      <c r="M699" s="81">
        <v>1064</v>
      </c>
      <c r="O699" s="81" t="s">
        <v>1067</v>
      </c>
      <c r="P699" s="81" t="s">
        <v>1068</v>
      </c>
      <c r="Q699" s="81">
        <v>8</v>
      </c>
      <c r="R699" s="81" t="s">
        <v>1768</v>
      </c>
      <c r="S699" s="81" t="s">
        <v>1212</v>
      </c>
      <c r="T699" s="81">
        <v>1013</v>
      </c>
      <c r="V699" s="81" t="s">
        <v>847</v>
      </c>
      <c r="W699" s="81" t="s">
        <v>848</v>
      </c>
      <c r="X699" s="81">
        <v>6</v>
      </c>
      <c r="Y699" s="81" t="s">
        <v>529</v>
      </c>
      <c r="Z699" s="81" t="s">
        <v>1175</v>
      </c>
      <c r="AA699" s="81">
        <v>1027</v>
      </c>
      <c r="AC699" s="81" t="s">
        <v>869</v>
      </c>
      <c r="AD699" s="81" t="s">
        <v>870</v>
      </c>
      <c r="AE699" s="81">
        <v>48</v>
      </c>
      <c r="AF699" s="81" t="s">
        <v>1173</v>
      </c>
      <c r="AG699" s="81" t="s">
        <v>1174</v>
      </c>
      <c r="AH699" s="81">
        <v>0</v>
      </c>
      <c r="AJ699" s="81" t="s">
        <v>869</v>
      </c>
      <c r="AK699" s="81" t="s">
        <v>870</v>
      </c>
      <c r="AL699" s="81">
        <v>12</v>
      </c>
      <c r="AM699" s="81" t="s">
        <v>436</v>
      </c>
      <c r="AN699" s="81" t="s">
        <v>722</v>
      </c>
      <c r="AO699" s="81">
        <v>1543</v>
      </c>
      <c r="AQ699" s="81" t="s">
        <v>757</v>
      </c>
      <c r="AR699" s="81" t="s">
        <v>758</v>
      </c>
      <c r="AS699" s="81">
        <v>12</v>
      </c>
      <c r="AT699" s="81" t="s">
        <v>437</v>
      </c>
      <c r="AU699" s="81" t="s">
        <v>1155</v>
      </c>
      <c r="AV699" s="81">
        <v>1506</v>
      </c>
      <c r="AX699" s="81" t="s">
        <v>820</v>
      </c>
      <c r="AY699" s="81" t="s">
        <v>821</v>
      </c>
      <c r="AZ699" s="81">
        <v>4</v>
      </c>
      <c r="BA699" s="81" t="s">
        <v>436</v>
      </c>
      <c r="BB699" s="81" t="s">
        <v>1715</v>
      </c>
      <c r="BC699" s="81">
        <v>1137</v>
      </c>
      <c r="BE699" s="81" t="s">
        <v>745</v>
      </c>
      <c r="BF699" s="81" t="s">
        <v>746</v>
      </c>
      <c r="BG699" s="81">
        <v>36</v>
      </c>
      <c r="BH699" s="81" t="s">
        <v>436</v>
      </c>
      <c r="BI699" s="81" t="s">
        <v>1147</v>
      </c>
      <c r="BJ699" s="81">
        <v>1446</v>
      </c>
      <c r="BL699" s="81" t="s">
        <v>2230</v>
      </c>
      <c r="BM699" s="81" t="s">
        <v>866</v>
      </c>
      <c r="BN699" s="81">
        <v>18</v>
      </c>
      <c r="BO699" s="81" t="s">
        <v>436</v>
      </c>
      <c r="BP699" s="81" t="s">
        <v>1148</v>
      </c>
      <c r="BQ699" s="81">
        <v>1091</v>
      </c>
      <c r="BS699" s="81" t="s">
        <v>755</v>
      </c>
      <c r="BT699" s="81" t="s">
        <v>756</v>
      </c>
      <c r="BU699" s="81">
        <v>12</v>
      </c>
      <c r="BV699" s="81" t="s">
        <v>437</v>
      </c>
      <c r="BW699" s="81" t="s">
        <v>2193</v>
      </c>
      <c r="BX699" s="81">
        <v>1581</v>
      </c>
      <c r="BZ699" s="81" t="s">
        <v>2263</v>
      </c>
      <c r="CA699" s="81" t="s">
        <v>877</v>
      </c>
      <c r="CB699" s="81">
        <v>12</v>
      </c>
      <c r="CC699" s="81" t="s">
        <v>436</v>
      </c>
      <c r="CD699" s="81" t="s">
        <v>1760</v>
      </c>
      <c r="CE699" s="81">
        <v>1307</v>
      </c>
      <c r="CG699" s="81" t="s">
        <v>924</v>
      </c>
      <c r="CH699" s="81" t="s">
        <v>925</v>
      </c>
      <c r="CI699" s="81">
        <v>12</v>
      </c>
      <c r="CJ699" s="81" t="s">
        <v>436</v>
      </c>
      <c r="CK699" s="81" t="s">
        <v>1177</v>
      </c>
      <c r="CL699" s="81">
        <v>1045</v>
      </c>
      <c r="CN699" s="81" t="s">
        <v>832</v>
      </c>
      <c r="CO699" s="81" t="s">
        <v>833</v>
      </c>
      <c r="CP699" s="81">
        <v>4</v>
      </c>
      <c r="CQ699" s="81" t="s">
        <v>529</v>
      </c>
      <c r="CR699" s="81" t="s">
        <v>1104</v>
      </c>
      <c r="CS699" s="81">
        <v>1037</v>
      </c>
      <c r="CU699" s="136" t="s">
        <v>733</v>
      </c>
      <c r="CV699" s="136" t="s">
        <v>734</v>
      </c>
      <c r="CW699" s="137">
        <v>4</v>
      </c>
      <c r="CX699" s="136" t="s">
        <v>437</v>
      </c>
      <c r="CY699" s="136" t="s">
        <v>1733</v>
      </c>
      <c r="CZ699" s="138">
        <v>1004</v>
      </c>
      <c r="DB699" s="136" t="s">
        <v>729</v>
      </c>
      <c r="DC699" s="136" t="s">
        <v>730</v>
      </c>
      <c r="DD699" s="137">
        <v>6</v>
      </c>
      <c r="DE699" s="136" t="s">
        <v>436</v>
      </c>
      <c r="DF699" s="136" t="s">
        <v>2406</v>
      </c>
      <c r="DG699" s="144">
        <v>1529</v>
      </c>
      <c r="DI699" s="136" t="s">
        <v>818</v>
      </c>
      <c r="DJ699" s="136" t="s">
        <v>819</v>
      </c>
      <c r="DK699" s="137">
        <v>24</v>
      </c>
      <c r="DL699" s="136" t="s">
        <v>1173</v>
      </c>
      <c r="DM699" s="136" t="s">
        <v>2316</v>
      </c>
      <c r="DN699" s="144">
        <v>0</v>
      </c>
    </row>
    <row r="700" spans="1:118" x14ac:dyDescent="0.25">
      <c r="A700" s="81" t="s">
        <v>765</v>
      </c>
      <c r="B700" s="81" t="s">
        <v>766</v>
      </c>
      <c r="C700" s="81">
        <v>4</v>
      </c>
      <c r="D700" s="81" t="s">
        <v>436</v>
      </c>
      <c r="E700" s="81" t="s">
        <v>1710</v>
      </c>
      <c r="F700" s="81">
        <v>1186</v>
      </c>
      <c r="H700" s="81" t="s">
        <v>942</v>
      </c>
      <c r="I700" s="81" t="s">
        <v>943</v>
      </c>
      <c r="J700" s="81">
        <v>12</v>
      </c>
      <c r="K700" s="81" t="s">
        <v>437</v>
      </c>
      <c r="L700" s="81" t="s">
        <v>1809</v>
      </c>
      <c r="M700" s="81">
        <v>1064</v>
      </c>
      <c r="O700" s="81" t="s">
        <v>960</v>
      </c>
      <c r="P700" s="81" t="s">
        <v>961</v>
      </c>
      <c r="Q700" s="81">
        <v>12</v>
      </c>
      <c r="R700" s="81" t="s">
        <v>1768</v>
      </c>
      <c r="S700" s="81" t="s">
        <v>1212</v>
      </c>
      <c r="T700" s="81">
        <v>1013</v>
      </c>
      <c r="V700" s="81" t="s">
        <v>847</v>
      </c>
      <c r="W700" s="81" t="s">
        <v>848</v>
      </c>
      <c r="X700" s="81">
        <v>6</v>
      </c>
      <c r="Y700" s="81" t="s">
        <v>529</v>
      </c>
      <c r="Z700" s="81" t="s">
        <v>1175</v>
      </c>
      <c r="AA700" s="81">
        <v>1027</v>
      </c>
      <c r="AC700" s="81" t="s">
        <v>847</v>
      </c>
      <c r="AD700" s="81" t="s">
        <v>848</v>
      </c>
      <c r="AE700" s="81">
        <v>12</v>
      </c>
      <c r="AF700" s="81" t="s">
        <v>436</v>
      </c>
      <c r="AG700" s="81" t="s">
        <v>1134</v>
      </c>
      <c r="AH700" s="81">
        <v>1102</v>
      </c>
      <c r="AJ700" s="81" t="s">
        <v>2230</v>
      </c>
      <c r="AK700" s="81" t="s">
        <v>866</v>
      </c>
      <c r="AL700" s="81">
        <v>12</v>
      </c>
      <c r="AM700" s="81" t="s">
        <v>436</v>
      </c>
      <c r="AN700" s="81" t="s">
        <v>722</v>
      </c>
      <c r="AO700" s="81">
        <v>1543</v>
      </c>
      <c r="AQ700" s="81" t="s">
        <v>869</v>
      </c>
      <c r="AR700" s="81" t="s">
        <v>870</v>
      </c>
      <c r="AS700" s="81">
        <v>12</v>
      </c>
      <c r="AT700" s="81" t="s">
        <v>437</v>
      </c>
      <c r="AU700" s="81" t="s">
        <v>1155</v>
      </c>
      <c r="AV700" s="81">
        <v>1506</v>
      </c>
      <c r="AX700" s="81" t="s">
        <v>820</v>
      </c>
      <c r="AY700" s="81" t="s">
        <v>821</v>
      </c>
      <c r="AZ700" s="81">
        <v>4</v>
      </c>
      <c r="BA700" s="81" t="s">
        <v>436</v>
      </c>
      <c r="BB700" s="81" t="s">
        <v>1840</v>
      </c>
      <c r="BC700" s="81">
        <v>1179</v>
      </c>
      <c r="BE700" s="81" t="s">
        <v>765</v>
      </c>
      <c r="BF700" s="81" t="s">
        <v>766</v>
      </c>
      <c r="BG700" s="81">
        <v>4</v>
      </c>
      <c r="BH700" s="81" t="s">
        <v>529</v>
      </c>
      <c r="BI700" s="81" t="s">
        <v>560</v>
      </c>
      <c r="BJ700" s="81">
        <v>1530</v>
      </c>
      <c r="BL700" s="81" t="s">
        <v>847</v>
      </c>
      <c r="BM700" s="81" t="s">
        <v>848</v>
      </c>
      <c r="BN700" s="81">
        <v>12</v>
      </c>
      <c r="BO700" s="81" t="s">
        <v>436</v>
      </c>
      <c r="BP700" s="81" t="s">
        <v>1148</v>
      </c>
      <c r="BQ700" s="81">
        <v>1091</v>
      </c>
      <c r="BS700" s="81" t="s">
        <v>812</v>
      </c>
      <c r="BT700" s="81" t="s">
        <v>813</v>
      </c>
      <c r="BU700" s="81">
        <v>4</v>
      </c>
      <c r="BV700" s="81" t="s">
        <v>529</v>
      </c>
      <c r="BW700" s="81" t="s">
        <v>1214</v>
      </c>
      <c r="BX700" s="81">
        <v>1209</v>
      </c>
      <c r="BZ700" s="81" t="s">
        <v>871</v>
      </c>
      <c r="CA700" s="81" t="s">
        <v>872</v>
      </c>
      <c r="CB700" s="81">
        <v>6</v>
      </c>
      <c r="CC700" s="81" t="s">
        <v>436</v>
      </c>
      <c r="CD700" s="81" t="s">
        <v>1760</v>
      </c>
      <c r="CE700" s="81">
        <v>1307</v>
      </c>
      <c r="CG700" s="81" t="s">
        <v>895</v>
      </c>
      <c r="CH700" s="81" t="s">
        <v>896</v>
      </c>
      <c r="CI700" s="81">
        <v>24</v>
      </c>
      <c r="CJ700" s="81" t="s">
        <v>436</v>
      </c>
      <c r="CK700" s="81" t="s">
        <v>1177</v>
      </c>
      <c r="CL700" s="81">
        <v>1045</v>
      </c>
      <c r="CN700" s="81" t="s">
        <v>816</v>
      </c>
      <c r="CO700" s="81" t="s">
        <v>817</v>
      </c>
      <c r="CP700" s="81">
        <v>24</v>
      </c>
      <c r="CQ700" s="81" t="s">
        <v>529</v>
      </c>
      <c r="CR700" s="81" t="s">
        <v>1139</v>
      </c>
      <c r="CS700" s="81">
        <v>1027</v>
      </c>
      <c r="CU700" s="136" t="s">
        <v>2388</v>
      </c>
      <c r="CV700" s="136" t="s">
        <v>865</v>
      </c>
      <c r="CW700" s="137">
        <v>8</v>
      </c>
      <c r="CX700" s="136" t="s">
        <v>437</v>
      </c>
      <c r="CY700" s="136" t="s">
        <v>1733</v>
      </c>
      <c r="CZ700" s="138">
        <v>1004</v>
      </c>
      <c r="DB700" s="136" t="s">
        <v>729</v>
      </c>
      <c r="DC700" s="136" t="s">
        <v>730</v>
      </c>
      <c r="DD700" s="137">
        <v>4</v>
      </c>
      <c r="DE700" s="136" t="s">
        <v>436</v>
      </c>
      <c r="DF700" s="136" t="s">
        <v>1690</v>
      </c>
      <c r="DG700" s="144">
        <v>1297</v>
      </c>
      <c r="DI700" s="136" t="s">
        <v>818</v>
      </c>
      <c r="DJ700" s="136" t="s">
        <v>819</v>
      </c>
      <c r="DK700" s="137">
        <v>60</v>
      </c>
      <c r="DL700" s="136" t="s">
        <v>2152</v>
      </c>
      <c r="DM700" s="136" t="s">
        <v>2364</v>
      </c>
      <c r="DN700" s="144">
        <v>1593</v>
      </c>
    </row>
    <row r="701" spans="1:118" x14ac:dyDescent="0.25">
      <c r="A701" s="81" t="s">
        <v>867</v>
      </c>
      <c r="B701" s="81" t="s">
        <v>868</v>
      </c>
      <c r="C701" s="81">
        <v>4</v>
      </c>
      <c r="D701" s="81" t="s">
        <v>436</v>
      </c>
      <c r="E701" s="81" t="s">
        <v>1710</v>
      </c>
      <c r="F701" s="81">
        <v>1186</v>
      </c>
      <c r="H701" s="81" t="s">
        <v>733</v>
      </c>
      <c r="I701" s="81" t="s">
        <v>734</v>
      </c>
      <c r="J701" s="81">
        <v>4</v>
      </c>
      <c r="K701" s="81" t="s">
        <v>437</v>
      </c>
      <c r="L701" s="81" t="s">
        <v>1809</v>
      </c>
      <c r="M701" s="81">
        <v>1064</v>
      </c>
      <c r="O701" s="81" t="s">
        <v>757</v>
      </c>
      <c r="P701" s="81" t="s">
        <v>758</v>
      </c>
      <c r="Q701" s="81">
        <v>24</v>
      </c>
      <c r="R701" s="81" t="s">
        <v>1768</v>
      </c>
      <c r="S701" s="81" t="s">
        <v>1212</v>
      </c>
      <c r="T701" s="81">
        <v>1013</v>
      </c>
      <c r="V701" s="81" t="s">
        <v>878</v>
      </c>
      <c r="W701" s="81" t="s">
        <v>879</v>
      </c>
      <c r="X701" s="81">
        <v>6</v>
      </c>
      <c r="Y701" s="81" t="s">
        <v>529</v>
      </c>
      <c r="Z701" s="81" t="s">
        <v>1175</v>
      </c>
      <c r="AA701" s="81">
        <v>1027</v>
      </c>
      <c r="AC701" s="81" t="s">
        <v>847</v>
      </c>
      <c r="AD701" s="81" t="s">
        <v>848</v>
      </c>
      <c r="AE701" s="81">
        <v>12</v>
      </c>
      <c r="AF701" s="81" t="s">
        <v>529</v>
      </c>
      <c r="AG701" s="81" t="s">
        <v>1169</v>
      </c>
      <c r="AH701" s="81">
        <v>1440</v>
      </c>
      <c r="AJ701" s="81" t="s">
        <v>847</v>
      </c>
      <c r="AK701" s="81" t="s">
        <v>848</v>
      </c>
      <c r="AL701" s="81">
        <v>12</v>
      </c>
      <c r="AM701" s="81" t="s">
        <v>436</v>
      </c>
      <c r="AN701" s="81" t="s">
        <v>722</v>
      </c>
      <c r="AO701" s="81">
        <v>1543</v>
      </c>
      <c r="AQ701" s="81" t="s">
        <v>906</v>
      </c>
      <c r="AR701" s="81" t="s">
        <v>907</v>
      </c>
      <c r="AS701" s="81">
        <v>4</v>
      </c>
      <c r="AT701" s="81" t="s">
        <v>437</v>
      </c>
      <c r="AU701" s="81" t="s">
        <v>1155</v>
      </c>
      <c r="AV701" s="81">
        <v>1506</v>
      </c>
      <c r="AX701" s="81" t="s">
        <v>820</v>
      </c>
      <c r="AY701" s="81" t="s">
        <v>821</v>
      </c>
      <c r="AZ701" s="81">
        <v>4</v>
      </c>
      <c r="BA701" s="81" t="s">
        <v>529</v>
      </c>
      <c r="BB701" s="81" t="s">
        <v>1127</v>
      </c>
      <c r="BC701" s="81">
        <v>1123</v>
      </c>
      <c r="BE701" s="81" t="s">
        <v>891</v>
      </c>
      <c r="BF701" s="81" t="s">
        <v>892</v>
      </c>
      <c r="BG701" s="81">
        <v>12</v>
      </c>
      <c r="BH701" s="81" t="s">
        <v>529</v>
      </c>
      <c r="BI701" s="81" t="s">
        <v>560</v>
      </c>
      <c r="BJ701" s="81">
        <v>1530</v>
      </c>
      <c r="BL701" s="81" t="s">
        <v>852</v>
      </c>
      <c r="BM701" s="81" t="s">
        <v>853</v>
      </c>
      <c r="BN701" s="81">
        <v>12</v>
      </c>
      <c r="BO701" s="81" t="s">
        <v>436</v>
      </c>
      <c r="BP701" s="81" t="s">
        <v>1148</v>
      </c>
      <c r="BQ701" s="81">
        <v>1091</v>
      </c>
      <c r="BS701" s="81" t="s">
        <v>824</v>
      </c>
      <c r="BT701" s="81" t="s">
        <v>825</v>
      </c>
      <c r="BU701" s="81">
        <v>12</v>
      </c>
      <c r="BV701" s="81" t="s">
        <v>436</v>
      </c>
      <c r="BW701" s="81" t="s">
        <v>2053</v>
      </c>
      <c r="BX701" s="81">
        <v>1553</v>
      </c>
      <c r="BZ701" s="81" t="s">
        <v>847</v>
      </c>
      <c r="CA701" s="81" t="s">
        <v>848</v>
      </c>
      <c r="CB701" s="81">
        <v>6</v>
      </c>
      <c r="CC701" s="81" t="s">
        <v>436</v>
      </c>
      <c r="CD701" s="81" t="s">
        <v>1760</v>
      </c>
      <c r="CE701" s="81">
        <v>1307</v>
      </c>
      <c r="CG701" s="81" t="s">
        <v>745</v>
      </c>
      <c r="CH701" s="81" t="s">
        <v>746</v>
      </c>
      <c r="CI701" s="81">
        <v>36</v>
      </c>
      <c r="CJ701" s="81" t="s">
        <v>436</v>
      </c>
      <c r="CK701" s="81" t="s">
        <v>1177</v>
      </c>
      <c r="CL701" s="81">
        <v>1045</v>
      </c>
      <c r="CN701" s="81" t="s">
        <v>864</v>
      </c>
      <c r="CO701" s="81" t="s">
        <v>865</v>
      </c>
      <c r="CP701" s="81">
        <v>24</v>
      </c>
      <c r="CQ701" s="81" t="s">
        <v>529</v>
      </c>
      <c r="CR701" s="81" t="s">
        <v>1139</v>
      </c>
      <c r="CS701" s="81">
        <v>1027</v>
      </c>
      <c r="CU701" s="136" t="s">
        <v>906</v>
      </c>
      <c r="CV701" s="136" t="s">
        <v>907</v>
      </c>
      <c r="CW701" s="137">
        <v>4</v>
      </c>
      <c r="CX701" s="136" t="s">
        <v>529</v>
      </c>
      <c r="CY701" s="136" t="s">
        <v>1680</v>
      </c>
      <c r="CZ701" s="138">
        <v>1368</v>
      </c>
      <c r="DB701" s="136" t="s">
        <v>729</v>
      </c>
      <c r="DC701" s="136" t="s">
        <v>730</v>
      </c>
      <c r="DD701" s="137">
        <v>2</v>
      </c>
      <c r="DE701" s="136" t="s">
        <v>529</v>
      </c>
      <c r="DF701" s="136" t="s">
        <v>2176</v>
      </c>
      <c r="DG701" s="144">
        <v>1555</v>
      </c>
      <c r="DI701" s="136" t="s">
        <v>818</v>
      </c>
      <c r="DJ701" s="136" t="s">
        <v>819</v>
      </c>
      <c r="DK701" s="137">
        <v>4</v>
      </c>
      <c r="DL701" s="136" t="s">
        <v>529</v>
      </c>
      <c r="DM701" s="136" t="s">
        <v>1830</v>
      </c>
      <c r="DN701" s="144">
        <v>1028</v>
      </c>
    </row>
    <row r="702" spans="1:118" x14ac:dyDescent="0.25">
      <c r="A702" s="81" t="s">
        <v>770</v>
      </c>
      <c r="B702" s="81" t="s">
        <v>771</v>
      </c>
      <c r="C702" s="81">
        <v>2</v>
      </c>
      <c r="D702" s="81" t="s">
        <v>436</v>
      </c>
      <c r="E702" s="81" t="s">
        <v>1710</v>
      </c>
      <c r="F702" s="81">
        <v>1186</v>
      </c>
      <c r="H702" s="81" t="s">
        <v>774</v>
      </c>
      <c r="I702" s="81" t="s">
        <v>775</v>
      </c>
      <c r="J702" s="81">
        <v>4</v>
      </c>
      <c r="K702" s="81" t="s">
        <v>437</v>
      </c>
      <c r="L702" s="81" t="s">
        <v>1809</v>
      </c>
      <c r="M702" s="81">
        <v>1064</v>
      </c>
      <c r="O702" s="81" t="s">
        <v>963</v>
      </c>
      <c r="P702" s="81" t="s">
        <v>964</v>
      </c>
      <c r="Q702" s="81">
        <v>12</v>
      </c>
      <c r="R702" s="81" t="s">
        <v>1768</v>
      </c>
      <c r="S702" s="81" t="s">
        <v>1212</v>
      </c>
      <c r="T702" s="81">
        <v>1013</v>
      </c>
      <c r="V702" s="81" t="s">
        <v>847</v>
      </c>
      <c r="W702" s="81" t="s">
        <v>848</v>
      </c>
      <c r="X702" s="81">
        <v>12</v>
      </c>
      <c r="Y702" s="81" t="s">
        <v>529</v>
      </c>
      <c r="Z702" s="81" t="s">
        <v>1175</v>
      </c>
      <c r="AA702" s="81">
        <v>1027</v>
      </c>
      <c r="AC702" s="81" t="s">
        <v>864</v>
      </c>
      <c r="AD702" s="81" t="s">
        <v>865</v>
      </c>
      <c r="AE702" s="81">
        <v>4</v>
      </c>
      <c r="AF702" s="81" t="s">
        <v>529</v>
      </c>
      <c r="AG702" s="81" t="s">
        <v>1157</v>
      </c>
      <c r="AH702" s="81">
        <v>1399</v>
      </c>
      <c r="AJ702" s="81" t="s">
        <v>867</v>
      </c>
      <c r="AK702" s="81" t="s">
        <v>868</v>
      </c>
      <c r="AL702" s="81">
        <v>4</v>
      </c>
      <c r="AM702" s="81" t="s">
        <v>436</v>
      </c>
      <c r="AN702" s="81" t="s">
        <v>722</v>
      </c>
      <c r="AO702" s="81">
        <v>1543</v>
      </c>
      <c r="AQ702" s="81" t="s">
        <v>942</v>
      </c>
      <c r="AR702" s="81" t="s">
        <v>943</v>
      </c>
      <c r="AS702" s="81">
        <v>12</v>
      </c>
      <c r="AT702" s="81" t="s">
        <v>437</v>
      </c>
      <c r="AU702" s="81" t="s">
        <v>1155</v>
      </c>
      <c r="AV702" s="81">
        <v>1506</v>
      </c>
      <c r="AX702" s="81" t="s">
        <v>820</v>
      </c>
      <c r="AY702" s="81" t="s">
        <v>821</v>
      </c>
      <c r="AZ702" s="81">
        <v>8</v>
      </c>
      <c r="BA702" s="81" t="s">
        <v>529</v>
      </c>
      <c r="BB702" s="81" t="s">
        <v>1161</v>
      </c>
      <c r="BC702" s="81">
        <v>1146</v>
      </c>
      <c r="BE702" s="81" t="s">
        <v>2075</v>
      </c>
      <c r="BF702" s="81" t="s">
        <v>1351</v>
      </c>
      <c r="BG702" s="81">
        <v>12</v>
      </c>
      <c r="BH702" s="81" t="s">
        <v>529</v>
      </c>
      <c r="BI702" s="81" t="s">
        <v>560</v>
      </c>
      <c r="BJ702" s="81">
        <v>1530</v>
      </c>
      <c r="BL702" s="81" t="s">
        <v>891</v>
      </c>
      <c r="BM702" s="81" t="s">
        <v>892</v>
      </c>
      <c r="BN702" s="81">
        <v>12</v>
      </c>
      <c r="BO702" s="81" t="s">
        <v>436</v>
      </c>
      <c r="BP702" s="81" t="s">
        <v>1148</v>
      </c>
      <c r="BQ702" s="81">
        <v>1091</v>
      </c>
      <c r="BS702" s="81" t="s">
        <v>2323</v>
      </c>
      <c r="BT702" s="81" t="s">
        <v>851</v>
      </c>
      <c r="BU702" s="81">
        <v>2</v>
      </c>
      <c r="BV702" s="81" t="s">
        <v>529</v>
      </c>
      <c r="BW702" s="81" t="s">
        <v>1126</v>
      </c>
      <c r="BX702" s="81">
        <v>1093</v>
      </c>
      <c r="BZ702" s="81" t="s">
        <v>878</v>
      </c>
      <c r="CA702" s="81" t="s">
        <v>879</v>
      </c>
      <c r="CB702" s="81">
        <v>6</v>
      </c>
      <c r="CC702" s="81" t="s">
        <v>436</v>
      </c>
      <c r="CD702" s="81" t="s">
        <v>1760</v>
      </c>
      <c r="CE702" s="81">
        <v>1307</v>
      </c>
      <c r="CG702" s="81" t="s">
        <v>908</v>
      </c>
      <c r="CH702" s="81" t="s">
        <v>909</v>
      </c>
      <c r="CI702" s="81">
        <v>24</v>
      </c>
      <c r="CJ702" s="81" t="s">
        <v>436</v>
      </c>
      <c r="CK702" s="81" t="s">
        <v>1177</v>
      </c>
      <c r="CL702" s="81">
        <v>1045</v>
      </c>
      <c r="CN702" s="81" t="s">
        <v>816</v>
      </c>
      <c r="CO702" s="81" t="s">
        <v>817</v>
      </c>
      <c r="CP702" s="81">
        <v>24</v>
      </c>
      <c r="CQ702" s="81" t="s">
        <v>529</v>
      </c>
      <c r="CR702" s="81" t="s">
        <v>1100</v>
      </c>
      <c r="CS702" s="81">
        <v>1027</v>
      </c>
      <c r="CU702" s="136" t="s">
        <v>810</v>
      </c>
      <c r="CV702" s="136" t="s">
        <v>811</v>
      </c>
      <c r="CW702" s="137">
        <v>4</v>
      </c>
      <c r="CX702" s="136" t="s">
        <v>436</v>
      </c>
      <c r="CY702" s="136" t="s">
        <v>2409</v>
      </c>
      <c r="CZ702" s="138">
        <v>1013</v>
      </c>
      <c r="DB702" s="136" t="s">
        <v>729</v>
      </c>
      <c r="DC702" s="136" t="s">
        <v>730</v>
      </c>
      <c r="DD702" s="137">
        <v>6</v>
      </c>
      <c r="DE702" s="136" t="s">
        <v>437</v>
      </c>
      <c r="DF702" s="136" t="s">
        <v>1841</v>
      </c>
      <c r="DG702" s="144">
        <v>1247</v>
      </c>
      <c r="DI702" s="136" t="s">
        <v>818</v>
      </c>
      <c r="DJ702" s="136" t="s">
        <v>819</v>
      </c>
      <c r="DK702" s="137">
        <v>24</v>
      </c>
      <c r="DL702" s="136" t="s">
        <v>1173</v>
      </c>
      <c r="DM702" s="136" t="s">
        <v>1174</v>
      </c>
      <c r="DN702" s="144">
        <v>0</v>
      </c>
    </row>
    <row r="703" spans="1:118" x14ac:dyDescent="0.25">
      <c r="A703" s="81" t="s">
        <v>772</v>
      </c>
      <c r="B703" s="81" t="s">
        <v>773</v>
      </c>
      <c r="C703" s="81">
        <v>4</v>
      </c>
      <c r="D703" s="81" t="s">
        <v>436</v>
      </c>
      <c r="E703" s="81" t="s">
        <v>1710</v>
      </c>
      <c r="F703" s="81">
        <v>1186</v>
      </c>
      <c r="H703" s="81" t="s">
        <v>832</v>
      </c>
      <c r="I703" s="81" t="s">
        <v>833</v>
      </c>
      <c r="J703" s="81">
        <v>4</v>
      </c>
      <c r="K703" s="81" t="s">
        <v>437</v>
      </c>
      <c r="L703" s="81" t="s">
        <v>1809</v>
      </c>
      <c r="M703" s="81">
        <v>1064</v>
      </c>
      <c r="O703" s="81" t="s">
        <v>778</v>
      </c>
      <c r="P703" s="81" t="s">
        <v>779</v>
      </c>
      <c r="Q703" s="81">
        <v>3</v>
      </c>
      <c r="R703" s="81" t="s">
        <v>1768</v>
      </c>
      <c r="S703" s="81" t="s">
        <v>1212</v>
      </c>
      <c r="T703" s="81">
        <v>1013</v>
      </c>
      <c r="V703" s="81" t="s">
        <v>924</v>
      </c>
      <c r="W703" s="81" t="s">
        <v>925</v>
      </c>
      <c r="X703" s="81">
        <v>12</v>
      </c>
      <c r="Y703" s="81" t="s">
        <v>529</v>
      </c>
      <c r="Z703" s="81" t="s">
        <v>1175</v>
      </c>
      <c r="AA703" s="81">
        <v>1027</v>
      </c>
      <c r="AC703" s="81" t="s">
        <v>847</v>
      </c>
      <c r="AD703" s="81" t="s">
        <v>848</v>
      </c>
      <c r="AE703" s="81">
        <v>12</v>
      </c>
      <c r="AF703" s="81" t="s">
        <v>529</v>
      </c>
      <c r="AG703" s="81" t="s">
        <v>1702</v>
      </c>
      <c r="AH703" s="81">
        <v>1199</v>
      </c>
      <c r="AJ703" s="81" t="s">
        <v>887</v>
      </c>
      <c r="AK703" s="81" t="s">
        <v>888</v>
      </c>
      <c r="AL703" s="81">
        <v>4</v>
      </c>
      <c r="AM703" s="81" t="s">
        <v>436</v>
      </c>
      <c r="AN703" s="81" t="s">
        <v>722</v>
      </c>
      <c r="AO703" s="81">
        <v>1543</v>
      </c>
      <c r="AQ703" s="81" t="s">
        <v>743</v>
      </c>
      <c r="AR703" s="81" t="s">
        <v>744</v>
      </c>
      <c r="AS703" s="81">
        <v>12</v>
      </c>
      <c r="AT703" s="81" t="s">
        <v>437</v>
      </c>
      <c r="AU703" s="81" t="s">
        <v>1155</v>
      </c>
      <c r="AV703" s="81">
        <v>1506</v>
      </c>
      <c r="AX703" s="81" t="s">
        <v>820</v>
      </c>
      <c r="AY703" s="81" t="s">
        <v>821</v>
      </c>
      <c r="AZ703" s="81">
        <v>6</v>
      </c>
      <c r="BA703" s="81" t="s">
        <v>436</v>
      </c>
      <c r="BB703" s="81" t="s">
        <v>1156</v>
      </c>
      <c r="BC703" s="81">
        <v>1070</v>
      </c>
      <c r="BE703" s="81" t="s">
        <v>854</v>
      </c>
      <c r="BF703" s="81" t="s">
        <v>855</v>
      </c>
      <c r="BG703" s="81">
        <v>2</v>
      </c>
      <c r="BH703" s="81" t="s">
        <v>529</v>
      </c>
      <c r="BI703" s="81" t="s">
        <v>560</v>
      </c>
      <c r="BJ703" s="81">
        <v>1530</v>
      </c>
      <c r="BL703" s="81" t="s">
        <v>895</v>
      </c>
      <c r="BM703" s="81" t="s">
        <v>896</v>
      </c>
      <c r="BN703" s="81">
        <v>12</v>
      </c>
      <c r="BO703" s="81" t="s">
        <v>436</v>
      </c>
      <c r="BP703" s="81" t="s">
        <v>1148</v>
      </c>
      <c r="BQ703" s="81">
        <v>1091</v>
      </c>
      <c r="BS703" s="81" t="s">
        <v>785</v>
      </c>
      <c r="BT703" s="81" t="s">
        <v>786</v>
      </c>
      <c r="BU703" s="81">
        <v>12</v>
      </c>
      <c r="BV703" s="81" t="s">
        <v>529</v>
      </c>
      <c r="BW703" s="81" t="s">
        <v>1756</v>
      </c>
      <c r="BX703" s="81">
        <v>1037</v>
      </c>
      <c r="BZ703" s="81" t="s">
        <v>765</v>
      </c>
      <c r="CA703" s="81" t="s">
        <v>766</v>
      </c>
      <c r="CB703" s="81">
        <v>6</v>
      </c>
      <c r="CC703" s="81" t="s">
        <v>436</v>
      </c>
      <c r="CD703" s="81" t="s">
        <v>1760</v>
      </c>
      <c r="CE703" s="81">
        <v>1307</v>
      </c>
      <c r="CG703" s="81" t="s">
        <v>940</v>
      </c>
      <c r="CH703" s="81" t="s">
        <v>941</v>
      </c>
      <c r="CI703" s="81">
        <v>12</v>
      </c>
      <c r="CJ703" s="81" t="s">
        <v>437</v>
      </c>
      <c r="CK703" s="81" t="s">
        <v>1186</v>
      </c>
      <c r="CL703" s="81">
        <v>1043</v>
      </c>
      <c r="CN703" s="81" t="s">
        <v>772</v>
      </c>
      <c r="CO703" s="81" t="s">
        <v>773</v>
      </c>
      <c r="CP703" s="81">
        <v>12</v>
      </c>
      <c r="CQ703" s="81" t="s">
        <v>529</v>
      </c>
      <c r="CR703" s="81" t="s">
        <v>1139</v>
      </c>
      <c r="CS703" s="81">
        <v>1027</v>
      </c>
      <c r="CU703" s="136" t="s">
        <v>2260</v>
      </c>
      <c r="CV703" s="136" t="s">
        <v>2304</v>
      </c>
      <c r="CW703" s="137">
        <v>4</v>
      </c>
      <c r="CX703" s="136" t="s">
        <v>437</v>
      </c>
      <c r="CY703" s="136" t="s">
        <v>1733</v>
      </c>
      <c r="CZ703" s="138">
        <v>1004</v>
      </c>
      <c r="DB703" s="136" t="s">
        <v>729</v>
      </c>
      <c r="DC703" s="136" t="s">
        <v>730</v>
      </c>
      <c r="DD703" s="137">
        <v>4</v>
      </c>
      <c r="DE703" s="136" t="s">
        <v>436</v>
      </c>
      <c r="DF703" s="136" t="s">
        <v>1715</v>
      </c>
      <c r="DG703" s="144">
        <v>1137</v>
      </c>
      <c r="DI703" s="136" t="s">
        <v>818</v>
      </c>
      <c r="DJ703" s="136" t="s">
        <v>819</v>
      </c>
      <c r="DK703" s="137">
        <v>6</v>
      </c>
      <c r="DL703" s="136" t="s">
        <v>436</v>
      </c>
      <c r="DM703" s="136" t="s">
        <v>1148</v>
      </c>
      <c r="DN703" s="144">
        <v>1091</v>
      </c>
    </row>
    <row r="704" spans="1:118" x14ac:dyDescent="0.25">
      <c r="A704" s="81" t="s">
        <v>776</v>
      </c>
      <c r="B704" s="81" t="s">
        <v>777</v>
      </c>
      <c r="C704" s="81">
        <v>4</v>
      </c>
      <c r="D704" s="81" t="s">
        <v>436</v>
      </c>
      <c r="E704" s="81" t="s">
        <v>1710</v>
      </c>
      <c r="F704" s="81">
        <v>1186</v>
      </c>
      <c r="H704" s="81" t="s">
        <v>814</v>
      </c>
      <c r="I704" s="81" t="s">
        <v>815</v>
      </c>
      <c r="J704" s="81">
        <v>12</v>
      </c>
      <c r="K704" s="81" t="s">
        <v>529</v>
      </c>
      <c r="L704" s="81" t="s">
        <v>1913</v>
      </c>
      <c r="M704" s="81">
        <v>1145</v>
      </c>
      <c r="O704" s="81" t="s">
        <v>794</v>
      </c>
      <c r="P704" s="81" t="s">
        <v>795</v>
      </c>
      <c r="Q704" s="81">
        <v>2</v>
      </c>
      <c r="R704" s="81" t="s">
        <v>1768</v>
      </c>
      <c r="S704" s="81" t="s">
        <v>1212</v>
      </c>
      <c r="T704" s="81">
        <v>1013</v>
      </c>
      <c r="V704" s="81" t="s">
        <v>757</v>
      </c>
      <c r="W704" s="81" t="s">
        <v>758</v>
      </c>
      <c r="X704" s="81">
        <v>12</v>
      </c>
      <c r="Y704" s="81" t="s">
        <v>529</v>
      </c>
      <c r="Z704" s="81" t="s">
        <v>1175</v>
      </c>
      <c r="AA704" s="81">
        <v>1027</v>
      </c>
      <c r="AC704" s="81" t="s">
        <v>952</v>
      </c>
      <c r="AD704" s="81" t="s">
        <v>953</v>
      </c>
      <c r="AE704" s="81">
        <v>1</v>
      </c>
      <c r="AF704" s="81" t="s">
        <v>436</v>
      </c>
      <c r="AG704" s="81" t="s">
        <v>2327</v>
      </c>
      <c r="AH704" s="81">
        <v>1515</v>
      </c>
      <c r="AJ704" s="81" t="s">
        <v>2269</v>
      </c>
      <c r="AK704" s="81" t="s">
        <v>767</v>
      </c>
      <c r="AL704" s="81">
        <v>4</v>
      </c>
      <c r="AM704" s="81" t="s">
        <v>436</v>
      </c>
      <c r="AN704" s="81" t="s">
        <v>722</v>
      </c>
      <c r="AO704" s="81">
        <v>1543</v>
      </c>
      <c r="AQ704" s="81" t="s">
        <v>739</v>
      </c>
      <c r="AR704" s="81" t="s">
        <v>740</v>
      </c>
      <c r="AS704" s="81">
        <v>2</v>
      </c>
      <c r="AT704" s="81" t="s">
        <v>529</v>
      </c>
      <c r="AU704" s="81" t="s">
        <v>1825</v>
      </c>
      <c r="AV704" s="81">
        <v>1018</v>
      </c>
      <c r="AX704" s="81" t="s">
        <v>820</v>
      </c>
      <c r="AY704" s="81" t="s">
        <v>821</v>
      </c>
      <c r="AZ704" s="81">
        <v>4</v>
      </c>
      <c r="BA704" s="81" t="s">
        <v>436</v>
      </c>
      <c r="BB704" s="81" t="s">
        <v>2059</v>
      </c>
      <c r="BC704" s="81">
        <v>1551</v>
      </c>
      <c r="BE704" s="81" t="s">
        <v>792</v>
      </c>
      <c r="BF704" s="81" t="s">
        <v>793</v>
      </c>
      <c r="BG704" s="81">
        <v>2</v>
      </c>
      <c r="BH704" s="81" t="s">
        <v>529</v>
      </c>
      <c r="BI704" s="81" t="s">
        <v>560</v>
      </c>
      <c r="BJ704" s="81">
        <v>1530</v>
      </c>
      <c r="BL704" s="81" t="s">
        <v>745</v>
      </c>
      <c r="BM704" s="81" t="s">
        <v>746</v>
      </c>
      <c r="BN704" s="81">
        <v>24</v>
      </c>
      <c r="BO704" s="81" t="s">
        <v>436</v>
      </c>
      <c r="BP704" s="81" t="s">
        <v>1148</v>
      </c>
      <c r="BQ704" s="81">
        <v>1091</v>
      </c>
      <c r="BS704" s="81" t="s">
        <v>2321</v>
      </c>
      <c r="BT704" s="81" t="s">
        <v>901</v>
      </c>
      <c r="BU704" s="81">
        <v>2</v>
      </c>
      <c r="BV704" s="81" t="s">
        <v>436</v>
      </c>
      <c r="BW704" s="81" t="s">
        <v>1863</v>
      </c>
      <c r="BX704" s="81">
        <v>1273</v>
      </c>
      <c r="BZ704" s="81" t="s">
        <v>873</v>
      </c>
      <c r="CA704" s="81" t="s">
        <v>874</v>
      </c>
      <c r="CB704" s="81">
        <v>4</v>
      </c>
      <c r="CC704" s="81" t="s">
        <v>436</v>
      </c>
      <c r="CD704" s="81" t="s">
        <v>1760</v>
      </c>
      <c r="CE704" s="81">
        <v>1307</v>
      </c>
      <c r="CG704" s="81" t="s">
        <v>906</v>
      </c>
      <c r="CH704" s="81" t="s">
        <v>907</v>
      </c>
      <c r="CI704" s="81">
        <v>4</v>
      </c>
      <c r="CJ704" s="81" t="s">
        <v>437</v>
      </c>
      <c r="CK704" s="81" t="s">
        <v>1186</v>
      </c>
      <c r="CL704" s="81">
        <v>1043</v>
      </c>
      <c r="CN704" s="81" t="s">
        <v>954</v>
      </c>
      <c r="CO704" s="81" t="s">
        <v>955</v>
      </c>
      <c r="CP704" s="81">
        <v>24</v>
      </c>
      <c r="CQ704" s="81" t="s">
        <v>529</v>
      </c>
      <c r="CR704" s="81" t="s">
        <v>1100</v>
      </c>
      <c r="CS704" s="81">
        <v>1027</v>
      </c>
      <c r="CU704" s="136" t="s">
        <v>765</v>
      </c>
      <c r="CV704" s="136" t="s">
        <v>766</v>
      </c>
      <c r="CW704" s="137">
        <v>4</v>
      </c>
      <c r="CX704" s="136" t="s">
        <v>436</v>
      </c>
      <c r="CY704" s="136" t="s">
        <v>1758</v>
      </c>
      <c r="CZ704" s="138">
        <v>1492</v>
      </c>
      <c r="DB704" s="136" t="s">
        <v>729</v>
      </c>
      <c r="DC704" s="136" t="s">
        <v>730</v>
      </c>
      <c r="DD704" s="137">
        <v>2</v>
      </c>
      <c r="DE704" s="136" t="s">
        <v>529</v>
      </c>
      <c r="DF704" s="136" t="s">
        <v>1833</v>
      </c>
      <c r="DG704" s="144">
        <v>1023</v>
      </c>
      <c r="DI704" s="136" t="s">
        <v>818</v>
      </c>
      <c r="DJ704" s="136" t="s">
        <v>819</v>
      </c>
      <c r="DK704" s="137">
        <v>6</v>
      </c>
      <c r="DL704" s="136" t="s">
        <v>529</v>
      </c>
      <c r="DM704" s="136" t="s">
        <v>1873</v>
      </c>
      <c r="DN704" s="144">
        <v>1126</v>
      </c>
    </row>
    <row r="705" spans="1:118" x14ac:dyDescent="0.25">
      <c r="A705" s="81" t="s">
        <v>818</v>
      </c>
      <c r="B705" s="81" t="s">
        <v>819</v>
      </c>
      <c r="C705" s="81">
        <v>4</v>
      </c>
      <c r="D705" s="81" t="s">
        <v>436</v>
      </c>
      <c r="E705" s="81" t="s">
        <v>1710</v>
      </c>
      <c r="F705" s="81">
        <v>1186</v>
      </c>
      <c r="H705" s="81" t="s">
        <v>960</v>
      </c>
      <c r="I705" s="81" t="s">
        <v>961</v>
      </c>
      <c r="J705" s="81">
        <v>12</v>
      </c>
      <c r="K705" s="81" t="s">
        <v>529</v>
      </c>
      <c r="L705" s="81" t="s">
        <v>1913</v>
      </c>
      <c r="M705" s="81">
        <v>1145</v>
      </c>
      <c r="O705" s="81" t="s">
        <v>1085</v>
      </c>
      <c r="P705" s="81" t="s">
        <v>1086</v>
      </c>
      <c r="Q705" s="81">
        <v>24</v>
      </c>
      <c r="R705" s="81" t="s">
        <v>1768</v>
      </c>
      <c r="S705" s="81" t="s">
        <v>1212</v>
      </c>
      <c r="T705" s="81">
        <v>1013</v>
      </c>
      <c r="V705" s="81" t="s">
        <v>2227</v>
      </c>
      <c r="W705" s="81" t="s">
        <v>882</v>
      </c>
      <c r="X705" s="81">
        <v>6</v>
      </c>
      <c r="Y705" s="81" t="s">
        <v>529</v>
      </c>
      <c r="Z705" s="81" t="s">
        <v>1139</v>
      </c>
      <c r="AA705" s="81">
        <v>1027</v>
      </c>
      <c r="AC705" s="81" t="s">
        <v>816</v>
      </c>
      <c r="AD705" s="81" t="s">
        <v>817</v>
      </c>
      <c r="AE705" s="81">
        <v>4</v>
      </c>
      <c r="AF705" s="81" t="s">
        <v>436</v>
      </c>
      <c r="AG705" s="81" t="s">
        <v>1687</v>
      </c>
      <c r="AH705" s="81">
        <v>1460</v>
      </c>
      <c r="AJ705" s="81" t="s">
        <v>906</v>
      </c>
      <c r="AK705" s="81" t="s">
        <v>907</v>
      </c>
      <c r="AL705" s="81">
        <v>4</v>
      </c>
      <c r="AM705" s="81" t="s">
        <v>436</v>
      </c>
      <c r="AN705" s="81" t="s">
        <v>722</v>
      </c>
      <c r="AO705" s="81">
        <v>1543</v>
      </c>
      <c r="AQ705" s="81" t="s">
        <v>826</v>
      </c>
      <c r="AR705" s="81" t="s">
        <v>827</v>
      </c>
      <c r="AS705" s="81">
        <v>10</v>
      </c>
      <c r="AT705" s="81" t="s">
        <v>529</v>
      </c>
      <c r="AU705" s="81" t="s">
        <v>1825</v>
      </c>
      <c r="AV705" s="81">
        <v>1018</v>
      </c>
      <c r="AX705" s="81" t="s">
        <v>820</v>
      </c>
      <c r="AY705" s="81" t="s">
        <v>821</v>
      </c>
      <c r="AZ705" s="81">
        <v>8</v>
      </c>
      <c r="BA705" s="81" t="s">
        <v>529</v>
      </c>
      <c r="BB705" s="81" t="s">
        <v>1712</v>
      </c>
      <c r="BC705" s="81">
        <v>1458</v>
      </c>
      <c r="BE705" s="81" t="s">
        <v>796</v>
      </c>
      <c r="BF705" s="81" t="s">
        <v>797</v>
      </c>
      <c r="BG705" s="81">
        <v>2</v>
      </c>
      <c r="BH705" s="81" t="s">
        <v>529</v>
      </c>
      <c r="BI705" s="81" t="s">
        <v>560</v>
      </c>
      <c r="BJ705" s="81">
        <v>1530</v>
      </c>
      <c r="BL705" s="81" t="s">
        <v>2230</v>
      </c>
      <c r="BM705" s="81" t="s">
        <v>866</v>
      </c>
      <c r="BN705" s="81">
        <v>6</v>
      </c>
      <c r="BO705" s="81" t="s">
        <v>529</v>
      </c>
      <c r="BP705" s="81" t="s">
        <v>1807</v>
      </c>
      <c r="BQ705" s="81">
        <v>1510</v>
      </c>
      <c r="BS705" s="81" t="s">
        <v>836</v>
      </c>
      <c r="BT705" s="81" t="s">
        <v>837</v>
      </c>
      <c r="BU705" s="81">
        <v>2</v>
      </c>
      <c r="BV705" s="81" t="s">
        <v>436</v>
      </c>
      <c r="BW705" s="81" t="s">
        <v>2053</v>
      </c>
      <c r="BX705" s="81">
        <v>1553</v>
      </c>
      <c r="BZ705" s="81" t="s">
        <v>770</v>
      </c>
      <c r="CA705" s="81" t="s">
        <v>771</v>
      </c>
      <c r="CB705" s="81">
        <v>4</v>
      </c>
      <c r="CC705" s="81" t="s">
        <v>436</v>
      </c>
      <c r="CD705" s="81" t="s">
        <v>1760</v>
      </c>
      <c r="CE705" s="81">
        <v>1307</v>
      </c>
      <c r="CG705" s="81" t="s">
        <v>816</v>
      </c>
      <c r="CH705" s="81" t="s">
        <v>817</v>
      </c>
      <c r="CI705" s="81">
        <v>4</v>
      </c>
      <c r="CJ705" s="81" t="s">
        <v>437</v>
      </c>
      <c r="CK705" s="81" t="s">
        <v>1186</v>
      </c>
      <c r="CL705" s="81">
        <v>1043</v>
      </c>
      <c r="CN705" s="81" t="s">
        <v>729</v>
      </c>
      <c r="CO705" s="81" t="s">
        <v>730</v>
      </c>
      <c r="CP705" s="81">
        <v>6</v>
      </c>
      <c r="CQ705" s="81" t="s">
        <v>436</v>
      </c>
      <c r="CR705" s="81" t="s">
        <v>559</v>
      </c>
      <c r="CS705" s="81">
        <v>1529</v>
      </c>
      <c r="CU705" s="136" t="s">
        <v>880</v>
      </c>
      <c r="CV705" s="136" t="s">
        <v>881</v>
      </c>
      <c r="CW705" s="137">
        <v>4</v>
      </c>
      <c r="CX705" s="136" t="s">
        <v>437</v>
      </c>
      <c r="CY705" s="136" t="s">
        <v>2103</v>
      </c>
      <c r="CZ705" s="138">
        <v>1506</v>
      </c>
      <c r="DB705" s="136" t="s">
        <v>729</v>
      </c>
      <c r="DC705" s="136" t="s">
        <v>730</v>
      </c>
      <c r="DD705" s="137">
        <v>2</v>
      </c>
      <c r="DE705" s="136" t="s">
        <v>436</v>
      </c>
      <c r="DF705" s="136" t="s">
        <v>2156</v>
      </c>
      <c r="DG705" s="144">
        <v>1377</v>
      </c>
      <c r="DI705" s="136" t="s">
        <v>818</v>
      </c>
      <c r="DJ705" s="136" t="s">
        <v>819</v>
      </c>
      <c r="DK705" s="137">
        <v>4</v>
      </c>
      <c r="DL705" s="136" t="s">
        <v>436</v>
      </c>
      <c r="DM705" s="136" t="s">
        <v>1753</v>
      </c>
      <c r="DN705" s="144">
        <v>1113</v>
      </c>
    </row>
    <row r="706" spans="1:118" x14ac:dyDescent="0.25">
      <c r="A706" s="81" t="s">
        <v>816</v>
      </c>
      <c r="B706" s="81" t="s">
        <v>817</v>
      </c>
      <c r="C706" s="81">
        <v>4</v>
      </c>
      <c r="D706" s="81" t="s">
        <v>436</v>
      </c>
      <c r="E706" s="81" t="s">
        <v>1710</v>
      </c>
      <c r="F706" s="81">
        <v>1186</v>
      </c>
      <c r="H706" s="81" t="s">
        <v>818</v>
      </c>
      <c r="I706" s="81" t="s">
        <v>819</v>
      </c>
      <c r="J706" s="81">
        <v>6</v>
      </c>
      <c r="K706" s="81" t="s">
        <v>529</v>
      </c>
      <c r="L706" s="81" t="s">
        <v>1913</v>
      </c>
      <c r="M706" s="81">
        <v>1145</v>
      </c>
      <c r="O706" s="81" t="s">
        <v>1676</v>
      </c>
      <c r="P706" s="81" t="s">
        <v>1378</v>
      </c>
      <c r="Q706" s="81">
        <v>12</v>
      </c>
      <c r="R706" s="81" t="s">
        <v>1768</v>
      </c>
      <c r="S706" s="81" t="s">
        <v>1212</v>
      </c>
      <c r="T706" s="81">
        <v>1013</v>
      </c>
      <c r="V706" s="81" t="s">
        <v>891</v>
      </c>
      <c r="W706" s="81" t="s">
        <v>892</v>
      </c>
      <c r="X706" s="81">
        <v>12</v>
      </c>
      <c r="Y706" s="81" t="s">
        <v>529</v>
      </c>
      <c r="Z706" s="81" t="s">
        <v>1175</v>
      </c>
      <c r="AA706" s="81">
        <v>1027</v>
      </c>
      <c r="AC706" s="81" t="s">
        <v>864</v>
      </c>
      <c r="AD706" s="81" t="s">
        <v>865</v>
      </c>
      <c r="AE706" s="81">
        <v>4</v>
      </c>
      <c r="AF706" s="81" t="s">
        <v>436</v>
      </c>
      <c r="AG706" s="81" t="s">
        <v>1687</v>
      </c>
      <c r="AH706" s="81">
        <v>1460</v>
      </c>
      <c r="AJ706" s="81" t="s">
        <v>743</v>
      </c>
      <c r="AK706" s="81" t="s">
        <v>744</v>
      </c>
      <c r="AL706" s="81">
        <v>24</v>
      </c>
      <c r="AM706" s="81" t="s">
        <v>436</v>
      </c>
      <c r="AN706" s="81" t="s">
        <v>722</v>
      </c>
      <c r="AO706" s="81">
        <v>1543</v>
      </c>
      <c r="AQ706" s="81" t="s">
        <v>867</v>
      </c>
      <c r="AR706" s="81" t="s">
        <v>868</v>
      </c>
      <c r="AS706" s="81">
        <v>4</v>
      </c>
      <c r="AT706" s="81" t="s">
        <v>436</v>
      </c>
      <c r="AU706" s="81" t="s">
        <v>1123</v>
      </c>
      <c r="AV706" s="81">
        <v>1392</v>
      </c>
      <c r="AX706" s="81" t="s">
        <v>820</v>
      </c>
      <c r="AY706" s="81" t="s">
        <v>821</v>
      </c>
      <c r="AZ706" s="81">
        <v>4</v>
      </c>
      <c r="BA706" s="81" t="s">
        <v>436</v>
      </c>
      <c r="BB706" s="81" t="s">
        <v>1108</v>
      </c>
      <c r="BC706" s="81">
        <v>1240</v>
      </c>
      <c r="BE706" s="81" t="s">
        <v>737</v>
      </c>
      <c r="BF706" s="81" t="s">
        <v>738</v>
      </c>
      <c r="BG706" s="81">
        <v>2</v>
      </c>
      <c r="BH706" s="81" t="s">
        <v>529</v>
      </c>
      <c r="BI706" s="81" t="s">
        <v>1757</v>
      </c>
      <c r="BJ706" s="81">
        <v>1014</v>
      </c>
      <c r="BL706" s="81" t="s">
        <v>2227</v>
      </c>
      <c r="BM706" s="81" t="s">
        <v>882</v>
      </c>
      <c r="BN706" s="81">
        <v>6</v>
      </c>
      <c r="BO706" s="81" t="s">
        <v>436</v>
      </c>
      <c r="BP706" s="81" t="s">
        <v>1134</v>
      </c>
      <c r="BQ706" s="81">
        <v>1102</v>
      </c>
      <c r="BS706" s="81" t="s">
        <v>856</v>
      </c>
      <c r="BT706" s="81" t="s">
        <v>857</v>
      </c>
      <c r="BU706" s="81">
        <v>2</v>
      </c>
      <c r="BV706" s="81" t="s">
        <v>436</v>
      </c>
      <c r="BW706" s="81" t="s">
        <v>2053</v>
      </c>
      <c r="BX706" s="81">
        <v>1553</v>
      </c>
      <c r="BZ706" s="81" t="s">
        <v>772</v>
      </c>
      <c r="CA706" s="81" t="s">
        <v>773</v>
      </c>
      <c r="CB706" s="81">
        <v>4</v>
      </c>
      <c r="CC706" s="81" t="s">
        <v>436</v>
      </c>
      <c r="CD706" s="81" t="s">
        <v>1760</v>
      </c>
      <c r="CE706" s="81">
        <v>1307</v>
      </c>
      <c r="CG706" s="81" t="s">
        <v>830</v>
      </c>
      <c r="CH706" s="81" t="s">
        <v>831</v>
      </c>
      <c r="CI706" s="81">
        <v>4</v>
      </c>
      <c r="CJ706" s="81" t="s">
        <v>437</v>
      </c>
      <c r="CK706" s="81" t="s">
        <v>1186</v>
      </c>
      <c r="CL706" s="81">
        <v>1043</v>
      </c>
      <c r="CN706" s="81" t="s">
        <v>830</v>
      </c>
      <c r="CO706" s="81" t="s">
        <v>831</v>
      </c>
      <c r="CP706" s="81">
        <v>60</v>
      </c>
      <c r="CQ706" s="81" t="s">
        <v>529</v>
      </c>
      <c r="CR706" s="81" t="s">
        <v>1157</v>
      </c>
      <c r="CS706" s="81">
        <v>1399</v>
      </c>
      <c r="CU706" s="136" t="s">
        <v>867</v>
      </c>
      <c r="CV706" s="136" t="s">
        <v>868</v>
      </c>
      <c r="CW706" s="137">
        <v>6</v>
      </c>
      <c r="CX706" s="136" t="s">
        <v>437</v>
      </c>
      <c r="CY706" s="136" t="s">
        <v>2169</v>
      </c>
      <c r="CZ706" s="138">
        <v>1565</v>
      </c>
      <c r="DB706" s="136" t="s">
        <v>729</v>
      </c>
      <c r="DC706" s="136" t="s">
        <v>730</v>
      </c>
      <c r="DD706" s="137">
        <v>2</v>
      </c>
      <c r="DE706" s="136" t="s">
        <v>529</v>
      </c>
      <c r="DF706" s="136" t="s">
        <v>1154</v>
      </c>
      <c r="DG706" s="144">
        <v>1439</v>
      </c>
      <c r="DI706" s="136" t="s">
        <v>818</v>
      </c>
      <c r="DJ706" s="136" t="s">
        <v>819</v>
      </c>
      <c r="DK706" s="137">
        <v>16</v>
      </c>
      <c r="DL706" s="136" t="s">
        <v>2152</v>
      </c>
      <c r="DM706" s="136" t="s">
        <v>2364</v>
      </c>
      <c r="DN706" s="144">
        <v>1593</v>
      </c>
    </row>
    <row r="707" spans="1:118" x14ac:dyDescent="0.25">
      <c r="A707" s="81" t="s">
        <v>737</v>
      </c>
      <c r="B707" s="81" t="s">
        <v>738</v>
      </c>
      <c r="C707" s="81">
        <v>4</v>
      </c>
      <c r="D707" s="81" t="s">
        <v>436</v>
      </c>
      <c r="E707" s="81" t="s">
        <v>1710</v>
      </c>
      <c r="F707" s="81">
        <v>1186</v>
      </c>
      <c r="H707" s="81" t="s">
        <v>973</v>
      </c>
      <c r="I707" s="81" t="s">
        <v>974</v>
      </c>
      <c r="J707" s="81">
        <v>12</v>
      </c>
      <c r="K707" s="81" t="s">
        <v>529</v>
      </c>
      <c r="L707" s="81" t="s">
        <v>1913</v>
      </c>
      <c r="M707" s="81">
        <v>1145</v>
      </c>
      <c r="O707" s="81" t="s">
        <v>940</v>
      </c>
      <c r="P707" s="81" t="s">
        <v>941</v>
      </c>
      <c r="Q707" s="81">
        <v>12</v>
      </c>
      <c r="R707" s="81" t="s">
        <v>1768</v>
      </c>
      <c r="S707" s="81" t="s">
        <v>1212</v>
      </c>
      <c r="T707" s="81">
        <v>1013</v>
      </c>
      <c r="V707" s="81" t="s">
        <v>847</v>
      </c>
      <c r="W707" s="81" t="s">
        <v>848</v>
      </c>
      <c r="X707" s="81">
        <v>6</v>
      </c>
      <c r="Y707" s="81" t="s">
        <v>529</v>
      </c>
      <c r="Z707" s="81" t="s">
        <v>1139</v>
      </c>
      <c r="AA707" s="81">
        <v>1027</v>
      </c>
      <c r="AC707" s="81" t="s">
        <v>816</v>
      </c>
      <c r="AD707" s="81" t="s">
        <v>817</v>
      </c>
      <c r="AE707" s="81">
        <v>4</v>
      </c>
      <c r="AF707" s="81" t="s">
        <v>436</v>
      </c>
      <c r="AG707" s="81" t="s">
        <v>1119</v>
      </c>
      <c r="AH707" s="81">
        <v>1127</v>
      </c>
      <c r="AJ707" s="81" t="s">
        <v>745</v>
      </c>
      <c r="AK707" s="81" t="s">
        <v>746</v>
      </c>
      <c r="AL707" s="81">
        <v>24</v>
      </c>
      <c r="AM707" s="81" t="s">
        <v>436</v>
      </c>
      <c r="AN707" s="81" t="s">
        <v>722</v>
      </c>
      <c r="AO707" s="81">
        <v>1543</v>
      </c>
      <c r="AQ707" s="81" t="s">
        <v>954</v>
      </c>
      <c r="AR707" s="81" t="s">
        <v>955</v>
      </c>
      <c r="AS707" s="81">
        <v>4</v>
      </c>
      <c r="AT707" s="81" t="s">
        <v>436</v>
      </c>
      <c r="AU707" s="81" t="s">
        <v>1123</v>
      </c>
      <c r="AV707" s="81">
        <v>1392</v>
      </c>
      <c r="AX707" s="81" t="s">
        <v>820</v>
      </c>
      <c r="AY707" s="81" t="s">
        <v>821</v>
      </c>
      <c r="AZ707" s="81">
        <v>4</v>
      </c>
      <c r="BA707" s="81" t="s">
        <v>436</v>
      </c>
      <c r="BB707" s="81" t="s">
        <v>551</v>
      </c>
      <c r="BC707" s="81">
        <v>1518</v>
      </c>
      <c r="BE707" s="81" t="s">
        <v>729</v>
      </c>
      <c r="BF707" s="81" t="s">
        <v>730</v>
      </c>
      <c r="BG707" s="81">
        <v>4</v>
      </c>
      <c r="BH707" s="81" t="s">
        <v>529</v>
      </c>
      <c r="BI707" s="81" t="s">
        <v>1757</v>
      </c>
      <c r="BJ707" s="81">
        <v>1014</v>
      </c>
      <c r="BL707" s="81" t="s">
        <v>2230</v>
      </c>
      <c r="BM707" s="81" t="s">
        <v>866</v>
      </c>
      <c r="BN707" s="81">
        <v>6</v>
      </c>
      <c r="BO707" s="81" t="s">
        <v>436</v>
      </c>
      <c r="BP707" s="81" t="s">
        <v>1134</v>
      </c>
      <c r="BQ707" s="81">
        <v>1102</v>
      </c>
      <c r="BS707" s="81" t="s">
        <v>856</v>
      </c>
      <c r="BT707" s="81" t="s">
        <v>857</v>
      </c>
      <c r="BU707" s="81">
        <v>2</v>
      </c>
      <c r="BV707" s="81" t="s">
        <v>529</v>
      </c>
      <c r="BW707" s="81" t="s">
        <v>1126</v>
      </c>
      <c r="BX707" s="81">
        <v>1093</v>
      </c>
      <c r="BZ707" s="81" t="s">
        <v>948</v>
      </c>
      <c r="CA707" s="81" t="s">
        <v>949</v>
      </c>
      <c r="CB707" s="81">
        <v>4</v>
      </c>
      <c r="CC707" s="81" t="s">
        <v>436</v>
      </c>
      <c r="CD707" s="81" t="s">
        <v>1760</v>
      </c>
      <c r="CE707" s="81">
        <v>1307</v>
      </c>
      <c r="CG707" s="81" t="s">
        <v>729</v>
      </c>
      <c r="CH707" s="81" t="s">
        <v>730</v>
      </c>
      <c r="CI707" s="81">
        <v>4</v>
      </c>
      <c r="CJ707" s="81" t="s">
        <v>437</v>
      </c>
      <c r="CK707" s="81" t="s">
        <v>1186</v>
      </c>
      <c r="CL707" s="81">
        <v>1043</v>
      </c>
      <c r="CN707" s="81" t="s">
        <v>830</v>
      </c>
      <c r="CO707" s="81" t="s">
        <v>831</v>
      </c>
      <c r="CP707" s="81">
        <v>40</v>
      </c>
      <c r="CQ707" s="81" t="s">
        <v>529</v>
      </c>
      <c r="CR707" s="81" t="s">
        <v>1100</v>
      </c>
      <c r="CS707" s="81">
        <v>1027</v>
      </c>
      <c r="CU707" s="136" t="s">
        <v>887</v>
      </c>
      <c r="CV707" s="136" t="s">
        <v>888</v>
      </c>
      <c r="CW707" s="137">
        <v>6</v>
      </c>
      <c r="CX707" s="136" t="s">
        <v>437</v>
      </c>
      <c r="CY707" s="136" t="s">
        <v>2169</v>
      </c>
      <c r="CZ707" s="138">
        <v>1565</v>
      </c>
      <c r="DB707" s="136" t="s">
        <v>729</v>
      </c>
      <c r="DC707" s="136" t="s">
        <v>730</v>
      </c>
      <c r="DD707" s="137">
        <v>4</v>
      </c>
      <c r="DE707" s="136" t="s">
        <v>436</v>
      </c>
      <c r="DF707" s="136" t="s">
        <v>2061</v>
      </c>
      <c r="DG707" s="144">
        <v>1197</v>
      </c>
      <c r="DI707" s="136" t="s">
        <v>2386</v>
      </c>
      <c r="DJ707" s="136" t="s">
        <v>817</v>
      </c>
      <c r="DK707" s="137">
        <v>36</v>
      </c>
      <c r="DL707" s="136" t="s">
        <v>1173</v>
      </c>
      <c r="DM707" s="136" t="s">
        <v>2316</v>
      </c>
      <c r="DN707" s="144">
        <v>0</v>
      </c>
    </row>
    <row r="708" spans="1:118" x14ac:dyDescent="0.25">
      <c r="A708" s="81" t="s">
        <v>727</v>
      </c>
      <c r="B708" s="81" t="s">
        <v>728</v>
      </c>
      <c r="C708" s="81">
        <v>4</v>
      </c>
      <c r="D708" s="81" t="s">
        <v>436</v>
      </c>
      <c r="E708" s="81" t="s">
        <v>1710</v>
      </c>
      <c r="F708" s="81">
        <v>1186</v>
      </c>
      <c r="H708" s="81" t="s">
        <v>745</v>
      </c>
      <c r="I708" s="81" t="s">
        <v>746</v>
      </c>
      <c r="J708" s="81">
        <v>12</v>
      </c>
      <c r="K708" s="81" t="s">
        <v>529</v>
      </c>
      <c r="L708" s="81" t="s">
        <v>1913</v>
      </c>
      <c r="M708" s="81">
        <v>1145</v>
      </c>
      <c r="O708" s="81" t="s">
        <v>1853</v>
      </c>
      <c r="P708" s="81" t="s">
        <v>1629</v>
      </c>
      <c r="Q708" s="81">
        <v>1</v>
      </c>
      <c r="R708" s="81" t="s">
        <v>1768</v>
      </c>
      <c r="S708" s="81" t="s">
        <v>1212</v>
      </c>
      <c r="T708" s="81">
        <v>1013</v>
      </c>
      <c r="V708" s="81" t="s">
        <v>891</v>
      </c>
      <c r="W708" s="81" t="s">
        <v>892</v>
      </c>
      <c r="X708" s="81">
        <v>12</v>
      </c>
      <c r="Y708" s="81" t="s">
        <v>529</v>
      </c>
      <c r="Z708" s="81" t="s">
        <v>1175</v>
      </c>
      <c r="AA708" s="81">
        <v>1027</v>
      </c>
      <c r="AC708" s="81" t="s">
        <v>864</v>
      </c>
      <c r="AD708" s="81" t="s">
        <v>865</v>
      </c>
      <c r="AE708" s="81">
        <v>4</v>
      </c>
      <c r="AF708" s="81" t="s">
        <v>436</v>
      </c>
      <c r="AG708" s="81" t="s">
        <v>1119</v>
      </c>
      <c r="AH708" s="81">
        <v>1127</v>
      </c>
      <c r="AJ708" s="81" t="s">
        <v>867</v>
      </c>
      <c r="AK708" s="81" t="s">
        <v>868</v>
      </c>
      <c r="AL708" s="81">
        <v>4</v>
      </c>
      <c r="AM708" s="81" t="s">
        <v>529</v>
      </c>
      <c r="AN708" s="81" t="s">
        <v>1141</v>
      </c>
      <c r="AO708" s="81">
        <v>1212</v>
      </c>
      <c r="AQ708" s="81" t="s">
        <v>906</v>
      </c>
      <c r="AR708" s="81" t="s">
        <v>907</v>
      </c>
      <c r="AS708" s="81">
        <v>4</v>
      </c>
      <c r="AT708" s="81" t="s">
        <v>436</v>
      </c>
      <c r="AU708" s="81" t="s">
        <v>1123</v>
      </c>
      <c r="AV708" s="81">
        <v>1392</v>
      </c>
      <c r="AX708" s="81" t="s">
        <v>820</v>
      </c>
      <c r="AY708" s="81" t="s">
        <v>821</v>
      </c>
      <c r="AZ708" s="81">
        <v>6</v>
      </c>
      <c r="BA708" s="81" t="s">
        <v>529</v>
      </c>
      <c r="BB708" s="81" t="s">
        <v>1185</v>
      </c>
      <c r="BC708" s="81">
        <v>1101</v>
      </c>
      <c r="BE708" s="81" t="s">
        <v>830</v>
      </c>
      <c r="BF708" s="81" t="s">
        <v>831</v>
      </c>
      <c r="BG708" s="81">
        <v>10</v>
      </c>
      <c r="BH708" s="81" t="s">
        <v>436</v>
      </c>
      <c r="BI708" s="81" t="s">
        <v>2157</v>
      </c>
      <c r="BJ708" s="81">
        <v>1459</v>
      </c>
      <c r="BL708" s="81" t="s">
        <v>878</v>
      </c>
      <c r="BM708" s="81" t="s">
        <v>879</v>
      </c>
      <c r="BN708" s="81">
        <v>6</v>
      </c>
      <c r="BO708" s="81" t="s">
        <v>436</v>
      </c>
      <c r="BP708" s="81" t="s">
        <v>1134</v>
      </c>
      <c r="BQ708" s="81">
        <v>1102</v>
      </c>
      <c r="BS708" s="81" t="s">
        <v>2075</v>
      </c>
      <c r="BT708" s="81" t="s">
        <v>1351</v>
      </c>
      <c r="BU708" s="81">
        <v>12</v>
      </c>
      <c r="BV708" s="81" t="s">
        <v>529</v>
      </c>
      <c r="BW708" s="81" t="s">
        <v>1756</v>
      </c>
      <c r="BX708" s="81">
        <v>1037</v>
      </c>
      <c r="BZ708" s="81" t="s">
        <v>864</v>
      </c>
      <c r="CA708" s="81" t="s">
        <v>865</v>
      </c>
      <c r="CB708" s="81">
        <v>8</v>
      </c>
      <c r="CC708" s="81" t="s">
        <v>436</v>
      </c>
      <c r="CD708" s="81" t="s">
        <v>1760</v>
      </c>
      <c r="CE708" s="81">
        <v>1307</v>
      </c>
      <c r="CG708" s="81" t="s">
        <v>946</v>
      </c>
      <c r="CH708" s="81" t="s">
        <v>947</v>
      </c>
      <c r="CI708" s="81">
        <v>12</v>
      </c>
      <c r="CJ708" s="81" t="s">
        <v>437</v>
      </c>
      <c r="CK708" s="81" t="s">
        <v>1186</v>
      </c>
      <c r="CL708" s="81">
        <v>1043</v>
      </c>
      <c r="CN708" s="81" t="s">
        <v>2265</v>
      </c>
      <c r="CO708" s="81" t="s">
        <v>941</v>
      </c>
      <c r="CP708" s="81">
        <v>12</v>
      </c>
      <c r="CQ708" s="81" t="s">
        <v>436</v>
      </c>
      <c r="CR708" s="81" t="s">
        <v>1105</v>
      </c>
      <c r="CS708" s="81">
        <v>1186</v>
      </c>
      <c r="CU708" s="136" t="s">
        <v>772</v>
      </c>
      <c r="CV708" s="136" t="s">
        <v>773</v>
      </c>
      <c r="CW708" s="137">
        <v>5</v>
      </c>
      <c r="CX708" s="136" t="s">
        <v>436</v>
      </c>
      <c r="CY708" s="136" t="s">
        <v>1758</v>
      </c>
      <c r="CZ708" s="138">
        <v>1492</v>
      </c>
      <c r="DB708" s="136" t="s">
        <v>729</v>
      </c>
      <c r="DC708" s="136" t="s">
        <v>730</v>
      </c>
      <c r="DD708" s="137">
        <v>20</v>
      </c>
      <c r="DE708" s="136" t="s">
        <v>436</v>
      </c>
      <c r="DF708" s="136" t="s">
        <v>2406</v>
      </c>
      <c r="DG708" s="144">
        <v>1529</v>
      </c>
      <c r="DI708" s="136" t="s">
        <v>2386</v>
      </c>
      <c r="DJ708" s="136" t="s">
        <v>817</v>
      </c>
      <c r="DK708" s="137">
        <v>4</v>
      </c>
      <c r="DL708" s="136" t="s">
        <v>529</v>
      </c>
      <c r="DM708" s="136" t="s">
        <v>1130</v>
      </c>
      <c r="DN708" s="144">
        <v>1125</v>
      </c>
    </row>
    <row r="709" spans="1:118" x14ac:dyDescent="0.25">
      <c r="A709" s="81" t="s">
        <v>729</v>
      </c>
      <c r="B709" s="81" t="s">
        <v>730</v>
      </c>
      <c r="C709" s="81">
        <v>4</v>
      </c>
      <c r="D709" s="81" t="s">
        <v>436</v>
      </c>
      <c r="E709" s="81" t="s">
        <v>1710</v>
      </c>
      <c r="F709" s="81">
        <v>1186</v>
      </c>
      <c r="H709" s="81" t="s">
        <v>733</v>
      </c>
      <c r="I709" s="81" t="s">
        <v>734</v>
      </c>
      <c r="J709" s="81">
        <v>4</v>
      </c>
      <c r="K709" s="81" t="s">
        <v>529</v>
      </c>
      <c r="L709" s="81" t="s">
        <v>1913</v>
      </c>
      <c r="M709" s="81">
        <v>1145</v>
      </c>
      <c r="O709" s="81" t="s">
        <v>946</v>
      </c>
      <c r="P709" s="81" t="s">
        <v>947</v>
      </c>
      <c r="Q709" s="81">
        <v>36</v>
      </c>
      <c r="R709" s="81" t="s">
        <v>1768</v>
      </c>
      <c r="S709" s="81" t="s">
        <v>1212</v>
      </c>
      <c r="T709" s="81">
        <v>1013</v>
      </c>
      <c r="V709" s="81" t="s">
        <v>745</v>
      </c>
      <c r="W709" s="81" t="s">
        <v>746</v>
      </c>
      <c r="X709" s="81">
        <v>12</v>
      </c>
      <c r="Y709" s="81" t="s">
        <v>529</v>
      </c>
      <c r="Z709" s="81" t="s">
        <v>1175</v>
      </c>
      <c r="AA709" s="81">
        <v>1027</v>
      </c>
      <c r="AC709" s="81" t="s">
        <v>765</v>
      </c>
      <c r="AD709" s="81" t="s">
        <v>766</v>
      </c>
      <c r="AE709" s="81">
        <v>6</v>
      </c>
      <c r="AF709" s="81" t="s">
        <v>529</v>
      </c>
      <c r="AG709" s="81" t="s">
        <v>1681</v>
      </c>
      <c r="AH709" s="81">
        <v>1327</v>
      </c>
      <c r="AJ709" s="81" t="s">
        <v>887</v>
      </c>
      <c r="AK709" s="81" t="s">
        <v>888</v>
      </c>
      <c r="AL709" s="81">
        <v>4</v>
      </c>
      <c r="AM709" s="81" t="s">
        <v>529</v>
      </c>
      <c r="AN709" s="81" t="s">
        <v>1141</v>
      </c>
      <c r="AO709" s="81">
        <v>1212</v>
      </c>
      <c r="AQ709" s="81" t="s">
        <v>816</v>
      </c>
      <c r="AR709" s="81" t="s">
        <v>817</v>
      </c>
      <c r="AS709" s="81">
        <v>10</v>
      </c>
      <c r="AT709" s="81" t="s">
        <v>436</v>
      </c>
      <c r="AU709" s="81" t="s">
        <v>1123</v>
      </c>
      <c r="AV709" s="81">
        <v>1392</v>
      </c>
      <c r="AX709" s="81" t="s">
        <v>820</v>
      </c>
      <c r="AY709" s="81" t="s">
        <v>821</v>
      </c>
      <c r="AZ709" s="81">
        <v>4</v>
      </c>
      <c r="BA709" s="81" t="s">
        <v>529</v>
      </c>
      <c r="BB709" s="81" t="s">
        <v>1128</v>
      </c>
      <c r="BC709" s="81">
        <v>1031</v>
      </c>
      <c r="BE709" s="81" t="s">
        <v>849</v>
      </c>
      <c r="BF709" s="81" t="s">
        <v>850</v>
      </c>
      <c r="BG709" s="81">
        <v>12</v>
      </c>
      <c r="BH709" s="81" t="s">
        <v>436</v>
      </c>
      <c r="BI709" s="81" t="s">
        <v>2157</v>
      </c>
      <c r="BJ709" s="81">
        <v>1459</v>
      </c>
      <c r="BL709" s="81" t="s">
        <v>895</v>
      </c>
      <c r="BM709" s="81" t="s">
        <v>896</v>
      </c>
      <c r="BN709" s="81">
        <v>12</v>
      </c>
      <c r="BO709" s="81" t="s">
        <v>436</v>
      </c>
      <c r="BP709" s="81" t="s">
        <v>1134</v>
      </c>
      <c r="BQ709" s="81">
        <v>1102</v>
      </c>
      <c r="BS709" s="81" t="s">
        <v>816</v>
      </c>
      <c r="BT709" s="81" t="s">
        <v>817</v>
      </c>
      <c r="BU709" s="81">
        <v>4</v>
      </c>
      <c r="BV709" s="81" t="s">
        <v>437</v>
      </c>
      <c r="BW709" s="81" t="s">
        <v>2193</v>
      </c>
      <c r="BX709" s="81">
        <v>1581</v>
      </c>
      <c r="BZ709" s="81" t="s">
        <v>729</v>
      </c>
      <c r="CA709" s="81" t="s">
        <v>730</v>
      </c>
      <c r="CB709" s="81">
        <v>4</v>
      </c>
      <c r="CC709" s="81" t="s">
        <v>436</v>
      </c>
      <c r="CD709" s="81" t="s">
        <v>1760</v>
      </c>
      <c r="CE709" s="81">
        <v>1307</v>
      </c>
      <c r="CG709" s="81" t="s">
        <v>747</v>
      </c>
      <c r="CH709" s="81" t="s">
        <v>748</v>
      </c>
      <c r="CI709" s="81">
        <v>12</v>
      </c>
      <c r="CJ709" s="81" t="s">
        <v>437</v>
      </c>
      <c r="CK709" s="81" t="s">
        <v>1186</v>
      </c>
      <c r="CL709" s="81">
        <v>1043</v>
      </c>
      <c r="CN709" s="81" t="s">
        <v>2262</v>
      </c>
      <c r="CO709" s="81" t="s">
        <v>870</v>
      </c>
      <c r="CP709" s="81">
        <v>12</v>
      </c>
      <c r="CQ709" s="81" t="s">
        <v>436</v>
      </c>
      <c r="CR709" s="81" t="s">
        <v>1105</v>
      </c>
      <c r="CS709" s="81">
        <v>1186</v>
      </c>
      <c r="CU709" s="136" t="s">
        <v>948</v>
      </c>
      <c r="CV709" s="136" t="s">
        <v>949</v>
      </c>
      <c r="CW709" s="137">
        <v>5</v>
      </c>
      <c r="CX709" s="136" t="s">
        <v>436</v>
      </c>
      <c r="CY709" s="136" t="s">
        <v>1758</v>
      </c>
      <c r="CZ709" s="138">
        <v>1492</v>
      </c>
      <c r="DB709" s="136" t="s">
        <v>729</v>
      </c>
      <c r="DC709" s="136" t="s">
        <v>730</v>
      </c>
      <c r="DD709" s="137">
        <v>4</v>
      </c>
      <c r="DE709" s="136" t="s">
        <v>436</v>
      </c>
      <c r="DF709" s="136" t="s">
        <v>2409</v>
      </c>
      <c r="DG709" s="144">
        <v>1013</v>
      </c>
      <c r="DI709" s="136" t="s">
        <v>2386</v>
      </c>
      <c r="DJ709" s="136" t="s">
        <v>817</v>
      </c>
      <c r="DK709" s="137">
        <v>4</v>
      </c>
      <c r="DL709" s="136" t="s">
        <v>437</v>
      </c>
      <c r="DM709" s="136" t="s">
        <v>1180</v>
      </c>
      <c r="DN709" s="144">
        <v>1194</v>
      </c>
    </row>
    <row r="710" spans="1:118" x14ac:dyDescent="0.25">
      <c r="A710" s="81" t="s">
        <v>852</v>
      </c>
      <c r="B710" s="81" t="s">
        <v>853</v>
      </c>
      <c r="C710" s="81">
        <v>12</v>
      </c>
      <c r="D710" s="81" t="s">
        <v>436</v>
      </c>
      <c r="E710" s="81" t="s">
        <v>1710</v>
      </c>
      <c r="F710" s="81">
        <v>1186</v>
      </c>
      <c r="H710" s="81" t="s">
        <v>906</v>
      </c>
      <c r="I710" s="81" t="s">
        <v>907</v>
      </c>
      <c r="J710" s="81">
        <v>4</v>
      </c>
      <c r="K710" s="81" t="s">
        <v>529</v>
      </c>
      <c r="L710" s="81" t="s">
        <v>1913</v>
      </c>
      <c r="M710" s="81">
        <v>1145</v>
      </c>
      <c r="O710" s="81" t="s">
        <v>1001</v>
      </c>
      <c r="P710" s="81" t="s">
        <v>1002</v>
      </c>
      <c r="Q710" s="81">
        <v>3</v>
      </c>
      <c r="R710" s="81" t="s">
        <v>1768</v>
      </c>
      <c r="S710" s="81" t="s">
        <v>1212</v>
      </c>
      <c r="T710" s="81">
        <v>1013</v>
      </c>
      <c r="V710" s="81" t="s">
        <v>820</v>
      </c>
      <c r="W710" s="81" t="s">
        <v>821</v>
      </c>
      <c r="X710" s="81">
        <v>4</v>
      </c>
      <c r="Y710" s="81" t="s">
        <v>529</v>
      </c>
      <c r="Z710" s="81" t="s">
        <v>1139</v>
      </c>
      <c r="AA710" s="81">
        <v>1027</v>
      </c>
      <c r="AC710" s="81" t="s">
        <v>820</v>
      </c>
      <c r="AD710" s="81" t="s">
        <v>821</v>
      </c>
      <c r="AE710" s="81">
        <v>2</v>
      </c>
      <c r="AF710" s="81" t="s">
        <v>436</v>
      </c>
      <c r="AG710" s="81" t="s">
        <v>1723</v>
      </c>
      <c r="AH710" s="81">
        <v>1528</v>
      </c>
      <c r="AJ710" s="81" t="s">
        <v>873</v>
      </c>
      <c r="AK710" s="81" t="s">
        <v>874</v>
      </c>
      <c r="AL710" s="81">
        <v>12</v>
      </c>
      <c r="AM710" s="81" t="s">
        <v>529</v>
      </c>
      <c r="AN710" s="81" t="s">
        <v>1141</v>
      </c>
      <c r="AO710" s="81">
        <v>1212</v>
      </c>
      <c r="AQ710" s="81" t="s">
        <v>864</v>
      </c>
      <c r="AR710" s="81" t="s">
        <v>865</v>
      </c>
      <c r="AS710" s="81">
        <v>4</v>
      </c>
      <c r="AT710" s="81" t="s">
        <v>436</v>
      </c>
      <c r="AU710" s="81" t="s">
        <v>1123</v>
      </c>
      <c r="AV710" s="81">
        <v>1392</v>
      </c>
      <c r="AX710" s="81" t="s">
        <v>820</v>
      </c>
      <c r="AY710" s="81" t="s">
        <v>821</v>
      </c>
      <c r="AZ710" s="81">
        <v>12</v>
      </c>
      <c r="BA710" s="81" t="s">
        <v>436</v>
      </c>
      <c r="BB710" s="81" t="s">
        <v>1148</v>
      </c>
      <c r="BC710" s="81">
        <v>1091</v>
      </c>
      <c r="BE710" s="81" t="s">
        <v>916</v>
      </c>
      <c r="BF710" s="81" t="s">
        <v>917</v>
      </c>
      <c r="BG710" s="81">
        <v>2</v>
      </c>
      <c r="BH710" s="81" t="s">
        <v>529</v>
      </c>
      <c r="BI710" s="81" t="s">
        <v>1154</v>
      </c>
      <c r="BJ710" s="81">
        <v>1439</v>
      </c>
      <c r="BL710" s="81" t="s">
        <v>2230</v>
      </c>
      <c r="BM710" s="81" t="s">
        <v>866</v>
      </c>
      <c r="BN710" s="81">
        <v>6</v>
      </c>
      <c r="BO710" s="81" t="s">
        <v>437</v>
      </c>
      <c r="BP710" s="81" t="s">
        <v>1729</v>
      </c>
      <c r="BQ710" s="81">
        <v>1191</v>
      </c>
      <c r="BS710" s="81" t="s">
        <v>864</v>
      </c>
      <c r="BT710" s="81" t="s">
        <v>865</v>
      </c>
      <c r="BU710" s="81">
        <v>4</v>
      </c>
      <c r="BV710" s="81" t="s">
        <v>437</v>
      </c>
      <c r="BW710" s="81" t="s">
        <v>2193</v>
      </c>
      <c r="BX710" s="81">
        <v>1581</v>
      </c>
      <c r="BZ710" s="81" t="s">
        <v>942</v>
      </c>
      <c r="CA710" s="81" t="s">
        <v>943</v>
      </c>
      <c r="CB710" s="81">
        <v>12</v>
      </c>
      <c r="CC710" s="81" t="s">
        <v>436</v>
      </c>
      <c r="CD710" s="81" t="s">
        <v>1760</v>
      </c>
      <c r="CE710" s="81">
        <v>1307</v>
      </c>
      <c r="CG710" s="81" t="s">
        <v>908</v>
      </c>
      <c r="CH710" s="81" t="s">
        <v>909</v>
      </c>
      <c r="CI710" s="81">
        <v>12</v>
      </c>
      <c r="CJ710" s="81" t="s">
        <v>437</v>
      </c>
      <c r="CK710" s="81" t="s">
        <v>1186</v>
      </c>
      <c r="CL710" s="81">
        <v>1043</v>
      </c>
      <c r="CN710" s="81" t="s">
        <v>2226</v>
      </c>
      <c r="CO710" s="81" t="s">
        <v>947</v>
      </c>
      <c r="CP710" s="81">
        <v>12</v>
      </c>
      <c r="CQ710" s="81" t="s">
        <v>436</v>
      </c>
      <c r="CR710" s="81" t="s">
        <v>1105</v>
      </c>
      <c r="CS710" s="81">
        <v>1186</v>
      </c>
      <c r="CU710" s="136" t="s">
        <v>2391</v>
      </c>
      <c r="CV710" s="136" t="s">
        <v>767</v>
      </c>
      <c r="CW710" s="137">
        <v>4</v>
      </c>
      <c r="CX710" s="136" t="s">
        <v>437</v>
      </c>
      <c r="CY710" s="136" t="s">
        <v>2169</v>
      </c>
      <c r="CZ710" s="138">
        <v>1565</v>
      </c>
      <c r="DB710" s="136" t="s">
        <v>729</v>
      </c>
      <c r="DC710" s="136" t="s">
        <v>730</v>
      </c>
      <c r="DD710" s="137">
        <v>4</v>
      </c>
      <c r="DE710" s="136" t="s">
        <v>436</v>
      </c>
      <c r="DF710" s="136" t="s">
        <v>2120</v>
      </c>
      <c r="DG710" s="144">
        <v>1566</v>
      </c>
      <c r="DI710" s="136" t="s">
        <v>2386</v>
      </c>
      <c r="DJ710" s="136" t="s">
        <v>817</v>
      </c>
      <c r="DK710" s="137">
        <v>6</v>
      </c>
      <c r="DL710" s="136" t="s">
        <v>529</v>
      </c>
      <c r="DM710" s="136" t="s">
        <v>1133</v>
      </c>
      <c r="DN710" s="144">
        <v>1023</v>
      </c>
    </row>
    <row r="711" spans="1:118" x14ac:dyDescent="0.25">
      <c r="A711" s="81" t="s">
        <v>895</v>
      </c>
      <c r="B711" s="81" t="s">
        <v>896</v>
      </c>
      <c r="C711" s="81">
        <v>12</v>
      </c>
      <c r="D711" s="81" t="s">
        <v>436</v>
      </c>
      <c r="E711" s="81" t="s">
        <v>1710</v>
      </c>
      <c r="F711" s="81">
        <v>1186</v>
      </c>
      <c r="H711" s="81" t="s">
        <v>765</v>
      </c>
      <c r="I711" s="81" t="s">
        <v>766</v>
      </c>
      <c r="J711" s="81">
        <v>6</v>
      </c>
      <c r="K711" s="81" t="s">
        <v>529</v>
      </c>
      <c r="L711" s="81" t="s">
        <v>1913</v>
      </c>
      <c r="M711" s="81">
        <v>1145</v>
      </c>
      <c r="O711" s="81" t="s">
        <v>962</v>
      </c>
      <c r="P711" s="81" t="s">
        <v>2206</v>
      </c>
      <c r="Q711" s="81">
        <v>12</v>
      </c>
      <c r="R711" s="81" t="s">
        <v>1768</v>
      </c>
      <c r="S711" s="81" t="s">
        <v>1212</v>
      </c>
      <c r="T711" s="81">
        <v>1013</v>
      </c>
      <c r="V711" s="81" t="s">
        <v>820</v>
      </c>
      <c r="W711" s="81" t="s">
        <v>821</v>
      </c>
      <c r="X711" s="81">
        <v>4</v>
      </c>
      <c r="Y711" s="81" t="s">
        <v>529</v>
      </c>
      <c r="Z711" s="81" t="s">
        <v>1175</v>
      </c>
      <c r="AA711" s="81">
        <v>1027</v>
      </c>
      <c r="AC711" s="81" t="s">
        <v>733</v>
      </c>
      <c r="AD711" s="81" t="s">
        <v>734</v>
      </c>
      <c r="AE711" s="81">
        <v>2</v>
      </c>
      <c r="AF711" s="81" t="s">
        <v>529</v>
      </c>
      <c r="AG711" s="81" t="s">
        <v>1157</v>
      </c>
      <c r="AH711" s="81">
        <v>1399</v>
      </c>
      <c r="AJ711" s="81" t="s">
        <v>906</v>
      </c>
      <c r="AK711" s="81" t="s">
        <v>907</v>
      </c>
      <c r="AL711" s="81">
        <v>4</v>
      </c>
      <c r="AM711" s="81" t="s">
        <v>529</v>
      </c>
      <c r="AN711" s="81" t="s">
        <v>1141</v>
      </c>
      <c r="AO711" s="81">
        <v>1212</v>
      </c>
      <c r="AQ711" s="81" t="s">
        <v>733</v>
      </c>
      <c r="AR711" s="81" t="s">
        <v>734</v>
      </c>
      <c r="AS711" s="81">
        <v>4</v>
      </c>
      <c r="AT711" s="81" t="s">
        <v>436</v>
      </c>
      <c r="AU711" s="81" t="s">
        <v>1123</v>
      </c>
      <c r="AV711" s="81">
        <v>1392</v>
      </c>
      <c r="AX711" s="81" t="s">
        <v>820</v>
      </c>
      <c r="AY711" s="81" t="s">
        <v>821</v>
      </c>
      <c r="AZ711" s="81">
        <v>4</v>
      </c>
      <c r="BA711" s="81" t="s">
        <v>436</v>
      </c>
      <c r="BB711" s="81" t="s">
        <v>1764</v>
      </c>
      <c r="BC711" s="81">
        <v>1435</v>
      </c>
      <c r="BE711" s="81" t="s">
        <v>1035</v>
      </c>
      <c r="BF711" s="81" t="s">
        <v>958</v>
      </c>
      <c r="BG711" s="81">
        <v>1</v>
      </c>
      <c r="BH711" s="81" t="s">
        <v>529</v>
      </c>
      <c r="BI711" s="81" t="s">
        <v>1154</v>
      </c>
      <c r="BJ711" s="81">
        <v>1439</v>
      </c>
      <c r="BL711" s="81" t="s">
        <v>871</v>
      </c>
      <c r="BM711" s="81" t="s">
        <v>872</v>
      </c>
      <c r="BN711" s="81">
        <v>6</v>
      </c>
      <c r="BO711" s="81" t="s">
        <v>437</v>
      </c>
      <c r="BP711" s="81" t="s">
        <v>1729</v>
      </c>
      <c r="BQ711" s="81">
        <v>1191</v>
      </c>
      <c r="BS711" s="81" t="s">
        <v>864</v>
      </c>
      <c r="BT711" s="81" t="s">
        <v>865</v>
      </c>
      <c r="BU711" s="81">
        <v>4</v>
      </c>
      <c r="BV711" s="81" t="s">
        <v>529</v>
      </c>
      <c r="BW711" s="81" t="s">
        <v>1168</v>
      </c>
      <c r="BX711" s="81">
        <v>1001</v>
      </c>
      <c r="BZ711" s="81" t="s">
        <v>824</v>
      </c>
      <c r="CA711" s="81" t="s">
        <v>825</v>
      </c>
      <c r="CB711" s="81">
        <v>12</v>
      </c>
      <c r="CC711" s="81" t="s">
        <v>436</v>
      </c>
      <c r="CD711" s="81" t="s">
        <v>1760</v>
      </c>
      <c r="CE711" s="81">
        <v>1307</v>
      </c>
      <c r="CG711" s="81" t="s">
        <v>854</v>
      </c>
      <c r="CH711" s="81" t="s">
        <v>855</v>
      </c>
      <c r="CI711" s="81">
        <v>2</v>
      </c>
      <c r="CJ711" s="81" t="s">
        <v>437</v>
      </c>
      <c r="CK711" s="81" t="s">
        <v>1186</v>
      </c>
      <c r="CL711" s="81">
        <v>1043</v>
      </c>
      <c r="CN711" s="81" t="s">
        <v>2264</v>
      </c>
      <c r="CO711" s="81" t="s">
        <v>896</v>
      </c>
      <c r="CP711" s="81">
        <v>12</v>
      </c>
      <c r="CQ711" s="81" t="s">
        <v>436</v>
      </c>
      <c r="CR711" s="81" t="s">
        <v>1105</v>
      </c>
      <c r="CS711" s="81">
        <v>1186</v>
      </c>
      <c r="CU711" s="136" t="s">
        <v>818</v>
      </c>
      <c r="CV711" s="136" t="s">
        <v>819</v>
      </c>
      <c r="CW711" s="137">
        <v>48</v>
      </c>
      <c r="CX711" s="136" t="s">
        <v>1173</v>
      </c>
      <c r="CY711" s="136" t="s">
        <v>1174</v>
      </c>
      <c r="CZ711" s="138">
        <v>0</v>
      </c>
      <c r="DB711" s="136" t="s">
        <v>729</v>
      </c>
      <c r="DC711" s="136" t="s">
        <v>730</v>
      </c>
      <c r="DD711" s="137">
        <v>2</v>
      </c>
      <c r="DE711" s="136" t="s">
        <v>529</v>
      </c>
      <c r="DF711" s="136" t="s">
        <v>1132</v>
      </c>
      <c r="DG711" s="144">
        <v>1081</v>
      </c>
      <c r="DI711" s="136" t="s">
        <v>2386</v>
      </c>
      <c r="DJ711" s="136" t="s">
        <v>817</v>
      </c>
      <c r="DK711" s="137">
        <v>4</v>
      </c>
      <c r="DL711" s="136" t="s">
        <v>529</v>
      </c>
      <c r="DM711" s="136" t="s">
        <v>1112</v>
      </c>
      <c r="DN711" s="144">
        <v>1039</v>
      </c>
    </row>
    <row r="712" spans="1:118" x14ac:dyDescent="0.25">
      <c r="A712" s="81" t="s">
        <v>804</v>
      </c>
      <c r="B712" s="81" t="s">
        <v>805</v>
      </c>
      <c r="C712" s="81">
        <v>12</v>
      </c>
      <c r="D712" s="81" t="s">
        <v>436</v>
      </c>
      <c r="E712" s="81" t="s">
        <v>1710</v>
      </c>
      <c r="F712" s="81">
        <v>1186</v>
      </c>
      <c r="H712" s="81" t="s">
        <v>816</v>
      </c>
      <c r="I712" s="81" t="s">
        <v>817</v>
      </c>
      <c r="J712" s="81">
        <v>16</v>
      </c>
      <c r="K712" s="81" t="s">
        <v>529</v>
      </c>
      <c r="L712" s="81" t="s">
        <v>1913</v>
      </c>
      <c r="M712" s="81">
        <v>1145</v>
      </c>
      <c r="O712" s="81" t="s">
        <v>1039</v>
      </c>
      <c r="P712" s="81" t="s">
        <v>1040</v>
      </c>
      <c r="Q712" s="81">
        <v>2</v>
      </c>
      <c r="R712" s="81" t="s">
        <v>1768</v>
      </c>
      <c r="S712" s="81" t="s">
        <v>1212</v>
      </c>
      <c r="T712" s="81">
        <v>1013</v>
      </c>
      <c r="V712" s="81" t="s">
        <v>812</v>
      </c>
      <c r="W712" s="81" t="s">
        <v>813</v>
      </c>
      <c r="X712" s="81">
        <v>4</v>
      </c>
      <c r="Y712" s="81" t="s">
        <v>529</v>
      </c>
      <c r="Z712" s="81" t="s">
        <v>1139</v>
      </c>
      <c r="AA712" s="81">
        <v>1027</v>
      </c>
      <c r="AC712" s="81" t="s">
        <v>765</v>
      </c>
      <c r="AD712" s="81" t="s">
        <v>766</v>
      </c>
      <c r="AE712" s="81">
        <v>6</v>
      </c>
      <c r="AF712" s="81" t="s">
        <v>436</v>
      </c>
      <c r="AG712" s="81" t="s">
        <v>1152</v>
      </c>
      <c r="AH712" s="81">
        <v>1013</v>
      </c>
      <c r="AJ712" s="81" t="s">
        <v>770</v>
      </c>
      <c r="AK712" s="81" t="s">
        <v>771</v>
      </c>
      <c r="AL712" s="81">
        <v>12</v>
      </c>
      <c r="AM712" s="81" t="s">
        <v>529</v>
      </c>
      <c r="AN712" s="81" t="s">
        <v>1141</v>
      </c>
      <c r="AO712" s="81">
        <v>1212</v>
      </c>
      <c r="AQ712" s="81" t="s">
        <v>908</v>
      </c>
      <c r="AR712" s="81" t="s">
        <v>909</v>
      </c>
      <c r="AS712" s="81">
        <v>12</v>
      </c>
      <c r="AT712" s="81" t="s">
        <v>436</v>
      </c>
      <c r="AU712" s="81" t="s">
        <v>1123</v>
      </c>
      <c r="AV712" s="81">
        <v>1392</v>
      </c>
      <c r="AX712" s="81" t="s">
        <v>820</v>
      </c>
      <c r="AY712" s="81" t="s">
        <v>821</v>
      </c>
      <c r="AZ712" s="81">
        <v>2</v>
      </c>
      <c r="BA712" s="81" t="s">
        <v>529</v>
      </c>
      <c r="BB712" s="81" t="s">
        <v>1131</v>
      </c>
      <c r="BC712" s="81">
        <v>1509</v>
      </c>
      <c r="BE712" s="81" t="s">
        <v>1003</v>
      </c>
      <c r="BF712" s="81" t="s">
        <v>959</v>
      </c>
      <c r="BG712" s="81">
        <v>1</v>
      </c>
      <c r="BH712" s="81" t="s">
        <v>529</v>
      </c>
      <c r="BI712" s="81" t="s">
        <v>1154</v>
      </c>
      <c r="BJ712" s="81">
        <v>1439</v>
      </c>
      <c r="BL712" s="81" t="s">
        <v>847</v>
      </c>
      <c r="BM712" s="81" t="s">
        <v>848</v>
      </c>
      <c r="BN712" s="81">
        <v>6</v>
      </c>
      <c r="BO712" s="81" t="s">
        <v>437</v>
      </c>
      <c r="BP712" s="81" t="s">
        <v>1729</v>
      </c>
      <c r="BQ712" s="81">
        <v>1191</v>
      </c>
      <c r="BS712" s="81" t="s">
        <v>2075</v>
      </c>
      <c r="BT712" s="81" t="s">
        <v>1351</v>
      </c>
      <c r="BU712" s="81">
        <v>12</v>
      </c>
      <c r="BV712" s="81" t="s">
        <v>436</v>
      </c>
      <c r="BW712" s="81" t="s">
        <v>2053</v>
      </c>
      <c r="BX712" s="81">
        <v>1553</v>
      </c>
      <c r="BZ712" s="81" t="s">
        <v>852</v>
      </c>
      <c r="CA712" s="81" t="s">
        <v>853</v>
      </c>
      <c r="CB712" s="81">
        <v>24</v>
      </c>
      <c r="CC712" s="81" t="s">
        <v>436</v>
      </c>
      <c r="CD712" s="81" t="s">
        <v>1760</v>
      </c>
      <c r="CE712" s="81">
        <v>1307</v>
      </c>
      <c r="CG712" s="81" t="s">
        <v>856</v>
      </c>
      <c r="CH712" s="81" t="s">
        <v>857</v>
      </c>
      <c r="CI712" s="81">
        <v>2</v>
      </c>
      <c r="CJ712" s="81" t="s">
        <v>437</v>
      </c>
      <c r="CK712" s="81" t="s">
        <v>1186</v>
      </c>
      <c r="CL712" s="81">
        <v>1043</v>
      </c>
      <c r="CN712" s="81" t="s">
        <v>745</v>
      </c>
      <c r="CO712" s="81" t="s">
        <v>746</v>
      </c>
      <c r="CP712" s="81">
        <v>36</v>
      </c>
      <c r="CQ712" s="81" t="s">
        <v>436</v>
      </c>
      <c r="CR712" s="81" t="s">
        <v>1105</v>
      </c>
      <c r="CS712" s="81">
        <v>1186</v>
      </c>
      <c r="CU712" s="136" t="s">
        <v>810</v>
      </c>
      <c r="CV712" s="136" t="s">
        <v>811</v>
      </c>
      <c r="CW712" s="137">
        <v>6</v>
      </c>
      <c r="CX712" s="136" t="s">
        <v>437</v>
      </c>
      <c r="CY712" s="136" t="s">
        <v>1754</v>
      </c>
      <c r="CZ712" s="138">
        <v>1180</v>
      </c>
      <c r="DB712" s="136" t="s">
        <v>729</v>
      </c>
      <c r="DC712" s="136" t="s">
        <v>730</v>
      </c>
      <c r="DD712" s="137">
        <v>2</v>
      </c>
      <c r="DE712" s="136" t="s">
        <v>529</v>
      </c>
      <c r="DF712" s="136" t="s">
        <v>1157</v>
      </c>
      <c r="DG712" s="144">
        <v>1399</v>
      </c>
      <c r="DI712" s="136" t="s">
        <v>2386</v>
      </c>
      <c r="DJ712" s="136" t="s">
        <v>817</v>
      </c>
      <c r="DK712" s="137">
        <v>6</v>
      </c>
      <c r="DL712" s="136" t="s">
        <v>436</v>
      </c>
      <c r="DM712" s="136" t="s">
        <v>551</v>
      </c>
      <c r="DN712" s="144">
        <v>1518</v>
      </c>
    </row>
    <row r="713" spans="1:118" x14ac:dyDescent="0.25">
      <c r="A713" s="81" t="s">
        <v>780</v>
      </c>
      <c r="B713" s="81" t="s">
        <v>781</v>
      </c>
      <c r="C713" s="81">
        <v>12</v>
      </c>
      <c r="D713" s="81" t="s">
        <v>436</v>
      </c>
      <c r="E713" s="81" t="s">
        <v>1710</v>
      </c>
      <c r="F713" s="81">
        <v>1186</v>
      </c>
      <c r="H713" s="81" t="s">
        <v>729</v>
      </c>
      <c r="I713" s="81" t="s">
        <v>730</v>
      </c>
      <c r="J713" s="81">
        <v>4</v>
      </c>
      <c r="K713" s="81" t="s">
        <v>529</v>
      </c>
      <c r="L713" s="81" t="s">
        <v>1913</v>
      </c>
      <c r="M713" s="81">
        <v>1145</v>
      </c>
      <c r="O713" s="81" t="s">
        <v>798</v>
      </c>
      <c r="P713" s="81" t="s">
        <v>799</v>
      </c>
      <c r="Q713" s="81">
        <v>12</v>
      </c>
      <c r="R713" s="81" t="s">
        <v>1768</v>
      </c>
      <c r="S713" s="81" t="s">
        <v>1212</v>
      </c>
      <c r="T713" s="81">
        <v>1013</v>
      </c>
      <c r="V713" s="81" t="s">
        <v>847</v>
      </c>
      <c r="W713" s="81" t="s">
        <v>848</v>
      </c>
      <c r="X713" s="81">
        <v>12</v>
      </c>
      <c r="Y713" s="81" t="s">
        <v>529</v>
      </c>
      <c r="Z713" s="81" t="s">
        <v>1139</v>
      </c>
      <c r="AA713" s="81">
        <v>1027</v>
      </c>
      <c r="AC713" s="81" t="s">
        <v>765</v>
      </c>
      <c r="AD713" s="81" t="s">
        <v>766</v>
      </c>
      <c r="AE713" s="81">
        <v>6</v>
      </c>
      <c r="AF713" s="81" t="s">
        <v>436</v>
      </c>
      <c r="AG713" s="81" t="s">
        <v>1124</v>
      </c>
      <c r="AH713" s="81">
        <v>1013</v>
      </c>
      <c r="AJ713" s="81" t="s">
        <v>816</v>
      </c>
      <c r="AK713" s="81" t="s">
        <v>817</v>
      </c>
      <c r="AL713" s="81">
        <v>8</v>
      </c>
      <c r="AM713" s="81" t="s">
        <v>529</v>
      </c>
      <c r="AN713" s="81" t="s">
        <v>1141</v>
      </c>
      <c r="AO713" s="81">
        <v>1212</v>
      </c>
      <c r="AQ713" s="81" t="s">
        <v>826</v>
      </c>
      <c r="AR713" s="81" t="s">
        <v>827</v>
      </c>
      <c r="AS713" s="81">
        <v>10</v>
      </c>
      <c r="AT713" s="81" t="s">
        <v>436</v>
      </c>
      <c r="AU713" s="81" t="s">
        <v>1123</v>
      </c>
      <c r="AV713" s="81">
        <v>1392</v>
      </c>
      <c r="AX713" s="81" t="s">
        <v>820</v>
      </c>
      <c r="AY713" s="81" t="s">
        <v>821</v>
      </c>
      <c r="AZ713" s="81">
        <v>4</v>
      </c>
      <c r="BA713" s="81" t="s">
        <v>529</v>
      </c>
      <c r="BB713" s="81" t="s">
        <v>2110</v>
      </c>
      <c r="BC713" s="81">
        <v>1073</v>
      </c>
      <c r="BE713" s="81" t="s">
        <v>737</v>
      </c>
      <c r="BF713" s="81" t="s">
        <v>738</v>
      </c>
      <c r="BG713" s="81">
        <v>4</v>
      </c>
      <c r="BH713" s="81" t="s">
        <v>529</v>
      </c>
      <c r="BI713" s="81" t="s">
        <v>1154</v>
      </c>
      <c r="BJ713" s="81">
        <v>1439</v>
      </c>
      <c r="BL713" s="81" t="s">
        <v>878</v>
      </c>
      <c r="BM713" s="81" t="s">
        <v>879</v>
      </c>
      <c r="BN713" s="81">
        <v>6</v>
      </c>
      <c r="BO713" s="81" t="s">
        <v>437</v>
      </c>
      <c r="BP713" s="81" t="s">
        <v>1729</v>
      </c>
      <c r="BQ713" s="81">
        <v>1191</v>
      </c>
      <c r="BS713" s="81" t="s">
        <v>854</v>
      </c>
      <c r="BT713" s="81" t="s">
        <v>855</v>
      </c>
      <c r="BU713" s="81">
        <v>2</v>
      </c>
      <c r="BV713" s="81" t="s">
        <v>436</v>
      </c>
      <c r="BW713" s="81" t="s">
        <v>2053</v>
      </c>
      <c r="BX713" s="81">
        <v>1553</v>
      </c>
      <c r="BZ713" s="81" t="s">
        <v>895</v>
      </c>
      <c r="CA713" s="81" t="s">
        <v>896</v>
      </c>
      <c r="CB713" s="81">
        <v>12</v>
      </c>
      <c r="CC713" s="81" t="s">
        <v>436</v>
      </c>
      <c r="CD713" s="81" t="s">
        <v>1760</v>
      </c>
      <c r="CE713" s="81">
        <v>1307</v>
      </c>
      <c r="CG713" s="81" t="s">
        <v>753</v>
      </c>
      <c r="CH713" s="81" t="s">
        <v>754</v>
      </c>
      <c r="CI713" s="81">
        <v>12</v>
      </c>
      <c r="CJ713" s="81" t="s">
        <v>436</v>
      </c>
      <c r="CK713" s="81" t="s">
        <v>1134</v>
      </c>
      <c r="CL713" s="81">
        <v>1102</v>
      </c>
      <c r="CN713" s="81" t="s">
        <v>747</v>
      </c>
      <c r="CO713" s="81" t="s">
        <v>748</v>
      </c>
      <c r="CP713" s="81">
        <v>12</v>
      </c>
      <c r="CQ713" s="81" t="s">
        <v>436</v>
      </c>
      <c r="CR713" s="81" t="s">
        <v>1105</v>
      </c>
      <c r="CS713" s="81">
        <v>1186</v>
      </c>
      <c r="CU713" s="136" t="s">
        <v>727</v>
      </c>
      <c r="CV713" s="136" t="s">
        <v>728</v>
      </c>
      <c r="CW713" s="137">
        <v>4</v>
      </c>
      <c r="CX713" s="136" t="s">
        <v>529</v>
      </c>
      <c r="CY713" s="136" t="s">
        <v>1157</v>
      </c>
      <c r="CZ713" s="138">
        <v>1399</v>
      </c>
      <c r="DB713" s="136" t="s">
        <v>729</v>
      </c>
      <c r="DC713" s="136" t="s">
        <v>730</v>
      </c>
      <c r="DD713" s="137">
        <v>4</v>
      </c>
      <c r="DE713" s="136" t="s">
        <v>529</v>
      </c>
      <c r="DF713" s="136" t="s">
        <v>1131</v>
      </c>
      <c r="DG713" s="144">
        <v>1509</v>
      </c>
      <c r="DI713" s="136" t="s">
        <v>2386</v>
      </c>
      <c r="DJ713" s="136" t="s">
        <v>817</v>
      </c>
      <c r="DK713" s="137">
        <v>4</v>
      </c>
      <c r="DL713" s="136" t="s">
        <v>529</v>
      </c>
      <c r="DM713" s="136" t="s">
        <v>1871</v>
      </c>
      <c r="DN713" s="144">
        <v>1001</v>
      </c>
    </row>
    <row r="714" spans="1:118" x14ac:dyDescent="0.25">
      <c r="A714" s="81" t="s">
        <v>782</v>
      </c>
      <c r="B714" s="81" t="s">
        <v>783</v>
      </c>
      <c r="C714" s="81">
        <v>12</v>
      </c>
      <c r="D714" s="81" t="s">
        <v>436</v>
      </c>
      <c r="E714" s="81" t="s">
        <v>1710</v>
      </c>
      <c r="F714" s="81">
        <v>1186</v>
      </c>
      <c r="H714" s="81" t="s">
        <v>948</v>
      </c>
      <c r="I714" s="81" t="s">
        <v>985</v>
      </c>
      <c r="J714" s="81">
        <v>12</v>
      </c>
      <c r="K714" s="81" t="s">
        <v>529</v>
      </c>
      <c r="L714" s="81" t="s">
        <v>1913</v>
      </c>
      <c r="M714" s="81">
        <v>1145</v>
      </c>
      <c r="O714" s="81" t="s">
        <v>969</v>
      </c>
      <c r="P714" s="81" t="s">
        <v>970</v>
      </c>
      <c r="Q714" s="81">
        <v>24</v>
      </c>
      <c r="R714" s="81" t="s">
        <v>1768</v>
      </c>
      <c r="S714" s="81" t="s">
        <v>1212</v>
      </c>
      <c r="T714" s="81">
        <v>1013</v>
      </c>
      <c r="V714" s="81" t="s">
        <v>878</v>
      </c>
      <c r="W714" s="81" t="s">
        <v>879</v>
      </c>
      <c r="X714" s="81">
        <v>12</v>
      </c>
      <c r="Y714" s="81" t="s">
        <v>529</v>
      </c>
      <c r="Z714" s="81" t="s">
        <v>1139</v>
      </c>
      <c r="AA714" s="81">
        <v>1027</v>
      </c>
      <c r="AC714" s="81" t="s">
        <v>1034</v>
      </c>
      <c r="AD714" s="81" t="s">
        <v>987</v>
      </c>
      <c r="AE714" s="81">
        <v>12</v>
      </c>
      <c r="AF714" s="81" t="s">
        <v>436</v>
      </c>
      <c r="AG714" s="81" t="s">
        <v>1177</v>
      </c>
      <c r="AH714" s="81">
        <v>1045</v>
      </c>
      <c r="AJ714" s="81" t="s">
        <v>864</v>
      </c>
      <c r="AK714" s="81" t="s">
        <v>865</v>
      </c>
      <c r="AL714" s="81">
        <v>4</v>
      </c>
      <c r="AM714" s="81" t="s">
        <v>529</v>
      </c>
      <c r="AN714" s="81" t="s">
        <v>1141</v>
      </c>
      <c r="AO714" s="81">
        <v>1212</v>
      </c>
      <c r="AQ714" s="81" t="s">
        <v>832</v>
      </c>
      <c r="AR714" s="81" t="s">
        <v>833</v>
      </c>
      <c r="AS714" s="81">
        <v>2</v>
      </c>
      <c r="AT714" s="81" t="s">
        <v>529</v>
      </c>
      <c r="AU714" s="81" t="s">
        <v>1112</v>
      </c>
      <c r="AV714" s="81">
        <v>1039</v>
      </c>
      <c r="AX714" s="81" t="s">
        <v>820</v>
      </c>
      <c r="AY714" s="81" t="s">
        <v>821</v>
      </c>
      <c r="AZ714" s="81">
        <v>4</v>
      </c>
      <c r="BA714" s="81" t="s">
        <v>436</v>
      </c>
      <c r="BB714" s="81" t="s">
        <v>1124</v>
      </c>
      <c r="BC714" s="81">
        <v>1013</v>
      </c>
      <c r="BE714" s="81" t="s">
        <v>860</v>
      </c>
      <c r="BF714" s="81" t="s">
        <v>861</v>
      </c>
      <c r="BG714" s="81">
        <v>4</v>
      </c>
      <c r="BH714" s="81" t="s">
        <v>529</v>
      </c>
      <c r="BI714" s="81" t="s">
        <v>1132</v>
      </c>
      <c r="BJ714" s="81">
        <v>1081</v>
      </c>
      <c r="BL714" s="81" t="s">
        <v>852</v>
      </c>
      <c r="BM714" s="81" t="s">
        <v>853</v>
      </c>
      <c r="BN714" s="81">
        <v>36</v>
      </c>
      <c r="BO714" s="81" t="s">
        <v>437</v>
      </c>
      <c r="BP714" s="81" t="s">
        <v>1729</v>
      </c>
      <c r="BQ714" s="81">
        <v>1191</v>
      </c>
      <c r="BS714" s="81" t="s">
        <v>816</v>
      </c>
      <c r="BT714" s="81" t="s">
        <v>817</v>
      </c>
      <c r="BU714" s="81">
        <v>4</v>
      </c>
      <c r="BV714" s="81" t="s">
        <v>529</v>
      </c>
      <c r="BW714" s="81" t="s">
        <v>1126</v>
      </c>
      <c r="BX714" s="81">
        <v>1093</v>
      </c>
      <c r="BZ714" s="81" t="s">
        <v>745</v>
      </c>
      <c r="CA714" s="81" t="s">
        <v>746</v>
      </c>
      <c r="CB714" s="81">
        <v>12</v>
      </c>
      <c r="CC714" s="81" t="s">
        <v>436</v>
      </c>
      <c r="CD714" s="81" t="s">
        <v>1760</v>
      </c>
      <c r="CE714" s="81">
        <v>1307</v>
      </c>
      <c r="CG714" s="81" t="s">
        <v>755</v>
      </c>
      <c r="CH714" s="81" t="s">
        <v>756</v>
      </c>
      <c r="CI714" s="81">
        <v>12</v>
      </c>
      <c r="CJ714" s="81" t="s">
        <v>436</v>
      </c>
      <c r="CK714" s="81" t="s">
        <v>1134</v>
      </c>
      <c r="CL714" s="81">
        <v>1102</v>
      </c>
      <c r="CN714" s="81" t="s">
        <v>2227</v>
      </c>
      <c r="CO714" s="81" t="s">
        <v>882</v>
      </c>
      <c r="CP714" s="81">
        <v>12</v>
      </c>
      <c r="CQ714" s="81" t="s">
        <v>529</v>
      </c>
      <c r="CR714" s="81" t="s">
        <v>1116</v>
      </c>
      <c r="CS714" s="81">
        <v>1071</v>
      </c>
      <c r="CU714" s="136" t="s">
        <v>867</v>
      </c>
      <c r="CV714" s="136" t="s">
        <v>868</v>
      </c>
      <c r="CW714" s="137">
        <v>8</v>
      </c>
      <c r="CX714" s="136" t="s">
        <v>529</v>
      </c>
      <c r="CY714" s="136" t="s">
        <v>1680</v>
      </c>
      <c r="CZ714" s="138">
        <v>1368</v>
      </c>
      <c r="DB714" s="136" t="s">
        <v>729</v>
      </c>
      <c r="DC714" s="136" t="s">
        <v>730</v>
      </c>
      <c r="DD714" s="137">
        <v>4</v>
      </c>
      <c r="DE714" s="136" t="s">
        <v>436</v>
      </c>
      <c r="DF714" s="136" t="s">
        <v>2173</v>
      </c>
      <c r="DG714" s="144">
        <v>1240</v>
      </c>
      <c r="DI714" s="136" t="s">
        <v>2386</v>
      </c>
      <c r="DJ714" s="136" t="s">
        <v>817</v>
      </c>
      <c r="DK714" s="137">
        <v>120</v>
      </c>
      <c r="DL714" s="136" t="s">
        <v>2152</v>
      </c>
      <c r="DM714" s="136" t="s">
        <v>2364</v>
      </c>
      <c r="DN714" s="144">
        <v>1593</v>
      </c>
    </row>
    <row r="715" spans="1:118" x14ac:dyDescent="0.25">
      <c r="A715" s="81" t="s">
        <v>745</v>
      </c>
      <c r="B715" s="81" t="s">
        <v>746</v>
      </c>
      <c r="C715" s="81">
        <v>12</v>
      </c>
      <c r="D715" s="81" t="s">
        <v>436</v>
      </c>
      <c r="E715" s="81" t="s">
        <v>1710</v>
      </c>
      <c r="F715" s="81">
        <v>1186</v>
      </c>
      <c r="H715" s="81" t="s">
        <v>780</v>
      </c>
      <c r="I715" s="81" t="s">
        <v>781</v>
      </c>
      <c r="J715" s="81">
        <v>12</v>
      </c>
      <c r="K715" s="81" t="s">
        <v>436</v>
      </c>
      <c r="L715" s="81" t="s">
        <v>1223</v>
      </c>
      <c r="M715" s="81">
        <v>1045</v>
      </c>
      <c r="O715" s="81" t="s">
        <v>1065</v>
      </c>
      <c r="P715" s="81" t="s">
        <v>1066</v>
      </c>
      <c r="Q715" s="81">
        <v>3</v>
      </c>
      <c r="R715" s="81" t="s">
        <v>1768</v>
      </c>
      <c r="S715" s="81" t="s">
        <v>1212</v>
      </c>
      <c r="T715" s="81">
        <v>1013</v>
      </c>
      <c r="V715" s="81" t="s">
        <v>816</v>
      </c>
      <c r="W715" s="81" t="s">
        <v>817</v>
      </c>
      <c r="X715" s="81">
        <v>4</v>
      </c>
      <c r="Y715" s="81" t="s">
        <v>529</v>
      </c>
      <c r="Z715" s="81" t="s">
        <v>1175</v>
      </c>
      <c r="AA715" s="81">
        <v>1027</v>
      </c>
      <c r="AC715" s="81" t="s">
        <v>1034</v>
      </c>
      <c r="AD715" s="81" t="s">
        <v>987</v>
      </c>
      <c r="AE715" s="81">
        <v>12</v>
      </c>
      <c r="AF715" s="81" t="s">
        <v>436</v>
      </c>
      <c r="AG715" s="81" t="s">
        <v>1177</v>
      </c>
      <c r="AH715" s="81">
        <v>1045</v>
      </c>
      <c r="AJ715" s="81" t="s">
        <v>765</v>
      </c>
      <c r="AK715" s="81" t="s">
        <v>766</v>
      </c>
      <c r="AL715" s="81">
        <v>6</v>
      </c>
      <c r="AM715" s="81" t="s">
        <v>436</v>
      </c>
      <c r="AN715" s="81" t="s">
        <v>1142</v>
      </c>
      <c r="AO715" s="81">
        <v>1168</v>
      </c>
      <c r="AQ715" s="81" t="s">
        <v>729</v>
      </c>
      <c r="AR715" s="81" t="s">
        <v>730</v>
      </c>
      <c r="AS715" s="81">
        <v>2</v>
      </c>
      <c r="AT715" s="81" t="s">
        <v>529</v>
      </c>
      <c r="AU715" s="81" t="s">
        <v>1112</v>
      </c>
      <c r="AV715" s="81">
        <v>1039</v>
      </c>
      <c r="AX715" s="81" t="s">
        <v>820</v>
      </c>
      <c r="AY715" s="81" t="s">
        <v>821</v>
      </c>
      <c r="AZ715" s="81">
        <v>24</v>
      </c>
      <c r="BA715" s="81" t="s">
        <v>1173</v>
      </c>
      <c r="BB715" s="81" t="s">
        <v>1174</v>
      </c>
      <c r="BC715" s="81">
        <v>0</v>
      </c>
      <c r="BE715" s="81" t="s">
        <v>880</v>
      </c>
      <c r="BF715" s="81" t="s">
        <v>881</v>
      </c>
      <c r="BG715" s="81">
        <v>4</v>
      </c>
      <c r="BH715" s="81" t="s">
        <v>529</v>
      </c>
      <c r="BI715" s="81" t="s">
        <v>1132</v>
      </c>
      <c r="BJ715" s="81">
        <v>1081</v>
      </c>
      <c r="BL715" s="81" t="s">
        <v>946</v>
      </c>
      <c r="BM715" s="81" t="s">
        <v>947</v>
      </c>
      <c r="BN715" s="81">
        <v>12</v>
      </c>
      <c r="BO715" s="81" t="s">
        <v>437</v>
      </c>
      <c r="BP715" s="81" t="s">
        <v>1729</v>
      </c>
      <c r="BQ715" s="81">
        <v>1191</v>
      </c>
      <c r="BS715" s="81" t="s">
        <v>893</v>
      </c>
      <c r="BT715" s="81" t="s">
        <v>894</v>
      </c>
      <c r="BU715" s="81">
        <v>12</v>
      </c>
      <c r="BV715" s="81" t="s">
        <v>437</v>
      </c>
      <c r="BW715" s="81" t="s">
        <v>2193</v>
      </c>
      <c r="BX715" s="81">
        <v>1581</v>
      </c>
      <c r="BZ715" s="81" t="s">
        <v>860</v>
      </c>
      <c r="CA715" s="81" t="s">
        <v>861</v>
      </c>
      <c r="CB715" s="81">
        <v>4</v>
      </c>
      <c r="CC715" s="81" t="s">
        <v>436</v>
      </c>
      <c r="CD715" s="81" t="s">
        <v>2173</v>
      </c>
      <c r="CE715" s="81">
        <v>1240</v>
      </c>
      <c r="CG715" s="81" t="s">
        <v>2230</v>
      </c>
      <c r="CH715" s="81" t="s">
        <v>866</v>
      </c>
      <c r="CI715" s="81">
        <v>6</v>
      </c>
      <c r="CJ715" s="81" t="s">
        <v>436</v>
      </c>
      <c r="CK715" s="81" t="s">
        <v>1134</v>
      </c>
      <c r="CL715" s="81">
        <v>1102</v>
      </c>
      <c r="CN715" s="81" t="s">
        <v>2230</v>
      </c>
      <c r="CO715" s="81" t="s">
        <v>866</v>
      </c>
      <c r="CP715" s="81">
        <v>12</v>
      </c>
      <c r="CQ715" s="81" t="s">
        <v>529</v>
      </c>
      <c r="CR715" s="81" t="s">
        <v>1116</v>
      </c>
      <c r="CS715" s="81">
        <v>1071</v>
      </c>
      <c r="CU715" s="136" t="s">
        <v>727</v>
      </c>
      <c r="CV715" s="136" t="s">
        <v>728</v>
      </c>
      <c r="CW715" s="137">
        <v>4</v>
      </c>
      <c r="CX715" s="136" t="s">
        <v>437</v>
      </c>
      <c r="CY715" s="136" t="s">
        <v>1733</v>
      </c>
      <c r="CZ715" s="138">
        <v>1004</v>
      </c>
      <c r="DB715" s="136" t="s">
        <v>729</v>
      </c>
      <c r="DC715" s="136" t="s">
        <v>730</v>
      </c>
      <c r="DD715" s="137">
        <v>4</v>
      </c>
      <c r="DE715" s="136" t="s">
        <v>436</v>
      </c>
      <c r="DF715" s="136" t="s">
        <v>1138</v>
      </c>
      <c r="DG715" s="144">
        <v>1060</v>
      </c>
      <c r="DI715" s="136" t="s">
        <v>2386</v>
      </c>
      <c r="DJ715" s="136" t="s">
        <v>817</v>
      </c>
      <c r="DK715" s="137">
        <v>12</v>
      </c>
      <c r="DL715" s="136" t="s">
        <v>529</v>
      </c>
      <c r="DM715" s="136" t="s">
        <v>1139</v>
      </c>
      <c r="DN715" s="144">
        <v>1027</v>
      </c>
    </row>
    <row r="716" spans="1:118" x14ac:dyDescent="0.25">
      <c r="A716" s="81" t="s">
        <v>747</v>
      </c>
      <c r="B716" s="81" t="s">
        <v>748</v>
      </c>
      <c r="C716" s="81">
        <v>12</v>
      </c>
      <c r="D716" s="81" t="s">
        <v>436</v>
      </c>
      <c r="E716" s="81" t="s">
        <v>1710</v>
      </c>
      <c r="F716" s="81">
        <v>1186</v>
      </c>
      <c r="H716" s="81" t="s">
        <v>999</v>
      </c>
      <c r="I716" s="81" t="s">
        <v>1000</v>
      </c>
      <c r="J716" s="81">
        <v>12</v>
      </c>
      <c r="K716" s="81" t="s">
        <v>436</v>
      </c>
      <c r="L716" s="81" t="s">
        <v>1223</v>
      </c>
      <c r="M716" s="81">
        <v>1045</v>
      </c>
      <c r="O716" s="81" t="s">
        <v>1043</v>
      </c>
      <c r="P716" s="81" t="s">
        <v>1044</v>
      </c>
      <c r="Q716" s="81">
        <v>24</v>
      </c>
      <c r="R716" s="81" t="s">
        <v>1768</v>
      </c>
      <c r="S716" s="81" t="s">
        <v>1212</v>
      </c>
      <c r="T716" s="81">
        <v>1013</v>
      </c>
      <c r="V716" s="81" t="s">
        <v>864</v>
      </c>
      <c r="W716" s="81" t="s">
        <v>865</v>
      </c>
      <c r="X716" s="81">
        <v>4</v>
      </c>
      <c r="Y716" s="81" t="s">
        <v>529</v>
      </c>
      <c r="Z716" s="81" t="s">
        <v>1175</v>
      </c>
      <c r="AA716" s="81">
        <v>1027</v>
      </c>
      <c r="AC716" s="81" t="s">
        <v>765</v>
      </c>
      <c r="AD716" s="81" t="s">
        <v>766</v>
      </c>
      <c r="AE716" s="81">
        <v>2</v>
      </c>
      <c r="AF716" s="81" t="s">
        <v>529</v>
      </c>
      <c r="AG716" s="81" t="s">
        <v>713</v>
      </c>
      <c r="AH716" s="81">
        <v>1536</v>
      </c>
      <c r="AJ716" s="81" t="s">
        <v>770</v>
      </c>
      <c r="AK716" s="81" t="s">
        <v>771</v>
      </c>
      <c r="AL716" s="81">
        <v>4</v>
      </c>
      <c r="AM716" s="81" t="s">
        <v>436</v>
      </c>
      <c r="AN716" s="81" t="s">
        <v>1142</v>
      </c>
      <c r="AO716" s="81">
        <v>1168</v>
      </c>
      <c r="AQ716" s="81" t="s">
        <v>883</v>
      </c>
      <c r="AR716" s="81" t="s">
        <v>884</v>
      </c>
      <c r="AS716" s="81">
        <v>2</v>
      </c>
      <c r="AT716" s="81" t="s">
        <v>529</v>
      </c>
      <c r="AU716" s="81" t="s">
        <v>1112</v>
      </c>
      <c r="AV716" s="81">
        <v>1039</v>
      </c>
      <c r="AX716" s="81" t="s">
        <v>820</v>
      </c>
      <c r="AY716" s="81" t="s">
        <v>821</v>
      </c>
      <c r="AZ716" s="81">
        <v>8</v>
      </c>
      <c r="BA716" s="81" t="s">
        <v>529</v>
      </c>
      <c r="BB716" s="81" t="s">
        <v>1139</v>
      </c>
      <c r="BC716" s="81">
        <v>1027</v>
      </c>
      <c r="BE716" s="81" t="s">
        <v>845</v>
      </c>
      <c r="BF716" s="81" t="s">
        <v>846</v>
      </c>
      <c r="BG716" s="81">
        <v>4</v>
      </c>
      <c r="BH716" s="81" t="s">
        <v>529</v>
      </c>
      <c r="BI716" s="81" t="s">
        <v>1132</v>
      </c>
      <c r="BJ716" s="81">
        <v>1081</v>
      </c>
      <c r="BL716" s="81" t="s">
        <v>1034</v>
      </c>
      <c r="BM716" s="81" t="s">
        <v>987</v>
      </c>
      <c r="BN716" s="81">
        <v>24</v>
      </c>
      <c r="BO716" s="81" t="s">
        <v>437</v>
      </c>
      <c r="BP716" s="81" t="s">
        <v>1729</v>
      </c>
      <c r="BQ716" s="81">
        <v>1191</v>
      </c>
      <c r="BS716" s="81" t="s">
        <v>812</v>
      </c>
      <c r="BT716" s="81" t="s">
        <v>813</v>
      </c>
      <c r="BU716" s="81">
        <v>6</v>
      </c>
      <c r="BV716" s="81" t="s">
        <v>529</v>
      </c>
      <c r="BW716" s="81" t="s">
        <v>1756</v>
      </c>
      <c r="BX716" s="81">
        <v>1037</v>
      </c>
      <c r="BZ716" s="81" t="s">
        <v>862</v>
      </c>
      <c r="CA716" s="81" t="s">
        <v>863</v>
      </c>
      <c r="CB716" s="81">
        <v>2</v>
      </c>
      <c r="CC716" s="81" t="s">
        <v>436</v>
      </c>
      <c r="CD716" s="81" t="s">
        <v>2173</v>
      </c>
      <c r="CE716" s="81">
        <v>1240</v>
      </c>
      <c r="CG716" s="81" t="s">
        <v>871</v>
      </c>
      <c r="CH716" s="81" t="s">
        <v>872</v>
      </c>
      <c r="CI716" s="81">
        <v>6</v>
      </c>
      <c r="CJ716" s="81" t="s">
        <v>436</v>
      </c>
      <c r="CK716" s="81" t="s">
        <v>1134</v>
      </c>
      <c r="CL716" s="81">
        <v>1102</v>
      </c>
      <c r="CN716" s="81" t="s">
        <v>745</v>
      </c>
      <c r="CO716" s="81" t="s">
        <v>746</v>
      </c>
      <c r="CP716" s="81">
        <v>12</v>
      </c>
      <c r="CQ716" s="81" t="s">
        <v>529</v>
      </c>
      <c r="CR716" s="81" t="s">
        <v>1116</v>
      </c>
      <c r="CS716" s="81">
        <v>1071</v>
      </c>
      <c r="CU716" s="136" t="s">
        <v>727</v>
      </c>
      <c r="CV716" s="136" t="s">
        <v>728</v>
      </c>
      <c r="CW716" s="137">
        <v>6</v>
      </c>
      <c r="CX716" s="136" t="s">
        <v>437</v>
      </c>
      <c r="CY716" s="136" t="s">
        <v>2103</v>
      </c>
      <c r="CZ716" s="138">
        <v>1506</v>
      </c>
      <c r="DB716" s="136" t="s">
        <v>729</v>
      </c>
      <c r="DC716" s="136" t="s">
        <v>730</v>
      </c>
      <c r="DD716" s="137">
        <v>4</v>
      </c>
      <c r="DE716" s="136" t="s">
        <v>529</v>
      </c>
      <c r="DF716" s="136" t="s">
        <v>2418</v>
      </c>
      <c r="DG716" s="144">
        <v>1576</v>
      </c>
      <c r="DI716" s="136" t="s">
        <v>2386</v>
      </c>
      <c r="DJ716" s="136" t="s">
        <v>817</v>
      </c>
      <c r="DK716" s="137">
        <v>6</v>
      </c>
      <c r="DL716" s="136" t="s">
        <v>436</v>
      </c>
      <c r="DM716" s="136" t="s">
        <v>2407</v>
      </c>
      <c r="DN716" s="144">
        <v>1117</v>
      </c>
    </row>
    <row r="717" spans="1:118" x14ac:dyDescent="0.25">
      <c r="A717" s="81" t="s">
        <v>908</v>
      </c>
      <c r="B717" s="81" t="s">
        <v>909</v>
      </c>
      <c r="C717" s="81">
        <v>12</v>
      </c>
      <c r="D717" s="81" t="s">
        <v>436</v>
      </c>
      <c r="E717" s="81" t="s">
        <v>1710</v>
      </c>
      <c r="F717" s="81">
        <v>1186</v>
      </c>
      <c r="H717" s="81" t="s">
        <v>747</v>
      </c>
      <c r="I717" s="81" t="s">
        <v>748</v>
      </c>
      <c r="J717" s="81">
        <v>12</v>
      </c>
      <c r="K717" s="81" t="s">
        <v>436</v>
      </c>
      <c r="L717" s="81" t="s">
        <v>1223</v>
      </c>
      <c r="M717" s="81">
        <v>1045</v>
      </c>
      <c r="O717" s="81" t="s">
        <v>895</v>
      </c>
      <c r="P717" s="81" t="s">
        <v>896</v>
      </c>
      <c r="Q717" s="81">
        <v>36</v>
      </c>
      <c r="R717" s="81" t="s">
        <v>1768</v>
      </c>
      <c r="S717" s="81" t="s">
        <v>1212</v>
      </c>
      <c r="T717" s="81">
        <v>1013</v>
      </c>
      <c r="V717" s="81" t="s">
        <v>864</v>
      </c>
      <c r="W717" s="81" t="s">
        <v>865</v>
      </c>
      <c r="X717" s="81">
        <v>4</v>
      </c>
      <c r="Y717" s="81" t="s">
        <v>529</v>
      </c>
      <c r="Z717" s="81" t="s">
        <v>1139</v>
      </c>
      <c r="AA717" s="81">
        <v>1027</v>
      </c>
      <c r="AC717" s="81" t="s">
        <v>812</v>
      </c>
      <c r="AD717" s="81" t="s">
        <v>813</v>
      </c>
      <c r="AE717" s="81">
        <v>2</v>
      </c>
      <c r="AF717" s="81" t="s">
        <v>436</v>
      </c>
      <c r="AG717" s="81" t="s">
        <v>1723</v>
      </c>
      <c r="AH717" s="81">
        <v>1528</v>
      </c>
      <c r="AJ717" s="81" t="s">
        <v>812</v>
      </c>
      <c r="AK717" s="81" t="s">
        <v>813</v>
      </c>
      <c r="AL717" s="81">
        <v>6</v>
      </c>
      <c r="AM717" s="81" t="s">
        <v>436</v>
      </c>
      <c r="AN717" s="81" t="s">
        <v>1142</v>
      </c>
      <c r="AO717" s="81">
        <v>1168</v>
      </c>
      <c r="AQ717" s="81" t="s">
        <v>847</v>
      </c>
      <c r="AR717" s="81" t="s">
        <v>848</v>
      </c>
      <c r="AS717" s="81">
        <v>12</v>
      </c>
      <c r="AT717" s="81" t="s">
        <v>529</v>
      </c>
      <c r="AU717" s="81" t="s">
        <v>1129</v>
      </c>
      <c r="AV717" s="81">
        <v>1028</v>
      </c>
      <c r="AX717" s="81" t="s">
        <v>820</v>
      </c>
      <c r="AY717" s="81" t="s">
        <v>821</v>
      </c>
      <c r="AZ717" s="81">
        <v>4</v>
      </c>
      <c r="BA717" s="81" t="s">
        <v>529</v>
      </c>
      <c r="BB717" s="81" t="s">
        <v>1132</v>
      </c>
      <c r="BC717" s="81">
        <v>1081</v>
      </c>
      <c r="BE717" s="81" t="s">
        <v>776</v>
      </c>
      <c r="BF717" s="81" t="s">
        <v>777</v>
      </c>
      <c r="BG717" s="81">
        <v>2</v>
      </c>
      <c r="BH717" s="81" t="s">
        <v>529</v>
      </c>
      <c r="BI717" s="81" t="s">
        <v>1132</v>
      </c>
      <c r="BJ717" s="81">
        <v>1081</v>
      </c>
      <c r="BL717" s="81" t="s">
        <v>745</v>
      </c>
      <c r="BM717" s="81" t="s">
        <v>746</v>
      </c>
      <c r="BN717" s="81">
        <v>12</v>
      </c>
      <c r="BO717" s="81" t="s">
        <v>437</v>
      </c>
      <c r="BP717" s="81" t="s">
        <v>1729</v>
      </c>
      <c r="BQ717" s="81">
        <v>1191</v>
      </c>
      <c r="BS717" s="81" t="s">
        <v>2325</v>
      </c>
      <c r="BT717" s="81" t="s">
        <v>784</v>
      </c>
      <c r="BU717" s="81">
        <v>12</v>
      </c>
      <c r="BV717" s="81" t="s">
        <v>436</v>
      </c>
      <c r="BW717" s="81" t="s">
        <v>2053</v>
      </c>
      <c r="BX717" s="81">
        <v>1553</v>
      </c>
      <c r="BZ717" s="81" t="s">
        <v>954</v>
      </c>
      <c r="CA717" s="81" t="s">
        <v>955</v>
      </c>
      <c r="CB717" s="81">
        <v>4</v>
      </c>
      <c r="CC717" s="81" t="s">
        <v>436</v>
      </c>
      <c r="CD717" s="81" t="s">
        <v>2173</v>
      </c>
      <c r="CE717" s="81">
        <v>1240</v>
      </c>
      <c r="CG717" s="81" t="s">
        <v>847</v>
      </c>
      <c r="CH717" s="81" t="s">
        <v>848</v>
      </c>
      <c r="CI717" s="81">
        <v>12</v>
      </c>
      <c r="CJ717" s="81" t="s">
        <v>436</v>
      </c>
      <c r="CK717" s="81" t="s">
        <v>1134</v>
      </c>
      <c r="CL717" s="81">
        <v>1102</v>
      </c>
      <c r="CN717" s="81" t="s">
        <v>745</v>
      </c>
      <c r="CO717" s="81" t="s">
        <v>746</v>
      </c>
      <c r="CP717" s="81">
        <v>12</v>
      </c>
      <c r="CQ717" s="81" t="s">
        <v>436</v>
      </c>
      <c r="CR717" s="81" t="s">
        <v>1145</v>
      </c>
      <c r="CS717" s="81">
        <v>1274</v>
      </c>
      <c r="CU717" s="136" t="s">
        <v>729</v>
      </c>
      <c r="CV717" s="136" t="s">
        <v>730</v>
      </c>
      <c r="CW717" s="137">
        <v>4</v>
      </c>
      <c r="CX717" s="136" t="s">
        <v>436</v>
      </c>
      <c r="CY717" s="136" t="s">
        <v>1134</v>
      </c>
      <c r="CZ717" s="138">
        <v>1102</v>
      </c>
      <c r="DB717" s="136" t="s">
        <v>729</v>
      </c>
      <c r="DC717" s="136" t="s">
        <v>730</v>
      </c>
      <c r="DD717" s="137">
        <v>3</v>
      </c>
      <c r="DE717" s="136" t="s">
        <v>529</v>
      </c>
      <c r="DF717" s="136" t="s">
        <v>2225</v>
      </c>
      <c r="DG717" s="144">
        <v>1592</v>
      </c>
      <c r="DI717" s="136" t="s">
        <v>2386</v>
      </c>
      <c r="DJ717" s="136" t="s">
        <v>817</v>
      </c>
      <c r="DK717" s="137">
        <v>72</v>
      </c>
      <c r="DL717" s="136" t="s">
        <v>436</v>
      </c>
      <c r="DM717" s="136" t="s">
        <v>1195</v>
      </c>
      <c r="DN717" s="144">
        <v>1237</v>
      </c>
    </row>
    <row r="718" spans="1:118" x14ac:dyDescent="0.25">
      <c r="A718" s="81" t="s">
        <v>867</v>
      </c>
      <c r="B718" s="81" t="s">
        <v>868</v>
      </c>
      <c r="C718" s="81">
        <v>4</v>
      </c>
      <c r="D718" s="81" t="s">
        <v>529</v>
      </c>
      <c r="E718" s="81" t="s">
        <v>1704</v>
      </c>
      <c r="F718" s="81">
        <v>1181</v>
      </c>
      <c r="H718" s="81" t="s">
        <v>962</v>
      </c>
      <c r="I718" s="81" t="s">
        <v>2206</v>
      </c>
      <c r="J718" s="81">
        <v>12</v>
      </c>
      <c r="K718" s="81" t="s">
        <v>436</v>
      </c>
      <c r="L718" s="81" t="s">
        <v>1223</v>
      </c>
      <c r="M718" s="81">
        <v>1045</v>
      </c>
      <c r="O718" s="81" t="s">
        <v>1073</v>
      </c>
      <c r="P718" s="81" t="s">
        <v>1074</v>
      </c>
      <c r="Q718" s="81">
        <v>2</v>
      </c>
      <c r="R718" s="81" t="s">
        <v>1768</v>
      </c>
      <c r="S718" s="81" t="s">
        <v>1212</v>
      </c>
      <c r="T718" s="81">
        <v>1013</v>
      </c>
      <c r="V718" s="81" t="s">
        <v>765</v>
      </c>
      <c r="W718" s="81" t="s">
        <v>766</v>
      </c>
      <c r="X718" s="81">
        <v>6</v>
      </c>
      <c r="Y718" s="81" t="s">
        <v>529</v>
      </c>
      <c r="Z718" s="81" t="s">
        <v>1175</v>
      </c>
      <c r="AA718" s="81">
        <v>1027</v>
      </c>
      <c r="AC718" s="81" t="s">
        <v>765</v>
      </c>
      <c r="AD718" s="81" t="s">
        <v>766</v>
      </c>
      <c r="AE718" s="81">
        <v>2</v>
      </c>
      <c r="AF718" s="81" t="s">
        <v>436</v>
      </c>
      <c r="AG718" s="81" t="s">
        <v>1699</v>
      </c>
      <c r="AH718" s="81">
        <v>1453</v>
      </c>
      <c r="AJ718" s="81" t="s">
        <v>820</v>
      </c>
      <c r="AK718" s="81" t="s">
        <v>821</v>
      </c>
      <c r="AL718" s="81">
        <v>6</v>
      </c>
      <c r="AM718" s="81" t="s">
        <v>436</v>
      </c>
      <c r="AN718" s="81" t="s">
        <v>1142</v>
      </c>
      <c r="AO718" s="81">
        <v>1168</v>
      </c>
      <c r="AQ718" s="81" t="s">
        <v>765</v>
      </c>
      <c r="AR718" s="81" t="s">
        <v>766</v>
      </c>
      <c r="AS718" s="81">
        <v>6</v>
      </c>
      <c r="AT718" s="81" t="s">
        <v>529</v>
      </c>
      <c r="AU718" s="81" t="s">
        <v>1129</v>
      </c>
      <c r="AV718" s="81">
        <v>1028</v>
      </c>
      <c r="AX718" s="81" t="s">
        <v>820</v>
      </c>
      <c r="AY718" s="81" t="s">
        <v>821</v>
      </c>
      <c r="AZ718" s="81">
        <v>96</v>
      </c>
      <c r="BA718" s="81" t="s">
        <v>1173</v>
      </c>
      <c r="BB718" s="81" t="s">
        <v>1174</v>
      </c>
      <c r="BC718" s="81">
        <v>0</v>
      </c>
      <c r="BE718" s="81" t="s">
        <v>727</v>
      </c>
      <c r="BF718" s="81" t="s">
        <v>728</v>
      </c>
      <c r="BG718" s="81">
        <v>2</v>
      </c>
      <c r="BH718" s="81" t="s">
        <v>529</v>
      </c>
      <c r="BI718" s="81" t="s">
        <v>1132</v>
      </c>
      <c r="BJ718" s="81">
        <v>1081</v>
      </c>
      <c r="BL718" s="81" t="s">
        <v>1034</v>
      </c>
      <c r="BM718" s="81" t="s">
        <v>987</v>
      </c>
      <c r="BN718" s="81">
        <v>12</v>
      </c>
      <c r="BO718" s="81" t="s">
        <v>437</v>
      </c>
      <c r="BP718" s="81" t="s">
        <v>1187</v>
      </c>
      <c r="BQ718" s="81">
        <v>1003</v>
      </c>
      <c r="BS718" s="81" t="s">
        <v>942</v>
      </c>
      <c r="BT718" s="81" t="s">
        <v>943</v>
      </c>
      <c r="BU718" s="81">
        <v>12</v>
      </c>
      <c r="BV718" s="81" t="s">
        <v>437</v>
      </c>
      <c r="BW718" s="81" t="s">
        <v>2193</v>
      </c>
      <c r="BX718" s="81">
        <v>1581</v>
      </c>
      <c r="BZ718" s="81" t="s">
        <v>902</v>
      </c>
      <c r="CA718" s="81" t="s">
        <v>903</v>
      </c>
      <c r="CB718" s="81">
        <v>2</v>
      </c>
      <c r="CC718" s="81" t="s">
        <v>436</v>
      </c>
      <c r="CD718" s="81" t="s">
        <v>2173</v>
      </c>
      <c r="CE718" s="81">
        <v>1240</v>
      </c>
      <c r="CG718" s="81" t="s">
        <v>878</v>
      </c>
      <c r="CH718" s="81" t="s">
        <v>879</v>
      </c>
      <c r="CI718" s="81">
        <v>6</v>
      </c>
      <c r="CJ718" s="81" t="s">
        <v>436</v>
      </c>
      <c r="CK718" s="81" t="s">
        <v>1134</v>
      </c>
      <c r="CL718" s="81">
        <v>1102</v>
      </c>
      <c r="CN718" s="81" t="s">
        <v>908</v>
      </c>
      <c r="CO718" s="81" t="s">
        <v>909</v>
      </c>
      <c r="CP718" s="81">
        <v>12</v>
      </c>
      <c r="CQ718" s="81" t="s">
        <v>436</v>
      </c>
      <c r="CR718" s="81" t="s">
        <v>1145</v>
      </c>
      <c r="CS718" s="81">
        <v>1274</v>
      </c>
      <c r="CU718" s="136" t="s">
        <v>737</v>
      </c>
      <c r="CV718" s="136" t="s">
        <v>738</v>
      </c>
      <c r="CW718" s="137">
        <v>3</v>
      </c>
      <c r="CX718" s="136" t="s">
        <v>436</v>
      </c>
      <c r="CY718" s="136" t="s">
        <v>1758</v>
      </c>
      <c r="CZ718" s="138">
        <v>1492</v>
      </c>
      <c r="DB718" s="136" t="s">
        <v>729</v>
      </c>
      <c r="DC718" s="136" t="s">
        <v>730</v>
      </c>
      <c r="DD718" s="137">
        <v>4</v>
      </c>
      <c r="DE718" s="136" t="s">
        <v>529</v>
      </c>
      <c r="DF718" s="136" t="s">
        <v>1169</v>
      </c>
      <c r="DG718" s="144">
        <v>1440</v>
      </c>
      <c r="DI718" s="136" t="s">
        <v>2386</v>
      </c>
      <c r="DJ718" s="136" t="s">
        <v>817</v>
      </c>
      <c r="DK718" s="137">
        <v>4</v>
      </c>
      <c r="DL718" s="136" t="s">
        <v>436</v>
      </c>
      <c r="DM718" s="136" t="s">
        <v>1114</v>
      </c>
      <c r="DN718" s="144">
        <v>1011</v>
      </c>
    </row>
    <row r="719" spans="1:118" x14ac:dyDescent="0.25">
      <c r="A719" s="81" t="s">
        <v>887</v>
      </c>
      <c r="B719" s="81" t="s">
        <v>888</v>
      </c>
      <c r="C719" s="81">
        <v>4</v>
      </c>
      <c r="D719" s="81" t="s">
        <v>529</v>
      </c>
      <c r="E719" s="81" t="s">
        <v>1704</v>
      </c>
      <c r="F719" s="81">
        <v>1181</v>
      </c>
      <c r="H719" s="81" t="s">
        <v>745</v>
      </c>
      <c r="I719" s="81" t="s">
        <v>746</v>
      </c>
      <c r="J719" s="81">
        <v>12</v>
      </c>
      <c r="K719" s="81" t="s">
        <v>436</v>
      </c>
      <c r="L719" s="81" t="s">
        <v>1223</v>
      </c>
      <c r="M719" s="81">
        <v>1045</v>
      </c>
      <c r="O719" s="81" t="s">
        <v>994</v>
      </c>
      <c r="P719" s="81" t="s">
        <v>995</v>
      </c>
      <c r="Q719" s="81">
        <v>12</v>
      </c>
      <c r="R719" s="81" t="s">
        <v>1768</v>
      </c>
      <c r="S719" s="81" t="s">
        <v>1212</v>
      </c>
      <c r="T719" s="81">
        <v>1013</v>
      </c>
      <c r="V719" s="81" t="s">
        <v>745</v>
      </c>
      <c r="W719" s="81" t="s">
        <v>746</v>
      </c>
      <c r="X719" s="81">
        <v>24</v>
      </c>
      <c r="Y719" s="81" t="s">
        <v>529</v>
      </c>
      <c r="Z719" s="81" t="s">
        <v>1175</v>
      </c>
      <c r="AA719" s="81">
        <v>1027</v>
      </c>
      <c r="AC719" s="81" t="s">
        <v>810</v>
      </c>
      <c r="AD719" s="81" t="s">
        <v>811</v>
      </c>
      <c r="AE719" s="81">
        <v>6</v>
      </c>
      <c r="AF719" s="81" t="s">
        <v>436</v>
      </c>
      <c r="AG719" s="81" t="s">
        <v>1152</v>
      </c>
      <c r="AH719" s="81">
        <v>1013</v>
      </c>
      <c r="AJ719" s="81" t="s">
        <v>893</v>
      </c>
      <c r="AK719" s="81" t="s">
        <v>894</v>
      </c>
      <c r="AL719" s="81">
        <v>12</v>
      </c>
      <c r="AM719" s="81" t="s">
        <v>436</v>
      </c>
      <c r="AN719" s="81" t="s">
        <v>1142</v>
      </c>
      <c r="AO719" s="81">
        <v>1168</v>
      </c>
      <c r="AQ719" s="81" t="s">
        <v>867</v>
      </c>
      <c r="AR719" s="81" t="s">
        <v>868</v>
      </c>
      <c r="AS719" s="81">
        <v>4</v>
      </c>
      <c r="AT719" s="81" t="s">
        <v>529</v>
      </c>
      <c r="AU719" s="81" t="s">
        <v>1129</v>
      </c>
      <c r="AV719" s="81">
        <v>1028</v>
      </c>
      <c r="AX719" s="81" t="s">
        <v>820</v>
      </c>
      <c r="AY719" s="81" t="s">
        <v>821</v>
      </c>
      <c r="AZ719" s="81">
        <v>4</v>
      </c>
      <c r="BA719" s="81" t="s">
        <v>529</v>
      </c>
      <c r="BB719" s="81" t="s">
        <v>1732</v>
      </c>
      <c r="BC719" s="81">
        <v>1086</v>
      </c>
      <c r="BE719" s="81" t="s">
        <v>852</v>
      </c>
      <c r="BF719" s="81" t="s">
        <v>853</v>
      </c>
      <c r="BG719" s="81">
        <v>12</v>
      </c>
      <c r="BH719" s="81" t="s">
        <v>529</v>
      </c>
      <c r="BI719" s="81" t="s">
        <v>1132</v>
      </c>
      <c r="BJ719" s="81">
        <v>1081</v>
      </c>
      <c r="BL719" s="81" t="s">
        <v>745</v>
      </c>
      <c r="BM719" s="81" t="s">
        <v>746</v>
      </c>
      <c r="BN719" s="81">
        <v>36</v>
      </c>
      <c r="BO719" s="81" t="s">
        <v>437</v>
      </c>
      <c r="BP719" s="81" t="s">
        <v>1187</v>
      </c>
      <c r="BQ719" s="81">
        <v>1003</v>
      </c>
      <c r="BS719" s="81" t="s">
        <v>954</v>
      </c>
      <c r="BT719" s="81" t="s">
        <v>955</v>
      </c>
      <c r="BU719" s="81">
        <v>4</v>
      </c>
      <c r="BV719" s="81" t="s">
        <v>529</v>
      </c>
      <c r="BW719" s="81" t="s">
        <v>1112</v>
      </c>
      <c r="BX719" s="81">
        <v>1039</v>
      </c>
      <c r="BZ719" s="81" t="s">
        <v>880</v>
      </c>
      <c r="CA719" s="81" t="s">
        <v>881</v>
      </c>
      <c r="CB719" s="81">
        <v>2</v>
      </c>
      <c r="CC719" s="81" t="s">
        <v>436</v>
      </c>
      <c r="CD719" s="81" t="s">
        <v>2173</v>
      </c>
      <c r="CE719" s="81">
        <v>1240</v>
      </c>
      <c r="CG719" s="81" t="s">
        <v>745</v>
      </c>
      <c r="CH719" s="81" t="s">
        <v>746</v>
      </c>
      <c r="CI719" s="81">
        <v>24</v>
      </c>
      <c r="CJ719" s="81" t="s">
        <v>436</v>
      </c>
      <c r="CK719" s="81" t="s">
        <v>1134</v>
      </c>
      <c r="CL719" s="81">
        <v>1102</v>
      </c>
      <c r="CN719" s="81" t="s">
        <v>1779</v>
      </c>
      <c r="CO719" s="81" t="s">
        <v>853</v>
      </c>
      <c r="CP719" s="81">
        <v>12</v>
      </c>
      <c r="CQ719" s="81" t="s">
        <v>436</v>
      </c>
      <c r="CR719" s="81" t="s">
        <v>1114</v>
      </c>
      <c r="CS719" s="81">
        <v>1011</v>
      </c>
      <c r="CU719" s="136" t="s">
        <v>733</v>
      </c>
      <c r="CV719" s="136" t="s">
        <v>734</v>
      </c>
      <c r="CW719" s="137">
        <v>20</v>
      </c>
      <c r="CX719" s="136" t="s">
        <v>529</v>
      </c>
      <c r="CY719" s="136" t="s">
        <v>1157</v>
      </c>
      <c r="CZ719" s="138">
        <v>1399</v>
      </c>
      <c r="DB719" s="136" t="s">
        <v>729</v>
      </c>
      <c r="DC719" s="136" t="s">
        <v>730</v>
      </c>
      <c r="DD719" s="137">
        <v>2</v>
      </c>
      <c r="DE719" s="136" t="s">
        <v>436</v>
      </c>
      <c r="DF719" s="136" t="s">
        <v>1144</v>
      </c>
      <c r="DG719" s="144">
        <v>1442</v>
      </c>
      <c r="DI719" s="136" t="s">
        <v>2386</v>
      </c>
      <c r="DJ719" s="136" t="s">
        <v>817</v>
      </c>
      <c r="DK719" s="137">
        <v>4</v>
      </c>
      <c r="DL719" s="136" t="s">
        <v>529</v>
      </c>
      <c r="DM719" s="136" t="s">
        <v>1726</v>
      </c>
      <c r="DN719" s="144">
        <v>1373</v>
      </c>
    </row>
    <row r="720" spans="1:118" x14ac:dyDescent="0.25">
      <c r="A720" s="81" t="s">
        <v>745</v>
      </c>
      <c r="B720" s="81" t="s">
        <v>746</v>
      </c>
      <c r="C720" s="81">
        <v>12</v>
      </c>
      <c r="D720" s="81" t="s">
        <v>529</v>
      </c>
      <c r="E720" s="81" t="s">
        <v>1704</v>
      </c>
      <c r="F720" s="81">
        <v>1181</v>
      </c>
      <c r="H720" s="81" t="s">
        <v>852</v>
      </c>
      <c r="I720" s="81" t="s">
        <v>853</v>
      </c>
      <c r="J720" s="81">
        <v>24</v>
      </c>
      <c r="K720" s="81" t="s">
        <v>436</v>
      </c>
      <c r="L720" s="81" t="s">
        <v>1223</v>
      </c>
      <c r="M720" s="81">
        <v>1045</v>
      </c>
      <c r="O720" s="81" t="s">
        <v>1854</v>
      </c>
      <c r="P720" s="81" t="s">
        <v>1627</v>
      </c>
      <c r="Q720" s="81">
        <v>1</v>
      </c>
      <c r="R720" s="81" t="s">
        <v>1768</v>
      </c>
      <c r="S720" s="81" t="s">
        <v>1212</v>
      </c>
      <c r="T720" s="81">
        <v>1013</v>
      </c>
      <c r="V720" s="81" t="s">
        <v>924</v>
      </c>
      <c r="W720" s="81" t="s">
        <v>925</v>
      </c>
      <c r="X720" s="81">
        <v>12</v>
      </c>
      <c r="Y720" s="81" t="s">
        <v>529</v>
      </c>
      <c r="Z720" s="81" t="s">
        <v>1139</v>
      </c>
      <c r="AA720" s="81">
        <v>1027</v>
      </c>
      <c r="AC720" s="81" t="s">
        <v>765</v>
      </c>
      <c r="AD720" s="81" t="s">
        <v>766</v>
      </c>
      <c r="AE720" s="81">
        <v>2</v>
      </c>
      <c r="AF720" s="81" t="s">
        <v>529</v>
      </c>
      <c r="AG720" s="81" t="s">
        <v>1726</v>
      </c>
      <c r="AH720" s="81">
        <v>1373</v>
      </c>
      <c r="AJ720" s="81" t="s">
        <v>869</v>
      </c>
      <c r="AK720" s="81" t="s">
        <v>870</v>
      </c>
      <c r="AL720" s="81">
        <v>12</v>
      </c>
      <c r="AM720" s="81" t="s">
        <v>436</v>
      </c>
      <c r="AN720" s="81" t="s">
        <v>1143</v>
      </c>
      <c r="AO720" s="81">
        <v>1223</v>
      </c>
      <c r="AQ720" s="81" t="s">
        <v>887</v>
      </c>
      <c r="AR720" s="81" t="s">
        <v>888</v>
      </c>
      <c r="AS720" s="81">
        <v>4</v>
      </c>
      <c r="AT720" s="81" t="s">
        <v>529</v>
      </c>
      <c r="AU720" s="81" t="s">
        <v>1129</v>
      </c>
      <c r="AV720" s="81">
        <v>1028</v>
      </c>
      <c r="AX720" s="81" t="s">
        <v>788</v>
      </c>
      <c r="AY720" s="81" t="s">
        <v>789</v>
      </c>
      <c r="AZ720" s="81">
        <v>12</v>
      </c>
      <c r="BA720" s="81" t="s">
        <v>529</v>
      </c>
      <c r="BB720" s="81" t="s">
        <v>1770</v>
      </c>
      <c r="BC720" s="81">
        <v>1037</v>
      </c>
      <c r="BE720" s="81" t="s">
        <v>914</v>
      </c>
      <c r="BF720" s="81" t="s">
        <v>915</v>
      </c>
      <c r="BG720" s="81">
        <v>1</v>
      </c>
      <c r="BH720" s="81" t="s">
        <v>529</v>
      </c>
      <c r="BI720" s="81" t="s">
        <v>1158</v>
      </c>
      <c r="BJ720" s="81">
        <v>1378</v>
      </c>
      <c r="BL720" s="81" t="s">
        <v>826</v>
      </c>
      <c r="BM720" s="81" t="s">
        <v>827</v>
      </c>
      <c r="BN720" s="81">
        <v>4</v>
      </c>
      <c r="BO720" s="81" t="s">
        <v>436</v>
      </c>
      <c r="BP720" s="81" t="s">
        <v>1188</v>
      </c>
      <c r="BQ720" s="81">
        <v>1481</v>
      </c>
      <c r="BS720" s="81" t="s">
        <v>954</v>
      </c>
      <c r="BT720" s="81" t="s">
        <v>955</v>
      </c>
      <c r="BU720" s="81">
        <v>4</v>
      </c>
      <c r="BV720" s="81" t="s">
        <v>529</v>
      </c>
      <c r="BW720" s="81" t="s">
        <v>1126</v>
      </c>
      <c r="BX720" s="81">
        <v>1093</v>
      </c>
      <c r="BZ720" s="81" t="s">
        <v>768</v>
      </c>
      <c r="CA720" s="81" t="s">
        <v>769</v>
      </c>
      <c r="CB720" s="81">
        <v>4</v>
      </c>
      <c r="CC720" s="81" t="s">
        <v>436</v>
      </c>
      <c r="CD720" s="81" t="s">
        <v>2173</v>
      </c>
      <c r="CE720" s="81">
        <v>1240</v>
      </c>
      <c r="CG720" s="81" t="s">
        <v>860</v>
      </c>
      <c r="CH720" s="81" t="s">
        <v>861</v>
      </c>
      <c r="CI720" s="81">
        <v>4</v>
      </c>
      <c r="CJ720" s="81" t="s">
        <v>436</v>
      </c>
      <c r="CK720" s="81" t="s">
        <v>566</v>
      </c>
      <c r="CL720" s="81">
        <v>1535</v>
      </c>
      <c r="CN720" s="81" t="s">
        <v>1779</v>
      </c>
      <c r="CO720" s="81" t="s">
        <v>853</v>
      </c>
      <c r="CP720" s="81">
        <v>12</v>
      </c>
      <c r="CQ720" s="81" t="s">
        <v>437</v>
      </c>
      <c r="CR720" s="81" t="s">
        <v>1155</v>
      </c>
      <c r="CS720" s="81">
        <v>1506</v>
      </c>
      <c r="CU720" s="136" t="s">
        <v>737</v>
      </c>
      <c r="CV720" s="136" t="s">
        <v>738</v>
      </c>
      <c r="CW720" s="137">
        <v>4</v>
      </c>
      <c r="CX720" s="136" t="s">
        <v>436</v>
      </c>
      <c r="CY720" s="136" t="s">
        <v>2409</v>
      </c>
      <c r="CZ720" s="138">
        <v>1013</v>
      </c>
      <c r="DB720" s="136" t="s">
        <v>729</v>
      </c>
      <c r="DC720" s="136" t="s">
        <v>730</v>
      </c>
      <c r="DD720" s="137">
        <v>4</v>
      </c>
      <c r="DE720" s="136" t="s">
        <v>437</v>
      </c>
      <c r="DF720" s="136" t="s">
        <v>2408</v>
      </c>
      <c r="DG720" s="144">
        <v>1108</v>
      </c>
      <c r="DI720" s="136" t="s">
        <v>2386</v>
      </c>
      <c r="DJ720" s="136" t="s">
        <v>817</v>
      </c>
      <c r="DK720" s="137">
        <v>4</v>
      </c>
      <c r="DL720" s="136" t="s">
        <v>529</v>
      </c>
      <c r="DM720" s="136" t="s">
        <v>1133</v>
      </c>
      <c r="DN720" s="144">
        <v>1023</v>
      </c>
    </row>
    <row r="721" spans="1:118" x14ac:dyDescent="0.25">
      <c r="A721" s="81" t="s">
        <v>765</v>
      </c>
      <c r="B721" s="81" t="s">
        <v>766</v>
      </c>
      <c r="C721" s="81">
        <v>4</v>
      </c>
      <c r="D721" s="81" t="s">
        <v>529</v>
      </c>
      <c r="E721" s="81" t="s">
        <v>1711</v>
      </c>
      <c r="F721" s="81">
        <v>1172</v>
      </c>
      <c r="H721" s="81" t="s">
        <v>908</v>
      </c>
      <c r="I721" s="81" t="s">
        <v>909</v>
      </c>
      <c r="J721" s="81">
        <v>24</v>
      </c>
      <c r="K721" s="81" t="s">
        <v>436</v>
      </c>
      <c r="L721" s="81" t="s">
        <v>1223</v>
      </c>
      <c r="M721" s="81">
        <v>1045</v>
      </c>
      <c r="O721" s="81" t="s">
        <v>1075</v>
      </c>
      <c r="P721" s="81" t="s">
        <v>1076</v>
      </c>
      <c r="Q721" s="81">
        <v>1</v>
      </c>
      <c r="R721" s="81" t="s">
        <v>1768</v>
      </c>
      <c r="S721" s="81" t="s">
        <v>1212</v>
      </c>
      <c r="T721" s="81">
        <v>1013</v>
      </c>
      <c r="V721" s="81" t="s">
        <v>757</v>
      </c>
      <c r="W721" s="81" t="s">
        <v>758</v>
      </c>
      <c r="X721" s="81">
        <v>12</v>
      </c>
      <c r="Y721" s="81" t="s">
        <v>529</v>
      </c>
      <c r="Z721" s="81" t="s">
        <v>1139</v>
      </c>
      <c r="AA721" s="81">
        <v>1027</v>
      </c>
      <c r="AC721" s="81" t="s">
        <v>765</v>
      </c>
      <c r="AD721" s="81" t="s">
        <v>766</v>
      </c>
      <c r="AE721" s="81">
        <v>2</v>
      </c>
      <c r="AF721" s="81" t="s">
        <v>529</v>
      </c>
      <c r="AG721" s="81" t="s">
        <v>1727</v>
      </c>
      <c r="AH721" s="81">
        <v>1219</v>
      </c>
      <c r="AJ721" s="81" t="s">
        <v>765</v>
      </c>
      <c r="AK721" s="81" t="s">
        <v>766</v>
      </c>
      <c r="AL721" s="81">
        <v>4</v>
      </c>
      <c r="AM721" s="81" t="s">
        <v>436</v>
      </c>
      <c r="AN721" s="81" t="s">
        <v>1143</v>
      </c>
      <c r="AO721" s="81">
        <v>1223</v>
      </c>
      <c r="AQ721" s="81" t="s">
        <v>932</v>
      </c>
      <c r="AR721" s="81" t="s">
        <v>933</v>
      </c>
      <c r="AS721" s="81">
        <v>4</v>
      </c>
      <c r="AT721" s="81" t="s">
        <v>529</v>
      </c>
      <c r="AU721" s="81" t="s">
        <v>1129</v>
      </c>
      <c r="AV721" s="81">
        <v>1028</v>
      </c>
      <c r="AX721" s="81" t="s">
        <v>788</v>
      </c>
      <c r="AY721" s="81" t="s">
        <v>789</v>
      </c>
      <c r="AZ721" s="81">
        <v>12</v>
      </c>
      <c r="BA721" s="81" t="s">
        <v>529</v>
      </c>
      <c r="BB721" s="81" t="s">
        <v>1100</v>
      </c>
      <c r="BC721" s="81">
        <v>1027</v>
      </c>
      <c r="BE721" s="81" t="s">
        <v>954</v>
      </c>
      <c r="BF721" s="81" t="s">
        <v>955</v>
      </c>
      <c r="BG721" s="81">
        <v>6</v>
      </c>
      <c r="BH721" s="81" t="s">
        <v>529</v>
      </c>
      <c r="BI721" s="81" t="s">
        <v>1158</v>
      </c>
      <c r="BJ721" s="81">
        <v>1378</v>
      </c>
      <c r="BL721" s="81" t="s">
        <v>826</v>
      </c>
      <c r="BM721" s="81" t="s">
        <v>827</v>
      </c>
      <c r="BN721" s="81">
        <v>4</v>
      </c>
      <c r="BO721" s="81" t="s">
        <v>436</v>
      </c>
      <c r="BP721" s="81" t="s">
        <v>1134</v>
      </c>
      <c r="BQ721" s="81">
        <v>1102</v>
      </c>
      <c r="BS721" s="81" t="s">
        <v>864</v>
      </c>
      <c r="BT721" s="81" t="s">
        <v>865</v>
      </c>
      <c r="BU721" s="81">
        <v>6</v>
      </c>
      <c r="BV721" s="81" t="s">
        <v>529</v>
      </c>
      <c r="BW721" s="81" t="s">
        <v>1756</v>
      </c>
      <c r="BX721" s="81">
        <v>1037</v>
      </c>
      <c r="BZ721" s="81" t="s">
        <v>812</v>
      </c>
      <c r="CA721" s="81" t="s">
        <v>813</v>
      </c>
      <c r="CB721" s="81">
        <v>4</v>
      </c>
      <c r="CC721" s="81" t="s">
        <v>436</v>
      </c>
      <c r="CD721" s="81" t="s">
        <v>2173</v>
      </c>
      <c r="CE721" s="81">
        <v>1240</v>
      </c>
      <c r="CG721" s="81" t="s">
        <v>768</v>
      </c>
      <c r="CH721" s="81" t="s">
        <v>769</v>
      </c>
      <c r="CI721" s="81">
        <v>4</v>
      </c>
      <c r="CJ721" s="81" t="s">
        <v>436</v>
      </c>
      <c r="CK721" s="81" t="s">
        <v>566</v>
      </c>
      <c r="CL721" s="81">
        <v>1535</v>
      </c>
      <c r="CN721" s="81" t="s">
        <v>745</v>
      </c>
      <c r="CO721" s="81" t="s">
        <v>746</v>
      </c>
      <c r="CP721" s="81">
        <v>12</v>
      </c>
      <c r="CQ721" s="81" t="s">
        <v>437</v>
      </c>
      <c r="CR721" s="81" t="s">
        <v>1155</v>
      </c>
      <c r="CS721" s="81">
        <v>1506</v>
      </c>
      <c r="CU721" s="136" t="s">
        <v>729</v>
      </c>
      <c r="CV721" s="136" t="s">
        <v>730</v>
      </c>
      <c r="CW721" s="137">
        <v>20</v>
      </c>
      <c r="CX721" s="136" t="s">
        <v>437</v>
      </c>
      <c r="CY721" s="136" t="s">
        <v>2169</v>
      </c>
      <c r="CZ721" s="138">
        <v>1565</v>
      </c>
      <c r="DB721" s="136" t="s">
        <v>729</v>
      </c>
      <c r="DC721" s="136" t="s">
        <v>730</v>
      </c>
      <c r="DD721" s="137">
        <v>4</v>
      </c>
      <c r="DE721" s="136" t="s">
        <v>437</v>
      </c>
      <c r="DF721" s="136" t="s">
        <v>1191</v>
      </c>
      <c r="DG721" s="144">
        <v>1029</v>
      </c>
      <c r="DI721" s="136" t="s">
        <v>2386</v>
      </c>
      <c r="DJ721" s="136" t="s">
        <v>817</v>
      </c>
      <c r="DK721" s="137">
        <v>12</v>
      </c>
      <c r="DL721" s="136" t="s">
        <v>436</v>
      </c>
      <c r="DM721" s="136" t="s">
        <v>1164</v>
      </c>
      <c r="DN721" s="144">
        <v>1121</v>
      </c>
    </row>
    <row r="722" spans="1:118" x14ac:dyDescent="0.25">
      <c r="A722" s="81" t="s">
        <v>969</v>
      </c>
      <c r="B722" s="81" t="s">
        <v>970</v>
      </c>
      <c r="C722" s="81">
        <v>12</v>
      </c>
      <c r="D722" s="81" t="s">
        <v>529</v>
      </c>
      <c r="E722" s="81" t="s">
        <v>1711</v>
      </c>
      <c r="F722" s="81">
        <v>1172</v>
      </c>
      <c r="H722" s="81" t="s">
        <v>992</v>
      </c>
      <c r="I722" s="81" t="s">
        <v>993</v>
      </c>
      <c r="J722" s="81">
        <v>12</v>
      </c>
      <c r="K722" s="81" t="s">
        <v>437</v>
      </c>
      <c r="L722" s="81" t="s">
        <v>1231</v>
      </c>
      <c r="M722" s="81">
        <v>1078</v>
      </c>
      <c r="O722" s="81" t="s">
        <v>1006</v>
      </c>
      <c r="P722" s="81" t="s">
        <v>1007</v>
      </c>
      <c r="Q722" s="81">
        <v>2</v>
      </c>
      <c r="R722" s="81" t="s">
        <v>1768</v>
      </c>
      <c r="S722" s="81" t="s">
        <v>1212</v>
      </c>
      <c r="T722" s="81">
        <v>1013</v>
      </c>
      <c r="V722" s="81" t="s">
        <v>954</v>
      </c>
      <c r="W722" s="81" t="s">
        <v>955</v>
      </c>
      <c r="X722" s="81">
        <v>4</v>
      </c>
      <c r="Y722" s="81" t="s">
        <v>529</v>
      </c>
      <c r="Z722" s="81" t="s">
        <v>1175</v>
      </c>
      <c r="AA722" s="81">
        <v>1027</v>
      </c>
      <c r="AC722" s="81" t="s">
        <v>810</v>
      </c>
      <c r="AD722" s="81" t="s">
        <v>811</v>
      </c>
      <c r="AE722" s="81">
        <v>6</v>
      </c>
      <c r="AF722" s="81" t="s">
        <v>436</v>
      </c>
      <c r="AG722" s="81" t="s">
        <v>1124</v>
      </c>
      <c r="AH722" s="81">
        <v>1013</v>
      </c>
      <c r="AJ722" s="81" t="s">
        <v>910</v>
      </c>
      <c r="AK722" s="81" t="s">
        <v>911</v>
      </c>
      <c r="AL722" s="81">
        <v>2</v>
      </c>
      <c r="AM722" s="81" t="s">
        <v>436</v>
      </c>
      <c r="AN722" s="81" t="s">
        <v>1143</v>
      </c>
      <c r="AO722" s="81">
        <v>1223</v>
      </c>
      <c r="AQ722" s="81" t="s">
        <v>2269</v>
      </c>
      <c r="AR722" s="81" t="s">
        <v>767</v>
      </c>
      <c r="AS722" s="81">
        <v>4</v>
      </c>
      <c r="AT722" s="81" t="s">
        <v>529</v>
      </c>
      <c r="AU722" s="81" t="s">
        <v>1129</v>
      </c>
      <c r="AV722" s="81">
        <v>1028</v>
      </c>
      <c r="AX722" s="81" t="s">
        <v>788</v>
      </c>
      <c r="AY722" s="81" t="s">
        <v>789</v>
      </c>
      <c r="AZ722" s="81">
        <v>12</v>
      </c>
      <c r="BA722" s="81" t="s">
        <v>437</v>
      </c>
      <c r="BB722" s="81" t="s">
        <v>1234</v>
      </c>
      <c r="BC722" s="81">
        <v>1043</v>
      </c>
      <c r="BE722" s="81" t="s">
        <v>770</v>
      </c>
      <c r="BF722" s="81" t="s">
        <v>771</v>
      </c>
      <c r="BG722" s="81">
        <v>6</v>
      </c>
      <c r="BH722" s="81" t="s">
        <v>529</v>
      </c>
      <c r="BI722" s="81" t="s">
        <v>1158</v>
      </c>
      <c r="BJ722" s="81">
        <v>1378</v>
      </c>
      <c r="BL722" s="81" t="s">
        <v>820</v>
      </c>
      <c r="BM722" s="81" t="s">
        <v>821</v>
      </c>
      <c r="BN722" s="81">
        <v>2</v>
      </c>
      <c r="BO722" s="81" t="s">
        <v>529</v>
      </c>
      <c r="BP722" s="81" t="s">
        <v>1807</v>
      </c>
      <c r="BQ722" s="81">
        <v>1510</v>
      </c>
      <c r="BS722" s="81" t="s">
        <v>860</v>
      </c>
      <c r="BT722" s="81" t="s">
        <v>861</v>
      </c>
      <c r="BU722" s="81">
        <v>4</v>
      </c>
      <c r="BV722" s="81" t="s">
        <v>437</v>
      </c>
      <c r="BW722" s="81" t="s">
        <v>2193</v>
      </c>
      <c r="BX722" s="81">
        <v>1581</v>
      </c>
      <c r="BZ722" s="81" t="s">
        <v>816</v>
      </c>
      <c r="CA722" s="81" t="s">
        <v>817</v>
      </c>
      <c r="CB722" s="81">
        <v>6</v>
      </c>
      <c r="CC722" s="81" t="s">
        <v>436</v>
      </c>
      <c r="CD722" s="81" t="s">
        <v>2173</v>
      </c>
      <c r="CE722" s="81">
        <v>1240</v>
      </c>
      <c r="CG722" s="81" t="s">
        <v>772</v>
      </c>
      <c r="CH722" s="81" t="s">
        <v>773</v>
      </c>
      <c r="CI722" s="81">
        <v>4</v>
      </c>
      <c r="CJ722" s="81" t="s">
        <v>436</v>
      </c>
      <c r="CK722" s="81" t="s">
        <v>566</v>
      </c>
      <c r="CL722" s="81">
        <v>1535</v>
      </c>
      <c r="CN722" s="81" t="s">
        <v>2227</v>
      </c>
      <c r="CO722" s="81" t="s">
        <v>882</v>
      </c>
      <c r="CP722" s="81">
        <v>6</v>
      </c>
      <c r="CQ722" s="81" t="s">
        <v>436</v>
      </c>
      <c r="CR722" s="81" t="s">
        <v>1714</v>
      </c>
      <c r="CS722" s="81">
        <v>1009</v>
      </c>
      <c r="CU722" s="136" t="s">
        <v>1779</v>
      </c>
      <c r="CV722" s="136" t="s">
        <v>853</v>
      </c>
      <c r="CW722" s="137">
        <v>12</v>
      </c>
      <c r="CX722" s="136" t="s">
        <v>437</v>
      </c>
      <c r="CY722" s="136" t="s">
        <v>1094</v>
      </c>
      <c r="CZ722" s="138">
        <v>1097</v>
      </c>
      <c r="DB722" s="136" t="s">
        <v>729</v>
      </c>
      <c r="DC722" s="136" t="s">
        <v>730</v>
      </c>
      <c r="DD722" s="137">
        <v>4</v>
      </c>
      <c r="DE722" s="136" t="s">
        <v>529</v>
      </c>
      <c r="DF722" s="136" t="s">
        <v>2309</v>
      </c>
      <c r="DG722" s="144">
        <v>1001</v>
      </c>
      <c r="DI722" s="136" t="s">
        <v>2386</v>
      </c>
      <c r="DJ722" s="136" t="s">
        <v>817</v>
      </c>
      <c r="DK722" s="137">
        <v>8</v>
      </c>
      <c r="DL722" s="136" t="s">
        <v>529</v>
      </c>
      <c r="DM722" s="136" t="s">
        <v>1157</v>
      </c>
      <c r="DN722" s="144">
        <v>1399</v>
      </c>
    </row>
    <row r="723" spans="1:118" x14ac:dyDescent="0.25">
      <c r="A723" s="81" t="s">
        <v>852</v>
      </c>
      <c r="B723" s="81" t="s">
        <v>853</v>
      </c>
      <c r="C723" s="81">
        <v>24</v>
      </c>
      <c r="D723" s="81" t="s">
        <v>529</v>
      </c>
      <c r="E723" s="81" t="s">
        <v>1711</v>
      </c>
      <c r="F723" s="81">
        <v>1172</v>
      </c>
      <c r="H723" s="81" t="s">
        <v>2227</v>
      </c>
      <c r="I723" s="81" t="s">
        <v>882</v>
      </c>
      <c r="J723" s="81">
        <v>12</v>
      </c>
      <c r="K723" s="81" t="s">
        <v>437</v>
      </c>
      <c r="L723" s="81" t="s">
        <v>1231</v>
      </c>
      <c r="M723" s="81">
        <v>1078</v>
      </c>
      <c r="O723" s="81" t="s">
        <v>1848</v>
      </c>
      <c r="P723" s="81" t="s">
        <v>1471</v>
      </c>
      <c r="Q723" s="81">
        <v>2</v>
      </c>
      <c r="R723" s="81" t="s">
        <v>1768</v>
      </c>
      <c r="S723" s="81" t="s">
        <v>1212</v>
      </c>
      <c r="T723" s="81">
        <v>1013</v>
      </c>
      <c r="V723" s="81" t="s">
        <v>873</v>
      </c>
      <c r="W723" s="81" t="s">
        <v>874</v>
      </c>
      <c r="X723" s="81">
        <v>4</v>
      </c>
      <c r="Y723" s="81" t="s">
        <v>529</v>
      </c>
      <c r="Z723" s="81" t="s">
        <v>1139</v>
      </c>
      <c r="AA723" s="81">
        <v>1027</v>
      </c>
      <c r="AC723" s="81" t="s">
        <v>765</v>
      </c>
      <c r="AD723" s="81" t="s">
        <v>766</v>
      </c>
      <c r="AE723" s="81">
        <v>6</v>
      </c>
      <c r="AF723" s="81" t="s">
        <v>436</v>
      </c>
      <c r="AG723" s="81" t="s">
        <v>2326</v>
      </c>
      <c r="AH723" s="81">
        <v>1169</v>
      </c>
      <c r="AJ723" s="81" t="s">
        <v>2321</v>
      </c>
      <c r="AK723" s="81" t="s">
        <v>901</v>
      </c>
      <c r="AL723" s="81">
        <v>2</v>
      </c>
      <c r="AM723" s="81" t="s">
        <v>436</v>
      </c>
      <c r="AN723" s="81" t="s">
        <v>1143</v>
      </c>
      <c r="AO723" s="81">
        <v>1223</v>
      </c>
      <c r="AQ723" s="81" t="s">
        <v>816</v>
      </c>
      <c r="AR723" s="81" t="s">
        <v>817</v>
      </c>
      <c r="AS723" s="81">
        <v>4</v>
      </c>
      <c r="AT723" s="81" t="s">
        <v>529</v>
      </c>
      <c r="AU723" s="81" t="s">
        <v>1129</v>
      </c>
      <c r="AV723" s="81">
        <v>1028</v>
      </c>
      <c r="AX723" s="81" t="s">
        <v>906</v>
      </c>
      <c r="AY723" s="81" t="s">
        <v>907</v>
      </c>
      <c r="AZ723" s="81">
        <v>6</v>
      </c>
      <c r="BA723" s="81" t="s">
        <v>436</v>
      </c>
      <c r="BB723" s="81" t="s">
        <v>2072</v>
      </c>
      <c r="BC723" s="81">
        <v>1562</v>
      </c>
      <c r="BE723" s="81" t="s">
        <v>737</v>
      </c>
      <c r="BF723" s="81" t="s">
        <v>738</v>
      </c>
      <c r="BG723" s="81">
        <v>2</v>
      </c>
      <c r="BH723" s="81" t="s">
        <v>529</v>
      </c>
      <c r="BI723" s="81" t="s">
        <v>1158</v>
      </c>
      <c r="BJ723" s="81">
        <v>1378</v>
      </c>
      <c r="BL723" s="81" t="s">
        <v>2323</v>
      </c>
      <c r="BM723" s="81" t="s">
        <v>851</v>
      </c>
      <c r="BN723" s="81">
        <v>1</v>
      </c>
      <c r="BO723" s="81" t="s">
        <v>529</v>
      </c>
      <c r="BP723" s="81" t="s">
        <v>1807</v>
      </c>
      <c r="BQ723" s="81">
        <v>1510</v>
      </c>
      <c r="BS723" s="81" t="s">
        <v>739</v>
      </c>
      <c r="BT723" s="81" t="s">
        <v>740</v>
      </c>
      <c r="BU723" s="81">
        <v>4</v>
      </c>
      <c r="BV723" s="81" t="s">
        <v>436</v>
      </c>
      <c r="BW723" s="81" t="s">
        <v>1872</v>
      </c>
      <c r="BX723" s="81">
        <v>1133</v>
      </c>
      <c r="BZ723" s="81" t="s">
        <v>852</v>
      </c>
      <c r="CA723" s="81" t="s">
        <v>853</v>
      </c>
      <c r="CB723" s="81">
        <v>12</v>
      </c>
      <c r="CC723" s="81" t="s">
        <v>436</v>
      </c>
      <c r="CD723" s="81" t="s">
        <v>2173</v>
      </c>
      <c r="CE723" s="81">
        <v>1240</v>
      </c>
      <c r="CG723" s="81" t="s">
        <v>776</v>
      </c>
      <c r="CH723" s="81" t="s">
        <v>777</v>
      </c>
      <c r="CI723" s="81">
        <v>2</v>
      </c>
      <c r="CJ723" s="81" t="s">
        <v>436</v>
      </c>
      <c r="CK723" s="81" t="s">
        <v>566</v>
      </c>
      <c r="CL723" s="81">
        <v>1535</v>
      </c>
      <c r="CN723" s="81" t="s">
        <v>2230</v>
      </c>
      <c r="CO723" s="81" t="s">
        <v>866</v>
      </c>
      <c r="CP723" s="81">
        <v>6</v>
      </c>
      <c r="CQ723" s="81" t="s">
        <v>436</v>
      </c>
      <c r="CR723" s="81" t="s">
        <v>1714</v>
      </c>
      <c r="CS723" s="81">
        <v>1009</v>
      </c>
      <c r="CU723" s="136" t="s">
        <v>2226</v>
      </c>
      <c r="CV723" s="136" t="s">
        <v>947</v>
      </c>
      <c r="CW723" s="137">
        <v>12</v>
      </c>
      <c r="CX723" s="136" t="s">
        <v>437</v>
      </c>
      <c r="CY723" s="136" t="s">
        <v>1094</v>
      </c>
      <c r="CZ723" s="138">
        <v>1097</v>
      </c>
      <c r="DB723" s="136" t="s">
        <v>729</v>
      </c>
      <c r="DC723" s="136" t="s">
        <v>730</v>
      </c>
      <c r="DD723" s="137">
        <v>4</v>
      </c>
      <c r="DE723" s="136" t="s">
        <v>436</v>
      </c>
      <c r="DF723" s="136" t="s">
        <v>1696</v>
      </c>
      <c r="DG723" s="144">
        <v>1390</v>
      </c>
      <c r="DI723" s="136" t="s">
        <v>2386</v>
      </c>
      <c r="DJ723" s="136" t="s">
        <v>817</v>
      </c>
      <c r="DK723" s="137">
        <v>4</v>
      </c>
      <c r="DL723" s="136" t="s">
        <v>436</v>
      </c>
      <c r="DM723" s="136" t="s">
        <v>1827</v>
      </c>
      <c r="DN723" s="144">
        <v>1244</v>
      </c>
    </row>
    <row r="724" spans="1:118" x14ac:dyDescent="0.25">
      <c r="A724" s="81" t="s">
        <v>745</v>
      </c>
      <c r="B724" s="81" t="s">
        <v>746</v>
      </c>
      <c r="C724" s="81">
        <v>12</v>
      </c>
      <c r="D724" s="81" t="s">
        <v>529</v>
      </c>
      <c r="E724" s="81" t="s">
        <v>1711</v>
      </c>
      <c r="F724" s="81">
        <v>1172</v>
      </c>
      <c r="H724" s="81" t="s">
        <v>871</v>
      </c>
      <c r="I724" s="81" t="s">
        <v>872</v>
      </c>
      <c r="J724" s="81">
        <v>12</v>
      </c>
      <c r="K724" s="81" t="s">
        <v>437</v>
      </c>
      <c r="L724" s="81" t="s">
        <v>1231</v>
      </c>
      <c r="M724" s="81">
        <v>1078</v>
      </c>
      <c r="O724" s="81" t="s">
        <v>1792</v>
      </c>
      <c r="P724" s="81" t="s">
        <v>1449</v>
      </c>
      <c r="Q724" s="81">
        <v>2</v>
      </c>
      <c r="R724" s="81" t="s">
        <v>1768</v>
      </c>
      <c r="S724" s="81" t="s">
        <v>1212</v>
      </c>
      <c r="T724" s="81">
        <v>1013</v>
      </c>
      <c r="V724" s="81" t="s">
        <v>820</v>
      </c>
      <c r="W724" s="81" t="s">
        <v>821</v>
      </c>
      <c r="X724" s="81">
        <v>8</v>
      </c>
      <c r="Y724" s="81" t="s">
        <v>529</v>
      </c>
      <c r="Z724" s="81" t="s">
        <v>1175</v>
      </c>
      <c r="AA724" s="81">
        <v>1027</v>
      </c>
      <c r="AC724" s="81" t="s">
        <v>924</v>
      </c>
      <c r="AD724" s="81" t="s">
        <v>925</v>
      </c>
      <c r="AE724" s="81">
        <v>12</v>
      </c>
      <c r="AF724" s="81" t="s">
        <v>529</v>
      </c>
      <c r="AG724" s="81" t="s">
        <v>1170</v>
      </c>
      <c r="AH724" s="81">
        <v>1069</v>
      </c>
      <c r="AJ724" s="81" t="s">
        <v>770</v>
      </c>
      <c r="AK724" s="81" t="s">
        <v>771</v>
      </c>
      <c r="AL724" s="81">
        <v>4</v>
      </c>
      <c r="AM724" s="81" t="s">
        <v>436</v>
      </c>
      <c r="AN724" s="81" t="s">
        <v>1123</v>
      </c>
      <c r="AO724" s="81">
        <v>1392</v>
      </c>
      <c r="AQ724" s="81" t="s">
        <v>864</v>
      </c>
      <c r="AR724" s="81" t="s">
        <v>865</v>
      </c>
      <c r="AS724" s="81">
        <v>4</v>
      </c>
      <c r="AT724" s="81" t="s">
        <v>529</v>
      </c>
      <c r="AU724" s="81" t="s">
        <v>1129</v>
      </c>
      <c r="AV724" s="81">
        <v>1028</v>
      </c>
      <c r="AX724" s="81" t="s">
        <v>906</v>
      </c>
      <c r="AY724" s="81" t="s">
        <v>907</v>
      </c>
      <c r="AZ724" s="81">
        <v>12</v>
      </c>
      <c r="BA724" s="81" t="s">
        <v>529</v>
      </c>
      <c r="BB724" s="81" t="s">
        <v>1756</v>
      </c>
      <c r="BC724" s="81">
        <v>1037</v>
      </c>
      <c r="BE724" s="81" t="s">
        <v>737</v>
      </c>
      <c r="BF724" s="81" t="s">
        <v>738</v>
      </c>
      <c r="BG724" s="81">
        <v>4</v>
      </c>
      <c r="BH724" s="81" t="s">
        <v>436</v>
      </c>
      <c r="BI724" s="81" t="s">
        <v>1124</v>
      </c>
      <c r="BJ724" s="81">
        <v>1013</v>
      </c>
      <c r="BL724" s="81" t="s">
        <v>836</v>
      </c>
      <c r="BM724" s="81" t="s">
        <v>837</v>
      </c>
      <c r="BN724" s="81">
        <v>1</v>
      </c>
      <c r="BO724" s="81" t="s">
        <v>529</v>
      </c>
      <c r="BP724" s="81" t="s">
        <v>1807</v>
      </c>
      <c r="BQ724" s="81">
        <v>1510</v>
      </c>
      <c r="BS724" s="81" t="s">
        <v>755</v>
      </c>
      <c r="BT724" s="81" t="s">
        <v>756</v>
      </c>
      <c r="BU724" s="81">
        <v>24</v>
      </c>
      <c r="BV724" s="81" t="s">
        <v>529</v>
      </c>
      <c r="BW724" s="81" t="s">
        <v>1168</v>
      </c>
      <c r="BX724" s="81">
        <v>1001</v>
      </c>
      <c r="BZ724" s="81" t="s">
        <v>891</v>
      </c>
      <c r="CA724" s="81" t="s">
        <v>892</v>
      </c>
      <c r="CB724" s="81">
        <v>12</v>
      </c>
      <c r="CC724" s="81" t="s">
        <v>436</v>
      </c>
      <c r="CD724" s="81" t="s">
        <v>2173</v>
      </c>
      <c r="CE724" s="81">
        <v>1240</v>
      </c>
      <c r="CG724" s="81" t="s">
        <v>864</v>
      </c>
      <c r="CH724" s="81" t="s">
        <v>865</v>
      </c>
      <c r="CI724" s="81">
        <v>4</v>
      </c>
      <c r="CJ724" s="81" t="s">
        <v>436</v>
      </c>
      <c r="CK724" s="81" t="s">
        <v>566</v>
      </c>
      <c r="CL724" s="81">
        <v>1535</v>
      </c>
      <c r="CN724" s="81" t="s">
        <v>2263</v>
      </c>
      <c r="CO724" s="81" t="s">
        <v>877</v>
      </c>
      <c r="CP724" s="81">
        <v>6</v>
      </c>
      <c r="CQ724" s="81" t="s">
        <v>436</v>
      </c>
      <c r="CR724" s="81" t="s">
        <v>1714</v>
      </c>
      <c r="CS724" s="81">
        <v>1009</v>
      </c>
      <c r="CU724" s="136" t="s">
        <v>2265</v>
      </c>
      <c r="CV724" s="136" t="s">
        <v>941</v>
      </c>
      <c r="CW724" s="137">
        <v>12</v>
      </c>
      <c r="CX724" s="136" t="s">
        <v>436</v>
      </c>
      <c r="CY724" s="136" t="s">
        <v>1159</v>
      </c>
      <c r="CZ724" s="138">
        <v>1513</v>
      </c>
      <c r="DB724" s="136" t="s">
        <v>729</v>
      </c>
      <c r="DC724" s="136" t="s">
        <v>730</v>
      </c>
      <c r="DD724" s="137">
        <v>6</v>
      </c>
      <c r="DE724" s="136" t="s">
        <v>437</v>
      </c>
      <c r="DF724" s="136" t="s">
        <v>1841</v>
      </c>
      <c r="DG724" s="144">
        <v>1247</v>
      </c>
      <c r="DI724" s="136" t="s">
        <v>2386</v>
      </c>
      <c r="DJ724" s="136" t="s">
        <v>817</v>
      </c>
      <c r="DK724" s="137">
        <v>6</v>
      </c>
      <c r="DL724" s="136" t="s">
        <v>529</v>
      </c>
      <c r="DM724" s="136" t="s">
        <v>1830</v>
      </c>
      <c r="DN724" s="144">
        <v>1028</v>
      </c>
    </row>
    <row r="725" spans="1:118" x14ac:dyDescent="0.25">
      <c r="A725" s="81" t="s">
        <v>908</v>
      </c>
      <c r="B725" s="81" t="s">
        <v>909</v>
      </c>
      <c r="C725" s="81">
        <v>12</v>
      </c>
      <c r="D725" s="81" t="s">
        <v>529</v>
      </c>
      <c r="E725" s="81" t="s">
        <v>1711</v>
      </c>
      <c r="F725" s="81">
        <v>1172</v>
      </c>
      <c r="H725" s="81" t="s">
        <v>1056</v>
      </c>
      <c r="I725" s="81" t="s">
        <v>1057</v>
      </c>
      <c r="J725" s="81">
        <v>12</v>
      </c>
      <c r="K725" s="81" t="s">
        <v>437</v>
      </c>
      <c r="L725" s="81" t="s">
        <v>1231</v>
      </c>
      <c r="M725" s="81">
        <v>1078</v>
      </c>
      <c r="O725" s="81" t="s">
        <v>1069</v>
      </c>
      <c r="P725" s="81" t="s">
        <v>1070</v>
      </c>
      <c r="Q725" s="81">
        <v>2</v>
      </c>
      <c r="R725" s="81" t="s">
        <v>1768</v>
      </c>
      <c r="S725" s="81" t="s">
        <v>1212</v>
      </c>
      <c r="T725" s="81">
        <v>1013</v>
      </c>
      <c r="V725" s="81" t="s">
        <v>745</v>
      </c>
      <c r="W725" s="81" t="s">
        <v>746</v>
      </c>
      <c r="X725" s="81">
        <v>36</v>
      </c>
      <c r="Y725" s="81" t="s">
        <v>529</v>
      </c>
      <c r="Z725" s="81" t="s">
        <v>1175</v>
      </c>
      <c r="AA725" s="81">
        <v>1027</v>
      </c>
      <c r="AC725" s="81" t="s">
        <v>924</v>
      </c>
      <c r="AD725" s="81" t="s">
        <v>925</v>
      </c>
      <c r="AE725" s="81">
        <v>12</v>
      </c>
      <c r="AF725" s="81" t="s">
        <v>436</v>
      </c>
      <c r="AG725" s="81" t="s">
        <v>1177</v>
      </c>
      <c r="AH725" s="81">
        <v>1045</v>
      </c>
      <c r="AJ725" s="81" t="s">
        <v>772</v>
      </c>
      <c r="AK725" s="81" t="s">
        <v>773</v>
      </c>
      <c r="AL725" s="81">
        <v>4</v>
      </c>
      <c r="AM725" s="81" t="s">
        <v>436</v>
      </c>
      <c r="AN725" s="81" t="s">
        <v>1123</v>
      </c>
      <c r="AO725" s="81">
        <v>1392</v>
      </c>
      <c r="AQ725" s="81" t="s">
        <v>832</v>
      </c>
      <c r="AR725" s="81" t="s">
        <v>833</v>
      </c>
      <c r="AS725" s="81">
        <v>4</v>
      </c>
      <c r="AT725" s="81" t="s">
        <v>529</v>
      </c>
      <c r="AU725" s="81" t="s">
        <v>1129</v>
      </c>
      <c r="AV725" s="81">
        <v>1028</v>
      </c>
      <c r="AX725" s="81" t="s">
        <v>906</v>
      </c>
      <c r="AY725" s="81" t="s">
        <v>907</v>
      </c>
      <c r="AZ725" s="81">
        <v>24</v>
      </c>
      <c r="BA725" s="81" t="s">
        <v>436</v>
      </c>
      <c r="BB725" s="81" t="s">
        <v>1195</v>
      </c>
      <c r="BC725" s="81">
        <v>1237</v>
      </c>
      <c r="BE725" s="81" t="s">
        <v>737</v>
      </c>
      <c r="BF725" s="81" t="s">
        <v>738</v>
      </c>
      <c r="BG725" s="81">
        <v>4</v>
      </c>
      <c r="BH725" s="81" t="s">
        <v>436</v>
      </c>
      <c r="BI725" s="81" t="s">
        <v>1152</v>
      </c>
      <c r="BJ725" s="81">
        <v>1013</v>
      </c>
      <c r="BL725" s="81" t="s">
        <v>856</v>
      </c>
      <c r="BM725" s="81" t="s">
        <v>857</v>
      </c>
      <c r="BN725" s="81">
        <v>1</v>
      </c>
      <c r="BO725" s="81" t="s">
        <v>529</v>
      </c>
      <c r="BP725" s="81" t="s">
        <v>1807</v>
      </c>
      <c r="BQ725" s="81">
        <v>1510</v>
      </c>
      <c r="BS725" s="81" t="s">
        <v>902</v>
      </c>
      <c r="BT725" s="81" t="s">
        <v>903</v>
      </c>
      <c r="BU725" s="81">
        <v>4</v>
      </c>
      <c r="BV725" s="81" t="s">
        <v>437</v>
      </c>
      <c r="BW725" s="81" t="s">
        <v>2193</v>
      </c>
      <c r="BX725" s="81">
        <v>1581</v>
      </c>
      <c r="BZ725" s="81" t="s">
        <v>895</v>
      </c>
      <c r="CA725" s="81" t="s">
        <v>896</v>
      </c>
      <c r="CB725" s="81">
        <v>12</v>
      </c>
      <c r="CC725" s="81" t="s">
        <v>436</v>
      </c>
      <c r="CD725" s="81" t="s">
        <v>2173</v>
      </c>
      <c r="CE725" s="81">
        <v>1240</v>
      </c>
      <c r="CG725" s="81" t="s">
        <v>733</v>
      </c>
      <c r="CH725" s="81" t="s">
        <v>734</v>
      </c>
      <c r="CI725" s="81">
        <v>4</v>
      </c>
      <c r="CJ725" s="81" t="s">
        <v>436</v>
      </c>
      <c r="CK725" s="81" t="s">
        <v>566</v>
      </c>
      <c r="CL725" s="81">
        <v>1535</v>
      </c>
      <c r="CN725" s="81" t="s">
        <v>871</v>
      </c>
      <c r="CO725" s="81" t="s">
        <v>872</v>
      </c>
      <c r="CP725" s="81">
        <v>6</v>
      </c>
      <c r="CQ725" s="81" t="s">
        <v>436</v>
      </c>
      <c r="CR725" s="81" t="s">
        <v>1714</v>
      </c>
      <c r="CS725" s="81">
        <v>1009</v>
      </c>
      <c r="CU725" s="136" t="s">
        <v>763</v>
      </c>
      <c r="CV725" s="136" t="s">
        <v>764</v>
      </c>
      <c r="CW725" s="137">
        <v>12</v>
      </c>
      <c r="CX725" s="136" t="s">
        <v>436</v>
      </c>
      <c r="CY725" s="136" t="s">
        <v>1159</v>
      </c>
      <c r="CZ725" s="138">
        <v>1513</v>
      </c>
      <c r="DB725" s="136" t="s">
        <v>729</v>
      </c>
      <c r="DC725" s="136" t="s">
        <v>730</v>
      </c>
      <c r="DD725" s="137">
        <v>5</v>
      </c>
      <c r="DE725" s="136" t="s">
        <v>436</v>
      </c>
      <c r="DF725" s="136" t="s">
        <v>2406</v>
      </c>
      <c r="DG725" s="144">
        <v>1529</v>
      </c>
      <c r="DI725" s="136" t="s">
        <v>2386</v>
      </c>
      <c r="DJ725" s="136" t="s">
        <v>817</v>
      </c>
      <c r="DK725" s="137">
        <v>4</v>
      </c>
      <c r="DL725" s="136" t="s">
        <v>529</v>
      </c>
      <c r="DM725" s="136" t="s">
        <v>1178</v>
      </c>
      <c r="DN725" s="144">
        <v>1431</v>
      </c>
    </row>
    <row r="726" spans="1:118" x14ac:dyDescent="0.25">
      <c r="A726" s="81" t="s">
        <v>770</v>
      </c>
      <c r="B726" s="81" t="s">
        <v>771</v>
      </c>
      <c r="C726" s="81">
        <v>8</v>
      </c>
      <c r="D726" s="81" t="s">
        <v>529</v>
      </c>
      <c r="E726" s="81" t="s">
        <v>1711</v>
      </c>
      <c r="F726" s="81">
        <v>1172</v>
      </c>
      <c r="H726" s="81" t="s">
        <v>946</v>
      </c>
      <c r="I726" s="81" t="s">
        <v>947</v>
      </c>
      <c r="J726" s="81">
        <v>12</v>
      </c>
      <c r="K726" s="81" t="s">
        <v>437</v>
      </c>
      <c r="L726" s="81" t="s">
        <v>1231</v>
      </c>
      <c r="M726" s="81">
        <v>1078</v>
      </c>
      <c r="O726" s="81" t="s">
        <v>977</v>
      </c>
      <c r="P726" s="81" t="s">
        <v>978</v>
      </c>
      <c r="Q726" s="81">
        <v>12</v>
      </c>
      <c r="R726" s="81" t="s">
        <v>1768</v>
      </c>
      <c r="S726" s="81" t="s">
        <v>1212</v>
      </c>
      <c r="T726" s="81">
        <v>1013</v>
      </c>
      <c r="V726" s="81" t="s">
        <v>745</v>
      </c>
      <c r="W726" s="81" t="s">
        <v>746</v>
      </c>
      <c r="X726" s="81">
        <v>12</v>
      </c>
      <c r="Y726" s="81" t="s">
        <v>529</v>
      </c>
      <c r="Z726" s="81" t="s">
        <v>1139</v>
      </c>
      <c r="AA726" s="81">
        <v>1027</v>
      </c>
      <c r="AC726" s="81" t="s">
        <v>765</v>
      </c>
      <c r="AD726" s="81" t="s">
        <v>766</v>
      </c>
      <c r="AE726" s="81">
        <v>2</v>
      </c>
      <c r="AF726" s="81" t="s">
        <v>436</v>
      </c>
      <c r="AG726" s="81" t="s">
        <v>1137</v>
      </c>
      <c r="AH726" s="81">
        <v>1160</v>
      </c>
      <c r="AJ726" s="81" t="s">
        <v>816</v>
      </c>
      <c r="AK726" s="81" t="s">
        <v>817</v>
      </c>
      <c r="AL726" s="81">
        <v>4</v>
      </c>
      <c r="AM726" s="81" t="s">
        <v>436</v>
      </c>
      <c r="AN726" s="81" t="s">
        <v>1123</v>
      </c>
      <c r="AO726" s="81">
        <v>1392</v>
      </c>
      <c r="AQ726" s="81" t="s">
        <v>834</v>
      </c>
      <c r="AR726" s="81" t="s">
        <v>835</v>
      </c>
      <c r="AS726" s="81">
        <v>2</v>
      </c>
      <c r="AT726" s="81" t="s">
        <v>529</v>
      </c>
      <c r="AU726" s="81" t="s">
        <v>1129</v>
      </c>
      <c r="AV726" s="81">
        <v>1028</v>
      </c>
      <c r="AX726" s="81" t="s">
        <v>906</v>
      </c>
      <c r="AY726" s="81" t="s">
        <v>907</v>
      </c>
      <c r="AZ726" s="81">
        <v>4</v>
      </c>
      <c r="BA726" s="81" t="s">
        <v>436</v>
      </c>
      <c r="BB726" s="81" t="s">
        <v>2318</v>
      </c>
      <c r="BC726" s="81">
        <v>1117</v>
      </c>
      <c r="BE726" s="81" t="s">
        <v>873</v>
      </c>
      <c r="BF726" s="81" t="s">
        <v>874</v>
      </c>
      <c r="BG726" s="81">
        <v>8</v>
      </c>
      <c r="BH726" s="81" t="s">
        <v>436</v>
      </c>
      <c r="BI726" s="81" t="s">
        <v>1748</v>
      </c>
      <c r="BJ726" s="81">
        <v>1524</v>
      </c>
      <c r="BL726" s="81" t="s">
        <v>743</v>
      </c>
      <c r="BM726" s="81" t="s">
        <v>744</v>
      </c>
      <c r="BN726" s="81">
        <v>12</v>
      </c>
      <c r="BO726" s="81" t="s">
        <v>436</v>
      </c>
      <c r="BP726" s="81" t="s">
        <v>1188</v>
      </c>
      <c r="BQ726" s="81">
        <v>1481</v>
      </c>
      <c r="BS726" s="81" t="s">
        <v>768</v>
      </c>
      <c r="BT726" s="81" t="s">
        <v>769</v>
      </c>
      <c r="BU726" s="81">
        <v>4</v>
      </c>
      <c r="BV726" s="81" t="s">
        <v>437</v>
      </c>
      <c r="BW726" s="81" t="s">
        <v>2193</v>
      </c>
      <c r="BX726" s="81">
        <v>1581</v>
      </c>
      <c r="BZ726" s="81" t="s">
        <v>745</v>
      </c>
      <c r="CA726" s="81" t="s">
        <v>746</v>
      </c>
      <c r="CB726" s="81">
        <v>24</v>
      </c>
      <c r="CC726" s="81" t="s">
        <v>436</v>
      </c>
      <c r="CD726" s="81" t="s">
        <v>2173</v>
      </c>
      <c r="CE726" s="81">
        <v>1240</v>
      </c>
      <c r="CG726" s="81" t="s">
        <v>729</v>
      </c>
      <c r="CH726" s="81" t="s">
        <v>730</v>
      </c>
      <c r="CI726" s="81">
        <v>2</v>
      </c>
      <c r="CJ726" s="81" t="s">
        <v>436</v>
      </c>
      <c r="CK726" s="81" t="s">
        <v>566</v>
      </c>
      <c r="CL726" s="81">
        <v>1535</v>
      </c>
      <c r="CN726" s="81" t="s">
        <v>847</v>
      </c>
      <c r="CO726" s="81" t="s">
        <v>848</v>
      </c>
      <c r="CP726" s="81">
        <v>6</v>
      </c>
      <c r="CQ726" s="81" t="s">
        <v>436</v>
      </c>
      <c r="CR726" s="81" t="s">
        <v>1714</v>
      </c>
      <c r="CS726" s="81">
        <v>1009</v>
      </c>
      <c r="CU726" s="136" t="s">
        <v>747</v>
      </c>
      <c r="CV726" s="136" t="s">
        <v>748</v>
      </c>
      <c r="CW726" s="137">
        <v>12</v>
      </c>
      <c r="CX726" s="136" t="s">
        <v>436</v>
      </c>
      <c r="CY726" s="136" t="s">
        <v>1159</v>
      </c>
      <c r="CZ726" s="138">
        <v>1513</v>
      </c>
      <c r="DB726" s="136" t="s">
        <v>729</v>
      </c>
      <c r="DC726" s="136" t="s">
        <v>730</v>
      </c>
      <c r="DD726" s="137">
        <v>4</v>
      </c>
      <c r="DE726" s="136" t="s">
        <v>436</v>
      </c>
      <c r="DF726" s="136" t="s">
        <v>2409</v>
      </c>
      <c r="DG726" s="144">
        <v>1013</v>
      </c>
      <c r="DI726" s="136" t="s">
        <v>2386</v>
      </c>
      <c r="DJ726" s="136" t="s">
        <v>817</v>
      </c>
      <c r="DK726" s="137">
        <v>8</v>
      </c>
      <c r="DL726" s="136" t="s">
        <v>529</v>
      </c>
      <c r="DM726" s="136" t="s">
        <v>1120</v>
      </c>
      <c r="DN726" s="144">
        <v>1020</v>
      </c>
    </row>
    <row r="727" spans="1:118" x14ac:dyDescent="0.25">
      <c r="A727" s="81" t="s">
        <v>772</v>
      </c>
      <c r="B727" s="81" t="s">
        <v>773</v>
      </c>
      <c r="C727" s="81">
        <v>8</v>
      </c>
      <c r="D727" s="81" t="s">
        <v>529</v>
      </c>
      <c r="E727" s="81" t="s">
        <v>1711</v>
      </c>
      <c r="F727" s="81">
        <v>1172</v>
      </c>
      <c r="H727" s="81" t="s">
        <v>999</v>
      </c>
      <c r="I727" s="81" t="s">
        <v>1000</v>
      </c>
      <c r="J727" s="81">
        <v>12</v>
      </c>
      <c r="K727" s="81" t="s">
        <v>437</v>
      </c>
      <c r="L727" s="81" t="s">
        <v>1231</v>
      </c>
      <c r="M727" s="81">
        <v>1078</v>
      </c>
      <c r="O727" s="81" t="s">
        <v>1056</v>
      </c>
      <c r="P727" s="81" t="s">
        <v>1057</v>
      </c>
      <c r="Q727" s="81">
        <v>24</v>
      </c>
      <c r="R727" s="81" t="s">
        <v>1768</v>
      </c>
      <c r="S727" s="81" t="s">
        <v>1212</v>
      </c>
      <c r="T727" s="81">
        <v>1013</v>
      </c>
      <c r="V727" s="81" t="s">
        <v>867</v>
      </c>
      <c r="W727" s="81" t="s">
        <v>868</v>
      </c>
      <c r="X727" s="81">
        <v>4</v>
      </c>
      <c r="Y727" s="81" t="s">
        <v>529</v>
      </c>
      <c r="Z727" s="81" t="s">
        <v>1175</v>
      </c>
      <c r="AA727" s="81">
        <v>1027</v>
      </c>
      <c r="AC727" s="81" t="s">
        <v>1034</v>
      </c>
      <c r="AD727" s="81" t="s">
        <v>987</v>
      </c>
      <c r="AE727" s="81">
        <v>12</v>
      </c>
      <c r="AF727" s="81" t="s">
        <v>437</v>
      </c>
      <c r="AG727" s="81" t="s">
        <v>1729</v>
      </c>
      <c r="AH727" s="81">
        <v>1191</v>
      </c>
      <c r="AJ727" s="81" t="s">
        <v>737</v>
      </c>
      <c r="AK727" s="81" t="s">
        <v>738</v>
      </c>
      <c r="AL727" s="81">
        <v>4</v>
      </c>
      <c r="AM727" s="81" t="s">
        <v>436</v>
      </c>
      <c r="AN727" s="81" t="s">
        <v>1123</v>
      </c>
      <c r="AO727" s="81">
        <v>1392</v>
      </c>
      <c r="AQ727" s="81" t="s">
        <v>885</v>
      </c>
      <c r="AR727" s="81" t="s">
        <v>886</v>
      </c>
      <c r="AS727" s="81">
        <v>2</v>
      </c>
      <c r="AT727" s="81" t="s">
        <v>529</v>
      </c>
      <c r="AU727" s="81" t="s">
        <v>1129</v>
      </c>
      <c r="AV727" s="81">
        <v>1028</v>
      </c>
      <c r="AX727" s="81" t="s">
        <v>906</v>
      </c>
      <c r="AY727" s="81" t="s">
        <v>907</v>
      </c>
      <c r="AZ727" s="81">
        <v>6</v>
      </c>
      <c r="BA727" s="81" t="s">
        <v>437</v>
      </c>
      <c r="BB727" s="81" t="s">
        <v>1191</v>
      </c>
      <c r="BC727" s="81">
        <v>1029</v>
      </c>
      <c r="BE727" s="81" t="s">
        <v>864</v>
      </c>
      <c r="BF727" s="81" t="s">
        <v>865</v>
      </c>
      <c r="BG727" s="81">
        <v>6</v>
      </c>
      <c r="BH727" s="81" t="s">
        <v>436</v>
      </c>
      <c r="BI727" s="81" t="s">
        <v>1748</v>
      </c>
      <c r="BJ727" s="81">
        <v>1524</v>
      </c>
      <c r="BL727" s="81" t="s">
        <v>743</v>
      </c>
      <c r="BM727" s="81" t="s">
        <v>744</v>
      </c>
      <c r="BN727" s="81">
        <v>12</v>
      </c>
      <c r="BO727" s="81" t="s">
        <v>436</v>
      </c>
      <c r="BP727" s="81" t="s">
        <v>1148</v>
      </c>
      <c r="BQ727" s="81">
        <v>1091</v>
      </c>
      <c r="BS727" s="81" t="s">
        <v>768</v>
      </c>
      <c r="BT727" s="81" t="s">
        <v>769</v>
      </c>
      <c r="BU727" s="81">
        <v>4</v>
      </c>
      <c r="BV727" s="81" t="s">
        <v>529</v>
      </c>
      <c r="BW727" s="81" t="s">
        <v>1756</v>
      </c>
      <c r="BX727" s="81">
        <v>1037</v>
      </c>
      <c r="BZ727" s="81" t="s">
        <v>908</v>
      </c>
      <c r="CA727" s="81" t="s">
        <v>909</v>
      </c>
      <c r="CB727" s="81">
        <v>12</v>
      </c>
      <c r="CC727" s="81" t="s">
        <v>436</v>
      </c>
      <c r="CD727" s="81" t="s">
        <v>2173</v>
      </c>
      <c r="CE727" s="81">
        <v>1240</v>
      </c>
      <c r="CG727" s="81" t="s">
        <v>942</v>
      </c>
      <c r="CH727" s="81" t="s">
        <v>943</v>
      </c>
      <c r="CI727" s="81">
        <v>12</v>
      </c>
      <c r="CJ727" s="81" t="s">
        <v>436</v>
      </c>
      <c r="CK727" s="81" t="s">
        <v>566</v>
      </c>
      <c r="CL727" s="81">
        <v>1535</v>
      </c>
      <c r="CN727" s="81" t="s">
        <v>878</v>
      </c>
      <c r="CO727" s="81" t="s">
        <v>879</v>
      </c>
      <c r="CP727" s="81">
        <v>6</v>
      </c>
      <c r="CQ727" s="81" t="s">
        <v>436</v>
      </c>
      <c r="CR727" s="81" t="s">
        <v>1714</v>
      </c>
      <c r="CS727" s="81">
        <v>1009</v>
      </c>
      <c r="CU727" s="136" t="s">
        <v>1779</v>
      </c>
      <c r="CV727" s="136" t="s">
        <v>853</v>
      </c>
      <c r="CW727" s="137">
        <v>12</v>
      </c>
      <c r="CX727" s="136" t="s">
        <v>436</v>
      </c>
      <c r="CY727" s="136" t="s">
        <v>1110</v>
      </c>
      <c r="CZ727" s="138">
        <v>1253</v>
      </c>
      <c r="DB727" s="136" t="s">
        <v>729</v>
      </c>
      <c r="DC727" s="136" t="s">
        <v>730</v>
      </c>
      <c r="DD727" s="137">
        <v>4</v>
      </c>
      <c r="DE727" s="136" t="s">
        <v>437</v>
      </c>
      <c r="DF727" s="136" t="s">
        <v>1094</v>
      </c>
      <c r="DG727" s="144">
        <v>1097</v>
      </c>
      <c r="DI727" s="136" t="s">
        <v>2386</v>
      </c>
      <c r="DJ727" s="136" t="s">
        <v>817</v>
      </c>
      <c r="DK727" s="137">
        <v>18</v>
      </c>
      <c r="DL727" s="136" t="s">
        <v>436</v>
      </c>
      <c r="DM727" s="136" t="s">
        <v>1148</v>
      </c>
      <c r="DN727" s="144">
        <v>1091</v>
      </c>
    </row>
    <row r="728" spans="1:118" x14ac:dyDescent="0.25">
      <c r="A728" s="81" t="s">
        <v>816</v>
      </c>
      <c r="B728" s="81" t="s">
        <v>817</v>
      </c>
      <c r="C728" s="81">
        <v>8</v>
      </c>
      <c r="D728" s="81" t="s">
        <v>529</v>
      </c>
      <c r="E728" s="81" t="s">
        <v>1711</v>
      </c>
      <c r="F728" s="81">
        <v>1172</v>
      </c>
      <c r="H728" s="81" t="s">
        <v>780</v>
      </c>
      <c r="I728" s="81" t="s">
        <v>781</v>
      </c>
      <c r="J728" s="81">
        <v>12</v>
      </c>
      <c r="K728" s="81" t="s">
        <v>437</v>
      </c>
      <c r="L728" s="81" t="s">
        <v>1231</v>
      </c>
      <c r="M728" s="81">
        <v>1078</v>
      </c>
      <c r="O728" s="81" t="s">
        <v>908</v>
      </c>
      <c r="P728" s="81" t="s">
        <v>909</v>
      </c>
      <c r="Q728" s="81">
        <v>24</v>
      </c>
      <c r="R728" s="81" t="s">
        <v>1768</v>
      </c>
      <c r="S728" s="81" t="s">
        <v>1212</v>
      </c>
      <c r="T728" s="81">
        <v>1013</v>
      </c>
      <c r="V728" s="81" t="s">
        <v>733</v>
      </c>
      <c r="W728" s="81" t="s">
        <v>734</v>
      </c>
      <c r="X728" s="81">
        <v>4</v>
      </c>
      <c r="Y728" s="81" t="s">
        <v>529</v>
      </c>
      <c r="Z728" s="81" t="s">
        <v>1175</v>
      </c>
      <c r="AA728" s="81">
        <v>1027</v>
      </c>
      <c r="AC728" s="81" t="s">
        <v>743</v>
      </c>
      <c r="AD728" s="81" t="s">
        <v>744</v>
      </c>
      <c r="AE728" s="81">
        <v>24</v>
      </c>
      <c r="AF728" s="81" t="s">
        <v>529</v>
      </c>
      <c r="AG728" s="81" t="s">
        <v>1182</v>
      </c>
      <c r="AH728" s="81">
        <v>1109</v>
      </c>
      <c r="AJ728" s="81" t="s">
        <v>743</v>
      </c>
      <c r="AK728" s="81" t="s">
        <v>744</v>
      </c>
      <c r="AL728" s="81">
        <v>12</v>
      </c>
      <c r="AM728" s="81" t="s">
        <v>436</v>
      </c>
      <c r="AN728" s="81" t="s">
        <v>1123</v>
      </c>
      <c r="AO728" s="81">
        <v>1392</v>
      </c>
      <c r="AQ728" s="81" t="s">
        <v>729</v>
      </c>
      <c r="AR728" s="81" t="s">
        <v>730</v>
      </c>
      <c r="AS728" s="81">
        <v>4</v>
      </c>
      <c r="AT728" s="81" t="s">
        <v>436</v>
      </c>
      <c r="AU728" s="81" t="s">
        <v>559</v>
      </c>
      <c r="AV728" s="81">
        <v>1529</v>
      </c>
      <c r="AX728" s="81" t="s">
        <v>906</v>
      </c>
      <c r="AY728" s="81" t="s">
        <v>907</v>
      </c>
      <c r="AZ728" s="81">
        <v>6</v>
      </c>
      <c r="BA728" s="81" t="s">
        <v>436</v>
      </c>
      <c r="BB728" s="81" t="s">
        <v>2107</v>
      </c>
      <c r="BC728" s="81">
        <v>1484</v>
      </c>
      <c r="BE728" s="81" t="s">
        <v>832</v>
      </c>
      <c r="BF728" s="81" t="s">
        <v>833</v>
      </c>
      <c r="BG728" s="81">
        <v>2</v>
      </c>
      <c r="BH728" s="81" t="s">
        <v>436</v>
      </c>
      <c r="BI728" s="81" t="s">
        <v>1748</v>
      </c>
      <c r="BJ728" s="81">
        <v>1524</v>
      </c>
      <c r="BL728" s="81" t="s">
        <v>904</v>
      </c>
      <c r="BM728" s="81" t="s">
        <v>905</v>
      </c>
      <c r="BN728" s="81">
        <v>1</v>
      </c>
      <c r="BO728" s="81" t="s">
        <v>529</v>
      </c>
      <c r="BP728" s="81" t="s">
        <v>1807</v>
      </c>
      <c r="BQ728" s="81">
        <v>1510</v>
      </c>
      <c r="BS728" s="81" t="s">
        <v>816</v>
      </c>
      <c r="BT728" s="81" t="s">
        <v>817</v>
      </c>
      <c r="BU728" s="81">
        <v>8</v>
      </c>
      <c r="BV728" s="81" t="s">
        <v>529</v>
      </c>
      <c r="BW728" s="81" t="s">
        <v>1112</v>
      </c>
      <c r="BX728" s="81">
        <v>1039</v>
      </c>
      <c r="BZ728" s="81" t="s">
        <v>856</v>
      </c>
      <c r="CA728" s="81" t="s">
        <v>857</v>
      </c>
      <c r="CB728" s="81">
        <v>2</v>
      </c>
      <c r="CC728" s="81" t="s">
        <v>436</v>
      </c>
      <c r="CD728" s="81" t="s">
        <v>2173</v>
      </c>
      <c r="CE728" s="81">
        <v>1240</v>
      </c>
      <c r="CG728" s="81" t="s">
        <v>743</v>
      </c>
      <c r="CH728" s="81" t="s">
        <v>744</v>
      </c>
      <c r="CI728" s="81">
        <v>12</v>
      </c>
      <c r="CJ728" s="81" t="s">
        <v>436</v>
      </c>
      <c r="CK728" s="81" t="s">
        <v>566</v>
      </c>
      <c r="CL728" s="81">
        <v>1535</v>
      </c>
      <c r="CN728" s="81" t="s">
        <v>1779</v>
      </c>
      <c r="CO728" s="81" t="s">
        <v>853</v>
      </c>
      <c r="CP728" s="81">
        <v>24</v>
      </c>
      <c r="CQ728" s="81" t="s">
        <v>436</v>
      </c>
      <c r="CR728" s="81" t="s">
        <v>1714</v>
      </c>
      <c r="CS728" s="81">
        <v>1009</v>
      </c>
      <c r="CU728" s="136" t="s">
        <v>1779</v>
      </c>
      <c r="CV728" s="136" t="s">
        <v>853</v>
      </c>
      <c r="CW728" s="137">
        <v>24</v>
      </c>
      <c r="CX728" s="136" t="s">
        <v>529</v>
      </c>
      <c r="CY728" s="136" t="s">
        <v>1172</v>
      </c>
      <c r="CZ728" s="138">
        <v>1472</v>
      </c>
      <c r="DB728" s="136" t="s">
        <v>729</v>
      </c>
      <c r="DC728" s="136" t="s">
        <v>730</v>
      </c>
      <c r="DD728" s="137">
        <v>4</v>
      </c>
      <c r="DE728" s="136" t="s">
        <v>529</v>
      </c>
      <c r="DF728" s="136" t="s">
        <v>1150</v>
      </c>
      <c r="DG728" s="144">
        <v>1185</v>
      </c>
      <c r="DI728" s="136" t="s">
        <v>2386</v>
      </c>
      <c r="DJ728" s="136" t="s">
        <v>817</v>
      </c>
      <c r="DK728" s="137">
        <v>6</v>
      </c>
      <c r="DL728" s="136" t="s">
        <v>436</v>
      </c>
      <c r="DM728" s="136" t="s">
        <v>1143</v>
      </c>
      <c r="DN728" s="144">
        <v>1223</v>
      </c>
    </row>
    <row r="729" spans="1:118" x14ac:dyDescent="0.25">
      <c r="A729" s="81" t="s">
        <v>743</v>
      </c>
      <c r="B729" s="81" t="s">
        <v>744</v>
      </c>
      <c r="C729" s="81">
        <v>12</v>
      </c>
      <c r="D729" s="81" t="s">
        <v>529</v>
      </c>
      <c r="E729" s="81" t="s">
        <v>1711</v>
      </c>
      <c r="F729" s="81">
        <v>1172</v>
      </c>
      <c r="H729" s="81" t="s">
        <v>782</v>
      </c>
      <c r="I729" s="81" t="s">
        <v>783</v>
      </c>
      <c r="J729" s="81">
        <v>12</v>
      </c>
      <c r="K729" s="81" t="s">
        <v>437</v>
      </c>
      <c r="L729" s="81" t="s">
        <v>1231</v>
      </c>
      <c r="M729" s="81">
        <v>1078</v>
      </c>
      <c r="O729" s="81" t="s">
        <v>1780</v>
      </c>
      <c r="P729" s="81" t="s">
        <v>1640</v>
      </c>
      <c r="Q729" s="81">
        <v>2</v>
      </c>
      <c r="R729" s="81" t="s">
        <v>1768</v>
      </c>
      <c r="S729" s="81" t="s">
        <v>1212</v>
      </c>
      <c r="T729" s="81">
        <v>1013</v>
      </c>
      <c r="V729" s="81" t="s">
        <v>733</v>
      </c>
      <c r="W729" s="81" t="s">
        <v>734</v>
      </c>
      <c r="X729" s="81">
        <v>4</v>
      </c>
      <c r="Y729" s="81" t="s">
        <v>529</v>
      </c>
      <c r="Z729" s="81" t="s">
        <v>1139</v>
      </c>
      <c r="AA729" s="81">
        <v>1027</v>
      </c>
      <c r="AC729" s="81" t="s">
        <v>830</v>
      </c>
      <c r="AD729" s="81" t="s">
        <v>831</v>
      </c>
      <c r="AE729" s="81">
        <v>4</v>
      </c>
      <c r="AF729" s="81" t="s">
        <v>529</v>
      </c>
      <c r="AG729" s="81" t="s">
        <v>1681</v>
      </c>
      <c r="AH729" s="81">
        <v>1327</v>
      </c>
      <c r="AJ729" s="81" t="s">
        <v>891</v>
      </c>
      <c r="AK729" s="81" t="s">
        <v>892</v>
      </c>
      <c r="AL729" s="81">
        <v>12</v>
      </c>
      <c r="AM729" s="81" t="s">
        <v>436</v>
      </c>
      <c r="AN729" s="81" t="s">
        <v>1123</v>
      </c>
      <c r="AO729" s="81">
        <v>1392</v>
      </c>
      <c r="AQ729" s="81" t="s">
        <v>940</v>
      </c>
      <c r="AR729" s="81" t="s">
        <v>941</v>
      </c>
      <c r="AS729" s="81">
        <v>12</v>
      </c>
      <c r="AT729" s="81" t="s">
        <v>436</v>
      </c>
      <c r="AU729" s="81" t="s">
        <v>1148</v>
      </c>
      <c r="AV729" s="81">
        <v>1091</v>
      </c>
      <c r="AX729" s="81" t="s">
        <v>906</v>
      </c>
      <c r="AY729" s="81" t="s">
        <v>907</v>
      </c>
      <c r="AZ729" s="81">
        <v>12</v>
      </c>
      <c r="BA729" s="81" t="s">
        <v>529</v>
      </c>
      <c r="BB729" s="81" t="s">
        <v>1157</v>
      </c>
      <c r="BC729" s="81">
        <v>1399</v>
      </c>
      <c r="BE729" s="81" t="s">
        <v>729</v>
      </c>
      <c r="BF729" s="81" t="s">
        <v>730</v>
      </c>
      <c r="BG729" s="81">
        <v>2</v>
      </c>
      <c r="BH729" s="81" t="s">
        <v>436</v>
      </c>
      <c r="BI729" s="81" t="s">
        <v>1748</v>
      </c>
      <c r="BJ729" s="81">
        <v>1524</v>
      </c>
      <c r="BL729" s="81" t="s">
        <v>753</v>
      </c>
      <c r="BM729" s="81" t="s">
        <v>754</v>
      </c>
      <c r="BN729" s="81">
        <v>12</v>
      </c>
      <c r="BO729" s="81" t="s">
        <v>437</v>
      </c>
      <c r="BP729" s="81" t="s">
        <v>1187</v>
      </c>
      <c r="BQ729" s="81">
        <v>1003</v>
      </c>
      <c r="BS729" s="81" t="s">
        <v>772</v>
      </c>
      <c r="BT729" s="81" t="s">
        <v>773</v>
      </c>
      <c r="BU729" s="81">
        <v>4</v>
      </c>
      <c r="BV729" s="81" t="s">
        <v>437</v>
      </c>
      <c r="BW729" s="81" t="s">
        <v>2193</v>
      </c>
      <c r="BX729" s="81">
        <v>1581</v>
      </c>
      <c r="BZ729" s="81" t="s">
        <v>836</v>
      </c>
      <c r="CA729" s="81" t="s">
        <v>837</v>
      </c>
      <c r="CB729" s="81">
        <v>2</v>
      </c>
      <c r="CC729" s="81" t="s">
        <v>436</v>
      </c>
      <c r="CD729" s="81" t="s">
        <v>2173</v>
      </c>
      <c r="CE729" s="81">
        <v>1240</v>
      </c>
      <c r="CG729" s="81" t="s">
        <v>852</v>
      </c>
      <c r="CH729" s="81" t="s">
        <v>853</v>
      </c>
      <c r="CI729" s="81">
        <v>12</v>
      </c>
      <c r="CJ729" s="81" t="s">
        <v>436</v>
      </c>
      <c r="CK729" s="81" t="s">
        <v>566</v>
      </c>
      <c r="CL729" s="81">
        <v>1535</v>
      </c>
      <c r="CN729" s="81" t="s">
        <v>2264</v>
      </c>
      <c r="CO729" s="81" t="s">
        <v>896</v>
      </c>
      <c r="CP729" s="81">
        <v>12</v>
      </c>
      <c r="CQ729" s="81" t="s">
        <v>436</v>
      </c>
      <c r="CR729" s="81" t="s">
        <v>1714</v>
      </c>
      <c r="CS729" s="81">
        <v>1009</v>
      </c>
      <c r="CU729" s="136" t="s">
        <v>745</v>
      </c>
      <c r="CV729" s="136" t="s">
        <v>746</v>
      </c>
      <c r="CW729" s="137">
        <v>12</v>
      </c>
      <c r="CX729" s="136" t="s">
        <v>529</v>
      </c>
      <c r="CY729" s="136" t="s">
        <v>1172</v>
      </c>
      <c r="CZ729" s="138">
        <v>1472</v>
      </c>
      <c r="DB729" s="136" t="s">
        <v>729</v>
      </c>
      <c r="DC729" s="136" t="s">
        <v>730</v>
      </c>
      <c r="DD729" s="137">
        <v>2</v>
      </c>
      <c r="DE729" s="136" t="s">
        <v>529</v>
      </c>
      <c r="DF729" s="136" t="s">
        <v>1694</v>
      </c>
      <c r="DG729" s="144">
        <v>1504</v>
      </c>
      <c r="DI729" s="136" t="s">
        <v>2386</v>
      </c>
      <c r="DJ729" s="136" t="s">
        <v>817</v>
      </c>
      <c r="DK729" s="137">
        <v>4</v>
      </c>
      <c r="DL729" s="136" t="s">
        <v>437</v>
      </c>
      <c r="DM729" s="136" t="s">
        <v>1184</v>
      </c>
      <c r="DN729" s="144">
        <v>1078</v>
      </c>
    </row>
    <row r="730" spans="1:118" x14ac:dyDescent="0.25">
      <c r="A730" s="81" t="s">
        <v>739</v>
      </c>
      <c r="B730" s="81" t="s">
        <v>740</v>
      </c>
      <c r="C730" s="81">
        <v>2</v>
      </c>
      <c r="D730" s="81" t="s">
        <v>529</v>
      </c>
      <c r="E730" s="81" t="s">
        <v>1711</v>
      </c>
      <c r="F730" s="81">
        <v>1172</v>
      </c>
      <c r="H730" s="81" t="s">
        <v>757</v>
      </c>
      <c r="I730" s="81" t="s">
        <v>758</v>
      </c>
      <c r="J730" s="81">
        <v>12</v>
      </c>
      <c r="K730" s="81" t="s">
        <v>437</v>
      </c>
      <c r="L730" s="81" t="s">
        <v>1231</v>
      </c>
      <c r="M730" s="81">
        <v>1078</v>
      </c>
      <c r="O730" s="81" t="s">
        <v>1855</v>
      </c>
      <c r="P730" s="81" t="s">
        <v>1665</v>
      </c>
      <c r="Q730" s="81">
        <v>2</v>
      </c>
      <c r="R730" s="81" t="s">
        <v>1768</v>
      </c>
      <c r="S730" s="81" t="s">
        <v>1212</v>
      </c>
      <c r="T730" s="81">
        <v>1013</v>
      </c>
      <c r="V730" s="81" t="s">
        <v>772</v>
      </c>
      <c r="W730" s="81" t="s">
        <v>773</v>
      </c>
      <c r="X730" s="81">
        <v>4</v>
      </c>
      <c r="Y730" s="81" t="s">
        <v>529</v>
      </c>
      <c r="Z730" s="81" t="s">
        <v>1139</v>
      </c>
      <c r="AA730" s="81">
        <v>1027</v>
      </c>
      <c r="AC730" s="81" t="s">
        <v>810</v>
      </c>
      <c r="AD730" s="81" t="s">
        <v>811</v>
      </c>
      <c r="AE730" s="81">
        <v>6</v>
      </c>
      <c r="AF730" s="81" t="s">
        <v>436</v>
      </c>
      <c r="AG730" s="81" t="s">
        <v>1687</v>
      </c>
      <c r="AH730" s="81">
        <v>1460</v>
      </c>
      <c r="AJ730" s="81" t="s">
        <v>745</v>
      </c>
      <c r="AK730" s="81" t="s">
        <v>746</v>
      </c>
      <c r="AL730" s="81">
        <v>12</v>
      </c>
      <c r="AM730" s="81" t="s">
        <v>436</v>
      </c>
      <c r="AN730" s="81" t="s">
        <v>1123</v>
      </c>
      <c r="AO730" s="81">
        <v>1392</v>
      </c>
      <c r="AQ730" s="81" t="s">
        <v>860</v>
      </c>
      <c r="AR730" s="81" t="s">
        <v>861</v>
      </c>
      <c r="AS730" s="81">
        <v>12</v>
      </c>
      <c r="AT730" s="81" t="s">
        <v>436</v>
      </c>
      <c r="AU730" s="81" t="s">
        <v>1148</v>
      </c>
      <c r="AV730" s="81">
        <v>1091</v>
      </c>
      <c r="AX730" s="81" t="s">
        <v>906</v>
      </c>
      <c r="AY730" s="81" t="s">
        <v>907</v>
      </c>
      <c r="AZ730" s="81">
        <v>2</v>
      </c>
      <c r="BA730" s="81" t="s">
        <v>529</v>
      </c>
      <c r="BB730" s="81" t="s">
        <v>1712</v>
      </c>
      <c r="BC730" s="81">
        <v>1458</v>
      </c>
      <c r="BE730" s="81" t="s">
        <v>765</v>
      </c>
      <c r="BF730" s="81" t="s">
        <v>766</v>
      </c>
      <c r="BG730" s="81">
        <v>6</v>
      </c>
      <c r="BH730" s="81" t="s">
        <v>436</v>
      </c>
      <c r="BI730" s="81" t="s">
        <v>2120</v>
      </c>
      <c r="BJ730" s="81">
        <v>1566</v>
      </c>
      <c r="BL730" s="81" t="s">
        <v>904</v>
      </c>
      <c r="BM730" s="81" t="s">
        <v>905</v>
      </c>
      <c r="BN730" s="81">
        <v>1</v>
      </c>
      <c r="BO730" s="81" t="s">
        <v>529</v>
      </c>
      <c r="BP730" s="81" t="s">
        <v>1154</v>
      </c>
      <c r="BQ730" s="81">
        <v>1439</v>
      </c>
      <c r="BS730" s="81" t="s">
        <v>948</v>
      </c>
      <c r="BT730" s="81" t="s">
        <v>949</v>
      </c>
      <c r="BU730" s="81">
        <v>4</v>
      </c>
      <c r="BV730" s="81" t="s">
        <v>437</v>
      </c>
      <c r="BW730" s="81" t="s">
        <v>2193</v>
      </c>
      <c r="BX730" s="81">
        <v>1581</v>
      </c>
      <c r="BZ730" s="81" t="s">
        <v>755</v>
      </c>
      <c r="CA730" s="81" t="s">
        <v>756</v>
      </c>
      <c r="CB730" s="81">
        <v>12</v>
      </c>
      <c r="CC730" s="81" t="s">
        <v>436</v>
      </c>
      <c r="CD730" s="81" t="s">
        <v>1123</v>
      </c>
      <c r="CE730" s="81">
        <v>1392</v>
      </c>
      <c r="CG730" s="81" t="s">
        <v>745</v>
      </c>
      <c r="CH730" s="81" t="s">
        <v>746</v>
      </c>
      <c r="CI730" s="81">
        <v>36</v>
      </c>
      <c r="CJ730" s="81" t="s">
        <v>436</v>
      </c>
      <c r="CK730" s="81" t="s">
        <v>566</v>
      </c>
      <c r="CL730" s="81">
        <v>1535</v>
      </c>
      <c r="CN730" s="81" t="s">
        <v>745</v>
      </c>
      <c r="CO730" s="81" t="s">
        <v>746</v>
      </c>
      <c r="CP730" s="81">
        <v>24</v>
      </c>
      <c r="CQ730" s="81" t="s">
        <v>436</v>
      </c>
      <c r="CR730" s="81" t="s">
        <v>1714</v>
      </c>
      <c r="CS730" s="81">
        <v>1009</v>
      </c>
      <c r="CU730" s="136" t="s">
        <v>1931</v>
      </c>
      <c r="CV730" s="136" t="s">
        <v>909</v>
      </c>
      <c r="CW730" s="137">
        <v>36</v>
      </c>
      <c r="CX730" s="136" t="s">
        <v>529</v>
      </c>
      <c r="CY730" s="136" t="s">
        <v>1172</v>
      </c>
      <c r="CZ730" s="138">
        <v>1472</v>
      </c>
      <c r="DB730" s="136" t="s">
        <v>729</v>
      </c>
      <c r="DC730" s="136" t="s">
        <v>730</v>
      </c>
      <c r="DD730" s="137">
        <v>4</v>
      </c>
      <c r="DE730" s="136" t="s">
        <v>529</v>
      </c>
      <c r="DF730" s="136" t="s">
        <v>2309</v>
      </c>
      <c r="DG730" s="144">
        <v>1001</v>
      </c>
      <c r="DI730" s="136" t="s">
        <v>2386</v>
      </c>
      <c r="DJ730" s="136" t="s">
        <v>817</v>
      </c>
      <c r="DK730" s="137">
        <v>12</v>
      </c>
      <c r="DL730" s="136" t="s">
        <v>437</v>
      </c>
      <c r="DM730" s="136" t="s">
        <v>1187</v>
      </c>
      <c r="DN730" s="144">
        <v>1003</v>
      </c>
    </row>
    <row r="731" spans="1:118" x14ac:dyDescent="0.25">
      <c r="A731" s="81" t="s">
        <v>852</v>
      </c>
      <c r="B731" s="81" t="s">
        <v>853</v>
      </c>
      <c r="C731" s="81">
        <v>12</v>
      </c>
      <c r="D731" s="81" t="s">
        <v>529</v>
      </c>
      <c r="E731" s="81" t="s">
        <v>1711</v>
      </c>
      <c r="F731" s="81">
        <v>1172</v>
      </c>
      <c r="H731" s="81" t="s">
        <v>751</v>
      </c>
      <c r="I731" s="81" t="s">
        <v>752</v>
      </c>
      <c r="J731" s="81">
        <v>12</v>
      </c>
      <c r="K731" s="81" t="s">
        <v>437</v>
      </c>
      <c r="L731" s="81" t="s">
        <v>1231</v>
      </c>
      <c r="M731" s="81">
        <v>1078</v>
      </c>
      <c r="O731" s="81" t="s">
        <v>997</v>
      </c>
      <c r="P731" s="81" t="s">
        <v>998</v>
      </c>
      <c r="Q731" s="81">
        <v>2</v>
      </c>
      <c r="R731" s="81" t="s">
        <v>1768</v>
      </c>
      <c r="S731" s="81" t="s">
        <v>1212</v>
      </c>
      <c r="T731" s="81">
        <v>1013</v>
      </c>
      <c r="V731" s="81" t="s">
        <v>772</v>
      </c>
      <c r="W731" s="81" t="s">
        <v>773</v>
      </c>
      <c r="X731" s="81">
        <v>4</v>
      </c>
      <c r="Y731" s="81" t="s">
        <v>529</v>
      </c>
      <c r="Z731" s="81" t="s">
        <v>1139</v>
      </c>
      <c r="AA731" s="81">
        <v>1027</v>
      </c>
      <c r="AC731" s="81" t="s">
        <v>2263</v>
      </c>
      <c r="AD731" s="81" t="s">
        <v>877</v>
      </c>
      <c r="AE731" s="81">
        <v>6</v>
      </c>
      <c r="AF731" s="81" t="s">
        <v>529</v>
      </c>
      <c r="AG731" s="81" t="s">
        <v>1128</v>
      </c>
      <c r="AH731" s="81">
        <v>1031</v>
      </c>
      <c r="AJ731" s="81" t="s">
        <v>856</v>
      </c>
      <c r="AK731" s="81" t="s">
        <v>857</v>
      </c>
      <c r="AL731" s="81">
        <v>2</v>
      </c>
      <c r="AM731" s="81" t="s">
        <v>436</v>
      </c>
      <c r="AN731" s="81" t="s">
        <v>1123</v>
      </c>
      <c r="AO731" s="81">
        <v>1392</v>
      </c>
      <c r="AQ731" s="81" t="s">
        <v>867</v>
      </c>
      <c r="AR731" s="81" t="s">
        <v>868</v>
      </c>
      <c r="AS731" s="81">
        <v>10</v>
      </c>
      <c r="AT731" s="81" t="s">
        <v>436</v>
      </c>
      <c r="AU731" s="81" t="s">
        <v>1148</v>
      </c>
      <c r="AV731" s="81">
        <v>1091</v>
      </c>
      <c r="AX731" s="81" t="s">
        <v>906</v>
      </c>
      <c r="AY731" s="81" t="s">
        <v>907</v>
      </c>
      <c r="AZ731" s="81">
        <v>4</v>
      </c>
      <c r="BA731" s="81" t="s">
        <v>529</v>
      </c>
      <c r="BB731" s="81" t="s">
        <v>1825</v>
      </c>
      <c r="BC731" s="81">
        <v>1018</v>
      </c>
      <c r="BE731" s="81" t="s">
        <v>729</v>
      </c>
      <c r="BF731" s="81" t="s">
        <v>730</v>
      </c>
      <c r="BG731" s="81">
        <v>4</v>
      </c>
      <c r="BH731" s="81" t="s">
        <v>436</v>
      </c>
      <c r="BI731" s="81" t="s">
        <v>2120</v>
      </c>
      <c r="BJ731" s="81">
        <v>1566</v>
      </c>
      <c r="BL731" s="81" t="s">
        <v>838</v>
      </c>
      <c r="BM731" s="81" t="s">
        <v>839</v>
      </c>
      <c r="BN731" s="81">
        <v>1</v>
      </c>
      <c r="BO731" s="81" t="s">
        <v>529</v>
      </c>
      <c r="BP731" s="81" t="s">
        <v>1154</v>
      </c>
      <c r="BQ731" s="81">
        <v>1439</v>
      </c>
      <c r="BS731" s="81" t="s">
        <v>906</v>
      </c>
      <c r="BT731" s="81" t="s">
        <v>907</v>
      </c>
      <c r="BU731" s="81">
        <v>4</v>
      </c>
      <c r="BV731" s="81" t="s">
        <v>529</v>
      </c>
      <c r="BW731" s="81" t="s">
        <v>1756</v>
      </c>
      <c r="BX731" s="81">
        <v>1037</v>
      </c>
      <c r="BZ731" s="81" t="s">
        <v>757</v>
      </c>
      <c r="CA731" s="81" t="s">
        <v>758</v>
      </c>
      <c r="CB731" s="81">
        <v>12</v>
      </c>
      <c r="CC731" s="81" t="s">
        <v>436</v>
      </c>
      <c r="CD731" s="81" t="s">
        <v>1123</v>
      </c>
      <c r="CE731" s="81">
        <v>1392</v>
      </c>
      <c r="CG731" s="81" t="s">
        <v>908</v>
      </c>
      <c r="CH731" s="81" t="s">
        <v>909</v>
      </c>
      <c r="CI731" s="81">
        <v>12</v>
      </c>
      <c r="CJ731" s="81" t="s">
        <v>436</v>
      </c>
      <c r="CK731" s="81" t="s">
        <v>566</v>
      </c>
      <c r="CL731" s="81">
        <v>1535</v>
      </c>
      <c r="CN731" s="81" t="s">
        <v>2231</v>
      </c>
      <c r="CO731" s="81" t="s">
        <v>2274</v>
      </c>
      <c r="CP731" s="81">
        <v>4</v>
      </c>
      <c r="CQ731" s="81" t="s">
        <v>436</v>
      </c>
      <c r="CR731" s="81" t="s">
        <v>1714</v>
      </c>
      <c r="CS731" s="81">
        <v>1009</v>
      </c>
      <c r="CU731" s="136" t="s">
        <v>2054</v>
      </c>
      <c r="CV731" s="136" t="s">
        <v>892</v>
      </c>
      <c r="CW731" s="137">
        <v>12</v>
      </c>
      <c r="CX731" s="136" t="s">
        <v>529</v>
      </c>
      <c r="CY731" s="136" t="s">
        <v>2314</v>
      </c>
      <c r="CZ731" s="138">
        <v>1031</v>
      </c>
      <c r="DB731" s="136" t="s">
        <v>729</v>
      </c>
      <c r="DC731" s="136" t="s">
        <v>730</v>
      </c>
      <c r="DD731" s="137">
        <v>10</v>
      </c>
      <c r="DE731" s="136" t="s">
        <v>529</v>
      </c>
      <c r="DF731" s="136" t="s">
        <v>1172</v>
      </c>
      <c r="DG731" s="144">
        <v>1472</v>
      </c>
      <c r="DI731" s="136" t="s">
        <v>2386</v>
      </c>
      <c r="DJ731" s="136" t="s">
        <v>817</v>
      </c>
      <c r="DK731" s="137">
        <v>36</v>
      </c>
      <c r="DL731" s="136" t="s">
        <v>1173</v>
      </c>
      <c r="DM731" s="136" t="s">
        <v>1174</v>
      </c>
      <c r="DN731" s="144">
        <v>0</v>
      </c>
    </row>
    <row r="732" spans="1:118" x14ac:dyDescent="0.25">
      <c r="A732" s="81" t="s">
        <v>745</v>
      </c>
      <c r="B732" s="81" t="s">
        <v>746</v>
      </c>
      <c r="C732" s="81">
        <v>24</v>
      </c>
      <c r="D732" s="81" t="s">
        <v>529</v>
      </c>
      <c r="E732" s="81" t="s">
        <v>1711</v>
      </c>
      <c r="F732" s="81">
        <v>1172</v>
      </c>
      <c r="H732" s="81" t="s">
        <v>852</v>
      </c>
      <c r="I732" s="81" t="s">
        <v>853</v>
      </c>
      <c r="J732" s="81">
        <v>12</v>
      </c>
      <c r="K732" s="81" t="s">
        <v>437</v>
      </c>
      <c r="L732" s="81" t="s">
        <v>1231</v>
      </c>
      <c r="M732" s="81">
        <v>1078</v>
      </c>
      <c r="O732" s="81" t="s">
        <v>999</v>
      </c>
      <c r="P732" s="81" t="s">
        <v>1000</v>
      </c>
      <c r="Q732" s="81">
        <v>24</v>
      </c>
      <c r="R732" s="81" t="s">
        <v>1768</v>
      </c>
      <c r="S732" s="81" t="s">
        <v>1212</v>
      </c>
      <c r="T732" s="81">
        <v>1013</v>
      </c>
      <c r="V732" s="81" t="s">
        <v>891</v>
      </c>
      <c r="W732" s="81" t="s">
        <v>892</v>
      </c>
      <c r="X732" s="81">
        <v>60</v>
      </c>
      <c r="Y732" s="81" t="s">
        <v>529</v>
      </c>
      <c r="Z732" s="81" t="s">
        <v>1175</v>
      </c>
      <c r="AA732" s="81">
        <v>1027</v>
      </c>
      <c r="AC732" s="81" t="s">
        <v>757</v>
      </c>
      <c r="AD732" s="81" t="s">
        <v>758</v>
      </c>
      <c r="AE732" s="81">
        <v>12</v>
      </c>
      <c r="AF732" s="81" t="s">
        <v>436</v>
      </c>
      <c r="AG732" s="81" t="s">
        <v>1177</v>
      </c>
      <c r="AH732" s="81">
        <v>1045</v>
      </c>
      <c r="AJ732" s="81" t="s">
        <v>836</v>
      </c>
      <c r="AK732" s="81" t="s">
        <v>837</v>
      </c>
      <c r="AL732" s="81">
        <v>2</v>
      </c>
      <c r="AM732" s="81" t="s">
        <v>436</v>
      </c>
      <c r="AN732" s="81" t="s">
        <v>1123</v>
      </c>
      <c r="AO732" s="81">
        <v>1392</v>
      </c>
      <c r="AQ732" s="81" t="s">
        <v>862</v>
      </c>
      <c r="AR732" s="81" t="s">
        <v>863</v>
      </c>
      <c r="AS732" s="81">
        <v>12</v>
      </c>
      <c r="AT732" s="81" t="s">
        <v>436</v>
      </c>
      <c r="AU732" s="81" t="s">
        <v>1148</v>
      </c>
      <c r="AV732" s="81">
        <v>1091</v>
      </c>
      <c r="AX732" s="81" t="s">
        <v>906</v>
      </c>
      <c r="AY732" s="81" t="s">
        <v>907</v>
      </c>
      <c r="AZ732" s="81">
        <v>12</v>
      </c>
      <c r="BA732" s="81" t="s">
        <v>529</v>
      </c>
      <c r="BB732" s="81" t="s">
        <v>1104</v>
      </c>
      <c r="BC732" s="81">
        <v>1037</v>
      </c>
      <c r="BE732" s="81" t="s">
        <v>930</v>
      </c>
      <c r="BF732" s="81" t="s">
        <v>931</v>
      </c>
      <c r="BG732" s="81">
        <v>4</v>
      </c>
      <c r="BH732" s="81" t="s">
        <v>436</v>
      </c>
      <c r="BI732" s="81" t="s">
        <v>1927</v>
      </c>
      <c r="BJ732" s="81">
        <v>1228</v>
      </c>
      <c r="BL732" s="81" t="s">
        <v>796</v>
      </c>
      <c r="BM732" s="81" t="s">
        <v>797</v>
      </c>
      <c r="BN732" s="81">
        <v>1</v>
      </c>
      <c r="BO732" s="81" t="s">
        <v>529</v>
      </c>
      <c r="BP732" s="81" t="s">
        <v>1807</v>
      </c>
      <c r="BQ732" s="81">
        <v>1510</v>
      </c>
      <c r="BS732" s="81" t="s">
        <v>906</v>
      </c>
      <c r="BT732" s="81" t="s">
        <v>907</v>
      </c>
      <c r="BU732" s="81">
        <v>4</v>
      </c>
      <c r="BV732" s="81" t="s">
        <v>529</v>
      </c>
      <c r="BW732" s="81" t="s">
        <v>1126</v>
      </c>
      <c r="BX732" s="81">
        <v>1093</v>
      </c>
      <c r="BZ732" s="81" t="s">
        <v>930</v>
      </c>
      <c r="CA732" s="81" t="s">
        <v>931</v>
      </c>
      <c r="CB732" s="81">
        <v>30</v>
      </c>
      <c r="CC732" s="81" t="s">
        <v>436</v>
      </c>
      <c r="CD732" s="81" t="s">
        <v>1123</v>
      </c>
      <c r="CE732" s="81">
        <v>1392</v>
      </c>
      <c r="CG732" s="81" t="s">
        <v>838</v>
      </c>
      <c r="CH732" s="81" t="s">
        <v>839</v>
      </c>
      <c r="CI732" s="81">
        <v>2</v>
      </c>
      <c r="CJ732" s="81" t="s">
        <v>436</v>
      </c>
      <c r="CK732" s="81" t="s">
        <v>566</v>
      </c>
      <c r="CL732" s="81">
        <v>1535</v>
      </c>
      <c r="CN732" s="81" t="s">
        <v>926</v>
      </c>
      <c r="CO732" s="81" t="s">
        <v>927</v>
      </c>
      <c r="CP732" s="81">
        <v>2</v>
      </c>
      <c r="CQ732" s="81" t="s">
        <v>436</v>
      </c>
      <c r="CR732" s="81" t="s">
        <v>1105</v>
      </c>
      <c r="CS732" s="81">
        <v>1186</v>
      </c>
      <c r="CU732" s="136" t="s">
        <v>745</v>
      </c>
      <c r="CV732" s="136" t="s">
        <v>746</v>
      </c>
      <c r="CW732" s="137">
        <v>12</v>
      </c>
      <c r="CX732" s="136" t="s">
        <v>529</v>
      </c>
      <c r="CY732" s="136" t="s">
        <v>2314</v>
      </c>
      <c r="CZ732" s="138">
        <v>1031</v>
      </c>
      <c r="DB732" s="136" t="s">
        <v>729</v>
      </c>
      <c r="DC732" s="136" t="s">
        <v>730</v>
      </c>
      <c r="DD732" s="137">
        <v>4</v>
      </c>
      <c r="DE732" s="136" t="s">
        <v>436</v>
      </c>
      <c r="DF732" s="136" t="s">
        <v>2060</v>
      </c>
      <c r="DG732" s="144">
        <v>1098</v>
      </c>
      <c r="DI732" s="136" t="s">
        <v>2386</v>
      </c>
      <c r="DJ732" s="136" t="s">
        <v>817</v>
      </c>
      <c r="DK732" s="137">
        <v>4</v>
      </c>
      <c r="DL732" s="136" t="s">
        <v>529</v>
      </c>
      <c r="DM732" s="136" t="s">
        <v>1833</v>
      </c>
      <c r="DN732" s="144">
        <v>1023</v>
      </c>
    </row>
    <row r="733" spans="1:118" x14ac:dyDescent="0.25">
      <c r="A733" s="81" t="s">
        <v>1041</v>
      </c>
      <c r="B733" s="81" t="s">
        <v>1935</v>
      </c>
      <c r="C733" s="81">
        <v>24</v>
      </c>
      <c r="D733" s="81" t="s">
        <v>436</v>
      </c>
      <c r="E733" s="81" t="s">
        <v>1835</v>
      </c>
      <c r="F733" s="81">
        <v>1163</v>
      </c>
      <c r="H733" s="81" t="s">
        <v>908</v>
      </c>
      <c r="I733" s="81" t="s">
        <v>909</v>
      </c>
      <c r="J733" s="81">
        <v>12</v>
      </c>
      <c r="K733" s="81" t="s">
        <v>437</v>
      </c>
      <c r="L733" s="81" t="s">
        <v>1231</v>
      </c>
      <c r="M733" s="81">
        <v>1078</v>
      </c>
      <c r="O733" s="81" t="s">
        <v>1782</v>
      </c>
      <c r="P733" s="81" t="s">
        <v>1638</v>
      </c>
      <c r="Q733" s="81">
        <v>2</v>
      </c>
      <c r="R733" s="81" t="s">
        <v>1768</v>
      </c>
      <c r="S733" s="81" t="s">
        <v>1212</v>
      </c>
      <c r="T733" s="81">
        <v>1013</v>
      </c>
      <c r="V733" s="81" t="s">
        <v>765</v>
      </c>
      <c r="W733" s="81" t="s">
        <v>766</v>
      </c>
      <c r="X733" s="81">
        <v>12</v>
      </c>
      <c r="Y733" s="81" t="s">
        <v>529</v>
      </c>
      <c r="Z733" s="81" t="s">
        <v>1175</v>
      </c>
      <c r="AA733" s="81">
        <v>1027</v>
      </c>
      <c r="AC733" s="81" t="s">
        <v>757</v>
      </c>
      <c r="AD733" s="81" t="s">
        <v>758</v>
      </c>
      <c r="AE733" s="81">
        <v>12</v>
      </c>
      <c r="AF733" s="81" t="s">
        <v>529</v>
      </c>
      <c r="AG733" s="81" t="s">
        <v>1169</v>
      </c>
      <c r="AH733" s="81">
        <v>1440</v>
      </c>
      <c r="AJ733" s="81" t="s">
        <v>772</v>
      </c>
      <c r="AK733" s="81" t="s">
        <v>773</v>
      </c>
      <c r="AL733" s="81">
        <v>2</v>
      </c>
      <c r="AM733" s="81" t="s">
        <v>436</v>
      </c>
      <c r="AN733" s="81" t="s">
        <v>1144</v>
      </c>
      <c r="AO733" s="81">
        <v>1442</v>
      </c>
      <c r="AQ733" s="81" t="s">
        <v>887</v>
      </c>
      <c r="AR733" s="81" t="s">
        <v>888</v>
      </c>
      <c r="AS733" s="81">
        <v>4</v>
      </c>
      <c r="AT733" s="81" t="s">
        <v>436</v>
      </c>
      <c r="AU733" s="81" t="s">
        <v>1148</v>
      </c>
      <c r="AV733" s="81">
        <v>1091</v>
      </c>
      <c r="AX733" s="81" t="s">
        <v>906</v>
      </c>
      <c r="AY733" s="81" t="s">
        <v>907</v>
      </c>
      <c r="AZ733" s="81">
        <v>12</v>
      </c>
      <c r="BA733" s="81" t="s">
        <v>436</v>
      </c>
      <c r="BB733" s="81" t="s">
        <v>1123</v>
      </c>
      <c r="BC733" s="81">
        <v>1392</v>
      </c>
      <c r="BE733" s="81" t="s">
        <v>2323</v>
      </c>
      <c r="BF733" s="81" t="s">
        <v>851</v>
      </c>
      <c r="BG733" s="81">
        <v>4</v>
      </c>
      <c r="BH733" s="81" t="s">
        <v>436</v>
      </c>
      <c r="BI733" s="81" t="s">
        <v>1927</v>
      </c>
      <c r="BJ733" s="81">
        <v>1228</v>
      </c>
      <c r="BL733" s="81" t="s">
        <v>2319</v>
      </c>
      <c r="BM733" s="81" t="s">
        <v>844</v>
      </c>
      <c r="BN733" s="81">
        <v>1</v>
      </c>
      <c r="BO733" s="81" t="s">
        <v>529</v>
      </c>
      <c r="BP733" s="81" t="s">
        <v>1807</v>
      </c>
      <c r="BQ733" s="81">
        <v>1510</v>
      </c>
      <c r="BS733" s="81" t="s">
        <v>880</v>
      </c>
      <c r="BT733" s="81" t="s">
        <v>881</v>
      </c>
      <c r="BU733" s="81">
        <v>4</v>
      </c>
      <c r="BV733" s="81" t="s">
        <v>437</v>
      </c>
      <c r="BW733" s="81" t="s">
        <v>2193</v>
      </c>
      <c r="BX733" s="81">
        <v>1581</v>
      </c>
      <c r="BZ733" s="81" t="s">
        <v>2227</v>
      </c>
      <c r="CA733" s="81" t="s">
        <v>882</v>
      </c>
      <c r="CB733" s="81">
        <v>6</v>
      </c>
      <c r="CC733" s="81" t="s">
        <v>436</v>
      </c>
      <c r="CD733" s="81" t="s">
        <v>1123</v>
      </c>
      <c r="CE733" s="81">
        <v>1392</v>
      </c>
      <c r="CG733" s="81" t="s">
        <v>2319</v>
      </c>
      <c r="CH733" s="81" t="s">
        <v>844</v>
      </c>
      <c r="CI733" s="81">
        <v>2</v>
      </c>
      <c r="CJ733" s="81" t="s">
        <v>436</v>
      </c>
      <c r="CK733" s="81" t="s">
        <v>566</v>
      </c>
      <c r="CL733" s="81">
        <v>1535</v>
      </c>
      <c r="CN733" s="81" t="s">
        <v>761</v>
      </c>
      <c r="CO733" s="81" t="s">
        <v>762</v>
      </c>
      <c r="CP733" s="81">
        <v>2</v>
      </c>
      <c r="CQ733" s="81" t="s">
        <v>436</v>
      </c>
      <c r="CR733" s="81" t="s">
        <v>1145</v>
      </c>
      <c r="CS733" s="81">
        <v>1274</v>
      </c>
      <c r="CU733" s="136" t="s">
        <v>1931</v>
      </c>
      <c r="CV733" s="136" t="s">
        <v>909</v>
      </c>
      <c r="CW733" s="137">
        <v>12</v>
      </c>
      <c r="CX733" s="136" t="s">
        <v>529</v>
      </c>
      <c r="CY733" s="136" t="s">
        <v>2314</v>
      </c>
      <c r="CZ733" s="138">
        <v>1031</v>
      </c>
      <c r="DB733" s="136" t="s">
        <v>729</v>
      </c>
      <c r="DC733" s="136" t="s">
        <v>730</v>
      </c>
      <c r="DD733" s="137">
        <v>13</v>
      </c>
      <c r="DE733" s="136" t="s">
        <v>529</v>
      </c>
      <c r="DF733" s="136" t="s">
        <v>2314</v>
      </c>
      <c r="DG733" s="144">
        <v>1031</v>
      </c>
      <c r="DI733" s="136" t="s">
        <v>2386</v>
      </c>
      <c r="DJ733" s="136" t="s">
        <v>817</v>
      </c>
      <c r="DK733" s="137">
        <v>36</v>
      </c>
      <c r="DL733" s="136" t="s">
        <v>529</v>
      </c>
      <c r="DM733" s="136" t="s">
        <v>1139</v>
      </c>
      <c r="DN733" s="144">
        <v>1027</v>
      </c>
    </row>
    <row r="734" spans="1:118" x14ac:dyDescent="0.25">
      <c r="A734" s="81" t="s">
        <v>1778</v>
      </c>
      <c r="B734" s="81" t="s">
        <v>758</v>
      </c>
      <c r="C734" s="81">
        <v>24</v>
      </c>
      <c r="D734" s="81" t="s">
        <v>436</v>
      </c>
      <c r="E734" s="81" t="s">
        <v>1835</v>
      </c>
      <c r="F734" s="81">
        <v>1163</v>
      </c>
      <c r="H734" s="81" t="s">
        <v>814</v>
      </c>
      <c r="I734" s="81" t="s">
        <v>815</v>
      </c>
      <c r="J734" s="81">
        <v>12</v>
      </c>
      <c r="K734" s="81" t="s">
        <v>437</v>
      </c>
      <c r="L734" s="81" t="s">
        <v>1231</v>
      </c>
      <c r="M734" s="81">
        <v>1078</v>
      </c>
      <c r="O734" s="81" t="s">
        <v>1856</v>
      </c>
      <c r="P734" s="81" t="s">
        <v>1642</v>
      </c>
      <c r="Q734" s="81">
        <v>2</v>
      </c>
      <c r="R734" s="81" t="s">
        <v>1768</v>
      </c>
      <c r="S734" s="81" t="s">
        <v>1212</v>
      </c>
      <c r="T734" s="81">
        <v>1013</v>
      </c>
      <c r="V734" s="81" t="s">
        <v>891</v>
      </c>
      <c r="W734" s="81" t="s">
        <v>892</v>
      </c>
      <c r="X734" s="81">
        <v>24</v>
      </c>
      <c r="Y734" s="81" t="s">
        <v>529</v>
      </c>
      <c r="Z734" s="81" t="s">
        <v>1139</v>
      </c>
      <c r="AA734" s="81">
        <v>1027</v>
      </c>
      <c r="AC734" s="81" t="s">
        <v>757</v>
      </c>
      <c r="AD734" s="81" t="s">
        <v>758</v>
      </c>
      <c r="AE734" s="81">
        <v>12</v>
      </c>
      <c r="AF734" s="81" t="s">
        <v>529</v>
      </c>
      <c r="AG734" s="81" t="s">
        <v>1175</v>
      </c>
      <c r="AH734" s="81">
        <v>1027</v>
      </c>
      <c r="AJ734" s="81" t="s">
        <v>864</v>
      </c>
      <c r="AK734" s="81" t="s">
        <v>865</v>
      </c>
      <c r="AL734" s="81">
        <v>2</v>
      </c>
      <c r="AM734" s="81" t="s">
        <v>436</v>
      </c>
      <c r="AN734" s="81" t="s">
        <v>1144</v>
      </c>
      <c r="AO734" s="81">
        <v>1442</v>
      </c>
      <c r="AQ734" s="81" t="s">
        <v>902</v>
      </c>
      <c r="AR734" s="81" t="s">
        <v>903</v>
      </c>
      <c r="AS734" s="81">
        <v>6</v>
      </c>
      <c r="AT734" s="81" t="s">
        <v>436</v>
      </c>
      <c r="AU734" s="81" t="s">
        <v>1148</v>
      </c>
      <c r="AV734" s="81">
        <v>1091</v>
      </c>
      <c r="AX734" s="81" t="s">
        <v>906</v>
      </c>
      <c r="AY734" s="81" t="s">
        <v>907</v>
      </c>
      <c r="AZ734" s="81">
        <v>4</v>
      </c>
      <c r="BA734" s="81" t="s">
        <v>436</v>
      </c>
      <c r="BB734" s="81" t="s">
        <v>551</v>
      </c>
      <c r="BC734" s="81">
        <v>1518</v>
      </c>
      <c r="BE734" s="81" t="s">
        <v>2319</v>
      </c>
      <c r="BF734" s="81" t="s">
        <v>844</v>
      </c>
      <c r="BG734" s="81">
        <v>2</v>
      </c>
      <c r="BH734" s="81" t="s">
        <v>436</v>
      </c>
      <c r="BI734" s="81" t="s">
        <v>1927</v>
      </c>
      <c r="BJ734" s="81">
        <v>1228</v>
      </c>
      <c r="BL734" s="81" t="s">
        <v>1008</v>
      </c>
      <c r="BM734" s="81" t="s">
        <v>1009</v>
      </c>
      <c r="BN734" s="81">
        <v>4</v>
      </c>
      <c r="BO734" s="81" t="s">
        <v>436</v>
      </c>
      <c r="BP734" s="81" t="s">
        <v>1134</v>
      </c>
      <c r="BQ734" s="81">
        <v>1102</v>
      </c>
      <c r="BS734" s="81" t="s">
        <v>765</v>
      </c>
      <c r="BT734" s="81" t="s">
        <v>766</v>
      </c>
      <c r="BU734" s="81">
        <v>4</v>
      </c>
      <c r="BV734" s="81" t="s">
        <v>436</v>
      </c>
      <c r="BW734" s="81" t="s">
        <v>1872</v>
      </c>
      <c r="BX734" s="81">
        <v>1133</v>
      </c>
      <c r="BZ734" s="81" t="s">
        <v>2230</v>
      </c>
      <c r="CA734" s="81" t="s">
        <v>866</v>
      </c>
      <c r="CB734" s="81">
        <v>12</v>
      </c>
      <c r="CC734" s="81" t="s">
        <v>436</v>
      </c>
      <c r="CD734" s="81" t="s">
        <v>1123</v>
      </c>
      <c r="CE734" s="81">
        <v>1392</v>
      </c>
      <c r="CG734" s="81" t="s">
        <v>854</v>
      </c>
      <c r="CH734" s="81" t="s">
        <v>855</v>
      </c>
      <c r="CI734" s="81">
        <v>4</v>
      </c>
      <c r="CJ734" s="81" t="s">
        <v>436</v>
      </c>
      <c r="CK734" s="81" t="s">
        <v>566</v>
      </c>
      <c r="CL734" s="81">
        <v>1535</v>
      </c>
      <c r="CN734" s="81" t="s">
        <v>860</v>
      </c>
      <c r="CO734" s="81" t="s">
        <v>861</v>
      </c>
      <c r="CP734" s="81">
        <v>2</v>
      </c>
      <c r="CQ734" s="81" t="s">
        <v>436</v>
      </c>
      <c r="CR734" s="81" t="s">
        <v>1105</v>
      </c>
      <c r="CS734" s="81">
        <v>1186</v>
      </c>
      <c r="CU734" s="136" t="s">
        <v>988</v>
      </c>
      <c r="CV734" s="136" t="s">
        <v>750</v>
      </c>
      <c r="CW734" s="137">
        <v>24</v>
      </c>
      <c r="CX734" s="136" t="s">
        <v>529</v>
      </c>
      <c r="CY734" s="136" t="s">
        <v>2314</v>
      </c>
      <c r="CZ734" s="138">
        <v>1031</v>
      </c>
      <c r="DB734" s="136" t="s">
        <v>729</v>
      </c>
      <c r="DC734" s="136" t="s">
        <v>730</v>
      </c>
      <c r="DD734" s="137">
        <v>17</v>
      </c>
      <c r="DE734" s="136" t="s">
        <v>529</v>
      </c>
      <c r="DF734" s="136" t="s">
        <v>2314</v>
      </c>
      <c r="DG734" s="144">
        <v>1031</v>
      </c>
      <c r="DI734" s="136" t="s">
        <v>2386</v>
      </c>
      <c r="DJ734" s="136" t="s">
        <v>817</v>
      </c>
      <c r="DK734" s="137">
        <v>10</v>
      </c>
      <c r="DL734" s="136" t="s">
        <v>437</v>
      </c>
      <c r="DM734" s="136" t="s">
        <v>1171</v>
      </c>
      <c r="DN734" s="144">
        <v>1351</v>
      </c>
    </row>
    <row r="735" spans="1:118" x14ac:dyDescent="0.25">
      <c r="A735" s="81" t="s">
        <v>751</v>
      </c>
      <c r="B735" s="81" t="s">
        <v>752</v>
      </c>
      <c r="C735" s="81">
        <v>24</v>
      </c>
      <c r="D735" s="81" t="s">
        <v>436</v>
      </c>
      <c r="E735" s="81" t="s">
        <v>1835</v>
      </c>
      <c r="F735" s="81">
        <v>1163</v>
      </c>
      <c r="H735" s="81" t="s">
        <v>747</v>
      </c>
      <c r="I735" s="81" t="s">
        <v>748</v>
      </c>
      <c r="J735" s="81">
        <v>12</v>
      </c>
      <c r="K735" s="81" t="s">
        <v>437</v>
      </c>
      <c r="L735" s="81" t="s">
        <v>1231</v>
      </c>
      <c r="M735" s="81">
        <v>1078</v>
      </c>
      <c r="O735" s="81" t="s">
        <v>747</v>
      </c>
      <c r="P735" s="81" t="s">
        <v>748</v>
      </c>
      <c r="Q735" s="81">
        <v>24</v>
      </c>
      <c r="R735" s="81" t="s">
        <v>1768</v>
      </c>
      <c r="S735" s="81" t="s">
        <v>1212</v>
      </c>
      <c r="T735" s="81">
        <v>1013</v>
      </c>
      <c r="V735" s="81" t="s">
        <v>873</v>
      </c>
      <c r="W735" s="81" t="s">
        <v>874</v>
      </c>
      <c r="X735" s="81">
        <v>8</v>
      </c>
      <c r="Y735" s="81" t="s">
        <v>529</v>
      </c>
      <c r="Z735" s="81" t="s">
        <v>1175</v>
      </c>
      <c r="AA735" s="81">
        <v>1027</v>
      </c>
      <c r="AC735" s="81" t="s">
        <v>757</v>
      </c>
      <c r="AD735" s="81" t="s">
        <v>758</v>
      </c>
      <c r="AE735" s="81">
        <v>12</v>
      </c>
      <c r="AF735" s="81" t="s">
        <v>529</v>
      </c>
      <c r="AG735" s="81" t="s">
        <v>1731</v>
      </c>
      <c r="AH735" s="81">
        <v>1221</v>
      </c>
      <c r="AJ735" s="81" t="s">
        <v>743</v>
      </c>
      <c r="AK735" s="81" t="s">
        <v>744</v>
      </c>
      <c r="AL735" s="81">
        <v>12</v>
      </c>
      <c r="AM735" s="81" t="s">
        <v>436</v>
      </c>
      <c r="AN735" s="81" t="s">
        <v>1144</v>
      </c>
      <c r="AO735" s="81">
        <v>1442</v>
      </c>
      <c r="AQ735" s="81" t="s">
        <v>875</v>
      </c>
      <c r="AR735" s="81" t="s">
        <v>876</v>
      </c>
      <c r="AS735" s="81">
        <v>4</v>
      </c>
      <c r="AT735" s="81" t="s">
        <v>436</v>
      </c>
      <c r="AU735" s="81" t="s">
        <v>1148</v>
      </c>
      <c r="AV735" s="81">
        <v>1091</v>
      </c>
      <c r="AX735" s="81" t="s">
        <v>906</v>
      </c>
      <c r="AY735" s="81" t="s">
        <v>907</v>
      </c>
      <c r="AZ735" s="81">
        <v>12</v>
      </c>
      <c r="BA735" s="81" t="s">
        <v>529</v>
      </c>
      <c r="BB735" s="81" t="s">
        <v>1128</v>
      </c>
      <c r="BC735" s="81">
        <v>1031</v>
      </c>
      <c r="BE735" s="81" t="s">
        <v>836</v>
      </c>
      <c r="BF735" s="81" t="s">
        <v>837</v>
      </c>
      <c r="BG735" s="81">
        <v>4</v>
      </c>
      <c r="BH735" s="81" t="s">
        <v>436</v>
      </c>
      <c r="BI735" s="81" t="s">
        <v>1927</v>
      </c>
      <c r="BJ735" s="81">
        <v>1228</v>
      </c>
      <c r="BL735" s="81" t="s">
        <v>873</v>
      </c>
      <c r="BM735" s="81" t="s">
        <v>874</v>
      </c>
      <c r="BN735" s="81">
        <v>2</v>
      </c>
      <c r="BO735" s="81" t="s">
        <v>529</v>
      </c>
      <c r="BP735" s="81" t="s">
        <v>1807</v>
      </c>
      <c r="BQ735" s="81">
        <v>1510</v>
      </c>
      <c r="BS735" s="81" t="s">
        <v>867</v>
      </c>
      <c r="BT735" s="81" t="s">
        <v>868</v>
      </c>
      <c r="BU735" s="81">
        <v>6</v>
      </c>
      <c r="BV735" s="81" t="s">
        <v>529</v>
      </c>
      <c r="BW735" s="81" t="s">
        <v>1756</v>
      </c>
      <c r="BX735" s="81">
        <v>1037</v>
      </c>
      <c r="BZ735" s="81" t="s">
        <v>2263</v>
      </c>
      <c r="CA735" s="81" t="s">
        <v>877</v>
      </c>
      <c r="CB735" s="81">
        <v>6</v>
      </c>
      <c r="CC735" s="81" t="s">
        <v>436</v>
      </c>
      <c r="CD735" s="81" t="s">
        <v>1123</v>
      </c>
      <c r="CE735" s="81">
        <v>1392</v>
      </c>
      <c r="CG735" s="81" t="s">
        <v>856</v>
      </c>
      <c r="CH735" s="81" t="s">
        <v>857</v>
      </c>
      <c r="CI735" s="81">
        <v>2</v>
      </c>
      <c r="CJ735" s="81" t="s">
        <v>436</v>
      </c>
      <c r="CK735" s="81" t="s">
        <v>566</v>
      </c>
      <c r="CL735" s="81">
        <v>1535</v>
      </c>
      <c r="CN735" s="81" t="s">
        <v>816</v>
      </c>
      <c r="CO735" s="81" t="s">
        <v>817</v>
      </c>
      <c r="CP735" s="81">
        <v>4</v>
      </c>
      <c r="CQ735" s="81" t="s">
        <v>436</v>
      </c>
      <c r="CR735" s="81" t="s">
        <v>1105</v>
      </c>
      <c r="CS735" s="81">
        <v>1186</v>
      </c>
      <c r="CU735" s="136" t="s">
        <v>2265</v>
      </c>
      <c r="CV735" s="136" t="s">
        <v>941</v>
      </c>
      <c r="CW735" s="137">
        <v>24</v>
      </c>
      <c r="CX735" s="136" t="s">
        <v>436</v>
      </c>
      <c r="CY735" s="136" t="s">
        <v>1834</v>
      </c>
      <c r="CZ735" s="138">
        <v>1163</v>
      </c>
      <c r="DB735" s="136" t="s">
        <v>1003</v>
      </c>
      <c r="DC735" s="136" t="s">
        <v>959</v>
      </c>
      <c r="DD735" s="137">
        <v>4</v>
      </c>
      <c r="DE735" s="136" t="s">
        <v>529</v>
      </c>
      <c r="DF735" s="136" t="s">
        <v>2190</v>
      </c>
      <c r="DG735" s="144">
        <v>1021</v>
      </c>
      <c r="DI735" s="136" t="s">
        <v>2386</v>
      </c>
      <c r="DJ735" s="136" t="s">
        <v>817</v>
      </c>
      <c r="DK735" s="137">
        <v>4</v>
      </c>
      <c r="DL735" s="136" t="s">
        <v>437</v>
      </c>
      <c r="DM735" s="136" t="s">
        <v>2408</v>
      </c>
      <c r="DN735" s="144">
        <v>1108</v>
      </c>
    </row>
    <row r="736" spans="1:118" x14ac:dyDescent="0.25">
      <c r="A736" s="81" t="s">
        <v>818</v>
      </c>
      <c r="B736" s="81" t="s">
        <v>819</v>
      </c>
      <c r="C736" s="81">
        <v>24</v>
      </c>
      <c r="D736" s="81" t="s">
        <v>436</v>
      </c>
      <c r="E736" s="81" t="s">
        <v>1835</v>
      </c>
      <c r="F736" s="81">
        <v>1163</v>
      </c>
      <c r="H736" s="81" t="s">
        <v>749</v>
      </c>
      <c r="I736" s="81" t="s">
        <v>750</v>
      </c>
      <c r="J736" s="81">
        <v>24</v>
      </c>
      <c r="K736" s="81" t="s">
        <v>437</v>
      </c>
      <c r="L736" s="81" t="s">
        <v>1231</v>
      </c>
      <c r="M736" s="81">
        <v>1078</v>
      </c>
      <c r="O736" s="81" t="s">
        <v>780</v>
      </c>
      <c r="P736" s="81" t="s">
        <v>781</v>
      </c>
      <c r="Q736" s="81">
        <v>24</v>
      </c>
      <c r="R736" s="81" t="s">
        <v>1768</v>
      </c>
      <c r="S736" s="81" t="s">
        <v>1212</v>
      </c>
      <c r="T736" s="81">
        <v>1013</v>
      </c>
      <c r="V736" s="81" t="s">
        <v>873</v>
      </c>
      <c r="W736" s="81" t="s">
        <v>874</v>
      </c>
      <c r="X736" s="81">
        <v>8</v>
      </c>
      <c r="Y736" s="81" t="s">
        <v>529</v>
      </c>
      <c r="Z736" s="81" t="s">
        <v>1139</v>
      </c>
      <c r="AA736" s="81">
        <v>1027</v>
      </c>
      <c r="AC736" s="81" t="s">
        <v>924</v>
      </c>
      <c r="AD736" s="81" t="s">
        <v>925</v>
      </c>
      <c r="AE736" s="81">
        <v>12</v>
      </c>
      <c r="AF736" s="81" t="s">
        <v>437</v>
      </c>
      <c r="AG736" s="81" t="s">
        <v>1184</v>
      </c>
      <c r="AH736" s="81">
        <v>1078</v>
      </c>
      <c r="AJ736" s="81" t="s">
        <v>2323</v>
      </c>
      <c r="AK736" s="81" t="s">
        <v>851</v>
      </c>
      <c r="AL736" s="81">
        <v>4</v>
      </c>
      <c r="AM736" s="81" t="s">
        <v>436</v>
      </c>
      <c r="AN736" s="81" t="s">
        <v>1144</v>
      </c>
      <c r="AO736" s="81">
        <v>1442</v>
      </c>
      <c r="AQ736" s="81" t="s">
        <v>880</v>
      </c>
      <c r="AR736" s="81" t="s">
        <v>881</v>
      </c>
      <c r="AS736" s="81">
        <v>6</v>
      </c>
      <c r="AT736" s="81" t="s">
        <v>436</v>
      </c>
      <c r="AU736" s="81" t="s">
        <v>1148</v>
      </c>
      <c r="AV736" s="81">
        <v>1091</v>
      </c>
      <c r="AX736" s="81" t="s">
        <v>906</v>
      </c>
      <c r="AY736" s="81" t="s">
        <v>907</v>
      </c>
      <c r="AZ736" s="81">
        <v>4</v>
      </c>
      <c r="BA736" s="81" t="s">
        <v>529</v>
      </c>
      <c r="BB736" s="81" t="s">
        <v>1169</v>
      </c>
      <c r="BC736" s="81">
        <v>1440</v>
      </c>
      <c r="BE736" s="81" t="s">
        <v>832</v>
      </c>
      <c r="BF736" s="81" t="s">
        <v>833</v>
      </c>
      <c r="BG736" s="81">
        <v>2</v>
      </c>
      <c r="BH736" s="81" t="s">
        <v>436</v>
      </c>
      <c r="BI736" s="81" t="s">
        <v>1114</v>
      </c>
      <c r="BJ736" s="81">
        <v>1011</v>
      </c>
      <c r="BL736" s="81" t="s">
        <v>834</v>
      </c>
      <c r="BM736" s="81" t="s">
        <v>835</v>
      </c>
      <c r="BN736" s="81">
        <v>1</v>
      </c>
      <c r="BO736" s="81" t="s">
        <v>529</v>
      </c>
      <c r="BP736" s="81" t="s">
        <v>1807</v>
      </c>
      <c r="BQ736" s="81">
        <v>1510</v>
      </c>
      <c r="BS736" s="81" t="s">
        <v>770</v>
      </c>
      <c r="BT736" s="81" t="s">
        <v>771</v>
      </c>
      <c r="BU736" s="81">
        <v>6</v>
      </c>
      <c r="BV736" s="81" t="s">
        <v>529</v>
      </c>
      <c r="BW736" s="81" t="s">
        <v>1169</v>
      </c>
      <c r="BX736" s="81">
        <v>1440</v>
      </c>
      <c r="BZ736" s="81" t="s">
        <v>871</v>
      </c>
      <c r="CA736" s="81" t="s">
        <v>872</v>
      </c>
      <c r="CB736" s="81">
        <v>6</v>
      </c>
      <c r="CC736" s="81" t="s">
        <v>436</v>
      </c>
      <c r="CD736" s="81" t="s">
        <v>1123</v>
      </c>
      <c r="CE736" s="81">
        <v>1392</v>
      </c>
      <c r="CG736" s="81" t="s">
        <v>802</v>
      </c>
      <c r="CH736" s="81" t="s">
        <v>803</v>
      </c>
      <c r="CI736" s="81">
        <v>4</v>
      </c>
      <c r="CJ736" s="81" t="s">
        <v>436</v>
      </c>
      <c r="CK736" s="81" t="s">
        <v>566</v>
      </c>
      <c r="CL736" s="81">
        <v>1535</v>
      </c>
      <c r="CN736" s="81" t="s">
        <v>930</v>
      </c>
      <c r="CO736" s="81" t="s">
        <v>931</v>
      </c>
      <c r="CP736" s="81">
        <v>4</v>
      </c>
      <c r="CQ736" s="81" t="s">
        <v>436</v>
      </c>
      <c r="CR736" s="81" t="s">
        <v>1145</v>
      </c>
      <c r="CS736" s="81">
        <v>1274</v>
      </c>
      <c r="CU736" s="136" t="s">
        <v>2262</v>
      </c>
      <c r="CV736" s="136" t="s">
        <v>870</v>
      </c>
      <c r="CW736" s="137">
        <v>24</v>
      </c>
      <c r="CX736" s="136" t="s">
        <v>436</v>
      </c>
      <c r="CY736" s="136" t="s">
        <v>1834</v>
      </c>
      <c r="CZ736" s="138">
        <v>1163</v>
      </c>
      <c r="DB736" s="136" t="s">
        <v>1846</v>
      </c>
      <c r="DC736" s="136" t="s">
        <v>1570</v>
      </c>
      <c r="DD736" s="137">
        <v>1</v>
      </c>
      <c r="DE736" s="136" t="s">
        <v>436</v>
      </c>
      <c r="DF736" s="136" t="s">
        <v>1877</v>
      </c>
      <c r="DG736" s="144">
        <v>1228</v>
      </c>
      <c r="DI736" s="136" t="s">
        <v>2386</v>
      </c>
      <c r="DJ736" s="136" t="s">
        <v>817</v>
      </c>
      <c r="DK736" s="137">
        <v>6</v>
      </c>
      <c r="DL736" s="136" t="s">
        <v>436</v>
      </c>
      <c r="DM736" s="136" t="s">
        <v>1105</v>
      </c>
      <c r="DN736" s="144">
        <v>1186</v>
      </c>
    </row>
    <row r="737" spans="1:118" x14ac:dyDescent="0.25">
      <c r="A737" s="81" t="s">
        <v>830</v>
      </c>
      <c r="B737" s="81" t="s">
        <v>831</v>
      </c>
      <c r="C737" s="81">
        <v>20</v>
      </c>
      <c r="D737" s="81" t="s">
        <v>436</v>
      </c>
      <c r="E737" s="81" t="s">
        <v>1835</v>
      </c>
      <c r="F737" s="81">
        <v>1163</v>
      </c>
      <c r="H737" s="81" t="s">
        <v>940</v>
      </c>
      <c r="I737" s="81" t="s">
        <v>941</v>
      </c>
      <c r="J737" s="81">
        <v>12</v>
      </c>
      <c r="K737" s="81" t="s">
        <v>437</v>
      </c>
      <c r="L737" s="81" t="s">
        <v>1231</v>
      </c>
      <c r="M737" s="81">
        <v>1078</v>
      </c>
      <c r="O737" s="81" t="s">
        <v>782</v>
      </c>
      <c r="P737" s="81" t="s">
        <v>783</v>
      </c>
      <c r="Q737" s="81">
        <v>24</v>
      </c>
      <c r="R737" s="81" t="s">
        <v>1768</v>
      </c>
      <c r="S737" s="81" t="s">
        <v>1212</v>
      </c>
      <c r="T737" s="81">
        <v>1013</v>
      </c>
      <c r="V737" s="81" t="s">
        <v>816</v>
      </c>
      <c r="W737" s="81" t="s">
        <v>817</v>
      </c>
      <c r="X737" s="81">
        <v>12</v>
      </c>
      <c r="Y737" s="81" t="s">
        <v>529</v>
      </c>
      <c r="Z737" s="81" t="s">
        <v>1139</v>
      </c>
      <c r="AA737" s="81">
        <v>1027</v>
      </c>
      <c r="AC737" s="81" t="s">
        <v>924</v>
      </c>
      <c r="AD737" s="81" t="s">
        <v>925</v>
      </c>
      <c r="AE737" s="81">
        <v>12</v>
      </c>
      <c r="AF737" s="81" t="s">
        <v>529</v>
      </c>
      <c r="AG737" s="81" t="s">
        <v>1150</v>
      </c>
      <c r="AH737" s="81">
        <v>1185</v>
      </c>
      <c r="AJ737" s="81" t="s">
        <v>899</v>
      </c>
      <c r="AK737" s="81" t="s">
        <v>900</v>
      </c>
      <c r="AL737" s="81">
        <v>4</v>
      </c>
      <c r="AM737" s="81" t="s">
        <v>436</v>
      </c>
      <c r="AN737" s="81" t="s">
        <v>1144</v>
      </c>
      <c r="AO737" s="81">
        <v>1442</v>
      </c>
      <c r="AQ737" s="81" t="s">
        <v>2269</v>
      </c>
      <c r="AR737" s="81" t="s">
        <v>767</v>
      </c>
      <c r="AS737" s="81">
        <v>4</v>
      </c>
      <c r="AT737" s="81" t="s">
        <v>436</v>
      </c>
      <c r="AU737" s="81" t="s">
        <v>1148</v>
      </c>
      <c r="AV737" s="81">
        <v>1091</v>
      </c>
      <c r="AX737" s="81" t="s">
        <v>906</v>
      </c>
      <c r="AY737" s="81" t="s">
        <v>907</v>
      </c>
      <c r="AZ737" s="81">
        <v>24</v>
      </c>
      <c r="BA737" s="81" t="s">
        <v>436</v>
      </c>
      <c r="BB737" s="81" t="s">
        <v>1124</v>
      </c>
      <c r="BC737" s="81">
        <v>1013</v>
      </c>
      <c r="BE737" s="81" t="s">
        <v>729</v>
      </c>
      <c r="BF737" s="81" t="s">
        <v>730</v>
      </c>
      <c r="BG737" s="81">
        <v>4</v>
      </c>
      <c r="BH737" s="81" t="s">
        <v>436</v>
      </c>
      <c r="BI737" s="81" t="s">
        <v>1114</v>
      </c>
      <c r="BJ737" s="81">
        <v>1011</v>
      </c>
      <c r="BL737" s="81" t="s">
        <v>842</v>
      </c>
      <c r="BM737" s="81" t="s">
        <v>843</v>
      </c>
      <c r="BN737" s="81">
        <v>1</v>
      </c>
      <c r="BO737" s="81" t="s">
        <v>529</v>
      </c>
      <c r="BP737" s="81" t="s">
        <v>1807</v>
      </c>
      <c r="BQ737" s="81">
        <v>1510</v>
      </c>
      <c r="BS737" s="81" t="s">
        <v>729</v>
      </c>
      <c r="BT737" s="81" t="s">
        <v>730</v>
      </c>
      <c r="BU737" s="81">
        <v>2</v>
      </c>
      <c r="BV737" s="81" t="s">
        <v>436</v>
      </c>
      <c r="BW737" s="81" t="s">
        <v>1140</v>
      </c>
      <c r="BX737" s="81">
        <v>1036</v>
      </c>
      <c r="BZ737" s="81" t="s">
        <v>847</v>
      </c>
      <c r="CA737" s="81" t="s">
        <v>848</v>
      </c>
      <c r="CB737" s="81">
        <v>24</v>
      </c>
      <c r="CC737" s="81" t="s">
        <v>436</v>
      </c>
      <c r="CD737" s="81" t="s">
        <v>1123</v>
      </c>
      <c r="CE737" s="81">
        <v>1392</v>
      </c>
      <c r="CG737" s="81" t="s">
        <v>847</v>
      </c>
      <c r="CH737" s="81" t="s">
        <v>848</v>
      </c>
      <c r="CI737" s="81">
        <v>6</v>
      </c>
      <c r="CJ737" s="81" t="s">
        <v>529</v>
      </c>
      <c r="CK737" s="81" t="s">
        <v>1700</v>
      </c>
      <c r="CL737" s="81">
        <v>1181</v>
      </c>
      <c r="CN737" s="81" t="s">
        <v>772</v>
      </c>
      <c r="CO737" s="81" t="s">
        <v>773</v>
      </c>
      <c r="CP737" s="81">
        <v>4</v>
      </c>
      <c r="CQ737" s="81" t="s">
        <v>436</v>
      </c>
      <c r="CR737" s="81" t="s">
        <v>1105</v>
      </c>
      <c r="CS737" s="81">
        <v>1186</v>
      </c>
      <c r="CU737" s="136" t="s">
        <v>1779</v>
      </c>
      <c r="CV737" s="136" t="s">
        <v>853</v>
      </c>
      <c r="CW737" s="137">
        <v>60</v>
      </c>
      <c r="CX737" s="136" t="s">
        <v>436</v>
      </c>
      <c r="CY737" s="136" t="s">
        <v>1834</v>
      </c>
      <c r="CZ737" s="138">
        <v>1163</v>
      </c>
      <c r="DB737" s="136" t="s">
        <v>1846</v>
      </c>
      <c r="DC737" s="136" t="s">
        <v>1570</v>
      </c>
      <c r="DD737" s="137">
        <v>1</v>
      </c>
      <c r="DE737" s="136" t="s">
        <v>529</v>
      </c>
      <c r="DF737" s="136" t="s">
        <v>2314</v>
      </c>
      <c r="DG737" s="144">
        <v>1031</v>
      </c>
      <c r="DI737" s="136" t="s">
        <v>2386</v>
      </c>
      <c r="DJ737" s="136" t="s">
        <v>817</v>
      </c>
      <c r="DK737" s="137">
        <v>4</v>
      </c>
      <c r="DL737" s="136" t="s">
        <v>529</v>
      </c>
      <c r="DM737" s="136" t="s">
        <v>1837</v>
      </c>
      <c r="DN737" s="144">
        <v>1510</v>
      </c>
    </row>
    <row r="738" spans="1:118" x14ac:dyDescent="0.25">
      <c r="A738" s="81" t="s">
        <v>849</v>
      </c>
      <c r="B738" s="81" t="s">
        <v>850</v>
      </c>
      <c r="C738" s="81">
        <v>60</v>
      </c>
      <c r="D738" s="81" t="s">
        <v>436</v>
      </c>
      <c r="E738" s="81" t="s">
        <v>1835</v>
      </c>
      <c r="F738" s="81">
        <v>1163</v>
      </c>
      <c r="H738" s="81" t="s">
        <v>2230</v>
      </c>
      <c r="I738" s="81" t="s">
        <v>866</v>
      </c>
      <c r="J738" s="81">
        <v>18</v>
      </c>
      <c r="K738" s="81" t="s">
        <v>437</v>
      </c>
      <c r="L738" s="81" t="s">
        <v>1231</v>
      </c>
      <c r="M738" s="81">
        <v>1078</v>
      </c>
      <c r="O738" s="81" t="s">
        <v>1060</v>
      </c>
      <c r="P738" s="81" t="s">
        <v>787</v>
      </c>
      <c r="Q738" s="81">
        <v>24</v>
      </c>
      <c r="R738" s="81" t="s">
        <v>1768</v>
      </c>
      <c r="S738" s="81" t="s">
        <v>1212</v>
      </c>
      <c r="T738" s="81">
        <v>1013</v>
      </c>
      <c r="V738" s="81" t="s">
        <v>727</v>
      </c>
      <c r="W738" s="81" t="s">
        <v>728</v>
      </c>
      <c r="X738" s="81">
        <v>4</v>
      </c>
      <c r="Y738" s="81" t="s">
        <v>529</v>
      </c>
      <c r="Z738" s="81" t="s">
        <v>1139</v>
      </c>
      <c r="AA738" s="81">
        <v>1027</v>
      </c>
      <c r="AC738" s="81" t="s">
        <v>1022</v>
      </c>
      <c r="AD738" s="81" t="s">
        <v>1023</v>
      </c>
      <c r="AE738" s="81">
        <v>2</v>
      </c>
      <c r="AF738" s="81" t="s">
        <v>529</v>
      </c>
      <c r="AG738" s="81" t="s">
        <v>1185</v>
      </c>
      <c r="AH738" s="81">
        <v>1101</v>
      </c>
      <c r="AJ738" s="81" t="s">
        <v>856</v>
      </c>
      <c r="AK738" s="81" t="s">
        <v>857</v>
      </c>
      <c r="AL738" s="81">
        <v>2</v>
      </c>
      <c r="AM738" s="81" t="s">
        <v>436</v>
      </c>
      <c r="AN738" s="81" t="s">
        <v>1144</v>
      </c>
      <c r="AO738" s="81">
        <v>1442</v>
      </c>
      <c r="AQ738" s="81" t="s">
        <v>768</v>
      </c>
      <c r="AR738" s="81" t="s">
        <v>769</v>
      </c>
      <c r="AS738" s="81">
        <v>12</v>
      </c>
      <c r="AT738" s="81" t="s">
        <v>436</v>
      </c>
      <c r="AU738" s="81" t="s">
        <v>1148</v>
      </c>
      <c r="AV738" s="81">
        <v>1091</v>
      </c>
      <c r="AX738" s="81" t="s">
        <v>906</v>
      </c>
      <c r="AY738" s="81" t="s">
        <v>907</v>
      </c>
      <c r="AZ738" s="81">
        <v>12</v>
      </c>
      <c r="BA738" s="81" t="s">
        <v>529</v>
      </c>
      <c r="BB738" s="81" t="s">
        <v>1175</v>
      </c>
      <c r="BC738" s="81">
        <v>1027</v>
      </c>
      <c r="BE738" s="81" t="s">
        <v>832</v>
      </c>
      <c r="BF738" s="81" t="s">
        <v>833</v>
      </c>
      <c r="BG738" s="81">
        <v>2</v>
      </c>
      <c r="BH738" s="81" t="s">
        <v>436</v>
      </c>
      <c r="BI738" s="81" t="s">
        <v>1114</v>
      </c>
      <c r="BJ738" s="81">
        <v>1011</v>
      </c>
      <c r="BL738" s="81" t="s">
        <v>864</v>
      </c>
      <c r="BM738" s="81" t="s">
        <v>865</v>
      </c>
      <c r="BN738" s="81">
        <v>3</v>
      </c>
      <c r="BO738" s="81" t="s">
        <v>529</v>
      </c>
      <c r="BP738" s="81" t="s">
        <v>1807</v>
      </c>
      <c r="BQ738" s="81">
        <v>1510</v>
      </c>
      <c r="BS738" s="81" t="s">
        <v>733</v>
      </c>
      <c r="BT738" s="81" t="s">
        <v>734</v>
      </c>
      <c r="BU738" s="81">
        <v>6</v>
      </c>
      <c r="BV738" s="81" t="s">
        <v>436</v>
      </c>
      <c r="BW738" s="81" t="s">
        <v>2053</v>
      </c>
      <c r="BX738" s="81">
        <v>1553</v>
      </c>
      <c r="BZ738" s="81" t="s">
        <v>878</v>
      </c>
      <c r="CA738" s="81" t="s">
        <v>879</v>
      </c>
      <c r="CB738" s="81">
        <v>6</v>
      </c>
      <c r="CC738" s="81" t="s">
        <v>436</v>
      </c>
      <c r="CD738" s="81" t="s">
        <v>1123</v>
      </c>
      <c r="CE738" s="81">
        <v>1392</v>
      </c>
      <c r="CG738" s="81" t="s">
        <v>772</v>
      </c>
      <c r="CH738" s="81" t="s">
        <v>773</v>
      </c>
      <c r="CI738" s="81">
        <v>10</v>
      </c>
      <c r="CJ738" s="81" t="s">
        <v>529</v>
      </c>
      <c r="CK738" s="81" t="s">
        <v>1700</v>
      </c>
      <c r="CL738" s="81">
        <v>1181</v>
      </c>
      <c r="CN738" s="81" t="s">
        <v>2268</v>
      </c>
      <c r="CO738" s="81" t="s">
        <v>1663</v>
      </c>
      <c r="CP738" s="81">
        <v>6</v>
      </c>
      <c r="CQ738" s="81" t="s">
        <v>436</v>
      </c>
      <c r="CR738" s="81" t="s">
        <v>1145</v>
      </c>
      <c r="CS738" s="81">
        <v>1274</v>
      </c>
      <c r="CU738" s="136" t="s">
        <v>2054</v>
      </c>
      <c r="CV738" s="136" t="s">
        <v>892</v>
      </c>
      <c r="CW738" s="137">
        <v>36</v>
      </c>
      <c r="CX738" s="136" t="s">
        <v>436</v>
      </c>
      <c r="CY738" s="136" t="s">
        <v>1834</v>
      </c>
      <c r="CZ738" s="138">
        <v>1163</v>
      </c>
      <c r="DB738" s="136" t="s">
        <v>731</v>
      </c>
      <c r="DC738" s="136" t="s">
        <v>732</v>
      </c>
      <c r="DD738" s="137">
        <v>6</v>
      </c>
      <c r="DE738" s="136" t="s">
        <v>436</v>
      </c>
      <c r="DF738" s="136" t="s">
        <v>1122</v>
      </c>
      <c r="DG738" s="144">
        <v>1213</v>
      </c>
      <c r="DI738" s="136" t="s">
        <v>2386</v>
      </c>
      <c r="DJ738" s="136" t="s">
        <v>817</v>
      </c>
      <c r="DK738" s="137">
        <v>72</v>
      </c>
      <c r="DL738" s="136" t="s">
        <v>2152</v>
      </c>
      <c r="DM738" s="136" t="s">
        <v>2364</v>
      </c>
      <c r="DN738" s="144">
        <v>1593</v>
      </c>
    </row>
    <row r="739" spans="1:118" x14ac:dyDescent="0.25">
      <c r="A739" s="81" t="s">
        <v>733</v>
      </c>
      <c r="B739" s="81" t="s">
        <v>734</v>
      </c>
      <c r="C739" s="81">
        <v>24</v>
      </c>
      <c r="D739" s="81" t="s">
        <v>436</v>
      </c>
      <c r="E739" s="81" t="s">
        <v>1835</v>
      </c>
      <c r="F739" s="81">
        <v>1163</v>
      </c>
      <c r="H739" s="81" t="s">
        <v>962</v>
      </c>
      <c r="I739" s="81" t="s">
        <v>2206</v>
      </c>
      <c r="J739" s="81">
        <v>12</v>
      </c>
      <c r="K739" s="81" t="s">
        <v>437</v>
      </c>
      <c r="L739" s="81" t="s">
        <v>1231</v>
      </c>
      <c r="M739" s="81">
        <v>1078</v>
      </c>
      <c r="O739" s="81" t="s">
        <v>852</v>
      </c>
      <c r="P739" s="81" t="s">
        <v>853</v>
      </c>
      <c r="Q739" s="81">
        <v>72</v>
      </c>
      <c r="R739" s="81" t="s">
        <v>1768</v>
      </c>
      <c r="S739" s="81" t="s">
        <v>1212</v>
      </c>
      <c r="T739" s="81">
        <v>1013</v>
      </c>
      <c r="V739" s="81" t="s">
        <v>727</v>
      </c>
      <c r="W739" s="81" t="s">
        <v>728</v>
      </c>
      <c r="X739" s="81">
        <v>4</v>
      </c>
      <c r="Y739" s="81" t="s">
        <v>529</v>
      </c>
      <c r="Z739" s="81" t="s">
        <v>1160</v>
      </c>
      <c r="AA739" s="81">
        <v>1027</v>
      </c>
      <c r="AC739" s="81" t="s">
        <v>810</v>
      </c>
      <c r="AD739" s="81" t="s">
        <v>811</v>
      </c>
      <c r="AE739" s="81">
        <v>6</v>
      </c>
      <c r="AF739" s="81" t="s">
        <v>529</v>
      </c>
      <c r="AG739" s="81" t="s">
        <v>1157</v>
      </c>
      <c r="AH739" s="81">
        <v>1399</v>
      </c>
      <c r="AJ739" s="81" t="s">
        <v>858</v>
      </c>
      <c r="AK739" s="81" t="s">
        <v>859</v>
      </c>
      <c r="AL739" s="81">
        <v>4</v>
      </c>
      <c r="AM739" s="81" t="s">
        <v>436</v>
      </c>
      <c r="AN739" s="81" t="s">
        <v>1144</v>
      </c>
      <c r="AO739" s="81">
        <v>1442</v>
      </c>
      <c r="AQ739" s="81" t="s">
        <v>873</v>
      </c>
      <c r="AR739" s="81" t="s">
        <v>874</v>
      </c>
      <c r="AS739" s="81">
        <v>6</v>
      </c>
      <c r="AT739" s="81" t="s">
        <v>436</v>
      </c>
      <c r="AU739" s="81" t="s">
        <v>1148</v>
      </c>
      <c r="AV739" s="81">
        <v>1091</v>
      </c>
      <c r="AX739" s="81" t="s">
        <v>906</v>
      </c>
      <c r="AY739" s="81" t="s">
        <v>907</v>
      </c>
      <c r="AZ739" s="81">
        <v>6</v>
      </c>
      <c r="BA739" s="81" t="s">
        <v>529</v>
      </c>
      <c r="BB739" s="81" t="s">
        <v>1157</v>
      </c>
      <c r="BC739" s="81">
        <v>1399</v>
      </c>
      <c r="BE739" s="81" t="s">
        <v>729</v>
      </c>
      <c r="BF739" s="81" t="s">
        <v>730</v>
      </c>
      <c r="BG739" s="81">
        <v>4</v>
      </c>
      <c r="BH739" s="81" t="s">
        <v>436</v>
      </c>
      <c r="BI739" s="81" t="s">
        <v>1114</v>
      </c>
      <c r="BJ739" s="81">
        <v>1011</v>
      </c>
      <c r="BL739" s="81" t="s">
        <v>862</v>
      </c>
      <c r="BM739" s="81" t="s">
        <v>863</v>
      </c>
      <c r="BN739" s="81">
        <v>2</v>
      </c>
      <c r="BO739" s="81" t="s">
        <v>436</v>
      </c>
      <c r="BP739" s="81" t="s">
        <v>1188</v>
      </c>
      <c r="BQ739" s="81">
        <v>1481</v>
      </c>
      <c r="BS739" s="81" t="s">
        <v>906</v>
      </c>
      <c r="BT739" s="81" t="s">
        <v>907</v>
      </c>
      <c r="BU739" s="81">
        <v>6</v>
      </c>
      <c r="BV739" s="81" t="s">
        <v>529</v>
      </c>
      <c r="BW739" s="81" t="s">
        <v>1169</v>
      </c>
      <c r="BX739" s="81">
        <v>1440</v>
      </c>
      <c r="BZ739" s="81" t="s">
        <v>860</v>
      </c>
      <c r="CA739" s="81" t="s">
        <v>861</v>
      </c>
      <c r="CB739" s="81">
        <v>24</v>
      </c>
      <c r="CC739" s="81" t="s">
        <v>436</v>
      </c>
      <c r="CD739" s="81" t="s">
        <v>1123</v>
      </c>
      <c r="CE739" s="81">
        <v>1392</v>
      </c>
      <c r="CG739" s="81" t="s">
        <v>816</v>
      </c>
      <c r="CH739" s="81" t="s">
        <v>817</v>
      </c>
      <c r="CI739" s="81">
        <v>24</v>
      </c>
      <c r="CJ739" s="81" t="s">
        <v>529</v>
      </c>
      <c r="CK739" s="81" t="s">
        <v>1700</v>
      </c>
      <c r="CL739" s="81">
        <v>1181</v>
      </c>
      <c r="CN739" s="81" t="s">
        <v>2268</v>
      </c>
      <c r="CO739" s="81" t="s">
        <v>1663</v>
      </c>
      <c r="CP739" s="81">
        <v>6</v>
      </c>
      <c r="CQ739" s="81" t="s">
        <v>436</v>
      </c>
      <c r="CR739" s="81" t="s">
        <v>1105</v>
      </c>
      <c r="CS739" s="81">
        <v>1186</v>
      </c>
      <c r="CU739" s="136" t="s">
        <v>745</v>
      </c>
      <c r="CV739" s="136" t="s">
        <v>746</v>
      </c>
      <c r="CW739" s="137">
        <v>36</v>
      </c>
      <c r="CX739" s="136" t="s">
        <v>436</v>
      </c>
      <c r="CY739" s="136" t="s">
        <v>1834</v>
      </c>
      <c r="CZ739" s="138">
        <v>1163</v>
      </c>
      <c r="DB739" s="136" t="s">
        <v>731</v>
      </c>
      <c r="DC739" s="136" t="s">
        <v>732</v>
      </c>
      <c r="DD739" s="137">
        <v>6</v>
      </c>
      <c r="DE739" s="136" t="s">
        <v>436</v>
      </c>
      <c r="DF739" s="136" t="s">
        <v>1159</v>
      </c>
      <c r="DG739" s="144">
        <v>1513</v>
      </c>
      <c r="DI739" s="136" t="s">
        <v>2386</v>
      </c>
      <c r="DJ739" s="136" t="s">
        <v>817</v>
      </c>
      <c r="DK739" s="137">
        <v>36</v>
      </c>
      <c r="DL739" s="136" t="s">
        <v>529</v>
      </c>
      <c r="DM739" s="136" t="s">
        <v>1100</v>
      </c>
      <c r="DN739" s="144">
        <v>1027</v>
      </c>
    </row>
    <row r="740" spans="1:118" x14ac:dyDescent="0.25">
      <c r="A740" s="81" t="s">
        <v>852</v>
      </c>
      <c r="B740" s="81" t="s">
        <v>853</v>
      </c>
      <c r="C740" s="81">
        <v>72</v>
      </c>
      <c r="D740" s="81" t="s">
        <v>436</v>
      </c>
      <c r="E740" s="81" t="s">
        <v>1835</v>
      </c>
      <c r="F740" s="81">
        <v>1163</v>
      </c>
      <c r="H740" s="81" t="s">
        <v>847</v>
      </c>
      <c r="I740" s="81" t="s">
        <v>848</v>
      </c>
      <c r="J740" s="81">
        <v>18</v>
      </c>
      <c r="K740" s="81" t="s">
        <v>437</v>
      </c>
      <c r="L740" s="81" t="s">
        <v>1231</v>
      </c>
      <c r="M740" s="81">
        <v>1078</v>
      </c>
      <c r="O740" s="81" t="s">
        <v>1041</v>
      </c>
      <c r="P740" s="81" t="s">
        <v>1042</v>
      </c>
      <c r="Q740" s="81">
        <v>24</v>
      </c>
      <c r="R740" s="81" t="s">
        <v>1768</v>
      </c>
      <c r="S740" s="81" t="s">
        <v>1212</v>
      </c>
      <c r="T740" s="81">
        <v>1013</v>
      </c>
      <c r="V740" s="81" t="s">
        <v>770</v>
      </c>
      <c r="W740" s="81" t="s">
        <v>771</v>
      </c>
      <c r="X740" s="81">
        <v>8</v>
      </c>
      <c r="Y740" s="81" t="s">
        <v>529</v>
      </c>
      <c r="Z740" s="81" t="s">
        <v>1175</v>
      </c>
      <c r="AA740" s="81">
        <v>1027</v>
      </c>
      <c r="AC740" s="81" t="s">
        <v>757</v>
      </c>
      <c r="AD740" s="81" t="s">
        <v>758</v>
      </c>
      <c r="AE740" s="81">
        <v>12</v>
      </c>
      <c r="AF740" s="81" t="s">
        <v>436</v>
      </c>
      <c r="AG740" s="81" t="s">
        <v>1148</v>
      </c>
      <c r="AH740" s="81">
        <v>1091</v>
      </c>
      <c r="AJ740" s="81" t="s">
        <v>836</v>
      </c>
      <c r="AK740" s="81" t="s">
        <v>837</v>
      </c>
      <c r="AL740" s="81">
        <v>4</v>
      </c>
      <c r="AM740" s="81" t="s">
        <v>436</v>
      </c>
      <c r="AN740" s="81" t="s">
        <v>1144</v>
      </c>
      <c r="AO740" s="81">
        <v>1442</v>
      </c>
      <c r="AQ740" s="81" t="s">
        <v>906</v>
      </c>
      <c r="AR740" s="81" t="s">
        <v>907</v>
      </c>
      <c r="AS740" s="81">
        <v>10</v>
      </c>
      <c r="AT740" s="81" t="s">
        <v>436</v>
      </c>
      <c r="AU740" s="81" t="s">
        <v>1148</v>
      </c>
      <c r="AV740" s="81">
        <v>1091</v>
      </c>
      <c r="AX740" s="81" t="s">
        <v>906</v>
      </c>
      <c r="AY740" s="81" t="s">
        <v>907</v>
      </c>
      <c r="AZ740" s="81">
        <v>72</v>
      </c>
      <c r="BA740" s="81" t="s">
        <v>1173</v>
      </c>
      <c r="BB740" s="81" t="s">
        <v>1174</v>
      </c>
      <c r="BC740" s="81">
        <v>0</v>
      </c>
      <c r="BE740" s="81" t="s">
        <v>930</v>
      </c>
      <c r="BF740" s="81" t="s">
        <v>931</v>
      </c>
      <c r="BG740" s="81">
        <v>8</v>
      </c>
      <c r="BH740" s="81" t="s">
        <v>436</v>
      </c>
      <c r="BI740" s="81" t="s">
        <v>1123</v>
      </c>
      <c r="BJ740" s="81">
        <v>1392</v>
      </c>
      <c r="BL740" s="81" t="s">
        <v>755</v>
      </c>
      <c r="BM740" s="81" t="s">
        <v>756</v>
      </c>
      <c r="BN740" s="81">
        <v>12</v>
      </c>
      <c r="BO740" s="81" t="s">
        <v>436</v>
      </c>
      <c r="BP740" s="81" t="s">
        <v>1148</v>
      </c>
      <c r="BQ740" s="81">
        <v>1091</v>
      </c>
      <c r="BS740" s="81" t="s">
        <v>772</v>
      </c>
      <c r="BT740" s="81" t="s">
        <v>773</v>
      </c>
      <c r="BU740" s="81">
        <v>6</v>
      </c>
      <c r="BV740" s="81" t="s">
        <v>529</v>
      </c>
      <c r="BW740" s="81" t="s">
        <v>1112</v>
      </c>
      <c r="BX740" s="81">
        <v>1039</v>
      </c>
      <c r="BZ740" s="81" t="s">
        <v>867</v>
      </c>
      <c r="CA740" s="81" t="s">
        <v>868</v>
      </c>
      <c r="CB740" s="81">
        <v>16</v>
      </c>
      <c r="CC740" s="81" t="s">
        <v>436</v>
      </c>
      <c r="CD740" s="81" t="s">
        <v>1123</v>
      </c>
      <c r="CE740" s="81">
        <v>1392</v>
      </c>
      <c r="CG740" s="81" t="s">
        <v>864</v>
      </c>
      <c r="CH740" s="81" t="s">
        <v>865</v>
      </c>
      <c r="CI740" s="81">
        <v>8</v>
      </c>
      <c r="CJ740" s="81" t="s">
        <v>529</v>
      </c>
      <c r="CK740" s="81" t="s">
        <v>1700</v>
      </c>
      <c r="CL740" s="81">
        <v>1181</v>
      </c>
      <c r="CN740" s="81" t="s">
        <v>904</v>
      </c>
      <c r="CO740" s="81" t="s">
        <v>905</v>
      </c>
      <c r="CP740" s="81">
        <v>1</v>
      </c>
      <c r="CQ740" s="81" t="s">
        <v>436</v>
      </c>
      <c r="CR740" s="81" t="s">
        <v>1105</v>
      </c>
      <c r="CS740" s="81">
        <v>1186</v>
      </c>
      <c r="CU740" s="136" t="s">
        <v>747</v>
      </c>
      <c r="CV740" s="136" t="s">
        <v>748</v>
      </c>
      <c r="CW740" s="137">
        <v>36</v>
      </c>
      <c r="CX740" s="136" t="s">
        <v>436</v>
      </c>
      <c r="CY740" s="136" t="s">
        <v>1834</v>
      </c>
      <c r="CZ740" s="138">
        <v>1163</v>
      </c>
      <c r="DB740" s="136" t="s">
        <v>1043</v>
      </c>
      <c r="DC740" s="136" t="s">
        <v>825</v>
      </c>
      <c r="DD740" s="137">
        <v>24</v>
      </c>
      <c r="DE740" s="136" t="s">
        <v>529</v>
      </c>
      <c r="DF740" s="136" t="s">
        <v>1150</v>
      </c>
      <c r="DG740" s="144">
        <v>1185</v>
      </c>
      <c r="DI740" s="136" t="s">
        <v>2388</v>
      </c>
      <c r="DJ740" s="136" t="s">
        <v>865</v>
      </c>
      <c r="DK740" s="137">
        <v>24</v>
      </c>
      <c r="DL740" s="136" t="s">
        <v>1173</v>
      </c>
      <c r="DM740" s="136" t="s">
        <v>2316</v>
      </c>
      <c r="DN740" s="144">
        <v>0</v>
      </c>
    </row>
    <row r="741" spans="1:118" x14ac:dyDescent="0.25">
      <c r="A741" s="81" t="s">
        <v>1929</v>
      </c>
      <c r="B741" s="81" t="s">
        <v>993</v>
      </c>
      <c r="C741" s="81">
        <v>17</v>
      </c>
      <c r="D741" s="81" t="s">
        <v>436</v>
      </c>
      <c r="E741" s="81" t="s">
        <v>1835</v>
      </c>
      <c r="F741" s="81">
        <v>1163</v>
      </c>
      <c r="H741" s="81" t="s">
        <v>869</v>
      </c>
      <c r="I741" s="81" t="s">
        <v>870</v>
      </c>
      <c r="J741" s="81">
        <v>12</v>
      </c>
      <c r="K741" s="81" t="s">
        <v>437</v>
      </c>
      <c r="L741" s="81" t="s">
        <v>1231</v>
      </c>
      <c r="M741" s="81">
        <v>1078</v>
      </c>
      <c r="O741" s="81" t="s">
        <v>822</v>
      </c>
      <c r="P741" s="81" t="s">
        <v>823</v>
      </c>
      <c r="Q741" s="81">
        <v>12</v>
      </c>
      <c r="R741" s="81" t="s">
        <v>1768</v>
      </c>
      <c r="S741" s="81" t="s">
        <v>1212</v>
      </c>
      <c r="T741" s="81">
        <v>1013</v>
      </c>
      <c r="V741" s="81" t="s">
        <v>873</v>
      </c>
      <c r="W741" s="81" t="s">
        <v>874</v>
      </c>
      <c r="X741" s="81">
        <v>12</v>
      </c>
      <c r="Y741" s="81" t="s">
        <v>529</v>
      </c>
      <c r="Z741" s="81" t="s">
        <v>1139</v>
      </c>
      <c r="AA741" s="81">
        <v>1027</v>
      </c>
      <c r="AC741" s="81" t="s">
        <v>768</v>
      </c>
      <c r="AD741" s="81" t="s">
        <v>769</v>
      </c>
      <c r="AE741" s="81">
        <v>2</v>
      </c>
      <c r="AF741" s="81" t="s">
        <v>436</v>
      </c>
      <c r="AG741" s="81" t="s">
        <v>1188</v>
      </c>
      <c r="AH741" s="81">
        <v>1481</v>
      </c>
      <c r="AJ741" s="81" t="s">
        <v>802</v>
      </c>
      <c r="AK741" s="81" t="s">
        <v>803</v>
      </c>
      <c r="AL741" s="81">
        <v>2</v>
      </c>
      <c r="AM741" s="81" t="s">
        <v>436</v>
      </c>
      <c r="AN741" s="81" t="s">
        <v>1144</v>
      </c>
      <c r="AO741" s="81">
        <v>1442</v>
      </c>
      <c r="AQ741" s="81" t="s">
        <v>820</v>
      </c>
      <c r="AR741" s="81" t="s">
        <v>821</v>
      </c>
      <c r="AS741" s="81">
        <v>12</v>
      </c>
      <c r="AT741" s="81" t="s">
        <v>436</v>
      </c>
      <c r="AU741" s="81" t="s">
        <v>1148</v>
      </c>
      <c r="AV741" s="81">
        <v>1091</v>
      </c>
      <c r="AX741" s="81" t="s">
        <v>1052</v>
      </c>
      <c r="AY741" s="81" t="s">
        <v>1053</v>
      </c>
      <c r="AZ741" s="81">
        <v>1</v>
      </c>
      <c r="BA741" s="81" t="s">
        <v>436</v>
      </c>
      <c r="BB741" s="81" t="s">
        <v>2072</v>
      </c>
      <c r="BC741" s="81">
        <v>1562</v>
      </c>
      <c r="BE741" s="81" t="s">
        <v>940</v>
      </c>
      <c r="BF741" s="81" t="s">
        <v>941</v>
      </c>
      <c r="BG741" s="81">
        <v>12</v>
      </c>
      <c r="BH741" s="81" t="s">
        <v>436</v>
      </c>
      <c r="BI741" s="81" t="s">
        <v>1123</v>
      </c>
      <c r="BJ741" s="81">
        <v>1392</v>
      </c>
      <c r="BL741" s="81" t="s">
        <v>820</v>
      </c>
      <c r="BM741" s="81" t="s">
        <v>821</v>
      </c>
      <c r="BN741" s="81">
        <v>4</v>
      </c>
      <c r="BO741" s="81" t="s">
        <v>529</v>
      </c>
      <c r="BP741" s="81" t="s">
        <v>1131</v>
      </c>
      <c r="BQ741" s="81">
        <v>1509</v>
      </c>
      <c r="BS741" s="81" t="s">
        <v>772</v>
      </c>
      <c r="BT741" s="81" t="s">
        <v>773</v>
      </c>
      <c r="BU741" s="81">
        <v>6</v>
      </c>
      <c r="BV741" s="81" t="s">
        <v>436</v>
      </c>
      <c r="BW741" s="81" t="s">
        <v>2053</v>
      </c>
      <c r="BX741" s="81">
        <v>1553</v>
      </c>
      <c r="BZ741" s="81" t="s">
        <v>862</v>
      </c>
      <c r="CA741" s="81" t="s">
        <v>863</v>
      </c>
      <c r="CB741" s="81">
        <v>12</v>
      </c>
      <c r="CC741" s="81" t="s">
        <v>436</v>
      </c>
      <c r="CD741" s="81" t="s">
        <v>1123</v>
      </c>
      <c r="CE741" s="81">
        <v>1392</v>
      </c>
      <c r="CG741" s="81" t="s">
        <v>729</v>
      </c>
      <c r="CH741" s="81" t="s">
        <v>730</v>
      </c>
      <c r="CI741" s="81">
        <v>6</v>
      </c>
      <c r="CJ741" s="81" t="s">
        <v>529</v>
      </c>
      <c r="CK741" s="81" t="s">
        <v>1700</v>
      </c>
      <c r="CL741" s="81">
        <v>1181</v>
      </c>
      <c r="CN741" s="81" t="s">
        <v>838</v>
      </c>
      <c r="CO741" s="81" t="s">
        <v>839</v>
      </c>
      <c r="CP741" s="81">
        <v>1</v>
      </c>
      <c r="CQ741" s="81" t="s">
        <v>436</v>
      </c>
      <c r="CR741" s="81" t="s">
        <v>1105</v>
      </c>
      <c r="CS741" s="81">
        <v>1186</v>
      </c>
      <c r="CU741" s="136" t="s">
        <v>1931</v>
      </c>
      <c r="CV741" s="136" t="s">
        <v>909</v>
      </c>
      <c r="CW741" s="137">
        <v>36</v>
      </c>
      <c r="CX741" s="136" t="s">
        <v>436</v>
      </c>
      <c r="CY741" s="136" t="s">
        <v>1834</v>
      </c>
      <c r="CZ741" s="138">
        <v>1163</v>
      </c>
      <c r="DB741" s="136" t="s">
        <v>1043</v>
      </c>
      <c r="DC741" s="136" t="s">
        <v>825</v>
      </c>
      <c r="DD741" s="137">
        <v>12</v>
      </c>
      <c r="DE741" s="136" t="s">
        <v>529</v>
      </c>
      <c r="DF741" s="136" t="s">
        <v>2314</v>
      </c>
      <c r="DG741" s="144">
        <v>1031</v>
      </c>
      <c r="DI741" s="136" t="s">
        <v>2388</v>
      </c>
      <c r="DJ741" s="136" t="s">
        <v>865</v>
      </c>
      <c r="DK741" s="137">
        <v>4</v>
      </c>
      <c r="DL741" s="136" t="s">
        <v>529</v>
      </c>
      <c r="DM741" s="136" t="s">
        <v>1130</v>
      </c>
      <c r="DN741" s="144">
        <v>1125</v>
      </c>
    </row>
    <row r="742" spans="1:118" x14ac:dyDescent="0.25">
      <c r="A742" s="81" t="s">
        <v>924</v>
      </c>
      <c r="B742" s="81" t="s">
        <v>925</v>
      </c>
      <c r="C742" s="81">
        <v>72</v>
      </c>
      <c r="D742" s="81" t="s">
        <v>436</v>
      </c>
      <c r="E742" s="81" t="s">
        <v>1835</v>
      </c>
      <c r="F742" s="81">
        <v>1163</v>
      </c>
      <c r="H742" s="81" t="s">
        <v>979</v>
      </c>
      <c r="I742" s="81" t="s">
        <v>980</v>
      </c>
      <c r="J742" s="81">
        <v>12</v>
      </c>
      <c r="K742" s="81" t="s">
        <v>437</v>
      </c>
      <c r="L742" s="81" t="s">
        <v>1231</v>
      </c>
      <c r="M742" s="81">
        <v>1078</v>
      </c>
      <c r="O742" s="81" t="s">
        <v>956</v>
      </c>
      <c r="P742" s="81" t="s">
        <v>957</v>
      </c>
      <c r="Q742" s="81">
        <v>2</v>
      </c>
      <c r="R742" s="81" t="s">
        <v>1768</v>
      </c>
      <c r="S742" s="81" t="s">
        <v>1212</v>
      </c>
      <c r="T742" s="81">
        <v>1013</v>
      </c>
      <c r="V742" s="81" t="s">
        <v>816</v>
      </c>
      <c r="W742" s="81" t="s">
        <v>817</v>
      </c>
      <c r="X742" s="81">
        <v>20</v>
      </c>
      <c r="Y742" s="81" t="s">
        <v>529</v>
      </c>
      <c r="Z742" s="81" t="s">
        <v>1175</v>
      </c>
      <c r="AA742" s="81">
        <v>1027</v>
      </c>
      <c r="AC742" s="81" t="s">
        <v>924</v>
      </c>
      <c r="AD742" s="81" t="s">
        <v>925</v>
      </c>
      <c r="AE742" s="81">
        <v>12</v>
      </c>
      <c r="AF742" s="81" t="s">
        <v>436</v>
      </c>
      <c r="AG742" s="81" t="s">
        <v>1696</v>
      </c>
      <c r="AH742" s="81">
        <v>1390</v>
      </c>
      <c r="AJ742" s="81" t="s">
        <v>765</v>
      </c>
      <c r="AK742" s="81" t="s">
        <v>766</v>
      </c>
      <c r="AL742" s="81">
        <v>4</v>
      </c>
      <c r="AM742" s="81" t="s">
        <v>436</v>
      </c>
      <c r="AN742" s="81" t="s">
        <v>1122</v>
      </c>
      <c r="AO742" s="81">
        <v>1213</v>
      </c>
      <c r="AQ742" s="81" t="s">
        <v>743</v>
      </c>
      <c r="AR742" s="81" t="s">
        <v>744</v>
      </c>
      <c r="AS742" s="81">
        <v>12</v>
      </c>
      <c r="AT742" s="81" t="s">
        <v>436</v>
      </c>
      <c r="AU742" s="81" t="s">
        <v>1148</v>
      </c>
      <c r="AV742" s="81">
        <v>1091</v>
      </c>
      <c r="AX742" s="81" t="s">
        <v>2269</v>
      </c>
      <c r="AY742" s="81" t="s">
        <v>767</v>
      </c>
      <c r="AZ742" s="81">
        <v>6</v>
      </c>
      <c r="BA742" s="81" t="s">
        <v>436</v>
      </c>
      <c r="BB742" s="81" t="s">
        <v>2072</v>
      </c>
      <c r="BC742" s="81">
        <v>1562</v>
      </c>
      <c r="BE742" s="81" t="s">
        <v>820</v>
      </c>
      <c r="BF742" s="81" t="s">
        <v>821</v>
      </c>
      <c r="BG742" s="81">
        <v>4</v>
      </c>
      <c r="BH742" s="81" t="s">
        <v>436</v>
      </c>
      <c r="BI742" s="81" t="s">
        <v>1123</v>
      </c>
      <c r="BJ742" s="81">
        <v>1392</v>
      </c>
      <c r="BL742" s="81" t="s">
        <v>812</v>
      </c>
      <c r="BM742" s="81" t="s">
        <v>813</v>
      </c>
      <c r="BN742" s="81">
        <v>4</v>
      </c>
      <c r="BO742" s="81" t="s">
        <v>437</v>
      </c>
      <c r="BP742" s="81" t="s">
        <v>1187</v>
      </c>
      <c r="BQ742" s="81">
        <v>1003</v>
      </c>
      <c r="BS742" s="81" t="s">
        <v>906</v>
      </c>
      <c r="BT742" s="81" t="s">
        <v>907</v>
      </c>
      <c r="BU742" s="81">
        <v>6</v>
      </c>
      <c r="BV742" s="81" t="s">
        <v>529</v>
      </c>
      <c r="BW742" s="81" t="s">
        <v>1112</v>
      </c>
      <c r="BX742" s="81">
        <v>1039</v>
      </c>
      <c r="BZ742" s="81" t="s">
        <v>954</v>
      </c>
      <c r="CA742" s="81" t="s">
        <v>955</v>
      </c>
      <c r="CB742" s="81">
        <v>4</v>
      </c>
      <c r="CC742" s="81" t="s">
        <v>436</v>
      </c>
      <c r="CD742" s="81" t="s">
        <v>1123</v>
      </c>
      <c r="CE742" s="81">
        <v>1392</v>
      </c>
      <c r="CG742" s="81" t="s">
        <v>852</v>
      </c>
      <c r="CH742" s="81" t="s">
        <v>853</v>
      </c>
      <c r="CI742" s="81">
        <v>12</v>
      </c>
      <c r="CJ742" s="81" t="s">
        <v>529</v>
      </c>
      <c r="CK742" s="81" t="s">
        <v>1700</v>
      </c>
      <c r="CL742" s="81">
        <v>1181</v>
      </c>
      <c r="CN742" s="81" t="s">
        <v>1778</v>
      </c>
      <c r="CO742" s="81" t="s">
        <v>758</v>
      </c>
      <c r="CP742" s="81">
        <v>12</v>
      </c>
      <c r="CQ742" s="81" t="s">
        <v>436</v>
      </c>
      <c r="CR742" s="81" t="s">
        <v>1145</v>
      </c>
      <c r="CS742" s="81">
        <v>1274</v>
      </c>
      <c r="CU742" s="136" t="s">
        <v>2231</v>
      </c>
      <c r="CV742" s="136" t="s">
        <v>2274</v>
      </c>
      <c r="CW742" s="137">
        <v>6</v>
      </c>
      <c r="CX742" s="136" t="s">
        <v>436</v>
      </c>
      <c r="CY742" s="136" t="s">
        <v>1834</v>
      </c>
      <c r="CZ742" s="138">
        <v>1163</v>
      </c>
      <c r="DB742" s="136" t="s">
        <v>1043</v>
      </c>
      <c r="DC742" s="136" t="s">
        <v>825</v>
      </c>
      <c r="DD742" s="137">
        <v>12</v>
      </c>
      <c r="DE742" s="136" t="s">
        <v>436</v>
      </c>
      <c r="DF742" s="136" t="s">
        <v>1177</v>
      </c>
      <c r="DG742" s="144">
        <v>1045</v>
      </c>
      <c r="DI742" s="136" t="s">
        <v>2388</v>
      </c>
      <c r="DJ742" s="136" t="s">
        <v>865</v>
      </c>
      <c r="DK742" s="137">
        <v>2</v>
      </c>
      <c r="DL742" s="136" t="s">
        <v>529</v>
      </c>
      <c r="DM742" s="136" t="s">
        <v>1133</v>
      </c>
      <c r="DN742" s="144">
        <v>1023</v>
      </c>
    </row>
    <row r="743" spans="1:118" x14ac:dyDescent="0.25">
      <c r="A743" s="81" t="s">
        <v>1931</v>
      </c>
      <c r="B743" s="81" t="s">
        <v>909</v>
      </c>
      <c r="C743" s="81">
        <v>1</v>
      </c>
      <c r="D743" s="81" t="s">
        <v>436</v>
      </c>
      <c r="E743" s="81" t="s">
        <v>1835</v>
      </c>
      <c r="F743" s="81">
        <v>1163</v>
      </c>
      <c r="H743" s="81" t="s">
        <v>745</v>
      </c>
      <c r="I743" s="81" t="s">
        <v>746</v>
      </c>
      <c r="J743" s="81">
        <v>12</v>
      </c>
      <c r="K743" s="81" t="s">
        <v>437</v>
      </c>
      <c r="L743" s="81" t="s">
        <v>1231</v>
      </c>
      <c r="M743" s="81">
        <v>1078</v>
      </c>
      <c r="O743" s="81" t="s">
        <v>2320</v>
      </c>
      <c r="P743" s="81" t="s">
        <v>1059</v>
      </c>
      <c r="Q743" s="81">
        <v>24</v>
      </c>
      <c r="R743" s="81" t="s">
        <v>1768</v>
      </c>
      <c r="S743" s="81" t="s">
        <v>1212</v>
      </c>
      <c r="T743" s="81">
        <v>1013</v>
      </c>
      <c r="V743" s="81" t="s">
        <v>729</v>
      </c>
      <c r="W743" s="81" t="s">
        <v>730</v>
      </c>
      <c r="X743" s="81">
        <v>4</v>
      </c>
      <c r="Y743" s="81" t="s">
        <v>529</v>
      </c>
      <c r="Z743" s="81" t="s">
        <v>1139</v>
      </c>
      <c r="AA743" s="81">
        <v>1027</v>
      </c>
      <c r="AC743" s="81" t="s">
        <v>847</v>
      </c>
      <c r="AD743" s="81" t="s">
        <v>848</v>
      </c>
      <c r="AE743" s="81">
        <v>6</v>
      </c>
      <c r="AF743" s="81" t="s">
        <v>529</v>
      </c>
      <c r="AG743" s="81" t="s">
        <v>1128</v>
      </c>
      <c r="AH743" s="81">
        <v>1031</v>
      </c>
      <c r="AJ743" s="81" t="s">
        <v>733</v>
      </c>
      <c r="AK743" s="81" t="s">
        <v>734</v>
      </c>
      <c r="AL743" s="81">
        <v>6</v>
      </c>
      <c r="AM743" s="81" t="s">
        <v>436</v>
      </c>
      <c r="AN743" s="81" t="s">
        <v>1122</v>
      </c>
      <c r="AO743" s="81">
        <v>1213</v>
      </c>
      <c r="AQ743" s="81" t="s">
        <v>914</v>
      </c>
      <c r="AR743" s="81" t="s">
        <v>915</v>
      </c>
      <c r="AS743" s="81">
        <v>3</v>
      </c>
      <c r="AT743" s="81" t="s">
        <v>529</v>
      </c>
      <c r="AU743" s="81" t="s">
        <v>1833</v>
      </c>
      <c r="AV743" s="81">
        <v>1023</v>
      </c>
      <c r="AX743" s="81" t="s">
        <v>2269</v>
      </c>
      <c r="AY743" s="81" t="s">
        <v>767</v>
      </c>
      <c r="AZ743" s="81">
        <v>12</v>
      </c>
      <c r="BA743" s="81" t="s">
        <v>529</v>
      </c>
      <c r="BB743" s="81" t="s">
        <v>1756</v>
      </c>
      <c r="BC743" s="81">
        <v>1037</v>
      </c>
      <c r="BE743" s="81" t="s">
        <v>891</v>
      </c>
      <c r="BF743" s="81" t="s">
        <v>892</v>
      </c>
      <c r="BG743" s="81">
        <v>12</v>
      </c>
      <c r="BH743" s="81" t="s">
        <v>436</v>
      </c>
      <c r="BI743" s="81" t="s">
        <v>1123</v>
      </c>
      <c r="BJ743" s="81">
        <v>1392</v>
      </c>
      <c r="BL743" s="81" t="s">
        <v>889</v>
      </c>
      <c r="BM743" s="81" t="s">
        <v>890</v>
      </c>
      <c r="BN743" s="81">
        <v>2</v>
      </c>
      <c r="BO743" s="81" t="s">
        <v>529</v>
      </c>
      <c r="BP743" s="81" t="s">
        <v>1154</v>
      </c>
      <c r="BQ743" s="81">
        <v>1439</v>
      </c>
      <c r="BS743" s="81" t="s">
        <v>727</v>
      </c>
      <c r="BT743" s="81" t="s">
        <v>728</v>
      </c>
      <c r="BU743" s="81">
        <v>4</v>
      </c>
      <c r="BV743" s="81" t="s">
        <v>437</v>
      </c>
      <c r="BW743" s="81" t="s">
        <v>2193</v>
      </c>
      <c r="BX743" s="81">
        <v>1581</v>
      </c>
      <c r="BZ743" s="81" t="s">
        <v>880</v>
      </c>
      <c r="CA743" s="81" t="s">
        <v>881</v>
      </c>
      <c r="CB743" s="81">
        <v>6</v>
      </c>
      <c r="CC743" s="81" t="s">
        <v>436</v>
      </c>
      <c r="CD743" s="81" t="s">
        <v>1123</v>
      </c>
      <c r="CE743" s="81">
        <v>1392</v>
      </c>
      <c r="CG743" s="81" t="s">
        <v>745</v>
      </c>
      <c r="CH743" s="81" t="s">
        <v>746</v>
      </c>
      <c r="CI743" s="81">
        <v>24</v>
      </c>
      <c r="CJ743" s="81" t="s">
        <v>529</v>
      </c>
      <c r="CK743" s="81" t="s">
        <v>1700</v>
      </c>
      <c r="CL743" s="81">
        <v>1181</v>
      </c>
      <c r="CN743" s="81" t="s">
        <v>1778</v>
      </c>
      <c r="CO743" s="81" t="s">
        <v>758</v>
      </c>
      <c r="CP743" s="81">
        <v>12</v>
      </c>
      <c r="CQ743" s="81" t="s">
        <v>436</v>
      </c>
      <c r="CR743" s="81" t="s">
        <v>1105</v>
      </c>
      <c r="CS743" s="81">
        <v>1186</v>
      </c>
      <c r="CU743" s="136" t="s">
        <v>988</v>
      </c>
      <c r="CV743" s="136" t="s">
        <v>750</v>
      </c>
      <c r="CW743" s="137">
        <v>48</v>
      </c>
      <c r="CX743" s="136" t="s">
        <v>436</v>
      </c>
      <c r="CY743" s="136" t="s">
        <v>1834</v>
      </c>
      <c r="CZ743" s="138">
        <v>1163</v>
      </c>
      <c r="DB743" s="136" t="s">
        <v>1043</v>
      </c>
      <c r="DC743" s="136" t="s">
        <v>825</v>
      </c>
      <c r="DD743" s="137">
        <v>12</v>
      </c>
      <c r="DE743" s="136" t="s">
        <v>436</v>
      </c>
      <c r="DF743" s="136" t="s">
        <v>2310</v>
      </c>
      <c r="DG743" s="144">
        <v>1160</v>
      </c>
      <c r="DI743" s="136" t="s">
        <v>2388</v>
      </c>
      <c r="DJ743" s="136" t="s">
        <v>865</v>
      </c>
      <c r="DK743" s="137">
        <v>4</v>
      </c>
      <c r="DL743" s="136" t="s">
        <v>437</v>
      </c>
      <c r="DM743" s="136" t="s">
        <v>2103</v>
      </c>
      <c r="DN743" s="144">
        <v>1506</v>
      </c>
    </row>
    <row r="744" spans="1:118" x14ac:dyDescent="0.25">
      <c r="A744" s="81" t="s">
        <v>1781</v>
      </c>
      <c r="B744" s="81" t="s">
        <v>1938</v>
      </c>
      <c r="C744" s="81">
        <v>36</v>
      </c>
      <c r="D744" s="81" t="s">
        <v>436</v>
      </c>
      <c r="E744" s="81" t="s">
        <v>1835</v>
      </c>
      <c r="F744" s="81">
        <v>1163</v>
      </c>
      <c r="H744" s="81" t="s">
        <v>2320</v>
      </c>
      <c r="I744" s="81" t="s">
        <v>1059</v>
      </c>
      <c r="J744" s="81">
        <v>12</v>
      </c>
      <c r="K744" s="81" t="s">
        <v>437</v>
      </c>
      <c r="L744" s="81" t="s">
        <v>1231</v>
      </c>
      <c r="M744" s="81">
        <v>1078</v>
      </c>
      <c r="O744" s="81" t="s">
        <v>774</v>
      </c>
      <c r="P744" s="81" t="s">
        <v>775</v>
      </c>
      <c r="Q744" s="81">
        <v>3</v>
      </c>
      <c r="R744" s="81" t="s">
        <v>1768</v>
      </c>
      <c r="S744" s="81" t="s">
        <v>1212</v>
      </c>
      <c r="T744" s="81">
        <v>1013</v>
      </c>
      <c r="V744" s="81" t="s">
        <v>729</v>
      </c>
      <c r="W744" s="81" t="s">
        <v>730</v>
      </c>
      <c r="X744" s="81">
        <v>4</v>
      </c>
      <c r="Y744" s="81" t="s">
        <v>529</v>
      </c>
      <c r="Z744" s="81" t="s">
        <v>1160</v>
      </c>
      <c r="AA744" s="81">
        <v>1027</v>
      </c>
      <c r="AC744" s="81" t="s">
        <v>2230</v>
      </c>
      <c r="AD744" s="81" t="s">
        <v>866</v>
      </c>
      <c r="AE744" s="81">
        <v>6</v>
      </c>
      <c r="AF744" s="81" t="s">
        <v>529</v>
      </c>
      <c r="AG744" s="81" t="s">
        <v>1732</v>
      </c>
      <c r="AH744" s="81">
        <v>1086</v>
      </c>
      <c r="AJ744" s="81" t="s">
        <v>743</v>
      </c>
      <c r="AK744" s="81" t="s">
        <v>744</v>
      </c>
      <c r="AL744" s="81">
        <v>12</v>
      </c>
      <c r="AM744" s="81" t="s">
        <v>436</v>
      </c>
      <c r="AN744" s="81" t="s">
        <v>1122</v>
      </c>
      <c r="AO744" s="81">
        <v>1213</v>
      </c>
      <c r="AQ744" s="81" t="s">
        <v>765</v>
      </c>
      <c r="AR744" s="81" t="s">
        <v>766</v>
      </c>
      <c r="AS744" s="81">
        <v>4</v>
      </c>
      <c r="AT744" s="81" t="s">
        <v>529</v>
      </c>
      <c r="AU744" s="81" t="s">
        <v>1833</v>
      </c>
      <c r="AV744" s="81">
        <v>1023</v>
      </c>
      <c r="AX744" s="81" t="s">
        <v>2269</v>
      </c>
      <c r="AY744" s="81" t="s">
        <v>767</v>
      </c>
      <c r="AZ744" s="81">
        <v>12</v>
      </c>
      <c r="BA744" s="81" t="s">
        <v>1768</v>
      </c>
      <c r="BB744" s="81" t="s">
        <v>1769</v>
      </c>
      <c r="BC744" s="81">
        <v>1416</v>
      </c>
      <c r="BE744" s="81" t="s">
        <v>826</v>
      </c>
      <c r="BF744" s="81" t="s">
        <v>827</v>
      </c>
      <c r="BG744" s="81">
        <v>8</v>
      </c>
      <c r="BH744" s="81" t="s">
        <v>436</v>
      </c>
      <c r="BI744" s="81" t="s">
        <v>1123</v>
      </c>
      <c r="BJ744" s="81">
        <v>1392</v>
      </c>
      <c r="BL744" s="81" t="s">
        <v>899</v>
      </c>
      <c r="BM744" s="81" t="s">
        <v>900</v>
      </c>
      <c r="BN744" s="81">
        <v>2</v>
      </c>
      <c r="BO744" s="81" t="s">
        <v>437</v>
      </c>
      <c r="BP744" s="81" t="s">
        <v>1729</v>
      </c>
      <c r="BQ744" s="81">
        <v>1191</v>
      </c>
      <c r="BS744" s="81" t="s">
        <v>765</v>
      </c>
      <c r="BT744" s="81" t="s">
        <v>766</v>
      </c>
      <c r="BU744" s="81">
        <v>6</v>
      </c>
      <c r="BV744" s="81" t="s">
        <v>437</v>
      </c>
      <c r="BW744" s="81" t="s">
        <v>2193</v>
      </c>
      <c r="BX744" s="81">
        <v>1581</v>
      </c>
      <c r="BZ744" s="81" t="s">
        <v>2269</v>
      </c>
      <c r="CA744" s="81" t="s">
        <v>767</v>
      </c>
      <c r="CB744" s="81">
        <v>6</v>
      </c>
      <c r="CC744" s="81" t="s">
        <v>436</v>
      </c>
      <c r="CD744" s="81" t="s">
        <v>1123</v>
      </c>
      <c r="CE744" s="81">
        <v>1392</v>
      </c>
      <c r="CG744" s="81" t="s">
        <v>856</v>
      </c>
      <c r="CH744" s="81" t="s">
        <v>857</v>
      </c>
      <c r="CI744" s="81">
        <v>2</v>
      </c>
      <c r="CJ744" s="81" t="s">
        <v>529</v>
      </c>
      <c r="CK744" s="81" t="s">
        <v>1700</v>
      </c>
      <c r="CL744" s="81">
        <v>1181</v>
      </c>
      <c r="CN744" s="81" t="s">
        <v>765</v>
      </c>
      <c r="CO744" s="81" t="s">
        <v>766</v>
      </c>
      <c r="CP744" s="81">
        <v>4</v>
      </c>
      <c r="CQ744" s="81" t="s">
        <v>436</v>
      </c>
      <c r="CR744" s="81" t="s">
        <v>1105</v>
      </c>
      <c r="CS744" s="81">
        <v>1186</v>
      </c>
      <c r="CU744" s="136" t="s">
        <v>878</v>
      </c>
      <c r="CV744" s="136" t="s">
        <v>879</v>
      </c>
      <c r="CW744" s="137">
        <v>20</v>
      </c>
      <c r="CX744" s="136" t="s">
        <v>529</v>
      </c>
      <c r="CY744" s="136" t="s">
        <v>1169</v>
      </c>
      <c r="CZ744" s="138">
        <v>1440</v>
      </c>
      <c r="DB744" s="136" t="s">
        <v>1043</v>
      </c>
      <c r="DC744" s="136" t="s">
        <v>825</v>
      </c>
      <c r="DD744" s="137">
        <v>12</v>
      </c>
      <c r="DE744" s="136" t="s">
        <v>436</v>
      </c>
      <c r="DF744" s="136" t="s">
        <v>1144</v>
      </c>
      <c r="DG744" s="144">
        <v>1442</v>
      </c>
      <c r="DI744" s="136" t="s">
        <v>2388</v>
      </c>
      <c r="DJ744" s="136" t="s">
        <v>865</v>
      </c>
      <c r="DK744" s="137">
        <v>6</v>
      </c>
      <c r="DL744" s="136" t="s">
        <v>437</v>
      </c>
      <c r="DM744" s="136" t="s">
        <v>1733</v>
      </c>
      <c r="DN744" s="144">
        <v>1004</v>
      </c>
    </row>
    <row r="745" spans="1:118" x14ac:dyDescent="0.25">
      <c r="A745" s="81" t="s">
        <v>988</v>
      </c>
      <c r="B745" s="81" t="s">
        <v>1937</v>
      </c>
      <c r="C745" s="81">
        <v>60</v>
      </c>
      <c r="D745" s="81" t="s">
        <v>436</v>
      </c>
      <c r="E745" s="81" t="s">
        <v>1835</v>
      </c>
      <c r="F745" s="81">
        <v>1163</v>
      </c>
      <c r="H745" s="81" t="s">
        <v>796</v>
      </c>
      <c r="I745" s="81" t="s">
        <v>797</v>
      </c>
      <c r="J745" s="81">
        <v>4</v>
      </c>
      <c r="K745" s="81" t="s">
        <v>437</v>
      </c>
      <c r="L745" s="81" t="s">
        <v>1231</v>
      </c>
      <c r="M745" s="81">
        <v>1078</v>
      </c>
      <c r="O745" s="81" t="s">
        <v>804</v>
      </c>
      <c r="P745" s="81" t="s">
        <v>805</v>
      </c>
      <c r="Q745" s="81">
        <v>36</v>
      </c>
      <c r="R745" s="81" t="s">
        <v>1768</v>
      </c>
      <c r="S745" s="81" t="s">
        <v>1212</v>
      </c>
      <c r="T745" s="81">
        <v>1013</v>
      </c>
      <c r="V745" s="81" t="s">
        <v>733</v>
      </c>
      <c r="W745" s="81" t="s">
        <v>734</v>
      </c>
      <c r="X745" s="81">
        <v>12</v>
      </c>
      <c r="Y745" s="81" t="s">
        <v>529</v>
      </c>
      <c r="Z745" s="81" t="s">
        <v>1139</v>
      </c>
      <c r="AA745" s="81">
        <v>1027</v>
      </c>
      <c r="AC745" s="81" t="s">
        <v>889</v>
      </c>
      <c r="AD745" s="81" t="s">
        <v>890</v>
      </c>
      <c r="AE745" s="81">
        <v>2</v>
      </c>
      <c r="AF745" s="81" t="s">
        <v>529</v>
      </c>
      <c r="AG745" s="81" t="s">
        <v>1172</v>
      </c>
      <c r="AH745" s="81">
        <v>1472</v>
      </c>
      <c r="AJ745" s="81" t="s">
        <v>867</v>
      </c>
      <c r="AK745" s="81" t="s">
        <v>868</v>
      </c>
      <c r="AL745" s="81">
        <v>6</v>
      </c>
      <c r="AM745" s="81" t="s">
        <v>436</v>
      </c>
      <c r="AN745" s="81" t="s">
        <v>1145</v>
      </c>
      <c r="AO745" s="81">
        <v>1274</v>
      </c>
      <c r="AQ745" s="81" t="s">
        <v>776</v>
      </c>
      <c r="AR745" s="81" t="s">
        <v>777</v>
      </c>
      <c r="AS745" s="81">
        <v>2</v>
      </c>
      <c r="AT745" s="81" t="s">
        <v>529</v>
      </c>
      <c r="AU745" s="81" t="s">
        <v>1833</v>
      </c>
      <c r="AV745" s="81">
        <v>1023</v>
      </c>
      <c r="AX745" s="81" t="s">
        <v>2269</v>
      </c>
      <c r="AY745" s="81" t="s">
        <v>767</v>
      </c>
      <c r="AZ745" s="81">
        <v>4</v>
      </c>
      <c r="BA745" s="81" t="s">
        <v>436</v>
      </c>
      <c r="BB745" s="81" t="s">
        <v>2318</v>
      </c>
      <c r="BC745" s="81">
        <v>1117</v>
      </c>
      <c r="BE745" s="81" t="s">
        <v>2323</v>
      </c>
      <c r="BF745" s="81" t="s">
        <v>851</v>
      </c>
      <c r="BG745" s="81">
        <v>2</v>
      </c>
      <c r="BH745" s="81" t="s">
        <v>436</v>
      </c>
      <c r="BI745" s="81" t="s">
        <v>1123</v>
      </c>
      <c r="BJ745" s="81">
        <v>1392</v>
      </c>
      <c r="BL745" s="81" t="s">
        <v>899</v>
      </c>
      <c r="BM745" s="81" t="s">
        <v>900</v>
      </c>
      <c r="BN745" s="81">
        <v>2</v>
      </c>
      <c r="BO745" s="81" t="s">
        <v>437</v>
      </c>
      <c r="BP745" s="81" t="s">
        <v>1187</v>
      </c>
      <c r="BQ745" s="81">
        <v>1003</v>
      </c>
      <c r="BS745" s="81" t="s">
        <v>737</v>
      </c>
      <c r="BT745" s="81" t="s">
        <v>738</v>
      </c>
      <c r="BU745" s="81">
        <v>2</v>
      </c>
      <c r="BV745" s="81" t="s">
        <v>529</v>
      </c>
      <c r="BW745" s="81" t="s">
        <v>1756</v>
      </c>
      <c r="BX745" s="81">
        <v>1037</v>
      </c>
      <c r="BZ745" s="81" t="s">
        <v>845</v>
      </c>
      <c r="CA745" s="81" t="s">
        <v>846</v>
      </c>
      <c r="CB745" s="81">
        <v>14</v>
      </c>
      <c r="CC745" s="81" t="s">
        <v>436</v>
      </c>
      <c r="CD745" s="81" t="s">
        <v>1123</v>
      </c>
      <c r="CE745" s="81">
        <v>1392</v>
      </c>
      <c r="CG745" s="81" t="s">
        <v>753</v>
      </c>
      <c r="CH745" s="81" t="s">
        <v>754</v>
      </c>
      <c r="CI745" s="81">
        <v>12</v>
      </c>
      <c r="CJ745" s="81" t="s">
        <v>529</v>
      </c>
      <c r="CK745" s="81" t="s">
        <v>1157</v>
      </c>
      <c r="CL745" s="81">
        <v>1399</v>
      </c>
      <c r="CN745" s="81" t="s">
        <v>810</v>
      </c>
      <c r="CO745" s="81" t="s">
        <v>811</v>
      </c>
      <c r="CP745" s="81">
        <v>4</v>
      </c>
      <c r="CQ745" s="81" t="s">
        <v>436</v>
      </c>
      <c r="CR745" s="81" t="s">
        <v>1105</v>
      </c>
      <c r="CS745" s="81">
        <v>1186</v>
      </c>
      <c r="CU745" s="136" t="s">
        <v>761</v>
      </c>
      <c r="CV745" s="136" t="s">
        <v>762</v>
      </c>
      <c r="CW745" s="137">
        <v>2</v>
      </c>
      <c r="CX745" s="136" t="s">
        <v>436</v>
      </c>
      <c r="CY745" s="136" t="s">
        <v>1110</v>
      </c>
      <c r="CZ745" s="138">
        <v>1253</v>
      </c>
      <c r="DB745" s="136" t="s">
        <v>1043</v>
      </c>
      <c r="DC745" s="136" t="s">
        <v>825</v>
      </c>
      <c r="DD745" s="137">
        <v>12</v>
      </c>
      <c r="DE745" s="136" t="s">
        <v>436</v>
      </c>
      <c r="DF745" s="136" t="s">
        <v>1148</v>
      </c>
      <c r="DG745" s="144">
        <v>1091</v>
      </c>
      <c r="DI745" s="136" t="s">
        <v>2388</v>
      </c>
      <c r="DJ745" s="136" t="s">
        <v>865</v>
      </c>
      <c r="DK745" s="137">
        <v>4</v>
      </c>
      <c r="DL745" s="136" t="s">
        <v>436</v>
      </c>
      <c r="DM745" s="136" t="s">
        <v>2310</v>
      </c>
      <c r="DN745" s="144">
        <v>1160</v>
      </c>
    </row>
    <row r="746" spans="1:118" x14ac:dyDescent="0.25">
      <c r="A746" s="81" t="s">
        <v>749</v>
      </c>
      <c r="B746" s="81" t="s">
        <v>1937</v>
      </c>
      <c r="C746" s="81">
        <v>60</v>
      </c>
      <c r="D746" s="81" t="s">
        <v>436</v>
      </c>
      <c r="E746" s="81" t="s">
        <v>1835</v>
      </c>
      <c r="F746" s="81">
        <v>1163</v>
      </c>
      <c r="H746" s="81" t="s">
        <v>954</v>
      </c>
      <c r="I746" s="81" t="s">
        <v>955</v>
      </c>
      <c r="J746" s="81">
        <v>4</v>
      </c>
      <c r="K746" s="81" t="s">
        <v>437</v>
      </c>
      <c r="L746" s="81" t="s">
        <v>1231</v>
      </c>
      <c r="M746" s="81">
        <v>1078</v>
      </c>
      <c r="O746" s="81" t="s">
        <v>967</v>
      </c>
      <c r="P746" s="81" t="s">
        <v>968</v>
      </c>
      <c r="Q746" s="81">
        <v>3</v>
      </c>
      <c r="R746" s="81" t="s">
        <v>1768</v>
      </c>
      <c r="S746" s="81" t="s">
        <v>1212</v>
      </c>
      <c r="T746" s="81">
        <v>1013</v>
      </c>
      <c r="V746" s="81" t="s">
        <v>733</v>
      </c>
      <c r="W746" s="81" t="s">
        <v>734</v>
      </c>
      <c r="X746" s="81">
        <v>20</v>
      </c>
      <c r="Y746" s="81" t="s">
        <v>529</v>
      </c>
      <c r="Z746" s="81" t="s">
        <v>1175</v>
      </c>
      <c r="AA746" s="81">
        <v>1027</v>
      </c>
      <c r="AC746" s="81" t="s">
        <v>757</v>
      </c>
      <c r="AD746" s="81" t="s">
        <v>758</v>
      </c>
      <c r="AE746" s="81">
        <v>12</v>
      </c>
      <c r="AF746" s="81" t="s">
        <v>437</v>
      </c>
      <c r="AG746" s="81" t="s">
        <v>1186</v>
      </c>
      <c r="AH746" s="81">
        <v>1043</v>
      </c>
      <c r="AJ746" s="81" t="s">
        <v>887</v>
      </c>
      <c r="AK746" s="81" t="s">
        <v>888</v>
      </c>
      <c r="AL746" s="81">
        <v>6</v>
      </c>
      <c r="AM746" s="81" t="s">
        <v>436</v>
      </c>
      <c r="AN746" s="81" t="s">
        <v>1145</v>
      </c>
      <c r="AO746" s="81">
        <v>1274</v>
      </c>
      <c r="AQ746" s="81" t="s">
        <v>820</v>
      </c>
      <c r="AR746" s="81" t="s">
        <v>821</v>
      </c>
      <c r="AS746" s="81">
        <v>4</v>
      </c>
      <c r="AT746" s="81" t="s">
        <v>529</v>
      </c>
      <c r="AU746" s="81" t="s">
        <v>1833</v>
      </c>
      <c r="AV746" s="81">
        <v>1023</v>
      </c>
      <c r="AX746" s="81" t="s">
        <v>2269</v>
      </c>
      <c r="AY746" s="81" t="s">
        <v>767</v>
      </c>
      <c r="AZ746" s="81">
        <v>6</v>
      </c>
      <c r="BA746" s="81" t="s">
        <v>436</v>
      </c>
      <c r="BB746" s="81" t="s">
        <v>1165</v>
      </c>
      <c r="BC746" s="81">
        <v>1531</v>
      </c>
      <c r="BE746" s="81" t="s">
        <v>944</v>
      </c>
      <c r="BF746" s="81" t="s">
        <v>945</v>
      </c>
      <c r="BG746" s="81">
        <v>2</v>
      </c>
      <c r="BH746" s="81" t="s">
        <v>436</v>
      </c>
      <c r="BI746" s="81" t="s">
        <v>1123</v>
      </c>
      <c r="BJ746" s="81">
        <v>1392</v>
      </c>
      <c r="BL746" s="81" t="s">
        <v>836</v>
      </c>
      <c r="BM746" s="81" t="s">
        <v>837</v>
      </c>
      <c r="BN746" s="81">
        <v>2</v>
      </c>
      <c r="BO746" s="81" t="s">
        <v>436</v>
      </c>
      <c r="BP746" s="81" t="s">
        <v>1134</v>
      </c>
      <c r="BQ746" s="81">
        <v>1102</v>
      </c>
      <c r="BS746" s="81" t="s">
        <v>737</v>
      </c>
      <c r="BT746" s="81" t="s">
        <v>738</v>
      </c>
      <c r="BU746" s="81">
        <v>2</v>
      </c>
      <c r="BV746" s="81" t="s">
        <v>529</v>
      </c>
      <c r="BW746" s="81" t="s">
        <v>560</v>
      </c>
      <c r="BX746" s="81">
        <v>1530</v>
      </c>
      <c r="BZ746" s="81" t="s">
        <v>768</v>
      </c>
      <c r="CA746" s="81" t="s">
        <v>769</v>
      </c>
      <c r="CB746" s="81">
        <v>12</v>
      </c>
      <c r="CC746" s="81" t="s">
        <v>436</v>
      </c>
      <c r="CD746" s="81" t="s">
        <v>1123</v>
      </c>
      <c r="CE746" s="81">
        <v>1392</v>
      </c>
      <c r="CG746" s="81" t="s">
        <v>962</v>
      </c>
      <c r="CH746" s="81" t="s">
        <v>2206</v>
      </c>
      <c r="CI746" s="81">
        <v>12</v>
      </c>
      <c r="CJ746" s="81" t="s">
        <v>529</v>
      </c>
      <c r="CK746" s="81" t="s">
        <v>1157</v>
      </c>
      <c r="CL746" s="81">
        <v>1399</v>
      </c>
      <c r="CN746" s="81" t="s">
        <v>727</v>
      </c>
      <c r="CO746" s="81" t="s">
        <v>728</v>
      </c>
      <c r="CP746" s="81">
        <v>2</v>
      </c>
      <c r="CQ746" s="81" t="s">
        <v>436</v>
      </c>
      <c r="CR746" s="81" t="s">
        <v>1105</v>
      </c>
      <c r="CS746" s="81">
        <v>1186</v>
      </c>
      <c r="CU746" s="136" t="s">
        <v>2394</v>
      </c>
      <c r="CV746" s="136" t="s">
        <v>2273</v>
      </c>
      <c r="CW746" s="137">
        <v>5</v>
      </c>
      <c r="CX746" s="136" t="s">
        <v>529</v>
      </c>
      <c r="CY746" s="136" t="s">
        <v>2314</v>
      </c>
      <c r="CZ746" s="138">
        <v>1031</v>
      </c>
      <c r="DB746" s="136" t="s">
        <v>1043</v>
      </c>
      <c r="DC746" s="136" t="s">
        <v>825</v>
      </c>
      <c r="DD746" s="137">
        <v>12</v>
      </c>
      <c r="DE746" s="136" t="s">
        <v>436</v>
      </c>
      <c r="DF746" s="136" t="s">
        <v>2198</v>
      </c>
      <c r="DG746" s="144">
        <v>1587</v>
      </c>
      <c r="DI746" s="136" t="s">
        <v>2388</v>
      </c>
      <c r="DJ746" s="136" t="s">
        <v>865</v>
      </c>
      <c r="DK746" s="137">
        <v>72</v>
      </c>
      <c r="DL746" s="136" t="s">
        <v>436</v>
      </c>
      <c r="DM746" s="136" t="s">
        <v>1195</v>
      </c>
      <c r="DN746" s="144">
        <v>1237</v>
      </c>
    </row>
    <row r="747" spans="1:118" x14ac:dyDescent="0.25">
      <c r="A747" s="81" t="s">
        <v>867</v>
      </c>
      <c r="B747" s="81" t="s">
        <v>868</v>
      </c>
      <c r="C747" s="81">
        <v>4</v>
      </c>
      <c r="D747" s="81" t="s">
        <v>436</v>
      </c>
      <c r="E747" s="81" t="s">
        <v>1217</v>
      </c>
      <c r="F747" s="81">
        <v>1160</v>
      </c>
      <c r="H747" s="81" t="s">
        <v>932</v>
      </c>
      <c r="I747" s="81" t="s">
        <v>933</v>
      </c>
      <c r="J747" s="81">
        <v>4</v>
      </c>
      <c r="K747" s="81" t="s">
        <v>437</v>
      </c>
      <c r="L747" s="81" t="s">
        <v>1231</v>
      </c>
      <c r="M747" s="81">
        <v>1078</v>
      </c>
      <c r="O747" s="81" t="s">
        <v>1052</v>
      </c>
      <c r="P747" s="81" t="s">
        <v>1053</v>
      </c>
      <c r="Q747" s="81">
        <v>3</v>
      </c>
      <c r="R747" s="81" t="s">
        <v>1768</v>
      </c>
      <c r="S747" s="81" t="s">
        <v>1212</v>
      </c>
      <c r="T747" s="81">
        <v>1013</v>
      </c>
      <c r="V747" s="81" t="s">
        <v>737</v>
      </c>
      <c r="W747" s="81" t="s">
        <v>738</v>
      </c>
      <c r="X747" s="81">
        <v>4</v>
      </c>
      <c r="Y747" s="81" t="s">
        <v>529</v>
      </c>
      <c r="Z747" s="81" t="s">
        <v>1175</v>
      </c>
      <c r="AA747" s="81">
        <v>1027</v>
      </c>
      <c r="AC747" s="81" t="s">
        <v>757</v>
      </c>
      <c r="AD747" s="81" t="s">
        <v>758</v>
      </c>
      <c r="AE747" s="81">
        <v>12</v>
      </c>
      <c r="AF747" s="81" t="s">
        <v>436</v>
      </c>
      <c r="AG747" s="81" t="s">
        <v>1122</v>
      </c>
      <c r="AH747" s="81">
        <v>1213</v>
      </c>
      <c r="AJ747" s="81" t="s">
        <v>875</v>
      </c>
      <c r="AK747" s="81" t="s">
        <v>876</v>
      </c>
      <c r="AL747" s="81">
        <v>4</v>
      </c>
      <c r="AM747" s="81" t="s">
        <v>436</v>
      </c>
      <c r="AN747" s="81" t="s">
        <v>1145</v>
      </c>
      <c r="AO747" s="81">
        <v>1274</v>
      </c>
      <c r="AQ747" s="81" t="s">
        <v>864</v>
      </c>
      <c r="AR747" s="81" t="s">
        <v>865</v>
      </c>
      <c r="AS747" s="81">
        <v>4</v>
      </c>
      <c r="AT747" s="81" t="s">
        <v>529</v>
      </c>
      <c r="AU747" s="81" t="s">
        <v>1833</v>
      </c>
      <c r="AV747" s="81">
        <v>1023</v>
      </c>
      <c r="AX747" s="81" t="s">
        <v>2269</v>
      </c>
      <c r="AY747" s="81" t="s">
        <v>767</v>
      </c>
      <c r="AZ747" s="81">
        <v>4</v>
      </c>
      <c r="BA747" s="81" t="s">
        <v>529</v>
      </c>
      <c r="BB747" s="81" t="s">
        <v>1175</v>
      </c>
      <c r="BC747" s="81">
        <v>1027</v>
      </c>
      <c r="BE747" s="81" t="s">
        <v>2269</v>
      </c>
      <c r="BF747" s="81" t="s">
        <v>767</v>
      </c>
      <c r="BG747" s="81">
        <v>2</v>
      </c>
      <c r="BH747" s="81" t="s">
        <v>436</v>
      </c>
      <c r="BI747" s="81" t="s">
        <v>1827</v>
      </c>
      <c r="BJ747" s="81">
        <v>1244</v>
      </c>
      <c r="BL747" s="81" t="s">
        <v>856</v>
      </c>
      <c r="BM747" s="81" t="s">
        <v>857</v>
      </c>
      <c r="BN747" s="81">
        <v>2</v>
      </c>
      <c r="BO747" s="81" t="s">
        <v>436</v>
      </c>
      <c r="BP747" s="81" t="s">
        <v>1134</v>
      </c>
      <c r="BQ747" s="81">
        <v>1102</v>
      </c>
      <c r="BS747" s="81" t="s">
        <v>729</v>
      </c>
      <c r="BT747" s="81" t="s">
        <v>730</v>
      </c>
      <c r="BU747" s="81">
        <v>4</v>
      </c>
      <c r="BV747" s="81" t="s">
        <v>529</v>
      </c>
      <c r="BW747" s="81" t="s">
        <v>1168</v>
      </c>
      <c r="BX747" s="81">
        <v>1001</v>
      </c>
      <c r="BZ747" s="81" t="s">
        <v>906</v>
      </c>
      <c r="CA747" s="81" t="s">
        <v>907</v>
      </c>
      <c r="CB747" s="81">
        <v>12</v>
      </c>
      <c r="CC747" s="81" t="s">
        <v>436</v>
      </c>
      <c r="CD747" s="81" t="s">
        <v>1123</v>
      </c>
      <c r="CE747" s="81">
        <v>1392</v>
      </c>
      <c r="CG747" s="81" t="s">
        <v>830</v>
      </c>
      <c r="CH747" s="81" t="s">
        <v>831</v>
      </c>
      <c r="CI747" s="81">
        <v>92</v>
      </c>
      <c r="CJ747" s="81" t="s">
        <v>529</v>
      </c>
      <c r="CK747" s="81" t="s">
        <v>1157</v>
      </c>
      <c r="CL747" s="81">
        <v>1399</v>
      </c>
      <c r="CN747" s="81" t="s">
        <v>1041</v>
      </c>
      <c r="CO747" s="81" t="s">
        <v>756</v>
      </c>
      <c r="CP747" s="81">
        <v>12</v>
      </c>
      <c r="CQ747" s="81" t="s">
        <v>436</v>
      </c>
      <c r="CR747" s="81" t="s">
        <v>1145</v>
      </c>
      <c r="CS747" s="81">
        <v>1274</v>
      </c>
      <c r="CU747" s="136" t="s">
        <v>2261</v>
      </c>
      <c r="CV747" s="136" t="s">
        <v>744</v>
      </c>
      <c r="CW747" s="137">
        <v>12</v>
      </c>
      <c r="CX747" s="136" t="s">
        <v>529</v>
      </c>
      <c r="CY747" s="136" t="s">
        <v>1727</v>
      </c>
      <c r="CZ747" s="138">
        <v>1219</v>
      </c>
      <c r="DB747" s="136" t="s">
        <v>1043</v>
      </c>
      <c r="DC747" s="136" t="s">
        <v>825</v>
      </c>
      <c r="DD747" s="137">
        <v>12</v>
      </c>
      <c r="DE747" s="136" t="s">
        <v>436</v>
      </c>
      <c r="DF747" s="136" t="s">
        <v>1179</v>
      </c>
      <c r="DG747" s="144">
        <v>1195</v>
      </c>
      <c r="DI747" s="136" t="s">
        <v>2388</v>
      </c>
      <c r="DJ747" s="136" t="s">
        <v>865</v>
      </c>
      <c r="DK747" s="137">
        <v>12</v>
      </c>
      <c r="DL747" s="136" t="s">
        <v>436</v>
      </c>
      <c r="DM747" s="136" t="s">
        <v>1164</v>
      </c>
      <c r="DN747" s="144">
        <v>1121</v>
      </c>
    </row>
    <row r="748" spans="1:118" x14ac:dyDescent="0.25">
      <c r="A748" s="81" t="s">
        <v>818</v>
      </c>
      <c r="B748" s="81" t="s">
        <v>819</v>
      </c>
      <c r="C748" s="81">
        <v>4</v>
      </c>
      <c r="D748" s="81" t="s">
        <v>436</v>
      </c>
      <c r="E748" s="81" t="s">
        <v>1217</v>
      </c>
      <c r="F748" s="81">
        <v>1160</v>
      </c>
      <c r="H748" s="81" t="s">
        <v>864</v>
      </c>
      <c r="I748" s="81" t="s">
        <v>865</v>
      </c>
      <c r="J748" s="81">
        <v>8</v>
      </c>
      <c r="K748" s="81" t="s">
        <v>437</v>
      </c>
      <c r="L748" s="81" t="s">
        <v>1231</v>
      </c>
      <c r="M748" s="81">
        <v>1078</v>
      </c>
      <c r="O748" s="81" t="s">
        <v>1857</v>
      </c>
      <c r="P748" s="81" t="s">
        <v>1492</v>
      </c>
      <c r="Q748" s="81">
        <v>3</v>
      </c>
      <c r="R748" s="81" t="s">
        <v>1768</v>
      </c>
      <c r="S748" s="81" t="s">
        <v>1212</v>
      </c>
      <c r="T748" s="81">
        <v>1013</v>
      </c>
      <c r="V748" s="81" t="s">
        <v>772</v>
      </c>
      <c r="W748" s="81" t="s">
        <v>773</v>
      </c>
      <c r="X748" s="81">
        <v>20</v>
      </c>
      <c r="Y748" s="81" t="s">
        <v>529</v>
      </c>
      <c r="Z748" s="81" t="s">
        <v>1175</v>
      </c>
      <c r="AA748" s="81">
        <v>1027</v>
      </c>
      <c r="AC748" s="81" t="s">
        <v>924</v>
      </c>
      <c r="AD748" s="81" t="s">
        <v>925</v>
      </c>
      <c r="AE748" s="81">
        <v>12</v>
      </c>
      <c r="AF748" s="81" t="s">
        <v>437</v>
      </c>
      <c r="AG748" s="81" t="s">
        <v>1722</v>
      </c>
      <c r="AH748" s="81">
        <v>1247</v>
      </c>
      <c r="AJ748" s="81" t="s">
        <v>906</v>
      </c>
      <c r="AK748" s="81" t="s">
        <v>907</v>
      </c>
      <c r="AL748" s="81">
        <v>4</v>
      </c>
      <c r="AM748" s="81" t="s">
        <v>436</v>
      </c>
      <c r="AN748" s="81" t="s">
        <v>1145</v>
      </c>
      <c r="AO748" s="81">
        <v>1274</v>
      </c>
      <c r="AQ748" s="81" t="s">
        <v>733</v>
      </c>
      <c r="AR748" s="81" t="s">
        <v>734</v>
      </c>
      <c r="AS748" s="81">
        <v>4</v>
      </c>
      <c r="AT748" s="81" t="s">
        <v>529</v>
      </c>
      <c r="AU748" s="81" t="s">
        <v>1833</v>
      </c>
      <c r="AV748" s="81">
        <v>1023</v>
      </c>
      <c r="AX748" s="81" t="s">
        <v>2269</v>
      </c>
      <c r="AY748" s="81" t="s">
        <v>767</v>
      </c>
      <c r="AZ748" s="81">
        <v>6</v>
      </c>
      <c r="BA748" s="81" t="s">
        <v>437</v>
      </c>
      <c r="BB748" s="81" t="s">
        <v>1191</v>
      </c>
      <c r="BC748" s="81">
        <v>1029</v>
      </c>
      <c r="BE748" s="81" t="s">
        <v>845</v>
      </c>
      <c r="BF748" s="81" t="s">
        <v>846</v>
      </c>
      <c r="BG748" s="81">
        <v>2</v>
      </c>
      <c r="BH748" s="81" t="s">
        <v>436</v>
      </c>
      <c r="BI748" s="81" t="s">
        <v>1827</v>
      </c>
      <c r="BJ748" s="81">
        <v>1244</v>
      </c>
      <c r="BL748" s="81" t="s">
        <v>770</v>
      </c>
      <c r="BM748" s="81" t="s">
        <v>771</v>
      </c>
      <c r="BN748" s="81">
        <v>2</v>
      </c>
      <c r="BO748" s="81" t="s">
        <v>529</v>
      </c>
      <c r="BP748" s="81" t="s">
        <v>1807</v>
      </c>
      <c r="BQ748" s="81">
        <v>1510</v>
      </c>
      <c r="BS748" s="81" t="s">
        <v>729</v>
      </c>
      <c r="BT748" s="81" t="s">
        <v>730</v>
      </c>
      <c r="BU748" s="81">
        <v>4</v>
      </c>
      <c r="BV748" s="81" t="s">
        <v>437</v>
      </c>
      <c r="BW748" s="81" t="s">
        <v>2193</v>
      </c>
      <c r="BX748" s="81">
        <v>1581</v>
      </c>
      <c r="BZ748" s="81" t="s">
        <v>770</v>
      </c>
      <c r="CA748" s="81" t="s">
        <v>771</v>
      </c>
      <c r="CB748" s="81">
        <v>8</v>
      </c>
      <c r="CC748" s="81" t="s">
        <v>436</v>
      </c>
      <c r="CD748" s="81" t="s">
        <v>1123</v>
      </c>
      <c r="CE748" s="81">
        <v>1392</v>
      </c>
      <c r="CG748" s="81" t="s">
        <v>745</v>
      </c>
      <c r="CH748" s="81" t="s">
        <v>746</v>
      </c>
      <c r="CI748" s="81">
        <v>12</v>
      </c>
      <c r="CJ748" s="81" t="s">
        <v>529</v>
      </c>
      <c r="CK748" s="81" t="s">
        <v>1157</v>
      </c>
      <c r="CL748" s="81">
        <v>1399</v>
      </c>
      <c r="CN748" s="81" t="s">
        <v>2268</v>
      </c>
      <c r="CO748" s="81" t="s">
        <v>1663</v>
      </c>
      <c r="CP748" s="81">
        <v>10</v>
      </c>
      <c r="CQ748" s="81" t="s">
        <v>436</v>
      </c>
      <c r="CR748" s="81" t="s">
        <v>1714</v>
      </c>
      <c r="CS748" s="81">
        <v>1009</v>
      </c>
      <c r="CU748" s="136" t="s">
        <v>1056</v>
      </c>
      <c r="CV748" s="136" t="s">
        <v>754</v>
      </c>
      <c r="CW748" s="137">
        <v>12</v>
      </c>
      <c r="CX748" s="136" t="s">
        <v>529</v>
      </c>
      <c r="CY748" s="136" t="s">
        <v>2314</v>
      </c>
      <c r="CZ748" s="138">
        <v>1031</v>
      </c>
      <c r="DB748" s="136" t="s">
        <v>1043</v>
      </c>
      <c r="DC748" s="136" t="s">
        <v>825</v>
      </c>
      <c r="DD748" s="137">
        <v>12</v>
      </c>
      <c r="DE748" s="136" t="s">
        <v>529</v>
      </c>
      <c r="DF748" s="136" t="s">
        <v>1694</v>
      </c>
      <c r="DG748" s="144">
        <v>1504</v>
      </c>
      <c r="DI748" s="136" t="s">
        <v>2388</v>
      </c>
      <c r="DJ748" s="136" t="s">
        <v>865</v>
      </c>
      <c r="DK748" s="137">
        <v>4</v>
      </c>
      <c r="DL748" s="136" t="s">
        <v>529</v>
      </c>
      <c r="DM748" s="136" t="s">
        <v>1178</v>
      </c>
      <c r="DN748" s="144">
        <v>1431</v>
      </c>
    </row>
    <row r="749" spans="1:118" x14ac:dyDescent="0.25">
      <c r="A749" s="81" t="s">
        <v>942</v>
      </c>
      <c r="B749" s="81" t="s">
        <v>943</v>
      </c>
      <c r="C749" s="81">
        <v>12</v>
      </c>
      <c r="D749" s="81" t="s">
        <v>436</v>
      </c>
      <c r="E749" s="81" t="s">
        <v>1217</v>
      </c>
      <c r="F749" s="81">
        <v>1160</v>
      </c>
      <c r="H749" s="81" t="s">
        <v>768</v>
      </c>
      <c r="I749" s="81" t="s">
        <v>769</v>
      </c>
      <c r="J749" s="81">
        <v>4</v>
      </c>
      <c r="K749" s="81" t="s">
        <v>437</v>
      </c>
      <c r="L749" s="81" t="s">
        <v>1231</v>
      </c>
      <c r="M749" s="81">
        <v>1078</v>
      </c>
      <c r="O749" s="81" t="s">
        <v>973</v>
      </c>
      <c r="P749" s="81" t="s">
        <v>974</v>
      </c>
      <c r="Q749" s="81">
        <v>36</v>
      </c>
      <c r="R749" s="81" t="s">
        <v>1768</v>
      </c>
      <c r="S749" s="81" t="s">
        <v>1212</v>
      </c>
      <c r="T749" s="81">
        <v>1013</v>
      </c>
      <c r="V749" s="81" t="s">
        <v>727</v>
      </c>
      <c r="W749" s="81" t="s">
        <v>728</v>
      </c>
      <c r="X749" s="81">
        <v>14</v>
      </c>
      <c r="Y749" s="81" t="s">
        <v>529</v>
      </c>
      <c r="Z749" s="81" t="s">
        <v>1139</v>
      </c>
      <c r="AA749" s="81">
        <v>1027</v>
      </c>
      <c r="AC749" s="81" t="s">
        <v>891</v>
      </c>
      <c r="AD749" s="81" t="s">
        <v>892</v>
      </c>
      <c r="AE749" s="81">
        <v>12</v>
      </c>
      <c r="AF749" s="81" t="s">
        <v>436</v>
      </c>
      <c r="AG749" s="81" t="s">
        <v>1177</v>
      </c>
      <c r="AH749" s="81">
        <v>1045</v>
      </c>
      <c r="AJ749" s="81" t="s">
        <v>770</v>
      </c>
      <c r="AK749" s="81" t="s">
        <v>771</v>
      </c>
      <c r="AL749" s="81">
        <v>4</v>
      </c>
      <c r="AM749" s="81" t="s">
        <v>436</v>
      </c>
      <c r="AN749" s="81" t="s">
        <v>1145</v>
      </c>
      <c r="AO749" s="81">
        <v>1274</v>
      </c>
      <c r="AQ749" s="81" t="s">
        <v>832</v>
      </c>
      <c r="AR749" s="81" t="s">
        <v>833</v>
      </c>
      <c r="AS749" s="81">
        <v>2</v>
      </c>
      <c r="AT749" s="81" t="s">
        <v>529</v>
      </c>
      <c r="AU749" s="81" t="s">
        <v>1833</v>
      </c>
      <c r="AV749" s="81">
        <v>1023</v>
      </c>
      <c r="AX749" s="81" t="s">
        <v>2269</v>
      </c>
      <c r="AY749" s="81" t="s">
        <v>767</v>
      </c>
      <c r="AZ749" s="81">
        <v>4</v>
      </c>
      <c r="BA749" s="81" t="s">
        <v>529</v>
      </c>
      <c r="BB749" s="81" t="s">
        <v>1112</v>
      </c>
      <c r="BC749" s="81">
        <v>1039</v>
      </c>
      <c r="BE749" s="81" t="s">
        <v>906</v>
      </c>
      <c r="BF749" s="81" t="s">
        <v>907</v>
      </c>
      <c r="BG749" s="81">
        <v>2</v>
      </c>
      <c r="BH749" s="81" t="s">
        <v>436</v>
      </c>
      <c r="BI749" s="81" t="s">
        <v>1827</v>
      </c>
      <c r="BJ749" s="81">
        <v>1244</v>
      </c>
      <c r="BL749" s="81" t="s">
        <v>733</v>
      </c>
      <c r="BM749" s="81" t="s">
        <v>734</v>
      </c>
      <c r="BN749" s="81">
        <v>2</v>
      </c>
      <c r="BO749" s="81" t="s">
        <v>529</v>
      </c>
      <c r="BP749" s="81" t="s">
        <v>1807</v>
      </c>
      <c r="BQ749" s="81">
        <v>1510</v>
      </c>
      <c r="BS749" s="81" t="s">
        <v>729</v>
      </c>
      <c r="BT749" s="81" t="s">
        <v>730</v>
      </c>
      <c r="BU749" s="81">
        <v>4</v>
      </c>
      <c r="BV749" s="81" t="s">
        <v>436</v>
      </c>
      <c r="BW749" s="81" t="s">
        <v>1872</v>
      </c>
      <c r="BX749" s="81">
        <v>1133</v>
      </c>
      <c r="BZ749" s="81" t="s">
        <v>772</v>
      </c>
      <c r="CA749" s="81" t="s">
        <v>773</v>
      </c>
      <c r="CB749" s="81">
        <v>24</v>
      </c>
      <c r="CC749" s="81" t="s">
        <v>436</v>
      </c>
      <c r="CD749" s="81" t="s">
        <v>1123</v>
      </c>
      <c r="CE749" s="81">
        <v>1392</v>
      </c>
      <c r="CG749" s="81" t="s">
        <v>838</v>
      </c>
      <c r="CH749" s="81" t="s">
        <v>839</v>
      </c>
      <c r="CI749" s="81">
        <v>4</v>
      </c>
      <c r="CJ749" s="81" t="s">
        <v>529</v>
      </c>
      <c r="CK749" s="81" t="s">
        <v>1157</v>
      </c>
      <c r="CL749" s="81">
        <v>1399</v>
      </c>
      <c r="CN749" s="81" t="s">
        <v>1043</v>
      </c>
      <c r="CO749" s="81" t="s">
        <v>825</v>
      </c>
      <c r="CP749" s="81">
        <v>12</v>
      </c>
      <c r="CQ749" s="81" t="s">
        <v>436</v>
      </c>
      <c r="CR749" s="81" t="s">
        <v>1714</v>
      </c>
      <c r="CS749" s="81">
        <v>1009</v>
      </c>
      <c r="CU749" s="136" t="s">
        <v>1778</v>
      </c>
      <c r="CV749" s="136" t="s">
        <v>758</v>
      </c>
      <c r="CW749" s="137">
        <v>12</v>
      </c>
      <c r="CX749" s="136" t="s">
        <v>436</v>
      </c>
      <c r="CY749" s="136" t="s">
        <v>1110</v>
      </c>
      <c r="CZ749" s="138">
        <v>1253</v>
      </c>
      <c r="DB749" s="136" t="s">
        <v>1043</v>
      </c>
      <c r="DC749" s="136" t="s">
        <v>1044</v>
      </c>
      <c r="DD749" s="137">
        <v>12</v>
      </c>
      <c r="DE749" s="136" t="s">
        <v>437</v>
      </c>
      <c r="DF749" s="136" t="s">
        <v>1818</v>
      </c>
      <c r="DG749" s="144">
        <v>1247</v>
      </c>
      <c r="DI749" s="136" t="s">
        <v>2388</v>
      </c>
      <c r="DJ749" s="136" t="s">
        <v>865</v>
      </c>
      <c r="DK749" s="137">
        <v>8</v>
      </c>
      <c r="DL749" s="136" t="s">
        <v>529</v>
      </c>
      <c r="DM749" s="136" t="s">
        <v>1120</v>
      </c>
      <c r="DN749" s="144">
        <v>1020</v>
      </c>
    </row>
    <row r="750" spans="1:118" x14ac:dyDescent="0.25">
      <c r="A750" s="81" t="s">
        <v>852</v>
      </c>
      <c r="B750" s="81" t="s">
        <v>853</v>
      </c>
      <c r="C750" s="81">
        <v>12</v>
      </c>
      <c r="D750" s="81" t="s">
        <v>436</v>
      </c>
      <c r="E750" s="81" t="s">
        <v>1217</v>
      </c>
      <c r="F750" s="81">
        <v>1160</v>
      </c>
      <c r="H750" s="81" t="s">
        <v>818</v>
      </c>
      <c r="I750" s="81" t="s">
        <v>819</v>
      </c>
      <c r="J750" s="81">
        <v>12</v>
      </c>
      <c r="K750" s="81" t="s">
        <v>437</v>
      </c>
      <c r="L750" s="81" t="s">
        <v>1231</v>
      </c>
      <c r="M750" s="81">
        <v>1078</v>
      </c>
      <c r="O750" s="81" t="s">
        <v>1081</v>
      </c>
      <c r="P750" s="81" t="s">
        <v>1082</v>
      </c>
      <c r="Q750" s="81">
        <v>1</v>
      </c>
      <c r="R750" s="81" t="s">
        <v>1768</v>
      </c>
      <c r="S750" s="81" t="s">
        <v>1212</v>
      </c>
      <c r="T750" s="81">
        <v>1013</v>
      </c>
      <c r="V750" s="81" t="s">
        <v>772</v>
      </c>
      <c r="W750" s="81" t="s">
        <v>773</v>
      </c>
      <c r="X750" s="81">
        <v>30</v>
      </c>
      <c r="Y750" s="81" t="s">
        <v>529</v>
      </c>
      <c r="Z750" s="81" t="s">
        <v>1175</v>
      </c>
      <c r="AA750" s="81">
        <v>1027</v>
      </c>
      <c r="AC750" s="81" t="s">
        <v>891</v>
      </c>
      <c r="AD750" s="81" t="s">
        <v>892</v>
      </c>
      <c r="AE750" s="81">
        <v>12</v>
      </c>
      <c r="AF750" s="81" t="s">
        <v>529</v>
      </c>
      <c r="AG750" s="81" t="s">
        <v>1731</v>
      </c>
      <c r="AH750" s="81">
        <v>1221</v>
      </c>
      <c r="AJ750" s="81" t="s">
        <v>2323</v>
      </c>
      <c r="AK750" s="81" t="s">
        <v>851</v>
      </c>
      <c r="AL750" s="81">
        <v>2</v>
      </c>
      <c r="AM750" s="81" t="s">
        <v>436</v>
      </c>
      <c r="AN750" s="81" t="s">
        <v>1145</v>
      </c>
      <c r="AO750" s="81">
        <v>1274</v>
      </c>
      <c r="AQ750" s="81" t="s">
        <v>729</v>
      </c>
      <c r="AR750" s="81" t="s">
        <v>730</v>
      </c>
      <c r="AS750" s="81">
        <v>2</v>
      </c>
      <c r="AT750" s="81" t="s">
        <v>529</v>
      </c>
      <c r="AU750" s="81" t="s">
        <v>1833</v>
      </c>
      <c r="AV750" s="81">
        <v>1023</v>
      </c>
      <c r="AX750" s="81" t="s">
        <v>2269</v>
      </c>
      <c r="AY750" s="81" t="s">
        <v>767</v>
      </c>
      <c r="AZ750" s="81">
        <v>12</v>
      </c>
      <c r="BA750" s="81" t="s">
        <v>529</v>
      </c>
      <c r="BB750" s="81" t="s">
        <v>1157</v>
      </c>
      <c r="BC750" s="81">
        <v>1399</v>
      </c>
      <c r="BE750" s="81" t="s">
        <v>770</v>
      </c>
      <c r="BF750" s="81" t="s">
        <v>771</v>
      </c>
      <c r="BG750" s="81">
        <v>2</v>
      </c>
      <c r="BH750" s="81" t="s">
        <v>436</v>
      </c>
      <c r="BI750" s="81" t="s">
        <v>1827</v>
      </c>
      <c r="BJ750" s="81">
        <v>1244</v>
      </c>
      <c r="BL750" s="81" t="s">
        <v>838</v>
      </c>
      <c r="BM750" s="81" t="s">
        <v>839</v>
      </c>
      <c r="BN750" s="81">
        <v>2</v>
      </c>
      <c r="BO750" s="81" t="s">
        <v>529</v>
      </c>
      <c r="BP750" s="81" t="s">
        <v>1807</v>
      </c>
      <c r="BQ750" s="81">
        <v>1510</v>
      </c>
      <c r="BS750" s="81" t="s">
        <v>727</v>
      </c>
      <c r="BT750" s="81" t="s">
        <v>728</v>
      </c>
      <c r="BU750" s="81">
        <v>12</v>
      </c>
      <c r="BV750" s="81" t="s">
        <v>529</v>
      </c>
      <c r="BW750" s="81" t="s">
        <v>1168</v>
      </c>
      <c r="BX750" s="81">
        <v>1001</v>
      </c>
      <c r="BZ750" s="81" t="s">
        <v>816</v>
      </c>
      <c r="CA750" s="81" t="s">
        <v>817</v>
      </c>
      <c r="CB750" s="81">
        <v>24</v>
      </c>
      <c r="CC750" s="81" t="s">
        <v>436</v>
      </c>
      <c r="CD750" s="81" t="s">
        <v>1123</v>
      </c>
      <c r="CE750" s="81">
        <v>1392</v>
      </c>
      <c r="CG750" s="81" t="s">
        <v>854</v>
      </c>
      <c r="CH750" s="81" t="s">
        <v>855</v>
      </c>
      <c r="CI750" s="81">
        <v>2</v>
      </c>
      <c r="CJ750" s="81" t="s">
        <v>529</v>
      </c>
      <c r="CK750" s="81" t="s">
        <v>1157</v>
      </c>
      <c r="CL750" s="81">
        <v>1399</v>
      </c>
      <c r="CN750" s="81" t="s">
        <v>733</v>
      </c>
      <c r="CO750" s="81" t="s">
        <v>734</v>
      </c>
      <c r="CP750" s="81">
        <v>2</v>
      </c>
      <c r="CQ750" s="81" t="s">
        <v>436</v>
      </c>
      <c r="CR750" s="81" t="s">
        <v>1714</v>
      </c>
      <c r="CS750" s="81">
        <v>1009</v>
      </c>
      <c r="CU750" s="136" t="s">
        <v>1778</v>
      </c>
      <c r="CV750" s="136" t="s">
        <v>758</v>
      </c>
      <c r="CW750" s="137">
        <v>12</v>
      </c>
      <c r="CX750" s="136" t="s">
        <v>437</v>
      </c>
      <c r="CY750" s="136" t="s">
        <v>1823</v>
      </c>
      <c r="CZ750" s="138">
        <v>1259</v>
      </c>
      <c r="DB750" s="136" t="s">
        <v>1043</v>
      </c>
      <c r="DC750" s="136" t="s">
        <v>1044</v>
      </c>
      <c r="DD750" s="137">
        <v>12</v>
      </c>
      <c r="DE750" s="136" t="s">
        <v>437</v>
      </c>
      <c r="DF750" s="136" t="s">
        <v>1101</v>
      </c>
      <c r="DG750" s="144">
        <v>1003</v>
      </c>
      <c r="DI750" s="136" t="s">
        <v>2388</v>
      </c>
      <c r="DJ750" s="136" t="s">
        <v>865</v>
      </c>
      <c r="DK750" s="137">
        <v>24</v>
      </c>
      <c r="DL750" s="136" t="s">
        <v>1173</v>
      </c>
      <c r="DM750" s="136" t="s">
        <v>1174</v>
      </c>
      <c r="DN750" s="144">
        <v>0</v>
      </c>
    </row>
    <row r="751" spans="1:118" x14ac:dyDescent="0.25">
      <c r="A751" s="81" t="s">
        <v>745</v>
      </c>
      <c r="B751" s="81" t="s">
        <v>746</v>
      </c>
      <c r="C751" s="81">
        <v>12</v>
      </c>
      <c r="D751" s="81" t="s">
        <v>436</v>
      </c>
      <c r="E751" s="81" t="s">
        <v>1217</v>
      </c>
      <c r="F751" s="81">
        <v>1160</v>
      </c>
      <c r="H751" s="81" t="s">
        <v>816</v>
      </c>
      <c r="I751" s="81" t="s">
        <v>817</v>
      </c>
      <c r="J751" s="81">
        <v>12</v>
      </c>
      <c r="K751" s="81" t="s">
        <v>437</v>
      </c>
      <c r="L751" s="81" t="s">
        <v>1231</v>
      </c>
      <c r="M751" s="81">
        <v>1078</v>
      </c>
      <c r="O751" s="81" t="s">
        <v>814</v>
      </c>
      <c r="P751" s="81" t="s">
        <v>815</v>
      </c>
      <c r="Q751" s="81">
        <v>36</v>
      </c>
      <c r="R751" s="81" t="s">
        <v>1768</v>
      </c>
      <c r="S751" s="81" t="s">
        <v>1212</v>
      </c>
      <c r="T751" s="81">
        <v>1013</v>
      </c>
      <c r="V751" s="81" t="s">
        <v>727</v>
      </c>
      <c r="W751" s="81" t="s">
        <v>728</v>
      </c>
      <c r="X751" s="81">
        <v>20</v>
      </c>
      <c r="Y751" s="81" t="s">
        <v>529</v>
      </c>
      <c r="Z751" s="81" t="s">
        <v>1175</v>
      </c>
      <c r="AA751" s="81">
        <v>1027</v>
      </c>
      <c r="AC751" s="81" t="s">
        <v>757</v>
      </c>
      <c r="AD751" s="81" t="s">
        <v>758</v>
      </c>
      <c r="AE751" s="81">
        <v>12</v>
      </c>
      <c r="AF751" s="81" t="s">
        <v>437</v>
      </c>
      <c r="AG751" s="81" t="s">
        <v>1729</v>
      </c>
      <c r="AH751" s="81">
        <v>1191</v>
      </c>
      <c r="AJ751" s="81" t="s">
        <v>729</v>
      </c>
      <c r="AK751" s="81" t="s">
        <v>730</v>
      </c>
      <c r="AL751" s="81">
        <v>2</v>
      </c>
      <c r="AM751" s="81" t="s">
        <v>436</v>
      </c>
      <c r="AN751" s="81" t="s">
        <v>1146</v>
      </c>
      <c r="AO751" s="81">
        <v>1052</v>
      </c>
      <c r="AQ751" s="81" t="s">
        <v>2319</v>
      </c>
      <c r="AR751" s="81" t="s">
        <v>844</v>
      </c>
      <c r="AS751" s="81">
        <v>3</v>
      </c>
      <c r="AT751" s="81" t="s">
        <v>529</v>
      </c>
      <c r="AU751" s="81" t="s">
        <v>1833</v>
      </c>
      <c r="AV751" s="81">
        <v>1023</v>
      </c>
      <c r="AX751" s="81" t="s">
        <v>2269</v>
      </c>
      <c r="AY751" s="81" t="s">
        <v>767</v>
      </c>
      <c r="AZ751" s="81">
        <v>12</v>
      </c>
      <c r="BA751" s="81" t="s">
        <v>436</v>
      </c>
      <c r="BB751" s="81" t="s">
        <v>1123</v>
      </c>
      <c r="BC751" s="81">
        <v>1392</v>
      </c>
      <c r="BE751" s="81" t="s">
        <v>816</v>
      </c>
      <c r="BF751" s="81" t="s">
        <v>817</v>
      </c>
      <c r="BG751" s="81">
        <v>4</v>
      </c>
      <c r="BH751" s="81" t="s">
        <v>436</v>
      </c>
      <c r="BI751" s="81" t="s">
        <v>1827</v>
      </c>
      <c r="BJ751" s="81">
        <v>1244</v>
      </c>
      <c r="BL751" s="81" t="s">
        <v>816</v>
      </c>
      <c r="BM751" s="81" t="s">
        <v>817</v>
      </c>
      <c r="BN751" s="81">
        <v>4</v>
      </c>
      <c r="BO751" s="81" t="s">
        <v>437</v>
      </c>
      <c r="BP751" s="81" t="s">
        <v>1729</v>
      </c>
      <c r="BQ751" s="81">
        <v>1191</v>
      </c>
      <c r="BS751" s="81" t="s">
        <v>847</v>
      </c>
      <c r="BT751" s="81" t="s">
        <v>848</v>
      </c>
      <c r="BU751" s="81">
        <v>12</v>
      </c>
      <c r="BV751" s="81" t="s">
        <v>436</v>
      </c>
      <c r="BW751" s="81" t="s">
        <v>1715</v>
      </c>
      <c r="BX751" s="81">
        <v>1137</v>
      </c>
      <c r="BZ751" s="81" t="s">
        <v>737</v>
      </c>
      <c r="CA751" s="81" t="s">
        <v>738</v>
      </c>
      <c r="CB751" s="81">
        <v>4</v>
      </c>
      <c r="CC751" s="81" t="s">
        <v>436</v>
      </c>
      <c r="CD751" s="81" t="s">
        <v>1123</v>
      </c>
      <c r="CE751" s="81">
        <v>1392</v>
      </c>
      <c r="CG751" s="81" t="s">
        <v>1008</v>
      </c>
      <c r="CH751" s="81" t="s">
        <v>1009</v>
      </c>
      <c r="CI751" s="81">
        <v>2</v>
      </c>
      <c r="CJ751" s="81" t="s">
        <v>436</v>
      </c>
      <c r="CK751" s="81" t="s">
        <v>1163</v>
      </c>
      <c r="CL751" s="81">
        <v>1186</v>
      </c>
      <c r="CN751" s="81" t="s">
        <v>830</v>
      </c>
      <c r="CO751" s="81" t="s">
        <v>831</v>
      </c>
      <c r="CP751" s="81">
        <v>2</v>
      </c>
      <c r="CQ751" s="81" t="s">
        <v>436</v>
      </c>
      <c r="CR751" s="81" t="s">
        <v>1105</v>
      </c>
      <c r="CS751" s="81">
        <v>1186</v>
      </c>
      <c r="CU751" s="136" t="s">
        <v>1778</v>
      </c>
      <c r="CV751" s="136" t="s">
        <v>758</v>
      </c>
      <c r="CW751" s="137">
        <v>12</v>
      </c>
      <c r="CX751" s="136" t="s">
        <v>529</v>
      </c>
      <c r="CY751" s="136" t="s">
        <v>2314</v>
      </c>
      <c r="CZ751" s="138">
        <v>1031</v>
      </c>
      <c r="DB751" s="136" t="s">
        <v>1043</v>
      </c>
      <c r="DC751" s="136" t="s">
        <v>1044</v>
      </c>
      <c r="DD751" s="137">
        <v>12</v>
      </c>
      <c r="DE751" s="136" t="s">
        <v>437</v>
      </c>
      <c r="DF751" s="136" t="s">
        <v>1231</v>
      </c>
      <c r="DG751" s="144">
        <v>1078</v>
      </c>
      <c r="DI751" s="136" t="s">
        <v>2388</v>
      </c>
      <c r="DJ751" s="136" t="s">
        <v>865</v>
      </c>
      <c r="DK751" s="137">
        <v>12</v>
      </c>
      <c r="DL751" s="136" t="s">
        <v>436</v>
      </c>
      <c r="DM751" s="136" t="s">
        <v>1148</v>
      </c>
      <c r="DN751" s="144">
        <v>1091</v>
      </c>
    </row>
    <row r="752" spans="1:118" x14ac:dyDescent="0.25">
      <c r="A752" s="81" t="s">
        <v>908</v>
      </c>
      <c r="B752" s="81" t="s">
        <v>909</v>
      </c>
      <c r="C752" s="81">
        <v>12</v>
      </c>
      <c r="D752" s="81" t="s">
        <v>436</v>
      </c>
      <c r="E752" s="81" t="s">
        <v>1217</v>
      </c>
      <c r="F752" s="81">
        <v>1160</v>
      </c>
      <c r="H752" s="81" t="s">
        <v>906</v>
      </c>
      <c r="I752" s="81" t="s">
        <v>907</v>
      </c>
      <c r="J752" s="81">
        <v>8</v>
      </c>
      <c r="K752" s="81" t="s">
        <v>437</v>
      </c>
      <c r="L752" s="81" t="s">
        <v>1231</v>
      </c>
      <c r="M752" s="81">
        <v>1078</v>
      </c>
      <c r="O752" s="81" t="s">
        <v>932</v>
      </c>
      <c r="P752" s="81" t="s">
        <v>933</v>
      </c>
      <c r="Q752" s="81">
        <v>4</v>
      </c>
      <c r="R752" s="81" t="s">
        <v>1768</v>
      </c>
      <c r="S752" s="81" t="s">
        <v>1212</v>
      </c>
      <c r="T752" s="81">
        <v>1013</v>
      </c>
      <c r="V752" s="81" t="s">
        <v>727</v>
      </c>
      <c r="W752" s="81" t="s">
        <v>728</v>
      </c>
      <c r="X752" s="81">
        <v>20</v>
      </c>
      <c r="Y752" s="81" t="s">
        <v>529</v>
      </c>
      <c r="Z752" s="81" t="s">
        <v>1175</v>
      </c>
      <c r="AA752" s="81">
        <v>1027</v>
      </c>
      <c r="AC752" s="81" t="s">
        <v>757</v>
      </c>
      <c r="AD752" s="81" t="s">
        <v>758</v>
      </c>
      <c r="AE752" s="81">
        <v>12</v>
      </c>
      <c r="AF752" s="81" t="s">
        <v>436</v>
      </c>
      <c r="AG752" s="81" t="s">
        <v>1179</v>
      </c>
      <c r="AH752" s="81">
        <v>1195</v>
      </c>
      <c r="AJ752" s="81" t="s">
        <v>743</v>
      </c>
      <c r="AK752" s="81" t="s">
        <v>744</v>
      </c>
      <c r="AL752" s="81">
        <v>12</v>
      </c>
      <c r="AM752" s="81" t="s">
        <v>436</v>
      </c>
      <c r="AN752" s="81" t="s">
        <v>1147</v>
      </c>
      <c r="AO752" s="81">
        <v>1446</v>
      </c>
      <c r="AQ752" s="81" t="s">
        <v>854</v>
      </c>
      <c r="AR752" s="81" t="s">
        <v>855</v>
      </c>
      <c r="AS752" s="81">
        <v>3</v>
      </c>
      <c r="AT752" s="81" t="s">
        <v>529</v>
      </c>
      <c r="AU752" s="81" t="s">
        <v>1833</v>
      </c>
      <c r="AV752" s="81">
        <v>1023</v>
      </c>
      <c r="AX752" s="81" t="s">
        <v>2269</v>
      </c>
      <c r="AY752" s="81" t="s">
        <v>767</v>
      </c>
      <c r="AZ752" s="81">
        <v>12</v>
      </c>
      <c r="BA752" s="81" t="s">
        <v>436</v>
      </c>
      <c r="BB752" s="81" t="s">
        <v>1124</v>
      </c>
      <c r="BC752" s="81">
        <v>1013</v>
      </c>
      <c r="BE752" s="81" t="s">
        <v>729</v>
      </c>
      <c r="BF752" s="81" t="s">
        <v>730</v>
      </c>
      <c r="BG752" s="81">
        <v>2</v>
      </c>
      <c r="BH752" s="81" t="s">
        <v>436</v>
      </c>
      <c r="BI752" s="81" t="s">
        <v>1827</v>
      </c>
      <c r="BJ752" s="81">
        <v>1244</v>
      </c>
      <c r="BL752" s="81" t="s">
        <v>954</v>
      </c>
      <c r="BM752" s="81" t="s">
        <v>955</v>
      </c>
      <c r="BN752" s="81">
        <v>3</v>
      </c>
      <c r="BO752" s="81" t="s">
        <v>529</v>
      </c>
      <c r="BP752" s="81" t="s">
        <v>1807</v>
      </c>
      <c r="BQ752" s="81">
        <v>1510</v>
      </c>
      <c r="BS752" s="81" t="s">
        <v>940</v>
      </c>
      <c r="BT752" s="81" t="s">
        <v>941</v>
      </c>
      <c r="BU752" s="81">
        <v>12</v>
      </c>
      <c r="BV752" s="81" t="s">
        <v>529</v>
      </c>
      <c r="BW752" s="81" t="s">
        <v>1867</v>
      </c>
      <c r="BX752" s="81">
        <v>1089</v>
      </c>
      <c r="BZ752" s="81" t="s">
        <v>729</v>
      </c>
      <c r="CA752" s="81" t="s">
        <v>730</v>
      </c>
      <c r="CB752" s="81">
        <v>20</v>
      </c>
      <c r="CC752" s="81" t="s">
        <v>436</v>
      </c>
      <c r="CD752" s="81" t="s">
        <v>1123</v>
      </c>
      <c r="CE752" s="81">
        <v>1392</v>
      </c>
      <c r="CG752" s="81" t="s">
        <v>770</v>
      </c>
      <c r="CH752" s="81" t="s">
        <v>771</v>
      </c>
      <c r="CI752" s="81">
        <v>4</v>
      </c>
      <c r="CJ752" s="81" t="s">
        <v>436</v>
      </c>
      <c r="CK752" s="81" t="s">
        <v>1163</v>
      </c>
      <c r="CL752" s="81">
        <v>1186</v>
      </c>
      <c r="CN752" s="81" t="s">
        <v>849</v>
      </c>
      <c r="CO752" s="81" t="s">
        <v>850</v>
      </c>
      <c r="CP752" s="81">
        <v>2</v>
      </c>
      <c r="CQ752" s="81" t="s">
        <v>436</v>
      </c>
      <c r="CR752" s="81" t="s">
        <v>1105</v>
      </c>
      <c r="CS752" s="81">
        <v>1186</v>
      </c>
      <c r="CU752" s="136" t="s">
        <v>889</v>
      </c>
      <c r="CV752" s="136" t="s">
        <v>890</v>
      </c>
      <c r="CW752" s="137">
        <v>2</v>
      </c>
      <c r="CX752" s="136" t="s">
        <v>529</v>
      </c>
      <c r="CY752" s="136" t="s">
        <v>1172</v>
      </c>
      <c r="CZ752" s="138">
        <v>1472</v>
      </c>
      <c r="DB752" s="136" t="s">
        <v>1043</v>
      </c>
      <c r="DC752" s="136" t="s">
        <v>1044</v>
      </c>
      <c r="DD752" s="137">
        <v>12</v>
      </c>
      <c r="DE752" s="136" t="s">
        <v>436</v>
      </c>
      <c r="DF752" s="136" t="s">
        <v>2368</v>
      </c>
      <c r="DG752" s="144">
        <v>1597</v>
      </c>
      <c r="DI752" s="136" t="s">
        <v>2388</v>
      </c>
      <c r="DJ752" s="136" t="s">
        <v>865</v>
      </c>
      <c r="DK752" s="137">
        <v>4</v>
      </c>
      <c r="DL752" s="136" t="s">
        <v>529</v>
      </c>
      <c r="DM752" s="136" t="s">
        <v>1873</v>
      </c>
      <c r="DN752" s="144">
        <v>1126</v>
      </c>
    </row>
    <row r="753" spans="1:118" x14ac:dyDescent="0.25">
      <c r="A753" s="81" t="s">
        <v>988</v>
      </c>
      <c r="B753" s="81" t="s">
        <v>1937</v>
      </c>
      <c r="C753" s="81">
        <v>24</v>
      </c>
      <c r="D753" s="81" t="s">
        <v>436</v>
      </c>
      <c r="E753" s="81" t="s">
        <v>1217</v>
      </c>
      <c r="F753" s="81">
        <v>1160</v>
      </c>
      <c r="H753" s="81" t="s">
        <v>743</v>
      </c>
      <c r="I753" s="81" t="s">
        <v>744</v>
      </c>
      <c r="J753" s="81">
        <v>12</v>
      </c>
      <c r="K753" s="81" t="s">
        <v>436</v>
      </c>
      <c r="L753" s="81" t="s">
        <v>1724</v>
      </c>
      <c r="M753" s="81">
        <v>1137</v>
      </c>
      <c r="O753" s="81" t="s">
        <v>788</v>
      </c>
      <c r="P753" s="81" t="s">
        <v>789</v>
      </c>
      <c r="Q753" s="81">
        <v>24</v>
      </c>
      <c r="R753" s="81" t="s">
        <v>1768</v>
      </c>
      <c r="S753" s="81" t="s">
        <v>1212</v>
      </c>
      <c r="T753" s="81">
        <v>1013</v>
      </c>
      <c r="V753" s="81" t="s">
        <v>830</v>
      </c>
      <c r="W753" s="81" t="s">
        <v>831</v>
      </c>
      <c r="X753" s="81">
        <v>40</v>
      </c>
      <c r="Y753" s="81" t="s">
        <v>529</v>
      </c>
      <c r="Z753" s="81" t="s">
        <v>1175</v>
      </c>
      <c r="AA753" s="81">
        <v>1027</v>
      </c>
      <c r="AC753" s="81" t="s">
        <v>757</v>
      </c>
      <c r="AD753" s="81" t="s">
        <v>758</v>
      </c>
      <c r="AE753" s="81">
        <v>12</v>
      </c>
      <c r="AF753" s="81" t="s">
        <v>529</v>
      </c>
      <c r="AG753" s="81" t="s">
        <v>1694</v>
      </c>
      <c r="AH753" s="81">
        <v>1504</v>
      </c>
      <c r="AJ753" s="81" t="s">
        <v>893</v>
      </c>
      <c r="AK753" s="81" t="s">
        <v>894</v>
      </c>
      <c r="AL753" s="81">
        <v>12</v>
      </c>
      <c r="AM753" s="81" t="s">
        <v>436</v>
      </c>
      <c r="AN753" s="81" t="s">
        <v>1147</v>
      </c>
      <c r="AO753" s="81">
        <v>1446</v>
      </c>
      <c r="AQ753" s="81" t="s">
        <v>856</v>
      </c>
      <c r="AR753" s="81" t="s">
        <v>857</v>
      </c>
      <c r="AS753" s="81">
        <v>3</v>
      </c>
      <c r="AT753" s="81" t="s">
        <v>529</v>
      </c>
      <c r="AU753" s="81" t="s">
        <v>1833</v>
      </c>
      <c r="AV753" s="81">
        <v>1023</v>
      </c>
      <c r="AX753" s="81" t="s">
        <v>2269</v>
      </c>
      <c r="AY753" s="81" t="s">
        <v>767</v>
      </c>
      <c r="AZ753" s="81">
        <v>6</v>
      </c>
      <c r="BA753" s="81" t="s">
        <v>529</v>
      </c>
      <c r="BB753" s="81" t="s">
        <v>1157</v>
      </c>
      <c r="BC753" s="81">
        <v>1399</v>
      </c>
      <c r="BE753" s="81" t="s">
        <v>832</v>
      </c>
      <c r="BF753" s="81" t="s">
        <v>833</v>
      </c>
      <c r="BG753" s="81">
        <v>6</v>
      </c>
      <c r="BH753" s="81" t="s">
        <v>436</v>
      </c>
      <c r="BI753" s="81" t="s">
        <v>1114</v>
      </c>
      <c r="BJ753" s="81">
        <v>1011</v>
      </c>
      <c r="BL753" s="81" t="s">
        <v>794</v>
      </c>
      <c r="BM753" s="81" t="s">
        <v>795</v>
      </c>
      <c r="BN753" s="81">
        <v>2</v>
      </c>
      <c r="BO753" s="81" t="s">
        <v>436</v>
      </c>
      <c r="BP753" s="81" t="s">
        <v>1148</v>
      </c>
      <c r="BQ753" s="81">
        <v>1091</v>
      </c>
      <c r="BS753" s="81" t="s">
        <v>847</v>
      </c>
      <c r="BT753" s="81" t="s">
        <v>848</v>
      </c>
      <c r="BU753" s="81">
        <v>12</v>
      </c>
      <c r="BV753" s="81" t="s">
        <v>529</v>
      </c>
      <c r="BW753" s="81" t="s">
        <v>1867</v>
      </c>
      <c r="BX753" s="81">
        <v>1089</v>
      </c>
      <c r="BZ753" s="81" t="s">
        <v>743</v>
      </c>
      <c r="CA753" s="81" t="s">
        <v>744</v>
      </c>
      <c r="CB753" s="81">
        <v>12</v>
      </c>
      <c r="CC753" s="81" t="s">
        <v>436</v>
      </c>
      <c r="CD753" s="81" t="s">
        <v>1123</v>
      </c>
      <c r="CE753" s="81">
        <v>1392</v>
      </c>
      <c r="CG753" s="81" t="s">
        <v>772</v>
      </c>
      <c r="CH753" s="81" t="s">
        <v>773</v>
      </c>
      <c r="CI753" s="81">
        <v>6</v>
      </c>
      <c r="CJ753" s="81" t="s">
        <v>436</v>
      </c>
      <c r="CK753" s="81" t="s">
        <v>1163</v>
      </c>
      <c r="CL753" s="81">
        <v>1186</v>
      </c>
      <c r="CN753" s="81" t="s">
        <v>864</v>
      </c>
      <c r="CO753" s="81" t="s">
        <v>865</v>
      </c>
      <c r="CP753" s="81">
        <v>4</v>
      </c>
      <c r="CQ753" s="81" t="s">
        <v>437</v>
      </c>
      <c r="CR753" s="81" t="s">
        <v>1155</v>
      </c>
      <c r="CS753" s="81">
        <v>1506</v>
      </c>
      <c r="CU753" s="136" t="s">
        <v>820</v>
      </c>
      <c r="CV753" s="136" t="s">
        <v>821</v>
      </c>
      <c r="CW753" s="137">
        <v>4</v>
      </c>
      <c r="CX753" s="136" t="s">
        <v>529</v>
      </c>
      <c r="CY753" s="136" t="s">
        <v>1172</v>
      </c>
      <c r="CZ753" s="138">
        <v>1472</v>
      </c>
      <c r="DB753" s="136" t="s">
        <v>1043</v>
      </c>
      <c r="DC753" s="136" t="s">
        <v>1044</v>
      </c>
      <c r="DD753" s="137">
        <v>12</v>
      </c>
      <c r="DE753" s="136" t="s">
        <v>529</v>
      </c>
      <c r="DF753" s="136" t="s">
        <v>1199</v>
      </c>
      <c r="DG753" s="144">
        <v>1001</v>
      </c>
      <c r="DI753" s="136" t="s">
        <v>2388</v>
      </c>
      <c r="DJ753" s="136" t="s">
        <v>865</v>
      </c>
      <c r="DK753" s="137">
        <v>6</v>
      </c>
      <c r="DL753" s="136" t="s">
        <v>437</v>
      </c>
      <c r="DM753" s="136" t="s">
        <v>1184</v>
      </c>
      <c r="DN753" s="144">
        <v>1078</v>
      </c>
    </row>
    <row r="754" spans="1:118" x14ac:dyDescent="0.25">
      <c r="A754" s="81" t="s">
        <v>1041</v>
      </c>
      <c r="B754" s="81" t="s">
        <v>1935</v>
      </c>
      <c r="C754" s="81">
        <v>12</v>
      </c>
      <c r="D754" s="81" t="s">
        <v>436</v>
      </c>
      <c r="E754" s="81" t="s">
        <v>1217</v>
      </c>
      <c r="F754" s="81">
        <v>1160</v>
      </c>
      <c r="H754" s="81" t="s">
        <v>969</v>
      </c>
      <c r="I754" s="81" t="s">
        <v>970</v>
      </c>
      <c r="J754" s="81">
        <v>12</v>
      </c>
      <c r="K754" s="81" t="s">
        <v>436</v>
      </c>
      <c r="L754" s="81" t="s">
        <v>1724</v>
      </c>
      <c r="M754" s="81">
        <v>1137</v>
      </c>
      <c r="O754" s="81" t="s">
        <v>948</v>
      </c>
      <c r="P754" s="81" t="s">
        <v>985</v>
      </c>
      <c r="Q754" s="81">
        <v>6</v>
      </c>
      <c r="R754" s="81" t="s">
        <v>1768</v>
      </c>
      <c r="S754" s="81" t="s">
        <v>1212</v>
      </c>
      <c r="T754" s="81">
        <v>1013</v>
      </c>
      <c r="V754" s="81" t="s">
        <v>727</v>
      </c>
      <c r="W754" s="81" t="s">
        <v>728</v>
      </c>
      <c r="X754" s="81">
        <v>24</v>
      </c>
      <c r="Y754" s="81" t="s">
        <v>529</v>
      </c>
      <c r="Z754" s="81" t="s">
        <v>1139</v>
      </c>
      <c r="AA754" s="81">
        <v>1027</v>
      </c>
      <c r="AC754" s="81" t="s">
        <v>757</v>
      </c>
      <c r="AD754" s="81" t="s">
        <v>758</v>
      </c>
      <c r="AE754" s="81">
        <v>12</v>
      </c>
      <c r="AF754" s="81" t="s">
        <v>437</v>
      </c>
      <c r="AG754" s="81" t="s">
        <v>1733</v>
      </c>
      <c r="AH754" s="81">
        <v>1004</v>
      </c>
      <c r="AJ754" s="81" t="s">
        <v>745</v>
      </c>
      <c r="AK754" s="81" t="s">
        <v>746</v>
      </c>
      <c r="AL754" s="81">
        <v>36</v>
      </c>
      <c r="AM754" s="81" t="s">
        <v>436</v>
      </c>
      <c r="AN754" s="81" t="s">
        <v>1147</v>
      </c>
      <c r="AO754" s="81">
        <v>1446</v>
      </c>
      <c r="AQ754" s="81" t="s">
        <v>858</v>
      </c>
      <c r="AR754" s="81" t="s">
        <v>859</v>
      </c>
      <c r="AS754" s="81">
        <v>3</v>
      </c>
      <c r="AT754" s="81" t="s">
        <v>529</v>
      </c>
      <c r="AU754" s="81" t="s">
        <v>1833</v>
      </c>
      <c r="AV754" s="81">
        <v>1023</v>
      </c>
      <c r="AX754" s="81" t="s">
        <v>2269</v>
      </c>
      <c r="AY754" s="81" t="s">
        <v>767</v>
      </c>
      <c r="AZ754" s="81">
        <v>36</v>
      </c>
      <c r="BA754" s="81" t="s">
        <v>1173</v>
      </c>
      <c r="BB754" s="81" t="s">
        <v>1174</v>
      </c>
      <c r="BC754" s="81">
        <v>0</v>
      </c>
      <c r="BE754" s="81" t="s">
        <v>816</v>
      </c>
      <c r="BF754" s="81" t="s">
        <v>817</v>
      </c>
      <c r="BG754" s="81">
        <v>8</v>
      </c>
      <c r="BH754" s="81" t="s">
        <v>529</v>
      </c>
      <c r="BI754" s="81" t="s">
        <v>1149</v>
      </c>
      <c r="BJ754" s="81">
        <v>1172</v>
      </c>
      <c r="BL754" s="81" t="s">
        <v>796</v>
      </c>
      <c r="BM754" s="81" t="s">
        <v>797</v>
      </c>
      <c r="BN754" s="81">
        <v>2</v>
      </c>
      <c r="BO754" s="81" t="s">
        <v>436</v>
      </c>
      <c r="BP754" s="81" t="s">
        <v>1148</v>
      </c>
      <c r="BQ754" s="81">
        <v>1091</v>
      </c>
      <c r="BS754" s="81" t="s">
        <v>946</v>
      </c>
      <c r="BT754" s="81" t="s">
        <v>947</v>
      </c>
      <c r="BU754" s="81">
        <v>12</v>
      </c>
      <c r="BV754" s="81" t="s">
        <v>529</v>
      </c>
      <c r="BW754" s="81" t="s">
        <v>1867</v>
      </c>
      <c r="BX754" s="81">
        <v>1089</v>
      </c>
      <c r="BZ754" s="81" t="s">
        <v>852</v>
      </c>
      <c r="CA754" s="81" t="s">
        <v>853</v>
      </c>
      <c r="CB754" s="81">
        <v>24</v>
      </c>
      <c r="CC754" s="81" t="s">
        <v>436</v>
      </c>
      <c r="CD754" s="81" t="s">
        <v>1123</v>
      </c>
      <c r="CE754" s="81">
        <v>1392</v>
      </c>
      <c r="CG754" s="81" t="s">
        <v>948</v>
      </c>
      <c r="CH754" s="81" t="s">
        <v>949</v>
      </c>
      <c r="CI754" s="81">
        <v>4</v>
      </c>
      <c r="CJ754" s="81" t="s">
        <v>436</v>
      </c>
      <c r="CK754" s="81" t="s">
        <v>1163</v>
      </c>
      <c r="CL754" s="81">
        <v>1186</v>
      </c>
      <c r="CN754" s="81" t="s">
        <v>816</v>
      </c>
      <c r="CO754" s="81" t="s">
        <v>817</v>
      </c>
      <c r="CP754" s="81">
        <v>4</v>
      </c>
      <c r="CQ754" s="81" t="s">
        <v>436</v>
      </c>
      <c r="CR754" s="81" t="s">
        <v>1145</v>
      </c>
      <c r="CS754" s="81">
        <v>1274</v>
      </c>
      <c r="CU754" s="136" t="s">
        <v>2323</v>
      </c>
      <c r="CV754" s="136" t="s">
        <v>851</v>
      </c>
      <c r="CW754" s="137">
        <v>2</v>
      </c>
      <c r="CX754" s="136" t="s">
        <v>437</v>
      </c>
      <c r="CY754" s="136" t="s">
        <v>1823</v>
      </c>
      <c r="CZ754" s="138">
        <v>1259</v>
      </c>
      <c r="DB754" s="136" t="s">
        <v>1043</v>
      </c>
      <c r="DC754" s="136" t="s">
        <v>1044</v>
      </c>
      <c r="DD754" s="137">
        <v>12</v>
      </c>
      <c r="DE754" s="136" t="s">
        <v>529</v>
      </c>
      <c r="DF754" s="136" t="s">
        <v>1219</v>
      </c>
      <c r="DG754" s="144">
        <v>1027</v>
      </c>
      <c r="DI754" s="136" t="s">
        <v>2388</v>
      </c>
      <c r="DJ754" s="136" t="s">
        <v>865</v>
      </c>
      <c r="DK754" s="137">
        <v>12</v>
      </c>
      <c r="DL754" s="136" t="s">
        <v>436</v>
      </c>
      <c r="DM754" s="136" t="s">
        <v>1138</v>
      </c>
      <c r="DN754" s="144">
        <v>1060</v>
      </c>
    </row>
    <row r="755" spans="1:118" x14ac:dyDescent="0.25">
      <c r="A755" s="81" t="s">
        <v>869</v>
      </c>
      <c r="B755" s="81" t="s">
        <v>870</v>
      </c>
      <c r="C755" s="81">
        <v>12</v>
      </c>
      <c r="D755" s="81" t="s">
        <v>436</v>
      </c>
      <c r="E755" s="81" t="s">
        <v>1217</v>
      </c>
      <c r="F755" s="81">
        <v>1160</v>
      </c>
      <c r="H755" s="81" t="s">
        <v>782</v>
      </c>
      <c r="I755" s="81" t="s">
        <v>783</v>
      </c>
      <c r="J755" s="81">
        <v>12</v>
      </c>
      <c r="K755" s="81" t="s">
        <v>436</v>
      </c>
      <c r="L755" s="81" t="s">
        <v>1724</v>
      </c>
      <c r="M755" s="81">
        <v>1137</v>
      </c>
      <c r="O755" s="81" t="s">
        <v>1794</v>
      </c>
      <c r="P755" s="81" t="s">
        <v>1452</v>
      </c>
      <c r="Q755" s="81">
        <v>6</v>
      </c>
      <c r="R755" s="81" t="s">
        <v>1768</v>
      </c>
      <c r="S755" s="81" t="s">
        <v>1212</v>
      </c>
      <c r="T755" s="81">
        <v>1013</v>
      </c>
      <c r="V755" s="81" t="s">
        <v>729</v>
      </c>
      <c r="W755" s="81" t="s">
        <v>730</v>
      </c>
      <c r="X755" s="81">
        <v>14</v>
      </c>
      <c r="Y755" s="81" t="s">
        <v>529</v>
      </c>
      <c r="Z755" s="81" t="s">
        <v>1139</v>
      </c>
      <c r="AA755" s="81">
        <v>1027</v>
      </c>
      <c r="AC755" s="81" t="s">
        <v>757</v>
      </c>
      <c r="AD755" s="81" t="s">
        <v>758</v>
      </c>
      <c r="AE755" s="81">
        <v>12</v>
      </c>
      <c r="AF755" s="81" t="s">
        <v>529</v>
      </c>
      <c r="AG755" s="81" t="s">
        <v>1150</v>
      </c>
      <c r="AH755" s="81">
        <v>1185</v>
      </c>
      <c r="AJ755" s="81" t="s">
        <v>873</v>
      </c>
      <c r="AK755" s="81" t="s">
        <v>874</v>
      </c>
      <c r="AL755" s="81">
        <v>6</v>
      </c>
      <c r="AM755" s="81" t="s">
        <v>529</v>
      </c>
      <c r="AN755" s="81" t="s">
        <v>1104</v>
      </c>
      <c r="AO755" s="81">
        <v>1037</v>
      </c>
      <c r="AQ755" s="81" t="s">
        <v>836</v>
      </c>
      <c r="AR755" s="81" t="s">
        <v>837</v>
      </c>
      <c r="AS755" s="81">
        <v>3</v>
      </c>
      <c r="AT755" s="81" t="s">
        <v>529</v>
      </c>
      <c r="AU755" s="81" t="s">
        <v>1833</v>
      </c>
      <c r="AV755" s="81">
        <v>1023</v>
      </c>
      <c r="AX755" s="81" t="s">
        <v>875</v>
      </c>
      <c r="AY755" s="81" t="s">
        <v>876</v>
      </c>
      <c r="AZ755" s="81">
        <v>60</v>
      </c>
      <c r="BA755" s="81" t="s">
        <v>436</v>
      </c>
      <c r="BB755" s="81" t="s">
        <v>1195</v>
      </c>
      <c r="BC755" s="81">
        <v>1237</v>
      </c>
      <c r="BE755" s="81" t="s">
        <v>729</v>
      </c>
      <c r="BF755" s="81" t="s">
        <v>730</v>
      </c>
      <c r="BG755" s="81">
        <v>4</v>
      </c>
      <c r="BH755" s="81" t="s">
        <v>529</v>
      </c>
      <c r="BI755" s="81" t="s">
        <v>1149</v>
      </c>
      <c r="BJ755" s="81">
        <v>1172</v>
      </c>
      <c r="BL755" s="81" t="s">
        <v>761</v>
      </c>
      <c r="BM755" s="81" t="s">
        <v>762</v>
      </c>
      <c r="BN755" s="81">
        <v>16</v>
      </c>
      <c r="BO755" s="81" t="s">
        <v>436</v>
      </c>
      <c r="BP755" s="81" t="s">
        <v>1148</v>
      </c>
      <c r="BQ755" s="81">
        <v>1091</v>
      </c>
      <c r="BS755" s="81" t="s">
        <v>847</v>
      </c>
      <c r="BT755" s="81" t="s">
        <v>848</v>
      </c>
      <c r="BU755" s="81">
        <v>6</v>
      </c>
      <c r="BV755" s="81" t="s">
        <v>529</v>
      </c>
      <c r="BW755" s="81" t="s">
        <v>2185</v>
      </c>
      <c r="BX755" s="81">
        <v>1585</v>
      </c>
      <c r="BZ755" s="81" t="s">
        <v>891</v>
      </c>
      <c r="CA755" s="81" t="s">
        <v>892</v>
      </c>
      <c r="CB755" s="81">
        <v>12</v>
      </c>
      <c r="CC755" s="81" t="s">
        <v>436</v>
      </c>
      <c r="CD755" s="81" t="s">
        <v>1123</v>
      </c>
      <c r="CE755" s="81">
        <v>1392</v>
      </c>
      <c r="CG755" s="81" t="s">
        <v>816</v>
      </c>
      <c r="CH755" s="81" t="s">
        <v>817</v>
      </c>
      <c r="CI755" s="81">
        <v>4</v>
      </c>
      <c r="CJ755" s="81" t="s">
        <v>436</v>
      </c>
      <c r="CK755" s="81" t="s">
        <v>1163</v>
      </c>
      <c r="CL755" s="81">
        <v>1186</v>
      </c>
      <c r="CN755" s="81" t="s">
        <v>893</v>
      </c>
      <c r="CO755" s="81" t="s">
        <v>894</v>
      </c>
      <c r="CP755" s="81">
        <v>12</v>
      </c>
      <c r="CQ755" s="81" t="s">
        <v>436</v>
      </c>
      <c r="CR755" s="81" t="s">
        <v>1714</v>
      </c>
      <c r="CS755" s="81">
        <v>1009</v>
      </c>
      <c r="CU755" s="136" t="s">
        <v>856</v>
      </c>
      <c r="CV755" s="136" t="s">
        <v>857</v>
      </c>
      <c r="CW755" s="137">
        <v>2</v>
      </c>
      <c r="CX755" s="136" t="s">
        <v>436</v>
      </c>
      <c r="CY755" s="136" t="s">
        <v>1110</v>
      </c>
      <c r="CZ755" s="138">
        <v>1253</v>
      </c>
      <c r="DB755" s="136" t="s">
        <v>1043</v>
      </c>
      <c r="DC755" s="136" t="s">
        <v>1044</v>
      </c>
      <c r="DD755" s="137">
        <v>12</v>
      </c>
      <c r="DE755" s="136" t="s">
        <v>529</v>
      </c>
      <c r="DF755" s="136" t="s">
        <v>1100</v>
      </c>
      <c r="DG755" s="144">
        <v>1027</v>
      </c>
      <c r="DI755" s="136" t="s">
        <v>2388</v>
      </c>
      <c r="DJ755" s="136" t="s">
        <v>865</v>
      </c>
      <c r="DK755" s="137">
        <v>12</v>
      </c>
      <c r="DL755" s="136" t="s">
        <v>437</v>
      </c>
      <c r="DM755" s="136" t="s">
        <v>1187</v>
      </c>
      <c r="DN755" s="144">
        <v>1003</v>
      </c>
    </row>
    <row r="756" spans="1:118" x14ac:dyDescent="0.25">
      <c r="A756" s="81" t="s">
        <v>765</v>
      </c>
      <c r="B756" s="81" t="s">
        <v>766</v>
      </c>
      <c r="C756" s="81">
        <v>6</v>
      </c>
      <c r="D756" s="81" t="s">
        <v>436</v>
      </c>
      <c r="E756" s="81" t="s">
        <v>1217</v>
      </c>
      <c r="F756" s="81">
        <v>1160</v>
      </c>
      <c r="H756" s="81" t="s">
        <v>960</v>
      </c>
      <c r="I756" s="81" t="s">
        <v>961</v>
      </c>
      <c r="J756" s="81">
        <v>12</v>
      </c>
      <c r="K756" s="81" t="s">
        <v>436</v>
      </c>
      <c r="L756" s="81" t="s">
        <v>1724</v>
      </c>
      <c r="M756" s="81">
        <v>1137</v>
      </c>
      <c r="O756" s="81" t="s">
        <v>751</v>
      </c>
      <c r="P756" s="81" t="s">
        <v>752</v>
      </c>
      <c r="Q756" s="81">
        <v>36</v>
      </c>
      <c r="R756" s="81" t="s">
        <v>1768</v>
      </c>
      <c r="S756" s="81" t="s">
        <v>1212</v>
      </c>
      <c r="T756" s="81">
        <v>1013</v>
      </c>
      <c r="V756" s="81" t="s">
        <v>727</v>
      </c>
      <c r="W756" s="81" t="s">
        <v>728</v>
      </c>
      <c r="X756" s="81">
        <v>40</v>
      </c>
      <c r="Y756" s="81" t="s">
        <v>529</v>
      </c>
      <c r="Z756" s="81" t="s">
        <v>1175</v>
      </c>
      <c r="AA756" s="81">
        <v>1027</v>
      </c>
      <c r="AC756" s="81" t="s">
        <v>820</v>
      </c>
      <c r="AD756" s="81" t="s">
        <v>821</v>
      </c>
      <c r="AE756" s="81">
        <v>4</v>
      </c>
      <c r="AF756" s="81" t="s">
        <v>436</v>
      </c>
      <c r="AG756" s="81" t="s">
        <v>1145</v>
      </c>
      <c r="AH756" s="81">
        <v>1274</v>
      </c>
      <c r="AJ756" s="81" t="s">
        <v>816</v>
      </c>
      <c r="AK756" s="81" t="s">
        <v>817</v>
      </c>
      <c r="AL756" s="81">
        <v>12</v>
      </c>
      <c r="AM756" s="81" t="s">
        <v>529</v>
      </c>
      <c r="AN756" s="81" t="s">
        <v>1104</v>
      </c>
      <c r="AO756" s="81">
        <v>1037</v>
      </c>
      <c r="AQ756" s="81" t="s">
        <v>860</v>
      </c>
      <c r="AR756" s="81" t="s">
        <v>861</v>
      </c>
      <c r="AS756" s="81">
        <v>6</v>
      </c>
      <c r="AT756" s="81" t="s">
        <v>436</v>
      </c>
      <c r="AU756" s="81" t="s">
        <v>1152</v>
      </c>
      <c r="AV756" s="81">
        <v>1013</v>
      </c>
      <c r="AX756" s="81" t="s">
        <v>875</v>
      </c>
      <c r="AY756" s="81" t="s">
        <v>876</v>
      </c>
      <c r="AZ756" s="81">
        <v>12</v>
      </c>
      <c r="BA756" s="81" t="s">
        <v>436</v>
      </c>
      <c r="BB756" s="81" t="s">
        <v>1123</v>
      </c>
      <c r="BC756" s="81">
        <v>1392</v>
      </c>
      <c r="BE756" s="81" t="s">
        <v>860</v>
      </c>
      <c r="BF756" s="81" t="s">
        <v>861</v>
      </c>
      <c r="BG756" s="81">
        <v>4</v>
      </c>
      <c r="BH756" s="81" t="s">
        <v>436</v>
      </c>
      <c r="BI756" s="81" t="s">
        <v>1151</v>
      </c>
      <c r="BJ756" s="81">
        <v>1047</v>
      </c>
      <c r="BL756" s="81" t="s">
        <v>794</v>
      </c>
      <c r="BM756" s="81" t="s">
        <v>795</v>
      </c>
      <c r="BN756" s="81">
        <v>2</v>
      </c>
      <c r="BO756" s="81" t="s">
        <v>529</v>
      </c>
      <c r="BP756" s="81" t="s">
        <v>1807</v>
      </c>
      <c r="BQ756" s="81">
        <v>1510</v>
      </c>
      <c r="BS756" s="81" t="s">
        <v>852</v>
      </c>
      <c r="BT756" s="81" t="s">
        <v>853</v>
      </c>
      <c r="BU756" s="81">
        <v>12</v>
      </c>
      <c r="BV756" s="81" t="s">
        <v>529</v>
      </c>
      <c r="BW756" s="81" t="s">
        <v>2185</v>
      </c>
      <c r="BX756" s="81">
        <v>1585</v>
      </c>
      <c r="BZ756" s="81" t="s">
        <v>895</v>
      </c>
      <c r="CA756" s="81" t="s">
        <v>896</v>
      </c>
      <c r="CB756" s="81">
        <v>12</v>
      </c>
      <c r="CC756" s="81" t="s">
        <v>436</v>
      </c>
      <c r="CD756" s="81" t="s">
        <v>1123</v>
      </c>
      <c r="CE756" s="81">
        <v>1392</v>
      </c>
      <c r="CG756" s="81" t="s">
        <v>864</v>
      </c>
      <c r="CH756" s="81" t="s">
        <v>865</v>
      </c>
      <c r="CI756" s="81">
        <v>4</v>
      </c>
      <c r="CJ756" s="81" t="s">
        <v>436</v>
      </c>
      <c r="CK756" s="81" t="s">
        <v>1163</v>
      </c>
      <c r="CL756" s="81">
        <v>1186</v>
      </c>
      <c r="CN756" s="81" t="s">
        <v>893</v>
      </c>
      <c r="CO756" s="81" t="s">
        <v>894</v>
      </c>
      <c r="CP756" s="81">
        <v>12</v>
      </c>
      <c r="CQ756" s="81" t="s">
        <v>436</v>
      </c>
      <c r="CR756" s="81" t="s">
        <v>1145</v>
      </c>
      <c r="CS756" s="81">
        <v>1274</v>
      </c>
      <c r="CU756" s="136" t="s">
        <v>836</v>
      </c>
      <c r="CV756" s="136" t="s">
        <v>837</v>
      </c>
      <c r="CW756" s="137">
        <v>2</v>
      </c>
      <c r="CX756" s="136" t="s">
        <v>436</v>
      </c>
      <c r="CY756" s="136" t="s">
        <v>1110</v>
      </c>
      <c r="CZ756" s="138">
        <v>1253</v>
      </c>
      <c r="DB756" s="136" t="s">
        <v>893</v>
      </c>
      <c r="DC756" s="136" t="s">
        <v>894</v>
      </c>
      <c r="DD756" s="137">
        <v>12</v>
      </c>
      <c r="DE756" s="136" t="s">
        <v>529</v>
      </c>
      <c r="DF756" s="136" t="s">
        <v>1169</v>
      </c>
      <c r="DG756" s="144">
        <v>1440</v>
      </c>
      <c r="DI756" s="136" t="s">
        <v>2388</v>
      </c>
      <c r="DJ756" s="136" t="s">
        <v>865</v>
      </c>
      <c r="DK756" s="137">
        <v>10</v>
      </c>
      <c r="DL756" s="136" t="s">
        <v>437</v>
      </c>
      <c r="DM756" s="136" t="s">
        <v>1733</v>
      </c>
      <c r="DN756" s="144">
        <v>1004</v>
      </c>
    </row>
    <row r="757" spans="1:118" x14ac:dyDescent="0.25">
      <c r="A757" s="81" t="s">
        <v>867</v>
      </c>
      <c r="B757" s="81" t="s">
        <v>868</v>
      </c>
      <c r="C757" s="81">
        <v>2</v>
      </c>
      <c r="D757" s="81" t="s">
        <v>436</v>
      </c>
      <c r="E757" s="81" t="s">
        <v>1217</v>
      </c>
      <c r="F757" s="81">
        <v>1160</v>
      </c>
      <c r="H757" s="81" t="s">
        <v>908</v>
      </c>
      <c r="I757" s="81" t="s">
        <v>909</v>
      </c>
      <c r="J757" s="81">
        <v>12</v>
      </c>
      <c r="K757" s="81" t="s">
        <v>436</v>
      </c>
      <c r="L757" s="81" t="s">
        <v>1724</v>
      </c>
      <c r="M757" s="81">
        <v>1137</v>
      </c>
      <c r="O757" s="81" t="s">
        <v>1071</v>
      </c>
      <c r="P757" s="81" t="s">
        <v>1072</v>
      </c>
      <c r="Q757" s="81">
        <v>18</v>
      </c>
      <c r="R757" s="81" t="s">
        <v>1768</v>
      </c>
      <c r="S757" s="81" t="s">
        <v>1212</v>
      </c>
      <c r="T757" s="81">
        <v>1013</v>
      </c>
      <c r="V757" s="81" t="s">
        <v>737</v>
      </c>
      <c r="W757" s="81" t="s">
        <v>738</v>
      </c>
      <c r="X757" s="81">
        <v>22</v>
      </c>
      <c r="Y757" s="81" t="s">
        <v>529</v>
      </c>
      <c r="Z757" s="81" t="s">
        <v>1175</v>
      </c>
      <c r="AA757" s="81">
        <v>1027</v>
      </c>
      <c r="AC757" s="81" t="s">
        <v>891</v>
      </c>
      <c r="AD757" s="81" t="s">
        <v>892</v>
      </c>
      <c r="AE757" s="81">
        <v>12</v>
      </c>
      <c r="AF757" s="81" t="s">
        <v>436</v>
      </c>
      <c r="AG757" s="81" t="s">
        <v>1122</v>
      </c>
      <c r="AH757" s="81">
        <v>1213</v>
      </c>
      <c r="AJ757" s="81" t="s">
        <v>912</v>
      </c>
      <c r="AK757" s="81" t="s">
        <v>913</v>
      </c>
      <c r="AL757" s="81">
        <v>2</v>
      </c>
      <c r="AM757" s="81" t="s">
        <v>436</v>
      </c>
      <c r="AN757" s="81" t="s">
        <v>1148</v>
      </c>
      <c r="AO757" s="81">
        <v>1091</v>
      </c>
      <c r="AQ757" s="81" t="s">
        <v>867</v>
      </c>
      <c r="AR757" s="81" t="s">
        <v>868</v>
      </c>
      <c r="AS757" s="81">
        <v>6</v>
      </c>
      <c r="AT757" s="81" t="s">
        <v>436</v>
      </c>
      <c r="AU757" s="81" t="s">
        <v>1152</v>
      </c>
      <c r="AV757" s="81">
        <v>1013</v>
      </c>
      <c r="AX757" s="81" t="s">
        <v>875</v>
      </c>
      <c r="AY757" s="81" t="s">
        <v>876</v>
      </c>
      <c r="AZ757" s="81">
        <v>12</v>
      </c>
      <c r="BA757" s="81" t="s">
        <v>529</v>
      </c>
      <c r="BB757" s="81" t="s">
        <v>1185</v>
      </c>
      <c r="BC757" s="81">
        <v>1101</v>
      </c>
      <c r="BE757" s="81" t="s">
        <v>768</v>
      </c>
      <c r="BF757" s="81" t="s">
        <v>769</v>
      </c>
      <c r="BG757" s="81">
        <v>4</v>
      </c>
      <c r="BH757" s="81" t="s">
        <v>436</v>
      </c>
      <c r="BI757" s="81" t="s">
        <v>1151</v>
      </c>
      <c r="BJ757" s="81">
        <v>1047</v>
      </c>
      <c r="BL757" s="81" t="s">
        <v>893</v>
      </c>
      <c r="BM757" s="81" t="s">
        <v>894</v>
      </c>
      <c r="BN757" s="81">
        <v>12</v>
      </c>
      <c r="BO757" s="81" t="s">
        <v>436</v>
      </c>
      <c r="BP757" s="81" t="s">
        <v>1148</v>
      </c>
      <c r="BQ757" s="81">
        <v>1091</v>
      </c>
      <c r="BS757" s="81" t="s">
        <v>924</v>
      </c>
      <c r="BT757" s="81" t="s">
        <v>925</v>
      </c>
      <c r="BU757" s="81">
        <v>12</v>
      </c>
      <c r="BV757" s="81" t="s">
        <v>529</v>
      </c>
      <c r="BW757" s="81" t="s">
        <v>2185</v>
      </c>
      <c r="BX757" s="81">
        <v>1585</v>
      </c>
      <c r="BZ757" s="81" t="s">
        <v>745</v>
      </c>
      <c r="CA757" s="81" t="s">
        <v>746</v>
      </c>
      <c r="CB757" s="81">
        <v>84</v>
      </c>
      <c r="CC757" s="81" t="s">
        <v>436</v>
      </c>
      <c r="CD757" s="81" t="s">
        <v>1123</v>
      </c>
      <c r="CE757" s="81">
        <v>1392</v>
      </c>
      <c r="CG757" s="81" t="s">
        <v>757</v>
      </c>
      <c r="CH757" s="81" t="s">
        <v>758</v>
      </c>
      <c r="CI757" s="81">
        <v>12</v>
      </c>
      <c r="CJ757" s="81" t="s">
        <v>436</v>
      </c>
      <c r="CK757" s="81" t="s">
        <v>1107</v>
      </c>
      <c r="CL757" s="81">
        <v>1174</v>
      </c>
      <c r="CN757" s="81" t="s">
        <v>820</v>
      </c>
      <c r="CO757" s="81" t="s">
        <v>821</v>
      </c>
      <c r="CP757" s="81">
        <v>6</v>
      </c>
      <c r="CQ757" s="81" t="s">
        <v>436</v>
      </c>
      <c r="CR757" s="81" t="s">
        <v>1714</v>
      </c>
      <c r="CS757" s="81">
        <v>1009</v>
      </c>
      <c r="CU757" s="136" t="s">
        <v>802</v>
      </c>
      <c r="CV757" s="136" t="s">
        <v>803</v>
      </c>
      <c r="CW757" s="137">
        <v>2</v>
      </c>
      <c r="CX757" s="136" t="s">
        <v>436</v>
      </c>
      <c r="CY757" s="136" t="s">
        <v>1110</v>
      </c>
      <c r="CZ757" s="138">
        <v>1253</v>
      </c>
      <c r="DB757" s="136" t="s">
        <v>893</v>
      </c>
      <c r="DC757" s="136" t="s">
        <v>894</v>
      </c>
      <c r="DD757" s="137">
        <v>12</v>
      </c>
      <c r="DE757" s="136" t="s">
        <v>436</v>
      </c>
      <c r="DF757" s="136" t="s">
        <v>2221</v>
      </c>
      <c r="DG757" s="144">
        <v>1392</v>
      </c>
      <c r="DI757" s="136" t="s">
        <v>2388</v>
      </c>
      <c r="DJ757" s="136" t="s">
        <v>865</v>
      </c>
      <c r="DK757" s="137">
        <v>12</v>
      </c>
      <c r="DL757" s="136" t="s">
        <v>529</v>
      </c>
      <c r="DM757" s="136" t="s">
        <v>1139</v>
      </c>
      <c r="DN757" s="144">
        <v>1027</v>
      </c>
    </row>
    <row r="758" spans="1:118" x14ac:dyDescent="0.25">
      <c r="A758" s="81" t="s">
        <v>887</v>
      </c>
      <c r="B758" s="81" t="s">
        <v>888</v>
      </c>
      <c r="C758" s="81">
        <v>2</v>
      </c>
      <c r="D758" s="81" t="s">
        <v>436</v>
      </c>
      <c r="E758" s="81" t="s">
        <v>1217</v>
      </c>
      <c r="F758" s="81">
        <v>1160</v>
      </c>
      <c r="H758" s="81" t="s">
        <v>1026</v>
      </c>
      <c r="I758" s="81" t="s">
        <v>1027</v>
      </c>
      <c r="J758" s="81">
        <v>12</v>
      </c>
      <c r="K758" s="81" t="s">
        <v>436</v>
      </c>
      <c r="L758" s="81" t="s">
        <v>1724</v>
      </c>
      <c r="M758" s="81">
        <v>1137</v>
      </c>
      <c r="O758" s="81" t="s">
        <v>1029</v>
      </c>
      <c r="P758" s="81" t="s">
        <v>1030</v>
      </c>
      <c r="Q758" s="81">
        <v>4</v>
      </c>
      <c r="R758" s="81" t="s">
        <v>1768</v>
      </c>
      <c r="S758" s="81" t="s">
        <v>1212</v>
      </c>
      <c r="T758" s="81">
        <v>1013</v>
      </c>
      <c r="V758" s="81" t="s">
        <v>729</v>
      </c>
      <c r="W758" s="81" t="s">
        <v>730</v>
      </c>
      <c r="X758" s="81">
        <v>40</v>
      </c>
      <c r="Y758" s="81" t="s">
        <v>529</v>
      </c>
      <c r="Z758" s="81" t="s">
        <v>1175</v>
      </c>
      <c r="AA758" s="81">
        <v>1027</v>
      </c>
      <c r="AC758" s="81" t="s">
        <v>2263</v>
      </c>
      <c r="AD758" s="81" t="s">
        <v>877</v>
      </c>
      <c r="AE758" s="81">
        <v>6</v>
      </c>
      <c r="AF758" s="81" t="s">
        <v>529</v>
      </c>
      <c r="AG758" s="81" t="s">
        <v>1093</v>
      </c>
      <c r="AH758" s="81">
        <v>1089</v>
      </c>
      <c r="AJ758" s="81" t="s">
        <v>914</v>
      </c>
      <c r="AK758" s="81" t="s">
        <v>915</v>
      </c>
      <c r="AL758" s="81">
        <v>4</v>
      </c>
      <c r="AM758" s="81" t="s">
        <v>436</v>
      </c>
      <c r="AN758" s="81" t="s">
        <v>1148</v>
      </c>
      <c r="AO758" s="81">
        <v>1091</v>
      </c>
      <c r="AQ758" s="81" t="s">
        <v>887</v>
      </c>
      <c r="AR758" s="81" t="s">
        <v>888</v>
      </c>
      <c r="AS758" s="81">
        <v>6</v>
      </c>
      <c r="AT758" s="81" t="s">
        <v>436</v>
      </c>
      <c r="AU758" s="81" t="s">
        <v>1152</v>
      </c>
      <c r="AV758" s="81">
        <v>1013</v>
      </c>
      <c r="AX758" s="81" t="s">
        <v>875</v>
      </c>
      <c r="AY758" s="81" t="s">
        <v>876</v>
      </c>
      <c r="AZ758" s="81">
        <v>12</v>
      </c>
      <c r="BA758" s="81" t="s">
        <v>529</v>
      </c>
      <c r="BB758" s="81" t="s">
        <v>1128</v>
      </c>
      <c r="BC758" s="81">
        <v>1031</v>
      </c>
      <c r="BE758" s="81" t="s">
        <v>830</v>
      </c>
      <c r="BF758" s="81" t="s">
        <v>831</v>
      </c>
      <c r="BG758" s="81">
        <v>4</v>
      </c>
      <c r="BH758" s="81" t="s">
        <v>436</v>
      </c>
      <c r="BI758" s="81" t="s">
        <v>1151</v>
      </c>
      <c r="BJ758" s="81">
        <v>1047</v>
      </c>
      <c r="BL758" s="81" t="s">
        <v>858</v>
      </c>
      <c r="BM758" s="81" t="s">
        <v>859</v>
      </c>
      <c r="BN758" s="81">
        <v>2</v>
      </c>
      <c r="BO758" s="81" t="s">
        <v>436</v>
      </c>
      <c r="BP758" s="81" t="s">
        <v>1148</v>
      </c>
      <c r="BQ758" s="81">
        <v>1091</v>
      </c>
      <c r="BS758" s="81" t="s">
        <v>743</v>
      </c>
      <c r="BT758" s="81" t="s">
        <v>744</v>
      </c>
      <c r="BU758" s="81">
        <v>12</v>
      </c>
      <c r="BV758" s="81" t="s">
        <v>529</v>
      </c>
      <c r="BW758" s="81" t="s">
        <v>2185</v>
      </c>
      <c r="BX758" s="81">
        <v>1585</v>
      </c>
      <c r="BZ758" s="81" t="s">
        <v>908</v>
      </c>
      <c r="CA758" s="81" t="s">
        <v>909</v>
      </c>
      <c r="CB758" s="81">
        <v>12</v>
      </c>
      <c r="CC758" s="81" t="s">
        <v>436</v>
      </c>
      <c r="CD758" s="81" t="s">
        <v>1123</v>
      </c>
      <c r="CE758" s="81">
        <v>1392</v>
      </c>
      <c r="CG758" s="81" t="s">
        <v>942</v>
      </c>
      <c r="CH758" s="81" t="s">
        <v>943</v>
      </c>
      <c r="CI758" s="81">
        <v>12</v>
      </c>
      <c r="CJ758" s="81" t="s">
        <v>436</v>
      </c>
      <c r="CK758" s="81" t="s">
        <v>1107</v>
      </c>
      <c r="CL758" s="81">
        <v>1174</v>
      </c>
      <c r="CN758" s="81" t="s">
        <v>2260</v>
      </c>
      <c r="CO758" s="81" t="s">
        <v>2304</v>
      </c>
      <c r="CP758" s="81">
        <v>2</v>
      </c>
      <c r="CQ758" s="81" t="s">
        <v>436</v>
      </c>
      <c r="CR758" s="81" t="s">
        <v>1105</v>
      </c>
      <c r="CS758" s="81">
        <v>1186</v>
      </c>
      <c r="CU758" s="136" t="s">
        <v>854</v>
      </c>
      <c r="CV758" s="136" t="s">
        <v>855</v>
      </c>
      <c r="CW758" s="137">
        <v>2</v>
      </c>
      <c r="CX758" s="136" t="s">
        <v>436</v>
      </c>
      <c r="CY758" s="136" t="s">
        <v>1110</v>
      </c>
      <c r="CZ758" s="138">
        <v>1253</v>
      </c>
      <c r="DB758" s="136" t="s">
        <v>893</v>
      </c>
      <c r="DC758" s="136" t="s">
        <v>894</v>
      </c>
      <c r="DD758" s="137">
        <v>12</v>
      </c>
      <c r="DE758" s="136" t="s">
        <v>529</v>
      </c>
      <c r="DF758" s="136" t="s">
        <v>1867</v>
      </c>
      <c r="DG758" s="144">
        <v>1089</v>
      </c>
      <c r="DI758" s="136" t="s">
        <v>2388</v>
      </c>
      <c r="DJ758" s="136" t="s">
        <v>865</v>
      </c>
      <c r="DK758" s="137">
        <v>4</v>
      </c>
      <c r="DL758" s="136" t="s">
        <v>437</v>
      </c>
      <c r="DM758" s="136" t="s">
        <v>2408</v>
      </c>
      <c r="DN758" s="144">
        <v>1108</v>
      </c>
    </row>
    <row r="759" spans="1:118" x14ac:dyDescent="0.25">
      <c r="A759" s="81" t="s">
        <v>873</v>
      </c>
      <c r="B759" s="81" t="s">
        <v>874</v>
      </c>
      <c r="C759" s="81">
        <v>4</v>
      </c>
      <c r="D759" s="81" t="s">
        <v>436</v>
      </c>
      <c r="E759" s="81" t="s">
        <v>1217</v>
      </c>
      <c r="F759" s="81">
        <v>1160</v>
      </c>
      <c r="H759" s="81" t="s">
        <v>745</v>
      </c>
      <c r="I759" s="81" t="s">
        <v>746</v>
      </c>
      <c r="J759" s="81">
        <v>12</v>
      </c>
      <c r="K759" s="81" t="s">
        <v>436</v>
      </c>
      <c r="L759" s="81" t="s">
        <v>1724</v>
      </c>
      <c r="M759" s="81">
        <v>1137</v>
      </c>
      <c r="O759" s="81" t="s">
        <v>1793</v>
      </c>
      <c r="P759" s="81" t="s">
        <v>1436</v>
      </c>
      <c r="Q759" s="81">
        <v>6</v>
      </c>
      <c r="R759" s="81" t="s">
        <v>1768</v>
      </c>
      <c r="S759" s="81" t="s">
        <v>1212</v>
      </c>
      <c r="T759" s="81">
        <v>1013</v>
      </c>
      <c r="V759" s="81" t="s">
        <v>729</v>
      </c>
      <c r="W759" s="81" t="s">
        <v>730</v>
      </c>
      <c r="X759" s="81">
        <v>50</v>
      </c>
      <c r="Y759" s="81" t="s">
        <v>529</v>
      </c>
      <c r="Z759" s="81" t="s">
        <v>1175</v>
      </c>
      <c r="AA759" s="81">
        <v>1027</v>
      </c>
      <c r="AC759" s="81" t="s">
        <v>785</v>
      </c>
      <c r="AD759" s="81" t="s">
        <v>786</v>
      </c>
      <c r="AE759" s="81">
        <v>12</v>
      </c>
      <c r="AF759" s="81" t="s">
        <v>529</v>
      </c>
      <c r="AG759" s="81" t="s">
        <v>1172</v>
      </c>
      <c r="AH759" s="81">
        <v>1472</v>
      </c>
      <c r="AJ759" s="81" t="s">
        <v>916</v>
      </c>
      <c r="AK759" s="81" t="s">
        <v>917</v>
      </c>
      <c r="AL759" s="81">
        <v>2</v>
      </c>
      <c r="AM759" s="81" t="s">
        <v>436</v>
      </c>
      <c r="AN759" s="81" t="s">
        <v>1148</v>
      </c>
      <c r="AO759" s="81">
        <v>1091</v>
      </c>
      <c r="AQ759" s="81" t="s">
        <v>2269</v>
      </c>
      <c r="AR759" s="81" t="s">
        <v>767</v>
      </c>
      <c r="AS759" s="81">
        <v>4</v>
      </c>
      <c r="AT759" s="81" t="s">
        <v>436</v>
      </c>
      <c r="AU759" s="81" t="s">
        <v>1152</v>
      </c>
      <c r="AV759" s="81">
        <v>1013</v>
      </c>
      <c r="AX759" s="81" t="s">
        <v>875</v>
      </c>
      <c r="AY759" s="81" t="s">
        <v>876</v>
      </c>
      <c r="AZ759" s="81">
        <v>12</v>
      </c>
      <c r="BA759" s="81" t="s">
        <v>529</v>
      </c>
      <c r="BB759" s="81" t="s">
        <v>1756</v>
      </c>
      <c r="BC759" s="81">
        <v>1037</v>
      </c>
      <c r="BE759" s="81" t="s">
        <v>745</v>
      </c>
      <c r="BF759" s="81" t="s">
        <v>746</v>
      </c>
      <c r="BG759" s="81">
        <v>12</v>
      </c>
      <c r="BH759" s="81" t="s">
        <v>436</v>
      </c>
      <c r="BI759" s="81" t="s">
        <v>1151</v>
      </c>
      <c r="BJ759" s="81">
        <v>1047</v>
      </c>
      <c r="BL759" s="81" t="s">
        <v>776</v>
      </c>
      <c r="BM759" s="81" t="s">
        <v>777</v>
      </c>
      <c r="BN759" s="81">
        <v>3</v>
      </c>
      <c r="BO759" s="81" t="s">
        <v>529</v>
      </c>
      <c r="BP759" s="81" t="s">
        <v>1807</v>
      </c>
      <c r="BQ759" s="81">
        <v>1510</v>
      </c>
      <c r="BS759" s="81" t="s">
        <v>757</v>
      </c>
      <c r="BT759" s="81" t="s">
        <v>758</v>
      </c>
      <c r="BU759" s="81">
        <v>12</v>
      </c>
      <c r="BV759" s="81" t="s">
        <v>529</v>
      </c>
      <c r="BW759" s="81" t="s">
        <v>2185</v>
      </c>
      <c r="BX759" s="81">
        <v>1585</v>
      </c>
      <c r="BZ759" s="81" t="s">
        <v>854</v>
      </c>
      <c r="CA759" s="81" t="s">
        <v>855</v>
      </c>
      <c r="CB759" s="81">
        <v>2</v>
      </c>
      <c r="CC759" s="81" t="s">
        <v>436</v>
      </c>
      <c r="CD759" s="81" t="s">
        <v>1123</v>
      </c>
      <c r="CE759" s="81">
        <v>1392</v>
      </c>
      <c r="CG759" s="81" t="s">
        <v>852</v>
      </c>
      <c r="CH759" s="81" t="s">
        <v>853</v>
      </c>
      <c r="CI759" s="81">
        <v>12</v>
      </c>
      <c r="CJ759" s="81" t="s">
        <v>436</v>
      </c>
      <c r="CK759" s="81" t="s">
        <v>1107</v>
      </c>
      <c r="CL759" s="81">
        <v>1174</v>
      </c>
      <c r="CN759" s="81" t="s">
        <v>942</v>
      </c>
      <c r="CO759" s="81" t="s">
        <v>943</v>
      </c>
      <c r="CP759" s="81">
        <v>12</v>
      </c>
      <c r="CQ759" s="81" t="s">
        <v>436</v>
      </c>
      <c r="CR759" s="81" t="s">
        <v>1714</v>
      </c>
      <c r="CS759" s="81">
        <v>1009</v>
      </c>
      <c r="CU759" s="136" t="s">
        <v>856</v>
      </c>
      <c r="CV759" s="136" t="s">
        <v>857</v>
      </c>
      <c r="CW759" s="137">
        <v>2</v>
      </c>
      <c r="CX759" s="136" t="s">
        <v>529</v>
      </c>
      <c r="CY759" s="136" t="s">
        <v>1172</v>
      </c>
      <c r="CZ759" s="138">
        <v>1472</v>
      </c>
      <c r="DB759" s="136" t="s">
        <v>893</v>
      </c>
      <c r="DC759" s="136" t="s">
        <v>894</v>
      </c>
      <c r="DD759" s="137">
        <v>12</v>
      </c>
      <c r="DE759" s="136" t="s">
        <v>529</v>
      </c>
      <c r="DF759" s="136" t="s">
        <v>2180</v>
      </c>
      <c r="DG759" s="144">
        <v>1123</v>
      </c>
      <c r="DI759" s="136" t="s">
        <v>2388</v>
      </c>
      <c r="DJ759" s="136" t="s">
        <v>865</v>
      </c>
      <c r="DK759" s="137">
        <v>4</v>
      </c>
      <c r="DL759" s="136" t="s">
        <v>529</v>
      </c>
      <c r="DM759" s="136" t="s">
        <v>1837</v>
      </c>
      <c r="DN759" s="144">
        <v>1510</v>
      </c>
    </row>
    <row r="760" spans="1:118" x14ac:dyDescent="0.25">
      <c r="A760" s="81" t="s">
        <v>770</v>
      </c>
      <c r="B760" s="81" t="s">
        <v>771</v>
      </c>
      <c r="C760" s="81">
        <v>4</v>
      </c>
      <c r="D760" s="81" t="s">
        <v>436</v>
      </c>
      <c r="E760" s="81" t="s">
        <v>1217</v>
      </c>
      <c r="F760" s="81">
        <v>1160</v>
      </c>
      <c r="H760" s="81" t="s">
        <v>963</v>
      </c>
      <c r="I760" s="81" t="s">
        <v>964</v>
      </c>
      <c r="J760" s="81">
        <v>12</v>
      </c>
      <c r="K760" s="81" t="s">
        <v>436</v>
      </c>
      <c r="L760" s="81" t="s">
        <v>1724</v>
      </c>
      <c r="M760" s="81">
        <v>1137</v>
      </c>
      <c r="O760" s="81" t="s">
        <v>1063</v>
      </c>
      <c r="P760" s="81" t="s">
        <v>1064</v>
      </c>
      <c r="Q760" s="81">
        <v>6</v>
      </c>
      <c r="R760" s="81" t="s">
        <v>1768</v>
      </c>
      <c r="S760" s="81" t="s">
        <v>1212</v>
      </c>
      <c r="T760" s="81">
        <v>1013</v>
      </c>
      <c r="V760" s="81" t="s">
        <v>729</v>
      </c>
      <c r="W760" s="81" t="s">
        <v>730</v>
      </c>
      <c r="X760" s="81">
        <v>50</v>
      </c>
      <c r="Y760" s="81" t="s">
        <v>529</v>
      </c>
      <c r="Z760" s="81" t="s">
        <v>1175</v>
      </c>
      <c r="AA760" s="81">
        <v>1027</v>
      </c>
      <c r="AC760" s="81" t="s">
        <v>785</v>
      </c>
      <c r="AD760" s="81" t="s">
        <v>786</v>
      </c>
      <c r="AE760" s="81">
        <v>12</v>
      </c>
      <c r="AF760" s="81" t="s">
        <v>529</v>
      </c>
      <c r="AG760" s="81" t="s">
        <v>1175</v>
      </c>
      <c r="AH760" s="81">
        <v>1027</v>
      </c>
      <c r="AJ760" s="81" t="s">
        <v>860</v>
      </c>
      <c r="AK760" s="81" t="s">
        <v>861</v>
      </c>
      <c r="AL760" s="81">
        <v>6</v>
      </c>
      <c r="AM760" s="81" t="s">
        <v>436</v>
      </c>
      <c r="AN760" s="81" t="s">
        <v>1148</v>
      </c>
      <c r="AO760" s="81">
        <v>1091</v>
      </c>
      <c r="AQ760" s="81" t="s">
        <v>757</v>
      </c>
      <c r="AR760" s="81" t="s">
        <v>758</v>
      </c>
      <c r="AS760" s="81">
        <v>12</v>
      </c>
      <c r="AT760" s="81" t="s">
        <v>436</v>
      </c>
      <c r="AU760" s="81" t="s">
        <v>2060</v>
      </c>
      <c r="AV760" s="81">
        <v>1098</v>
      </c>
      <c r="AX760" s="81" t="s">
        <v>875</v>
      </c>
      <c r="AY760" s="81" t="s">
        <v>876</v>
      </c>
      <c r="AZ760" s="81">
        <v>6</v>
      </c>
      <c r="BA760" s="81" t="s">
        <v>436</v>
      </c>
      <c r="BB760" s="81" t="s">
        <v>1091</v>
      </c>
      <c r="BC760" s="81">
        <v>1332</v>
      </c>
      <c r="BE760" s="81" t="s">
        <v>954</v>
      </c>
      <c r="BF760" s="81" t="s">
        <v>955</v>
      </c>
      <c r="BG760" s="81">
        <v>6</v>
      </c>
      <c r="BH760" s="81" t="s">
        <v>529</v>
      </c>
      <c r="BI760" s="81" t="s">
        <v>1162</v>
      </c>
      <c r="BJ760" s="81">
        <v>1054</v>
      </c>
      <c r="BL760" s="81" t="s">
        <v>731</v>
      </c>
      <c r="BM760" s="81" t="s">
        <v>732</v>
      </c>
      <c r="BN760" s="81">
        <v>6</v>
      </c>
      <c r="BO760" s="81" t="s">
        <v>436</v>
      </c>
      <c r="BP760" s="81" t="s">
        <v>1148</v>
      </c>
      <c r="BQ760" s="81">
        <v>1091</v>
      </c>
      <c r="BS760" s="81" t="s">
        <v>860</v>
      </c>
      <c r="BT760" s="81" t="s">
        <v>861</v>
      </c>
      <c r="BU760" s="81">
        <v>2</v>
      </c>
      <c r="BV760" s="81" t="s">
        <v>529</v>
      </c>
      <c r="BW760" s="81" t="s">
        <v>2185</v>
      </c>
      <c r="BX760" s="81">
        <v>1585</v>
      </c>
      <c r="BZ760" s="81" t="s">
        <v>856</v>
      </c>
      <c r="CA760" s="81" t="s">
        <v>857</v>
      </c>
      <c r="CB760" s="81">
        <v>4</v>
      </c>
      <c r="CC760" s="81" t="s">
        <v>436</v>
      </c>
      <c r="CD760" s="81" t="s">
        <v>1123</v>
      </c>
      <c r="CE760" s="81">
        <v>1392</v>
      </c>
      <c r="CG760" s="81" t="s">
        <v>745</v>
      </c>
      <c r="CH760" s="81" t="s">
        <v>746</v>
      </c>
      <c r="CI760" s="81">
        <v>12</v>
      </c>
      <c r="CJ760" s="81" t="s">
        <v>436</v>
      </c>
      <c r="CK760" s="81" t="s">
        <v>1107</v>
      </c>
      <c r="CL760" s="81">
        <v>1174</v>
      </c>
      <c r="CN760" s="81" t="s">
        <v>942</v>
      </c>
      <c r="CO760" s="81" t="s">
        <v>943</v>
      </c>
      <c r="CP760" s="81">
        <v>12</v>
      </c>
      <c r="CQ760" s="81" t="s">
        <v>437</v>
      </c>
      <c r="CR760" s="81" t="s">
        <v>2344</v>
      </c>
      <c r="CS760" s="81">
        <v>1108</v>
      </c>
      <c r="CU760" s="136" t="s">
        <v>836</v>
      </c>
      <c r="CV760" s="136" t="s">
        <v>837</v>
      </c>
      <c r="CW760" s="137">
        <v>2</v>
      </c>
      <c r="CX760" s="136" t="s">
        <v>437</v>
      </c>
      <c r="CY760" s="136" t="s">
        <v>1823</v>
      </c>
      <c r="CZ760" s="138">
        <v>1259</v>
      </c>
      <c r="DB760" s="136" t="s">
        <v>893</v>
      </c>
      <c r="DC760" s="136" t="s">
        <v>894</v>
      </c>
      <c r="DD760" s="137">
        <v>12</v>
      </c>
      <c r="DE760" s="136" t="s">
        <v>529</v>
      </c>
      <c r="DF760" s="136" t="s">
        <v>1807</v>
      </c>
      <c r="DG760" s="144">
        <v>1510</v>
      </c>
      <c r="DI760" s="136" t="s">
        <v>2388</v>
      </c>
      <c r="DJ760" s="136" t="s">
        <v>865</v>
      </c>
      <c r="DK760" s="137">
        <v>20</v>
      </c>
      <c r="DL760" s="136" t="s">
        <v>2152</v>
      </c>
      <c r="DM760" s="136" t="s">
        <v>2364</v>
      </c>
      <c r="DN760" s="144">
        <v>1593</v>
      </c>
    </row>
    <row r="761" spans="1:118" x14ac:dyDescent="0.25">
      <c r="A761" s="81" t="s">
        <v>816</v>
      </c>
      <c r="B761" s="81" t="s">
        <v>817</v>
      </c>
      <c r="C761" s="81">
        <v>4</v>
      </c>
      <c r="D761" s="81" t="s">
        <v>436</v>
      </c>
      <c r="E761" s="81" t="s">
        <v>1217</v>
      </c>
      <c r="F761" s="81">
        <v>1160</v>
      </c>
      <c r="H761" s="81" t="s">
        <v>733</v>
      </c>
      <c r="I761" s="81" t="s">
        <v>734</v>
      </c>
      <c r="J761" s="81">
        <v>4</v>
      </c>
      <c r="K761" s="81" t="s">
        <v>436</v>
      </c>
      <c r="L761" s="81" t="s">
        <v>1724</v>
      </c>
      <c r="M761" s="81">
        <v>1137</v>
      </c>
      <c r="O761" s="81" t="s">
        <v>806</v>
      </c>
      <c r="P761" s="81" t="s">
        <v>807</v>
      </c>
      <c r="Q761" s="81">
        <v>36</v>
      </c>
      <c r="R761" s="81" t="s">
        <v>1768</v>
      </c>
      <c r="S761" s="81" t="s">
        <v>1212</v>
      </c>
      <c r="T761" s="81">
        <v>1013</v>
      </c>
      <c r="V761" s="81" t="s">
        <v>856</v>
      </c>
      <c r="W761" s="81" t="s">
        <v>857</v>
      </c>
      <c r="X761" s="81">
        <v>2</v>
      </c>
      <c r="Y761" s="81" t="s">
        <v>529</v>
      </c>
      <c r="Z761" s="81" t="s">
        <v>1129</v>
      </c>
      <c r="AA761" s="81">
        <v>1028</v>
      </c>
      <c r="AC761" s="81" t="s">
        <v>924</v>
      </c>
      <c r="AD761" s="81" t="s">
        <v>925</v>
      </c>
      <c r="AE761" s="81">
        <v>12</v>
      </c>
      <c r="AF761" s="81" t="s">
        <v>436</v>
      </c>
      <c r="AG761" s="81" t="s">
        <v>1140</v>
      </c>
      <c r="AH761" s="81">
        <v>1036</v>
      </c>
      <c r="AJ761" s="81" t="s">
        <v>772</v>
      </c>
      <c r="AK761" s="81" t="s">
        <v>773</v>
      </c>
      <c r="AL761" s="81">
        <v>10</v>
      </c>
      <c r="AM761" s="81" t="s">
        <v>436</v>
      </c>
      <c r="AN761" s="81" t="s">
        <v>1148</v>
      </c>
      <c r="AO761" s="81">
        <v>1091</v>
      </c>
      <c r="AQ761" s="81" t="s">
        <v>765</v>
      </c>
      <c r="AR761" s="81" t="s">
        <v>766</v>
      </c>
      <c r="AS761" s="81">
        <v>4</v>
      </c>
      <c r="AT761" s="81" t="s">
        <v>436</v>
      </c>
      <c r="AU761" s="81" t="s">
        <v>2060</v>
      </c>
      <c r="AV761" s="81">
        <v>1098</v>
      </c>
      <c r="AX761" s="81" t="s">
        <v>875</v>
      </c>
      <c r="AY761" s="81" t="s">
        <v>876</v>
      </c>
      <c r="AZ761" s="81">
        <v>24</v>
      </c>
      <c r="BA761" s="81" t="s">
        <v>1173</v>
      </c>
      <c r="BB761" s="81" t="s">
        <v>1174</v>
      </c>
      <c r="BC761" s="81">
        <v>0</v>
      </c>
      <c r="BE761" s="81" t="s">
        <v>816</v>
      </c>
      <c r="BF761" s="81" t="s">
        <v>817</v>
      </c>
      <c r="BG761" s="81">
        <v>4</v>
      </c>
      <c r="BH761" s="81" t="s">
        <v>529</v>
      </c>
      <c r="BI761" s="81" t="s">
        <v>1162</v>
      </c>
      <c r="BJ761" s="81">
        <v>1054</v>
      </c>
      <c r="BL761" s="81" t="s">
        <v>2269</v>
      </c>
      <c r="BM761" s="81" t="s">
        <v>767</v>
      </c>
      <c r="BN761" s="81">
        <v>2</v>
      </c>
      <c r="BO761" s="81" t="s">
        <v>529</v>
      </c>
      <c r="BP761" s="81" t="s">
        <v>1807</v>
      </c>
      <c r="BQ761" s="81">
        <v>1510</v>
      </c>
      <c r="BS761" s="81" t="s">
        <v>776</v>
      </c>
      <c r="BT761" s="81" t="s">
        <v>777</v>
      </c>
      <c r="BU761" s="81">
        <v>2</v>
      </c>
      <c r="BV761" s="81" t="s">
        <v>529</v>
      </c>
      <c r="BW761" s="81" t="s">
        <v>2185</v>
      </c>
      <c r="BX761" s="81">
        <v>1585</v>
      </c>
      <c r="BZ761" s="81" t="s">
        <v>836</v>
      </c>
      <c r="CA761" s="81" t="s">
        <v>837</v>
      </c>
      <c r="CB761" s="81">
        <v>1</v>
      </c>
      <c r="CC761" s="81" t="s">
        <v>436</v>
      </c>
      <c r="CD761" s="81" t="s">
        <v>1123</v>
      </c>
      <c r="CE761" s="81">
        <v>1392</v>
      </c>
      <c r="CG761" s="81" t="s">
        <v>914</v>
      </c>
      <c r="CH761" s="81" t="s">
        <v>915</v>
      </c>
      <c r="CI761" s="81">
        <v>4</v>
      </c>
      <c r="CJ761" s="81" t="s">
        <v>529</v>
      </c>
      <c r="CK761" s="81" t="s">
        <v>1162</v>
      </c>
      <c r="CL761" s="81">
        <v>1054</v>
      </c>
      <c r="CN761" s="81" t="s">
        <v>858</v>
      </c>
      <c r="CO761" s="81" t="s">
        <v>859</v>
      </c>
      <c r="CP761" s="81">
        <v>2</v>
      </c>
      <c r="CQ761" s="81" t="s">
        <v>436</v>
      </c>
      <c r="CR761" s="81" t="s">
        <v>1145</v>
      </c>
      <c r="CS761" s="81">
        <v>1274</v>
      </c>
      <c r="CU761" s="136" t="s">
        <v>854</v>
      </c>
      <c r="CV761" s="136" t="s">
        <v>855</v>
      </c>
      <c r="CW761" s="137">
        <v>2</v>
      </c>
      <c r="CX761" s="136" t="s">
        <v>437</v>
      </c>
      <c r="CY761" s="136" t="s">
        <v>1823</v>
      </c>
      <c r="CZ761" s="138">
        <v>1259</v>
      </c>
      <c r="DB761" s="136" t="s">
        <v>893</v>
      </c>
      <c r="DC761" s="136" t="s">
        <v>894</v>
      </c>
      <c r="DD761" s="137">
        <v>12</v>
      </c>
      <c r="DE761" s="136" t="s">
        <v>529</v>
      </c>
      <c r="DF761" s="136" t="s">
        <v>1139</v>
      </c>
      <c r="DG761" s="144">
        <v>1027</v>
      </c>
      <c r="DI761" s="136" t="s">
        <v>2388</v>
      </c>
      <c r="DJ761" s="136" t="s">
        <v>865</v>
      </c>
      <c r="DK761" s="137">
        <v>10</v>
      </c>
      <c r="DL761" s="136" t="s">
        <v>437</v>
      </c>
      <c r="DM761" s="136" t="s">
        <v>1707</v>
      </c>
      <c r="DN761" s="144">
        <v>1110</v>
      </c>
    </row>
    <row r="762" spans="1:118" x14ac:dyDescent="0.25">
      <c r="A762" s="81" t="s">
        <v>864</v>
      </c>
      <c r="B762" s="81" t="s">
        <v>865</v>
      </c>
      <c r="C762" s="81">
        <v>4</v>
      </c>
      <c r="D762" s="81" t="s">
        <v>436</v>
      </c>
      <c r="E762" s="81" t="s">
        <v>1217</v>
      </c>
      <c r="F762" s="81">
        <v>1160</v>
      </c>
      <c r="H762" s="81" t="s">
        <v>768</v>
      </c>
      <c r="I762" s="81" t="s">
        <v>769</v>
      </c>
      <c r="J762" s="81">
        <v>4</v>
      </c>
      <c r="K762" s="81" t="s">
        <v>436</v>
      </c>
      <c r="L762" s="81" t="s">
        <v>1724</v>
      </c>
      <c r="M762" s="81">
        <v>1137</v>
      </c>
      <c r="O762" s="81" t="s">
        <v>875</v>
      </c>
      <c r="P762" s="81" t="s">
        <v>876</v>
      </c>
      <c r="Q762" s="81">
        <v>6</v>
      </c>
      <c r="R762" s="81" t="s">
        <v>1768</v>
      </c>
      <c r="S762" s="81" t="s">
        <v>1212</v>
      </c>
      <c r="T762" s="81">
        <v>1013</v>
      </c>
      <c r="V762" s="81" t="s">
        <v>816</v>
      </c>
      <c r="W762" s="81" t="s">
        <v>817</v>
      </c>
      <c r="X762" s="81">
        <v>4</v>
      </c>
      <c r="Y762" s="81" t="s">
        <v>529</v>
      </c>
      <c r="Z762" s="81" t="s">
        <v>1129</v>
      </c>
      <c r="AA762" s="81">
        <v>1028</v>
      </c>
      <c r="AC762" s="81" t="s">
        <v>2230</v>
      </c>
      <c r="AD762" s="81" t="s">
        <v>866</v>
      </c>
      <c r="AE762" s="81">
        <v>18</v>
      </c>
      <c r="AF762" s="81" t="s">
        <v>436</v>
      </c>
      <c r="AG762" s="81" t="s">
        <v>2318</v>
      </c>
      <c r="AH762" s="81">
        <v>1117</v>
      </c>
      <c r="AJ762" s="81" t="s">
        <v>729</v>
      </c>
      <c r="AK762" s="81" t="s">
        <v>730</v>
      </c>
      <c r="AL762" s="81">
        <v>4</v>
      </c>
      <c r="AM762" s="81" t="s">
        <v>436</v>
      </c>
      <c r="AN762" s="81" t="s">
        <v>1148</v>
      </c>
      <c r="AO762" s="81">
        <v>1091</v>
      </c>
      <c r="AQ762" s="81" t="s">
        <v>770</v>
      </c>
      <c r="AR762" s="81" t="s">
        <v>771</v>
      </c>
      <c r="AS762" s="81">
        <v>4</v>
      </c>
      <c r="AT762" s="81" t="s">
        <v>436</v>
      </c>
      <c r="AU762" s="81" t="s">
        <v>2060</v>
      </c>
      <c r="AV762" s="81">
        <v>1098</v>
      </c>
      <c r="AX762" s="81" t="s">
        <v>887</v>
      </c>
      <c r="AY762" s="81" t="s">
        <v>888</v>
      </c>
      <c r="AZ762" s="81">
        <v>6</v>
      </c>
      <c r="BA762" s="81" t="s">
        <v>436</v>
      </c>
      <c r="BB762" s="81" t="s">
        <v>2072</v>
      </c>
      <c r="BC762" s="81">
        <v>1562</v>
      </c>
      <c r="BE762" s="81" t="s">
        <v>864</v>
      </c>
      <c r="BF762" s="81" t="s">
        <v>865</v>
      </c>
      <c r="BG762" s="81">
        <v>6</v>
      </c>
      <c r="BH762" s="81" t="s">
        <v>529</v>
      </c>
      <c r="BI762" s="81" t="s">
        <v>1162</v>
      </c>
      <c r="BJ762" s="81">
        <v>1054</v>
      </c>
      <c r="BL762" s="81" t="s">
        <v>883</v>
      </c>
      <c r="BM762" s="81" t="s">
        <v>884</v>
      </c>
      <c r="BN762" s="81">
        <v>2</v>
      </c>
      <c r="BO762" s="81" t="s">
        <v>529</v>
      </c>
      <c r="BP762" s="81" t="s">
        <v>1154</v>
      </c>
      <c r="BQ762" s="81">
        <v>1439</v>
      </c>
      <c r="BS762" s="81" t="s">
        <v>824</v>
      </c>
      <c r="BT762" s="81" t="s">
        <v>825</v>
      </c>
      <c r="BU762" s="81">
        <v>12</v>
      </c>
      <c r="BV762" s="81" t="s">
        <v>436</v>
      </c>
      <c r="BW762" s="81" t="s">
        <v>1715</v>
      </c>
      <c r="BX762" s="81">
        <v>1137</v>
      </c>
      <c r="BZ762" s="81" t="s">
        <v>930</v>
      </c>
      <c r="CA762" s="81" t="s">
        <v>931</v>
      </c>
      <c r="CB762" s="81">
        <v>4</v>
      </c>
      <c r="CC762" s="81" t="s">
        <v>436</v>
      </c>
      <c r="CD762" s="81" t="s">
        <v>1137</v>
      </c>
      <c r="CE762" s="81">
        <v>1160</v>
      </c>
      <c r="CG762" s="81" t="s">
        <v>757</v>
      </c>
      <c r="CH762" s="81" t="s">
        <v>758</v>
      </c>
      <c r="CI762" s="81">
        <v>12</v>
      </c>
      <c r="CJ762" s="81" t="s">
        <v>529</v>
      </c>
      <c r="CK762" s="81" t="s">
        <v>1162</v>
      </c>
      <c r="CL762" s="81">
        <v>1054</v>
      </c>
      <c r="CN762" s="81" t="s">
        <v>864</v>
      </c>
      <c r="CO762" s="81" t="s">
        <v>865</v>
      </c>
      <c r="CP762" s="81">
        <v>6</v>
      </c>
      <c r="CQ762" s="81" t="s">
        <v>436</v>
      </c>
      <c r="CR762" s="81" t="s">
        <v>1714</v>
      </c>
      <c r="CS762" s="81">
        <v>1009</v>
      </c>
      <c r="CU762" s="136" t="s">
        <v>854</v>
      </c>
      <c r="CV762" s="136" t="s">
        <v>855</v>
      </c>
      <c r="CW762" s="137">
        <v>2</v>
      </c>
      <c r="CX762" s="136" t="s">
        <v>529</v>
      </c>
      <c r="CY762" s="136" t="s">
        <v>1172</v>
      </c>
      <c r="CZ762" s="138">
        <v>1472</v>
      </c>
      <c r="DB762" s="136" t="s">
        <v>893</v>
      </c>
      <c r="DC762" s="136" t="s">
        <v>894</v>
      </c>
      <c r="DD762" s="137">
        <v>12</v>
      </c>
      <c r="DE762" s="136" t="s">
        <v>437</v>
      </c>
      <c r="DF762" s="136" t="s">
        <v>2420</v>
      </c>
      <c r="DG762" s="144">
        <v>1596</v>
      </c>
      <c r="DI762" s="136" t="s">
        <v>2388</v>
      </c>
      <c r="DJ762" s="136" t="s">
        <v>865</v>
      </c>
      <c r="DK762" s="137">
        <v>48</v>
      </c>
      <c r="DL762" s="136" t="s">
        <v>529</v>
      </c>
      <c r="DM762" s="136" t="s">
        <v>1100</v>
      </c>
      <c r="DN762" s="144">
        <v>1027</v>
      </c>
    </row>
    <row r="763" spans="1:118" x14ac:dyDescent="0.25">
      <c r="A763" s="81" t="s">
        <v>733</v>
      </c>
      <c r="B763" s="81" t="s">
        <v>734</v>
      </c>
      <c r="C763" s="81">
        <v>4</v>
      </c>
      <c r="D763" s="81" t="s">
        <v>436</v>
      </c>
      <c r="E763" s="81" t="s">
        <v>1217</v>
      </c>
      <c r="F763" s="81">
        <v>1160</v>
      </c>
      <c r="H763" s="81" t="s">
        <v>816</v>
      </c>
      <c r="I763" s="81" t="s">
        <v>817</v>
      </c>
      <c r="J763" s="81">
        <v>4</v>
      </c>
      <c r="K763" s="81" t="s">
        <v>529</v>
      </c>
      <c r="L763" s="81" t="s">
        <v>1871</v>
      </c>
      <c r="M763" s="81">
        <v>1001</v>
      </c>
      <c r="O763" s="81" t="s">
        <v>770</v>
      </c>
      <c r="P763" s="81" t="s">
        <v>771</v>
      </c>
      <c r="Q763" s="81">
        <v>12</v>
      </c>
      <c r="R763" s="81" t="s">
        <v>1768</v>
      </c>
      <c r="S763" s="81" t="s">
        <v>1212</v>
      </c>
      <c r="T763" s="81">
        <v>1013</v>
      </c>
      <c r="V763" s="81" t="s">
        <v>864</v>
      </c>
      <c r="W763" s="81" t="s">
        <v>865</v>
      </c>
      <c r="X763" s="81">
        <v>6</v>
      </c>
      <c r="Y763" s="81" t="s">
        <v>529</v>
      </c>
      <c r="Z763" s="81" t="s">
        <v>1129</v>
      </c>
      <c r="AA763" s="81">
        <v>1028</v>
      </c>
      <c r="AC763" s="81" t="s">
        <v>834</v>
      </c>
      <c r="AD763" s="81" t="s">
        <v>835</v>
      </c>
      <c r="AE763" s="81">
        <v>1</v>
      </c>
      <c r="AF763" s="81" t="s">
        <v>529</v>
      </c>
      <c r="AG763" s="81" t="s">
        <v>1132</v>
      </c>
      <c r="AH763" s="81">
        <v>1081</v>
      </c>
      <c r="AJ763" s="81" t="s">
        <v>918</v>
      </c>
      <c r="AK763" s="81" t="s">
        <v>919</v>
      </c>
      <c r="AL763" s="81">
        <v>2</v>
      </c>
      <c r="AM763" s="81" t="s">
        <v>436</v>
      </c>
      <c r="AN763" s="81" t="s">
        <v>1148</v>
      </c>
      <c r="AO763" s="81">
        <v>1091</v>
      </c>
      <c r="AQ763" s="81" t="s">
        <v>729</v>
      </c>
      <c r="AR763" s="81" t="s">
        <v>730</v>
      </c>
      <c r="AS763" s="81">
        <v>4</v>
      </c>
      <c r="AT763" s="81" t="s">
        <v>436</v>
      </c>
      <c r="AU763" s="81" t="s">
        <v>2060</v>
      </c>
      <c r="AV763" s="81">
        <v>1098</v>
      </c>
      <c r="AX763" s="81" t="s">
        <v>887</v>
      </c>
      <c r="AY763" s="81" t="s">
        <v>888</v>
      </c>
      <c r="AZ763" s="81">
        <v>12</v>
      </c>
      <c r="BA763" s="81" t="s">
        <v>436</v>
      </c>
      <c r="BB763" s="81" t="s">
        <v>1195</v>
      </c>
      <c r="BC763" s="81">
        <v>1237</v>
      </c>
      <c r="BE763" s="81" t="s">
        <v>891</v>
      </c>
      <c r="BF763" s="81" t="s">
        <v>892</v>
      </c>
      <c r="BG763" s="81">
        <v>12</v>
      </c>
      <c r="BH763" s="81" t="s">
        <v>529</v>
      </c>
      <c r="BI763" s="81" t="s">
        <v>1162</v>
      </c>
      <c r="BJ763" s="81">
        <v>1054</v>
      </c>
      <c r="BL763" s="81" t="s">
        <v>942</v>
      </c>
      <c r="BM763" s="81" t="s">
        <v>943</v>
      </c>
      <c r="BN763" s="81">
        <v>12</v>
      </c>
      <c r="BO763" s="81" t="s">
        <v>436</v>
      </c>
      <c r="BP763" s="81" t="s">
        <v>1148</v>
      </c>
      <c r="BQ763" s="81">
        <v>1091</v>
      </c>
      <c r="BS763" s="81" t="s">
        <v>768</v>
      </c>
      <c r="BT763" s="81" t="s">
        <v>769</v>
      </c>
      <c r="BU763" s="81">
        <v>2</v>
      </c>
      <c r="BV763" s="81" t="s">
        <v>529</v>
      </c>
      <c r="BW763" s="81" t="s">
        <v>2185</v>
      </c>
      <c r="BX763" s="81">
        <v>1585</v>
      </c>
      <c r="BZ763" s="81" t="s">
        <v>869</v>
      </c>
      <c r="CA763" s="81" t="s">
        <v>870</v>
      </c>
      <c r="CB763" s="81">
        <v>12</v>
      </c>
      <c r="CC763" s="81" t="s">
        <v>436</v>
      </c>
      <c r="CD763" s="81" t="s">
        <v>1137</v>
      </c>
      <c r="CE763" s="81">
        <v>1160</v>
      </c>
      <c r="CG763" s="81" t="s">
        <v>916</v>
      </c>
      <c r="CH763" s="81" t="s">
        <v>917</v>
      </c>
      <c r="CI763" s="81">
        <v>2</v>
      </c>
      <c r="CJ763" s="81" t="s">
        <v>529</v>
      </c>
      <c r="CK763" s="81" t="s">
        <v>1162</v>
      </c>
      <c r="CL763" s="81">
        <v>1054</v>
      </c>
      <c r="CN763" s="81" t="s">
        <v>867</v>
      </c>
      <c r="CO763" s="81" t="s">
        <v>868</v>
      </c>
      <c r="CP763" s="81">
        <v>4</v>
      </c>
      <c r="CQ763" s="81" t="s">
        <v>437</v>
      </c>
      <c r="CR763" s="81" t="s">
        <v>2344</v>
      </c>
      <c r="CS763" s="81">
        <v>1108</v>
      </c>
      <c r="CU763" s="136" t="s">
        <v>854</v>
      </c>
      <c r="CV763" s="136" t="s">
        <v>855</v>
      </c>
      <c r="CW763" s="137">
        <v>2</v>
      </c>
      <c r="CX763" s="136" t="s">
        <v>529</v>
      </c>
      <c r="CY763" s="136" t="s">
        <v>2314</v>
      </c>
      <c r="CZ763" s="138">
        <v>1031</v>
      </c>
      <c r="DB763" s="136" t="s">
        <v>893</v>
      </c>
      <c r="DC763" s="136" t="s">
        <v>894</v>
      </c>
      <c r="DD763" s="137">
        <v>12</v>
      </c>
      <c r="DE763" s="136" t="s">
        <v>436</v>
      </c>
      <c r="DF763" s="136" t="s">
        <v>552</v>
      </c>
      <c r="DG763" s="144">
        <v>1116</v>
      </c>
      <c r="DI763" s="136" t="s">
        <v>2405</v>
      </c>
      <c r="DJ763" s="136" t="s">
        <v>996</v>
      </c>
      <c r="DK763" s="137">
        <v>4</v>
      </c>
      <c r="DL763" s="136" t="s">
        <v>529</v>
      </c>
      <c r="DM763" s="136" t="s">
        <v>2101</v>
      </c>
      <c r="DN763" s="144">
        <v>1021</v>
      </c>
    </row>
    <row r="764" spans="1:118" x14ac:dyDescent="0.25">
      <c r="A764" s="81" t="s">
        <v>832</v>
      </c>
      <c r="B764" s="81" t="s">
        <v>833</v>
      </c>
      <c r="C764" s="81">
        <v>2</v>
      </c>
      <c r="D764" s="81" t="s">
        <v>436</v>
      </c>
      <c r="E764" s="81" t="s">
        <v>1217</v>
      </c>
      <c r="F764" s="81">
        <v>1160</v>
      </c>
      <c r="H764" s="81" t="s">
        <v>908</v>
      </c>
      <c r="I764" s="81" t="s">
        <v>909</v>
      </c>
      <c r="J764" s="81">
        <v>12</v>
      </c>
      <c r="K764" s="81" t="s">
        <v>529</v>
      </c>
      <c r="L764" s="81" t="s">
        <v>1871</v>
      </c>
      <c r="M764" s="81">
        <v>1001</v>
      </c>
      <c r="O764" s="81" t="s">
        <v>845</v>
      </c>
      <c r="P764" s="81" t="s">
        <v>846</v>
      </c>
      <c r="Q764" s="81">
        <v>6</v>
      </c>
      <c r="R764" s="81" t="s">
        <v>1768</v>
      </c>
      <c r="S764" s="81" t="s">
        <v>1212</v>
      </c>
      <c r="T764" s="81">
        <v>1013</v>
      </c>
      <c r="V764" s="81" t="s">
        <v>867</v>
      </c>
      <c r="W764" s="81" t="s">
        <v>868</v>
      </c>
      <c r="X764" s="81">
        <v>4</v>
      </c>
      <c r="Y764" s="81" t="s">
        <v>529</v>
      </c>
      <c r="Z764" s="81" t="s">
        <v>1129</v>
      </c>
      <c r="AA764" s="81">
        <v>1028</v>
      </c>
      <c r="AC764" s="81" t="s">
        <v>891</v>
      </c>
      <c r="AD764" s="81" t="s">
        <v>892</v>
      </c>
      <c r="AE764" s="81">
        <v>12</v>
      </c>
      <c r="AF764" s="81" t="s">
        <v>529</v>
      </c>
      <c r="AG764" s="81" t="s">
        <v>1169</v>
      </c>
      <c r="AH764" s="81">
        <v>1440</v>
      </c>
      <c r="AJ764" s="81" t="s">
        <v>920</v>
      </c>
      <c r="AK764" s="81" t="s">
        <v>921</v>
      </c>
      <c r="AL764" s="81">
        <v>2</v>
      </c>
      <c r="AM764" s="81" t="s">
        <v>436</v>
      </c>
      <c r="AN764" s="81" t="s">
        <v>1148</v>
      </c>
      <c r="AO764" s="81">
        <v>1091</v>
      </c>
      <c r="AQ764" s="81" t="s">
        <v>940</v>
      </c>
      <c r="AR764" s="81" t="s">
        <v>941</v>
      </c>
      <c r="AS764" s="81">
        <v>12</v>
      </c>
      <c r="AT764" s="81" t="s">
        <v>529</v>
      </c>
      <c r="AU764" s="81" t="s">
        <v>1860</v>
      </c>
      <c r="AV764" s="81">
        <v>1115</v>
      </c>
      <c r="AX764" s="81" t="s">
        <v>887</v>
      </c>
      <c r="AY764" s="81" t="s">
        <v>888</v>
      </c>
      <c r="AZ764" s="81">
        <v>4</v>
      </c>
      <c r="BA764" s="81" t="s">
        <v>437</v>
      </c>
      <c r="BB764" s="81" t="s">
        <v>1186</v>
      </c>
      <c r="BC764" s="81">
        <v>1043</v>
      </c>
      <c r="BE764" s="81" t="s">
        <v>924</v>
      </c>
      <c r="BF764" s="81" t="s">
        <v>925</v>
      </c>
      <c r="BG764" s="81">
        <v>12</v>
      </c>
      <c r="BH764" s="81" t="s">
        <v>529</v>
      </c>
      <c r="BI764" s="81" t="s">
        <v>1162</v>
      </c>
      <c r="BJ764" s="81">
        <v>1054</v>
      </c>
      <c r="BL764" s="81" t="s">
        <v>757</v>
      </c>
      <c r="BM764" s="81" t="s">
        <v>758</v>
      </c>
      <c r="BN764" s="81">
        <v>24</v>
      </c>
      <c r="BO764" s="81" t="s">
        <v>437</v>
      </c>
      <c r="BP764" s="81" t="s">
        <v>1187</v>
      </c>
      <c r="BQ764" s="81">
        <v>1003</v>
      </c>
      <c r="BS764" s="81" t="s">
        <v>733</v>
      </c>
      <c r="BT764" s="81" t="s">
        <v>734</v>
      </c>
      <c r="BU764" s="81">
        <v>2</v>
      </c>
      <c r="BV764" s="81" t="s">
        <v>529</v>
      </c>
      <c r="BW764" s="81" t="s">
        <v>2185</v>
      </c>
      <c r="BX764" s="81">
        <v>1585</v>
      </c>
      <c r="BZ764" s="81" t="s">
        <v>880</v>
      </c>
      <c r="CA764" s="81" t="s">
        <v>881</v>
      </c>
      <c r="CB764" s="81">
        <v>4</v>
      </c>
      <c r="CC764" s="81" t="s">
        <v>436</v>
      </c>
      <c r="CD764" s="81" t="s">
        <v>1137</v>
      </c>
      <c r="CE764" s="81">
        <v>1160</v>
      </c>
      <c r="CG764" s="81" t="s">
        <v>765</v>
      </c>
      <c r="CH764" s="81" t="s">
        <v>766</v>
      </c>
      <c r="CI764" s="81">
        <v>4</v>
      </c>
      <c r="CJ764" s="81" t="s">
        <v>529</v>
      </c>
      <c r="CK764" s="81" t="s">
        <v>1162</v>
      </c>
      <c r="CL764" s="81">
        <v>1054</v>
      </c>
      <c r="CN764" s="81" t="s">
        <v>770</v>
      </c>
      <c r="CO764" s="81" t="s">
        <v>771</v>
      </c>
      <c r="CP764" s="81">
        <v>4</v>
      </c>
      <c r="CQ764" s="81" t="s">
        <v>436</v>
      </c>
      <c r="CR764" s="81" t="s">
        <v>1714</v>
      </c>
      <c r="CS764" s="81">
        <v>1009</v>
      </c>
      <c r="CU764" s="136" t="s">
        <v>1060</v>
      </c>
      <c r="CV764" s="136" t="s">
        <v>1351</v>
      </c>
      <c r="CW764" s="137">
        <v>12</v>
      </c>
      <c r="CX764" s="136" t="s">
        <v>529</v>
      </c>
      <c r="CY764" s="136" t="s">
        <v>1172</v>
      </c>
      <c r="CZ764" s="138">
        <v>1472</v>
      </c>
      <c r="DB764" s="136" t="s">
        <v>893</v>
      </c>
      <c r="DC764" s="136" t="s">
        <v>894</v>
      </c>
      <c r="DD764" s="137">
        <v>12</v>
      </c>
      <c r="DE764" s="136" t="s">
        <v>436</v>
      </c>
      <c r="DF764" s="136" t="s">
        <v>1764</v>
      </c>
      <c r="DG764" s="144">
        <v>1435</v>
      </c>
      <c r="DI764" s="136" t="s">
        <v>830</v>
      </c>
      <c r="DJ764" s="136" t="s">
        <v>831</v>
      </c>
      <c r="DK764" s="137">
        <v>20</v>
      </c>
      <c r="DL764" s="136" t="s">
        <v>1173</v>
      </c>
      <c r="DM764" s="136" t="s">
        <v>2316</v>
      </c>
      <c r="DN764" s="144">
        <v>0</v>
      </c>
    </row>
    <row r="765" spans="1:118" x14ac:dyDescent="0.25">
      <c r="A765" s="81" t="s">
        <v>729</v>
      </c>
      <c r="B765" s="81" t="s">
        <v>730</v>
      </c>
      <c r="C765" s="81">
        <v>4</v>
      </c>
      <c r="D765" s="81" t="s">
        <v>436</v>
      </c>
      <c r="E765" s="81" t="s">
        <v>1217</v>
      </c>
      <c r="F765" s="81">
        <v>1160</v>
      </c>
      <c r="H765" s="81" t="s">
        <v>768</v>
      </c>
      <c r="I765" s="81" t="s">
        <v>769</v>
      </c>
      <c r="J765" s="81">
        <v>4</v>
      </c>
      <c r="K765" s="81" t="s">
        <v>529</v>
      </c>
      <c r="L765" s="81" t="s">
        <v>1871</v>
      </c>
      <c r="M765" s="81">
        <v>1001</v>
      </c>
      <c r="O765" s="81" t="s">
        <v>1083</v>
      </c>
      <c r="P765" s="81" t="s">
        <v>1084</v>
      </c>
      <c r="Q765" s="81">
        <v>3</v>
      </c>
      <c r="R765" s="81" t="s">
        <v>1768</v>
      </c>
      <c r="S765" s="81" t="s">
        <v>1212</v>
      </c>
      <c r="T765" s="81">
        <v>1013</v>
      </c>
      <c r="V765" s="81" t="s">
        <v>832</v>
      </c>
      <c r="W765" s="81" t="s">
        <v>833</v>
      </c>
      <c r="X765" s="81">
        <v>4</v>
      </c>
      <c r="Y765" s="81" t="s">
        <v>529</v>
      </c>
      <c r="Z765" s="81" t="s">
        <v>1129</v>
      </c>
      <c r="AA765" s="81">
        <v>1028</v>
      </c>
      <c r="AC765" s="81" t="s">
        <v>893</v>
      </c>
      <c r="AD765" s="81" t="s">
        <v>894</v>
      </c>
      <c r="AE765" s="81">
        <v>12</v>
      </c>
      <c r="AF765" s="81" t="s">
        <v>529</v>
      </c>
      <c r="AG765" s="81" t="s">
        <v>1169</v>
      </c>
      <c r="AH765" s="81">
        <v>1440</v>
      </c>
      <c r="AJ765" s="81" t="s">
        <v>922</v>
      </c>
      <c r="AK765" s="81" t="s">
        <v>923</v>
      </c>
      <c r="AL765" s="81">
        <v>6</v>
      </c>
      <c r="AM765" s="81" t="s">
        <v>436</v>
      </c>
      <c r="AN765" s="81" t="s">
        <v>1148</v>
      </c>
      <c r="AO765" s="81">
        <v>1091</v>
      </c>
      <c r="AQ765" s="81" t="s">
        <v>812</v>
      </c>
      <c r="AR765" s="81" t="s">
        <v>813</v>
      </c>
      <c r="AS765" s="81">
        <v>4</v>
      </c>
      <c r="AT765" s="81" t="s">
        <v>529</v>
      </c>
      <c r="AU765" s="81" t="s">
        <v>1860</v>
      </c>
      <c r="AV765" s="81">
        <v>1115</v>
      </c>
      <c r="AX765" s="81" t="s">
        <v>887</v>
      </c>
      <c r="AY765" s="81" t="s">
        <v>888</v>
      </c>
      <c r="AZ765" s="81">
        <v>12</v>
      </c>
      <c r="BA765" s="81" t="s">
        <v>529</v>
      </c>
      <c r="BB765" s="81" t="s">
        <v>1756</v>
      </c>
      <c r="BC765" s="81">
        <v>1037</v>
      </c>
      <c r="BE765" s="81" t="s">
        <v>733</v>
      </c>
      <c r="BF765" s="81" t="s">
        <v>734</v>
      </c>
      <c r="BG765" s="81">
        <v>8</v>
      </c>
      <c r="BH765" s="81" t="s">
        <v>529</v>
      </c>
      <c r="BI765" s="81" t="s">
        <v>1150</v>
      </c>
      <c r="BJ765" s="81">
        <v>1185</v>
      </c>
      <c r="BL765" s="81" t="s">
        <v>954</v>
      </c>
      <c r="BM765" s="81" t="s">
        <v>955</v>
      </c>
      <c r="BN765" s="81">
        <v>4</v>
      </c>
      <c r="BO765" s="81" t="s">
        <v>437</v>
      </c>
      <c r="BP765" s="81" t="s">
        <v>1729</v>
      </c>
      <c r="BQ765" s="81">
        <v>1191</v>
      </c>
      <c r="BS765" s="81" t="s">
        <v>772</v>
      </c>
      <c r="BT765" s="81" t="s">
        <v>773</v>
      </c>
      <c r="BU765" s="81">
        <v>2</v>
      </c>
      <c r="BV765" s="81" t="s">
        <v>529</v>
      </c>
      <c r="BW765" s="81" t="s">
        <v>2185</v>
      </c>
      <c r="BX765" s="81">
        <v>1585</v>
      </c>
      <c r="BZ765" s="81" t="s">
        <v>932</v>
      </c>
      <c r="CA765" s="81" t="s">
        <v>933</v>
      </c>
      <c r="CB765" s="81">
        <v>4</v>
      </c>
      <c r="CC765" s="81" t="s">
        <v>436</v>
      </c>
      <c r="CD765" s="81" t="s">
        <v>1137</v>
      </c>
      <c r="CE765" s="81">
        <v>1160</v>
      </c>
      <c r="CG765" s="81" t="s">
        <v>852</v>
      </c>
      <c r="CH765" s="81" t="s">
        <v>853</v>
      </c>
      <c r="CI765" s="81">
        <v>12</v>
      </c>
      <c r="CJ765" s="81" t="s">
        <v>529</v>
      </c>
      <c r="CK765" s="81" t="s">
        <v>1162</v>
      </c>
      <c r="CL765" s="81">
        <v>1054</v>
      </c>
      <c r="CN765" s="81" t="s">
        <v>768</v>
      </c>
      <c r="CO765" s="81" t="s">
        <v>769</v>
      </c>
      <c r="CP765" s="81">
        <v>4</v>
      </c>
      <c r="CQ765" s="81" t="s">
        <v>437</v>
      </c>
      <c r="CR765" s="81" t="s">
        <v>2344</v>
      </c>
      <c r="CS765" s="81">
        <v>1108</v>
      </c>
      <c r="CU765" s="136" t="s">
        <v>1781</v>
      </c>
      <c r="CV765" s="136" t="s">
        <v>786</v>
      </c>
      <c r="CW765" s="137">
        <v>12</v>
      </c>
      <c r="CX765" s="136" t="s">
        <v>436</v>
      </c>
      <c r="CY765" s="136" t="s">
        <v>1834</v>
      </c>
      <c r="CZ765" s="138">
        <v>1163</v>
      </c>
      <c r="DB765" s="136" t="s">
        <v>2261</v>
      </c>
      <c r="DC765" s="136" t="s">
        <v>744</v>
      </c>
      <c r="DD765" s="137">
        <v>12</v>
      </c>
      <c r="DE765" s="136" t="s">
        <v>529</v>
      </c>
      <c r="DF765" s="136" t="s">
        <v>1133</v>
      </c>
      <c r="DG765" s="144">
        <v>1023</v>
      </c>
      <c r="DI765" s="136" t="s">
        <v>830</v>
      </c>
      <c r="DJ765" s="136" t="s">
        <v>831</v>
      </c>
      <c r="DK765" s="137">
        <v>4</v>
      </c>
      <c r="DL765" s="136" t="s">
        <v>437</v>
      </c>
      <c r="DM765" s="136" t="s">
        <v>1180</v>
      </c>
      <c r="DN765" s="144">
        <v>1194</v>
      </c>
    </row>
    <row r="766" spans="1:118" x14ac:dyDescent="0.25">
      <c r="A766" s="81" t="s">
        <v>778</v>
      </c>
      <c r="B766" s="81" t="s">
        <v>779</v>
      </c>
      <c r="C766" s="81">
        <v>6</v>
      </c>
      <c r="D766" s="81" t="s">
        <v>436</v>
      </c>
      <c r="E766" s="81" t="s">
        <v>1217</v>
      </c>
      <c r="F766" s="81">
        <v>1160</v>
      </c>
      <c r="H766" s="81" t="s">
        <v>852</v>
      </c>
      <c r="I766" s="81" t="s">
        <v>853</v>
      </c>
      <c r="J766" s="81">
        <v>12</v>
      </c>
      <c r="K766" s="81" t="s">
        <v>529</v>
      </c>
      <c r="L766" s="81" t="s">
        <v>1167</v>
      </c>
      <c r="M766" s="81">
        <v>1031</v>
      </c>
      <c r="O766" s="81" t="s">
        <v>2269</v>
      </c>
      <c r="P766" s="81" t="s">
        <v>767</v>
      </c>
      <c r="Q766" s="81">
        <v>12</v>
      </c>
      <c r="R766" s="81" t="s">
        <v>1768</v>
      </c>
      <c r="S766" s="81" t="s">
        <v>1212</v>
      </c>
      <c r="T766" s="81">
        <v>1013</v>
      </c>
      <c r="V766" s="81" t="s">
        <v>878</v>
      </c>
      <c r="W766" s="81" t="s">
        <v>879</v>
      </c>
      <c r="X766" s="81">
        <v>6</v>
      </c>
      <c r="Y766" s="81" t="s">
        <v>529</v>
      </c>
      <c r="Z766" s="81" t="s">
        <v>1128</v>
      </c>
      <c r="AA766" s="81">
        <v>1031</v>
      </c>
      <c r="AC766" s="81" t="s">
        <v>785</v>
      </c>
      <c r="AD766" s="81" t="s">
        <v>786</v>
      </c>
      <c r="AE766" s="81">
        <v>12</v>
      </c>
      <c r="AF766" s="81" t="s">
        <v>437</v>
      </c>
      <c r="AG766" s="81" t="s">
        <v>1187</v>
      </c>
      <c r="AH766" s="81">
        <v>1003</v>
      </c>
      <c r="AJ766" s="81" t="s">
        <v>739</v>
      </c>
      <c r="AK766" s="81" t="s">
        <v>740</v>
      </c>
      <c r="AL766" s="81">
        <v>2</v>
      </c>
      <c r="AM766" s="81" t="s">
        <v>436</v>
      </c>
      <c r="AN766" s="81" t="s">
        <v>1148</v>
      </c>
      <c r="AO766" s="81">
        <v>1091</v>
      </c>
      <c r="AQ766" s="81" t="s">
        <v>818</v>
      </c>
      <c r="AR766" s="81" t="s">
        <v>819</v>
      </c>
      <c r="AS766" s="81">
        <v>8</v>
      </c>
      <c r="AT766" s="81" t="s">
        <v>529</v>
      </c>
      <c r="AU766" s="81" t="s">
        <v>1860</v>
      </c>
      <c r="AV766" s="81">
        <v>1115</v>
      </c>
      <c r="AX766" s="81" t="s">
        <v>887</v>
      </c>
      <c r="AY766" s="81" t="s">
        <v>888</v>
      </c>
      <c r="AZ766" s="81">
        <v>2</v>
      </c>
      <c r="BA766" s="81" t="s">
        <v>529</v>
      </c>
      <c r="BB766" s="81" t="s">
        <v>1712</v>
      </c>
      <c r="BC766" s="81">
        <v>1458</v>
      </c>
      <c r="BE766" s="81" t="s">
        <v>727</v>
      </c>
      <c r="BF766" s="81" t="s">
        <v>728</v>
      </c>
      <c r="BG766" s="81">
        <v>4</v>
      </c>
      <c r="BH766" s="81" t="s">
        <v>529</v>
      </c>
      <c r="BI766" s="81" t="s">
        <v>1150</v>
      </c>
      <c r="BJ766" s="81">
        <v>1185</v>
      </c>
      <c r="BL766" s="81" t="s">
        <v>932</v>
      </c>
      <c r="BM766" s="81" t="s">
        <v>933</v>
      </c>
      <c r="BN766" s="81">
        <v>3</v>
      </c>
      <c r="BO766" s="81" t="s">
        <v>529</v>
      </c>
      <c r="BP766" s="81" t="s">
        <v>1807</v>
      </c>
      <c r="BQ766" s="81">
        <v>1510</v>
      </c>
      <c r="BS766" s="81" t="s">
        <v>893</v>
      </c>
      <c r="BT766" s="81" t="s">
        <v>894</v>
      </c>
      <c r="BU766" s="81">
        <v>12</v>
      </c>
      <c r="BV766" s="81" t="s">
        <v>529</v>
      </c>
      <c r="BW766" s="81" t="s">
        <v>2185</v>
      </c>
      <c r="BX766" s="81">
        <v>1585</v>
      </c>
      <c r="BZ766" s="81" t="s">
        <v>897</v>
      </c>
      <c r="CA766" s="81" t="s">
        <v>898</v>
      </c>
      <c r="CB766" s="81">
        <v>4</v>
      </c>
      <c r="CC766" s="81" t="s">
        <v>436</v>
      </c>
      <c r="CD766" s="81" t="s">
        <v>1137</v>
      </c>
      <c r="CE766" s="81">
        <v>1160</v>
      </c>
      <c r="CG766" s="81" t="s">
        <v>908</v>
      </c>
      <c r="CH766" s="81" t="s">
        <v>909</v>
      </c>
      <c r="CI766" s="81">
        <v>12</v>
      </c>
      <c r="CJ766" s="81" t="s">
        <v>529</v>
      </c>
      <c r="CK766" s="81" t="s">
        <v>1162</v>
      </c>
      <c r="CL766" s="81">
        <v>1054</v>
      </c>
      <c r="CN766" s="81" t="s">
        <v>816</v>
      </c>
      <c r="CO766" s="81" t="s">
        <v>817</v>
      </c>
      <c r="CP766" s="81">
        <v>8</v>
      </c>
      <c r="CQ766" s="81" t="s">
        <v>436</v>
      </c>
      <c r="CR766" s="81" t="s">
        <v>1714</v>
      </c>
      <c r="CS766" s="81">
        <v>1009</v>
      </c>
      <c r="CU766" s="136" t="s">
        <v>820</v>
      </c>
      <c r="CV766" s="136" t="s">
        <v>821</v>
      </c>
      <c r="CW766" s="137">
        <v>6</v>
      </c>
      <c r="CX766" s="136" t="s">
        <v>529</v>
      </c>
      <c r="CY766" s="136" t="s">
        <v>1170</v>
      </c>
      <c r="CZ766" s="138">
        <v>1069</v>
      </c>
      <c r="DB766" s="136" t="s">
        <v>2261</v>
      </c>
      <c r="DC766" s="136" t="s">
        <v>744</v>
      </c>
      <c r="DD766" s="137">
        <v>12</v>
      </c>
      <c r="DE766" s="136" t="s">
        <v>529</v>
      </c>
      <c r="DF766" s="136" t="s">
        <v>2314</v>
      </c>
      <c r="DG766" s="144">
        <v>1031</v>
      </c>
      <c r="DI766" s="136" t="s">
        <v>830</v>
      </c>
      <c r="DJ766" s="136" t="s">
        <v>831</v>
      </c>
      <c r="DK766" s="137">
        <v>30</v>
      </c>
      <c r="DL766" s="136" t="s">
        <v>436</v>
      </c>
      <c r="DM766" s="136" t="s">
        <v>2406</v>
      </c>
      <c r="DN766" s="144">
        <v>1529</v>
      </c>
    </row>
    <row r="767" spans="1:118" x14ac:dyDescent="0.25">
      <c r="A767" s="81" t="s">
        <v>895</v>
      </c>
      <c r="B767" s="81" t="s">
        <v>896</v>
      </c>
      <c r="C767" s="81">
        <v>12</v>
      </c>
      <c r="D767" s="81" t="s">
        <v>436</v>
      </c>
      <c r="E767" s="81" t="s">
        <v>1217</v>
      </c>
      <c r="F767" s="81">
        <v>1160</v>
      </c>
      <c r="H767" s="81" t="s">
        <v>776</v>
      </c>
      <c r="I767" s="81" t="s">
        <v>777</v>
      </c>
      <c r="J767" s="81">
        <v>4</v>
      </c>
      <c r="K767" s="81" t="s">
        <v>529</v>
      </c>
      <c r="L767" s="81" t="s">
        <v>1167</v>
      </c>
      <c r="M767" s="81">
        <v>1031</v>
      </c>
      <c r="O767" s="81" t="s">
        <v>902</v>
      </c>
      <c r="P767" s="81" t="s">
        <v>903</v>
      </c>
      <c r="Q767" s="81">
        <v>24</v>
      </c>
      <c r="R767" s="81" t="s">
        <v>1768</v>
      </c>
      <c r="S767" s="81" t="s">
        <v>1212</v>
      </c>
      <c r="T767" s="81">
        <v>1013</v>
      </c>
      <c r="V767" s="81" t="s">
        <v>820</v>
      </c>
      <c r="W767" s="81" t="s">
        <v>821</v>
      </c>
      <c r="X767" s="81">
        <v>4</v>
      </c>
      <c r="Y767" s="81" t="s">
        <v>529</v>
      </c>
      <c r="Z767" s="81" t="s">
        <v>1128</v>
      </c>
      <c r="AA767" s="81">
        <v>1031</v>
      </c>
      <c r="AC767" s="81" t="s">
        <v>757</v>
      </c>
      <c r="AD767" s="81" t="s">
        <v>758</v>
      </c>
      <c r="AE767" s="81">
        <v>12</v>
      </c>
      <c r="AF767" s="81" t="s">
        <v>436</v>
      </c>
      <c r="AG767" s="81" t="s">
        <v>2327</v>
      </c>
      <c r="AH767" s="81">
        <v>1515</v>
      </c>
      <c r="AJ767" s="81" t="s">
        <v>891</v>
      </c>
      <c r="AK767" s="81" t="s">
        <v>892</v>
      </c>
      <c r="AL767" s="81">
        <v>12</v>
      </c>
      <c r="AM767" s="81" t="s">
        <v>436</v>
      </c>
      <c r="AN767" s="81" t="s">
        <v>1148</v>
      </c>
      <c r="AO767" s="81">
        <v>1091</v>
      </c>
      <c r="AQ767" s="81" t="s">
        <v>816</v>
      </c>
      <c r="AR767" s="81" t="s">
        <v>817</v>
      </c>
      <c r="AS767" s="81">
        <v>12</v>
      </c>
      <c r="AT767" s="81" t="s">
        <v>529</v>
      </c>
      <c r="AU767" s="81" t="s">
        <v>1860</v>
      </c>
      <c r="AV767" s="81">
        <v>1115</v>
      </c>
      <c r="AX767" s="81" t="s">
        <v>887</v>
      </c>
      <c r="AY767" s="81" t="s">
        <v>888</v>
      </c>
      <c r="AZ767" s="81">
        <v>12</v>
      </c>
      <c r="BA767" s="81" t="s">
        <v>436</v>
      </c>
      <c r="BB767" s="81" t="s">
        <v>1123</v>
      </c>
      <c r="BC767" s="81">
        <v>1392</v>
      </c>
      <c r="BE767" s="81" t="s">
        <v>862</v>
      </c>
      <c r="BF767" s="81" t="s">
        <v>863</v>
      </c>
      <c r="BG767" s="81">
        <v>4</v>
      </c>
      <c r="BH767" s="81" t="s">
        <v>436</v>
      </c>
      <c r="BI767" s="81" t="s">
        <v>1122</v>
      </c>
      <c r="BJ767" s="81">
        <v>1213</v>
      </c>
      <c r="BL767" s="81" t="s">
        <v>834</v>
      </c>
      <c r="BM767" s="81" t="s">
        <v>835</v>
      </c>
      <c r="BN767" s="81">
        <v>2</v>
      </c>
      <c r="BO767" s="81" t="s">
        <v>436</v>
      </c>
      <c r="BP767" s="81" t="s">
        <v>1148</v>
      </c>
      <c r="BQ767" s="81">
        <v>1091</v>
      </c>
      <c r="BS767" s="81" t="s">
        <v>816</v>
      </c>
      <c r="BT767" s="81" t="s">
        <v>817</v>
      </c>
      <c r="BU767" s="81">
        <v>4</v>
      </c>
      <c r="BV767" s="81" t="s">
        <v>436</v>
      </c>
      <c r="BW767" s="81" t="s">
        <v>1715</v>
      </c>
      <c r="BX767" s="81">
        <v>1137</v>
      </c>
      <c r="BZ767" s="81" t="s">
        <v>776</v>
      </c>
      <c r="CA767" s="81" t="s">
        <v>777</v>
      </c>
      <c r="CB767" s="81">
        <v>4</v>
      </c>
      <c r="CC767" s="81" t="s">
        <v>436</v>
      </c>
      <c r="CD767" s="81" t="s">
        <v>1137</v>
      </c>
      <c r="CE767" s="81">
        <v>1160</v>
      </c>
      <c r="CG767" s="81" t="s">
        <v>1008</v>
      </c>
      <c r="CH767" s="81" t="s">
        <v>1009</v>
      </c>
      <c r="CI767" s="81">
        <v>1</v>
      </c>
      <c r="CJ767" s="81" t="s">
        <v>529</v>
      </c>
      <c r="CK767" s="81" t="s">
        <v>1726</v>
      </c>
      <c r="CL767" s="81">
        <v>1373</v>
      </c>
      <c r="CN767" s="81" t="s">
        <v>770</v>
      </c>
      <c r="CO767" s="81" t="s">
        <v>771</v>
      </c>
      <c r="CP767" s="81">
        <v>4</v>
      </c>
      <c r="CQ767" s="81" t="s">
        <v>436</v>
      </c>
      <c r="CR767" s="81" t="s">
        <v>1145</v>
      </c>
      <c r="CS767" s="81">
        <v>1274</v>
      </c>
      <c r="CU767" s="136" t="s">
        <v>812</v>
      </c>
      <c r="CV767" s="136" t="s">
        <v>813</v>
      </c>
      <c r="CW767" s="137">
        <v>6</v>
      </c>
      <c r="CX767" s="136" t="s">
        <v>437</v>
      </c>
      <c r="CY767" s="136" t="s">
        <v>2410</v>
      </c>
      <c r="CZ767" s="138">
        <v>1161</v>
      </c>
      <c r="DB767" s="136" t="s">
        <v>2261</v>
      </c>
      <c r="DC767" s="136" t="s">
        <v>744</v>
      </c>
      <c r="DD767" s="137">
        <v>24</v>
      </c>
      <c r="DE767" s="136" t="s">
        <v>529</v>
      </c>
      <c r="DF767" s="136" t="s">
        <v>1867</v>
      </c>
      <c r="DG767" s="144">
        <v>1089</v>
      </c>
      <c r="DI767" s="136" t="s">
        <v>830</v>
      </c>
      <c r="DJ767" s="136" t="s">
        <v>831</v>
      </c>
      <c r="DK767" s="137">
        <v>32</v>
      </c>
      <c r="DL767" s="136" t="s">
        <v>2152</v>
      </c>
      <c r="DM767" s="136" t="s">
        <v>2364</v>
      </c>
      <c r="DN767" s="144">
        <v>1593</v>
      </c>
    </row>
    <row r="768" spans="1:118" x14ac:dyDescent="0.25">
      <c r="A768" s="81" t="s">
        <v>804</v>
      </c>
      <c r="B768" s="81" t="s">
        <v>805</v>
      </c>
      <c r="C768" s="81">
        <v>12</v>
      </c>
      <c r="D768" s="81" t="s">
        <v>436</v>
      </c>
      <c r="E768" s="81" t="s">
        <v>1217</v>
      </c>
      <c r="F768" s="81">
        <v>1160</v>
      </c>
      <c r="H768" s="81" t="s">
        <v>948</v>
      </c>
      <c r="I768" s="81" t="s">
        <v>985</v>
      </c>
      <c r="J768" s="81">
        <v>4</v>
      </c>
      <c r="K768" s="81" t="s">
        <v>529</v>
      </c>
      <c r="L768" s="81" t="s">
        <v>1167</v>
      </c>
      <c r="M768" s="81">
        <v>1031</v>
      </c>
      <c r="O768" s="81" t="s">
        <v>768</v>
      </c>
      <c r="P768" s="81" t="s">
        <v>769</v>
      </c>
      <c r="Q768" s="81">
        <v>24</v>
      </c>
      <c r="R768" s="81" t="s">
        <v>1768</v>
      </c>
      <c r="S768" s="81" t="s">
        <v>1212</v>
      </c>
      <c r="T768" s="81">
        <v>1013</v>
      </c>
      <c r="V768" s="81" t="s">
        <v>920</v>
      </c>
      <c r="W768" s="81" t="s">
        <v>921</v>
      </c>
      <c r="X768" s="81">
        <v>8</v>
      </c>
      <c r="Y768" s="81" t="s">
        <v>529</v>
      </c>
      <c r="Z768" s="81" t="s">
        <v>1167</v>
      </c>
      <c r="AA768" s="81">
        <v>1031</v>
      </c>
      <c r="AC768" s="81" t="s">
        <v>847</v>
      </c>
      <c r="AD768" s="81" t="s">
        <v>848</v>
      </c>
      <c r="AE768" s="81">
        <v>6</v>
      </c>
      <c r="AF768" s="81" t="s">
        <v>529</v>
      </c>
      <c r="AG768" s="81" t="s">
        <v>1732</v>
      </c>
      <c r="AH768" s="81">
        <v>1086</v>
      </c>
      <c r="AJ768" s="81" t="s">
        <v>924</v>
      </c>
      <c r="AK768" s="81" t="s">
        <v>925</v>
      </c>
      <c r="AL768" s="81">
        <v>12</v>
      </c>
      <c r="AM768" s="81" t="s">
        <v>436</v>
      </c>
      <c r="AN768" s="81" t="s">
        <v>1148</v>
      </c>
      <c r="AO768" s="81">
        <v>1091</v>
      </c>
      <c r="AQ768" s="81" t="s">
        <v>893</v>
      </c>
      <c r="AR768" s="81" t="s">
        <v>894</v>
      </c>
      <c r="AS768" s="81">
        <v>12</v>
      </c>
      <c r="AT768" s="81" t="s">
        <v>529</v>
      </c>
      <c r="AU768" s="81" t="s">
        <v>1860</v>
      </c>
      <c r="AV768" s="81">
        <v>1115</v>
      </c>
      <c r="AX768" s="81" t="s">
        <v>887</v>
      </c>
      <c r="AY768" s="81" t="s">
        <v>888</v>
      </c>
      <c r="AZ768" s="81">
        <v>12</v>
      </c>
      <c r="BA768" s="81" t="s">
        <v>529</v>
      </c>
      <c r="BB768" s="81" t="s">
        <v>1185</v>
      </c>
      <c r="BC768" s="81">
        <v>1101</v>
      </c>
      <c r="BE768" s="81" t="s">
        <v>729</v>
      </c>
      <c r="BF768" s="81" t="s">
        <v>730</v>
      </c>
      <c r="BG768" s="81">
        <v>4</v>
      </c>
      <c r="BH768" s="81" t="s">
        <v>436</v>
      </c>
      <c r="BI768" s="81" t="s">
        <v>1122</v>
      </c>
      <c r="BJ768" s="81">
        <v>1213</v>
      </c>
      <c r="BL768" s="81" t="s">
        <v>842</v>
      </c>
      <c r="BM768" s="81" t="s">
        <v>843</v>
      </c>
      <c r="BN768" s="81">
        <v>2</v>
      </c>
      <c r="BO768" s="81" t="s">
        <v>436</v>
      </c>
      <c r="BP768" s="81" t="s">
        <v>1148</v>
      </c>
      <c r="BQ768" s="81">
        <v>1091</v>
      </c>
      <c r="BS768" s="81" t="s">
        <v>942</v>
      </c>
      <c r="BT768" s="81" t="s">
        <v>943</v>
      </c>
      <c r="BU768" s="81">
        <v>12</v>
      </c>
      <c r="BV768" s="81" t="s">
        <v>529</v>
      </c>
      <c r="BW768" s="81" t="s">
        <v>2185</v>
      </c>
      <c r="BX768" s="81">
        <v>1585</v>
      </c>
      <c r="BZ768" s="81" t="s">
        <v>816</v>
      </c>
      <c r="CA768" s="81" t="s">
        <v>817</v>
      </c>
      <c r="CB768" s="81">
        <v>4</v>
      </c>
      <c r="CC768" s="81" t="s">
        <v>436</v>
      </c>
      <c r="CD768" s="81" t="s">
        <v>1137</v>
      </c>
      <c r="CE768" s="81">
        <v>1160</v>
      </c>
      <c r="CG768" s="81" t="s">
        <v>849</v>
      </c>
      <c r="CH768" s="81" t="s">
        <v>850</v>
      </c>
      <c r="CI768" s="81">
        <v>10</v>
      </c>
      <c r="CJ768" s="81" t="s">
        <v>529</v>
      </c>
      <c r="CK768" s="81" t="s">
        <v>1756</v>
      </c>
      <c r="CL768" s="81">
        <v>1037</v>
      </c>
      <c r="CN768" s="81" t="s">
        <v>948</v>
      </c>
      <c r="CO768" s="81" t="s">
        <v>949</v>
      </c>
      <c r="CP768" s="81">
        <v>4</v>
      </c>
      <c r="CQ768" s="81" t="s">
        <v>436</v>
      </c>
      <c r="CR768" s="81" t="s">
        <v>1714</v>
      </c>
      <c r="CS768" s="81">
        <v>1009</v>
      </c>
      <c r="CU768" s="136" t="s">
        <v>729</v>
      </c>
      <c r="CV768" s="136" t="s">
        <v>730</v>
      </c>
      <c r="CW768" s="137">
        <v>1</v>
      </c>
      <c r="CX768" s="136" t="s">
        <v>437</v>
      </c>
      <c r="CY768" s="136" t="s">
        <v>1823</v>
      </c>
      <c r="CZ768" s="138">
        <v>1259</v>
      </c>
      <c r="DB768" s="136" t="s">
        <v>2261</v>
      </c>
      <c r="DC768" s="136" t="s">
        <v>744</v>
      </c>
      <c r="DD768" s="137">
        <v>24</v>
      </c>
      <c r="DE768" s="136" t="s">
        <v>529</v>
      </c>
      <c r="DF768" s="136" t="s">
        <v>1104</v>
      </c>
      <c r="DG768" s="144">
        <v>1037</v>
      </c>
      <c r="DI768" s="136" t="s">
        <v>830</v>
      </c>
      <c r="DJ768" s="136" t="s">
        <v>831</v>
      </c>
      <c r="DK768" s="137">
        <v>20</v>
      </c>
      <c r="DL768" s="136" t="s">
        <v>529</v>
      </c>
      <c r="DM768" s="136" t="s">
        <v>1139</v>
      </c>
      <c r="DN768" s="144">
        <v>1027</v>
      </c>
    </row>
    <row r="769" spans="1:118" x14ac:dyDescent="0.25">
      <c r="A769" s="81" t="s">
        <v>745</v>
      </c>
      <c r="B769" s="81" t="s">
        <v>746</v>
      </c>
      <c r="C769" s="81">
        <v>12</v>
      </c>
      <c r="D769" s="81" t="s">
        <v>436</v>
      </c>
      <c r="E769" s="81" t="s">
        <v>1217</v>
      </c>
      <c r="F769" s="81">
        <v>1160</v>
      </c>
      <c r="H769" s="81" t="s">
        <v>836</v>
      </c>
      <c r="I769" s="81" t="s">
        <v>837</v>
      </c>
      <c r="J769" s="81">
        <v>4</v>
      </c>
      <c r="K769" s="81" t="s">
        <v>529</v>
      </c>
      <c r="L769" s="81" t="s">
        <v>1167</v>
      </c>
      <c r="M769" s="81">
        <v>1031</v>
      </c>
      <c r="O769" s="81" t="s">
        <v>862</v>
      </c>
      <c r="P769" s="81" t="s">
        <v>863</v>
      </c>
      <c r="Q769" s="81">
        <v>36</v>
      </c>
      <c r="R769" s="81" t="s">
        <v>1768</v>
      </c>
      <c r="S769" s="81" t="s">
        <v>1212</v>
      </c>
      <c r="T769" s="81">
        <v>1013</v>
      </c>
      <c r="V769" s="81" t="s">
        <v>735</v>
      </c>
      <c r="W769" s="81" t="s">
        <v>736</v>
      </c>
      <c r="X769" s="81">
        <v>6</v>
      </c>
      <c r="Y769" s="81" t="s">
        <v>529</v>
      </c>
      <c r="Z769" s="81" t="s">
        <v>1167</v>
      </c>
      <c r="AA769" s="81">
        <v>1031</v>
      </c>
      <c r="AC769" s="81" t="s">
        <v>889</v>
      </c>
      <c r="AD769" s="81" t="s">
        <v>890</v>
      </c>
      <c r="AE769" s="81">
        <v>2</v>
      </c>
      <c r="AF769" s="81" t="s">
        <v>529</v>
      </c>
      <c r="AG769" s="81" t="s">
        <v>1736</v>
      </c>
      <c r="AH769" s="81">
        <v>1154</v>
      </c>
      <c r="AJ769" s="81" t="s">
        <v>826</v>
      </c>
      <c r="AK769" s="81" t="s">
        <v>827</v>
      </c>
      <c r="AL769" s="81">
        <v>2</v>
      </c>
      <c r="AM769" s="81" t="s">
        <v>436</v>
      </c>
      <c r="AN769" s="81" t="s">
        <v>1148</v>
      </c>
      <c r="AO769" s="81">
        <v>1091</v>
      </c>
      <c r="AQ769" s="81" t="s">
        <v>745</v>
      </c>
      <c r="AR769" s="81" t="s">
        <v>746</v>
      </c>
      <c r="AS769" s="81">
        <v>12</v>
      </c>
      <c r="AT769" s="81" t="s">
        <v>529</v>
      </c>
      <c r="AU769" s="81" t="s">
        <v>1860</v>
      </c>
      <c r="AV769" s="81">
        <v>1115</v>
      </c>
      <c r="AX769" s="81" t="s">
        <v>887</v>
      </c>
      <c r="AY769" s="81" t="s">
        <v>888</v>
      </c>
      <c r="AZ769" s="81">
        <v>12</v>
      </c>
      <c r="BA769" s="81" t="s">
        <v>529</v>
      </c>
      <c r="BB769" s="81" t="s">
        <v>1128</v>
      </c>
      <c r="BC769" s="81">
        <v>1031</v>
      </c>
      <c r="BE769" s="81" t="s">
        <v>832</v>
      </c>
      <c r="BF769" s="81" t="s">
        <v>833</v>
      </c>
      <c r="BG769" s="81">
        <v>4</v>
      </c>
      <c r="BH769" s="81" t="s">
        <v>436</v>
      </c>
      <c r="BI769" s="81" t="s">
        <v>1114</v>
      </c>
      <c r="BJ769" s="81">
        <v>1011</v>
      </c>
      <c r="BL769" s="81" t="s">
        <v>816</v>
      </c>
      <c r="BM769" s="81" t="s">
        <v>817</v>
      </c>
      <c r="BN769" s="81">
        <v>6</v>
      </c>
      <c r="BO769" s="81" t="s">
        <v>529</v>
      </c>
      <c r="BP769" s="81" t="s">
        <v>1807</v>
      </c>
      <c r="BQ769" s="81">
        <v>1510</v>
      </c>
      <c r="BS769" s="81" t="s">
        <v>812</v>
      </c>
      <c r="BT769" s="81" t="s">
        <v>813</v>
      </c>
      <c r="BU769" s="81">
        <v>8</v>
      </c>
      <c r="BV769" s="81" t="s">
        <v>529</v>
      </c>
      <c r="BW769" s="81" t="s">
        <v>1867</v>
      </c>
      <c r="BX769" s="81">
        <v>1089</v>
      </c>
      <c r="BZ769" s="81" t="s">
        <v>737</v>
      </c>
      <c r="CA769" s="81" t="s">
        <v>738</v>
      </c>
      <c r="CB769" s="81">
        <v>2</v>
      </c>
      <c r="CC769" s="81" t="s">
        <v>436</v>
      </c>
      <c r="CD769" s="81" t="s">
        <v>1137</v>
      </c>
      <c r="CE769" s="81">
        <v>1160</v>
      </c>
      <c r="CG769" s="81" t="s">
        <v>737</v>
      </c>
      <c r="CH769" s="81" t="s">
        <v>738</v>
      </c>
      <c r="CI769" s="81">
        <v>2</v>
      </c>
      <c r="CJ769" s="81" t="s">
        <v>529</v>
      </c>
      <c r="CK769" s="81" t="s">
        <v>1756</v>
      </c>
      <c r="CL769" s="81">
        <v>1037</v>
      </c>
      <c r="CN769" s="81" t="s">
        <v>816</v>
      </c>
      <c r="CO769" s="81" t="s">
        <v>817</v>
      </c>
      <c r="CP769" s="81">
        <v>8</v>
      </c>
      <c r="CQ769" s="81" t="s">
        <v>529</v>
      </c>
      <c r="CR769" s="81" t="s">
        <v>1116</v>
      </c>
      <c r="CS769" s="81">
        <v>1071</v>
      </c>
      <c r="CU769" s="136" t="s">
        <v>897</v>
      </c>
      <c r="CV769" s="136" t="s">
        <v>898</v>
      </c>
      <c r="CW769" s="137">
        <v>4</v>
      </c>
      <c r="CX769" s="136" t="s">
        <v>529</v>
      </c>
      <c r="CY769" s="136" t="s">
        <v>2314</v>
      </c>
      <c r="CZ769" s="138">
        <v>1031</v>
      </c>
      <c r="DB769" s="136" t="s">
        <v>2261</v>
      </c>
      <c r="DC769" s="136" t="s">
        <v>744</v>
      </c>
      <c r="DD769" s="137">
        <v>12</v>
      </c>
      <c r="DE769" s="136" t="s">
        <v>529</v>
      </c>
      <c r="DF769" s="136" t="s">
        <v>2190</v>
      </c>
      <c r="DG769" s="144">
        <v>1021</v>
      </c>
      <c r="DI769" s="136" t="s">
        <v>830</v>
      </c>
      <c r="DJ769" s="136" t="s">
        <v>831</v>
      </c>
      <c r="DK769" s="137">
        <v>6</v>
      </c>
      <c r="DL769" s="136" t="s">
        <v>437</v>
      </c>
      <c r="DM769" s="136" t="s">
        <v>1186</v>
      </c>
      <c r="DN769" s="144">
        <v>1043</v>
      </c>
    </row>
    <row r="770" spans="1:118" x14ac:dyDescent="0.25">
      <c r="A770" s="81" t="s">
        <v>2320</v>
      </c>
      <c r="B770" s="81" t="s">
        <v>1934</v>
      </c>
      <c r="C770" s="81">
        <v>12</v>
      </c>
      <c r="D770" s="81" t="s">
        <v>436</v>
      </c>
      <c r="E770" s="81" t="s">
        <v>1217</v>
      </c>
      <c r="F770" s="81">
        <v>1160</v>
      </c>
      <c r="H770" s="81" t="s">
        <v>737</v>
      </c>
      <c r="I770" s="81" t="s">
        <v>738</v>
      </c>
      <c r="J770" s="81">
        <v>4</v>
      </c>
      <c r="K770" s="81" t="s">
        <v>529</v>
      </c>
      <c r="L770" s="81" t="s">
        <v>1167</v>
      </c>
      <c r="M770" s="81">
        <v>1031</v>
      </c>
      <c r="O770" s="81" t="s">
        <v>887</v>
      </c>
      <c r="P770" s="81" t="s">
        <v>888</v>
      </c>
      <c r="Q770" s="81">
        <v>36</v>
      </c>
      <c r="R770" s="81" t="s">
        <v>1768</v>
      </c>
      <c r="S770" s="81" t="s">
        <v>1212</v>
      </c>
      <c r="T770" s="81">
        <v>1013</v>
      </c>
      <c r="V770" s="81" t="s">
        <v>891</v>
      </c>
      <c r="W770" s="81" t="s">
        <v>892</v>
      </c>
      <c r="X770" s="81">
        <v>12</v>
      </c>
      <c r="Y770" s="81" t="s">
        <v>529</v>
      </c>
      <c r="Z770" s="81" t="s">
        <v>1128</v>
      </c>
      <c r="AA770" s="81">
        <v>1031</v>
      </c>
      <c r="AC770" s="81" t="s">
        <v>836</v>
      </c>
      <c r="AD770" s="81" t="s">
        <v>837</v>
      </c>
      <c r="AE770" s="81">
        <v>2</v>
      </c>
      <c r="AF770" s="81" t="s">
        <v>437</v>
      </c>
      <c r="AG770" s="81" t="s">
        <v>1187</v>
      </c>
      <c r="AH770" s="81">
        <v>1003</v>
      </c>
      <c r="AJ770" s="81" t="s">
        <v>790</v>
      </c>
      <c r="AK770" s="81" t="s">
        <v>791</v>
      </c>
      <c r="AL770" s="81">
        <v>2</v>
      </c>
      <c r="AM770" s="81" t="s">
        <v>436</v>
      </c>
      <c r="AN770" s="81" t="s">
        <v>1148</v>
      </c>
      <c r="AO770" s="81">
        <v>1091</v>
      </c>
      <c r="AQ770" s="81" t="s">
        <v>2319</v>
      </c>
      <c r="AR770" s="81" t="s">
        <v>844</v>
      </c>
      <c r="AS770" s="81">
        <v>1</v>
      </c>
      <c r="AT770" s="81" t="s">
        <v>529</v>
      </c>
      <c r="AU770" s="81" t="s">
        <v>1860</v>
      </c>
      <c r="AV770" s="81">
        <v>1115</v>
      </c>
      <c r="AX770" s="81" t="s">
        <v>887</v>
      </c>
      <c r="AY770" s="81" t="s">
        <v>888</v>
      </c>
      <c r="AZ770" s="81">
        <v>4</v>
      </c>
      <c r="BA770" s="81" t="s">
        <v>436</v>
      </c>
      <c r="BB770" s="81" t="s">
        <v>1123</v>
      </c>
      <c r="BC770" s="81">
        <v>1392</v>
      </c>
      <c r="BE770" s="81" t="s">
        <v>852</v>
      </c>
      <c r="BF770" s="81" t="s">
        <v>853</v>
      </c>
      <c r="BG770" s="81">
        <v>12</v>
      </c>
      <c r="BH770" s="81" t="s">
        <v>436</v>
      </c>
      <c r="BI770" s="81" t="s">
        <v>1114</v>
      </c>
      <c r="BJ770" s="81">
        <v>1011</v>
      </c>
      <c r="BL770" s="81" t="s">
        <v>864</v>
      </c>
      <c r="BM770" s="81" t="s">
        <v>865</v>
      </c>
      <c r="BN770" s="81">
        <v>6</v>
      </c>
      <c r="BO770" s="81" t="s">
        <v>436</v>
      </c>
      <c r="BP770" s="81" t="s">
        <v>1188</v>
      </c>
      <c r="BQ770" s="81">
        <v>1481</v>
      </c>
      <c r="BS770" s="81" t="s">
        <v>733</v>
      </c>
      <c r="BT770" s="81" t="s">
        <v>734</v>
      </c>
      <c r="BU770" s="81">
        <v>4</v>
      </c>
      <c r="BV770" s="81" t="s">
        <v>529</v>
      </c>
      <c r="BW770" s="81" t="s">
        <v>1867</v>
      </c>
      <c r="BX770" s="81">
        <v>1089</v>
      </c>
      <c r="BZ770" s="81" t="s">
        <v>832</v>
      </c>
      <c r="CA770" s="81" t="s">
        <v>833</v>
      </c>
      <c r="CB770" s="81">
        <v>4</v>
      </c>
      <c r="CC770" s="81" t="s">
        <v>436</v>
      </c>
      <c r="CD770" s="81" t="s">
        <v>1137</v>
      </c>
      <c r="CE770" s="81">
        <v>1160</v>
      </c>
      <c r="CG770" s="81" t="s">
        <v>832</v>
      </c>
      <c r="CH770" s="81" t="s">
        <v>833</v>
      </c>
      <c r="CI770" s="81">
        <v>4</v>
      </c>
      <c r="CJ770" s="81" t="s">
        <v>529</v>
      </c>
      <c r="CK770" s="81" t="s">
        <v>1756</v>
      </c>
      <c r="CL770" s="81">
        <v>1037</v>
      </c>
      <c r="CN770" s="81" t="s">
        <v>860</v>
      </c>
      <c r="CO770" s="81" t="s">
        <v>861</v>
      </c>
      <c r="CP770" s="81">
        <v>6</v>
      </c>
      <c r="CQ770" s="81" t="s">
        <v>437</v>
      </c>
      <c r="CR770" s="81" t="s">
        <v>2344</v>
      </c>
      <c r="CS770" s="81">
        <v>1108</v>
      </c>
      <c r="CU770" s="136" t="s">
        <v>860</v>
      </c>
      <c r="CV770" s="136" t="s">
        <v>861</v>
      </c>
      <c r="CW770" s="137">
        <v>4</v>
      </c>
      <c r="CX770" s="136" t="s">
        <v>437</v>
      </c>
      <c r="CY770" s="136" t="s">
        <v>1094</v>
      </c>
      <c r="CZ770" s="138">
        <v>1097</v>
      </c>
      <c r="DB770" s="136" t="s">
        <v>2261</v>
      </c>
      <c r="DC770" s="136" t="s">
        <v>744</v>
      </c>
      <c r="DD770" s="137">
        <v>12</v>
      </c>
      <c r="DE770" s="136" t="s">
        <v>436</v>
      </c>
      <c r="DF770" s="136" t="s">
        <v>1764</v>
      </c>
      <c r="DG770" s="144">
        <v>1435</v>
      </c>
      <c r="DI770" s="136" t="s">
        <v>830</v>
      </c>
      <c r="DJ770" s="136" t="s">
        <v>831</v>
      </c>
      <c r="DK770" s="137">
        <v>50</v>
      </c>
      <c r="DL770" s="136" t="s">
        <v>436</v>
      </c>
      <c r="DM770" s="136" t="s">
        <v>1195</v>
      </c>
      <c r="DN770" s="144">
        <v>1237</v>
      </c>
    </row>
    <row r="771" spans="1:118" x14ac:dyDescent="0.25">
      <c r="A771" s="81" t="s">
        <v>745</v>
      </c>
      <c r="B771" s="81" t="s">
        <v>746</v>
      </c>
      <c r="C771" s="81">
        <v>24</v>
      </c>
      <c r="D771" s="81" t="s">
        <v>529</v>
      </c>
      <c r="E771" s="81" t="s">
        <v>1947</v>
      </c>
      <c r="F771" s="81">
        <v>1146</v>
      </c>
      <c r="H771" s="81" t="s">
        <v>2227</v>
      </c>
      <c r="I771" s="81" t="s">
        <v>882</v>
      </c>
      <c r="J771" s="81">
        <v>6</v>
      </c>
      <c r="K771" s="81" t="s">
        <v>529</v>
      </c>
      <c r="L771" s="81" t="s">
        <v>1725</v>
      </c>
      <c r="M771" s="81">
        <v>1219</v>
      </c>
      <c r="O771" s="81" t="s">
        <v>860</v>
      </c>
      <c r="P771" s="81" t="s">
        <v>861</v>
      </c>
      <c r="Q771" s="81">
        <v>48</v>
      </c>
      <c r="R771" s="81" t="s">
        <v>1768</v>
      </c>
      <c r="S771" s="81" t="s">
        <v>1212</v>
      </c>
      <c r="T771" s="81">
        <v>1013</v>
      </c>
      <c r="V771" s="81" t="s">
        <v>785</v>
      </c>
      <c r="W771" s="81" t="s">
        <v>786</v>
      </c>
      <c r="X771" s="81">
        <v>12</v>
      </c>
      <c r="Y771" s="81" t="s">
        <v>529</v>
      </c>
      <c r="Z771" s="81" t="s">
        <v>1167</v>
      </c>
      <c r="AA771" s="81">
        <v>1031</v>
      </c>
      <c r="AC771" s="81" t="s">
        <v>910</v>
      </c>
      <c r="AD771" s="81" t="s">
        <v>911</v>
      </c>
      <c r="AE771" s="81">
        <v>2</v>
      </c>
      <c r="AF771" s="81" t="s">
        <v>437</v>
      </c>
      <c r="AG771" s="81" t="s">
        <v>1187</v>
      </c>
      <c r="AH771" s="81">
        <v>1003</v>
      </c>
      <c r="AJ771" s="81" t="s">
        <v>856</v>
      </c>
      <c r="AK771" s="81" t="s">
        <v>857</v>
      </c>
      <c r="AL771" s="81">
        <v>2</v>
      </c>
      <c r="AM771" s="81" t="s">
        <v>436</v>
      </c>
      <c r="AN771" s="81" t="s">
        <v>1148</v>
      </c>
      <c r="AO771" s="81">
        <v>1091</v>
      </c>
      <c r="AQ771" s="81" t="s">
        <v>836</v>
      </c>
      <c r="AR771" s="81" t="s">
        <v>837</v>
      </c>
      <c r="AS771" s="81">
        <v>1</v>
      </c>
      <c r="AT771" s="81" t="s">
        <v>529</v>
      </c>
      <c r="AU771" s="81" t="s">
        <v>1860</v>
      </c>
      <c r="AV771" s="81">
        <v>1115</v>
      </c>
      <c r="AX771" s="81" t="s">
        <v>887</v>
      </c>
      <c r="AY771" s="81" t="s">
        <v>888</v>
      </c>
      <c r="AZ771" s="81">
        <v>12</v>
      </c>
      <c r="BA771" s="81" t="s">
        <v>436</v>
      </c>
      <c r="BB771" s="81" t="s">
        <v>1124</v>
      </c>
      <c r="BC771" s="81">
        <v>1013</v>
      </c>
      <c r="BE771" s="81" t="s">
        <v>816</v>
      </c>
      <c r="BF771" s="81" t="s">
        <v>817</v>
      </c>
      <c r="BG771" s="81">
        <v>4</v>
      </c>
      <c r="BH771" s="81" t="s">
        <v>529</v>
      </c>
      <c r="BI771" s="81" t="s">
        <v>1924</v>
      </c>
      <c r="BJ771" s="81">
        <v>1296</v>
      </c>
      <c r="BL771" s="81" t="s">
        <v>860</v>
      </c>
      <c r="BM771" s="81" t="s">
        <v>861</v>
      </c>
      <c r="BN771" s="81">
        <v>4</v>
      </c>
      <c r="BO771" s="81" t="s">
        <v>436</v>
      </c>
      <c r="BP771" s="81" t="s">
        <v>1188</v>
      </c>
      <c r="BQ771" s="81">
        <v>1481</v>
      </c>
      <c r="BS771" s="81" t="s">
        <v>733</v>
      </c>
      <c r="BT771" s="81" t="s">
        <v>734</v>
      </c>
      <c r="BU771" s="81">
        <v>4</v>
      </c>
      <c r="BV771" s="81" t="s">
        <v>436</v>
      </c>
      <c r="BW771" s="81" t="s">
        <v>1715</v>
      </c>
      <c r="BX771" s="81">
        <v>1137</v>
      </c>
      <c r="BZ771" s="81" t="s">
        <v>729</v>
      </c>
      <c r="CA771" s="81" t="s">
        <v>730</v>
      </c>
      <c r="CB771" s="81">
        <v>4</v>
      </c>
      <c r="CC771" s="81" t="s">
        <v>436</v>
      </c>
      <c r="CD771" s="81" t="s">
        <v>1137</v>
      </c>
      <c r="CE771" s="81">
        <v>1160</v>
      </c>
      <c r="CG771" s="81" t="s">
        <v>2325</v>
      </c>
      <c r="CH771" s="81" t="s">
        <v>784</v>
      </c>
      <c r="CI771" s="81">
        <v>12</v>
      </c>
      <c r="CJ771" s="81" t="s">
        <v>529</v>
      </c>
      <c r="CK771" s="81" t="s">
        <v>1756</v>
      </c>
      <c r="CL771" s="81">
        <v>1037</v>
      </c>
      <c r="CN771" s="81" t="s">
        <v>729</v>
      </c>
      <c r="CO771" s="81" t="s">
        <v>730</v>
      </c>
      <c r="CP771" s="81">
        <v>4</v>
      </c>
      <c r="CQ771" s="81" t="s">
        <v>436</v>
      </c>
      <c r="CR771" s="81" t="s">
        <v>1105</v>
      </c>
      <c r="CS771" s="81">
        <v>1186</v>
      </c>
      <c r="CU771" s="136" t="s">
        <v>1043</v>
      </c>
      <c r="CV771" s="136" t="s">
        <v>825</v>
      </c>
      <c r="CW771" s="137">
        <v>24</v>
      </c>
      <c r="CX771" s="136" t="s">
        <v>436</v>
      </c>
      <c r="CY771" s="136" t="s">
        <v>1834</v>
      </c>
      <c r="CZ771" s="138">
        <v>1163</v>
      </c>
      <c r="DB771" s="136" t="s">
        <v>2261</v>
      </c>
      <c r="DC771" s="136" t="s">
        <v>744</v>
      </c>
      <c r="DD771" s="137">
        <v>12</v>
      </c>
      <c r="DE771" s="136" t="s">
        <v>437</v>
      </c>
      <c r="DF771" s="136" t="s">
        <v>1187</v>
      </c>
      <c r="DG771" s="144">
        <v>1003</v>
      </c>
      <c r="DI771" s="136" t="s">
        <v>830</v>
      </c>
      <c r="DJ771" s="136" t="s">
        <v>831</v>
      </c>
      <c r="DK771" s="137">
        <v>2</v>
      </c>
      <c r="DL771" s="136" t="s">
        <v>436</v>
      </c>
      <c r="DM771" s="136" t="s">
        <v>1114</v>
      </c>
      <c r="DN771" s="144">
        <v>1011</v>
      </c>
    </row>
    <row r="772" spans="1:118" x14ac:dyDescent="0.25">
      <c r="A772" s="81" t="s">
        <v>1041</v>
      </c>
      <c r="B772" s="81" t="s">
        <v>1935</v>
      </c>
      <c r="C772" s="81">
        <v>12</v>
      </c>
      <c r="D772" s="81" t="s">
        <v>529</v>
      </c>
      <c r="E772" s="81" t="s">
        <v>1826</v>
      </c>
      <c r="F772" s="81">
        <v>1146</v>
      </c>
      <c r="H772" s="81" t="s">
        <v>2263</v>
      </c>
      <c r="I772" s="81" t="s">
        <v>877</v>
      </c>
      <c r="J772" s="81">
        <v>6</v>
      </c>
      <c r="K772" s="81" t="s">
        <v>529</v>
      </c>
      <c r="L772" s="81" t="s">
        <v>1725</v>
      </c>
      <c r="M772" s="81">
        <v>1219</v>
      </c>
      <c r="O772" s="81" t="s">
        <v>782</v>
      </c>
      <c r="P772" s="81" t="s">
        <v>783</v>
      </c>
      <c r="Q772" s="81">
        <v>12</v>
      </c>
      <c r="R772" s="81" t="s">
        <v>436</v>
      </c>
      <c r="S772" s="81" t="s">
        <v>1894</v>
      </c>
      <c r="T772" s="81">
        <v>1325</v>
      </c>
      <c r="V772" s="81" t="s">
        <v>854</v>
      </c>
      <c r="W772" s="81" t="s">
        <v>855</v>
      </c>
      <c r="X772" s="81">
        <v>2</v>
      </c>
      <c r="Y772" s="81" t="s">
        <v>529</v>
      </c>
      <c r="Z772" s="81" t="s">
        <v>1167</v>
      </c>
      <c r="AA772" s="81">
        <v>1031</v>
      </c>
      <c r="AC772" s="81" t="s">
        <v>757</v>
      </c>
      <c r="AD772" s="81" t="s">
        <v>758</v>
      </c>
      <c r="AE772" s="81">
        <v>12</v>
      </c>
      <c r="AF772" s="81" t="s">
        <v>436</v>
      </c>
      <c r="AG772" s="81" t="s">
        <v>2318</v>
      </c>
      <c r="AH772" s="81">
        <v>1117</v>
      </c>
      <c r="AJ772" s="81" t="s">
        <v>910</v>
      </c>
      <c r="AK772" s="81" t="s">
        <v>911</v>
      </c>
      <c r="AL772" s="81">
        <v>2</v>
      </c>
      <c r="AM772" s="81" t="s">
        <v>436</v>
      </c>
      <c r="AN772" s="81" t="s">
        <v>1148</v>
      </c>
      <c r="AO772" s="81">
        <v>1091</v>
      </c>
      <c r="AQ772" s="81" t="s">
        <v>871</v>
      </c>
      <c r="AR772" s="81" t="s">
        <v>872</v>
      </c>
      <c r="AS772" s="81">
        <v>6</v>
      </c>
      <c r="AT772" s="81" t="s">
        <v>436</v>
      </c>
      <c r="AU772" s="81" t="s">
        <v>1760</v>
      </c>
      <c r="AV772" s="81">
        <v>1307</v>
      </c>
      <c r="AX772" s="81" t="s">
        <v>887</v>
      </c>
      <c r="AY772" s="81" t="s">
        <v>888</v>
      </c>
      <c r="AZ772" s="81">
        <v>60</v>
      </c>
      <c r="BA772" s="81" t="s">
        <v>1173</v>
      </c>
      <c r="BB772" s="81" t="s">
        <v>1174</v>
      </c>
      <c r="BC772" s="81">
        <v>0</v>
      </c>
      <c r="BE772" s="81" t="s">
        <v>864</v>
      </c>
      <c r="BF772" s="81" t="s">
        <v>865</v>
      </c>
      <c r="BG772" s="81">
        <v>4</v>
      </c>
      <c r="BH772" s="81" t="s">
        <v>529</v>
      </c>
      <c r="BI772" s="81" t="s">
        <v>1924</v>
      </c>
      <c r="BJ772" s="81">
        <v>1296</v>
      </c>
      <c r="BL772" s="81" t="s">
        <v>816</v>
      </c>
      <c r="BM772" s="81" t="s">
        <v>817</v>
      </c>
      <c r="BN772" s="81">
        <v>6</v>
      </c>
      <c r="BO772" s="81" t="s">
        <v>529</v>
      </c>
      <c r="BP772" s="81" t="s">
        <v>1131</v>
      </c>
      <c r="BQ772" s="81">
        <v>1509</v>
      </c>
      <c r="BS772" s="81" t="s">
        <v>765</v>
      </c>
      <c r="BT772" s="81" t="s">
        <v>766</v>
      </c>
      <c r="BU772" s="81">
        <v>4</v>
      </c>
      <c r="BV772" s="81" t="s">
        <v>529</v>
      </c>
      <c r="BW772" s="81" t="s">
        <v>2185</v>
      </c>
      <c r="BX772" s="81">
        <v>1585</v>
      </c>
      <c r="BZ772" s="81" t="s">
        <v>745</v>
      </c>
      <c r="CA772" s="81" t="s">
        <v>746</v>
      </c>
      <c r="CB772" s="81">
        <v>12</v>
      </c>
      <c r="CC772" s="81" t="s">
        <v>436</v>
      </c>
      <c r="CD772" s="81" t="s">
        <v>1137</v>
      </c>
      <c r="CE772" s="81">
        <v>1160</v>
      </c>
      <c r="CG772" s="81" t="s">
        <v>2075</v>
      </c>
      <c r="CH772" s="81" t="s">
        <v>1351</v>
      </c>
      <c r="CI772" s="81">
        <v>12</v>
      </c>
      <c r="CJ772" s="81" t="s">
        <v>529</v>
      </c>
      <c r="CK772" s="81" t="s">
        <v>1756</v>
      </c>
      <c r="CL772" s="81">
        <v>1037</v>
      </c>
      <c r="CN772" s="81" t="s">
        <v>867</v>
      </c>
      <c r="CO772" s="81" t="s">
        <v>868</v>
      </c>
      <c r="CP772" s="81">
        <v>6</v>
      </c>
      <c r="CQ772" s="81" t="s">
        <v>436</v>
      </c>
      <c r="CR772" s="81" t="s">
        <v>1145</v>
      </c>
      <c r="CS772" s="81">
        <v>1274</v>
      </c>
      <c r="CU772" s="136" t="s">
        <v>768</v>
      </c>
      <c r="CV772" s="136" t="s">
        <v>769</v>
      </c>
      <c r="CW772" s="137">
        <v>4</v>
      </c>
      <c r="CX772" s="136" t="s">
        <v>529</v>
      </c>
      <c r="CY772" s="136" t="s">
        <v>1172</v>
      </c>
      <c r="CZ772" s="138">
        <v>1472</v>
      </c>
      <c r="DB772" s="136" t="s">
        <v>2261</v>
      </c>
      <c r="DC772" s="136" t="s">
        <v>744</v>
      </c>
      <c r="DD772" s="137">
        <v>12</v>
      </c>
      <c r="DE772" s="136" t="s">
        <v>529</v>
      </c>
      <c r="DF772" s="136" t="s">
        <v>1149</v>
      </c>
      <c r="DG772" s="144">
        <v>1172</v>
      </c>
      <c r="DI772" s="136" t="s">
        <v>830</v>
      </c>
      <c r="DJ772" s="136" t="s">
        <v>831</v>
      </c>
      <c r="DK772" s="137">
        <v>20</v>
      </c>
      <c r="DL772" s="136" t="s">
        <v>436</v>
      </c>
      <c r="DM772" s="136" t="s">
        <v>2406</v>
      </c>
      <c r="DN772" s="144">
        <v>1529</v>
      </c>
    </row>
    <row r="773" spans="1:118" x14ac:dyDescent="0.25">
      <c r="A773" s="81" t="s">
        <v>869</v>
      </c>
      <c r="B773" s="81" t="s">
        <v>870</v>
      </c>
      <c r="C773" s="81">
        <v>12</v>
      </c>
      <c r="D773" s="81" t="s">
        <v>529</v>
      </c>
      <c r="E773" s="81" t="s">
        <v>1826</v>
      </c>
      <c r="F773" s="81">
        <v>1146</v>
      </c>
      <c r="H773" s="81" t="s">
        <v>871</v>
      </c>
      <c r="I773" s="81" t="s">
        <v>872</v>
      </c>
      <c r="J773" s="81">
        <v>6</v>
      </c>
      <c r="K773" s="81" t="s">
        <v>529</v>
      </c>
      <c r="L773" s="81" t="s">
        <v>1725</v>
      </c>
      <c r="M773" s="81">
        <v>1219</v>
      </c>
      <c r="O773" s="81" t="s">
        <v>2269</v>
      </c>
      <c r="P773" s="81" t="s">
        <v>767</v>
      </c>
      <c r="Q773" s="81">
        <v>4</v>
      </c>
      <c r="R773" s="81" t="s">
        <v>436</v>
      </c>
      <c r="S773" s="81" t="s">
        <v>1894</v>
      </c>
      <c r="T773" s="81">
        <v>1325</v>
      </c>
      <c r="V773" s="81" t="s">
        <v>745</v>
      </c>
      <c r="W773" s="81" t="s">
        <v>746</v>
      </c>
      <c r="X773" s="81">
        <v>12</v>
      </c>
      <c r="Y773" s="81" t="s">
        <v>529</v>
      </c>
      <c r="Z773" s="81" t="s">
        <v>1167</v>
      </c>
      <c r="AA773" s="81">
        <v>1031</v>
      </c>
      <c r="AC773" s="81" t="s">
        <v>812</v>
      </c>
      <c r="AD773" s="81" t="s">
        <v>813</v>
      </c>
      <c r="AE773" s="81">
        <v>4</v>
      </c>
      <c r="AF773" s="81" t="s">
        <v>529</v>
      </c>
      <c r="AG773" s="81" t="s">
        <v>1726</v>
      </c>
      <c r="AH773" s="81">
        <v>1373</v>
      </c>
      <c r="AJ773" s="81" t="s">
        <v>926</v>
      </c>
      <c r="AK773" s="81" t="s">
        <v>927</v>
      </c>
      <c r="AL773" s="81">
        <v>1</v>
      </c>
      <c r="AM773" s="81" t="s">
        <v>529</v>
      </c>
      <c r="AN773" s="81" t="s">
        <v>1149</v>
      </c>
      <c r="AO773" s="81">
        <v>1172</v>
      </c>
      <c r="AQ773" s="81" t="s">
        <v>847</v>
      </c>
      <c r="AR773" s="81" t="s">
        <v>848</v>
      </c>
      <c r="AS773" s="81">
        <v>12</v>
      </c>
      <c r="AT773" s="81" t="s">
        <v>436</v>
      </c>
      <c r="AU773" s="81" t="s">
        <v>1760</v>
      </c>
      <c r="AV773" s="81">
        <v>1307</v>
      </c>
      <c r="AX773" s="81" t="s">
        <v>967</v>
      </c>
      <c r="AY773" s="81" t="s">
        <v>968</v>
      </c>
      <c r="AZ773" s="81">
        <v>1</v>
      </c>
      <c r="BA773" s="81" t="s">
        <v>436</v>
      </c>
      <c r="BB773" s="81" t="s">
        <v>2072</v>
      </c>
      <c r="BC773" s="81">
        <v>1562</v>
      </c>
      <c r="BE773" s="81" t="s">
        <v>830</v>
      </c>
      <c r="BF773" s="81" t="s">
        <v>831</v>
      </c>
      <c r="BG773" s="81">
        <v>4</v>
      </c>
      <c r="BH773" s="81" t="s">
        <v>529</v>
      </c>
      <c r="BI773" s="81" t="s">
        <v>1924</v>
      </c>
      <c r="BJ773" s="81">
        <v>1296</v>
      </c>
      <c r="BL773" s="81" t="s">
        <v>864</v>
      </c>
      <c r="BM773" s="81" t="s">
        <v>865</v>
      </c>
      <c r="BN773" s="81">
        <v>6</v>
      </c>
      <c r="BO773" s="81" t="s">
        <v>529</v>
      </c>
      <c r="BP773" s="81" t="s">
        <v>1131</v>
      </c>
      <c r="BQ773" s="81">
        <v>1509</v>
      </c>
      <c r="BS773" s="81" t="s">
        <v>816</v>
      </c>
      <c r="BT773" s="81" t="s">
        <v>817</v>
      </c>
      <c r="BU773" s="81">
        <v>10</v>
      </c>
      <c r="BV773" s="81" t="s">
        <v>529</v>
      </c>
      <c r="BW773" s="81" t="s">
        <v>1867</v>
      </c>
      <c r="BX773" s="81">
        <v>1089</v>
      </c>
      <c r="BZ773" s="81" t="s">
        <v>2075</v>
      </c>
      <c r="CA773" s="81" t="s">
        <v>1351</v>
      </c>
      <c r="CB773" s="81">
        <v>12</v>
      </c>
      <c r="CC773" s="81" t="s">
        <v>436</v>
      </c>
      <c r="CD773" s="81" t="s">
        <v>1137</v>
      </c>
      <c r="CE773" s="81">
        <v>1160</v>
      </c>
      <c r="CG773" s="81" t="s">
        <v>765</v>
      </c>
      <c r="CH773" s="81" t="s">
        <v>766</v>
      </c>
      <c r="CI773" s="81">
        <v>6</v>
      </c>
      <c r="CJ773" s="81" t="s">
        <v>529</v>
      </c>
      <c r="CK773" s="81" t="s">
        <v>1112</v>
      </c>
      <c r="CL773" s="81">
        <v>1039</v>
      </c>
      <c r="CN773" s="81" t="s">
        <v>2269</v>
      </c>
      <c r="CO773" s="81" t="s">
        <v>767</v>
      </c>
      <c r="CP773" s="81">
        <v>4</v>
      </c>
      <c r="CQ773" s="81" t="s">
        <v>437</v>
      </c>
      <c r="CR773" s="81" t="s">
        <v>1155</v>
      </c>
      <c r="CS773" s="81">
        <v>1506</v>
      </c>
      <c r="CU773" s="136" t="s">
        <v>2323</v>
      </c>
      <c r="CV773" s="136" t="s">
        <v>851</v>
      </c>
      <c r="CW773" s="137">
        <v>5</v>
      </c>
      <c r="CX773" s="136" t="s">
        <v>529</v>
      </c>
      <c r="CY773" s="136" t="s">
        <v>1172</v>
      </c>
      <c r="CZ773" s="138">
        <v>1472</v>
      </c>
      <c r="DB773" s="136" t="s">
        <v>2261</v>
      </c>
      <c r="DC773" s="136" t="s">
        <v>744</v>
      </c>
      <c r="DD773" s="137">
        <v>12</v>
      </c>
      <c r="DE773" s="136" t="s">
        <v>437</v>
      </c>
      <c r="DF773" s="136" t="s">
        <v>1184</v>
      </c>
      <c r="DG773" s="144">
        <v>1078</v>
      </c>
      <c r="DI773" s="136" t="s">
        <v>830</v>
      </c>
      <c r="DJ773" s="136" t="s">
        <v>831</v>
      </c>
      <c r="DK773" s="137">
        <v>10</v>
      </c>
      <c r="DL773" s="136" t="s">
        <v>529</v>
      </c>
      <c r="DM773" s="136" t="s">
        <v>1756</v>
      </c>
      <c r="DN773" s="144">
        <v>1037</v>
      </c>
    </row>
    <row r="774" spans="1:118" x14ac:dyDescent="0.25">
      <c r="A774" s="81" t="s">
        <v>770</v>
      </c>
      <c r="B774" s="81" t="s">
        <v>771</v>
      </c>
      <c r="C774" s="81">
        <v>8</v>
      </c>
      <c r="D774" s="81" t="s">
        <v>529</v>
      </c>
      <c r="E774" s="81" t="s">
        <v>1826</v>
      </c>
      <c r="F774" s="81">
        <v>1146</v>
      </c>
      <c r="H774" s="81" t="s">
        <v>847</v>
      </c>
      <c r="I774" s="81" t="s">
        <v>848</v>
      </c>
      <c r="J774" s="81">
        <v>6</v>
      </c>
      <c r="K774" s="81" t="s">
        <v>529</v>
      </c>
      <c r="L774" s="81" t="s">
        <v>1725</v>
      </c>
      <c r="M774" s="81">
        <v>1219</v>
      </c>
      <c r="O774" s="81" t="s">
        <v>741</v>
      </c>
      <c r="P774" s="81" t="s">
        <v>742</v>
      </c>
      <c r="Q774" s="81">
        <v>6</v>
      </c>
      <c r="R774" s="81" t="s">
        <v>437</v>
      </c>
      <c r="S774" s="81" t="s">
        <v>1820</v>
      </c>
      <c r="T774" s="81">
        <v>1097</v>
      </c>
      <c r="V774" s="81" t="s">
        <v>745</v>
      </c>
      <c r="W774" s="81" t="s">
        <v>746</v>
      </c>
      <c r="X774" s="81">
        <v>12</v>
      </c>
      <c r="Y774" s="81" t="s">
        <v>529</v>
      </c>
      <c r="Z774" s="81" t="s">
        <v>1128</v>
      </c>
      <c r="AA774" s="81">
        <v>1031</v>
      </c>
      <c r="AC774" s="81" t="s">
        <v>891</v>
      </c>
      <c r="AD774" s="81" t="s">
        <v>892</v>
      </c>
      <c r="AE774" s="81">
        <v>12</v>
      </c>
      <c r="AF774" s="81" t="s">
        <v>529</v>
      </c>
      <c r="AG774" s="81" t="s">
        <v>1727</v>
      </c>
      <c r="AH774" s="81">
        <v>1219</v>
      </c>
      <c r="AJ774" s="81" t="s">
        <v>928</v>
      </c>
      <c r="AK774" s="81" t="s">
        <v>929</v>
      </c>
      <c r="AL774" s="81">
        <v>1</v>
      </c>
      <c r="AM774" s="81" t="s">
        <v>529</v>
      </c>
      <c r="AN774" s="81" t="s">
        <v>1149</v>
      </c>
      <c r="AO774" s="81">
        <v>1172</v>
      </c>
      <c r="AQ774" s="81" t="s">
        <v>897</v>
      </c>
      <c r="AR774" s="81" t="s">
        <v>898</v>
      </c>
      <c r="AS774" s="81">
        <v>4</v>
      </c>
      <c r="AT774" s="81" t="s">
        <v>436</v>
      </c>
      <c r="AU774" s="81" t="s">
        <v>1760</v>
      </c>
      <c r="AV774" s="81">
        <v>1307</v>
      </c>
      <c r="AX774" s="81" t="s">
        <v>867</v>
      </c>
      <c r="AY774" s="81" t="s">
        <v>868</v>
      </c>
      <c r="AZ774" s="81">
        <v>6</v>
      </c>
      <c r="BA774" s="81" t="s">
        <v>436</v>
      </c>
      <c r="BB774" s="81" t="s">
        <v>2072</v>
      </c>
      <c r="BC774" s="81">
        <v>1562</v>
      </c>
      <c r="BE774" s="81" t="s">
        <v>893</v>
      </c>
      <c r="BF774" s="81" t="s">
        <v>894</v>
      </c>
      <c r="BG774" s="81">
        <v>12</v>
      </c>
      <c r="BH774" s="81" t="s">
        <v>529</v>
      </c>
      <c r="BI774" s="81" t="s">
        <v>1924</v>
      </c>
      <c r="BJ774" s="81">
        <v>1296</v>
      </c>
      <c r="BL774" s="81" t="s">
        <v>802</v>
      </c>
      <c r="BM774" s="81" t="s">
        <v>803</v>
      </c>
      <c r="BN774" s="81">
        <v>4</v>
      </c>
      <c r="BO774" s="81" t="s">
        <v>436</v>
      </c>
      <c r="BP774" s="81" t="s">
        <v>1148</v>
      </c>
      <c r="BQ774" s="81">
        <v>1091</v>
      </c>
      <c r="BS774" s="81" t="s">
        <v>729</v>
      </c>
      <c r="BT774" s="81" t="s">
        <v>730</v>
      </c>
      <c r="BU774" s="81">
        <v>2</v>
      </c>
      <c r="BV774" s="81" t="s">
        <v>529</v>
      </c>
      <c r="BW774" s="81" t="s">
        <v>2185</v>
      </c>
      <c r="BX774" s="81">
        <v>1585</v>
      </c>
      <c r="BZ774" s="81" t="s">
        <v>2323</v>
      </c>
      <c r="CA774" s="81" t="s">
        <v>851</v>
      </c>
      <c r="CB774" s="81">
        <v>2</v>
      </c>
      <c r="CC774" s="81" t="s">
        <v>436</v>
      </c>
      <c r="CD774" s="81" t="s">
        <v>1137</v>
      </c>
      <c r="CE774" s="81">
        <v>1160</v>
      </c>
      <c r="CG774" s="81" t="s">
        <v>772</v>
      </c>
      <c r="CH774" s="81" t="s">
        <v>773</v>
      </c>
      <c r="CI774" s="81">
        <v>8</v>
      </c>
      <c r="CJ774" s="81" t="s">
        <v>529</v>
      </c>
      <c r="CK774" s="81" t="s">
        <v>1112</v>
      </c>
      <c r="CL774" s="81">
        <v>1039</v>
      </c>
      <c r="CN774" s="81" t="s">
        <v>772</v>
      </c>
      <c r="CO774" s="81" t="s">
        <v>773</v>
      </c>
      <c r="CP774" s="81">
        <v>6</v>
      </c>
      <c r="CQ774" s="81" t="s">
        <v>436</v>
      </c>
      <c r="CR774" s="81" t="s">
        <v>1145</v>
      </c>
      <c r="CS774" s="81">
        <v>1274</v>
      </c>
      <c r="CU774" s="136" t="s">
        <v>1020</v>
      </c>
      <c r="CV774" s="136" t="s">
        <v>1021</v>
      </c>
      <c r="CW774" s="137">
        <v>6</v>
      </c>
      <c r="CX774" s="136" t="s">
        <v>436</v>
      </c>
      <c r="CY774" s="136" t="s">
        <v>1834</v>
      </c>
      <c r="CZ774" s="138">
        <v>1163</v>
      </c>
      <c r="DB774" s="136" t="s">
        <v>2261</v>
      </c>
      <c r="DC774" s="136" t="s">
        <v>744</v>
      </c>
      <c r="DD774" s="137">
        <v>12</v>
      </c>
      <c r="DE774" s="136" t="s">
        <v>436</v>
      </c>
      <c r="DF774" s="136" t="s">
        <v>2368</v>
      </c>
      <c r="DG774" s="144">
        <v>1597</v>
      </c>
      <c r="DI774" s="136" t="s">
        <v>830</v>
      </c>
      <c r="DJ774" s="136" t="s">
        <v>831</v>
      </c>
      <c r="DK774" s="137">
        <v>6</v>
      </c>
      <c r="DL774" s="136" t="s">
        <v>436</v>
      </c>
      <c r="DM774" s="136" t="s">
        <v>1698</v>
      </c>
      <c r="DN774" s="144">
        <v>1251</v>
      </c>
    </row>
    <row r="775" spans="1:118" x14ac:dyDescent="0.25">
      <c r="A775" s="81" t="s">
        <v>772</v>
      </c>
      <c r="B775" s="81" t="s">
        <v>773</v>
      </c>
      <c r="C775" s="81">
        <v>12</v>
      </c>
      <c r="D775" s="81" t="s">
        <v>529</v>
      </c>
      <c r="E775" s="81" t="s">
        <v>1826</v>
      </c>
      <c r="F775" s="81">
        <v>1146</v>
      </c>
      <c r="H775" s="81" t="s">
        <v>878</v>
      </c>
      <c r="I775" s="81" t="s">
        <v>879</v>
      </c>
      <c r="J775" s="81">
        <v>6</v>
      </c>
      <c r="K775" s="81" t="s">
        <v>529</v>
      </c>
      <c r="L775" s="81" t="s">
        <v>1725</v>
      </c>
      <c r="M775" s="81">
        <v>1219</v>
      </c>
      <c r="O775" s="81" t="s">
        <v>862</v>
      </c>
      <c r="P775" s="81" t="s">
        <v>863</v>
      </c>
      <c r="Q775" s="81">
        <v>4</v>
      </c>
      <c r="R775" s="81" t="s">
        <v>437</v>
      </c>
      <c r="S775" s="81" t="s">
        <v>1820</v>
      </c>
      <c r="T775" s="81">
        <v>1097</v>
      </c>
      <c r="V775" s="81" t="s">
        <v>867</v>
      </c>
      <c r="W775" s="81" t="s">
        <v>868</v>
      </c>
      <c r="X775" s="81">
        <v>4</v>
      </c>
      <c r="Y775" s="81" t="s">
        <v>529</v>
      </c>
      <c r="Z775" s="81" t="s">
        <v>1167</v>
      </c>
      <c r="AA775" s="81">
        <v>1031</v>
      </c>
      <c r="AC775" s="81" t="s">
        <v>891</v>
      </c>
      <c r="AD775" s="81" t="s">
        <v>892</v>
      </c>
      <c r="AE775" s="81">
        <v>12</v>
      </c>
      <c r="AF775" s="81" t="s">
        <v>437</v>
      </c>
      <c r="AG775" s="81" t="s">
        <v>1176</v>
      </c>
      <c r="AH775" s="81">
        <v>1097</v>
      </c>
      <c r="AJ775" s="81" t="s">
        <v>920</v>
      </c>
      <c r="AK775" s="81" t="s">
        <v>921</v>
      </c>
      <c r="AL775" s="81">
        <v>3</v>
      </c>
      <c r="AM775" s="81" t="s">
        <v>529</v>
      </c>
      <c r="AN775" s="81" t="s">
        <v>1149</v>
      </c>
      <c r="AO775" s="81">
        <v>1172</v>
      </c>
      <c r="AQ775" s="81" t="s">
        <v>873</v>
      </c>
      <c r="AR775" s="81" t="s">
        <v>874</v>
      </c>
      <c r="AS775" s="81">
        <v>4</v>
      </c>
      <c r="AT775" s="81" t="s">
        <v>436</v>
      </c>
      <c r="AU775" s="81" t="s">
        <v>1760</v>
      </c>
      <c r="AV775" s="81">
        <v>1307</v>
      </c>
      <c r="AX775" s="81" t="s">
        <v>867</v>
      </c>
      <c r="AY775" s="81" t="s">
        <v>868</v>
      </c>
      <c r="AZ775" s="81">
        <v>12</v>
      </c>
      <c r="BA775" s="81" t="s">
        <v>436</v>
      </c>
      <c r="BB775" s="81" t="s">
        <v>1195</v>
      </c>
      <c r="BC775" s="81">
        <v>1237</v>
      </c>
      <c r="BE775" s="81" t="s">
        <v>745</v>
      </c>
      <c r="BF775" s="81" t="s">
        <v>746</v>
      </c>
      <c r="BG775" s="81">
        <v>12</v>
      </c>
      <c r="BH775" s="81" t="s">
        <v>529</v>
      </c>
      <c r="BI775" s="81" t="s">
        <v>1924</v>
      </c>
      <c r="BJ775" s="81">
        <v>1296</v>
      </c>
      <c r="BL775" s="81" t="s">
        <v>755</v>
      </c>
      <c r="BM775" s="81" t="s">
        <v>756</v>
      </c>
      <c r="BN775" s="81">
        <v>24</v>
      </c>
      <c r="BO775" s="81" t="s">
        <v>437</v>
      </c>
      <c r="BP775" s="81" t="s">
        <v>1187</v>
      </c>
      <c r="BQ775" s="81">
        <v>1003</v>
      </c>
      <c r="BS775" s="81" t="s">
        <v>772</v>
      </c>
      <c r="BT775" s="81" t="s">
        <v>773</v>
      </c>
      <c r="BU775" s="81">
        <v>6</v>
      </c>
      <c r="BV775" s="81" t="s">
        <v>529</v>
      </c>
      <c r="BW775" s="81" t="s">
        <v>1867</v>
      </c>
      <c r="BX775" s="81">
        <v>1089</v>
      </c>
      <c r="BZ775" s="81" t="s">
        <v>836</v>
      </c>
      <c r="CA775" s="81" t="s">
        <v>837</v>
      </c>
      <c r="CB775" s="81">
        <v>2</v>
      </c>
      <c r="CC775" s="81" t="s">
        <v>436</v>
      </c>
      <c r="CD775" s="81" t="s">
        <v>1137</v>
      </c>
      <c r="CE775" s="81">
        <v>1160</v>
      </c>
      <c r="CG775" s="81" t="s">
        <v>948</v>
      </c>
      <c r="CH775" s="81" t="s">
        <v>949</v>
      </c>
      <c r="CI775" s="81">
        <v>4</v>
      </c>
      <c r="CJ775" s="81" t="s">
        <v>529</v>
      </c>
      <c r="CK775" s="81" t="s">
        <v>1112</v>
      </c>
      <c r="CL775" s="81">
        <v>1039</v>
      </c>
      <c r="CN775" s="81" t="s">
        <v>2260</v>
      </c>
      <c r="CO775" s="81" t="s">
        <v>2304</v>
      </c>
      <c r="CP775" s="81">
        <v>6</v>
      </c>
      <c r="CQ775" s="81" t="s">
        <v>436</v>
      </c>
      <c r="CR775" s="81" t="s">
        <v>1714</v>
      </c>
      <c r="CS775" s="81">
        <v>1009</v>
      </c>
      <c r="CU775" s="136" t="s">
        <v>875</v>
      </c>
      <c r="CV775" s="136" t="s">
        <v>876</v>
      </c>
      <c r="CW775" s="137">
        <v>4</v>
      </c>
      <c r="CX775" s="136" t="s">
        <v>436</v>
      </c>
      <c r="CY775" s="136" t="s">
        <v>1159</v>
      </c>
      <c r="CZ775" s="138">
        <v>1513</v>
      </c>
      <c r="DB775" s="136" t="s">
        <v>2261</v>
      </c>
      <c r="DC775" s="136" t="s">
        <v>744</v>
      </c>
      <c r="DD775" s="137">
        <v>12</v>
      </c>
      <c r="DE775" s="136" t="s">
        <v>529</v>
      </c>
      <c r="DF775" s="136" t="s">
        <v>1139</v>
      </c>
      <c r="DG775" s="144">
        <v>1027</v>
      </c>
      <c r="DI775" s="136" t="s">
        <v>830</v>
      </c>
      <c r="DJ775" s="136" t="s">
        <v>831</v>
      </c>
      <c r="DK775" s="137">
        <v>4</v>
      </c>
      <c r="DL775" s="136" t="s">
        <v>436</v>
      </c>
      <c r="DM775" s="136" t="s">
        <v>1164</v>
      </c>
      <c r="DN775" s="144">
        <v>1121</v>
      </c>
    </row>
    <row r="776" spans="1:118" x14ac:dyDescent="0.25">
      <c r="A776" s="81" t="s">
        <v>816</v>
      </c>
      <c r="B776" s="81" t="s">
        <v>817</v>
      </c>
      <c r="C776" s="81">
        <v>12</v>
      </c>
      <c r="D776" s="81" t="s">
        <v>529</v>
      </c>
      <c r="E776" s="81" t="s">
        <v>1826</v>
      </c>
      <c r="F776" s="81">
        <v>1146</v>
      </c>
      <c r="H776" s="81" t="s">
        <v>932</v>
      </c>
      <c r="I776" s="81" t="s">
        <v>933</v>
      </c>
      <c r="J776" s="81">
        <v>1</v>
      </c>
      <c r="K776" s="81" t="s">
        <v>529</v>
      </c>
      <c r="L776" s="81" t="s">
        <v>1725</v>
      </c>
      <c r="M776" s="81">
        <v>1219</v>
      </c>
      <c r="O776" s="81" t="s">
        <v>780</v>
      </c>
      <c r="P776" s="81" t="s">
        <v>781</v>
      </c>
      <c r="Q776" s="81">
        <v>12</v>
      </c>
      <c r="R776" s="81" t="s">
        <v>437</v>
      </c>
      <c r="S776" s="81" t="s">
        <v>1811</v>
      </c>
      <c r="T776" s="81">
        <v>1259</v>
      </c>
      <c r="V776" s="81" t="s">
        <v>830</v>
      </c>
      <c r="W776" s="81" t="s">
        <v>831</v>
      </c>
      <c r="X776" s="81">
        <v>4</v>
      </c>
      <c r="Y776" s="81" t="s">
        <v>529</v>
      </c>
      <c r="Z776" s="81" t="s">
        <v>1128</v>
      </c>
      <c r="AA776" s="81">
        <v>1031</v>
      </c>
      <c r="AC776" s="81" t="s">
        <v>891</v>
      </c>
      <c r="AD776" s="81" t="s">
        <v>892</v>
      </c>
      <c r="AE776" s="81">
        <v>12</v>
      </c>
      <c r="AF776" s="81" t="s">
        <v>436</v>
      </c>
      <c r="AG776" s="81" t="s">
        <v>1738</v>
      </c>
      <c r="AH776" s="81">
        <v>1482</v>
      </c>
      <c r="AJ776" s="81" t="s">
        <v>828</v>
      </c>
      <c r="AK776" s="81" t="s">
        <v>829</v>
      </c>
      <c r="AL776" s="81">
        <v>2</v>
      </c>
      <c r="AM776" s="81" t="s">
        <v>529</v>
      </c>
      <c r="AN776" s="81" t="s">
        <v>1131</v>
      </c>
      <c r="AO776" s="81">
        <v>1509</v>
      </c>
      <c r="AQ776" s="81" t="s">
        <v>770</v>
      </c>
      <c r="AR776" s="81" t="s">
        <v>771</v>
      </c>
      <c r="AS776" s="81">
        <v>4</v>
      </c>
      <c r="AT776" s="81" t="s">
        <v>436</v>
      </c>
      <c r="AU776" s="81" t="s">
        <v>1760</v>
      </c>
      <c r="AV776" s="81">
        <v>1307</v>
      </c>
      <c r="AX776" s="81" t="s">
        <v>867</v>
      </c>
      <c r="AY776" s="81" t="s">
        <v>868</v>
      </c>
      <c r="AZ776" s="81">
        <v>12</v>
      </c>
      <c r="BA776" s="81" t="s">
        <v>1768</v>
      </c>
      <c r="BB776" s="81" t="s">
        <v>1769</v>
      </c>
      <c r="BC776" s="81">
        <v>1416</v>
      </c>
      <c r="BE776" s="81" t="s">
        <v>812</v>
      </c>
      <c r="BF776" s="81" t="s">
        <v>813</v>
      </c>
      <c r="BG776" s="81">
        <v>4</v>
      </c>
      <c r="BH776" s="81" t="s">
        <v>436</v>
      </c>
      <c r="BI776" s="81" t="s">
        <v>1114</v>
      </c>
      <c r="BJ776" s="81">
        <v>1011</v>
      </c>
      <c r="BL776" s="81" t="s">
        <v>902</v>
      </c>
      <c r="BM776" s="81" t="s">
        <v>903</v>
      </c>
      <c r="BN776" s="81">
        <v>4</v>
      </c>
      <c r="BO776" s="81" t="s">
        <v>437</v>
      </c>
      <c r="BP776" s="81" t="s">
        <v>1729</v>
      </c>
      <c r="BQ776" s="81">
        <v>1191</v>
      </c>
      <c r="BS776" s="81" t="s">
        <v>765</v>
      </c>
      <c r="BT776" s="81" t="s">
        <v>766</v>
      </c>
      <c r="BU776" s="81">
        <v>6</v>
      </c>
      <c r="BV776" s="81" t="s">
        <v>436</v>
      </c>
      <c r="BW776" s="81" t="s">
        <v>1715</v>
      </c>
      <c r="BX776" s="81">
        <v>1137</v>
      </c>
      <c r="BZ776" s="81" t="s">
        <v>757</v>
      </c>
      <c r="CA776" s="81" t="s">
        <v>758</v>
      </c>
      <c r="CB776" s="81">
        <v>12</v>
      </c>
      <c r="CC776" s="81" t="s">
        <v>529</v>
      </c>
      <c r="CD776" s="81" t="s">
        <v>1158</v>
      </c>
      <c r="CE776" s="81">
        <v>1378</v>
      </c>
      <c r="CG776" s="81" t="s">
        <v>816</v>
      </c>
      <c r="CH776" s="81" t="s">
        <v>817</v>
      </c>
      <c r="CI776" s="81">
        <v>6</v>
      </c>
      <c r="CJ776" s="81" t="s">
        <v>529</v>
      </c>
      <c r="CK776" s="81" t="s">
        <v>1112</v>
      </c>
      <c r="CL776" s="81">
        <v>1039</v>
      </c>
      <c r="CN776" s="81" t="s">
        <v>765</v>
      </c>
      <c r="CO776" s="81" t="s">
        <v>766</v>
      </c>
      <c r="CP776" s="81">
        <v>6</v>
      </c>
      <c r="CQ776" s="81" t="s">
        <v>436</v>
      </c>
      <c r="CR776" s="81" t="s">
        <v>1145</v>
      </c>
      <c r="CS776" s="81">
        <v>1274</v>
      </c>
      <c r="CU776" s="136" t="s">
        <v>1060</v>
      </c>
      <c r="CV776" s="136" t="s">
        <v>1351</v>
      </c>
      <c r="CW776" s="137">
        <v>24</v>
      </c>
      <c r="CX776" s="136" t="s">
        <v>436</v>
      </c>
      <c r="CY776" s="136" t="s">
        <v>1834</v>
      </c>
      <c r="CZ776" s="138">
        <v>1163</v>
      </c>
      <c r="DB776" s="136" t="s">
        <v>2261</v>
      </c>
      <c r="DC776" s="136" t="s">
        <v>744</v>
      </c>
      <c r="DD776" s="137">
        <v>12</v>
      </c>
      <c r="DE776" s="136" t="s">
        <v>529</v>
      </c>
      <c r="DF776" s="136" t="s">
        <v>1100</v>
      </c>
      <c r="DG776" s="144">
        <v>1027</v>
      </c>
      <c r="DI776" s="136" t="s">
        <v>830</v>
      </c>
      <c r="DJ776" s="136" t="s">
        <v>831</v>
      </c>
      <c r="DK776" s="137">
        <v>15</v>
      </c>
      <c r="DL776" s="136" t="s">
        <v>436</v>
      </c>
      <c r="DM776" s="136" t="s">
        <v>2406</v>
      </c>
      <c r="DN776" s="144">
        <v>1529</v>
      </c>
    </row>
    <row r="777" spans="1:118" x14ac:dyDescent="0.25">
      <c r="A777" s="81" t="s">
        <v>729</v>
      </c>
      <c r="B777" s="81" t="s">
        <v>730</v>
      </c>
      <c r="C777" s="81">
        <v>8</v>
      </c>
      <c r="D777" s="81" t="s">
        <v>529</v>
      </c>
      <c r="E777" s="81" t="s">
        <v>1826</v>
      </c>
      <c r="F777" s="81">
        <v>1146</v>
      </c>
      <c r="H777" s="81" t="s">
        <v>804</v>
      </c>
      <c r="I777" s="81" t="s">
        <v>805</v>
      </c>
      <c r="J777" s="81">
        <v>12</v>
      </c>
      <c r="K777" s="81" t="s">
        <v>529</v>
      </c>
      <c r="L777" s="81" t="s">
        <v>1725</v>
      </c>
      <c r="M777" s="81">
        <v>1219</v>
      </c>
      <c r="O777" s="81" t="s">
        <v>761</v>
      </c>
      <c r="P777" s="81" t="s">
        <v>762</v>
      </c>
      <c r="Q777" s="81">
        <v>2</v>
      </c>
      <c r="R777" s="81" t="s">
        <v>437</v>
      </c>
      <c r="S777" s="81" t="s">
        <v>1811</v>
      </c>
      <c r="T777" s="81">
        <v>1259</v>
      </c>
      <c r="V777" s="81" t="s">
        <v>849</v>
      </c>
      <c r="W777" s="81" t="s">
        <v>850</v>
      </c>
      <c r="X777" s="81">
        <v>4</v>
      </c>
      <c r="Y777" s="81" t="s">
        <v>529</v>
      </c>
      <c r="Z777" s="81" t="s">
        <v>1128</v>
      </c>
      <c r="AA777" s="81">
        <v>1031</v>
      </c>
      <c r="AC777" s="81" t="s">
        <v>891</v>
      </c>
      <c r="AD777" s="81" t="s">
        <v>892</v>
      </c>
      <c r="AE777" s="81">
        <v>12</v>
      </c>
      <c r="AF777" s="81" t="s">
        <v>529</v>
      </c>
      <c r="AG777" s="81" t="s">
        <v>1168</v>
      </c>
      <c r="AH777" s="81">
        <v>1001</v>
      </c>
      <c r="AJ777" s="81" t="s">
        <v>737</v>
      </c>
      <c r="AK777" s="81" t="s">
        <v>738</v>
      </c>
      <c r="AL777" s="81">
        <v>6</v>
      </c>
      <c r="AM777" s="81" t="s">
        <v>436</v>
      </c>
      <c r="AN777" s="81" t="s">
        <v>720</v>
      </c>
      <c r="AO777" s="81">
        <v>1541</v>
      </c>
      <c r="AQ777" s="81" t="s">
        <v>864</v>
      </c>
      <c r="AR777" s="81" t="s">
        <v>865</v>
      </c>
      <c r="AS777" s="81">
        <v>6</v>
      </c>
      <c r="AT777" s="81" t="s">
        <v>436</v>
      </c>
      <c r="AU777" s="81" t="s">
        <v>1760</v>
      </c>
      <c r="AV777" s="81">
        <v>1307</v>
      </c>
      <c r="AX777" s="81" t="s">
        <v>867</v>
      </c>
      <c r="AY777" s="81" t="s">
        <v>868</v>
      </c>
      <c r="AZ777" s="81">
        <v>4</v>
      </c>
      <c r="BA777" s="81" t="s">
        <v>436</v>
      </c>
      <c r="BB777" s="81" t="s">
        <v>2318</v>
      </c>
      <c r="BC777" s="81">
        <v>1117</v>
      </c>
      <c r="BE777" s="81" t="s">
        <v>830</v>
      </c>
      <c r="BF777" s="81" t="s">
        <v>831</v>
      </c>
      <c r="BG777" s="81">
        <v>4</v>
      </c>
      <c r="BH777" s="81" t="s">
        <v>436</v>
      </c>
      <c r="BI777" s="81" t="s">
        <v>1114</v>
      </c>
      <c r="BJ777" s="81">
        <v>1011</v>
      </c>
      <c r="BL777" s="81" t="s">
        <v>897</v>
      </c>
      <c r="BM777" s="81" t="s">
        <v>898</v>
      </c>
      <c r="BN777" s="81">
        <v>4</v>
      </c>
      <c r="BO777" s="81" t="s">
        <v>436</v>
      </c>
      <c r="BP777" s="81" t="s">
        <v>1148</v>
      </c>
      <c r="BQ777" s="81">
        <v>1091</v>
      </c>
      <c r="BS777" s="81" t="s">
        <v>940</v>
      </c>
      <c r="BT777" s="81" t="s">
        <v>941</v>
      </c>
      <c r="BU777" s="81">
        <v>12</v>
      </c>
      <c r="BV777" s="81" t="s">
        <v>529</v>
      </c>
      <c r="BW777" s="81" t="s">
        <v>1139</v>
      </c>
      <c r="BX777" s="81">
        <v>1027</v>
      </c>
      <c r="BZ777" s="81" t="s">
        <v>860</v>
      </c>
      <c r="CA777" s="81" t="s">
        <v>861</v>
      </c>
      <c r="CB777" s="81">
        <v>6</v>
      </c>
      <c r="CC777" s="81" t="s">
        <v>529</v>
      </c>
      <c r="CD777" s="81" t="s">
        <v>1158</v>
      </c>
      <c r="CE777" s="81">
        <v>1378</v>
      </c>
      <c r="CG777" s="81" t="s">
        <v>864</v>
      </c>
      <c r="CH777" s="81" t="s">
        <v>865</v>
      </c>
      <c r="CI777" s="81">
        <v>4</v>
      </c>
      <c r="CJ777" s="81" t="s">
        <v>529</v>
      </c>
      <c r="CK777" s="81" t="s">
        <v>1112</v>
      </c>
      <c r="CL777" s="81">
        <v>1039</v>
      </c>
      <c r="CN777" s="81" t="s">
        <v>727</v>
      </c>
      <c r="CO777" s="81" t="s">
        <v>728</v>
      </c>
      <c r="CP777" s="81">
        <v>4</v>
      </c>
      <c r="CQ777" s="81" t="s">
        <v>436</v>
      </c>
      <c r="CR777" s="81" t="s">
        <v>1714</v>
      </c>
      <c r="CS777" s="81">
        <v>1009</v>
      </c>
      <c r="CU777" s="136" t="s">
        <v>733</v>
      </c>
      <c r="CV777" s="136" t="s">
        <v>734</v>
      </c>
      <c r="CW777" s="137">
        <v>4</v>
      </c>
      <c r="CX777" s="136" t="s">
        <v>437</v>
      </c>
      <c r="CY777" s="136" t="s">
        <v>2410</v>
      </c>
      <c r="CZ777" s="138">
        <v>1161</v>
      </c>
      <c r="DB777" s="136" t="s">
        <v>2261</v>
      </c>
      <c r="DC777" s="136" t="s">
        <v>744</v>
      </c>
      <c r="DD777" s="137">
        <v>12</v>
      </c>
      <c r="DE777" s="136" t="s">
        <v>529</v>
      </c>
      <c r="DF777" s="136" t="s">
        <v>1157</v>
      </c>
      <c r="DG777" s="144">
        <v>1399</v>
      </c>
      <c r="DI777" s="136" t="s">
        <v>830</v>
      </c>
      <c r="DJ777" s="136" t="s">
        <v>831</v>
      </c>
      <c r="DK777" s="137">
        <v>20</v>
      </c>
      <c r="DL777" s="136" t="s">
        <v>1173</v>
      </c>
      <c r="DM777" s="136" t="s">
        <v>1174</v>
      </c>
      <c r="DN777" s="144">
        <v>0</v>
      </c>
    </row>
    <row r="778" spans="1:118" x14ac:dyDescent="0.25">
      <c r="A778" s="81" t="s">
        <v>743</v>
      </c>
      <c r="B778" s="81" t="s">
        <v>744</v>
      </c>
      <c r="C778" s="81">
        <v>24</v>
      </c>
      <c r="D778" s="81" t="s">
        <v>529</v>
      </c>
      <c r="E778" s="81" t="s">
        <v>1826</v>
      </c>
      <c r="F778" s="81">
        <v>1146</v>
      </c>
      <c r="H778" s="81" t="s">
        <v>765</v>
      </c>
      <c r="I778" s="81" t="s">
        <v>766</v>
      </c>
      <c r="J778" s="81">
        <v>2</v>
      </c>
      <c r="K778" s="81" t="s">
        <v>529</v>
      </c>
      <c r="L778" s="81" t="s">
        <v>1725</v>
      </c>
      <c r="M778" s="81">
        <v>1219</v>
      </c>
      <c r="O778" s="81" t="s">
        <v>2227</v>
      </c>
      <c r="P778" s="81" t="s">
        <v>882</v>
      </c>
      <c r="Q778" s="81">
        <v>6</v>
      </c>
      <c r="R778" s="81" t="s">
        <v>437</v>
      </c>
      <c r="S778" s="81" t="s">
        <v>1811</v>
      </c>
      <c r="T778" s="81">
        <v>1259</v>
      </c>
      <c r="V778" s="81" t="s">
        <v>867</v>
      </c>
      <c r="W778" s="81" t="s">
        <v>868</v>
      </c>
      <c r="X778" s="81">
        <v>4</v>
      </c>
      <c r="Y778" s="81" t="s">
        <v>529</v>
      </c>
      <c r="Z778" s="81" t="s">
        <v>1167</v>
      </c>
      <c r="AA778" s="81">
        <v>1031</v>
      </c>
      <c r="AC778" s="81" t="s">
        <v>893</v>
      </c>
      <c r="AD778" s="81" t="s">
        <v>894</v>
      </c>
      <c r="AE778" s="81">
        <v>12</v>
      </c>
      <c r="AF778" s="81" t="s">
        <v>436</v>
      </c>
      <c r="AG778" s="81" t="s">
        <v>1148</v>
      </c>
      <c r="AH778" s="81">
        <v>1091</v>
      </c>
      <c r="AJ778" s="81" t="s">
        <v>729</v>
      </c>
      <c r="AK778" s="81" t="s">
        <v>730</v>
      </c>
      <c r="AL778" s="81">
        <v>2</v>
      </c>
      <c r="AM778" s="81" t="s">
        <v>436</v>
      </c>
      <c r="AN778" s="81" t="s">
        <v>720</v>
      </c>
      <c r="AO778" s="81">
        <v>1541</v>
      </c>
      <c r="AQ778" s="81" t="s">
        <v>737</v>
      </c>
      <c r="AR778" s="81" t="s">
        <v>738</v>
      </c>
      <c r="AS778" s="81">
        <v>4</v>
      </c>
      <c r="AT778" s="81" t="s">
        <v>436</v>
      </c>
      <c r="AU778" s="81" t="s">
        <v>1760</v>
      </c>
      <c r="AV778" s="81">
        <v>1307</v>
      </c>
      <c r="AX778" s="81" t="s">
        <v>867</v>
      </c>
      <c r="AY778" s="81" t="s">
        <v>868</v>
      </c>
      <c r="AZ778" s="81">
        <v>8</v>
      </c>
      <c r="BA778" s="81" t="s">
        <v>529</v>
      </c>
      <c r="BB778" s="81" t="s">
        <v>1175</v>
      </c>
      <c r="BC778" s="81">
        <v>1027</v>
      </c>
      <c r="BE778" s="81" t="s">
        <v>733</v>
      </c>
      <c r="BF778" s="81" t="s">
        <v>734</v>
      </c>
      <c r="BG778" s="81">
        <v>2</v>
      </c>
      <c r="BH778" s="81" t="s">
        <v>436</v>
      </c>
      <c r="BI778" s="81" t="s">
        <v>1114</v>
      </c>
      <c r="BJ778" s="81">
        <v>1011</v>
      </c>
      <c r="BL778" s="81" t="s">
        <v>727</v>
      </c>
      <c r="BM778" s="81" t="s">
        <v>728</v>
      </c>
      <c r="BN778" s="81">
        <v>2</v>
      </c>
      <c r="BO778" s="81" t="s">
        <v>529</v>
      </c>
      <c r="BP778" s="81" t="s">
        <v>1807</v>
      </c>
      <c r="BQ778" s="81">
        <v>1510</v>
      </c>
      <c r="BS778" s="81" t="s">
        <v>2227</v>
      </c>
      <c r="BT778" s="81" t="s">
        <v>882</v>
      </c>
      <c r="BU778" s="81">
        <v>6</v>
      </c>
      <c r="BV778" s="81" t="s">
        <v>529</v>
      </c>
      <c r="BW778" s="81" t="s">
        <v>1139</v>
      </c>
      <c r="BX778" s="81">
        <v>1027</v>
      </c>
      <c r="BZ778" s="81" t="s">
        <v>932</v>
      </c>
      <c r="CA778" s="81" t="s">
        <v>933</v>
      </c>
      <c r="CB778" s="81">
        <v>4</v>
      </c>
      <c r="CC778" s="81" t="s">
        <v>529</v>
      </c>
      <c r="CD778" s="81" t="s">
        <v>1158</v>
      </c>
      <c r="CE778" s="81">
        <v>1378</v>
      </c>
      <c r="CG778" s="81" t="s">
        <v>737</v>
      </c>
      <c r="CH778" s="81" t="s">
        <v>738</v>
      </c>
      <c r="CI778" s="81">
        <v>2</v>
      </c>
      <c r="CJ778" s="81" t="s">
        <v>529</v>
      </c>
      <c r="CK778" s="81" t="s">
        <v>1112</v>
      </c>
      <c r="CL778" s="81">
        <v>1039</v>
      </c>
      <c r="CN778" s="81" t="s">
        <v>772</v>
      </c>
      <c r="CO778" s="81" t="s">
        <v>773</v>
      </c>
      <c r="CP778" s="81">
        <v>8</v>
      </c>
      <c r="CQ778" s="81" t="s">
        <v>436</v>
      </c>
      <c r="CR778" s="81" t="s">
        <v>1714</v>
      </c>
      <c r="CS778" s="81">
        <v>1009</v>
      </c>
      <c r="CU778" s="136" t="s">
        <v>733</v>
      </c>
      <c r="CV778" s="136" t="s">
        <v>734</v>
      </c>
      <c r="CW778" s="137">
        <v>4</v>
      </c>
      <c r="CX778" s="136" t="s">
        <v>529</v>
      </c>
      <c r="CY778" s="136" t="s">
        <v>1727</v>
      </c>
      <c r="CZ778" s="138">
        <v>1219</v>
      </c>
      <c r="DB778" s="136" t="s">
        <v>2261</v>
      </c>
      <c r="DC778" s="136" t="s">
        <v>744</v>
      </c>
      <c r="DD778" s="137">
        <v>36</v>
      </c>
      <c r="DE778" s="136" t="s">
        <v>436</v>
      </c>
      <c r="DF778" s="136" t="s">
        <v>1834</v>
      </c>
      <c r="DG778" s="144">
        <v>1163</v>
      </c>
      <c r="DI778" s="136" t="s">
        <v>830</v>
      </c>
      <c r="DJ778" s="136" t="s">
        <v>831</v>
      </c>
      <c r="DK778" s="137">
        <v>6</v>
      </c>
      <c r="DL778" s="136" t="s">
        <v>529</v>
      </c>
      <c r="DM778" s="136" t="s">
        <v>1756</v>
      </c>
      <c r="DN778" s="144">
        <v>1037</v>
      </c>
    </row>
    <row r="779" spans="1:118" x14ac:dyDescent="0.25">
      <c r="A779" s="81" t="s">
        <v>979</v>
      </c>
      <c r="B779" s="81" t="s">
        <v>980</v>
      </c>
      <c r="C779" s="81">
        <v>12</v>
      </c>
      <c r="D779" s="81" t="s">
        <v>529</v>
      </c>
      <c r="E779" s="81" t="s">
        <v>1826</v>
      </c>
      <c r="F779" s="81">
        <v>1146</v>
      </c>
      <c r="H779" s="81" t="s">
        <v>960</v>
      </c>
      <c r="I779" s="81" t="s">
        <v>961</v>
      </c>
      <c r="J779" s="81">
        <v>12</v>
      </c>
      <c r="K779" s="81" t="s">
        <v>529</v>
      </c>
      <c r="L779" s="81" t="s">
        <v>1725</v>
      </c>
      <c r="M779" s="81">
        <v>1219</v>
      </c>
      <c r="O779" s="81" t="s">
        <v>871</v>
      </c>
      <c r="P779" s="81" t="s">
        <v>872</v>
      </c>
      <c r="Q779" s="81">
        <v>6</v>
      </c>
      <c r="R779" s="81" t="s">
        <v>437</v>
      </c>
      <c r="S779" s="81" t="s">
        <v>1811</v>
      </c>
      <c r="T779" s="81">
        <v>1259</v>
      </c>
      <c r="V779" s="81" t="s">
        <v>830</v>
      </c>
      <c r="W779" s="81" t="s">
        <v>831</v>
      </c>
      <c r="X779" s="81">
        <v>4</v>
      </c>
      <c r="Y779" s="81" t="s">
        <v>529</v>
      </c>
      <c r="Z779" s="81" t="s">
        <v>1167</v>
      </c>
      <c r="AA779" s="81">
        <v>1031</v>
      </c>
      <c r="AC779" s="81" t="s">
        <v>891</v>
      </c>
      <c r="AD779" s="81" t="s">
        <v>892</v>
      </c>
      <c r="AE779" s="81">
        <v>12</v>
      </c>
      <c r="AF779" s="81" t="s">
        <v>436</v>
      </c>
      <c r="AG779" s="81" t="s">
        <v>1703</v>
      </c>
      <c r="AH779" s="81">
        <v>1418</v>
      </c>
      <c r="AJ779" s="81" t="s">
        <v>926</v>
      </c>
      <c r="AK779" s="81" t="s">
        <v>927</v>
      </c>
      <c r="AL779" s="81">
        <v>1</v>
      </c>
      <c r="AM779" s="81" t="s">
        <v>529</v>
      </c>
      <c r="AN779" s="81" t="s">
        <v>1150</v>
      </c>
      <c r="AO779" s="81">
        <v>1185</v>
      </c>
      <c r="AQ779" s="81" t="s">
        <v>729</v>
      </c>
      <c r="AR779" s="81" t="s">
        <v>730</v>
      </c>
      <c r="AS779" s="81">
        <v>4</v>
      </c>
      <c r="AT779" s="81" t="s">
        <v>436</v>
      </c>
      <c r="AU779" s="81" t="s">
        <v>1760</v>
      </c>
      <c r="AV779" s="81">
        <v>1307</v>
      </c>
      <c r="AX779" s="81" t="s">
        <v>867</v>
      </c>
      <c r="AY779" s="81" t="s">
        <v>868</v>
      </c>
      <c r="AZ779" s="81">
        <v>4</v>
      </c>
      <c r="BA779" s="81" t="s">
        <v>437</v>
      </c>
      <c r="BB779" s="81" t="s">
        <v>1186</v>
      </c>
      <c r="BC779" s="81">
        <v>1043</v>
      </c>
      <c r="BE779" s="81" t="s">
        <v>729</v>
      </c>
      <c r="BF779" s="81" t="s">
        <v>730</v>
      </c>
      <c r="BG779" s="81">
        <v>2</v>
      </c>
      <c r="BH779" s="81" t="s">
        <v>436</v>
      </c>
      <c r="BI779" s="81" t="s">
        <v>1114</v>
      </c>
      <c r="BJ779" s="81">
        <v>1011</v>
      </c>
      <c r="BL779" s="81" t="s">
        <v>727</v>
      </c>
      <c r="BM779" s="81" t="s">
        <v>728</v>
      </c>
      <c r="BN779" s="81">
        <v>2</v>
      </c>
      <c r="BO779" s="81" t="s">
        <v>436</v>
      </c>
      <c r="BP779" s="81" t="s">
        <v>1188</v>
      </c>
      <c r="BQ779" s="81">
        <v>1481</v>
      </c>
      <c r="BS779" s="81" t="s">
        <v>2230</v>
      </c>
      <c r="BT779" s="81" t="s">
        <v>866</v>
      </c>
      <c r="BU779" s="81">
        <v>18</v>
      </c>
      <c r="BV779" s="81" t="s">
        <v>529</v>
      </c>
      <c r="BW779" s="81" t="s">
        <v>1139</v>
      </c>
      <c r="BX779" s="81">
        <v>1027</v>
      </c>
      <c r="BZ779" s="81" t="s">
        <v>897</v>
      </c>
      <c r="CA779" s="81" t="s">
        <v>898</v>
      </c>
      <c r="CB779" s="81">
        <v>4</v>
      </c>
      <c r="CC779" s="81" t="s">
        <v>529</v>
      </c>
      <c r="CD779" s="81" t="s">
        <v>1158</v>
      </c>
      <c r="CE779" s="81">
        <v>1378</v>
      </c>
      <c r="CG779" s="81" t="s">
        <v>2230</v>
      </c>
      <c r="CH779" s="81" t="s">
        <v>866</v>
      </c>
      <c r="CI779" s="81">
        <v>20</v>
      </c>
      <c r="CJ779" s="81" t="s">
        <v>529</v>
      </c>
      <c r="CK779" s="81" t="s">
        <v>1819</v>
      </c>
      <c r="CL779" s="81">
        <v>1505</v>
      </c>
      <c r="CN779" s="81" t="s">
        <v>729</v>
      </c>
      <c r="CO779" s="81" t="s">
        <v>730</v>
      </c>
      <c r="CP779" s="81">
        <v>4</v>
      </c>
      <c r="CQ779" s="81" t="s">
        <v>437</v>
      </c>
      <c r="CR779" s="81" t="s">
        <v>1155</v>
      </c>
      <c r="CS779" s="81">
        <v>1506</v>
      </c>
      <c r="CU779" s="136" t="s">
        <v>2260</v>
      </c>
      <c r="CV779" s="136" t="s">
        <v>2304</v>
      </c>
      <c r="CW779" s="137">
        <v>4</v>
      </c>
      <c r="CX779" s="136" t="s">
        <v>437</v>
      </c>
      <c r="CY779" s="136" t="s">
        <v>1823</v>
      </c>
      <c r="CZ779" s="138">
        <v>1259</v>
      </c>
      <c r="DB779" s="136" t="s">
        <v>2261</v>
      </c>
      <c r="DC779" s="136" t="s">
        <v>744</v>
      </c>
      <c r="DD779" s="137">
        <v>12</v>
      </c>
      <c r="DE779" s="136" t="s">
        <v>529</v>
      </c>
      <c r="DF779" s="136" t="s">
        <v>2314</v>
      </c>
      <c r="DG779" s="144">
        <v>1031</v>
      </c>
      <c r="DI779" s="136" t="s">
        <v>830</v>
      </c>
      <c r="DJ779" s="136" t="s">
        <v>831</v>
      </c>
      <c r="DK779" s="137">
        <v>15</v>
      </c>
      <c r="DL779" s="136" t="s">
        <v>436</v>
      </c>
      <c r="DM779" s="136" t="s">
        <v>2406</v>
      </c>
      <c r="DN779" s="144">
        <v>1529</v>
      </c>
    </row>
    <row r="780" spans="1:118" x14ac:dyDescent="0.25">
      <c r="A780" s="81" t="s">
        <v>864</v>
      </c>
      <c r="B780" s="81" t="s">
        <v>865</v>
      </c>
      <c r="C780" s="81">
        <v>6</v>
      </c>
      <c r="D780" s="81" t="s">
        <v>529</v>
      </c>
      <c r="E780" s="81" t="s">
        <v>1908</v>
      </c>
      <c r="F780" s="81">
        <v>1136</v>
      </c>
      <c r="H780" s="81" t="s">
        <v>757</v>
      </c>
      <c r="I780" s="81" t="s">
        <v>758</v>
      </c>
      <c r="J780" s="81">
        <v>12</v>
      </c>
      <c r="K780" s="81" t="s">
        <v>529</v>
      </c>
      <c r="L780" s="81" t="s">
        <v>1725</v>
      </c>
      <c r="M780" s="81">
        <v>1219</v>
      </c>
      <c r="O780" s="81" t="s">
        <v>794</v>
      </c>
      <c r="P780" s="81" t="s">
        <v>795</v>
      </c>
      <c r="Q780" s="81">
        <v>2</v>
      </c>
      <c r="R780" s="81" t="s">
        <v>437</v>
      </c>
      <c r="S780" s="81" t="s">
        <v>1811</v>
      </c>
      <c r="T780" s="81">
        <v>1259</v>
      </c>
      <c r="V780" s="81" t="s">
        <v>796</v>
      </c>
      <c r="W780" s="81" t="s">
        <v>797</v>
      </c>
      <c r="X780" s="81">
        <v>2</v>
      </c>
      <c r="Y780" s="81" t="s">
        <v>529</v>
      </c>
      <c r="Z780" s="81" t="s">
        <v>1128</v>
      </c>
      <c r="AA780" s="81">
        <v>1031</v>
      </c>
      <c r="AC780" s="81" t="s">
        <v>878</v>
      </c>
      <c r="AD780" s="81" t="s">
        <v>879</v>
      </c>
      <c r="AE780" s="81">
        <v>6</v>
      </c>
      <c r="AF780" s="81" t="s">
        <v>529</v>
      </c>
      <c r="AG780" s="81" t="s">
        <v>1713</v>
      </c>
      <c r="AH780" s="81">
        <v>1145</v>
      </c>
      <c r="AJ780" s="81" t="s">
        <v>772</v>
      </c>
      <c r="AK780" s="81" t="s">
        <v>773</v>
      </c>
      <c r="AL780" s="81">
        <v>12</v>
      </c>
      <c r="AM780" s="81" t="s">
        <v>529</v>
      </c>
      <c r="AN780" s="81" t="s">
        <v>1150</v>
      </c>
      <c r="AO780" s="81">
        <v>1185</v>
      </c>
      <c r="AQ780" s="81" t="s">
        <v>942</v>
      </c>
      <c r="AR780" s="81" t="s">
        <v>943</v>
      </c>
      <c r="AS780" s="81">
        <v>12</v>
      </c>
      <c r="AT780" s="81" t="s">
        <v>436</v>
      </c>
      <c r="AU780" s="81" t="s">
        <v>1760</v>
      </c>
      <c r="AV780" s="81">
        <v>1307</v>
      </c>
      <c r="AX780" s="81" t="s">
        <v>867</v>
      </c>
      <c r="AY780" s="81" t="s">
        <v>868</v>
      </c>
      <c r="AZ780" s="81">
        <v>12</v>
      </c>
      <c r="BA780" s="81" t="s">
        <v>529</v>
      </c>
      <c r="BB780" s="81" t="s">
        <v>1756</v>
      </c>
      <c r="BC780" s="81">
        <v>1037</v>
      </c>
      <c r="BE780" s="81" t="s">
        <v>816</v>
      </c>
      <c r="BF780" s="81" t="s">
        <v>817</v>
      </c>
      <c r="BG780" s="81">
        <v>4</v>
      </c>
      <c r="BH780" s="81" t="s">
        <v>529</v>
      </c>
      <c r="BI780" s="81" t="s">
        <v>1702</v>
      </c>
      <c r="BJ780" s="81">
        <v>1199</v>
      </c>
      <c r="BL780" s="81" t="s">
        <v>867</v>
      </c>
      <c r="BM780" s="81" t="s">
        <v>868</v>
      </c>
      <c r="BN780" s="81">
        <v>4</v>
      </c>
      <c r="BO780" s="81" t="s">
        <v>529</v>
      </c>
      <c r="BP780" s="81" t="s">
        <v>1807</v>
      </c>
      <c r="BQ780" s="81">
        <v>1510</v>
      </c>
      <c r="BS780" s="81" t="s">
        <v>847</v>
      </c>
      <c r="BT780" s="81" t="s">
        <v>848</v>
      </c>
      <c r="BU780" s="81">
        <v>18</v>
      </c>
      <c r="BV780" s="81" t="s">
        <v>529</v>
      </c>
      <c r="BW780" s="81" t="s">
        <v>1139</v>
      </c>
      <c r="BX780" s="81">
        <v>1027</v>
      </c>
      <c r="BZ780" s="81" t="s">
        <v>772</v>
      </c>
      <c r="CA780" s="81" t="s">
        <v>773</v>
      </c>
      <c r="CB780" s="81">
        <v>10</v>
      </c>
      <c r="CC780" s="81" t="s">
        <v>529</v>
      </c>
      <c r="CD780" s="81" t="s">
        <v>1158</v>
      </c>
      <c r="CE780" s="81">
        <v>1378</v>
      </c>
      <c r="CG780" s="81" t="s">
        <v>770</v>
      </c>
      <c r="CH780" s="81" t="s">
        <v>771</v>
      </c>
      <c r="CI780" s="81">
        <v>4</v>
      </c>
      <c r="CJ780" s="81" t="s">
        <v>529</v>
      </c>
      <c r="CK780" s="81" t="s">
        <v>1819</v>
      </c>
      <c r="CL780" s="81">
        <v>1505</v>
      </c>
      <c r="CN780" s="81" t="s">
        <v>729</v>
      </c>
      <c r="CO780" s="81" t="s">
        <v>730</v>
      </c>
      <c r="CP780" s="81">
        <v>4</v>
      </c>
      <c r="CQ780" s="81" t="s">
        <v>436</v>
      </c>
      <c r="CR780" s="81" t="s">
        <v>1145</v>
      </c>
      <c r="CS780" s="81">
        <v>1274</v>
      </c>
      <c r="CU780" s="136" t="s">
        <v>772</v>
      </c>
      <c r="CV780" s="136" t="s">
        <v>773</v>
      </c>
      <c r="CW780" s="137">
        <v>4</v>
      </c>
      <c r="CX780" s="136" t="s">
        <v>529</v>
      </c>
      <c r="CY780" s="136" t="s">
        <v>1727</v>
      </c>
      <c r="CZ780" s="138">
        <v>1219</v>
      </c>
      <c r="DB780" s="136" t="s">
        <v>994</v>
      </c>
      <c r="DC780" s="136" t="s">
        <v>995</v>
      </c>
      <c r="DD780" s="137">
        <v>12</v>
      </c>
      <c r="DE780" s="136" t="s">
        <v>437</v>
      </c>
      <c r="DF780" s="136" t="s">
        <v>2367</v>
      </c>
      <c r="DG780" s="144">
        <v>1596</v>
      </c>
      <c r="DI780" s="136" t="s">
        <v>830</v>
      </c>
      <c r="DJ780" s="136" t="s">
        <v>831</v>
      </c>
      <c r="DK780" s="137">
        <v>10</v>
      </c>
      <c r="DL780" s="136" t="s">
        <v>529</v>
      </c>
      <c r="DM780" s="136" t="s">
        <v>1139</v>
      </c>
      <c r="DN780" s="144">
        <v>1027</v>
      </c>
    </row>
    <row r="781" spans="1:118" x14ac:dyDescent="0.25">
      <c r="A781" s="81" t="s">
        <v>849</v>
      </c>
      <c r="B781" s="81" t="s">
        <v>850</v>
      </c>
      <c r="C781" s="81">
        <v>4</v>
      </c>
      <c r="D781" s="81" t="s">
        <v>529</v>
      </c>
      <c r="E781" s="81" t="s">
        <v>1908</v>
      </c>
      <c r="F781" s="81">
        <v>1136</v>
      </c>
      <c r="H781" s="81" t="s">
        <v>806</v>
      </c>
      <c r="I781" s="81" t="s">
        <v>807</v>
      </c>
      <c r="J781" s="81">
        <v>12</v>
      </c>
      <c r="K781" s="81" t="s">
        <v>529</v>
      </c>
      <c r="L781" s="81" t="s">
        <v>1725</v>
      </c>
      <c r="M781" s="81">
        <v>1219</v>
      </c>
      <c r="O781" s="81" t="s">
        <v>948</v>
      </c>
      <c r="P781" s="81" t="s">
        <v>985</v>
      </c>
      <c r="Q781" s="81">
        <v>6</v>
      </c>
      <c r="R781" s="81" t="s">
        <v>437</v>
      </c>
      <c r="S781" s="81" t="s">
        <v>1811</v>
      </c>
      <c r="T781" s="81">
        <v>1259</v>
      </c>
      <c r="V781" s="81" t="s">
        <v>906</v>
      </c>
      <c r="W781" s="81" t="s">
        <v>907</v>
      </c>
      <c r="X781" s="81">
        <v>4</v>
      </c>
      <c r="Y781" s="81" t="s">
        <v>529</v>
      </c>
      <c r="Z781" s="81" t="s">
        <v>1167</v>
      </c>
      <c r="AA781" s="81">
        <v>1031</v>
      </c>
      <c r="AC781" s="81" t="s">
        <v>812</v>
      </c>
      <c r="AD781" s="81" t="s">
        <v>813</v>
      </c>
      <c r="AE781" s="81">
        <v>4</v>
      </c>
      <c r="AF781" s="81" t="s">
        <v>436</v>
      </c>
      <c r="AG781" s="81" t="s">
        <v>1145</v>
      </c>
      <c r="AH781" s="81">
        <v>1274</v>
      </c>
      <c r="AJ781" s="81" t="s">
        <v>816</v>
      </c>
      <c r="AK781" s="81" t="s">
        <v>817</v>
      </c>
      <c r="AL781" s="81">
        <v>12</v>
      </c>
      <c r="AM781" s="81" t="s">
        <v>529</v>
      </c>
      <c r="AN781" s="81" t="s">
        <v>1150</v>
      </c>
      <c r="AO781" s="81">
        <v>1185</v>
      </c>
      <c r="AQ781" s="81" t="s">
        <v>852</v>
      </c>
      <c r="AR781" s="81" t="s">
        <v>853</v>
      </c>
      <c r="AS781" s="81">
        <v>12</v>
      </c>
      <c r="AT781" s="81" t="s">
        <v>436</v>
      </c>
      <c r="AU781" s="81" t="s">
        <v>1760</v>
      </c>
      <c r="AV781" s="81">
        <v>1307</v>
      </c>
      <c r="AX781" s="81" t="s">
        <v>867</v>
      </c>
      <c r="AY781" s="81" t="s">
        <v>868</v>
      </c>
      <c r="AZ781" s="81">
        <v>12</v>
      </c>
      <c r="BA781" s="81" t="s">
        <v>529</v>
      </c>
      <c r="BB781" s="81" t="s">
        <v>1157</v>
      </c>
      <c r="BC781" s="81">
        <v>1399</v>
      </c>
      <c r="BE781" s="81" t="s">
        <v>729</v>
      </c>
      <c r="BF781" s="81" t="s">
        <v>730</v>
      </c>
      <c r="BG781" s="81">
        <v>4</v>
      </c>
      <c r="BH781" s="81" t="s">
        <v>529</v>
      </c>
      <c r="BI781" s="81" t="s">
        <v>1702</v>
      </c>
      <c r="BJ781" s="81">
        <v>1199</v>
      </c>
      <c r="BL781" s="81" t="s">
        <v>776</v>
      </c>
      <c r="BM781" s="81" t="s">
        <v>777</v>
      </c>
      <c r="BN781" s="81">
        <v>4</v>
      </c>
      <c r="BO781" s="81" t="s">
        <v>437</v>
      </c>
      <c r="BP781" s="81" t="s">
        <v>1187</v>
      </c>
      <c r="BQ781" s="81">
        <v>1003</v>
      </c>
      <c r="BS781" s="81" t="s">
        <v>878</v>
      </c>
      <c r="BT781" s="81" t="s">
        <v>879</v>
      </c>
      <c r="BU781" s="81">
        <v>6</v>
      </c>
      <c r="BV781" s="81" t="s">
        <v>529</v>
      </c>
      <c r="BW781" s="81" t="s">
        <v>1139</v>
      </c>
      <c r="BX781" s="81">
        <v>1027</v>
      </c>
      <c r="BZ781" s="81" t="s">
        <v>818</v>
      </c>
      <c r="CA781" s="81" t="s">
        <v>819</v>
      </c>
      <c r="CB781" s="81">
        <v>4</v>
      </c>
      <c r="CC781" s="81" t="s">
        <v>529</v>
      </c>
      <c r="CD781" s="81" t="s">
        <v>1158</v>
      </c>
      <c r="CE781" s="81">
        <v>1378</v>
      </c>
      <c r="CG781" s="81" t="s">
        <v>733</v>
      </c>
      <c r="CH781" s="81" t="s">
        <v>734</v>
      </c>
      <c r="CI781" s="81">
        <v>2</v>
      </c>
      <c r="CJ781" s="81" t="s">
        <v>529</v>
      </c>
      <c r="CK781" s="81" t="s">
        <v>1819</v>
      </c>
      <c r="CL781" s="81">
        <v>1505</v>
      </c>
      <c r="CN781" s="81" t="s">
        <v>832</v>
      </c>
      <c r="CO781" s="81" t="s">
        <v>833</v>
      </c>
      <c r="CP781" s="81">
        <v>4</v>
      </c>
      <c r="CQ781" s="81" t="s">
        <v>436</v>
      </c>
      <c r="CR781" s="81" t="s">
        <v>1114</v>
      </c>
      <c r="CS781" s="81">
        <v>1011</v>
      </c>
      <c r="CU781" s="136" t="s">
        <v>810</v>
      </c>
      <c r="CV781" s="136" t="s">
        <v>811</v>
      </c>
      <c r="CW781" s="137">
        <v>4</v>
      </c>
      <c r="CX781" s="136" t="s">
        <v>529</v>
      </c>
      <c r="CY781" s="136" t="s">
        <v>1172</v>
      </c>
      <c r="CZ781" s="138">
        <v>1472</v>
      </c>
      <c r="DB781" s="136" t="s">
        <v>994</v>
      </c>
      <c r="DC781" s="136" t="s">
        <v>995</v>
      </c>
      <c r="DD781" s="137">
        <v>12</v>
      </c>
      <c r="DE781" s="136" t="s">
        <v>437</v>
      </c>
      <c r="DF781" s="136" t="s">
        <v>1231</v>
      </c>
      <c r="DG781" s="144">
        <v>1078</v>
      </c>
      <c r="DI781" s="136" t="s">
        <v>830</v>
      </c>
      <c r="DJ781" s="136" t="s">
        <v>831</v>
      </c>
      <c r="DK781" s="137">
        <v>2</v>
      </c>
      <c r="DL781" s="136" t="s">
        <v>529</v>
      </c>
      <c r="DM781" s="136" t="s">
        <v>2127</v>
      </c>
      <c r="DN781" s="144">
        <v>1573</v>
      </c>
    </row>
    <row r="782" spans="1:118" x14ac:dyDescent="0.25">
      <c r="A782" s="81" t="s">
        <v>973</v>
      </c>
      <c r="B782" s="81" t="s">
        <v>974</v>
      </c>
      <c r="C782" s="81">
        <v>12</v>
      </c>
      <c r="D782" s="81" t="s">
        <v>436</v>
      </c>
      <c r="E782" s="81" t="s">
        <v>1706</v>
      </c>
      <c r="F782" s="81">
        <v>1133</v>
      </c>
      <c r="H782" s="81" t="s">
        <v>747</v>
      </c>
      <c r="I782" s="81" t="s">
        <v>748</v>
      </c>
      <c r="J782" s="81">
        <v>12</v>
      </c>
      <c r="K782" s="81" t="s">
        <v>529</v>
      </c>
      <c r="L782" s="81" t="s">
        <v>1725</v>
      </c>
      <c r="M782" s="81">
        <v>1219</v>
      </c>
      <c r="O782" s="81" t="s">
        <v>2230</v>
      </c>
      <c r="P782" s="81" t="s">
        <v>866</v>
      </c>
      <c r="Q782" s="81">
        <v>12</v>
      </c>
      <c r="R782" s="81" t="s">
        <v>436</v>
      </c>
      <c r="S782" s="81" t="s">
        <v>1235</v>
      </c>
      <c r="T782" s="81">
        <v>1091</v>
      </c>
      <c r="V782" s="81" t="s">
        <v>906</v>
      </c>
      <c r="W782" s="81" t="s">
        <v>907</v>
      </c>
      <c r="X782" s="81">
        <v>4</v>
      </c>
      <c r="Y782" s="81" t="s">
        <v>529</v>
      </c>
      <c r="Z782" s="81" t="s">
        <v>1167</v>
      </c>
      <c r="AA782" s="81">
        <v>1031</v>
      </c>
      <c r="AC782" s="81" t="s">
        <v>757</v>
      </c>
      <c r="AD782" s="81" t="s">
        <v>758</v>
      </c>
      <c r="AE782" s="81">
        <v>12</v>
      </c>
      <c r="AF782" s="81" t="s">
        <v>436</v>
      </c>
      <c r="AG782" s="81" t="s">
        <v>1134</v>
      </c>
      <c r="AH782" s="81">
        <v>1102</v>
      </c>
      <c r="AJ782" s="81" t="s">
        <v>828</v>
      </c>
      <c r="AK782" s="81" t="s">
        <v>829</v>
      </c>
      <c r="AL782" s="81">
        <v>2</v>
      </c>
      <c r="AM782" s="81" t="s">
        <v>529</v>
      </c>
      <c r="AN782" s="81" t="s">
        <v>1150</v>
      </c>
      <c r="AO782" s="81">
        <v>1185</v>
      </c>
      <c r="AQ782" s="81" t="s">
        <v>891</v>
      </c>
      <c r="AR782" s="81" t="s">
        <v>892</v>
      </c>
      <c r="AS782" s="81">
        <v>12</v>
      </c>
      <c r="AT782" s="81" t="s">
        <v>436</v>
      </c>
      <c r="AU782" s="81" t="s">
        <v>1760</v>
      </c>
      <c r="AV782" s="81">
        <v>1307</v>
      </c>
      <c r="AX782" s="81" t="s">
        <v>867</v>
      </c>
      <c r="AY782" s="81" t="s">
        <v>868</v>
      </c>
      <c r="AZ782" s="81">
        <v>12</v>
      </c>
      <c r="BA782" s="81" t="s">
        <v>436</v>
      </c>
      <c r="BB782" s="81" t="s">
        <v>1123</v>
      </c>
      <c r="BC782" s="81">
        <v>1392</v>
      </c>
      <c r="BE782" s="81" t="s">
        <v>727</v>
      </c>
      <c r="BF782" s="81" t="s">
        <v>728</v>
      </c>
      <c r="BG782" s="81">
        <v>6</v>
      </c>
      <c r="BH782" s="81" t="s">
        <v>436</v>
      </c>
      <c r="BI782" s="81" t="s">
        <v>1123</v>
      </c>
      <c r="BJ782" s="81">
        <v>1392</v>
      </c>
      <c r="BL782" s="81" t="s">
        <v>776</v>
      </c>
      <c r="BM782" s="81" t="s">
        <v>777</v>
      </c>
      <c r="BN782" s="81">
        <v>4</v>
      </c>
      <c r="BO782" s="81" t="s">
        <v>529</v>
      </c>
      <c r="BP782" s="81" t="s">
        <v>1131</v>
      </c>
      <c r="BQ782" s="81">
        <v>1509</v>
      </c>
      <c r="BS782" s="81" t="s">
        <v>852</v>
      </c>
      <c r="BT782" s="81" t="s">
        <v>853</v>
      </c>
      <c r="BU782" s="81">
        <v>12</v>
      </c>
      <c r="BV782" s="81" t="s">
        <v>529</v>
      </c>
      <c r="BW782" s="81" t="s">
        <v>1139</v>
      </c>
      <c r="BX782" s="81">
        <v>1027</v>
      </c>
      <c r="BZ782" s="81" t="s">
        <v>816</v>
      </c>
      <c r="CA782" s="81" t="s">
        <v>817</v>
      </c>
      <c r="CB782" s="81">
        <v>10</v>
      </c>
      <c r="CC782" s="81" t="s">
        <v>529</v>
      </c>
      <c r="CD782" s="81" t="s">
        <v>1158</v>
      </c>
      <c r="CE782" s="81">
        <v>1378</v>
      </c>
      <c r="CG782" s="81" t="s">
        <v>729</v>
      </c>
      <c r="CH782" s="81" t="s">
        <v>730</v>
      </c>
      <c r="CI782" s="81">
        <v>2</v>
      </c>
      <c r="CJ782" s="81" t="s">
        <v>529</v>
      </c>
      <c r="CK782" s="81" t="s">
        <v>1819</v>
      </c>
      <c r="CL782" s="81">
        <v>1505</v>
      </c>
      <c r="CN782" s="81" t="s">
        <v>828</v>
      </c>
      <c r="CO782" s="81" t="s">
        <v>829</v>
      </c>
      <c r="CP782" s="81">
        <v>2</v>
      </c>
      <c r="CQ782" s="81" t="s">
        <v>436</v>
      </c>
      <c r="CR782" s="81" t="s">
        <v>1714</v>
      </c>
      <c r="CS782" s="81">
        <v>1009</v>
      </c>
      <c r="CU782" s="136" t="s">
        <v>860</v>
      </c>
      <c r="CV782" s="136" t="s">
        <v>861</v>
      </c>
      <c r="CW782" s="137">
        <v>6</v>
      </c>
      <c r="CX782" s="136" t="s">
        <v>529</v>
      </c>
      <c r="CY782" s="136" t="s">
        <v>1170</v>
      </c>
      <c r="CZ782" s="138">
        <v>1069</v>
      </c>
      <c r="DB782" s="136" t="s">
        <v>994</v>
      </c>
      <c r="DC782" s="136" t="s">
        <v>995</v>
      </c>
      <c r="DD782" s="137">
        <v>12</v>
      </c>
      <c r="DE782" s="136" t="s">
        <v>529</v>
      </c>
      <c r="DF782" s="136" t="s">
        <v>1817</v>
      </c>
      <c r="DG782" s="144">
        <v>1509</v>
      </c>
      <c r="DI782" s="136" t="s">
        <v>830</v>
      </c>
      <c r="DJ782" s="136" t="s">
        <v>831</v>
      </c>
      <c r="DK782" s="137">
        <v>44</v>
      </c>
      <c r="DL782" s="136" t="s">
        <v>2152</v>
      </c>
      <c r="DM782" s="136" t="s">
        <v>2364</v>
      </c>
      <c r="DN782" s="144">
        <v>1593</v>
      </c>
    </row>
    <row r="783" spans="1:118" x14ac:dyDescent="0.25">
      <c r="A783" s="81" t="s">
        <v>743</v>
      </c>
      <c r="B783" s="81" t="s">
        <v>744</v>
      </c>
      <c r="C783" s="81">
        <v>12</v>
      </c>
      <c r="D783" s="81" t="s">
        <v>436</v>
      </c>
      <c r="E783" s="81" t="s">
        <v>1706</v>
      </c>
      <c r="F783" s="81">
        <v>1133</v>
      </c>
      <c r="H783" s="81" t="s">
        <v>940</v>
      </c>
      <c r="I783" s="81" t="s">
        <v>941</v>
      </c>
      <c r="J783" s="81">
        <v>12</v>
      </c>
      <c r="K783" s="81" t="s">
        <v>529</v>
      </c>
      <c r="L783" s="81" t="s">
        <v>1725</v>
      </c>
      <c r="M783" s="81">
        <v>1219</v>
      </c>
      <c r="O783" s="81" t="s">
        <v>840</v>
      </c>
      <c r="P783" s="81" t="s">
        <v>841</v>
      </c>
      <c r="Q783" s="81">
        <v>1</v>
      </c>
      <c r="R783" s="81" t="s">
        <v>436</v>
      </c>
      <c r="S783" s="81" t="s">
        <v>1235</v>
      </c>
      <c r="T783" s="81">
        <v>1091</v>
      </c>
      <c r="V783" s="81" t="s">
        <v>873</v>
      </c>
      <c r="W783" s="81" t="s">
        <v>874</v>
      </c>
      <c r="X783" s="81">
        <v>6</v>
      </c>
      <c r="Y783" s="81" t="s">
        <v>529</v>
      </c>
      <c r="Z783" s="81" t="s">
        <v>1167</v>
      </c>
      <c r="AA783" s="81">
        <v>1031</v>
      </c>
      <c r="AC783" s="81" t="s">
        <v>891</v>
      </c>
      <c r="AD783" s="81" t="s">
        <v>892</v>
      </c>
      <c r="AE783" s="81">
        <v>12</v>
      </c>
      <c r="AF783" s="81" t="s">
        <v>436</v>
      </c>
      <c r="AG783" s="81" t="s">
        <v>1145</v>
      </c>
      <c r="AH783" s="81">
        <v>1274</v>
      </c>
      <c r="AJ783" s="81" t="s">
        <v>930</v>
      </c>
      <c r="AK783" s="81" t="s">
        <v>931</v>
      </c>
      <c r="AL783" s="81">
        <v>2</v>
      </c>
      <c r="AM783" s="81" t="s">
        <v>436</v>
      </c>
      <c r="AN783" s="81" t="s">
        <v>1123</v>
      </c>
      <c r="AO783" s="81">
        <v>1392</v>
      </c>
      <c r="AQ783" s="81" t="s">
        <v>745</v>
      </c>
      <c r="AR783" s="81" t="s">
        <v>746</v>
      </c>
      <c r="AS783" s="81">
        <v>12</v>
      </c>
      <c r="AT783" s="81" t="s">
        <v>436</v>
      </c>
      <c r="AU783" s="81" t="s">
        <v>1760</v>
      </c>
      <c r="AV783" s="81">
        <v>1307</v>
      </c>
      <c r="AX783" s="81" t="s">
        <v>867</v>
      </c>
      <c r="AY783" s="81" t="s">
        <v>868</v>
      </c>
      <c r="AZ783" s="81">
        <v>4</v>
      </c>
      <c r="BA783" s="81" t="s">
        <v>436</v>
      </c>
      <c r="BB783" s="81" t="s">
        <v>2108</v>
      </c>
      <c r="BC783" s="81">
        <v>1337</v>
      </c>
      <c r="BE783" s="81" t="s">
        <v>942</v>
      </c>
      <c r="BF783" s="81" t="s">
        <v>943</v>
      </c>
      <c r="BG783" s="81">
        <v>12</v>
      </c>
      <c r="BH783" s="81" t="s">
        <v>436</v>
      </c>
      <c r="BI783" s="81" t="s">
        <v>1123</v>
      </c>
      <c r="BJ783" s="81">
        <v>1392</v>
      </c>
      <c r="BL783" s="81" t="s">
        <v>768</v>
      </c>
      <c r="BM783" s="81" t="s">
        <v>769</v>
      </c>
      <c r="BN783" s="81">
        <v>4</v>
      </c>
      <c r="BO783" s="81" t="s">
        <v>436</v>
      </c>
      <c r="BP783" s="81" t="s">
        <v>1188</v>
      </c>
      <c r="BQ783" s="81">
        <v>1481</v>
      </c>
      <c r="BS783" s="81" t="s">
        <v>924</v>
      </c>
      <c r="BT783" s="81" t="s">
        <v>925</v>
      </c>
      <c r="BU783" s="81">
        <v>12</v>
      </c>
      <c r="BV783" s="81" t="s">
        <v>529</v>
      </c>
      <c r="BW783" s="81" t="s">
        <v>1139</v>
      </c>
      <c r="BX783" s="81">
        <v>1027</v>
      </c>
      <c r="BZ783" s="81" t="s">
        <v>864</v>
      </c>
      <c r="CA783" s="81" t="s">
        <v>865</v>
      </c>
      <c r="CB783" s="81">
        <v>6</v>
      </c>
      <c r="CC783" s="81" t="s">
        <v>529</v>
      </c>
      <c r="CD783" s="81" t="s">
        <v>1158</v>
      </c>
      <c r="CE783" s="81">
        <v>1378</v>
      </c>
      <c r="CG783" s="81" t="s">
        <v>743</v>
      </c>
      <c r="CH783" s="81" t="s">
        <v>744</v>
      </c>
      <c r="CI783" s="81">
        <v>12</v>
      </c>
      <c r="CJ783" s="81" t="s">
        <v>529</v>
      </c>
      <c r="CK783" s="81" t="s">
        <v>1819</v>
      </c>
      <c r="CL783" s="81">
        <v>1505</v>
      </c>
      <c r="CN783" s="81" t="s">
        <v>737</v>
      </c>
      <c r="CO783" s="81" t="s">
        <v>738</v>
      </c>
      <c r="CP783" s="81">
        <v>4</v>
      </c>
      <c r="CQ783" s="81" t="s">
        <v>437</v>
      </c>
      <c r="CR783" s="81" t="s">
        <v>1155</v>
      </c>
      <c r="CS783" s="81">
        <v>1506</v>
      </c>
      <c r="CU783" s="136" t="s">
        <v>810</v>
      </c>
      <c r="CV783" s="136" t="s">
        <v>811</v>
      </c>
      <c r="CW783" s="137">
        <v>4</v>
      </c>
      <c r="CX783" s="136" t="s">
        <v>529</v>
      </c>
      <c r="CY783" s="136" t="s">
        <v>1727</v>
      </c>
      <c r="CZ783" s="138">
        <v>1219</v>
      </c>
      <c r="DB783" s="136" t="s">
        <v>994</v>
      </c>
      <c r="DC783" s="136" t="s">
        <v>995</v>
      </c>
      <c r="DD783" s="137">
        <v>12</v>
      </c>
      <c r="DE783" s="136" t="s">
        <v>437</v>
      </c>
      <c r="DF783" s="136" t="s">
        <v>2367</v>
      </c>
      <c r="DG783" s="144">
        <v>1596</v>
      </c>
      <c r="DI783" s="136" t="s">
        <v>830</v>
      </c>
      <c r="DJ783" s="136" t="s">
        <v>831</v>
      </c>
      <c r="DK783" s="137">
        <v>40</v>
      </c>
      <c r="DL783" s="136" t="s">
        <v>529</v>
      </c>
      <c r="DM783" s="136" t="s">
        <v>1100</v>
      </c>
      <c r="DN783" s="144">
        <v>1027</v>
      </c>
    </row>
    <row r="784" spans="1:118" x14ac:dyDescent="0.25">
      <c r="A784" s="81" t="s">
        <v>852</v>
      </c>
      <c r="B784" s="81" t="s">
        <v>853</v>
      </c>
      <c r="C784" s="81">
        <v>12</v>
      </c>
      <c r="D784" s="81" t="s">
        <v>436</v>
      </c>
      <c r="E784" s="81" t="s">
        <v>1706</v>
      </c>
      <c r="F784" s="81">
        <v>1133</v>
      </c>
      <c r="H784" s="81" t="s">
        <v>1041</v>
      </c>
      <c r="I784" s="81" t="s">
        <v>1042</v>
      </c>
      <c r="J784" s="81">
        <v>12</v>
      </c>
      <c r="K784" s="81" t="s">
        <v>529</v>
      </c>
      <c r="L784" s="81" t="s">
        <v>1725</v>
      </c>
      <c r="M784" s="81">
        <v>1219</v>
      </c>
      <c r="O784" s="81" t="s">
        <v>895</v>
      </c>
      <c r="P784" s="81" t="s">
        <v>896</v>
      </c>
      <c r="Q784" s="81">
        <v>12</v>
      </c>
      <c r="R784" s="81" t="s">
        <v>436</v>
      </c>
      <c r="S784" s="81" t="s">
        <v>1235</v>
      </c>
      <c r="T784" s="81">
        <v>1091</v>
      </c>
      <c r="V784" s="81" t="s">
        <v>2319</v>
      </c>
      <c r="W784" s="81" t="s">
        <v>844</v>
      </c>
      <c r="X784" s="81">
        <v>2</v>
      </c>
      <c r="Y784" s="81" t="s">
        <v>529</v>
      </c>
      <c r="Z784" s="81" t="s">
        <v>1167</v>
      </c>
      <c r="AA784" s="81">
        <v>1031</v>
      </c>
      <c r="AC784" s="81" t="s">
        <v>802</v>
      </c>
      <c r="AD784" s="81" t="s">
        <v>803</v>
      </c>
      <c r="AE784" s="81">
        <v>2</v>
      </c>
      <c r="AF784" s="81" t="s">
        <v>437</v>
      </c>
      <c r="AG784" s="81" t="s">
        <v>1187</v>
      </c>
      <c r="AH784" s="81">
        <v>1003</v>
      </c>
      <c r="AJ784" s="81" t="s">
        <v>828</v>
      </c>
      <c r="AK784" s="81" t="s">
        <v>829</v>
      </c>
      <c r="AL784" s="81">
        <v>4</v>
      </c>
      <c r="AM784" s="81" t="s">
        <v>436</v>
      </c>
      <c r="AN784" s="81" t="s">
        <v>1123</v>
      </c>
      <c r="AO784" s="81">
        <v>1392</v>
      </c>
      <c r="AQ784" s="81" t="s">
        <v>869</v>
      </c>
      <c r="AR784" s="81" t="s">
        <v>870</v>
      </c>
      <c r="AS784" s="81">
        <v>12</v>
      </c>
      <c r="AT784" s="81" t="s">
        <v>436</v>
      </c>
      <c r="AU784" s="81" t="s">
        <v>1137</v>
      </c>
      <c r="AV784" s="81">
        <v>1160</v>
      </c>
      <c r="AX784" s="81" t="s">
        <v>867</v>
      </c>
      <c r="AY784" s="81" t="s">
        <v>868</v>
      </c>
      <c r="AZ784" s="81">
        <v>4</v>
      </c>
      <c r="BA784" s="81" t="s">
        <v>436</v>
      </c>
      <c r="BB784" s="81" t="s">
        <v>551</v>
      </c>
      <c r="BC784" s="81">
        <v>1518</v>
      </c>
      <c r="BE784" s="81" t="s">
        <v>755</v>
      </c>
      <c r="BF784" s="81" t="s">
        <v>756</v>
      </c>
      <c r="BG784" s="81">
        <v>12</v>
      </c>
      <c r="BH784" s="81" t="s">
        <v>529</v>
      </c>
      <c r="BI784" s="81" t="s">
        <v>2128</v>
      </c>
      <c r="BJ784" s="81">
        <v>1574</v>
      </c>
      <c r="BL784" s="81" t="s">
        <v>902</v>
      </c>
      <c r="BM784" s="81" t="s">
        <v>903</v>
      </c>
      <c r="BN784" s="81">
        <v>4</v>
      </c>
      <c r="BO784" s="81" t="s">
        <v>436</v>
      </c>
      <c r="BP784" s="81" t="s">
        <v>1148</v>
      </c>
      <c r="BQ784" s="81">
        <v>1091</v>
      </c>
      <c r="BS784" s="81" t="s">
        <v>852</v>
      </c>
      <c r="BT784" s="81" t="s">
        <v>853</v>
      </c>
      <c r="BU784" s="81">
        <v>12</v>
      </c>
      <c r="BV784" s="81" t="s">
        <v>436</v>
      </c>
      <c r="BW784" s="81" t="s">
        <v>1114</v>
      </c>
      <c r="BX784" s="81">
        <v>1011</v>
      </c>
      <c r="BZ784" s="81" t="s">
        <v>737</v>
      </c>
      <c r="CA784" s="81" t="s">
        <v>738</v>
      </c>
      <c r="CB784" s="81">
        <v>4</v>
      </c>
      <c r="CC784" s="81" t="s">
        <v>529</v>
      </c>
      <c r="CD784" s="81" t="s">
        <v>1158</v>
      </c>
      <c r="CE784" s="81">
        <v>1378</v>
      </c>
      <c r="CG784" s="81" t="s">
        <v>824</v>
      </c>
      <c r="CH784" s="81" t="s">
        <v>825</v>
      </c>
      <c r="CI784" s="81">
        <v>12</v>
      </c>
      <c r="CJ784" s="81" t="s">
        <v>529</v>
      </c>
      <c r="CK784" s="81" t="s">
        <v>1819</v>
      </c>
      <c r="CL784" s="81">
        <v>1505</v>
      </c>
      <c r="CN784" s="81" t="s">
        <v>2228</v>
      </c>
      <c r="CO784" s="81" t="s">
        <v>925</v>
      </c>
      <c r="CP784" s="81">
        <v>12</v>
      </c>
      <c r="CQ784" s="81" t="s">
        <v>529</v>
      </c>
      <c r="CR784" s="81" t="s">
        <v>1104</v>
      </c>
      <c r="CS784" s="81">
        <v>1037</v>
      </c>
      <c r="CU784" s="136" t="s">
        <v>2391</v>
      </c>
      <c r="CV784" s="136" t="s">
        <v>767</v>
      </c>
      <c r="CW784" s="137">
        <v>4</v>
      </c>
      <c r="CX784" s="136" t="s">
        <v>529</v>
      </c>
      <c r="CY784" s="136" t="s">
        <v>1172</v>
      </c>
      <c r="CZ784" s="138">
        <v>1472</v>
      </c>
      <c r="DB784" s="136" t="s">
        <v>798</v>
      </c>
      <c r="DC784" s="136" t="s">
        <v>799</v>
      </c>
      <c r="DD784" s="137">
        <v>12</v>
      </c>
      <c r="DE784" s="136" t="s">
        <v>529</v>
      </c>
      <c r="DF784" s="136" t="s">
        <v>1886</v>
      </c>
      <c r="DG784" s="144">
        <v>1089</v>
      </c>
      <c r="DI784" s="136" t="s">
        <v>830</v>
      </c>
      <c r="DJ784" s="136" t="s">
        <v>831</v>
      </c>
      <c r="DK784" s="137">
        <v>10</v>
      </c>
      <c r="DL784" s="136" t="s">
        <v>436</v>
      </c>
      <c r="DM784" s="136" t="s">
        <v>2406</v>
      </c>
      <c r="DN784" s="144">
        <v>1529</v>
      </c>
    </row>
    <row r="785" spans="1:118" x14ac:dyDescent="0.25">
      <c r="A785" s="81" t="s">
        <v>745</v>
      </c>
      <c r="B785" s="81" t="s">
        <v>746</v>
      </c>
      <c r="C785" s="81">
        <v>24</v>
      </c>
      <c r="D785" s="81" t="s">
        <v>436</v>
      </c>
      <c r="E785" s="81" t="s">
        <v>1706</v>
      </c>
      <c r="F785" s="81">
        <v>1133</v>
      </c>
      <c r="H785" s="81" t="s">
        <v>942</v>
      </c>
      <c r="I785" s="81" t="s">
        <v>943</v>
      </c>
      <c r="J785" s="81">
        <v>12</v>
      </c>
      <c r="K785" s="81" t="s">
        <v>529</v>
      </c>
      <c r="L785" s="81" t="s">
        <v>1725</v>
      </c>
      <c r="M785" s="81">
        <v>1219</v>
      </c>
      <c r="O785" s="81" t="s">
        <v>794</v>
      </c>
      <c r="P785" s="81" t="s">
        <v>795</v>
      </c>
      <c r="Q785" s="81">
        <v>2</v>
      </c>
      <c r="R785" s="81" t="s">
        <v>436</v>
      </c>
      <c r="S785" s="81" t="s">
        <v>1235</v>
      </c>
      <c r="T785" s="81">
        <v>1091</v>
      </c>
      <c r="V785" s="81" t="s">
        <v>858</v>
      </c>
      <c r="W785" s="81" t="s">
        <v>859</v>
      </c>
      <c r="X785" s="81">
        <v>2</v>
      </c>
      <c r="Y785" s="81" t="s">
        <v>529</v>
      </c>
      <c r="Z785" s="81" t="s">
        <v>1167</v>
      </c>
      <c r="AA785" s="81">
        <v>1031</v>
      </c>
      <c r="AC785" s="81" t="s">
        <v>891</v>
      </c>
      <c r="AD785" s="81" t="s">
        <v>892</v>
      </c>
      <c r="AE785" s="81">
        <v>12</v>
      </c>
      <c r="AF785" s="81" t="s">
        <v>436</v>
      </c>
      <c r="AG785" s="81" t="s">
        <v>1741</v>
      </c>
      <c r="AH785" s="81">
        <v>1118</v>
      </c>
      <c r="AJ785" s="81" t="s">
        <v>836</v>
      </c>
      <c r="AK785" s="81" t="s">
        <v>837</v>
      </c>
      <c r="AL785" s="81">
        <v>2</v>
      </c>
      <c r="AM785" s="81" t="s">
        <v>436</v>
      </c>
      <c r="AN785" s="81" t="s">
        <v>1109</v>
      </c>
      <c r="AO785" s="81">
        <v>1311</v>
      </c>
      <c r="AQ785" s="81" t="s">
        <v>862</v>
      </c>
      <c r="AR785" s="81" t="s">
        <v>863</v>
      </c>
      <c r="AS785" s="81">
        <v>4</v>
      </c>
      <c r="AT785" s="81" t="s">
        <v>436</v>
      </c>
      <c r="AU785" s="81" t="s">
        <v>1137</v>
      </c>
      <c r="AV785" s="81">
        <v>1160</v>
      </c>
      <c r="AX785" s="81" t="s">
        <v>867</v>
      </c>
      <c r="AY785" s="81" t="s">
        <v>868</v>
      </c>
      <c r="AZ785" s="81">
        <v>4</v>
      </c>
      <c r="BA785" s="81" t="s">
        <v>436</v>
      </c>
      <c r="BB785" s="81" t="s">
        <v>2073</v>
      </c>
      <c r="BC785" s="81">
        <v>1563</v>
      </c>
      <c r="BE785" s="81" t="s">
        <v>875</v>
      </c>
      <c r="BF785" s="81" t="s">
        <v>876</v>
      </c>
      <c r="BG785" s="81">
        <v>4</v>
      </c>
      <c r="BH785" s="81" t="s">
        <v>529</v>
      </c>
      <c r="BI785" s="81" t="s">
        <v>2128</v>
      </c>
      <c r="BJ785" s="81">
        <v>1574</v>
      </c>
      <c r="BL785" s="81" t="s">
        <v>770</v>
      </c>
      <c r="BM785" s="81" t="s">
        <v>771</v>
      </c>
      <c r="BN785" s="81">
        <v>4</v>
      </c>
      <c r="BO785" s="81" t="s">
        <v>436</v>
      </c>
      <c r="BP785" s="81" t="s">
        <v>1148</v>
      </c>
      <c r="BQ785" s="81">
        <v>1091</v>
      </c>
      <c r="BS785" s="81" t="s">
        <v>908</v>
      </c>
      <c r="BT785" s="81" t="s">
        <v>909</v>
      </c>
      <c r="BU785" s="81">
        <v>12</v>
      </c>
      <c r="BV785" s="81" t="s">
        <v>436</v>
      </c>
      <c r="BW785" s="81" t="s">
        <v>1114</v>
      </c>
      <c r="BX785" s="81">
        <v>1011</v>
      </c>
      <c r="BZ785" s="81" t="s">
        <v>729</v>
      </c>
      <c r="CA785" s="81" t="s">
        <v>730</v>
      </c>
      <c r="CB785" s="81">
        <v>4</v>
      </c>
      <c r="CC785" s="81" t="s">
        <v>529</v>
      </c>
      <c r="CD785" s="81" t="s">
        <v>1158</v>
      </c>
      <c r="CE785" s="81">
        <v>1378</v>
      </c>
      <c r="CG785" s="81" t="s">
        <v>854</v>
      </c>
      <c r="CH785" s="81" t="s">
        <v>855</v>
      </c>
      <c r="CI785" s="81">
        <v>2</v>
      </c>
      <c r="CJ785" s="81" t="s">
        <v>529</v>
      </c>
      <c r="CK785" s="81" t="s">
        <v>1819</v>
      </c>
      <c r="CL785" s="81">
        <v>1505</v>
      </c>
      <c r="CN785" s="81" t="s">
        <v>2264</v>
      </c>
      <c r="CO785" s="81" t="s">
        <v>896</v>
      </c>
      <c r="CP785" s="81">
        <v>24</v>
      </c>
      <c r="CQ785" s="81" t="s">
        <v>529</v>
      </c>
      <c r="CR785" s="81" t="s">
        <v>1104</v>
      </c>
      <c r="CS785" s="81">
        <v>1037</v>
      </c>
      <c r="CU785" s="136" t="s">
        <v>733</v>
      </c>
      <c r="CV785" s="136" t="s">
        <v>734</v>
      </c>
      <c r="CW785" s="137">
        <v>6</v>
      </c>
      <c r="CX785" s="136" t="s">
        <v>436</v>
      </c>
      <c r="CY785" s="136" t="s">
        <v>1110</v>
      </c>
      <c r="CZ785" s="138">
        <v>1253</v>
      </c>
      <c r="DB785" s="136" t="s">
        <v>798</v>
      </c>
      <c r="DC785" s="136" t="s">
        <v>799</v>
      </c>
      <c r="DD785" s="137">
        <v>12</v>
      </c>
      <c r="DE785" s="136" t="s">
        <v>529</v>
      </c>
      <c r="DF785" s="136" t="s">
        <v>2314</v>
      </c>
      <c r="DG785" s="144">
        <v>1031</v>
      </c>
      <c r="DI785" s="136" t="s">
        <v>849</v>
      </c>
      <c r="DJ785" s="136" t="s">
        <v>850</v>
      </c>
      <c r="DK785" s="137">
        <v>4</v>
      </c>
      <c r="DL785" s="136" t="s">
        <v>437</v>
      </c>
      <c r="DM785" s="136" t="s">
        <v>1180</v>
      </c>
      <c r="DN785" s="144">
        <v>1194</v>
      </c>
    </row>
    <row r="786" spans="1:118" x14ac:dyDescent="0.25">
      <c r="A786" s="81" t="s">
        <v>908</v>
      </c>
      <c r="B786" s="81" t="s">
        <v>909</v>
      </c>
      <c r="C786" s="81">
        <v>12</v>
      </c>
      <c r="D786" s="81" t="s">
        <v>436</v>
      </c>
      <c r="E786" s="81" t="s">
        <v>1706</v>
      </c>
      <c r="F786" s="81">
        <v>1133</v>
      </c>
      <c r="H786" s="81" t="s">
        <v>864</v>
      </c>
      <c r="I786" s="81" t="s">
        <v>865</v>
      </c>
      <c r="J786" s="81">
        <v>8</v>
      </c>
      <c r="K786" s="81" t="s">
        <v>529</v>
      </c>
      <c r="L786" s="81" t="s">
        <v>1725</v>
      </c>
      <c r="M786" s="81">
        <v>1219</v>
      </c>
      <c r="O786" s="81" t="s">
        <v>862</v>
      </c>
      <c r="P786" s="81" t="s">
        <v>863</v>
      </c>
      <c r="Q786" s="81">
        <v>4</v>
      </c>
      <c r="R786" s="81" t="s">
        <v>436</v>
      </c>
      <c r="S786" s="81" t="s">
        <v>1235</v>
      </c>
      <c r="T786" s="81">
        <v>1091</v>
      </c>
      <c r="V786" s="81" t="s">
        <v>2269</v>
      </c>
      <c r="W786" s="81" t="s">
        <v>767</v>
      </c>
      <c r="X786" s="81">
        <v>4</v>
      </c>
      <c r="Y786" s="81" t="s">
        <v>529</v>
      </c>
      <c r="Z786" s="81" t="s">
        <v>1167</v>
      </c>
      <c r="AA786" s="81">
        <v>1031</v>
      </c>
      <c r="AC786" s="81" t="s">
        <v>880</v>
      </c>
      <c r="AD786" s="81" t="s">
        <v>881</v>
      </c>
      <c r="AE786" s="81">
        <v>4</v>
      </c>
      <c r="AF786" s="81" t="s">
        <v>529</v>
      </c>
      <c r="AG786" s="81" t="s">
        <v>1681</v>
      </c>
      <c r="AH786" s="81">
        <v>1327</v>
      </c>
      <c r="AJ786" s="81" t="s">
        <v>932</v>
      </c>
      <c r="AK786" s="81" t="s">
        <v>933</v>
      </c>
      <c r="AL786" s="81">
        <v>6</v>
      </c>
      <c r="AM786" s="81" t="s">
        <v>529</v>
      </c>
      <c r="AN786" s="81" t="s">
        <v>1104</v>
      </c>
      <c r="AO786" s="81">
        <v>1037</v>
      </c>
      <c r="AQ786" s="81" t="s">
        <v>954</v>
      </c>
      <c r="AR786" s="81" t="s">
        <v>955</v>
      </c>
      <c r="AS786" s="81">
        <v>4</v>
      </c>
      <c r="AT786" s="81" t="s">
        <v>436</v>
      </c>
      <c r="AU786" s="81" t="s">
        <v>1137</v>
      </c>
      <c r="AV786" s="81">
        <v>1160</v>
      </c>
      <c r="AX786" s="81" t="s">
        <v>867</v>
      </c>
      <c r="AY786" s="81" t="s">
        <v>868</v>
      </c>
      <c r="AZ786" s="81">
        <v>6</v>
      </c>
      <c r="BA786" s="81" t="s">
        <v>529</v>
      </c>
      <c r="BB786" s="81" t="s">
        <v>1131</v>
      </c>
      <c r="BC786" s="81">
        <v>1509</v>
      </c>
      <c r="BE786" s="81" t="s">
        <v>2269</v>
      </c>
      <c r="BF786" s="81" t="s">
        <v>767</v>
      </c>
      <c r="BG786" s="81">
        <v>4</v>
      </c>
      <c r="BH786" s="81" t="s">
        <v>529</v>
      </c>
      <c r="BI786" s="81" t="s">
        <v>2128</v>
      </c>
      <c r="BJ786" s="81">
        <v>1574</v>
      </c>
      <c r="BL786" s="81" t="s">
        <v>772</v>
      </c>
      <c r="BM786" s="81" t="s">
        <v>773</v>
      </c>
      <c r="BN786" s="81">
        <v>4</v>
      </c>
      <c r="BO786" s="81" t="s">
        <v>529</v>
      </c>
      <c r="BP786" s="81" t="s">
        <v>1807</v>
      </c>
      <c r="BQ786" s="81">
        <v>1510</v>
      </c>
      <c r="BS786" s="81" t="s">
        <v>852</v>
      </c>
      <c r="BT786" s="81" t="s">
        <v>853</v>
      </c>
      <c r="BU786" s="81">
        <v>12</v>
      </c>
      <c r="BV786" s="81" t="s">
        <v>436</v>
      </c>
      <c r="BW786" s="81" t="s">
        <v>566</v>
      </c>
      <c r="BX786" s="81">
        <v>1535</v>
      </c>
      <c r="BZ786" s="81" t="s">
        <v>2323</v>
      </c>
      <c r="CA786" s="81" t="s">
        <v>851</v>
      </c>
      <c r="CB786" s="81">
        <v>2</v>
      </c>
      <c r="CC786" s="81" t="s">
        <v>529</v>
      </c>
      <c r="CD786" s="81" t="s">
        <v>1158</v>
      </c>
      <c r="CE786" s="81">
        <v>1378</v>
      </c>
      <c r="CG786" s="81" t="s">
        <v>816</v>
      </c>
      <c r="CH786" s="81" t="s">
        <v>817</v>
      </c>
      <c r="CI786" s="81">
        <v>6</v>
      </c>
      <c r="CJ786" s="81" t="s">
        <v>529</v>
      </c>
      <c r="CK786" s="81" t="s">
        <v>2219</v>
      </c>
      <c r="CL786" s="81">
        <v>1394</v>
      </c>
      <c r="CN786" s="81" t="s">
        <v>988</v>
      </c>
      <c r="CO786" s="81" t="s">
        <v>750</v>
      </c>
      <c r="CP786" s="81">
        <v>12</v>
      </c>
      <c r="CQ786" s="81" t="s">
        <v>529</v>
      </c>
      <c r="CR786" s="81" t="s">
        <v>1104</v>
      </c>
      <c r="CS786" s="81">
        <v>1037</v>
      </c>
      <c r="CU786" s="136" t="s">
        <v>768</v>
      </c>
      <c r="CV786" s="136" t="s">
        <v>769</v>
      </c>
      <c r="CW786" s="137">
        <v>6</v>
      </c>
      <c r="CX786" s="136" t="s">
        <v>529</v>
      </c>
      <c r="CY786" s="136" t="s">
        <v>1170</v>
      </c>
      <c r="CZ786" s="138">
        <v>1069</v>
      </c>
      <c r="DB786" s="136" t="s">
        <v>798</v>
      </c>
      <c r="DC786" s="136" t="s">
        <v>799</v>
      </c>
      <c r="DD786" s="137">
        <v>12</v>
      </c>
      <c r="DE786" s="136" t="s">
        <v>436</v>
      </c>
      <c r="DF786" s="136" t="s">
        <v>2409</v>
      </c>
      <c r="DG786" s="144">
        <v>1013</v>
      </c>
      <c r="DI786" s="136" t="s">
        <v>849</v>
      </c>
      <c r="DJ786" s="136" t="s">
        <v>850</v>
      </c>
      <c r="DK786" s="137">
        <v>30</v>
      </c>
      <c r="DL786" s="136" t="s">
        <v>436</v>
      </c>
      <c r="DM786" s="136" t="s">
        <v>2406</v>
      </c>
      <c r="DN786" s="144">
        <v>1529</v>
      </c>
    </row>
    <row r="787" spans="1:118" x14ac:dyDescent="0.25">
      <c r="A787" s="81" t="s">
        <v>1041</v>
      </c>
      <c r="B787" s="81" t="s">
        <v>1935</v>
      </c>
      <c r="C787" s="81">
        <v>12</v>
      </c>
      <c r="D787" s="81" t="s">
        <v>529</v>
      </c>
      <c r="E787" s="81" t="s">
        <v>1882</v>
      </c>
      <c r="F787" s="81">
        <v>1125</v>
      </c>
      <c r="H787" s="81" t="s">
        <v>745</v>
      </c>
      <c r="I787" s="81" t="s">
        <v>746</v>
      </c>
      <c r="J787" s="81">
        <v>24</v>
      </c>
      <c r="K787" s="81" t="s">
        <v>529</v>
      </c>
      <c r="L787" s="81" t="s">
        <v>1725</v>
      </c>
      <c r="M787" s="81">
        <v>1219</v>
      </c>
      <c r="O787" s="81" t="s">
        <v>729</v>
      </c>
      <c r="P787" s="81" t="s">
        <v>730</v>
      </c>
      <c r="Q787" s="81">
        <v>1</v>
      </c>
      <c r="R787" s="81" t="s">
        <v>1843</v>
      </c>
      <c r="S787" s="81" t="s">
        <v>1124</v>
      </c>
      <c r="T787" s="81">
        <v>1013</v>
      </c>
      <c r="V787" s="81" t="s">
        <v>826</v>
      </c>
      <c r="W787" s="81" t="s">
        <v>827</v>
      </c>
      <c r="X787" s="81">
        <v>30</v>
      </c>
      <c r="Y787" s="81" t="s">
        <v>529</v>
      </c>
      <c r="Z787" s="81" t="s">
        <v>1167</v>
      </c>
      <c r="AA787" s="81">
        <v>1031</v>
      </c>
      <c r="AC787" s="81" t="s">
        <v>891</v>
      </c>
      <c r="AD787" s="81" t="s">
        <v>892</v>
      </c>
      <c r="AE787" s="81">
        <v>12</v>
      </c>
      <c r="AF787" s="81" t="s">
        <v>436</v>
      </c>
      <c r="AG787" s="81" t="s">
        <v>1113</v>
      </c>
      <c r="AH787" s="81">
        <v>1118</v>
      </c>
      <c r="AJ787" s="81" t="s">
        <v>849</v>
      </c>
      <c r="AK787" s="81" t="s">
        <v>850</v>
      </c>
      <c r="AL787" s="81">
        <v>10</v>
      </c>
      <c r="AM787" s="81" t="s">
        <v>529</v>
      </c>
      <c r="AN787" s="81" t="s">
        <v>1104</v>
      </c>
      <c r="AO787" s="81">
        <v>1037</v>
      </c>
      <c r="AQ787" s="81" t="s">
        <v>887</v>
      </c>
      <c r="AR787" s="81" t="s">
        <v>888</v>
      </c>
      <c r="AS787" s="81">
        <v>4</v>
      </c>
      <c r="AT787" s="81" t="s">
        <v>436</v>
      </c>
      <c r="AU787" s="81" t="s">
        <v>1137</v>
      </c>
      <c r="AV787" s="81">
        <v>1160</v>
      </c>
      <c r="AX787" s="81" t="s">
        <v>867</v>
      </c>
      <c r="AY787" s="81" t="s">
        <v>868</v>
      </c>
      <c r="AZ787" s="81">
        <v>12</v>
      </c>
      <c r="BA787" s="81" t="s">
        <v>436</v>
      </c>
      <c r="BB787" s="81" t="s">
        <v>1124</v>
      </c>
      <c r="BC787" s="81">
        <v>1013</v>
      </c>
      <c r="BE787" s="81" t="s">
        <v>864</v>
      </c>
      <c r="BF787" s="81" t="s">
        <v>865</v>
      </c>
      <c r="BG787" s="81">
        <v>4</v>
      </c>
      <c r="BH787" s="81" t="s">
        <v>529</v>
      </c>
      <c r="BI787" s="81" t="s">
        <v>2128</v>
      </c>
      <c r="BJ787" s="81">
        <v>1574</v>
      </c>
      <c r="BL787" s="81" t="s">
        <v>948</v>
      </c>
      <c r="BM787" s="81" t="s">
        <v>949</v>
      </c>
      <c r="BN787" s="81">
        <v>4</v>
      </c>
      <c r="BO787" s="81" t="s">
        <v>529</v>
      </c>
      <c r="BP787" s="81" t="s">
        <v>1807</v>
      </c>
      <c r="BQ787" s="81">
        <v>1510</v>
      </c>
      <c r="BS787" s="81" t="s">
        <v>895</v>
      </c>
      <c r="BT787" s="81" t="s">
        <v>896</v>
      </c>
      <c r="BU787" s="81">
        <v>12</v>
      </c>
      <c r="BV787" s="81" t="s">
        <v>436</v>
      </c>
      <c r="BW787" s="81" t="s">
        <v>566</v>
      </c>
      <c r="BX787" s="81">
        <v>1535</v>
      </c>
      <c r="BZ787" s="81" t="s">
        <v>2319</v>
      </c>
      <c r="CA787" s="81" t="s">
        <v>844</v>
      </c>
      <c r="CB787" s="81">
        <v>2</v>
      </c>
      <c r="CC787" s="81" t="s">
        <v>529</v>
      </c>
      <c r="CD787" s="81" t="s">
        <v>1158</v>
      </c>
      <c r="CE787" s="81">
        <v>1378</v>
      </c>
      <c r="CG787" s="81" t="s">
        <v>832</v>
      </c>
      <c r="CH787" s="81" t="s">
        <v>833</v>
      </c>
      <c r="CI787" s="81">
        <v>4</v>
      </c>
      <c r="CJ787" s="81" t="s">
        <v>529</v>
      </c>
      <c r="CK787" s="81" t="s">
        <v>2219</v>
      </c>
      <c r="CL787" s="81">
        <v>1394</v>
      </c>
      <c r="CN787" s="81" t="s">
        <v>986</v>
      </c>
      <c r="CO787" s="81" t="s">
        <v>987</v>
      </c>
      <c r="CP787" s="81">
        <v>72</v>
      </c>
      <c r="CQ787" s="81" t="s">
        <v>529</v>
      </c>
      <c r="CR787" s="81" t="s">
        <v>2309</v>
      </c>
      <c r="CS787" s="81">
        <v>1001</v>
      </c>
      <c r="CU787" s="136" t="s">
        <v>832</v>
      </c>
      <c r="CV787" s="136" t="s">
        <v>833</v>
      </c>
      <c r="CW787" s="137">
        <v>2</v>
      </c>
      <c r="CX787" s="136" t="s">
        <v>529</v>
      </c>
      <c r="CY787" s="136" t="s">
        <v>1172</v>
      </c>
      <c r="CZ787" s="138">
        <v>1472</v>
      </c>
      <c r="DB787" s="136" t="s">
        <v>778</v>
      </c>
      <c r="DC787" s="136" t="s">
        <v>779</v>
      </c>
      <c r="DD787" s="137">
        <v>12</v>
      </c>
      <c r="DE787" s="136" t="s">
        <v>529</v>
      </c>
      <c r="DF787" s="136" t="s">
        <v>1199</v>
      </c>
      <c r="DG787" s="144">
        <v>1001</v>
      </c>
      <c r="DI787" s="136" t="s">
        <v>849</v>
      </c>
      <c r="DJ787" s="136" t="s">
        <v>850</v>
      </c>
      <c r="DK787" s="137">
        <v>6</v>
      </c>
      <c r="DL787" s="136" t="s">
        <v>529</v>
      </c>
      <c r="DM787" s="136" t="s">
        <v>1169</v>
      </c>
      <c r="DN787" s="144">
        <v>1440</v>
      </c>
    </row>
    <row r="788" spans="1:118" x14ac:dyDescent="0.25">
      <c r="A788" s="81" t="s">
        <v>864</v>
      </c>
      <c r="B788" s="81" t="s">
        <v>865</v>
      </c>
      <c r="C788" s="81">
        <v>6</v>
      </c>
      <c r="D788" s="81" t="s">
        <v>529</v>
      </c>
      <c r="E788" s="81" t="s">
        <v>1882</v>
      </c>
      <c r="F788" s="81">
        <v>1125</v>
      </c>
      <c r="H788" s="81" t="s">
        <v>733</v>
      </c>
      <c r="I788" s="81" t="s">
        <v>734</v>
      </c>
      <c r="J788" s="81">
        <v>6</v>
      </c>
      <c r="K788" s="81" t="s">
        <v>529</v>
      </c>
      <c r="L788" s="81" t="s">
        <v>1725</v>
      </c>
      <c r="M788" s="81">
        <v>1219</v>
      </c>
      <c r="O788" s="81" t="s">
        <v>891</v>
      </c>
      <c r="P788" s="81" t="s">
        <v>892</v>
      </c>
      <c r="Q788" s="81">
        <v>12</v>
      </c>
      <c r="R788" s="81" t="s">
        <v>437</v>
      </c>
      <c r="S788" s="81" t="s">
        <v>1176</v>
      </c>
      <c r="T788" s="81">
        <v>1097</v>
      </c>
      <c r="V788" s="81" t="s">
        <v>816</v>
      </c>
      <c r="W788" s="81" t="s">
        <v>817</v>
      </c>
      <c r="X788" s="81">
        <v>18</v>
      </c>
      <c r="Y788" s="81" t="s">
        <v>529</v>
      </c>
      <c r="Z788" s="81" t="s">
        <v>1167</v>
      </c>
      <c r="AA788" s="81">
        <v>1031</v>
      </c>
      <c r="AC788" s="81" t="s">
        <v>785</v>
      </c>
      <c r="AD788" s="81" t="s">
        <v>786</v>
      </c>
      <c r="AE788" s="81">
        <v>12</v>
      </c>
      <c r="AF788" s="81" t="s">
        <v>437</v>
      </c>
      <c r="AG788" s="81" t="s">
        <v>1187</v>
      </c>
      <c r="AH788" s="81">
        <v>1003</v>
      </c>
      <c r="AJ788" s="81" t="s">
        <v>743</v>
      </c>
      <c r="AK788" s="81" t="s">
        <v>744</v>
      </c>
      <c r="AL788" s="81">
        <v>12</v>
      </c>
      <c r="AM788" s="81" t="s">
        <v>529</v>
      </c>
      <c r="AN788" s="81" t="s">
        <v>1104</v>
      </c>
      <c r="AO788" s="81">
        <v>1037</v>
      </c>
      <c r="AQ788" s="81" t="s">
        <v>906</v>
      </c>
      <c r="AR788" s="81" t="s">
        <v>907</v>
      </c>
      <c r="AS788" s="81">
        <v>4</v>
      </c>
      <c r="AT788" s="81" t="s">
        <v>436</v>
      </c>
      <c r="AU788" s="81" t="s">
        <v>1137</v>
      </c>
      <c r="AV788" s="81">
        <v>1160</v>
      </c>
      <c r="AX788" s="81" t="s">
        <v>867</v>
      </c>
      <c r="AY788" s="81" t="s">
        <v>868</v>
      </c>
      <c r="AZ788" s="81">
        <v>6</v>
      </c>
      <c r="BA788" s="81" t="s">
        <v>529</v>
      </c>
      <c r="BB788" s="81" t="s">
        <v>1169</v>
      </c>
      <c r="BC788" s="81">
        <v>1440</v>
      </c>
      <c r="BE788" s="81" t="s">
        <v>765</v>
      </c>
      <c r="BF788" s="81" t="s">
        <v>766</v>
      </c>
      <c r="BG788" s="81">
        <v>2</v>
      </c>
      <c r="BH788" s="81" t="s">
        <v>529</v>
      </c>
      <c r="BI788" s="81" t="s">
        <v>1117</v>
      </c>
      <c r="BJ788" s="81">
        <v>1544</v>
      </c>
      <c r="BL788" s="81" t="s">
        <v>830</v>
      </c>
      <c r="BM788" s="81" t="s">
        <v>831</v>
      </c>
      <c r="BN788" s="81">
        <v>4</v>
      </c>
      <c r="BO788" s="81" t="s">
        <v>437</v>
      </c>
      <c r="BP788" s="81" t="s">
        <v>1729</v>
      </c>
      <c r="BQ788" s="81">
        <v>1191</v>
      </c>
      <c r="BS788" s="81" t="s">
        <v>940</v>
      </c>
      <c r="BT788" s="81" t="s">
        <v>941</v>
      </c>
      <c r="BU788" s="81">
        <v>12</v>
      </c>
      <c r="BV788" s="81" t="s">
        <v>529</v>
      </c>
      <c r="BW788" s="81" t="s">
        <v>1100</v>
      </c>
      <c r="BX788" s="81">
        <v>1027</v>
      </c>
      <c r="BZ788" s="81" t="s">
        <v>856</v>
      </c>
      <c r="CA788" s="81" t="s">
        <v>857</v>
      </c>
      <c r="CB788" s="81">
        <v>2</v>
      </c>
      <c r="CC788" s="81" t="s">
        <v>529</v>
      </c>
      <c r="CD788" s="81" t="s">
        <v>1158</v>
      </c>
      <c r="CE788" s="81">
        <v>1378</v>
      </c>
      <c r="CG788" s="81" t="s">
        <v>745</v>
      </c>
      <c r="CH788" s="81" t="s">
        <v>746</v>
      </c>
      <c r="CI788" s="81">
        <v>12</v>
      </c>
      <c r="CJ788" s="81" t="s">
        <v>529</v>
      </c>
      <c r="CK788" s="81" t="s">
        <v>2219</v>
      </c>
      <c r="CL788" s="81">
        <v>1394</v>
      </c>
      <c r="CN788" s="81" t="s">
        <v>2226</v>
      </c>
      <c r="CO788" s="81" t="s">
        <v>947</v>
      </c>
      <c r="CP788" s="81">
        <v>12</v>
      </c>
      <c r="CQ788" s="81" t="s">
        <v>529</v>
      </c>
      <c r="CR788" s="81" t="s">
        <v>2314</v>
      </c>
      <c r="CS788" s="81">
        <v>1031</v>
      </c>
      <c r="CU788" s="136" t="s">
        <v>862</v>
      </c>
      <c r="CV788" s="136" t="s">
        <v>863</v>
      </c>
      <c r="CW788" s="137">
        <v>8</v>
      </c>
      <c r="CX788" s="136" t="s">
        <v>437</v>
      </c>
      <c r="CY788" s="136" t="s">
        <v>1094</v>
      </c>
      <c r="CZ788" s="138">
        <v>1097</v>
      </c>
      <c r="DB788" s="136" t="s">
        <v>778</v>
      </c>
      <c r="DC788" s="136" t="s">
        <v>779</v>
      </c>
      <c r="DD788" s="137">
        <v>6</v>
      </c>
      <c r="DE788" s="136" t="s">
        <v>436</v>
      </c>
      <c r="DF788" s="136" t="s">
        <v>2063</v>
      </c>
      <c r="DG788" s="144">
        <v>1197</v>
      </c>
      <c r="DI788" s="136" t="s">
        <v>849</v>
      </c>
      <c r="DJ788" s="136" t="s">
        <v>850</v>
      </c>
      <c r="DK788" s="137">
        <v>8</v>
      </c>
      <c r="DL788" s="136" t="s">
        <v>529</v>
      </c>
      <c r="DM788" s="136" t="s">
        <v>1756</v>
      </c>
      <c r="DN788" s="144">
        <v>1037</v>
      </c>
    </row>
    <row r="789" spans="1:118" x14ac:dyDescent="0.25">
      <c r="A789" s="81" t="s">
        <v>852</v>
      </c>
      <c r="B789" s="81" t="s">
        <v>853</v>
      </c>
      <c r="C789" s="81">
        <v>12</v>
      </c>
      <c r="D789" s="81" t="s">
        <v>529</v>
      </c>
      <c r="E789" s="81" t="s">
        <v>1882</v>
      </c>
      <c r="F789" s="81">
        <v>1125</v>
      </c>
      <c r="H789" s="81" t="s">
        <v>948</v>
      </c>
      <c r="I789" s="81" t="s">
        <v>985</v>
      </c>
      <c r="J789" s="81">
        <v>8</v>
      </c>
      <c r="K789" s="81" t="s">
        <v>529</v>
      </c>
      <c r="L789" s="81" t="s">
        <v>1725</v>
      </c>
      <c r="M789" s="81">
        <v>1219</v>
      </c>
      <c r="O789" s="81" t="s">
        <v>891</v>
      </c>
      <c r="P789" s="81" t="s">
        <v>892</v>
      </c>
      <c r="Q789" s="81">
        <v>12</v>
      </c>
      <c r="R789" s="81" t="s">
        <v>436</v>
      </c>
      <c r="S789" s="81" t="s">
        <v>1114</v>
      </c>
      <c r="T789" s="81">
        <v>1011</v>
      </c>
      <c r="V789" s="81" t="s">
        <v>733</v>
      </c>
      <c r="W789" s="81" t="s">
        <v>734</v>
      </c>
      <c r="X789" s="81">
        <v>10</v>
      </c>
      <c r="Y789" s="81" t="s">
        <v>529</v>
      </c>
      <c r="Z789" s="81" t="s">
        <v>1128</v>
      </c>
      <c r="AA789" s="81">
        <v>1031</v>
      </c>
      <c r="AC789" s="81" t="s">
        <v>836</v>
      </c>
      <c r="AD789" s="81" t="s">
        <v>837</v>
      </c>
      <c r="AE789" s="81">
        <v>6</v>
      </c>
      <c r="AF789" s="81" t="s">
        <v>529</v>
      </c>
      <c r="AG789" s="81" t="s">
        <v>1157</v>
      </c>
      <c r="AH789" s="81">
        <v>1399</v>
      </c>
      <c r="AJ789" s="81" t="s">
        <v>830</v>
      </c>
      <c r="AK789" s="81" t="s">
        <v>831</v>
      </c>
      <c r="AL789" s="81">
        <v>40</v>
      </c>
      <c r="AM789" s="81" t="s">
        <v>436</v>
      </c>
      <c r="AN789" s="81" t="s">
        <v>1106</v>
      </c>
      <c r="AO789" s="81">
        <v>1295</v>
      </c>
      <c r="AQ789" s="81" t="s">
        <v>816</v>
      </c>
      <c r="AR789" s="81" t="s">
        <v>817</v>
      </c>
      <c r="AS789" s="81">
        <v>4</v>
      </c>
      <c r="AT789" s="81" t="s">
        <v>436</v>
      </c>
      <c r="AU789" s="81" t="s">
        <v>1137</v>
      </c>
      <c r="AV789" s="81">
        <v>1160</v>
      </c>
      <c r="AX789" s="81" t="s">
        <v>867</v>
      </c>
      <c r="AY789" s="81" t="s">
        <v>868</v>
      </c>
      <c r="AZ789" s="81">
        <v>60</v>
      </c>
      <c r="BA789" s="81" t="s">
        <v>1173</v>
      </c>
      <c r="BB789" s="81" t="s">
        <v>1174</v>
      </c>
      <c r="BC789" s="81">
        <v>0</v>
      </c>
      <c r="BE789" s="81" t="s">
        <v>772</v>
      </c>
      <c r="BF789" s="81" t="s">
        <v>773</v>
      </c>
      <c r="BG789" s="81">
        <v>2</v>
      </c>
      <c r="BH789" s="81" t="s">
        <v>529</v>
      </c>
      <c r="BI789" s="81" t="s">
        <v>1117</v>
      </c>
      <c r="BJ789" s="81">
        <v>1544</v>
      </c>
      <c r="BL789" s="81" t="s">
        <v>770</v>
      </c>
      <c r="BM789" s="81" t="s">
        <v>771</v>
      </c>
      <c r="BN789" s="81">
        <v>4</v>
      </c>
      <c r="BO789" s="81" t="s">
        <v>436</v>
      </c>
      <c r="BP789" s="81" t="s">
        <v>1134</v>
      </c>
      <c r="BQ789" s="81">
        <v>1102</v>
      </c>
      <c r="BS789" s="81" t="s">
        <v>2230</v>
      </c>
      <c r="BT789" s="81" t="s">
        <v>866</v>
      </c>
      <c r="BU789" s="81">
        <v>18</v>
      </c>
      <c r="BV789" s="81" t="s">
        <v>529</v>
      </c>
      <c r="BW789" s="81" t="s">
        <v>1100</v>
      </c>
      <c r="BX789" s="81">
        <v>1027</v>
      </c>
      <c r="BZ789" s="81" t="s">
        <v>836</v>
      </c>
      <c r="CA789" s="81" t="s">
        <v>837</v>
      </c>
      <c r="CB789" s="81">
        <v>2</v>
      </c>
      <c r="CC789" s="81" t="s">
        <v>529</v>
      </c>
      <c r="CD789" s="81" t="s">
        <v>1158</v>
      </c>
      <c r="CE789" s="81">
        <v>1378</v>
      </c>
      <c r="CG789" s="81" t="s">
        <v>928</v>
      </c>
      <c r="CH789" s="81" t="s">
        <v>929</v>
      </c>
      <c r="CI789" s="81">
        <v>2</v>
      </c>
      <c r="CJ789" s="81" t="s">
        <v>436</v>
      </c>
      <c r="CK789" s="81" t="s">
        <v>1148</v>
      </c>
      <c r="CL789" s="81">
        <v>1091</v>
      </c>
      <c r="CN789" s="81" t="s">
        <v>747</v>
      </c>
      <c r="CO789" s="81" t="s">
        <v>748</v>
      </c>
      <c r="CP789" s="81">
        <v>12</v>
      </c>
      <c r="CQ789" s="81" t="s">
        <v>529</v>
      </c>
      <c r="CR789" s="81" t="s">
        <v>2314</v>
      </c>
      <c r="CS789" s="81">
        <v>1031</v>
      </c>
      <c r="CU789" s="136" t="s">
        <v>2260</v>
      </c>
      <c r="CV789" s="136" t="s">
        <v>2304</v>
      </c>
      <c r="CW789" s="137">
        <v>6</v>
      </c>
      <c r="CX789" s="136" t="s">
        <v>529</v>
      </c>
      <c r="CY789" s="136" t="s">
        <v>2314</v>
      </c>
      <c r="CZ789" s="138">
        <v>1031</v>
      </c>
      <c r="DB789" s="136" t="s">
        <v>778</v>
      </c>
      <c r="DC789" s="136" t="s">
        <v>779</v>
      </c>
      <c r="DD789" s="137">
        <v>6</v>
      </c>
      <c r="DE789" s="136" t="s">
        <v>529</v>
      </c>
      <c r="DF789" s="136" t="s">
        <v>1819</v>
      </c>
      <c r="DG789" s="144">
        <v>1505</v>
      </c>
      <c r="DI789" s="136" t="s">
        <v>849</v>
      </c>
      <c r="DJ789" s="136" t="s">
        <v>850</v>
      </c>
      <c r="DK789" s="137">
        <v>56</v>
      </c>
      <c r="DL789" s="136" t="s">
        <v>2152</v>
      </c>
      <c r="DM789" s="136" t="s">
        <v>2364</v>
      </c>
      <c r="DN789" s="144">
        <v>1593</v>
      </c>
    </row>
    <row r="790" spans="1:118" x14ac:dyDescent="0.25">
      <c r="A790" s="81" t="s">
        <v>745</v>
      </c>
      <c r="B790" s="81" t="s">
        <v>746</v>
      </c>
      <c r="C790" s="81">
        <v>12</v>
      </c>
      <c r="D790" s="81" t="s">
        <v>529</v>
      </c>
      <c r="E790" s="81" t="s">
        <v>1882</v>
      </c>
      <c r="F790" s="81">
        <v>1125</v>
      </c>
      <c r="H790" s="81" t="s">
        <v>729</v>
      </c>
      <c r="I790" s="81" t="s">
        <v>730</v>
      </c>
      <c r="J790" s="81">
        <v>4</v>
      </c>
      <c r="K790" s="81" t="s">
        <v>529</v>
      </c>
      <c r="L790" s="81" t="s">
        <v>1725</v>
      </c>
      <c r="M790" s="81">
        <v>1219</v>
      </c>
      <c r="O790" s="81" t="s">
        <v>820</v>
      </c>
      <c r="P790" s="81" t="s">
        <v>821</v>
      </c>
      <c r="Q790" s="81">
        <v>4</v>
      </c>
      <c r="R790" s="81" t="s">
        <v>436</v>
      </c>
      <c r="S790" s="81" t="s">
        <v>1114</v>
      </c>
      <c r="T790" s="81">
        <v>1011</v>
      </c>
      <c r="V790" s="81" t="s">
        <v>733</v>
      </c>
      <c r="W790" s="81" t="s">
        <v>734</v>
      </c>
      <c r="X790" s="81">
        <v>10</v>
      </c>
      <c r="Y790" s="81" t="s">
        <v>529</v>
      </c>
      <c r="Z790" s="81" t="s">
        <v>1167</v>
      </c>
      <c r="AA790" s="81">
        <v>1031</v>
      </c>
      <c r="AC790" s="81" t="s">
        <v>891</v>
      </c>
      <c r="AD790" s="81" t="s">
        <v>892</v>
      </c>
      <c r="AE790" s="81">
        <v>12</v>
      </c>
      <c r="AF790" s="81" t="s">
        <v>437</v>
      </c>
      <c r="AG790" s="81" t="s">
        <v>1743</v>
      </c>
      <c r="AH790" s="81">
        <v>1476</v>
      </c>
      <c r="AJ790" s="81" t="s">
        <v>753</v>
      </c>
      <c r="AK790" s="81" t="s">
        <v>754</v>
      </c>
      <c r="AL790" s="81">
        <v>12</v>
      </c>
      <c r="AM790" s="81" t="s">
        <v>436</v>
      </c>
      <c r="AN790" s="81" t="s">
        <v>1151</v>
      </c>
      <c r="AO790" s="81">
        <v>1047</v>
      </c>
      <c r="AQ790" s="81" t="s">
        <v>864</v>
      </c>
      <c r="AR790" s="81" t="s">
        <v>865</v>
      </c>
      <c r="AS790" s="81">
        <v>4</v>
      </c>
      <c r="AT790" s="81" t="s">
        <v>436</v>
      </c>
      <c r="AU790" s="81" t="s">
        <v>1137</v>
      </c>
      <c r="AV790" s="81">
        <v>1160</v>
      </c>
      <c r="AX790" s="81" t="s">
        <v>2075</v>
      </c>
      <c r="AY790" s="81" t="s">
        <v>1351</v>
      </c>
      <c r="AZ790" s="81">
        <v>12</v>
      </c>
      <c r="BA790" s="81" t="s">
        <v>529</v>
      </c>
      <c r="BB790" s="81" t="s">
        <v>1131</v>
      </c>
      <c r="BC790" s="81">
        <v>1509</v>
      </c>
      <c r="BE790" s="81" t="s">
        <v>729</v>
      </c>
      <c r="BF790" s="81" t="s">
        <v>730</v>
      </c>
      <c r="BG790" s="81">
        <v>2</v>
      </c>
      <c r="BH790" s="81" t="s">
        <v>529</v>
      </c>
      <c r="BI790" s="81" t="s">
        <v>1117</v>
      </c>
      <c r="BJ790" s="81">
        <v>1544</v>
      </c>
      <c r="BL790" s="81" t="s">
        <v>772</v>
      </c>
      <c r="BM790" s="81" t="s">
        <v>773</v>
      </c>
      <c r="BN790" s="81">
        <v>4</v>
      </c>
      <c r="BO790" s="81" t="s">
        <v>529</v>
      </c>
      <c r="BP790" s="81" t="s">
        <v>1154</v>
      </c>
      <c r="BQ790" s="81">
        <v>1439</v>
      </c>
      <c r="BS790" s="81" t="s">
        <v>895</v>
      </c>
      <c r="BT790" s="81" t="s">
        <v>896</v>
      </c>
      <c r="BU790" s="81">
        <v>12</v>
      </c>
      <c r="BV790" s="81" t="s">
        <v>529</v>
      </c>
      <c r="BW790" s="81" t="s">
        <v>1100</v>
      </c>
      <c r="BX790" s="81">
        <v>1027</v>
      </c>
      <c r="BZ790" s="81" t="s">
        <v>860</v>
      </c>
      <c r="CA790" s="81" t="s">
        <v>861</v>
      </c>
      <c r="CB790" s="81">
        <v>2</v>
      </c>
      <c r="CC790" s="81" t="s">
        <v>529</v>
      </c>
      <c r="CD790" s="81" t="s">
        <v>1178</v>
      </c>
      <c r="CE790" s="81">
        <v>1431</v>
      </c>
      <c r="CG790" s="81" t="s">
        <v>860</v>
      </c>
      <c r="CH790" s="81" t="s">
        <v>861</v>
      </c>
      <c r="CI790" s="81">
        <v>4</v>
      </c>
      <c r="CJ790" s="81" t="s">
        <v>436</v>
      </c>
      <c r="CK790" s="81" t="s">
        <v>1148</v>
      </c>
      <c r="CL790" s="81">
        <v>1091</v>
      </c>
      <c r="CN790" s="81" t="s">
        <v>747</v>
      </c>
      <c r="CO790" s="81" t="s">
        <v>748</v>
      </c>
      <c r="CP790" s="81">
        <v>12</v>
      </c>
      <c r="CQ790" s="81" t="s">
        <v>529</v>
      </c>
      <c r="CR790" s="81" t="s">
        <v>1169</v>
      </c>
      <c r="CS790" s="81">
        <v>1440</v>
      </c>
      <c r="CU790" s="136" t="s">
        <v>727</v>
      </c>
      <c r="CV790" s="136" t="s">
        <v>728</v>
      </c>
      <c r="CW790" s="137">
        <v>5</v>
      </c>
      <c r="CX790" s="136" t="s">
        <v>529</v>
      </c>
      <c r="CY790" s="136" t="s">
        <v>1172</v>
      </c>
      <c r="CZ790" s="138">
        <v>1472</v>
      </c>
      <c r="DB790" s="136" t="s">
        <v>778</v>
      </c>
      <c r="DC790" s="136" t="s">
        <v>779</v>
      </c>
      <c r="DD790" s="137">
        <v>6</v>
      </c>
      <c r="DE790" s="136" t="s">
        <v>436</v>
      </c>
      <c r="DF790" s="136" t="s">
        <v>2368</v>
      </c>
      <c r="DG790" s="144">
        <v>1597</v>
      </c>
      <c r="DI790" s="136" t="s">
        <v>849</v>
      </c>
      <c r="DJ790" s="136" t="s">
        <v>850</v>
      </c>
      <c r="DK790" s="137">
        <v>50</v>
      </c>
      <c r="DL790" s="136" t="s">
        <v>436</v>
      </c>
      <c r="DM790" s="136" t="s">
        <v>1195</v>
      </c>
      <c r="DN790" s="144">
        <v>1237</v>
      </c>
    </row>
    <row r="791" spans="1:118" x14ac:dyDescent="0.25">
      <c r="A791" s="81" t="s">
        <v>954</v>
      </c>
      <c r="B791" s="81" t="s">
        <v>955</v>
      </c>
      <c r="C791" s="81">
        <v>6</v>
      </c>
      <c r="D791" s="81" t="s">
        <v>529</v>
      </c>
      <c r="E791" s="81" t="s">
        <v>1882</v>
      </c>
      <c r="F791" s="81">
        <v>1125</v>
      </c>
      <c r="H791" s="81" t="s">
        <v>780</v>
      </c>
      <c r="I791" s="81" t="s">
        <v>781</v>
      </c>
      <c r="J791" s="81">
        <v>12</v>
      </c>
      <c r="K791" s="81" t="s">
        <v>436</v>
      </c>
      <c r="L791" s="81" t="s">
        <v>1914</v>
      </c>
      <c r="M791" s="81">
        <v>1414</v>
      </c>
      <c r="O791" s="81" t="s">
        <v>830</v>
      </c>
      <c r="P791" s="81" t="s">
        <v>831</v>
      </c>
      <c r="Q791" s="81">
        <v>4</v>
      </c>
      <c r="R791" s="81" t="s">
        <v>436</v>
      </c>
      <c r="S791" s="81" t="s">
        <v>1114</v>
      </c>
      <c r="T791" s="81">
        <v>1011</v>
      </c>
      <c r="V791" s="81" t="s">
        <v>729</v>
      </c>
      <c r="W791" s="81" t="s">
        <v>730</v>
      </c>
      <c r="X791" s="81">
        <v>6</v>
      </c>
      <c r="Y791" s="81" t="s">
        <v>529</v>
      </c>
      <c r="Z791" s="81" t="s">
        <v>1167</v>
      </c>
      <c r="AA791" s="81">
        <v>1031</v>
      </c>
      <c r="AC791" s="81" t="s">
        <v>852</v>
      </c>
      <c r="AD791" s="81" t="s">
        <v>853</v>
      </c>
      <c r="AE791" s="81">
        <v>12</v>
      </c>
      <c r="AF791" s="81" t="s">
        <v>437</v>
      </c>
      <c r="AG791" s="81" t="s">
        <v>1722</v>
      </c>
      <c r="AH791" s="81">
        <v>1247</v>
      </c>
      <c r="AJ791" s="81" t="s">
        <v>860</v>
      </c>
      <c r="AK791" s="81" t="s">
        <v>861</v>
      </c>
      <c r="AL791" s="81">
        <v>4</v>
      </c>
      <c r="AM791" s="81" t="s">
        <v>436</v>
      </c>
      <c r="AN791" s="81" t="s">
        <v>1151</v>
      </c>
      <c r="AO791" s="81">
        <v>1047</v>
      </c>
      <c r="AQ791" s="81" t="s">
        <v>891</v>
      </c>
      <c r="AR791" s="81" t="s">
        <v>892</v>
      </c>
      <c r="AS791" s="81">
        <v>12</v>
      </c>
      <c r="AT791" s="81" t="s">
        <v>436</v>
      </c>
      <c r="AU791" s="81" t="s">
        <v>1137</v>
      </c>
      <c r="AV791" s="81">
        <v>1160</v>
      </c>
      <c r="AX791" s="81" t="s">
        <v>893</v>
      </c>
      <c r="AY791" s="81" t="s">
        <v>894</v>
      </c>
      <c r="AZ791" s="81">
        <v>12</v>
      </c>
      <c r="BA791" s="81" t="s">
        <v>437</v>
      </c>
      <c r="BB791" s="81" t="s">
        <v>2103</v>
      </c>
      <c r="BC791" s="81">
        <v>1506</v>
      </c>
      <c r="BE791" s="81" t="s">
        <v>745</v>
      </c>
      <c r="BF791" s="81" t="s">
        <v>746</v>
      </c>
      <c r="BG791" s="81">
        <v>12</v>
      </c>
      <c r="BH791" s="81" t="s">
        <v>529</v>
      </c>
      <c r="BI791" s="81" t="s">
        <v>1117</v>
      </c>
      <c r="BJ791" s="81">
        <v>1544</v>
      </c>
      <c r="BL791" s="81" t="s">
        <v>768</v>
      </c>
      <c r="BM791" s="81" t="s">
        <v>769</v>
      </c>
      <c r="BN791" s="81">
        <v>4</v>
      </c>
      <c r="BO791" s="81" t="s">
        <v>529</v>
      </c>
      <c r="BP791" s="81" t="s">
        <v>1154</v>
      </c>
      <c r="BQ791" s="81">
        <v>1439</v>
      </c>
      <c r="BS791" s="81" t="s">
        <v>1034</v>
      </c>
      <c r="BT791" s="81" t="s">
        <v>987</v>
      </c>
      <c r="BU791" s="81">
        <v>12</v>
      </c>
      <c r="BV791" s="81" t="s">
        <v>529</v>
      </c>
      <c r="BW791" s="81" t="s">
        <v>1100</v>
      </c>
      <c r="BX791" s="81">
        <v>1027</v>
      </c>
      <c r="BZ791" s="81" t="s">
        <v>768</v>
      </c>
      <c r="CA791" s="81" t="s">
        <v>769</v>
      </c>
      <c r="CB791" s="81">
        <v>6</v>
      </c>
      <c r="CC791" s="81" t="s">
        <v>529</v>
      </c>
      <c r="CD791" s="81" t="s">
        <v>1178</v>
      </c>
      <c r="CE791" s="81">
        <v>1431</v>
      </c>
      <c r="CG791" s="81" t="s">
        <v>867</v>
      </c>
      <c r="CH791" s="81" t="s">
        <v>868</v>
      </c>
      <c r="CI791" s="81">
        <v>4</v>
      </c>
      <c r="CJ791" s="81" t="s">
        <v>436</v>
      </c>
      <c r="CK791" s="81" t="s">
        <v>1148</v>
      </c>
      <c r="CL791" s="81">
        <v>1091</v>
      </c>
      <c r="CN791" s="81" t="s">
        <v>2262</v>
      </c>
      <c r="CO791" s="81" t="s">
        <v>870</v>
      </c>
      <c r="CP791" s="81">
        <v>36</v>
      </c>
      <c r="CQ791" s="81" t="s">
        <v>1173</v>
      </c>
      <c r="CR791" s="81" t="s">
        <v>1174</v>
      </c>
      <c r="CS791" s="81">
        <v>0</v>
      </c>
      <c r="CU791" s="136" t="s">
        <v>899</v>
      </c>
      <c r="CV791" s="136" t="s">
        <v>900</v>
      </c>
      <c r="CW791" s="137">
        <v>10</v>
      </c>
      <c r="CX791" s="136" t="s">
        <v>436</v>
      </c>
      <c r="CY791" s="136" t="s">
        <v>1834</v>
      </c>
      <c r="CZ791" s="138">
        <v>1163</v>
      </c>
      <c r="DB791" s="136" t="s">
        <v>778</v>
      </c>
      <c r="DC791" s="136" t="s">
        <v>779</v>
      </c>
      <c r="DD791" s="137">
        <v>8</v>
      </c>
      <c r="DE791" s="136" t="s">
        <v>529</v>
      </c>
      <c r="DF791" s="136" t="s">
        <v>1199</v>
      </c>
      <c r="DG791" s="144">
        <v>1001</v>
      </c>
      <c r="DI791" s="136" t="s">
        <v>849</v>
      </c>
      <c r="DJ791" s="136" t="s">
        <v>850</v>
      </c>
      <c r="DK791" s="137">
        <v>2</v>
      </c>
      <c r="DL791" s="136" t="s">
        <v>436</v>
      </c>
      <c r="DM791" s="136" t="s">
        <v>1114</v>
      </c>
      <c r="DN791" s="144">
        <v>1011</v>
      </c>
    </row>
    <row r="792" spans="1:118" x14ac:dyDescent="0.25">
      <c r="A792" s="81" t="s">
        <v>906</v>
      </c>
      <c r="B792" s="81" t="s">
        <v>907</v>
      </c>
      <c r="C792" s="81">
        <v>6</v>
      </c>
      <c r="D792" s="81" t="s">
        <v>529</v>
      </c>
      <c r="E792" s="81" t="s">
        <v>1882</v>
      </c>
      <c r="F792" s="81">
        <v>1125</v>
      </c>
      <c r="H792" s="81" t="s">
        <v>782</v>
      </c>
      <c r="I792" s="81" t="s">
        <v>783</v>
      </c>
      <c r="J792" s="81">
        <v>12</v>
      </c>
      <c r="K792" s="81" t="s">
        <v>436</v>
      </c>
      <c r="L792" s="81" t="s">
        <v>1914</v>
      </c>
      <c r="M792" s="81">
        <v>1414</v>
      </c>
      <c r="O792" s="81" t="s">
        <v>849</v>
      </c>
      <c r="P792" s="81" t="s">
        <v>850</v>
      </c>
      <c r="Q792" s="81">
        <v>4</v>
      </c>
      <c r="R792" s="81" t="s">
        <v>436</v>
      </c>
      <c r="S792" s="81" t="s">
        <v>1114</v>
      </c>
      <c r="T792" s="81">
        <v>1011</v>
      </c>
      <c r="V792" s="81" t="s">
        <v>729</v>
      </c>
      <c r="W792" s="81" t="s">
        <v>730</v>
      </c>
      <c r="X792" s="81">
        <v>6</v>
      </c>
      <c r="Y792" s="81" t="s">
        <v>529</v>
      </c>
      <c r="Z792" s="81" t="s">
        <v>1167</v>
      </c>
      <c r="AA792" s="81">
        <v>1031</v>
      </c>
      <c r="AC792" s="81" t="s">
        <v>893</v>
      </c>
      <c r="AD792" s="81" t="s">
        <v>894</v>
      </c>
      <c r="AE792" s="81">
        <v>12</v>
      </c>
      <c r="AF792" s="81" t="s">
        <v>437</v>
      </c>
      <c r="AG792" s="81" t="s">
        <v>1729</v>
      </c>
      <c r="AH792" s="81">
        <v>1191</v>
      </c>
      <c r="AJ792" s="81" t="s">
        <v>770</v>
      </c>
      <c r="AK792" s="81" t="s">
        <v>771</v>
      </c>
      <c r="AL792" s="81">
        <v>4</v>
      </c>
      <c r="AM792" s="81" t="s">
        <v>436</v>
      </c>
      <c r="AN792" s="81" t="s">
        <v>1151</v>
      </c>
      <c r="AO792" s="81">
        <v>1047</v>
      </c>
      <c r="AQ792" s="81" t="s">
        <v>860</v>
      </c>
      <c r="AR792" s="81" t="s">
        <v>861</v>
      </c>
      <c r="AS792" s="81">
        <v>4</v>
      </c>
      <c r="AT792" s="81" t="s">
        <v>529</v>
      </c>
      <c r="AU792" s="81" t="s">
        <v>1694</v>
      </c>
      <c r="AV792" s="81">
        <v>1504</v>
      </c>
      <c r="AX792" s="81" t="s">
        <v>893</v>
      </c>
      <c r="AY792" s="81" t="s">
        <v>894</v>
      </c>
      <c r="AZ792" s="81">
        <v>24</v>
      </c>
      <c r="BA792" s="81" t="s">
        <v>436</v>
      </c>
      <c r="BB792" s="81" t="s">
        <v>1195</v>
      </c>
      <c r="BC792" s="81">
        <v>1237</v>
      </c>
      <c r="BE792" s="81" t="s">
        <v>906</v>
      </c>
      <c r="BF792" s="81" t="s">
        <v>907</v>
      </c>
      <c r="BG792" s="81">
        <v>4</v>
      </c>
      <c r="BH792" s="81" t="s">
        <v>529</v>
      </c>
      <c r="BI792" s="81" t="s">
        <v>1112</v>
      </c>
      <c r="BJ792" s="81">
        <v>1039</v>
      </c>
      <c r="BL792" s="81" t="s">
        <v>930</v>
      </c>
      <c r="BM792" s="81" t="s">
        <v>931</v>
      </c>
      <c r="BN792" s="81">
        <v>12</v>
      </c>
      <c r="BO792" s="81" t="s">
        <v>436</v>
      </c>
      <c r="BP792" s="81" t="s">
        <v>1148</v>
      </c>
      <c r="BQ792" s="81">
        <v>1091</v>
      </c>
      <c r="BS792" s="81" t="s">
        <v>753</v>
      </c>
      <c r="BT792" s="81" t="s">
        <v>754</v>
      </c>
      <c r="BU792" s="81">
        <v>12</v>
      </c>
      <c r="BV792" s="81" t="s">
        <v>529</v>
      </c>
      <c r="BW792" s="81" t="s">
        <v>1139</v>
      </c>
      <c r="BX792" s="81">
        <v>1027</v>
      </c>
      <c r="BZ792" s="81" t="s">
        <v>873</v>
      </c>
      <c r="CA792" s="81" t="s">
        <v>874</v>
      </c>
      <c r="CB792" s="81">
        <v>2</v>
      </c>
      <c r="CC792" s="81" t="s">
        <v>529</v>
      </c>
      <c r="CD792" s="81" t="s">
        <v>1178</v>
      </c>
      <c r="CE792" s="81">
        <v>1431</v>
      </c>
      <c r="CG792" s="81" t="s">
        <v>862</v>
      </c>
      <c r="CH792" s="81" t="s">
        <v>863</v>
      </c>
      <c r="CI792" s="81">
        <v>4</v>
      </c>
      <c r="CJ792" s="81" t="s">
        <v>436</v>
      </c>
      <c r="CK792" s="81" t="s">
        <v>1148</v>
      </c>
      <c r="CL792" s="81">
        <v>1091</v>
      </c>
      <c r="CN792" s="81" t="s">
        <v>2226</v>
      </c>
      <c r="CO792" s="81" t="s">
        <v>947</v>
      </c>
      <c r="CP792" s="81">
        <v>48</v>
      </c>
      <c r="CQ792" s="81" t="s">
        <v>1173</v>
      </c>
      <c r="CR792" s="81" t="s">
        <v>1174</v>
      </c>
      <c r="CS792" s="81">
        <v>0</v>
      </c>
      <c r="CU792" s="136" t="s">
        <v>889</v>
      </c>
      <c r="CV792" s="136" t="s">
        <v>890</v>
      </c>
      <c r="CW792" s="137">
        <v>12</v>
      </c>
      <c r="CX792" s="136" t="s">
        <v>436</v>
      </c>
      <c r="CY792" s="136" t="s">
        <v>1834</v>
      </c>
      <c r="CZ792" s="138">
        <v>1163</v>
      </c>
      <c r="DB792" s="136" t="s">
        <v>778</v>
      </c>
      <c r="DC792" s="136" t="s">
        <v>779</v>
      </c>
      <c r="DD792" s="137">
        <v>12</v>
      </c>
      <c r="DE792" s="136" t="s">
        <v>529</v>
      </c>
      <c r="DF792" s="136" t="s">
        <v>1199</v>
      </c>
      <c r="DG792" s="144">
        <v>1001</v>
      </c>
      <c r="DI792" s="136" t="s">
        <v>849</v>
      </c>
      <c r="DJ792" s="136" t="s">
        <v>850</v>
      </c>
      <c r="DK792" s="137">
        <v>10</v>
      </c>
      <c r="DL792" s="136" t="s">
        <v>436</v>
      </c>
      <c r="DM792" s="136" t="s">
        <v>2406</v>
      </c>
      <c r="DN792" s="144">
        <v>1529</v>
      </c>
    </row>
    <row r="793" spans="1:118" x14ac:dyDescent="0.25">
      <c r="A793" s="81" t="s">
        <v>816</v>
      </c>
      <c r="B793" s="81" t="s">
        <v>817</v>
      </c>
      <c r="C793" s="81">
        <v>6</v>
      </c>
      <c r="D793" s="81" t="s">
        <v>529</v>
      </c>
      <c r="E793" s="81" t="s">
        <v>1882</v>
      </c>
      <c r="F793" s="81">
        <v>1125</v>
      </c>
      <c r="H793" s="81" t="s">
        <v>852</v>
      </c>
      <c r="I793" s="81" t="s">
        <v>853</v>
      </c>
      <c r="J793" s="81">
        <v>12</v>
      </c>
      <c r="K793" s="81" t="s">
        <v>436</v>
      </c>
      <c r="L793" s="81" t="s">
        <v>1914</v>
      </c>
      <c r="M793" s="81">
        <v>1414</v>
      </c>
      <c r="O793" s="81" t="s">
        <v>830</v>
      </c>
      <c r="P793" s="81" t="s">
        <v>831</v>
      </c>
      <c r="Q793" s="81">
        <v>2</v>
      </c>
      <c r="R793" s="81" t="s">
        <v>436</v>
      </c>
      <c r="S793" s="81" t="s">
        <v>1723</v>
      </c>
      <c r="T793" s="81">
        <v>1528</v>
      </c>
      <c r="V793" s="81" t="s">
        <v>873</v>
      </c>
      <c r="W793" s="81" t="s">
        <v>874</v>
      </c>
      <c r="X793" s="81">
        <v>6</v>
      </c>
      <c r="Y793" s="81" t="s">
        <v>529</v>
      </c>
      <c r="Z793" s="81" t="s">
        <v>1756</v>
      </c>
      <c r="AA793" s="81">
        <v>1037</v>
      </c>
      <c r="AC793" s="81" t="s">
        <v>893</v>
      </c>
      <c r="AD793" s="81" t="s">
        <v>894</v>
      </c>
      <c r="AE793" s="81">
        <v>12</v>
      </c>
      <c r="AF793" s="81" t="s">
        <v>529</v>
      </c>
      <c r="AG793" s="81" t="s">
        <v>1694</v>
      </c>
      <c r="AH793" s="81">
        <v>1504</v>
      </c>
      <c r="AJ793" s="81" t="s">
        <v>737</v>
      </c>
      <c r="AK793" s="81" t="s">
        <v>738</v>
      </c>
      <c r="AL793" s="81">
        <v>4</v>
      </c>
      <c r="AM793" s="81" t="s">
        <v>436</v>
      </c>
      <c r="AN793" s="81" t="s">
        <v>1151</v>
      </c>
      <c r="AO793" s="81">
        <v>1047</v>
      </c>
      <c r="AQ793" s="81" t="s">
        <v>862</v>
      </c>
      <c r="AR793" s="81" t="s">
        <v>863</v>
      </c>
      <c r="AS793" s="81">
        <v>4</v>
      </c>
      <c r="AT793" s="81" t="s">
        <v>529</v>
      </c>
      <c r="AU793" s="81" t="s">
        <v>1694</v>
      </c>
      <c r="AV793" s="81">
        <v>1504</v>
      </c>
      <c r="AX793" s="81" t="s">
        <v>893</v>
      </c>
      <c r="AY793" s="81" t="s">
        <v>894</v>
      </c>
      <c r="AZ793" s="81">
        <v>12</v>
      </c>
      <c r="BA793" s="81" t="s">
        <v>436</v>
      </c>
      <c r="BB793" s="81" t="s">
        <v>2318</v>
      </c>
      <c r="BC793" s="81">
        <v>1117</v>
      </c>
      <c r="BE793" s="81" t="s">
        <v>772</v>
      </c>
      <c r="BF793" s="81" t="s">
        <v>773</v>
      </c>
      <c r="BG793" s="81">
        <v>8</v>
      </c>
      <c r="BH793" s="81" t="s">
        <v>529</v>
      </c>
      <c r="BI793" s="81" t="s">
        <v>1112</v>
      </c>
      <c r="BJ793" s="81">
        <v>1039</v>
      </c>
      <c r="BL793" s="81" t="s">
        <v>885</v>
      </c>
      <c r="BM793" s="81" t="s">
        <v>886</v>
      </c>
      <c r="BN793" s="81">
        <v>4</v>
      </c>
      <c r="BO793" s="81" t="s">
        <v>436</v>
      </c>
      <c r="BP793" s="81" t="s">
        <v>1148</v>
      </c>
      <c r="BQ793" s="81">
        <v>1091</v>
      </c>
      <c r="BS793" s="81" t="s">
        <v>753</v>
      </c>
      <c r="BT793" s="81" t="s">
        <v>754</v>
      </c>
      <c r="BU793" s="81">
        <v>12</v>
      </c>
      <c r="BV793" s="81" t="s">
        <v>529</v>
      </c>
      <c r="BW793" s="81" t="s">
        <v>2189</v>
      </c>
      <c r="BX793" s="81">
        <v>1015</v>
      </c>
      <c r="BZ793" s="81" t="s">
        <v>737</v>
      </c>
      <c r="CA793" s="81" t="s">
        <v>738</v>
      </c>
      <c r="CB793" s="81">
        <v>4</v>
      </c>
      <c r="CC793" s="81" t="s">
        <v>529</v>
      </c>
      <c r="CD793" s="81" t="s">
        <v>1178</v>
      </c>
      <c r="CE793" s="81">
        <v>1431</v>
      </c>
      <c r="CG793" s="81" t="s">
        <v>845</v>
      </c>
      <c r="CH793" s="81" t="s">
        <v>846</v>
      </c>
      <c r="CI793" s="81">
        <v>4</v>
      </c>
      <c r="CJ793" s="81" t="s">
        <v>436</v>
      </c>
      <c r="CK793" s="81" t="s">
        <v>1148</v>
      </c>
      <c r="CL793" s="81">
        <v>1091</v>
      </c>
      <c r="CN793" s="81" t="s">
        <v>930</v>
      </c>
      <c r="CO793" s="81" t="s">
        <v>931</v>
      </c>
      <c r="CP793" s="81">
        <v>2</v>
      </c>
      <c r="CQ793" s="81" t="s">
        <v>436</v>
      </c>
      <c r="CR793" s="81" t="s">
        <v>2059</v>
      </c>
      <c r="CS793" s="81">
        <v>1551</v>
      </c>
      <c r="CU793" s="136" t="s">
        <v>854</v>
      </c>
      <c r="CV793" s="136" t="s">
        <v>855</v>
      </c>
      <c r="CW793" s="137">
        <v>10</v>
      </c>
      <c r="CX793" s="136" t="s">
        <v>436</v>
      </c>
      <c r="CY793" s="136" t="s">
        <v>1834</v>
      </c>
      <c r="CZ793" s="138">
        <v>1163</v>
      </c>
      <c r="DB793" s="136" t="s">
        <v>741</v>
      </c>
      <c r="DC793" s="136" t="s">
        <v>742</v>
      </c>
      <c r="DD793" s="137">
        <v>6</v>
      </c>
      <c r="DE793" s="136" t="s">
        <v>436</v>
      </c>
      <c r="DF793" s="136" t="s">
        <v>2073</v>
      </c>
      <c r="DG793" s="144">
        <v>1563</v>
      </c>
      <c r="DI793" s="136" t="s">
        <v>849</v>
      </c>
      <c r="DJ793" s="136" t="s">
        <v>850</v>
      </c>
      <c r="DK793" s="137">
        <v>10</v>
      </c>
      <c r="DL793" s="136" t="s">
        <v>529</v>
      </c>
      <c r="DM793" s="136" t="s">
        <v>1756</v>
      </c>
      <c r="DN793" s="144">
        <v>1037</v>
      </c>
    </row>
    <row r="794" spans="1:118" x14ac:dyDescent="0.25">
      <c r="A794" s="81" t="s">
        <v>733</v>
      </c>
      <c r="B794" s="81" t="s">
        <v>734</v>
      </c>
      <c r="C794" s="81">
        <v>4</v>
      </c>
      <c r="D794" s="81" t="s">
        <v>529</v>
      </c>
      <c r="E794" s="81" t="s">
        <v>1882</v>
      </c>
      <c r="F794" s="81">
        <v>1125</v>
      </c>
      <c r="H794" s="81" t="s">
        <v>994</v>
      </c>
      <c r="I794" s="81" t="s">
        <v>995</v>
      </c>
      <c r="J794" s="81">
        <v>12</v>
      </c>
      <c r="K794" s="81" t="s">
        <v>436</v>
      </c>
      <c r="L794" s="81" t="s">
        <v>1914</v>
      </c>
      <c r="M794" s="81">
        <v>1414</v>
      </c>
      <c r="O794" s="81" t="s">
        <v>849</v>
      </c>
      <c r="P794" s="81" t="s">
        <v>850</v>
      </c>
      <c r="Q794" s="81">
        <v>2</v>
      </c>
      <c r="R794" s="81" t="s">
        <v>436</v>
      </c>
      <c r="S794" s="81" t="s">
        <v>1723</v>
      </c>
      <c r="T794" s="81">
        <v>1528</v>
      </c>
      <c r="V794" s="81" t="s">
        <v>830</v>
      </c>
      <c r="W794" s="81" t="s">
        <v>831</v>
      </c>
      <c r="X794" s="81">
        <v>6</v>
      </c>
      <c r="Y794" s="81" t="s">
        <v>529</v>
      </c>
      <c r="Z794" s="81" t="s">
        <v>1756</v>
      </c>
      <c r="AA794" s="81">
        <v>1037</v>
      </c>
      <c r="AC794" s="81" t="s">
        <v>2227</v>
      </c>
      <c r="AD794" s="81" t="s">
        <v>882</v>
      </c>
      <c r="AE794" s="81">
        <v>6</v>
      </c>
      <c r="AF794" s="81" t="s">
        <v>529</v>
      </c>
      <c r="AG794" s="81" t="s">
        <v>1116</v>
      </c>
      <c r="AH794" s="81">
        <v>1071</v>
      </c>
      <c r="AJ794" s="81" t="s">
        <v>849</v>
      </c>
      <c r="AK794" s="81" t="s">
        <v>850</v>
      </c>
      <c r="AL794" s="81">
        <v>2</v>
      </c>
      <c r="AM794" s="81" t="s">
        <v>436</v>
      </c>
      <c r="AN794" s="81" t="s">
        <v>559</v>
      </c>
      <c r="AO794" s="81">
        <v>1529</v>
      </c>
      <c r="AQ794" s="81" t="s">
        <v>880</v>
      </c>
      <c r="AR794" s="81" t="s">
        <v>881</v>
      </c>
      <c r="AS794" s="81">
        <v>2</v>
      </c>
      <c r="AT794" s="81" t="s">
        <v>529</v>
      </c>
      <c r="AU794" s="81" t="s">
        <v>1694</v>
      </c>
      <c r="AV794" s="81">
        <v>1504</v>
      </c>
      <c r="AX794" s="81" t="s">
        <v>893</v>
      </c>
      <c r="AY794" s="81" t="s">
        <v>894</v>
      </c>
      <c r="AZ794" s="81">
        <v>12</v>
      </c>
      <c r="BA794" s="81" t="s">
        <v>529</v>
      </c>
      <c r="BB794" s="81" t="s">
        <v>1127</v>
      </c>
      <c r="BC794" s="81">
        <v>1123</v>
      </c>
      <c r="BE794" s="81" t="s">
        <v>765</v>
      </c>
      <c r="BF794" s="81" t="s">
        <v>766</v>
      </c>
      <c r="BG794" s="81">
        <v>6</v>
      </c>
      <c r="BH794" s="81" t="s">
        <v>436</v>
      </c>
      <c r="BI794" s="81" t="s">
        <v>1762</v>
      </c>
      <c r="BJ794" s="81">
        <v>1475</v>
      </c>
      <c r="BL794" s="81" t="s">
        <v>845</v>
      </c>
      <c r="BM794" s="81" t="s">
        <v>846</v>
      </c>
      <c r="BN794" s="81">
        <v>4</v>
      </c>
      <c r="BO794" s="81" t="s">
        <v>436</v>
      </c>
      <c r="BP794" s="81" t="s">
        <v>1148</v>
      </c>
      <c r="BQ794" s="81">
        <v>1091</v>
      </c>
      <c r="BS794" s="81" t="s">
        <v>755</v>
      </c>
      <c r="BT794" s="81" t="s">
        <v>756</v>
      </c>
      <c r="BU794" s="81">
        <v>12</v>
      </c>
      <c r="BV794" s="81" t="s">
        <v>529</v>
      </c>
      <c r="BW794" s="81" t="s">
        <v>1139</v>
      </c>
      <c r="BX794" s="81">
        <v>1027</v>
      </c>
      <c r="BZ794" s="81" t="s">
        <v>733</v>
      </c>
      <c r="CA794" s="81" t="s">
        <v>734</v>
      </c>
      <c r="CB794" s="81">
        <v>2</v>
      </c>
      <c r="CC794" s="81" t="s">
        <v>529</v>
      </c>
      <c r="CD794" s="81" t="s">
        <v>1178</v>
      </c>
      <c r="CE794" s="81">
        <v>1431</v>
      </c>
      <c r="CG794" s="81" t="s">
        <v>873</v>
      </c>
      <c r="CH794" s="81" t="s">
        <v>874</v>
      </c>
      <c r="CI794" s="81">
        <v>12</v>
      </c>
      <c r="CJ794" s="81" t="s">
        <v>436</v>
      </c>
      <c r="CK794" s="81" t="s">
        <v>1148</v>
      </c>
      <c r="CL794" s="81">
        <v>1091</v>
      </c>
      <c r="CN794" s="81" t="s">
        <v>1036</v>
      </c>
      <c r="CO794" s="81" t="s">
        <v>1037</v>
      </c>
      <c r="CP794" s="81">
        <v>2</v>
      </c>
      <c r="CQ794" s="81" t="s">
        <v>1173</v>
      </c>
      <c r="CR794" s="81" t="s">
        <v>1174</v>
      </c>
      <c r="CS794" s="81">
        <v>0</v>
      </c>
      <c r="CU794" s="136" t="s">
        <v>2323</v>
      </c>
      <c r="CV794" s="136" t="s">
        <v>851</v>
      </c>
      <c r="CW794" s="137">
        <v>12</v>
      </c>
      <c r="CX794" s="136" t="s">
        <v>436</v>
      </c>
      <c r="CY794" s="136" t="s">
        <v>1834</v>
      </c>
      <c r="CZ794" s="138">
        <v>1163</v>
      </c>
      <c r="DB794" s="136" t="s">
        <v>741</v>
      </c>
      <c r="DC794" s="136" t="s">
        <v>742</v>
      </c>
      <c r="DD794" s="137">
        <v>510</v>
      </c>
      <c r="DE794" s="136" t="s">
        <v>437</v>
      </c>
      <c r="DF794" s="136" t="s">
        <v>1094</v>
      </c>
      <c r="DG794" s="144">
        <v>1097</v>
      </c>
      <c r="DI794" s="136" t="s">
        <v>849</v>
      </c>
      <c r="DJ794" s="136" t="s">
        <v>850</v>
      </c>
      <c r="DK794" s="137">
        <v>4</v>
      </c>
      <c r="DL794" s="136" t="s">
        <v>436</v>
      </c>
      <c r="DM794" s="136" t="s">
        <v>1164</v>
      </c>
      <c r="DN794" s="144">
        <v>1121</v>
      </c>
    </row>
    <row r="795" spans="1:118" x14ac:dyDescent="0.25">
      <c r="A795" s="81" t="s">
        <v>729</v>
      </c>
      <c r="B795" s="81" t="s">
        <v>730</v>
      </c>
      <c r="C795" s="81">
        <v>2</v>
      </c>
      <c r="D795" s="81" t="s">
        <v>529</v>
      </c>
      <c r="E795" s="81" t="s">
        <v>1882</v>
      </c>
      <c r="F795" s="81">
        <v>1125</v>
      </c>
      <c r="H795" s="81" t="s">
        <v>2269</v>
      </c>
      <c r="I795" s="81" t="s">
        <v>767</v>
      </c>
      <c r="J795" s="81">
        <v>4</v>
      </c>
      <c r="K795" s="81" t="s">
        <v>436</v>
      </c>
      <c r="L795" s="81" t="s">
        <v>1914</v>
      </c>
      <c r="M795" s="81">
        <v>1414</v>
      </c>
      <c r="O795" s="81" t="s">
        <v>733</v>
      </c>
      <c r="P795" s="81" t="s">
        <v>734</v>
      </c>
      <c r="Q795" s="81">
        <v>6</v>
      </c>
      <c r="R795" s="81" t="s">
        <v>436</v>
      </c>
      <c r="S795" s="81" t="s">
        <v>1723</v>
      </c>
      <c r="T795" s="81">
        <v>1528</v>
      </c>
      <c r="V795" s="81" t="s">
        <v>895</v>
      </c>
      <c r="W795" s="81" t="s">
        <v>896</v>
      </c>
      <c r="X795" s="81">
        <v>24</v>
      </c>
      <c r="Y795" s="81" t="s">
        <v>529</v>
      </c>
      <c r="Z795" s="81" t="s">
        <v>1756</v>
      </c>
      <c r="AA795" s="81">
        <v>1037</v>
      </c>
      <c r="AC795" s="81" t="s">
        <v>2230</v>
      </c>
      <c r="AD795" s="81" t="s">
        <v>866</v>
      </c>
      <c r="AE795" s="81">
        <v>6</v>
      </c>
      <c r="AF795" s="81" t="s">
        <v>529</v>
      </c>
      <c r="AG795" s="81" t="s">
        <v>1116</v>
      </c>
      <c r="AH795" s="81">
        <v>1071</v>
      </c>
      <c r="AJ795" s="81" t="s">
        <v>733</v>
      </c>
      <c r="AK795" s="81" t="s">
        <v>734</v>
      </c>
      <c r="AL795" s="81">
        <v>4</v>
      </c>
      <c r="AM795" s="81" t="s">
        <v>436</v>
      </c>
      <c r="AN795" s="81" t="s">
        <v>559</v>
      </c>
      <c r="AO795" s="81">
        <v>1529</v>
      </c>
      <c r="AQ795" s="81" t="s">
        <v>765</v>
      </c>
      <c r="AR795" s="81" t="s">
        <v>766</v>
      </c>
      <c r="AS795" s="81">
        <v>12</v>
      </c>
      <c r="AT795" s="81" t="s">
        <v>436</v>
      </c>
      <c r="AU795" s="81" t="s">
        <v>1110</v>
      </c>
      <c r="AV795" s="81">
        <v>1253</v>
      </c>
      <c r="AX795" s="81" t="s">
        <v>893</v>
      </c>
      <c r="AY795" s="81" t="s">
        <v>894</v>
      </c>
      <c r="AZ795" s="81">
        <v>12</v>
      </c>
      <c r="BA795" s="81" t="s">
        <v>436</v>
      </c>
      <c r="BB795" s="81" t="s">
        <v>1801</v>
      </c>
      <c r="BC795" s="81">
        <v>1429</v>
      </c>
      <c r="BE795" s="81" t="s">
        <v>733</v>
      </c>
      <c r="BF795" s="81" t="s">
        <v>734</v>
      </c>
      <c r="BG795" s="81">
        <v>6</v>
      </c>
      <c r="BH795" s="81" t="s">
        <v>436</v>
      </c>
      <c r="BI795" s="81" t="s">
        <v>1762</v>
      </c>
      <c r="BJ795" s="81">
        <v>1475</v>
      </c>
      <c r="BL795" s="81" t="s">
        <v>840</v>
      </c>
      <c r="BM795" s="81" t="s">
        <v>841</v>
      </c>
      <c r="BN795" s="81">
        <v>4</v>
      </c>
      <c r="BO795" s="81" t="s">
        <v>436</v>
      </c>
      <c r="BP795" s="81" t="s">
        <v>1148</v>
      </c>
      <c r="BQ795" s="81">
        <v>1091</v>
      </c>
      <c r="BS795" s="81" t="s">
        <v>836</v>
      </c>
      <c r="BT795" s="81" t="s">
        <v>837</v>
      </c>
      <c r="BU795" s="81">
        <v>2</v>
      </c>
      <c r="BV795" s="81" t="s">
        <v>529</v>
      </c>
      <c r="BW795" s="81" t="s">
        <v>1100</v>
      </c>
      <c r="BX795" s="81">
        <v>1027</v>
      </c>
      <c r="BZ795" s="81" t="s">
        <v>792</v>
      </c>
      <c r="CA795" s="81" t="s">
        <v>793</v>
      </c>
      <c r="CB795" s="81">
        <v>2</v>
      </c>
      <c r="CC795" s="81" t="s">
        <v>529</v>
      </c>
      <c r="CD795" s="81" t="s">
        <v>1178</v>
      </c>
      <c r="CE795" s="81">
        <v>1431</v>
      </c>
      <c r="CG795" s="81" t="s">
        <v>772</v>
      </c>
      <c r="CH795" s="81" t="s">
        <v>773</v>
      </c>
      <c r="CI795" s="81">
        <v>6</v>
      </c>
      <c r="CJ795" s="81" t="s">
        <v>436</v>
      </c>
      <c r="CK795" s="81" t="s">
        <v>1148</v>
      </c>
      <c r="CL795" s="81">
        <v>1091</v>
      </c>
      <c r="CN795" s="81" t="s">
        <v>2268</v>
      </c>
      <c r="CO795" s="81" t="s">
        <v>1663</v>
      </c>
      <c r="CP795" s="81">
        <v>4</v>
      </c>
      <c r="CQ795" s="81" t="s">
        <v>529</v>
      </c>
      <c r="CR795" s="81" t="s">
        <v>1133</v>
      </c>
      <c r="CS795" s="81">
        <v>1023</v>
      </c>
      <c r="CU795" s="136" t="s">
        <v>830</v>
      </c>
      <c r="CV795" s="136" t="s">
        <v>831</v>
      </c>
      <c r="CW795" s="137">
        <v>10</v>
      </c>
      <c r="CX795" s="136" t="s">
        <v>437</v>
      </c>
      <c r="CY795" s="136" t="s">
        <v>2410</v>
      </c>
      <c r="CZ795" s="138">
        <v>1161</v>
      </c>
      <c r="DB795" s="136" t="s">
        <v>741</v>
      </c>
      <c r="DC795" s="136" t="s">
        <v>742</v>
      </c>
      <c r="DD795" s="137">
        <v>6</v>
      </c>
      <c r="DE795" s="136" t="s">
        <v>436</v>
      </c>
      <c r="DF795" s="136" t="s">
        <v>2220</v>
      </c>
      <c r="DG795" s="144">
        <v>1570</v>
      </c>
      <c r="DI795" s="136" t="s">
        <v>849</v>
      </c>
      <c r="DJ795" s="136" t="s">
        <v>850</v>
      </c>
      <c r="DK795" s="137">
        <v>15</v>
      </c>
      <c r="DL795" s="136" t="s">
        <v>436</v>
      </c>
      <c r="DM795" s="136" t="s">
        <v>2406</v>
      </c>
      <c r="DN795" s="144">
        <v>1529</v>
      </c>
    </row>
    <row r="796" spans="1:118" x14ac:dyDescent="0.25">
      <c r="A796" s="81" t="s">
        <v>743</v>
      </c>
      <c r="B796" s="81" t="s">
        <v>744</v>
      </c>
      <c r="C796" s="81">
        <v>12</v>
      </c>
      <c r="D796" s="81" t="s">
        <v>529</v>
      </c>
      <c r="E796" s="81" t="s">
        <v>1940</v>
      </c>
      <c r="F796" s="81">
        <v>1123</v>
      </c>
      <c r="H796" s="81" t="s">
        <v>906</v>
      </c>
      <c r="I796" s="81" t="s">
        <v>907</v>
      </c>
      <c r="J796" s="81">
        <v>12</v>
      </c>
      <c r="K796" s="81" t="s">
        <v>436</v>
      </c>
      <c r="L796" s="81" t="s">
        <v>1914</v>
      </c>
      <c r="M796" s="81">
        <v>1414</v>
      </c>
      <c r="O796" s="81" t="s">
        <v>812</v>
      </c>
      <c r="P796" s="81" t="s">
        <v>813</v>
      </c>
      <c r="Q796" s="81">
        <v>4</v>
      </c>
      <c r="R796" s="81" t="s">
        <v>436</v>
      </c>
      <c r="S796" s="81" t="s">
        <v>1146</v>
      </c>
      <c r="T796" s="81">
        <v>1052</v>
      </c>
      <c r="V796" s="81" t="s">
        <v>768</v>
      </c>
      <c r="W796" s="81" t="s">
        <v>769</v>
      </c>
      <c r="X796" s="81">
        <v>2</v>
      </c>
      <c r="Y796" s="81" t="s">
        <v>529</v>
      </c>
      <c r="Z796" s="81" t="s">
        <v>1756</v>
      </c>
      <c r="AA796" s="81">
        <v>1037</v>
      </c>
      <c r="AC796" s="81" t="s">
        <v>856</v>
      </c>
      <c r="AD796" s="81" t="s">
        <v>857</v>
      </c>
      <c r="AE796" s="81">
        <v>2</v>
      </c>
      <c r="AF796" s="81" t="s">
        <v>437</v>
      </c>
      <c r="AG796" s="81" t="s">
        <v>1187</v>
      </c>
      <c r="AH796" s="81">
        <v>1003</v>
      </c>
      <c r="AJ796" s="81" t="s">
        <v>729</v>
      </c>
      <c r="AK796" s="81" t="s">
        <v>730</v>
      </c>
      <c r="AL796" s="81">
        <v>12</v>
      </c>
      <c r="AM796" s="81" t="s">
        <v>437</v>
      </c>
      <c r="AN796" s="81" t="s">
        <v>718</v>
      </c>
      <c r="AO796" s="81">
        <v>1539</v>
      </c>
      <c r="AQ796" s="81" t="s">
        <v>860</v>
      </c>
      <c r="AR796" s="81" t="s">
        <v>861</v>
      </c>
      <c r="AS796" s="81">
        <v>4</v>
      </c>
      <c r="AT796" s="81" t="s">
        <v>436</v>
      </c>
      <c r="AU796" s="81" t="s">
        <v>1110</v>
      </c>
      <c r="AV796" s="81">
        <v>1253</v>
      </c>
      <c r="AX796" s="81" t="s">
        <v>893</v>
      </c>
      <c r="AY796" s="81" t="s">
        <v>894</v>
      </c>
      <c r="AZ796" s="81">
        <v>24</v>
      </c>
      <c r="BA796" s="81" t="s">
        <v>437</v>
      </c>
      <c r="BB796" s="81" t="s">
        <v>1743</v>
      </c>
      <c r="BC796" s="81">
        <v>1476</v>
      </c>
      <c r="BE796" s="81" t="s">
        <v>880</v>
      </c>
      <c r="BF796" s="81" t="s">
        <v>881</v>
      </c>
      <c r="BG796" s="81">
        <v>4</v>
      </c>
      <c r="BH796" s="81" t="s">
        <v>436</v>
      </c>
      <c r="BI796" s="81" t="s">
        <v>1134</v>
      </c>
      <c r="BJ796" s="81">
        <v>1102</v>
      </c>
      <c r="BL796" s="81" t="s">
        <v>860</v>
      </c>
      <c r="BM796" s="81" t="s">
        <v>861</v>
      </c>
      <c r="BN796" s="81">
        <v>6</v>
      </c>
      <c r="BO796" s="81" t="s">
        <v>437</v>
      </c>
      <c r="BP796" s="81" t="s">
        <v>1729</v>
      </c>
      <c r="BQ796" s="81">
        <v>1191</v>
      </c>
      <c r="BS796" s="81" t="s">
        <v>856</v>
      </c>
      <c r="BT796" s="81" t="s">
        <v>857</v>
      </c>
      <c r="BU796" s="81">
        <v>2</v>
      </c>
      <c r="BV796" s="81" t="s">
        <v>529</v>
      </c>
      <c r="BW796" s="81" t="s">
        <v>1100</v>
      </c>
      <c r="BX796" s="81">
        <v>1027</v>
      </c>
      <c r="BZ796" s="81" t="s">
        <v>847</v>
      </c>
      <c r="CA796" s="81" t="s">
        <v>848</v>
      </c>
      <c r="CB796" s="81">
        <v>6</v>
      </c>
      <c r="CC796" s="81" t="s">
        <v>437</v>
      </c>
      <c r="CD796" s="81" t="s">
        <v>1184</v>
      </c>
      <c r="CE796" s="81">
        <v>1078</v>
      </c>
      <c r="CG796" s="81" t="s">
        <v>816</v>
      </c>
      <c r="CH796" s="81" t="s">
        <v>817</v>
      </c>
      <c r="CI796" s="81">
        <v>24</v>
      </c>
      <c r="CJ796" s="81" t="s">
        <v>436</v>
      </c>
      <c r="CK796" s="81" t="s">
        <v>1148</v>
      </c>
      <c r="CL796" s="81">
        <v>1091</v>
      </c>
      <c r="CN796" s="81" t="s">
        <v>2268</v>
      </c>
      <c r="CO796" s="81" t="s">
        <v>1663</v>
      </c>
      <c r="CP796" s="81">
        <v>4</v>
      </c>
      <c r="CQ796" s="81" t="s">
        <v>436</v>
      </c>
      <c r="CR796" s="81" t="s">
        <v>2059</v>
      </c>
      <c r="CS796" s="81">
        <v>1551</v>
      </c>
      <c r="CU796" s="136" t="s">
        <v>2384</v>
      </c>
      <c r="CV796" s="136" t="s">
        <v>901</v>
      </c>
      <c r="CW796" s="137">
        <v>12</v>
      </c>
      <c r="CX796" s="136" t="s">
        <v>436</v>
      </c>
      <c r="CY796" s="136" t="s">
        <v>1834</v>
      </c>
      <c r="CZ796" s="138">
        <v>1163</v>
      </c>
      <c r="DB796" s="136" t="s">
        <v>741</v>
      </c>
      <c r="DC796" s="136" t="s">
        <v>742</v>
      </c>
      <c r="DD796" s="137">
        <v>12</v>
      </c>
      <c r="DE796" s="136" t="s">
        <v>529</v>
      </c>
      <c r="DF796" s="136" t="s">
        <v>1817</v>
      </c>
      <c r="DG796" s="144">
        <v>1509</v>
      </c>
      <c r="DI796" s="136" t="s">
        <v>849</v>
      </c>
      <c r="DJ796" s="136" t="s">
        <v>850</v>
      </c>
      <c r="DK796" s="137">
        <v>6</v>
      </c>
      <c r="DL796" s="136" t="s">
        <v>529</v>
      </c>
      <c r="DM796" s="136" t="s">
        <v>1756</v>
      </c>
      <c r="DN796" s="144">
        <v>1037</v>
      </c>
    </row>
    <row r="797" spans="1:118" x14ac:dyDescent="0.25">
      <c r="A797" s="81" t="s">
        <v>737</v>
      </c>
      <c r="B797" s="81" t="s">
        <v>738</v>
      </c>
      <c r="C797" s="81">
        <v>2</v>
      </c>
      <c r="D797" s="81" t="s">
        <v>529</v>
      </c>
      <c r="E797" s="81" t="s">
        <v>1940</v>
      </c>
      <c r="F797" s="81">
        <v>1123</v>
      </c>
      <c r="H797" s="81" t="s">
        <v>1043</v>
      </c>
      <c r="I797" s="81" t="s">
        <v>1044</v>
      </c>
      <c r="J797" s="81">
        <v>12</v>
      </c>
      <c r="K797" s="81" t="s">
        <v>437</v>
      </c>
      <c r="L797" s="81" t="s">
        <v>1098</v>
      </c>
      <c r="M797" s="81">
        <v>1381</v>
      </c>
      <c r="O797" s="81" t="s">
        <v>875</v>
      </c>
      <c r="P797" s="81" t="s">
        <v>876</v>
      </c>
      <c r="Q797" s="81">
        <v>2</v>
      </c>
      <c r="R797" s="81" t="s">
        <v>436</v>
      </c>
      <c r="S797" s="81" t="s">
        <v>1146</v>
      </c>
      <c r="T797" s="81">
        <v>1052</v>
      </c>
      <c r="V797" s="81" t="s">
        <v>745</v>
      </c>
      <c r="W797" s="81" t="s">
        <v>746</v>
      </c>
      <c r="X797" s="81">
        <v>24</v>
      </c>
      <c r="Y797" s="81" t="s">
        <v>529</v>
      </c>
      <c r="Z797" s="81" t="s">
        <v>1771</v>
      </c>
      <c r="AA797" s="81">
        <v>1037</v>
      </c>
      <c r="AC797" s="81" t="s">
        <v>891</v>
      </c>
      <c r="AD797" s="81" t="s">
        <v>892</v>
      </c>
      <c r="AE797" s="81">
        <v>12</v>
      </c>
      <c r="AF797" s="81" t="s">
        <v>436</v>
      </c>
      <c r="AG797" s="81" t="s">
        <v>551</v>
      </c>
      <c r="AH797" s="81">
        <v>1518</v>
      </c>
      <c r="AJ797" s="81" t="s">
        <v>924</v>
      </c>
      <c r="AK797" s="81" t="s">
        <v>925</v>
      </c>
      <c r="AL797" s="81">
        <v>12</v>
      </c>
      <c r="AM797" s="81" t="s">
        <v>437</v>
      </c>
      <c r="AN797" s="81" t="s">
        <v>718</v>
      </c>
      <c r="AO797" s="81">
        <v>1539</v>
      </c>
      <c r="AQ797" s="81" t="s">
        <v>768</v>
      </c>
      <c r="AR797" s="81" t="s">
        <v>769</v>
      </c>
      <c r="AS797" s="81">
        <v>4</v>
      </c>
      <c r="AT797" s="81" t="s">
        <v>436</v>
      </c>
      <c r="AU797" s="81" t="s">
        <v>1110</v>
      </c>
      <c r="AV797" s="81">
        <v>1253</v>
      </c>
      <c r="AX797" s="81" t="s">
        <v>893</v>
      </c>
      <c r="AY797" s="81" t="s">
        <v>894</v>
      </c>
      <c r="AZ797" s="81">
        <v>12</v>
      </c>
      <c r="BA797" s="81" t="s">
        <v>529</v>
      </c>
      <c r="BB797" s="81" t="s">
        <v>1175</v>
      </c>
      <c r="BC797" s="81">
        <v>1027</v>
      </c>
      <c r="BE797" s="81" t="s">
        <v>768</v>
      </c>
      <c r="BF797" s="81" t="s">
        <v>769</v>
      </c>
      <c r="BG797" s="81">
        <v>4</v>
      </c>
      <c r="BH797" s="81" t="s">
        <v>436</v>
      </c>
      <c r="BI797" s="81" t="s">
        <v>1134</v>
      </c>
      <c r="BJ797" s="81">
        <v>1102</v>
      </c>
      <c r="BL797" s="81" t="s">
        <v>880</v>
      </c>
      <c r="BM797" s="81" t="s">
        <v>881</v>
      </c>
      <c r="BN797" s="81">
        <v>4</v>
      </c>
      <c r="BO797" s="81" t="s">
        <v>437</v>
      </c>
      <c r="BP797" s="81" t="s">
        <v>1729</v>
      </c>
      <c r="BQ797" s="81">
        <v>1191</v>
      </c>
      <c r="BS797" s="81" t="s">
        <v>854</v>
      </c>
      <c r="BT797" s="81" t="s">
        <v>855</v>
      </c>
      <c r="BU797" s="81">
        <v>2</v>
      </c>
      <c r="BV797" s="81" t="s">
        <v>529</v>
      </c>
      <c r="BW797" s="81" t="s">
        <v>1100</v>
      </c>
      <c r="BX797" s="81">
        <v>1027</v>
      </c>
      <c r="BZ797" s="81" t="s">
        <v>878</v>
      </c>
      <c r="CA797" s="81" t="s">
        <v>879</v>
      </c>
      <c r="CB797" s="81">
        <v>6</v>
      </c>
      <c r="CC797" s="81" t="s">
        <v>437</v>
      </c>
      <c r="CD797" s="81" t="s">
        <v>1184</v>
      </c>
      <c r="CE797" s="81">
        <v>1078</v>
      </c>
      <c r="CG797" s="81" t="s">
        <v>864</v>
      </c>
      <c r="CH797" s="81" t="s">
        <v>865</v>
      </c>
      <c r="CI797" s="81">
        <v>12</v>
      </c>
      <c r="CJ797" s="81" t="s">
        <v>436</v>
      </c>
      <c r="CK797" s="81" t="s">
        <v>1148</v>
      </c>
      <c r="CL797" s="81">
        <v>1091</v>
      </c>
      <c r="CN797" s="81" t="s">
        <v>820</v>
      </c>
      <c r="CO797" s="81" t="s">
        <v>821</v>
      </c>
      <c r="CP797" s="81">
        <v>2</v>
      </c>
      <c r="CQ797" s="81" t="s">
        <v>436</v>
      </c>
      <c r="CR797" s="81" t="s">
        <v>2059</v>
      </c>
      <c r="CS797" s="81">
        <v>1551</v>
      </c>
      <c r="CU797" s="136" t="s">
        <v>836</v>
      </c>
      <c r="CV797" s="136" t="s">
        <v>837</v>
      </c>
      <c r="CW797" s="137">
        <v>12</v>
      </c>
      <c r="CX797" s="136" t="s">
        <v>436</v>
      </c>
      <c r="CY797" s="136" t="s">
        <v>1834</v>
      </c>
      <c r="CZ797" s="138">
        <v>1163</v>
      </c>
      <c r="DB797" s="136" t="s">
        <v>741</v>
      </c>
      <c r="DC797" s="136" t="s">
        <v>742</v>
      </c>
      <c r="DD797" s="137">
        <v>12</v>
      </c>
      <c r="DE797" s="136" t="s">
        <v>529</v>
      </c>
      <c r="DF797" s="136" t="s">
        <v>1199</v>
      </c>
      <c r="DG797" s="144">
        <v>1001</v>
      </c>
      <c r="DI797" s="136" t="s">
        <v>849</v>
      </c>
      <c r="DJ797" s="136" t="s">
        <v>850</v>
      </c>
      <c r="DK797" s="137">
        <v>15</v>
      </c>
      <c r="DL797" s="136" t="s">
        <v>436</v>
      </c>
      <c r="DM797" s="136" t="s">
        <v>2406</v>
      </c>
      <c r="DN797" s="144">
        <v>1529</v>
      </c>
    </row>
    <row r="798" spans="1:118" x14ac:dyDescent="0.25">
      <c r="A798" s="81" t="s">
        <v>869</v>
      </c>
      <c r="B798" s="81" t="s">
        <v>870</v>
      </c>
      <c r="C798" s="81">
        <v>12</v>
      </c>
      <c r="D798" s="81" t="s">
        <v>436</v>
      </c>
      <c r="E798" s="81" t="s">
        <v>1095</v>
      </c>
      <c r="F798" s="81">
        <v>1118</v>
      </c>
      <c r="H798" s="81" t="s">
        <v>1056</v>
      </c>
      <c r="I798" s="81" t="s">
        <v>1057</v>
      </c>
      <c r="J798" s="81">
        <v>12</v>
      </c>
      <c r="K798" s="81" t="s">
        <v>437</v>
      </c>
      <c r="L798" s="81" t="s">
        <v>1098</v>
      </c>
      <c r="M798" s="81">
        <v>1381</v>
      </c>
      <c r="O798" s="81" t="s">
        <v>906</v>
      </c>
      <c r="P798" s="81" t="s">
        <v>907</v>
      </c>
      <c r="Q798" s="81">
        <v>2</v>
      </c>
      <c r="R798" s="81" t="s">
        <v>436</v>
      </c>
      <c r="S798" s="81" t="s">
        <v>1146</v>
      </c>
      <c r="T798" s="81">
        <v>1052</v>
      </c>
      <c r="V798" s="81" t="s">
        <v>862</v>
      </c>
      <c r="W798" s="81" t="s">
        <v>863</v>
      </c>
      <c r="X798" s="81">
        <v>10</v>
      </c>
      <c r="Y798" s="81" t="s">
        <v>529</v>
      </c>
      <c r="Z798" s="81" t="s">
        <v>1756</v>
      </c>
      <c r="AA798" s="81">
        <v>1037</v>
      </c>
      <c r="AC798" s="81" t="s">
        <v>749</v>
      </c>
      <c r="AD798" s="81" t="s">
        <v>750</v>
      </c>
      <c r="AE798" s="81">
        <v>24</v>
      </c>
      <c r="AF798" s="81" t="s">
        <v>437</v>
      </c>
      <c r="AG798" s="81" t="s">
        <v>1193</v>
      </c>
      <c r="AH798" s="81">
        <v>1479</v>
      </c>
      <c r="AJ798" s="81" t="s">
        <v>934</v>
      </c>
      <c r="AK798" s="81" t="s">
        <v>935</v>
      </c>
      <c r="AL798" s="81">
        <v>2</v>
      </c>
      <c r="AM798" s="81" t="s">
        <v>529</v>
      </c>
      <c r="AN798" s="81" t="s">
        <v>1115</v>
      </c>
      <c r="AO798" s="81">
        <v>1487</v>
      </c>
      <c r="AQ798" s="81" t="s">
        <v>733</v>
      </c>
      <c r="AR798" s="81" t="s">
        <v>734</v>
      </c>
      <c r="AS798" s="81">
        <v>4</v>
      </c>
      <c r="AT798" s="81" t="s">
        <v>436</v>
      </c>
      <c r="AU798" s="81" t="s">
        <v>1110</v>
      </c>
      <c r="AV798" s="81">
        <v>1253</v>
      </c>
      <c r="AX798" s="81" t="s">
        <v>893</v>
      </c>
      <c r="AY798" s="81" t="s">
        <v>894</v>
      </c>
      <c r="AZ798" s="81">
        <v>12</v>
      </c>
      <c r="BA798" s="81" t="s">
        <v>437</v>
      </c>
      <c r="BB798" s="81" t="s">
        <v>1187</v>
      </c>
      <c r="BC798" s="81">
        <v>1003</v>
      </c>
      <c r="BE798" s="81" t="s">
        <v>852</v>
      </c>
      <c r="BF798" s="81" t="s">
        <v>853</v>
      </c>
      <c r="BG798" s="81">
        <v>12</v>
      </c>
      <c r="BH798" s="81" t="s">
        <v>436</v>
      </c>
      <c r="BI798" s="81" t="s">
        <v>1134</v>
      </c>
      <c r="BJ798" s="81">
        <v>1102</v>
      </c>
      <c r="BL798" s="81" t="s">
        <v>731</v>
      </c>
      <c r="BM798" s="81" t="s">
        <v>732</v>
      </c>
      <c r="BN798" s="81">
        <v>12</v>
      </c>
      <c r="BO798" s="81" t="s">
        <v>437</v>
      </c>
      <c r="BP798" s="81" t="s">
        <v>1187</v>
      </c>
      <c r="BQ798" s="81">
        <v>1003</v>
      </c>
      <c r="BS798" s="81" t="s">
        <v>836</v>
      </c>
      <c r="BT798" s="81" t="s">
        <v>837</v>
      </c>
      <c r="BU798" s="81">
        <v>2</v>
      </c>
      <c r="BV798" s="81" t="s">
        <v>436</v>
      </c>
      <c r="BW798" s="81" t="s">
        <v>566</v>
      </c>
      <c r="BX798" s="81">
        <v>1535</v>
      </c>
      <c r="BZ798" s="81" t="s">
        <v>867</v>
      </c>
      <c r="CA798" s="81" t="s">
        <v>868</v>
      </c>
      <c r="CB798" s="81">
        <v>4</v>
      </c>
      <c r="CC798" s="81" t="s">
        <v>437</v>
      </c>
      <c r="CD798" s="81" t="s">
        <v>1184</v>
      </c>
      <c r="CE798" s="81">
        <v>1078</v>
      </c>
      <c r="CG798" s="81" t="s">
        <v>745</v>
      </c>
      <c r="CH798" s="81" t="s">
        <v>746</v>
      </c>
      <c r="CI798" s="81">
        <v>24</v>
      </c>
      <c r="CJ798" s="81" t="s">
        <v>436</v>
      </c>
      <c r="CK798" s="81" t="s">
        <v>1148</v>
      </c>
      <c r="CL798" s="81">
        <v>1091</v>
      </c>
      <c r="CN798" s="81" t="s">
        <v>1778</v>
      </c>
      <c r="CO798" s="81" t="s">
        <v>758</v>
      </c>
      <c r="CP798" s="81">
        <v>12</v>
      </c>
      <c r="CQ798" s="81" t="s">
        <v>529</v>
      </c>
      <c r="CR798" s="81" t="s">
        <v>1129</v>
      </c>
      <c r="CS798" s="81">
        <v>1028</v>
      </c>
      <c r="CU798" s="136" t="s">
        <v>765</v>
      </c>
      <c r="CV798" s="136" t="s">
        <v>766</v>
      </c>
      <c r="CW798" s="137">
        <v>10</v>
      </c>
      <c r="CX798" s="136" t="s">
        <v>529</v>
      </c>
      <c r="CY798" s="136" t="s">
        <v>1169</v>
      </c>
      <c r="CZ798" s="138">
        <v>1440</v>
      </c>
      <c r="DB798" s="136" t="s">
        <v>741</v>
      </c>
      <c r="DC798" s="136" t="s">
        <v>742</v>
      </c>
      <c r="DD798" s="137">
        <v>6</v>
      </c>
      <c r="DE798" s="136" t="s">
        <v>529</v>
      </c>
      <c r="DF798" s="136" t="s">
        <v>1802</v>
      </c>
      <c r="DG798" s="144">
        <v>1458</v>
      </c>
      <c r="DI798" s="136" t="s">
        <v>849</v>
      </c>
      <c r="DJ798" s="136" t="s">
        <v>850</v>
      </c>
      <c r="DK798" s="137">
        <v>2</v>
      </c>
      <c r="DL798" s="136" t="s">
        <v>529</v>
      </c>
      <c r="DM798" s="136" t="s">
        <v>2127</v>
      </c>
      <c r="DN798" s="144">
        <v>1573</v>
      </c>
    </row>
    <row r="799" spans="1:118" x14ac:dyDescent="0.25">
      <c r="A799" s="81" t="s">
        <v>806</v>
      </c>
      <c r="B799" s="81" t="s">
        <v>807</v>
      </c>
      <c r="C799" s="81">
        <v>24</v>
      </c>
      <c r="D799" s="81" t="s">
        <v>436</v>
      </c>
      <c r="E799" s="81" t="s">
        <v>1095</v>
      </c>
      <c r="F799" s="81">
        <v>1118</v>
      </c>
      <c r="H799" s="81" t="s">
        <v>873</v>
      </c>
      <c r="I799" s="81" t="s">
        <v>874</v>
      </c>
      <c r="J799" s="81">
        <v>10</v>
      </c>
      <c r="K799" s="81" t="s">
        <v>437</v>
      </c>
      <c r="L799" s="81" t="s">
        <v>1098</v>
      </c>
      <c r="M799" s="81">
        <v>1381</v>
      </c>
      <c r="O799" s="81" t="s">
        <v>772</v>
      </c>
      <c r="P799" s="81" t="s">
        <v>773</v>
      </c>
      <c r="Q799" s="81">
        <v>4</v>
      </c>
      <c r="R799" s="81" t="s">
        <v>529</v>
      </c>
      <c r="S799" s="81" t="s">
        <v>1149</v>
      </c>
      <c r="T799" s="81">
        <v>1172</v>
      </c>
      <c r="V799" s="81" t="s">
        <v>860</v>
      </c>
      <c r="W799" s="81" t="s">
        <v>861</v>
      </c>
      <c r="X799" s="81">
        <v>12</v>
      </c>
      <c r="Y799" s="81" t="s">
        <v>529</v>
      </c>
      <c r="Z799" s="81" t="s">
        <v>1756</v>
      </c>
      <c r="AA799" s="81">
        <v>1037</v>
      </c>
      <c r="AC799" s="81" t="s">
        <v>860</v>
      </c>
      <c r="AD799" s="81" t="s">
        <v>861</v>
      </c>
      <c r="AE799" s="81">
        <v>2</v>
      </c>
      <c r="AF799" s="81" t="s">
        <v>529</v>
      </c>
      <c r="AG799" s="81" t="s">
        <v>1694</v>
      </c>
      <c r="AH799" s="81">
        <v>1504</v>
      </c>
      <c r="AJ799" s="81" t="s">
        <v>794</v>
      </c>
      <c r="AK799" s="81" t="s">
        <v>795</v>
      </c>
      <c r="AL799" s="81">
        <v>2</v>
      </c>
      <c r="AM799" s="81" t="s">
        <v>529</v>
      </c>
      <c r="AN799" s="81" t="s">
        <v>1115</v>
      </c>
      <c r="AO799" s="81">
        <v>1487</v>
      </c>
      <c r="AQ799" s="81" t="s">
        <v>729</v>
      </c>
      <c r="AR799" s="81" t="s">
        <v>730</v>
      </c>
      <c r="AS799" s="81">
        <v>6</v>
      </c>
      <c r="AT799" s="81" t="s">
        <v>436</v>
      </c>
      <c r="AU799" s="81" t="s">
        <v>1110</v>
      </c>
      <c r="AV799" s="81">
        <v>1253</v>
      </c>
      <c r="AX799" s="81" t="s">
        <v>893</v>
      </c>
      <c r="AY799" s="81" t="s">
        <v>894</v>
      </c>
      <c r="AZ799" s="81">
        <v>12</v>
      </c>
      <c r="BA799" s="81" t="s">
        <v>436</v>
      </c>
      <c r="BB799" s="81" t="s">
        <v>1145</v>
      </c>
      <c r="BC799" s="81">
        <v>1274</v>
      </c>
      <c r="BE799" s="81" t="s">
        <v>954</v>
      </c>
      <c r="BF799" s="81" t="s">
        <v>955</v>
      </c>
      <c r="BG799" s="81">
        <v>12</v>
      </c>
      <c r="BH799" s="81" t="s">
        <v>436</v>
      </c>
      <c r="BI799" s="81" t="s">
        <v>1764</v>
      </c>
      <c r="BJ799" s="81">
        <v>1435</v>
      </c>
      <c r="BL799" s="81" t="s">
        <v>812</v>
      </c>
      <c r="BM799" s="81" t="s">
        <v>813</v>
      </c>
      <c r="BN799" s="81">
        <v>12</v>
      </c>
      <c r="BO799" s="81" t="s">
        <v>436</v>
      </c>
      <c r="BP799" s="81" t="s">
        <v>1148</v>
      </c>
      <c r="BQ799" s="81">
        <v>1091</v>
      </c>
      <c r="BS799" s="81" t="s">
        <v>864</v>
      </c>
      <c r="BT799" s="81" t="s">
        <v>865</v>
      </c>
      <c r="BU799" s="81">
        <v>4</v>
      </c>
      <c r="BV799" s="81" t="s">
        <v>436</v>
      </c>
      <c r="BW799" s="81" t="s">
        <v>566</v>
      </c>
      <c r="BX799" s="81">
        <v>1535</v>
      </c>
      <c r="BZ799" s="81" t="s">
        <v>954</v>
      </c>
      <c r="CA799" s="81" t="s">
        <v>955</v>
      </c>
      <c r="CB799" s="81">
        <v>4</v>
      </c>
      <c r="CC799" s="81" t="s">
        <v>437</v>
      </c>
      <c r="CD799" s="81" t="s">
        <v>1184</v>
      </c>
      <c r="CE799" s="81">
        <v>1078</v>
      </c>
      <c r="CG799" s="81" t="s">
        <v>826</v>
      </c>
      <c r="CH799" s="81" t="s">
        <v>827</v>
      </c>
      <c r="CI799" s="81">
        <v>12</v>
      </c>
      <c r="CJ799" s="81" t="s">
        <v>436</v>
      </c>
      <c r="CK799" s="81" t="s">
        <v>1148</v>
      </c>
      <c r="CL799" s="81">
        <v>1091</v>
      </c>
      <c r="CN799" s="81" t="s">
        <v>820</v>
      </c>
      <c r="CO799" s="81" t="s">
        <v>821</v>
      </c>
      <c r="CP799" s="81">
        <v>4</v>
      </c>
      <c r="CQ799" s="81" t="s">
        <v>529</v>
      </c>
      <c r="CR799" s="81" t="s">
        <v>1129</v>
      </c>
      <c r="CS799" s="81">
        <v>1028</v>
      </c>
      <c r="CU799" s="136" t="s">
        <v>772</v>
      </c>
      <c r="CV799" s="136" t="s">
        <v>773</v>
      </c>
      <c r="CW799" s="137">
        <v>12</v>
      </c>
      <c r="CX799" s="136" t="s">
        <v>529</v>
      </c>
      <c r="CY799" s="136" t="s">
        <v>1170</v>
      </c>
      <c r="CZ799" s="138">
        <v>1069</v>
      </c>
      <c r="DB799" s="136" t="s">
        <v>741</v>
      </c>
      <c r="DC799" s="136" t="s">
        <v>742</v>
      </c>
      <c r="DD799" s="137">
        <v>6</v>
      </c>
      <c r="DE799" s="136" t="s">
        <v>529</v>
      </c>
      <c r="DF799" s="136" t="s">
        <v>2314</v>
      </c>
      <c r="DG799" s="144">
        <v>1031</v>
      </c>
      <c r="DI799" s="136" t="s">
        <v>849</v>
      </c>
      <c r="DJ799" s="136" t="s">
        <v>850</v>
      </c>
      <c r="DK799" s="137">
        <v>8</v>
      </c>
      <c r="DL799" s="136" t="s">
        <v>436</v>
      </c>
      <c r="DM799" s="136" t="s">
        <v>553</v>
      </c>
      <c r="DN799" s="144">
        <v>1521</v>
      </c>
    </row>
    <row r="800" spans="1:118" x14ac:dyDescent="0.25">
      <c r="A800" s="81" t="s">
        <v>765</v>
      </c>
      <c r="B800" s="81" t="s">
        <v>766</v>
      </c>
      <c r="C800" s="81">
        <v>6</v>
      </c>
      <c r="D800" s="81" t="s">
        <v>436</v>
      </c>
      <c r="E800" s="81" t="s">
        <v>1095</v>
      </c>
      <c r="F800" s="81">
        <v>1118</v>
      </c>
      <c r="H800" s="81" t="s">
        <v>816</v>
      </c>
      <c r="I800" s="81" t="s">
        <v>817</v>
      </c>
      <c r="J800" s="81">
        <v>20</v>
      </c>
      <c r="K800" s="81" t="s">
        <v>437</v>
      </c>
      <c r="L800" s="81" t="s">
        <v>1098</v>
      </c>
      <c r="M800" s="81">
        <v>1381</v>
      </c>
      <c r="O800" s="81" t="s">
        <v>816</v>
      </c>
      <c r="P800" s="81" t="s">
        <v>817</v>
      </c>
      <c r="Q800" s="81">
        <v>12</v>
      </c>
      <c r="R800" s="81" t="s">
        <v>529</v>
      </c>
      <c r="S800" s="81" t="s">
        <v>1149</v>
      </c>
      <c r="T800" s="81">
        <v>1172</v>
      </c>
      <c r="V800" s="81" t="s">
        <v>812</v>
      </c>
      <c r="W800" s="81" t="s">
        <v>813</v>
      </c>
      <c r="X800" s="81">
        <v>14</v>
      </c>
      <c r="Y800" s="81" t="s">
        <v>529</v>
      </c>
      <c r="Z800" s="81" t="s">
        <v>1756</v>
      </c>
      <c r="AA800" s="81">
        <v>1037</v>
      </c>
      <c r="AC800" s="81" t="s">
        <v>891</v>
      </c>
      <c r="AD800" s="81" t="s">
        <v>892</v>
      </c>
      <c r="AE800" s="81">
        <v>12</v>
      </c>
      <c r="AF800" s="81" t="s">
        <v>436</v>
      </c>
      <c r="AG800" s="81" t="s">
        <v>1143</v>
      </c>
      <c r="AH800" s="81">
        <v>1223</v>
      </c>
      <c r="AJ800" s="81" t="s">
        <v>912</v>
      </c>
      <c r="AK800" s="81" t="s">
        <v>913</v>
      </c>
      <c r="AL800" s="81">
        <v>2</v>
      </c>
      <c r="AM800" s="81" t="s">
        <v>436</v>
      </c>
      <c r="AN800" s="81" t="s">
        <v>1152</v>
      </c>
      <c r="AO800" s="81">
        <v>1013</v>
      </c>
      <c r="AQ800" s="81" t="s">
        <v>854</v>
      </c>
      <c r="AR800" s="81" t="s">
        <v>855</v>
      </c>
      <c r="AS800" s="81">
        <v>2</v>
      </c>
      <c r="AT800" s="81" t="s">
        <v>436</v>
      </c>
      <c r="AU800" s="81" t="s">
        <v>1110</v>
      </c>
      <c r="AV800" s="81">
        <v>1253</v>
      </c>
      <c r="AX800" s="81" t="s">
        <v>893</v>
      </c>
      <c r="AY800" s="81" t="s">
        <v>894</v>
      </c>
      <c r="AZ800" s="81">
        <v>12</v>
      </c>
      <c r="BA800" s="81" t="s">
        <v>529</v>
      </c>
      <c r="BB800" s="81" t="s">
        <v>1712</v>
      </c>
      <c r="BC800" s="81">
        <v>1458</v>
      </c>
      <c r="BE800" s="81" t="s">
        <v>816</v>
      </c>
      <c r="BF800" s="81" t="s">
        <v>817</v>
      </c>
      <c r="BG800" s="81">
        <v>4</v>
      </c>
      <c r="BH800" s="81" t="s">
        <v>436</v>
      </c>
      <c r="BI800" s="81" t="s">
        <v>1764</v>
      </c>
      <c r="BJ800" s="81">
        <v>1435</v>
      </c>
      <c r="BL800" s="81" t="s">
        <v>729</v>
      </c>
      <c r="BM800" s="81" t="s">
        <v>730</v>
      </c>
      <c r="BN800" s="81">
        <v>2</v>
      </c>
      <c r="BO800" s="81" t="s">
        <v>436</v>
      </c>
      <c r="BP800" s="81" t="s">
        <v>1188</v>
      </c>
      <c r="BQ800" s="81">
        <v>1481</v>
      </c>
      <c r="BS800" s="81" t="s">
        <v>838</v>
      </c>
      <c r="BT800" s="81" t="s">
        <v>839</v>
      </c>
      <c r="BU800" s="81">
        <v>2</v>
      </c>
      <c r="BV800" s="81" t="s">
        <v>436</v>
      </c>
      <c r="BW800" s="81" t="s">
        <v>566</v>
      </c>
      <c r="BX800" s="81">
        <v>1535</v>
      </c>
      <c r="BZ800" s="81" t="s">
        <v>768</v>
      </c>
      <c r="CA800" s="81" t="s">
        <v>769</v>
      </c>
      <c r="CB800" s="81">
        <v>4</v>
      </c>
      <c r="CC800" s="81" t="s">
        <v>437</v>
      </c>
      <c r="CD800" s="81" t="s">
        <v>1184</v>
      </c>
      <c r="CE800" s="81">
        <v>1078</v>
      </c>
      <c r="CG800" s="81" t="s">
        <v>899</v>
      </c>
      <c r="CH800" s="81" t="s">
        <v>900</v>
      </c>
      <c r="CI800" s="81">
        <v>2</v>
      </c>
      <c r="CJ800" s="81" t="s">
        <v>436</v>
      </c>
      <c r="CK800" s="81" t="s">
        <v>1148</v>
      </c>
      <c r="CL800" s="81">
        <v>1091</v>
      </c>
      <c r="CN800" s="81" t="s">
        <v>1041</v>
      </c>
      <c r="CO800" s="81" t="s">
        <v>756</v>
      </c>
      <c r="CP800" s="81">
        <v>12</v>
      </c>
      <c r="CQ800" s="81" t="s">
        <v>529</v>
      </c>
      <c r="CR800" s="81" t="s">
        <v>2309</v>
      </c>
      <c r="CS800" s="81">
        <v>1001</v>
      </c>
      <c r="CU800" s="136" t="s">
        <v>729</v>
      </c>
      <c r="CV800" s="136" t="s">
        <v>730</v>
      </c>
      <c r="CW800" s="137">
        <v>4</v>
      </c>
      <c r="CX800" s="136" t="s">
        <v>436</v>
      </c>
      <c r="CY800" s="136" t="s">
        <v>1863</v>
      </c>
      <c r="CZ800" s="138">
        <v>1273</v>
      </c>
      <c r="DB800" s="136" t="s">
        <v>969</v>
      </c>
      <c r="DC800" s="136" t="s">
        <v>970</v>
      </c>
      <c r="DD800" s="137">
        <v>12</v>
      </c>
      <c r="DE800" s="136" t="s">
        <v>436</v>
      </c>
      <c r="DF800" s="136" t="s">
        <v>2221</v>
      </c>
      <c r="DG800" s="144">
        <v>1392</v>
      </c>
      <c r="DI800" s="136" t="s">
        <v>849</v>
      </c>
      <c r="DJ800" s="136" t="s">
        <v>850</v>
      </c>
      <c r="DK800" s="137">
        <v>16</v>
      </c>
      <c r="DL800" s="136" t="s">
        <v>2152</v>
      </c>
      <c r="DM800" s="136" t="s">
        <v>2364</v>
      </c>
      <c r="DN800" s="144">
        <v>1593</v>
      </c>
    </row>
    <row r="801" spans="1:118" x14ac:dyDescent="0.25">
      <c r="A801" s="81" t="s">
        <v>887</v>
      </c>
      <c r="B801" s="81" t="s">
        <v>888</v>
      </c>
      <c r="C801" s="81">
        <v>12</v>
      </c>
      <c r="D801" s="81" t="s">
        <v>436</v>
      </c>
      <c r="E801" s="81" t="s">
        <v>1095</v>
      </c>
      <c r="F801" s="81">
        <v>1118</v>
      </c>
      <c r="H801" s="81" t="s">
        <v>973</v>
      </c>
      <c r="I801" s="81" t="s">
        <v>974</v>
      </c>
      <c r="J801" s="81">
        <v>12</v>
      </c>
      <c r="K801" s="81" t="s">
        <v>437</v>
      </c>
      <c r="L801" s="81" t="s">
        <v>1234</v>
      </c>
      <c r="M801" s="81">
        <v>1043</v>
      </c>
      <c r="O801" s="81" t="s">
        <v>729</v>
      </c>
      <c r="P801" s="81" t="s">
        <v>730</v>
      </c>
      <c r="Q801" s="81">
        <v>4</v>
      </c>
      <c r="R801" s="81" t="s">
        <v>529</v>
      </c>
      <c r="S801" s="81" t="s">
        <v>1149</v>
      </c>
      <c r="T801" s="81">
        <v>1172</v>
      </c>
      <c r="V801" s="81" t="s">
        <v>832</v>
      </c>
      <c r="W801" s="81" t="s">
        <v>833</v>
      </c>
      <c r="X801" s="81">
        <v>2</v>
      </c>
      <c r="Y801" s="81" t="s">
        <v>529</v>
      </c>
      <c r="Z801" s="81" t="s">
        <v>1756</v>
      </c>
      <c r="AA801" s="81">
        <v>1037</v>
      </c>
      <c r="AC801" s="81" t="s">
        <v>891</v>
      </c>
      <c r="AD801" s="81" t="s">
        <v>892</v>
      </c>
      <c r="AE801" s="81">
        <v>12</v>
      </c>
      <c r="AF801" s="81" t="s">
        <v>436</v>
      </c>
      <c r="AG801" s="81" t="s">
        <v>1109</v>
      </c>
      <c r="AH801" s="81">
        <v>1311</v>
      </c>
      <c r="AJ801" s="81" t="s">
        <v>916</v>
      </c>
      <c r="AK801" s="81" t="s">
        <v>917</v>
      </c>
      <c r="AL801" s="81">
        <v>2</v>
      </c>
      <c r="AM801" s="81" t="s">
        <v>436</v>
      </c>
      <c r="AN801" s="81" t="s">
        <v>1152</v>
      </c>
      <c r="AO801" s="81">
        <v>1013</v>
      </c>
      <c r="AQ801" s="81" t="s">
        <v>856</v>
      </c>
      <c r="AR801" s="81" t="s">
        <v>857</v>
      </c>
      <c r="AS801" s="81">
        <v>2</v>
      </c>
      <c r="AT801" s="81" t="s">
        <v>436</v>
      </c>
      <c r="AU801" s="81" t="s">
        <v>1110</v>
      </c>
      <c r="AV801" s="81">
        <v>1253</v>
      </c>
      <c r="AX801" s="81" t="s">
        <v>893</v>
      </c>
      <c r="AY801" s="81" t="s">
        <v>894</v>
      </c>
      <c r="AZ801" s="81">
        <v>36</v>
      </c>
      <c r="BA801" s="81" t="s">
        <v>436</v>
      </c>
      <c r="BB801" s="81" t="s">
        <v>717</v>
      </c>
      <c r="BC801" s="81">
        <v>1538</v>
      </c>
      <c r="BE801" s="81" t="s">
        <v>852</v>
      </c>
      <c r="BF801" s="81" t="s">
        <v>853</v>
      </c>
      <c r="BG801" s="81">
        <v>12</v>
      </c>
      <c r="BH801" s="81" t="s">
        <v>436</v>
      </c>
      <c r="BI801" s="81" t="s">
        <v>1764</v>
      </c>
      <c r="BJ801" s="81">
        <v>1435</v>
      </c>
      <c r="BL801" s="81" t="s">
        <v>818</v>
      </c>
      <c r="BM801" s="81" t="s">
        <v>819</v>
      </c>
      <c r="BN801" s="81">
        <v>12</v>
      </c>
      <c r="BO801" s="81" t="s">
        <v>436</v>
      </c>
      <c r="BP801" s="81" t="s">
        <v>1148</v>
      </c>
      <c r="BQ801" s="81">
        <v>1091</v>
      </c>
      <c r="BS801" s="81" t="s">
        <v>790</v>
      </c>
      <c r="BT801" s="81" t="s">
        <v>791</v>
      </c>
      <c r="BU801" s="81">
        <v>2</v>
      </c>
      <c r="BV801" s="81" t="s">
        <v>436</v>
      </c>
      <c r="BW801" s="81" t="s">
        <v>566</v>
      </c>
      <c r="BX801" s="81">
        <v>1535</v>
      </c>
      <c r="BZ801" s="81" t="s">
        <v>906</v>
      </c>
      <c r="CA801" s="81" t="s">
        <v>907</v>
      </c>
      <c r="CB801" s="81">
        <v>4</v>
      </c>
      <c r="CC801" s="81" t="s">
        <v>437</v>
      </c>
      <c r="CD801" s="81" t="s">
        <v>1184</v>
      </c>
      <c r="CE801" s="81">
        <v>1078</v>
      </c>
      <c r="CG801" s="81" t="s">
        <v>889</v>
      </c>
      <c r="CH801" s="81" t="s">
        <v>890</v>
      </c>
      <c r="CI801" s="81">
        <v>2</v>
      </c>
      <c r="CJ801" s="81" t="s">
        <v>436</v>
      </c>
      <c r="CK801" s="81" t="s">
        <v>1148</v>
      </c>
      <c r="CL801" s="81">
        <v>1091</v>
      </c>
      <c r="CN801" s="81" t="s">
        <v>818</v>
      </c>
      <c r="CO801" s="81" t="s">
        <v>819</v>
      </c>
      <c r="CP801" s="81">
        <v>4</v>
      </c>
      <c r="CQ801" s="81" t="s">
        <v>529</v>
      </c>
      <c r="CR801" s="81" t="s">
        <v>1129</v>
      </c>
      <c r="CS801" s="81">
        <v>1028</v>
      </c>
      <c r="CU801" s="136" t="s">
        <v>729</v>
      </c>
      <c r="CV801" s="136" t="s">
        <v>730</v>
      </c>
      <c r="CW801" s="137">
        <v>4</v>
      </c>
      <c r="CX801" s="136" t="s">
        <v>529</v>
      </c>
      <c r="CY801" s="136" t="s">
        <v>1727</v>
      </c>
      <c r="CZ801" s="138">
        <v>1219</v>
      </c>
      <c r="DB801" s="136" t="s">
        <v>969</v>
      </c>
      <c r="DC801" s="136" t="s">
        <v>970</v>
      </c>
      <c r="DD801" s="137">
        <v>12</v>
      </c>
      <c r="DE801" s="136" t="s">
        <v>529</v>
      </c>
      <c r="DF801" s="136" t="s">
        <v>1886</v>
      </c>
      <c r="DG801" s="144">
        <v>1089</v>
      </c>
      <c r="DI801" s="136" t="s">
        <v>849</v>
      </c>
      <c r="DJ801" s="136" t="s">
        <v>850</v>
      </c>
      <c r="DK801" s="137">
        <v>20</v>
      </c>
      <c r="DL801" s="136" t="s">
        <v>529</v>
      </c>
      <c r="DM801" s="136" t="s">
        <v>1100</v>
      </c>
      <c r="DN801" s="144">
        <v>1027</v>
      </c>
    </row>
    <row r="802" spans="1:118" x14ac:dyDescent="0.25">
      <c r="A802" s="81" t="s">
        <v>2269</v>
      </c>
      <c r="B802" s="81" t="s">
        <v>767</v>
      </c>
      <c r="C802" s="81">
        <v>6</v>
      </c>
      <c r="D802" s="81" t="s">
        <v>436</v>
      </c>
      <c r="E802" s="81" t="s">
        <v>1095</v>
      </c>
      <c r="F802" s="81">
        <v>1118</v>
      </c>
      <c r="H802" s="81" t="s">
        <v>988</v>
      </c>
      <c r="I802" s="81" t="s">
        <v>989</v>
      </c>
      <c r="J802" s="81">
        <v>24</v>
      </c>
      <c r="K802" s="81" t="s">
        <v>437</v>
      </c>
      <c r="L802" s="81" t="s">
        <v>1234</v>
      </c>
      <c r="M802" s="81">
        <v>1043</v>
      </c>
      <c r="O802" s="81" t="s">
        <v>924</v>
      </c>
      <c r="P802" s="81" t="s">
        <v>925</v>
      </c>
      <c r="Q802" s="81">
        <v>12</v>
      </c>
      <c r="R802" s="81" t="s">
        <v>436</v>
      </c>
      <c r="S802" s="81" t="s">
        <v>2326</v>
      </c>
      <c r="T802" s="81">
        <v>1169</v>
      </c>
      <c r="V802" s="81" t="s">
        <v>733</v>
      </c>
      <c r="W802" s="81" t="s">
        <v>734</v>
      </c>
      <c r="X802" s="81">
        <v>6</v>
      </c>
      <c r="Y802" s="81" t="s">
        <v>529</v>
      </c>
      <c r="Z802" s="81" t="s">
        <v>1756</v>
      </c>
      <c r="AA802" s="81">
        <v>1037</v>
      </c>
      <c r="AC802" s="81" t="s">
        <v>1020</v>
      </c>
      <c r="AD802" s="81" t="s">
        <v>1021</v>
      </c>
      <c r="AE802" s="81">
        <v>2</v>
      </c>
      <c r="AF802" s="81" t="s">
        <v>529</v>
      </c>
      <c r="AG802" s="81" t="s">
        <v>1185</v>
      </c>
      <c r="AH802" s="81">
        <v>1101</v>
      </c>
      <c r="AJ802" s="81" t="s">
        <v>810</v>
      </c>
      <c r="AK802" s="81" t="s">
        <v>811</v>
      </c>
      <c r="AL802" s="81">
        <v>6</v>
      </c>
      <c r="AM802" s="81" t="s">
        <v>436</v>
      </c>
      <c r="AN802" s="81" t="s">
        <v>1152</v>
      </c>
      <c r="AO802" s="81">
        <v>1013</v>
      </c>
      <c r="AQ802" s="81" t="s">
        <v>836</v>
      </c>
      <c r="AR802" s="81" t="s">
        <v>837</v>
      </c>
      <c r="AS802" s="81">
        <v>2</v>
      </c>
      <c r="AT802" s="81" t="s">
        <v>436</v>
      </c>
      <c r="AU802" s="81" t="s">
        <v>1110</v>
      </c>
      <c r="AV802" s="81">
        <v>1253</v>
      </c>
      <c r="AX802" s="81" t="s">
        <v>893</v>
      </c>
      <c r="AY802" s="81" t="s">
        <v>894</v>
      </c>
      <c r="AZ802" s="81">
        <v>24</v>
      </c>
      <c r="BA802" s="81" t="s">
        <v>436</v>
      </c>
      <c r="BB802" s="81" t="s">
        <v>1123</v>
      </c>
      <c r="BC802" s="81">
        <v>1392</v>
      </c>
      <c r="BE802" s="81" t="s">
        <v>776</v>
      </c>
      <c r="BF802" s="81" t="s">
        <v>777</v>
      </c>
      <c r="BG802" s="81">
        <v>4</v>
      </c>
      <c r="BH802" s="81" t="s">
        <v>436</v>
      </c>
      <c r="BI802" s="81" t="s">
        <v>2102</v>
      </c>
      <c r="BJ802" s="81">
        <v>1454</v>
      </c>
      <c r="BL802" s="81" t="s">
        <v>880</v>
      </c>
      <c r="BM802" s="81" t="s">
        <v>881</v>
      </c>
      <c r="BN802" s="81">
        <v>4</v>
      </c>
      <c r="BO802" s="81" t="s">
        <v>436</v>
      </c>
      <c r="BP802" s="81" t="s">
        <v>1148</v>
      </c>
      <c r="BQ802" s="81">
        <v>1091</v>
      </c>
      <c r="BS802" s="81" t="s">
        <v>757</v>
      </c>
      <c r="BT802" s="81" t="s">
        <v>758</v>
      </c>
      <c r="BU802" s="81">
        <v>24</v>
      </c>
      <c r="BV802" s="81" t="s">
        <v>529</v>
      </c>
      <c r="BW802" s="81" t="s">
        <v>1139</v>
      </c>
      <c r="BX802" s="81">
        <v>1027</v>
      </c>
      <c r="BZ802" s="81" t="s">
        <v>772</v>
      </c>
      <c r="CA802" s="81" t="s">
        <v>773</v>
      </c>
      <c r="CB802" s="81">
        <v>4</v>
      </c>
      <c r="CC802" s="81" t="s">
        <v>437</v>
      </c>
      <c r="CD802" s="81" t="s">
        <v>1184</v>
      </c>
      <c r="CE802" s="81">
        <v>1078</v>
      </c>
      <c r="CG802" s="81" t="s">
        <v>944</v>
      </c>
      <c r="CH802" s="81" t="s">
        <v>945</v>
      </c>
      <c r="CI802" s="81">
        <v>2</v>
      </c>
      <c r="CJ802" s="81" t="s">
        <v>436</v>
      </c>
      <c r="CK802" s="81" t="s">
        <v>1148</v>
      </c>
      <c r="CL802" s="81">
        <v>1091</v>
      </c>
      <c r="CN802" s="81" t="s">
        <v>770</v>
      </c>
      <c r="CO802" s="81" t="s">
        <v>771</v>
      </c>
      <c r="CP802" s="81">
        <v>2</v>
      </c>
      <c r="CQ802" s="81" t="s">
        <v>436</v>
      </c>
      <c r="CR802" s="81" t="s">
        <v>2059</v>
      </c>
      <c r="CS802" s="81">
        <v>1551</v>
      </c>
      <c r="CU802" s="136" t="s">
        <v>2260</v>
      </c>
      <c r="CV802" s="136" t="s">
        <v>2304</v>
      </c>
      <c r="CW802" s="137">
        <v>12</v>
      </c>
      <c r="CX802" s="136" t="s">
        <v>436</v>
      </c>
      <c r="CY802" s="136" t="s">
        <v>1834</v>
      </c>
      <c r="CZ802" s="138">
        <v>1163</v>
      </c>
      <c r="DB802" s="136" t="s">
        <v>969</v>
      </c>
      <c r="DC802" s="136" t="s">
        <v>970</v>
      </c>
      <c r="DD802" s="137">
        <v>12</v>
      </c>
      <c r="DE802" s="136" t="s">
        <v>436</v>
      </c>
      <c r="DF802" s="136" t="s">
        <v>2198</v>
      </c>
      <c r="DG802" s="144">
        <v>1587</v>
      </c>
      <c r="DI802" s="136" t="s">
        <v>849</v>
      </c>
      <c r="DJ802" s="136" t="s">
        <v>850</v>
      </c>
      <c r="DK802" s="137">
        <v>10</v>
      </c>
      <c r="DL802" s="136" t="s">
        <v>436</v>
      </c>
      <c r="DM802" s="136" t="s">
        <v>2406</v>
      </c>
      <c r="DN802" s="144">
        <v>1529</v>
      </c>
    </row>
    <row r="803" spans="1:118" x14ac:dyDescent="0.25">
      <c r="A803" s="81" t="s">
        <v>864</v>
      </c>
      <c r="B803" s="81" t="s">
        <v>865</v>
      </c>
      <c r="C803" s="81">
        <v>12</v>
      </c>
      <c r="D803" s="81" t="s">
        <v>436</v>
      </c>
      <c r="E803" s="81" t="s">
        <v>1095</v>
      </c>
      <c r="F803" s="81">
        <v>1118</v>
      </c>
      <c r="H803" s="81" t="s">
        <v>946</v>
      </c>
      <c r="I803" s="81" t="s">
        <v>947</v>
      </c>
      <c r="J803" s="81">
        <v>36</v>
      </c>
      <c r="K803" s="81" t="s">
        <v>437</v>
      </c>
      <c r="L803" s="81" t="s">
        <v>1234</v>
      </c>
      <c r="M803" s="81">
        <v>1043</v>
      </c>
      <c r="O803" s="81" t="s">
        <v>836</v>
      </c>
      <c r="P803" s="81" t="s">
        <v>837</v>
      </c>
      <c r="Q803" s="81">
        <v>2</v>
      </c>
      <c r="R803" s="81" t="s">
        <v>436</v>
      </c>
      <c r="S803" s="81" t="s">
        <v>2326</v>
      </c>
      <c r="T803" s="81">
        <v>1169</v>
      </c>
      <c r="V803" s="81" t="s">
        <v>887</v>
      </c>
      <c r="W803" s="81" t="s">
        <v>888</v>
      </c>
      <c r="X803" s="81">
        <v>9</v>
      </c>
      <c r="Y803" s="81" t="s">
        <v>529</v>
      </c>
      <c r="Z803" s="81" t="s">
        <v>1756</v>
      </c>
      <c r="AA803" s="81">
        <v>1037</v>
      </c>
      <c r="AC803" s="81" t="s">
        <v>862</v>
      </c>
      <c r="AD803" s="81" t="s">
        <v>863</v>
      </c>
      <c r="AE803" s="81">
        <v>2</v>
      </c>
      <c r="AF803" s="81" t="s">
        <v>529</v>
      </c>
      <c r="AG803" s="81" t="s">
        <v>1694</v>
      </c>
      <c r="AH803" s="81">
        <v>1504</v>
      </c>
      <c r="AJ803" s="81" t="s">
        <v>867</v>
      </c>
      <c r="AK803" s="81" t="s">
        <v>868</v>
      </c>
      <c r="AL803" s="81">
        <v>6</v>
      </c>
      <c r="AM803" s="81" t="s">
        <v>436</v>
      </c>
      <c r="AN803" s="81" t="s">
        <v>1152</v>
      </c>
      <c r="AO803" s="81">
        <v>1013</v>
      </c>
      <c r="AQ803" s="81" t="s">
        <v>2230</v>
      </c>
      <c r="AR803" s="81" t="s">
        <v>866</v>
      </c>
      <c r="AS803" s="81">
        <v>6</v>
      </c>
      <c r="AT803" s="81" t="s">
        <v>436</v>
      </c>
      <c r="AU803" s="81" t="s">
        <v>2061</v>
      </c>
      <c r="AV803" s="81">
        <v>1197</v>
      </c>
      <c r="AX803" s="81" t="s">
        <v>893</v>
      </c>
      <c r="AY803" s="81" t="s">
        <v>894</v>
      </c>
      <c r="AZ803" s="81">
        <v>12</v>
      </c>
      <c r="BA803" s="81" t="s">
        <v>436</v>
      </c>
      <c r="BB803" s="81" t="s">
        <v>1108</v>
      </c>
      <c r="BC803" s="81">
        <v>1240</v>
      </c>
      <c r="BE803" s="81" t="s">
        <v>727</v>
      </c>
      <c r="BF803" s="81" t="s">
        <v>728</v>
      </c>
      <c r="BG803" s="81">
        <v>4</v>
      </c>
      <c r="BH803" s="81" t="s">
        <v>436</v>
      </c>
      <c r="BI803" s="81" t="s">
        <v>2102</v>
      </c>
      <c r="BJ803" s="81">
        <v>1454</v>
      </c>
      <c r="BL803" s="81" t="s">
        <v>792</v>
      </c>
      <c r="BM803" s="81" t="s">
        <v>793</v>
      </c>
      <c r="BN803" s="81">
        <v>6</v>
      </c>
      <c r="BO803" s="81" t="s">
        <v>436</v>
      </c>
      <c r="BP803" s="81" t="s">
        <v>1148</v>
      </c>
      <c r="BQ803" s="81">
        <v>1091</v>
      </c>
      <c r="BS803" s="81" t="s">
        <v>954</v>
      </c>
      <c r="BT803" s="81" t="s">
        <v>955</v>
      </c>
      <c r="BU803" s="81">
        <v>4</v>
      </c>
      <c r="BV803" s="81" t="s">
        <v>529</v>
      </c>
      <c r="BW803" s="81" t="s">
        <v>2189</v>
      </c>
      <c r="BX803" s="81">
        <v>1015</v>
      </c>
      <c r="BZ803" s="81" t="s">
        <v>816</v>
      </c>
      <c r="CA803" s="81" t="s">
        <v>817</v>
      </c>
      <c r="CB803" s="81">
        <v>4</v>
      </c>
      <c r="CC803" s="81" t="s">
        <v>437</v>
      </c>
      <c r="CD803" s="81" t="s">
        <v>1184</v>
      </c>
      <c r="CE803" s="81">
        <v>1078</v>
      </c>
      <c r="CG803" s="81" t="s">
        <v>802</v>
      </c>
      <c r="CH803" s="81" t="s">
        <v>803</v>
      </c>
      <c r="CI803" s="81">
        <v>2</v>
      </c>
      <c r="CJ803" s="81" t="s">
        <v>436</v>
      </c>
      <c r="CK803" s="81" t="s">
        <v>1148</v>
      </c>
      <c r="CL803" s="81">
        <v>1091</v>
      </c>
      <c r="CN803" s="81" t="s">
        <v>864</v>
      </c>
      <c r="CO803" s="81" t="s">
        <v>865</v>
      </c>
      <c r="CP803" s="81">
        <v>4</v>
      </c>
      <c r="CQ803" s="81" t="s">
        <v>529</v>
      </c>
      <c r="CR803" s="81" t="s">
        <v>1129</v>
      </c>
      <c r="CS803" s="81">
        <v>1028</v>
      </c>
      <c r="CU803" s="136" t="s">
        <v>729</v>
      </c>
      <c r="CV803" s="136" t="s">
        <v>730</v>
      </c>
      <c r="CW803" s="137">
        <v>6</v>
      </c>
      <c r="CX803" s="136" t="s">
        <v>436</v>
      </c>
      <c r="CY803" s="136" t="s">
        <v>1110</v>
      </c>
      <c r="CZ803" s="138">
        <v>1253</v>
      </c>
      <c r="DB803" s="136" t="s">
        <v>969</v>
      </c>
      <c r="DC803" s="136" t="s">
        <v>970</v>
      </c>
      <c r="DD803" s="137">
        <v>12</v>
      </c>
      <c r="DE803" s="136" t="s">
        <v>436</v>
      </c>
      <c r="DF803" s="136" t="s">
        <v>2220</v>
      </c>
      <c r="DG803" s="144">
        <v>1570</v>
      </c>
      <c r="DI803" s="136" t="s">
        <v>2260</v>
      </c>
      <c r="DJ803" s="136" t="s">
        <v>2304</v>
      </c>
      <c r="DK803" s="137">
        <v>30</v>
      </c>
      <c r="DL803" s="136" t="s">
        <v>436</v>
      </c>
      <c r="DM803" s="136" t="s">
        <v>2406</v>
      </c>
      <c r="DN803" s="144">
        <v>1529</v>
      </c>
    </row>
    <row r="804" spans="1:118" x14ac:dyDescent="0.25">
      <c r="A804" s="81" t="s">
        <v>830</v>
      </c>
      <c r="B804" s="81" t="s">
        <v>831</v>
      </c>
      <c r="C804" s="81">
        <v>20</v>
      </c>
      <c r="D804" s="81" t="s">
        <v>436</v>
      </c>
      <c r="E804" s="81" t="s">
        <v>1095</v>
      </c>
      <c r="F804" s="81">
        <v>1118</v>
      </c>
      <c r="H804" s="81" t="s">
        <v>852</v>
      </c>
      <c r="I804" s="81" t="s">
        <v>853</v>
      </c>
      <c r="J804" s="81">
        <v>36</v>
      </c>
      <c r="K804" s="81" t="s">
        <v>437</v>
      </c>
      <c r="L804" s="81" t="s">
        <v>1234</v>
      </c>
      <c r="M804" s="81">
        <v>1043</v>
      </c>
      <c r="O804" s="81" t="s">
        <v>854</v>
      </c>
      <c r="P804" s="81" t="s">
        <v>855</v>
      </c>
      <c r="Q804" s="81">
        <v>2</v>
      </c>
      <c r="R804" s="81" t="s">
        <v>436</v>
      </c>
      <c r="S804" s="81" t="s">
        <v>2326</v>
      </c>
      <c r="T804" s="81">
        <v>1169</v>
      </c>
      <c r="V804" s="81" t="s">
        <v>849</v>
      </c>
      <c r="W804" s="81" t="s">
        <v>850</v>
      </c>
      <c r="X804" s="81">
        <v>10</v>
      </c>
      <c r="Y804" s="81" t="s">
        <v>529</v>
      </c>
      <c r="Z804" s="81" t="s">
        <v>1771</v>
      </c>
      <c r="AA804" s="81">
        <v>1037</v>
      </c>
      <c r="AC804" s="81" t="s">
        <v>854</v>
      </c>
      <c r="AD804" s="81" t="s">
        <v>855</v>
      </c>
      <c r="AE804" s="81">
        <v>2</v>
      </c>
      <c r="AF804" s="81" t="s">
        <v>437</v>
      </c>
      <c r="AG804" s="81" t="s">
        <v>1187</v>
      </c>
      <c r="AH804" s="81">
        <v>1003</v>
      </c>
      <c r="AJ804" s="81" t="s">
        <v>845</v>
      </c>
      <c r="AK804" s="81" t="s">
        <v>846</v>
      </c>
      <c r="AL804" s="81">
        <v>4</v>
      </c>
      <c r="AM804" s="81" t="s">
        <v>436</v>
      </c>
      <c r="AN804" s="81" t="s">
        <v>1152</v>
      </c>
      <c r="AO804" s="81">
        <v>1013</v>
      </c>
      <c r="AQ804" s="81" t="s">
        <v>871</v>
      </c>
      <c r="AR804" s="81" t="s">
        <v>872</v>
      </c>
      <c r="AS804" s="81">
        <v>6</v>
      </c>
      <c r="AT804" s="81" t="s">
        <v>436</v>
      </c>
      <c r="AU804" s="81" t="s">
        <v>2061</v>
      </c>
      <c r="AV804" s="81">
        <v>1197</v>
      </c>
      <c r="AX804" s="81" t="s">
        <v>893</v>
      </c>
      <c r="AY804" s="81" t="s">
        <v>894</v>
      </c>
      <c r="AZ804" s="81">
        <v>12</v>
      </c>
      <c r="BA804" s="81" t="s">
        <v>436</v>
      </c>
      <c r="BB804" s="81" t="s">
        <v>551</v>
      </c>
      <c r="BC804" s="81">
        <v>1518</v>
      </c>
      <c r="BE804" s="81" t="s">
        <v>891</v>
      </c>
      <c r="BF804" s="81" t="s">
        <v>892</v>
      </c>
      <c r="BG804" s="81">
        <v>12</v>
      </c>
      <c r="BH804" s="81" t="s">
        <v>436</v>
      </c>
      <c r="BI804" s="81" t="s">
        <v>2102</v>
      </c>
      <c r="BJ804" s="81">
        <v>1454</v>
      </c>
      <c r="BL804" s="81" t="s">
        <v>768</v>
      </c>
      <c r="BM804" s="81" t="s">
        <v>769</v>
      </c>
      <c r="BN804" s="81">
        <v>6</v>
      </c>
      <c r="BO804" s="81" t="s">
        <v>437</v>
      </c>
      <c r="BP804" s="81" t="s">
        <v>1729</v>
      </c>
      <c r="BQ804" s="81">
        <v>1191</v>
      </c>
      <c r="BS804" s="81" t="s">
        <v>818</v>
      </c>
      <c r="BT804" s="81" t="s">
        <v>819</v>
      </c>
      <c r="BU804" s="81">
        <v>6</v>
      </c>
      <c r="BV804" s="81" t="s">
        <v>529</v>
      </c>
      <c r="BW804" s="81" t="s">
        <v>1757</v>
      </c>
      <c r="BX804" s="81">
        <v>1014</v>
      </c>
      <c r="BZ804" s="81" t="s">
        <v>864</v>
      </c>
      <c r="CA804" s="81" t="s">
        <v>865</v>
      </c>
      <c r="CB804" s="81">
        <v>8</v>
      </c>
      <c r="CC804" s="81" t="s">
        <v>437</v>
      </c>
      <c r="CD804" s="81" t="s">
        <v>1184</v>
      </c>
      <c r="CE804" s="81">
        <v>1078</v>
      </c>
      <c r="CG804" s="81" t="s">
        <v>873</v>
      </c>
      <c r="CH804" s="81" t="s">
        <v>874</v>
      </c>
      <c r="CI804" s="81">
        <v>6</v>
      </c>
      <c r="CJ804" s="81" t="s">
        <v>436</v>
      </c>
      <c r="CK804" s="81" t="s">
        <v>1690</v>
      </c>
      <c r="CL804" s="81">
        <v>1297</v>
      </c>
      <c r="CN804" s="81" t="s">
        <v>733</v>
      </c>
      <c r="CO804" s="81" t="s">
        <v>734</v>
      </c>
      <c r="CP804" s="81">
        <v>2</v>
      </c>
      <c r="CQ804" s="81" t="s">
        <v>436</v>
      </c>
      <c r="CR804" s="81" t="s">
        <v>2059</v>
      </c>
      <c r="CS804" s="81">
        <v>1551</v>
      </c>
      <c r="CU804" s="136" t="s">
        <v>737</v>
      </c>
      <c r="CV804" s="136" t="s">
        <v>738</v>
      </c>
      <c r="CW804" s="137">
        <v>4</v>
      </c>
      <c r="CX804" s="136" t="s">
        <v>437</v>
      </c>
      <c r="CY804" s="136" t="s">
        <v>1823</v>
      </c>
      <c r="CZ804" s="138">
        <v>1259</v>
      </c>
      <c r="DB804" s="136" t="s">
        <v>942</v>
      </c>
      <c r="DC804" s="136" t="s">
        <v>943</v>
      </c>
      <c r="DD804" s="137">
        <v>12</v>
      </c>
      <c r="DE804" s="136" t="s">
        <v>529</v>
      </c>
      <c r="DF804" s="136" t="s">
        <v>2314</v>
      </c>
      <c r="DG804" s="144">
        <v>1031</v>
      </c>
      <c r="DI804" s="136" t="s">
        <v>2260</v>
      </c>
      <c r="DJ804" s="136" t="s">
        <v>2304</v>
      </c>
      <c r="DK804" s="137">
        <v>4</v>
      </c>
      <c r="DL804" s="136" t="s">
        <v>436</v>
      </c>
      <c r="DM804" s="136" t="s">
        <v>1690</v>
      </c>
      <c r="DN804" s="144">
        <v>1297</v>
      </c>
    </row>
    <row r="805" spans="1:118" x14ac:dyDescent="0.25">
      <c r="A805" s="81" t="s">
        <v>733</v>
      </c>
      <c r="B805" s="81" t="s">
        <v>734</v>
      </c>
      <c r="C805" s="81">
        <v>10</v>
      </c>
      <c r="D805" s="81" t="s">
        <v>436</v>
      </c>
      <c r="E805" s="81" t="s">
        <v>1095</v>
      </c>
      <c r="F805" s="81">
        <v>1118</v>
      </c>
      <c r="H805" s="81" t="s">
        <v>860</v>
      </c>
      <c r="I805" s="81" t="s">
        <v>861</v>
      </c>
      <c r="J805" s="81">
        <v>4</v>
      </c>
      <c r="K805" s="81" t="s">
        <v>437</v>
      </c>
      <c r="L805" s="81" t="s">
        <v>1234</v>
      </c>
      <c r="M805" s="81">
        <v>1043</v>
      </c>
      <c r="O805" s="81" t="s">
        <v>847</v>
      </c>
      <c r="P805" s="81" t="s">
        <v>848</v>
      </c>
      <c r="Q805" s="81">
        <v>6</v>
      </c>
      <c r="R805" s="81" t="s">
        <v>529</v>
      </c>
      <c r="S805" s="81" t="s">
        <v>1681</v>
      </c>
      <c r="T805" s="81">
        <v>1327</v>
      </c>
      <c r="V805" s="81" t="s">
        <v>727</v>
      </c>
      <c r="W805" s="81" t="s">
        <v>728</v>
      </c>
      <c r="X805" s="81">
        <v>6</v>
      </c>
      <c r="Y805" s="81" t="s">
        <v>529</v>
      </c>
      <c r="Z805" s="81" t="s">
        <v>1756</v>
      </c>
      <c r="AA805" s="81">
        <v>1037</v>
      </c>
      <c r="AC805" s="81" t="s">
        <v>749</v>
      </c>
      <c r="AD805" s="81" t="s">
        <v>750</v>
      </c>
      <c r="AE805" s="81">
        <v>24</v>
      </c>
      <c r="AF805" s="81" t="s">
        <v>529</v>
      </c>
      <c r="AG805" s="81" t="s">
        <v>560</v>
      </c>
      <c r="AH805" s="81">
        <v>1530</v>
      </c>
      <c r="AJ805" s="81" t="s">
        <v>906</v>
      </c>
      <c r="AK805" s="81" t="s">
        <v>907</v>
      </c>
      <c r="AL805" s="81">
        <v>6</v>
      </c>
      <c r="AM805" s="81" t="s">
        <v>436</v>
      </c>
      <c r="AN805" s="81" t="s">
        <v>1152</v>
      </c>
      <c r="AO805" s="81">
        <v>1013</v>
      </c>
      <c r="AQ805" s="81" t="s">
        <v>847</v>
      </c>
      <c r="AR805" s="81" t="s">
        <v>848</v>
      </c>
      <c r="AS805" s="81">
        <v>6</v>
      </c>
      <c r="AT805" s="81" t="s">
        <v>436</v>
      </c>
      <c r="AU805" s="81" t="s">
        <v>2061</v>
      </c>
      <c r="AV805" s="81">
        <v>1197</v>
      </c>
      <c r="AX805" s="81" t="s">
        <v>893</v>
      </c>
      <c r="AY805" s="81" t="s">
        <v>894</v>
      </c>
      <c r="AZ805" s="81">
        <v>12</v>
      </c>
      <c r="BA805" s="81" t="s">
        <v>436</v>
      </c>
      <c r="BB805" s="81" t="s">
        <v>2109</v>
      </c>
      <c r="BC805" s="81">
        <v>1025</v>
      </c>
      <c r="BE805" s="81" t="s">
        <v>832</v>
      </c>
      <c r="BF805" s="81" t="s">
        <v>833</v>
      </c>
      <c r="BG805" s="81">
        <v>2</v>
      </c>
      <c r="BH805" s="81" t="s">
        <v>529</v>
      </c>
      <c r="BI805" s="81" t="s">
        <v>1807</v>
      </c>
      <c r="BJ805" s="81">
        <v>1510</v>
      </c>
      <c r="BL805" s="81" t="s">
        <v>2269</v>
      </c>
      <c r="BM805" s="81" t="s">
        <v>767</v>
      </c>
      <c r="BN805" s="81">
        <v>4</v>
      </c>
      <c r="BO805" s="81" t="s">
        <v>436</v>
      </c>
      <c r="BP805" s="81" t="s">
        <v>1148</v>
      </c>
      <c r="BQ805" s="81">
        <v>1091</v>
      </c>
      <c r="BS805" s="81" t="s">
        <v>873</v>
      </c>
      <c r="BT805" s="81" t="s">
        <v>874</v>
      </c>
      <c r="BU805" s="81">
        <v>4</v>
      </c>
      <c r="BV805" s="81" t="s">
        <v>436</v>
      </c>
      <c r="BW805" s="81" t="s">
        <v>1863</v>
      </c>
      <c r="BX805" s="81">
        <v>1273</v>
      </c>
      <c r="BZ805" s="81" t="s">
        <v>729</v>
      </c>
      <c r="CA805" s="81" t="s">
        <v>730</v>
      </c>
      <c r="CB805" s="81">
        <v>4</v>
      </c>
      <c r="CC805" s="81" t="s">
        <v>437</v>
      </c>
      <c r="CD805" s="81" t="s">
        <v>1184</v>
      </c>
      <c r="CE805" s="81">
        <v>1078</v>
      </c>
      <c r="CG805" s="81" t="s">
        <v>737</v>
      </c>
      <c r="CH805" s="81" t="s">
        <v>738</v>
      </c>
      <c r="CI805" s="81">
        <v>4</v>
      </c>
      <c r="CJ805" s="81" t="s">
        <v>436</v>
      </c>
      <c r="CK805" s="81" t="s">
        <v>1690</v>
      </c>
      <c r="CL805" s="81">
        <v>1297</v>
      </c>
      <c r="CN805" s="81" t="s">
        <v>864</v>
      </c>
      <c r="CO805" s="81" t="s">
        <v>865</v>
      </c>
      <c r="CP805" s="81">
        <v>4</v>
      </c>
      <c r="CQ805" s="81" t="s">
        <v>436</v>
      </c>
      <c r="CR805" s="81" t="s">
        <v>2059</v>
      </c>
      <c r="CS805" s="81">
        <v>1551</v>
      </c>
      <c r="CU805" s="136" t="s">
        <v>849</v>
      </c>
      <c r="CV805" s="136" t="s">
        <v>850</v>
      </c>
      <c r="CW805" s="137">
        <v>20</v>
      </c>
      <c r="CX805" s="136" t="s">
        <v>436</v>
      </c>
      <c r="CY805" s="136" t="s">
        <v>1834</v>
      </c>
      <c r="CZ805" s="138">
        <v>1163</v>
      </c>
      <c r="DB805" s="136" t="s">
        <v>942</v>
      </c>
      <c r="DC805" s="136" t="s">
        <v>943</v>
      </c>
      <c r="DD805" s="137">
        <v>12</v>
      </c>
      <c r="DE805" s="136" t="s">
        <v>437</v>
      </c>
      <c r="DF805" s="136" t="s">
        <v>2420</v>
      </c>
      <c r="DG805" s="144">
        <v>1596</v>
      </c>
      <c r="DI805" s="136" t="s">
        <v>2260</v>
      </c>
      <c r="DJ805" s="136" t="s">
        <v>2304</v>
      </c>
      <c r="DK805" s="137">
        <v>4</v>
      </c>
      <c r="DL805" s="136" t="s">
        <v>436</v>
      </c>
      <c r="DM805" s="136" t="s">
        <v>1114</v>
      </c>
      <c r="DN805" s="144">
        <v>1011</v>
      </c>
    </row>
    <row r="806" spans="1:118" x14ac:dyDescent="0.25">
      <c r="A806" s="81" t="s">
        <v>832</v>
      </c>
      <c r="B806" s="81" t="s">
        <v>833</v>
      </c>
      <c r="C806" s="81">
        <v>10</v>
      </c>
      <c r="D806" s="81" t="s">
        <v>436</v>
      </c>
      <c r="E806" s="81" t="s">
        <v>1095</v>
      </c>
      <c r="F806" s="81">
        <v>1118</v>
      </c>
      <c r="H806" s="81" t="s">
        <v>862</v>
      </c>
      <c r="I806" s="81" t="s">
        <v>863</v>
      </c>
      <c r="J806" s="81">
        <v>4</v>
      </c>
      <c r="K806" s="81" t="s">
        <v>437</v>
      </c>
      <c r="L806" s="81" t="s">
        <v>1234</v>
      </c>
      <c r="M806" s="81">
        <v>1043</v>
      </c>
      <c r="O806" s="81" t="s">
        <v>893</v>
      </c>
      <c r="P806" s="81" t="s">
        <v>894</v>
      </c>
      <c r="Q806" s="81">
        <v>12</v>
      </c>
      <c r="R806" s="81" t="s">
        <v>529</v>
      </c>
      <c r="S806" s="81" t="s">
        <v>1681</v>
      </c>
      <c r="T806" s="81">
        <v>1327</v>
      </c>
      <c r="V806" s="81" t="s">
        <v>887</v>
      </c>
      <c r="W806" s="81" t="s">
        <v>888</v>
      </c>
      <c r="X806" s="81">
        <v>12</v>
      </c>
      <c r="Y806" s="81" t="s">
        <v>529</v>
      </c>
      <c r="Z806" s="81" t="s">
        <v>1771</v>
      </c>
      <c r="AA806" s="81">
        <v>1037</v>
      </c>
      <c r="AC806" s="81" t="s">
        <v>910</v>
      </c>
      <c r="AD806" s="81" t="s">
        <v>911</v>
      </c>
      <c r="AE806" s="81">
        <v>2</v>
      </c>
      <c r="AF806" s="81" t="s">
        <v>436</v>
      </c>
      <c r="AG806" s="81" t="s">
        <v>1148</v>
      </c>
      <c r="AH806" s="81">
        <v>1091</v>
      </c>
      <c r="AJ806" s="81" t="s">
        <v>772</v>
      </c>
      <c r="AK806" s="81" t="s">
        <v>773</v>
      </c>
      <c r="AL806" s="81">
        <v>4</v>
      </c>
      <c r="AM806" s="81" t="s">
        <v>436</v>
      </c>
      <c r="AN806" s="81" t="s">
        <v>1152</v>
      </c>
      <c r="AO806" s="81">
        <v>1013</v>
      </c>
      <c r="AQ806" s="81" t="s">
        <v>862</v>
      </c>
      <c r="AR806" s="81" t="s">
        <v>863</v>
      </c>
      <c r="AS806" s="81">
        <v>4</v>
      </c>
      <c r="AT806" s="81" t="s">
        <v>436</v>
      </c>
      <c r="AU806" s="81" t="s">
        <v>2061</v>
      </c>
      <c r="AV806" s="81">
        <v>1197</v>
      </c>
      <c r="AX806" s="81" t="s">
        <v>893</v>
      </c>
      <c r="AY806" s="81" t="s">
        <v>894</v>
      </c>
      <c r="AZ806" s="81">
        <v>12</v>
      </c>
      <c r="BA806" s="81" t="s">
        <v>436</v>
      </c>
      <c r="BB806" s="81" t="s">
        <v>1696</v>
      </c>
      <c r="BC806" s="81">
        <v>1390</v>
      </c>
      <c r="BE806" s="81" t="s">
        <v>790</v>
      </c>
      <c r="BF806" s="81" t="s">
        <v>791</v>
      </c>
      <c r="BG806" s="81">
        <v>2</v>
      </c>
      <c r="BH806" s="81" t="s">
        <v>529</v>
      </c>
      <c r="BI806" s="81" t="s">
        <v>1807</v>
      </c>
      <c r="BJ806" s="81">
        <v>1510</v>
      </c>
      <c r="BL806" s="81" t="s">
        <v>770</v>
      </c>
      <c r="BM806" s="81" t="s">
        <v>771</v>
      </c>
      <c r="BN806" s="81">
        <v>6</v>
      </c>
      <c r="BO806" s="81" t="s">
        <v>529</v>
      </c>
      <c r="BP806" s="81" t="s">
        <v>1131</v>
      </c>
      <c r="BQ806" s="81">
        <v>1509</v>
      </c>
      <c r="BS806" s="81" t="s">
        <v>770</v>
      </c>
      <c r="BT806" s="81" t="s">
        <v>771</v>
      </c>
      <c r="BU806" s="81">
        <v>4</v>
      </c>
      <c r="BV806" s="81" t="s">
        <v>529</v>
      </c>
      <c r="BW806" s="81" t="s">
        <v>1139</v>
      </c>
      <c r="BX806" s="81">
        <v>1027</v>
      </c>
      <c r="BZ806" s="81" t="s">
        <v>745</v>
      </c>
      <c r="CA806" s="81" t="s">
        <v>746</v>
      </c>
      <c r="CB806" s="81">
        <v>12</v>
      </c>
      <c r="CC806" s="81" t="s">
        <v>437</v>
      </c>
      <c r="CD806" s="81" t="s">
        <v>1184</v>
      </c>
      <c r="CE806" s="81">
        <v>1078</v>
      </c>
      <c r="CG806" s="81" t="s">
        <v>757</v>
      </c>
      <c r="CH806" s="81" t="s">
        <v>758</v>
      </c>
      <c r="CI806" s="81">
        <v>12</v>
      </c>
      <c r="CJ806" s="81" t="s">
        <v>529</v>
      </c>
      <c r="CK806" s="81" t="s">
        <v>1128</v>
      </c>
      <c r="CL806" s="81">
        <v>1031</v>
      </c>
      <c r="CN806" s="81" t="s">
        <v>772</v>
      </c>
      <c r="CO806" s="81" t="s">
        <v>773</v>
      </c>
      <c r="CP806" s="81">
        <v>2</v>
      </c>
      <c r="CQ806" s="81" t="s">
        <v>436</v>
      </c>
      <c r="CR806" s="81" t="s">
        <v>2059</v>
      </c>
      <c r="CS806" s="81">
        <v>1551</v>
      </c>
      <c r="CU806" s="136" t="s">
        <v>727</v>
      </c>
      <c r="CV806" s="136" t="s">
        <v>728</v>
      </c>
      <c r="CW806" s="137">
        <v>12</v>
      </c>
      <c r="CX806" s="136" t="s">
        <v>436</v>
      </c>
      <c r="CY806" s="136" t="s">
        <v>1834</v>
      </c>
      <c r="CZ806" s="138">
        <v>1163</v>
      </c>
      <c r="DB806" s="136" t="s">
        <v>942</v>
      </c>
      <c r="DC806" s="136" t="s">
        <v>943</v>
      </c>
      <c r="DD806" s="137">
        <v>12</v>
      </c>
      <c r="DE806" s="136" t="s">
        <v>436</v>
      </c>
      <c r="DF806" s="136" t="s">
        <v>1696</v>
      </c>
      <c r="DG806" s="144">
        <v>1390</v>
      </c>
      <c r="DI806" s="136" t="s">
        <v>2260</v>
      </c>
      <c r="DJ806" s="136" t="s">
        <v>2304</v>
      </c>
      <c r="DK806" s="137">
        <v>4</v>
      </c>
      <c r="DL806" s="136" t="s">
        <v>436</v>
      </c>
      <c r="DM806" s="136" t="s">
        <v>2179</v>
      </c>
      <c r="DN806" s="144">
        <v>1442</v>
      </c>
    </row>
    <row r="807" spans="1:118" x14ac:dyDescent="0.25">
      <c r="A807" s="81" t="s">
        <v>969</v>
      </c>
      <c r="B807" s="81" t="s">
        <v>970</v>
      </c>
      <c r="C807" s="81">
        <v>12</v>
      </c>
      <c r="D807" s="81" t="s">
        <v>436</v>
      </c>
      <c r="E807" s="81" t="s">
        <v>1095</v>
      </c>
      <c r="F807" s="81">
        <v>1118</v>
      </c>
      <c r="H807" s="81" t="s">
        <v>2227</v>
      </c>
      <c r="I807" s="81" t="s">
        <v>882</v>
      </c>
      <c r="J807" s="81">
        <v>6</v>
      </c>
      <c r="K807" s="81" t="s">
        <v>436</v>
      </c>
      <c r="L807" s="81" t="s">
        <v>1215</v>
      </c>
      <c r="M807" s="81">
        <v>1102</v>
      </c>
      <c r="O807" s="81" t="s">
        <v>2323</v>
      </c>
      <c r="P807" s="81" t="s">
        <v>851</v>
      </c>
      <c r="Q807" s="81">
        <v>2</v>
      </c>
      <c r="R807" s="81" t="s">
        <v>529</v>
      </c>
      <c r="S807" s="81" t="s">
        <v>1681</v>
      </c>
      <c r="T807" s="81">
        <v>1327</v>
      </c>
      <c r="V807" s="81" t="s">
        <v>849</v>
      </c>
      <c r="W807" s="81" t="s">
        <v>850</v>
      </c>
      <c r="X807" s="81">
        <v>12</v>
      </c>
      <c r="Y807" s="81" t="s">
        <v>529</v>
      </c>
      <c r="Z807" s="81" t="s">
        <v>1756</v>
      </c>
      <c r="AA807" s="81">
        <v>1037</v>
      </c>
      <c r="AC807" s="81" t="s">
        <v>812</v>
      </c>
      <c r="AD807" s="81" t="s">
        <v>813</v>
      </c>
      <c r="AE807" s="81">
        <v>4</v>
      </c>
      <c r="AF807" s="81" t="s">
        <v>529</v>
      </c>
      <c r="AG807" s="81" t="s">
        <v>1683</v>
      </c>
      <c r="AH807" s="81">
        <v>1463</v>
      </c>
      <c r="AJ807" s="81" t="s">
        <v>733</v>
      </c>
      <c r="AK807" s="81" t="s">
        <v>734</v>
      </c>
      <c r="AL807" s="81">
        <v>8</v>
      </c>
      <c r="AM807" s="81" t="s">
        <v>436</v>
      </c>
      <c r="AN807" s="81" t="s">
        <v>1152</v>
      </c>
      <c r="AO807" s="81">
        <v>1013</v>
      </c>
      <c r="AQ807" s="81" t="s">
        <v>768</v>
      </c>
      <c r="AR807" s="81" t="s">
        <v>769</v>
      </c>
      <c r="AS807" s="81">
        <v>4</v>
      </c>
      <c r="AT807" s="81" t="s">
        <v>436</v>
      </c>
      <c r="AU807" s="81" t="s">
        <v>2061</v>
      </c>
      <c r="AV807" s="81">
        <v>1197</v>
      </c>
      <c r="AX807" s="81" t="s">
        <v>893</v>
      </c>
      <c r="AY807" s="81" t="s">
        <v>894</v>
      </c>
      <c r="AZ807" s="81">
        <v>12</v>
      </c>
      <c r="BA807" s="81" t="s">
        <v>437</v>
      </c>
      <c r="BB807" s="81" t="s">
        <v>1193</v>
      </c>
      <c r="BC807" s="81">
        <v>1479</v>
      </c>
      <c r="BE807" s="81" t="s">
        <v>854</v>
      </c>
      <c r="BF807" s="81" t="s">
        <v>855</v>
      </c>
      <c r="BG807" s="81">
        <v>2</v>
      </c>
      <c r="BH807" s="81" t="s">
        <v>529</v>
      </c>
      <c r="BI807" s="81" t="s">
        <v>1807</v>
      </c>
      <c r="BJ807" s="81">
        <v>1510</v>
      </c>
      <c r="BL807" s="81" t="s">
        <v>772</v>
      </c>
      <c r="BM807" s="81" t="s">
        <v>773</v>
      </c>
      <c r="BN807" s="81">
        <v>6</v>
      </c>
      <c r="BO807" s="81" t="s">
        <v>436</v>
      </c>
      <c r="BP807" s="81" t="s">
        <v>1188</v>
      </c>
      <c r="BQ807" s="81">
        <v>1481</v>
      </c>
      <c r="BS807" s="81" t="s">
        <v>948</v>
      </c>
      <c r="BT807" s="81" t="s">
        <v>949</v>
      </c>
      <c r="BU807" s="81">
        <v>4</v>
      </c>
      <c r="BV807" s="81" t="s">
        <v>436</v>
      </c>
      <c r="BW807" s="81" t="s">
        <v>1863</v>
      </c>
      <c r="BX807" s="81">
        <v>1273</v>
      </c>
      <c r="BZ807" s="81" t="s">
        <v>948</v>
      </c>
      <c r="CA807" s="81" t="s">
        <v>949</v>
      </c>
      <c r="CB807" s="81">
        <v>4</v>
      </c>
      <c r="CC807" s="81" t="s">
        <v>529</v>
      </c>
      <c r="CD807" s="81" t="s">
        <v>2176</v>
      </c>
      <c r="CE807" s="81">
        <v>1555</v>
      </c>
      <c r="CG807" s="81" t="s">
        <v>733</v>
      </c>
      <c r="CH807" s="81" t="s">
        <v>734</v>
      </c>
      <c r="CI807" s="81">
        <v>6</v>
      </c>
      <c r="CJ807" s="81" t="s">
        <v>529</v>
      </c>
      <c r="CK807" s="81" t="s">
        <v>1128</v>
      </c>
      <c r="CL807" s="81">
        <v>1031</v>
      </c>
      <c r="CN807" s="81" t="s">
        <v>948</v>
      </c>
      <c r="CO807" s="81" t="s">
        <v>949</v>
      </c>
      <c r="CP807" s="81">
        <v>2</v>
      </c>
      <c r="CQ807" s="81" t="s">
        <v>436</v>
      </c>
      <c r="CR807" s="81" t="s">
        <v>2059</v>
      </c>
      <c r="CS807" s="81">
        <v>1551</v>
      </c>
      <c r="CU807" s="136" t="s">
        <v>828</v>
      </c>
      <c r="CV807" s="136" t="s">
        <v>829</v>
      </c>
      <c r="CW807" s="137">
        <v>3</v>
      </c>
      <c r="CX807" s="136" t="s">
        <v>529</v>
      </c>
      <c r="CY807" s="136" t="s">
        <v>1132</v>
      </c>
      <c r="CZ807" s="138">
        <v>1081</v>
      </c>
      <c r="DB807" s="136" t="s">
        <v>942</v>
      </c>
      <c r="DC807" s="136" t="s">
        <v>943</v>
      </c>
      <c r="DD807" s="137">
        <v>12</v>
      </c>
      <c r="DE807" s="136" t="s">
        <v>529</v>
      </c>
      <c r="DF807" s="136" t="s">
        <v>1694</v>
      </c>
      <c r="DG807" s="144">
        <v>1504</v>
      </c>
      <c r="DI807" s="136" t="s">
        <v>2260</v>
      </c>
      <c r="DJ807" s="136" t="s">
        <v>2304</v>
      </c>
      <c r="DK807" s="137">
        <v>4</v>
      </c>
      <c r="DL807" s="136" t="s">
        <v>529</v>
      </c>
      <c r="DM807" s="136" t="s">
        <v>1158</v>
      </c>
      <c r="DN807" s="144">
        <v>1378</v>
      </c>
    </row>
    <row r="808" spans="1:118" x14ac:dyDescent="0.25">
      <c r="A808" s="81" t="s">
        <v>743</v>
      </c>
      <c r="B808" s="81" t="s">
        <v>744</v>
      </c>
      <c r="C808" s="81">
        <v>12</v>
      </c>
      <c r="D808" s="81" t="s">
        <v>436</v>
      </c>
      <c r="E808" s="81" t="s">
        <v>1095</v>
      </c>
      <c r="F808" s="81">
        <v>1118</v>
      </c>
      <c r="H808" s="81" t="s">
        <v>871</v>
      </c>
      <c r="I808" s="81" t="s">
        <v>872</v>
      </c>
      <c r="J808" s="81">
        <v>6</v>
      </c>
      <c r="K808" s="81" t="s">
        <v>436</v>
      </c>
      <c r="L808" s="81" t="s">
        <v>1215</v>
      </c>
      <c r="M808" s="81">
        <v>1102</v>
      </c>
      <c r="O808" s="81" t="s">
        <v>836</v>
      </c>
      <c r="P808" s="81" t="s">
        <v>837</v>
      </c>
      <c r="Q808" s="81">
        <v>2</v>
      </c>
      <c r="R808" s="81" t="s">
        <v>529</v>
      </c>
      <c r="S808" s="81" t="s">
        <v>1681</v>
      </c>
      <c r="T808" s="81">
        <v>1327</v>
      </c>
      <c r="V808" s="81" t="s">
        <v>727</v>
      </c>
      <c r="W808" s="81" t="s">
        <v>728</v>
      </c>
      <c r="X808" s="81">
        <v>20</v>
      </c>
      <c r="Y808" s="81" t="s">
        <v>529</v>
      </c>
      <c r="Z808" s="81" t="s">
        <v>1756</v>
      </c>
      <c r="AA808" s="81">
        <v>1037</v>
      </c>
      <c r="AC808" s="81" t="s">
        <v>816</v>
      </c>
      <c r="AD808" s="81" t="s">
        <v>817</v>
      </c>
      <c r="AE808" s="81">
        <v>2</v>
      </c>
      <c r="AF808" s="81" t="s">
        <v>436</v>
      </c>
      <c r="AG808" s="81" t="s">
        <v>1699</v>
      </c>
      <c r="AH808" s="81">
        <v>1453</v>
      </c>
      <c r="AJ808" s="81" t="s">
        <v>828</v>
      </c>
      <c r="AK808" s="81" t="s">
        <v>829</v>
      </c>
      <c r="AL808" s="81">
        <v>8</v>
      </c>
      <c r="AM808" s="81" t="s">
        <v>436</v>
      </c>
      <c r="AN808" s="81" t="s">
        <v>1152</v>
      </c>
      <c r="AO808" s="81">
        <v>1013</v>
      </c>
      <c r="AQ808" s="81" t="s">
        <v>948</v>
      </c>
      <c r="AR808" s="81" t="s">
        <v>949</v>
      </c>
      <c r="AS808" s="81">
        <v>4</v>
      </c>
      <c r="AT808" s="81" t="s">
        <v>436</v>
      </c>
      <c r="AU808" s="81" t="s">
        <v>2061</v>
      </c>
      <c r="AV808" s="81">
        <v>1197</v>
      </c>
      <c r="AX808" s="81" t="s">
        <v>893</v>
      </c>
      <c r="AY808" s="81" t="s">
        <v>894</v>
      </c>
      <c r="AZ808" s="81">
        <v>12</v>
      </c>
      <c r="BA808" s="81" t="s">
        <v>529</v>
      </c>
      <c r="BB808" s="81" t="s">
        <v>563</v>
      </c>
      <c r="BC808" s="81">
        <v>1532</v>
      </c>
      <c r="BE808" s="81" t="s">
        <v>772</v>
      </c>
      <c r="BF808" s="81" t="s">
        <v>773</v>
      </c>
      <c r="BG808" s="81">
        <v>12</v>
      </c>
      <c r="BH808" s="81" t="s">
        <v>529</v>
      </c>
      <c r="BI808" s="81" t="s">
        <v>1700</v>
      </c>
      <c r="BJ808" s="81">
        <v>1181</v>
      </c>
      <c r="BL808" s="81" t="s">
        <v>816</v>
      </c>
      <c r="BM808" s="81" t="s">
        <v>817</v>
      </c>
      <c r="BN808" s="81">
        <v>12</v>
      </c>
      <c r="BO808" s="81" t="s">
        <v>436</v>
      </c>
      <c r="BP808" s="81" t="s">
        <v>1148</v>
      </c>
      <c r="BQ808" s="81">
        <v>1091</v>
      </c>
      <c r="BS808" s="81" t="s">
        <v>733</v>
      </c>
      <c r="BT808" s="81" t="s">
        <v>734</v>
      </c>
      <c r="BU808" s="81">
        <v>4</v>
      </c>
      <c r="BV808" s="81" t="s">
        <v>529</v>
      </c>
      <c r="BW808" s="81" t="s">
        <v>1757</v>
      </c>
      <c r="BX808" s="81">
        <v>1014</v>
      </c>
      <c r="BZ808" s="81" t="s">
        <v>785</v>
      </c>
      <c r="CA808" s="81" t="s">
        <v>786</v>
      </c>
      <c r="CB808" s="81">
        <v>12</v>
      </c>
      <c r="CC808" s="81" t="s">
        <v>529</v>
      </c>
      <c r="CD808" s="81" t="s">
        <v>2176</v>
      </c>
      <c r="CE808" s="81">
        <v>1555</v>
      </c>
      <c r="CG808" s="81" t="s">
        <v>860</v>
      </c>
      <c r="CH808" s="81" t="s">
        <v>861</v>
      </c>
      <c r="CI808" s="81">
        <v>4</v>
      </c>
      <c r="CJ808" s="81" t="s">
        <v>436</v>
      </c>
      <c r="CK808" s="81" t="s">
        <v>1137</v>
      </c>
      <c r="CL808" s="81">
        <v>1160</v>
      </c>
      <c r="CN808" s="81" t="s">
        <v>893</v>
      </c>
      <c r="CO808" s="81" t="s">
        <v>894</v>
      </c>
      <c r="CP808" s="81">
        <v>12</v>
      </c>
      <c r="CQ808" s="81" t="s">
        <v>529</v>
      </c>
      <c r="CR808" s="81" t="s">
        <v>2314</v>
      </c>
      <c r="CS808" s="81">
        <v>1031</v>
      </c>
      <c r="CU808" s="136" t="s">
        <v>830</v>
      </c>
      <c r="CV808" s="136" t="s">
        <v>831</v>
      </c>
      <c r="CW808" s="137">
        <v>28</v>
      </c>
      <c r="CX808" s="136" t="s">
        <v>437</v>
      </c>
      <c r="CY808" s="136" t="s">
        <v>1094</v>
      </c>
      <c r="CZ808" s="138">
        <v>1097</v>
      </c>
      <c r="DB808" s="136" t="s">
        <v>808</v>
      </c>
      <c r="DC808" s="136" t="s">
        <v>809</v>
      </c>
      <c r="DD808" s="137">
        <v>6</v>
      </c>
      <c r="DE808" s="136" t="s">
        <v>529</v>
      </c>
      <c r="DF808" s="136" t="s">
        <v>1817</v>
      </c>
      <c r="DG808" s="144">
        <v>1509</v>
      </c>
      <c r="DI808" s="136" t="s">
        <v>2260</v>
      </c>
      <c r="DJ808" s="136" t="s">
        <v>2304</v>
      </c>
      <c r="DK808" s="137">
        <v>1</v>
      </c>
      <c r="DL808" s="136" t="s">
        <v>437</v>
      </c>
      <c r="DM808" s="136" t="s">
        <v>1823</v>
      </c>
      <c r="DN808" s="144">
        <v>1259</v>
      </c>
    </row>
    <row r="809" spans="1:118" x14ac:dyDescent="0.25">
      <c r="A809" s="81" t="s">
        <v>960</v>
      </c>
      <c r="B809" s="81" t="s">
        <v>961</v>
      </c>
      <c r="C809" s="81">
        <v>12</v>
      </c>
      <c r="D809" s="81" t="s">
        <v>436</v>
      </c>
      <c r="E809" s="81" t="s">
        <v>1095</v>
      </c>
      <c r="F809" s="81">
        <v>1118</v>
      </c>
      <c r="H809" s="81" t="s">
        <v>847</v>
      </c>
      <c r="I809" s="81" t="s">
        <v>848</v>
      </c>
      <c r="J809" s="81">
        <v>6</v>
      </c>
      <c r="K809" s="81" t="s">
        <v>436</v>
      </c>
      <c r="L809" s="81" t="s">
        <v>1215</v>
      </c>
      <c r="M809" s="81">
        <v>1102</v>
      </c>
      <c r="O809" s="81" t="s">
        <v>854</v>
      </c>
      <c r="P809" s="81" t="s">
        <v>855</v>
      </c>
      <c r="Q809" s="81">
        <v>2</v>
      </c>
      <c r="R809" s="81" t="s">
        <v>529</v>
      </c>
      <c r="S809" s="81" t="s">
        <v>1681</v>
      </c>
      <c r="T809" s="81">
        <v>1327</v>
      </c>
      <c r="V809" s="81" t="s">
        <v>727</v>
      </c>
      <c r="W809" s="81" t="s">
        <v>728</v>
      </c>
      <c r="X809" s="81">
        <v>10</v>
      </c>
      <c r="Y809" s="81" t="s">
        <v>529</v>
      </c>
      <c r="Z809" s="81" t="s">
        <v>1756</v>
      </c>
      <c r="AA809" s="81">
        <v>1037</v>
      </c>
      <c r="AC809" s="81" t="s">
        <v>816</v>
      </c>
      <c r="AD809" s="81" t="s">
        <v>817</v>
      </c>
      <c r="AE809" s="81">
        <v>2</v>
      </c>
      <c r="AF809" s="81" t="s">
        <v>436</v>
      </c>
      <c r="AG809" s="81" t="s">
        <v>1723</v>
      </c>
      <c r="AH809" s="81">
        <v>1528</v>
      </c>
      <c r="AJ809" s="81" t="s">
        <v>936</v>
      </c>
      <c r="AK809" s="81" t="s">
        <v>937</v>
      </c>
      <c r="AL809" s="81">
        <v>2</v>
      </c>
      <c r="AM809" s="81" t="s">
        <v>436</v>
      </c>
      <c r="AN809" s="81" t="s">
        <v>1152</v>
      </c>
      <c r="AO809" s="81">
        <v>1013</v>
      </c>
      <c r="AQ809" s="81" t="s">
        <v>733</v>
      </c>
      <c r="AR809" s="81" t="s">
        <v>734</v>
      </c>
      <c r="AS809" s="81">
        <v>6</v>
      </c>
      <c r="AT809" s="81" t="s">
        <v>436</v>
      </c>
      <c r="AU809" s="81" t="s">
        <v>2061</v>
      </c>
      <c r="AV809" s="81">
        <v>1197</v>
      </c>
      <c r="AX809" s="81" t="s">
        <v>893</v>
      </c>
      <c r="AY809" s="81" t="s">
        <v>894</v>
      </c>
      <c r="AZ809" s="81">
        <v>12</v>
      </c>
      <c r="BA809" s="81" t="s">
        <v>436</v>
      </c>
      <c r="BB809" s="81" t="s">
        <v>1188</v>
      </c>
      <c r="BC809" s="81">
        <v>1481</v>
      </c>
      <c r="BE809" s="81" t="s">
        <v>847</v>
      </c>
      <c r="BF809" s="81" t="s">
        <v>848</v>
      </c>
      <c r="BG809" s="81">
        <v>6</v>
      </c>
      <c r="BH809" s="81" t="s">
        <v>436</v>
      </c>
      <c r="BI809" s="81" t="s">
        <v>2102</v>
      </c>
      <c r="BJ809" s="81">
        <v>1454</v>
      </c>
      <c r="BL809" s="81" t="s">
        <v>816</v>
      </c>
      <c r="BM809" s="81" t="s">
        <v>817</v>
      </c>
      <c r="BN809" s="81">
        <v>12</v>
      </c>
      <c r="BO809" s="81" t="s">
        <v>437</v>
      </c>
      <c r="BP809" s="81" t="s">
        <v>1187</v>
      </c>
      <c r="BQ809" s="81">
        <v>1003</v>
      </c>
      <c r="BS809" s="81" t="s">
        <v>729</v>
      </c>
      <c r="BT809" s="81" t="s">
        <v>730</v>
      </c>
      <c r="BU809" s="81">
        <v>2</v>
      </c>
      <c r="BV809" s="81" t="s">
        <v>529</v>
      </c>
      <c r="BW809" s="81" t="s">
        <v>1139</v>
      </c>
      <c r="BX809" s="81">
        <v>1027</v>
      </c>
      <c r="BZ809" s="81" t="s">
        <v>772</v>
      </c>
      <c r="CA809" s="81" t="s">
        <v>773</v>
      </c>
      <c r="CB809" s="81">
        <v>4</v>
      </c>
      <c r="CC809" s="81" t="s">
        <v>436</v>
      </c>
      <c r="CD809" s="81" t="s">
        <v>1863</v>
      </c>
      <c r="CE809" s="81">
        <v>1273</v>
      </c>
      <c r="CG809" s="81" t="s">
        <v>867</v>
      </c>
      <c r="CH809" s="81" t="s">
        <v>868</v>
      </c>
      <c r="CI809" s="81">
        <v>4</v>
      </c>
      <c r="CJ809" s="81" t="s">
        <v>436</v>
      </c>
      <c r="CK809" s="81" t="s">
        <v>1137</v>
      </c>
      <c r="CL809" s="81">
        <v>1160</v>
      </c>
      <c r="CN809" s="81" t="s">
        <v>765</v>
      </c>
      <c r="CO809" s="81" t="s">
        <v>766</v>
      </c>
      <c r="CP809" s="81">
        <v>2</v>
      </c>
      <c r="CQ809" s="81" t="s">
        <v>529</v>
      </c>
      <c r="CR809" s="81" t="s">
        <v>1133</v>
      </c>
      <c r="CS809" s="81">
        <v>1023</v>
      </c>
      <c r="CU809" s="136" t="s">
        <v>729</v>
      </c>
      <c r="CV809" s="136" t="s">
        <v>730</v>
      </c>
      <c r="CW809" s="137">
        <v>10</v>
      </c>
      <c r="CX809" s="136" t="s">
        <v>436</v>
      </c>
      <c r="CY809" s="136" t="s">
        <v>1834</v>
      </c>
      <c r="CZ809" s="138">
        <v>1163</v>
      </c>
      <c r="DB809" s="136" t="s">
        <v>808</v>
      </c>
      <c r="DC809" s="136" t="s">
        <v>809</v>
      </c>
      <c r="DD809" s="137">
        <v>6</v>
      </c>
      <c r="DE809" s="136" t="s">
        <v>436</v>
      </c>
      <c r="DF809" s="136" t="s">
        <v>2368</v>
      </c>
      <c r="DG809" s="144">
        <v>1597</v>
      </c>
      <c r="DI809" s="136" t="s">
        <v>2260</v>
      </c>
      <c r="DJ809" s="136" t="s">
        <v>2304</v>
      </c>
      <c r="DK809" s="137">
        <v>20</v>
      </c>
      <c r="DL809" s="136" t="s">
        <v>2152</v>
      </c>
      <c r="DM809" s="136" t="s">
        <v>2364</v>
      </c>
      <c r="DN809" s="144">
        <v>1593</v>
      </c>
    </row>
    <row r="810" spans="1:118" x14ac:dyDescent="0.25">
      <c r="A810" s="81" t="s">
        <v>979</v>
      </c>
      <c r="B810" s="81" t="s">
        <v>980</v>
      </c>
      <c r="C810" s="81">
        <v>12</v>
      </c>
      <c r="D810" s="81" t="s">
        <v>436</v>
      </c>
      <c r="E810" s="81" t="s">
        <v>1095</v>
      </c>
      <c r="F810" s="81">
        <v>1118</v>
      </c>
      <c r="H810" s="81" t="s">
        <v>1043</v>
      </c>
      <c r="I810" s="81" t="s">
        <v>1044</v>
      </c>
      <c r="J810" s="81">
        <v>12</v>
      </c>
      <c r="K810" s="81" t="s">
        <v>436</v>
      </c>
      <c r="L810" s="81" t="s">
        <v>1215</v>
      </c>
      <c r="M810" s="81">
        <v>1102</v>
      </c>
      <c r="O810" s="81" t="s">
        <v>2319</v>
      </c>
      <c r="P810" s="81" t="s">
        <v>844</v>
      </c>
      <c r="Q810" s="81">
        <v>2</v>
      </c>
      <c r="R810" s="81" t="s">
        <v>529</v>
      </c>
      <c r="S810" s="81" t="s">
        <v>1681</v>
      </c>
      <c r="T810" s="81">
        <v>1327</v>
      </c>
      <c r="V810" s="81" t="s">
        <v>727</v>
      </c>
      <c r="W810" s="81" t="s">
        <v>728</v>
      </c>
      <c r="X810" s="81">
        <v>10</v>
      </c>
      <c r="Y810" s="81" t="s">
        <v>529</v>
      </c>
      <c r="Z810" s="81" t="s">
        <v>1771</v>
      </c>
      <c r="AA810" s="81">
        <v>1037</v>
      </c>
      <c r="AC810" s="81" t="s">
        <v>893</v>
      </c>
      <c r="AD810" s="81" t="s">
        <v>894</v>
      </c>
      <c r="AE810" s="81">
        <v>12</v>
      </c>
      <c r="AF810" s="81" t="s">
        <v>436</v>
      </c>
      <c r="AG810" s="81" t="s">
        <v>552</v>
      </c>
      <c r="AH810" s="81">
        <v>1116</v>
      </c>
      <c r="AJ810" s="81" t="s">
        <v>772</v>
      </c>
      <c r="AK810" s="81" t="s">
        <v>773</v>
      </c>
      <c r="AL810" s="81">
        <v>8</v>
      </c>
      <c r="AM810" s="81" t="s">
        <v>436</v>
      </c>
      <c r="AN810" s="81" t="s">
        <v>1122</v>
      </c>
      <c r="AO810" s="81">
        <v>1213</v>
      </c>
      <c r="AQ810" s="81" t="s">
        <v>893</v>
      </c>
      <c r="AR810" s="81" t="s">
        <v>894</v>
      </c>
      <c r="AS810" s="81">
        <v>12</v>
      </c>
      <c r="AT810" s="81" t="s">
        <v>436</v>
      </c>
      <c r="AU810" s="81" t="s">
        <v>2061</v>
      </c>
      <c r="AV810" s="81">
        <v>1197</v>
      </c>
      <c r="AX810" s="81" t="s">
        <v>893</v>
      </c>
      <c r="AY810" s="81" t="s">
        <v>894</v>
      </c>
      <c r="AZ810" s="81">
        <v>120</v>
      </c>
      <c r="BA810" s="81" t="s">
        <v>1173</v>
      </c>
      <c r="BB810" s="81" t="s">
        <v>1174</v>
      </c>
      <c r="BC810" s="81">
        <v>0</v>
      </c>
      <c r="BE810" s="81" t="s">
        <v>765</v>
      </c>
      <c r="BF810" s="81" t="s">
        <v>766</v>
      </c>
      <c r="BG810" s="81">
        <v>6</v>
      </c>
      <c r="BH810" s="81" t="s">
        <v>436</v>
      </c>
      <c r="BI810" s="81" t="s">
        <v>2102</v>
      </c>
      <c r="BJ810" s="81">
        <v>1454</v>
      </c>
      <c r="BL810" s="81" t="s">
        <v>864</v>
      </c>
      <c r="BM810" s="81" t="s">
        <v>865</v>
      </c>
      <c r="BN810" s="81">
        <v>12</v>
      </c>
      <c r="BO810" s="81" t="s">
        <v>437</v>
      </c>
      <c r="BP810" s="81" t="s">
        <v>1187</v>
      </c>
      <c r="BQ810" s="81">
        <v>1003</v>
      </c>
      <c r="BS810" s="81" t="s">
        <v>858</v>
      </c>
      <c r="BT810" s="81" t="s">
        <v>859</v>
      </c>
      <c r="BU810" s="81">
        <v>4</v>
      </c>
      <c r="BV810" s="81" t="s">
        <v>436</v>
      </c>
      <c r="BW810" s="81" t="s">
        <v>2326</v>
      </c>
      <c r="BX810" s="81">
        <v>1169</v>
      </c>
      <c r="BZ810" s="81" t="s">
        <v>832</v>
      </c>
      <c r="CA810" s="81" t="s">
        <v>833</v>
      </c>
      <c r="CB810" s="81">
        <v>4</v>
      </c>
      <c r="CC810" s="81" t="s">
        <v>436</v>
      </c>
      <c r="CD810" s="81" t="s">
        <v>1863</v>
      </c>
      <c r="CE810" s="81">
        <v>1273</v>
      </c>
      <c r="CG810" s="81" t="s">
        <v>2269</v>
      </c>
      <c r="CH810" s="81" t="s">
        <v>767</v>
      </c>
      <c r="CI810" s="81">
        <v>4</v>
      </c>
      <c r="CJ810" s="81" t="s">
        <v>436</v>
      </c>
      <c r="CK810" s="81" t="s">
        <v>1137</v>
      </c>
      <c r="CL810" s="81">
        <v>1160</v>
      </c>
      <c r="CN810" s="81" t="s">
        <v>818</v>
      </c>
      <c r="CO810" s="81" t="s">
        <v>819</v>
      </c>
      <c r="CP810" s="81">
        <v>6</v>
      </c>
      <c r="CQ810" s="81" t="s">
        <v>529</v>
      </c>
      <c r="CR810" s="81" t="s">
        <v>2309</v>
      </c>
      <c r="CS810" s="81">
        <v>1001</v>
      </c>
      <c r="CU810" s="136" t="s">
        <v>729</v>
      </c>
      <c r="CV810" s="136" t="s">
        <v>730</v>
      </c>
      <c r="CW810" s="137">
        <v>10</v>
      </c>
      <c r="CX810" s="136" t="s">
        <v>437</v>
      </c>
      <c r="CY810" s="136" t="s">
        <v>1094</v>
      </c>
      <c r="CZ810" s="138">
        <v>1097</v>
      </c>
      <c r="DB810" s="136" t="s">
        <v>808</v>
      </c>
      <c r="DC810" s="136" t="s">
        <v>809</v>
      </c>
      <c r="DD810" s="137">
        <v>6</v>
      </c>
      <c r="DE810" s="136" t="s">
        <v>436</v>
      </c>
      <c r="DF810" s="136" t="s">
        <v>2407</v>
      </c>
      <c r="DG810" s="144">
        <v>1117</v>
      </c>
      <c r="DI810" s="136" t="s">
        <v>2260</v>
      </c>
      <c r="DJ810" s="136" t="s">
        <v>2304</v>
      </c>
      <c r="DK810" s="137">
        <v>2</v>
      </c>
      <c r="DL810" s="136" t="s">
        <v>529</v>
      </c>
      <c r="DM810" s="136" t="s">
        <v>1807</v>
      </c>
      <c r="DN810" s="144">
        <v>1510</v>
      </c>
    </row>
    <row r="811" spans="1:118" x14ac:dyDescent="0.25">
      <c r="A811" s="81" t="s">
        <v>780</v>
      </c>
      <c r="B811" s="81" t="s">
        <v>781</v>
      </c>
      <c r="C811" s="81">
        <v>24</v>
      </c>
      <c r="D811" s="81" t="s">
        <v>436</v>
      </c>
      <c r="E811" s="81" t="s">
        <v>1095</v>
      </c>
      <c r="F811" s="81">
        <v>1118</v>
      </c>
      <c r="H811" s="81" t="s">
        <v>979</v>
      </c>
      <c r="I811" s="81" t="s">
        <v>980</v>
      </c>
      <c r="J811" s="81">
        <v>12</v>
      </c>
      <c r="K811" s="81" t="s">
        <v>436</v>
      </c>
      <c r="L811" s="81" t="s">
        <v>1215</v>
      </c>
      <c r="M811" s="81">
        <v>1102</v>
      </c>
      <c r="O811" s="81" t="s">
        <v>858</v>
      </c>
      <c r="P811" s="81" t="s">
        <v>859</v>
      </c>
      <c r="Q811" s="81">
        <v>2</v>
      </c>
      <c r="R811" s="81" t="s">
        <v>529</v>
      </c>
      <c r="S811" s="81" t="s">
        <v>1681</v>
      </c>
      <c r="T811" s="81">
        <v>1327</v>
      </c>
      <c r="V811" s="81" t="s">
        <v>832</v>
      </c>
      <c r="W811" s="81" t="s">
        <v>833</v>
      </c>
      <c r="X811" s="81">
        <v>6</v>
      </c>
      <c r="Y811" s="81" t="s">
        <v>529</v>
      </c>
      <c r="Z811" s="81" t="s">
        <v>1756</v>
      </c>
      <c r="AA811" s="81">
        <v>1037</v>
      </c>
      <c r="AC811" s="81" t="s">
        <v>749</v>
      </c>
      <c r="AD811" s="81" t="s">
        <v>750</v>
      </c>
      <c r="AE811" s="81">
        <v>24</v>
      </c>
      <c r="AF811" s="81" t="s">
        <v>436</v>
      </c>
      <c r="AG811" s="81" t="s">
        <v>1134</v>
      </c>
      <c r="AH811" s="81">
        <v>1102</v>
      </c>
      <c r="AJ811" s="81" t="s">
        <v>938</v>
      </c>
      <c r="AK811" s="81" t="s">
        <v>939</v>
      </c>
      <c r="AL811" s="81">
        <v>2</v>
      </c>
      <c r="AM811" s="81" t="s">
        <v>436</v>
      </c>
      <c r="AN811" s="81" t="s">
        <v>1122</v>
      </c>
      <c r="AO811" s="81">
        <v>1213</v>
      </c>
      <c r="AQ811" s="81" t="s">
        <v>852</v>
      </c>
      <c r="AR811" s="81" t="s">
        <v>853</v>
      </c>
      <c r="AS811" s="81">
        <v>12</v>
      </c>
      <c r="AT811" s="81" t="s">
        <v>436</v>
      </c>
      <c r="AU811" s="81" t="s">
        <v>2061</v>
      </c>
      <c r="AV811" s="81">
        <v>1197</v>
      </c>
      <c r="AX811" s="81" t="s">
        <v>981</v>
      </c>
      <c r="AY811" s="81" t="s">
        <v>982</v>
      </c>
      <c r="AZ811" s="81">
        <v>1</v>
      </c>
      <c r="BA811" s="81" t="s">
        <v>529</v>
      </c>
      <c r="BB811" s="81" t="s">
        <v>1708</v>
      </c>
      <c r="BC811" s="81">
        <v>1504</v>
      </c>
      <c r="BE811" s="81" t="s">
        <v>772</v>
      </c>
      <c r="BF811" s="81" t="s">
        <v>773</v>
      </c>
      <c r="BG811" s="81">
        <v>4</v>
      </c>
      <c r="BH811" s="81" t="s">
        <v>436</v>
      </c>
      <c r="BI811" s="81" t="s">
        <v>2102</v>
      </c>
      <c r="BJ811" s="81">
        <v>1454</v>
      </c>
      <c r="BL811" s="81" t="s">
        <v>934</v>
      </c>
      <c r="BM811" s="81" t="s">
        <v>935</v>
      </c>
      <c r="BN811" s="81">
        <v>6</v>
      </c>
      <c r="BO811" s="81" t="s">
        <v>437</v>
      </c>
      <c r="BP811" s="81" t="s">
        <v>1187</v>
      </c>
      <c r="BQ811" s="81">
        <v>1003</v>
      </c>
      <c r="BS811" s="81" t="s">
        <v>816</v>
      </c>
      <c r="BT811" s="81" t="s">
        <v>817</v>
      </c>
      <c r="BU811" s="81">
        <v>12</v>
      </c>
      <c r="BV811" s="81" t="s">
        <v>529</v>
      </c>
      <c r="BW811" s="81" t="s">
        <v>2189</v>
      </c>
      <c r="BX811" s="81">
        <v>1015</v>
      </c>
      <c r="BZ811" s="81" t="s">
        <v>942</v>
      </c>
      <c r="CA811" s="81" t="s">
        <v>943</v>
      </c>
      <c r="CB811" s="81">
        <v>12</v>
      </c>
      <c r="CC811" s="81" t="s">
        <v>436</v>
      </c>
      <c r="CD811" s="81" t="s">
        <v>1863</v>
      </c>
      <c r="CE811" s="81">
        <v>1273</v>
      </c>
      <c r="CG811" s="81" t="s">
        <v>845</v>
      </c>
      <c r="CH811" s="81" t="s">
        <v>846</v>
      </c>
      <c r="CI811" s="81">
        <v>4</v>
      </c>
      <c r="CJ811" s="81" t="s">
        <v>436</v>
      </c>
      <c r="CK811" s="81" t="s">
        <v>1137</v>
      </c>
      <c r="CL811" s="81">
        <v>1160</v>
      </c>
      <c r="CN811" s="81" t="s">
        <v>954</v>
      </c>
      <c r="CO811" s="81" t="s">
        <v>955</v>
      </c>
      <c r="CP811" s="81">
        <v>4</v>
      </c>
      <c r="CQ811" s="81" t="s">
        <v>529</v>
      </c>
      <c r="CR811" s="81" t="s">
        <v>1129</v>
      </c>
      <c r="CS811" s="81">
        <v>1028</v>
      </c>
      <c r="CU811" s="136" t="s">
        <v>830</v>
      </c>
      <c r="CV811" s="136" t="s">
        <v>831</v>
      </c>
      <c r="CW811" s="137">
        <v>30</v>
      </c>
      <c r="CX811" s="136" t="s">
        <v>436</v>
      </c>
      <c r="CY811" s="136" t="s">
        <v>1834</v>
      </c>
      <c r="CZ811" s="138">
        <v>1163</v>
      </c>
      <c r="DB811" s="136" t="s">
        <v>1001</v>
      </c>
      <c r="DC811" s="136" t="s">
        <v>1002</v>
      </c>
      <c r="DD811" s="137">
        <v>2</v>
      </c>
      <c r="DE811" s="136" t="s">
        <v>436</v>
      </c>
      <c r="DF811" s="136" t="s">
        <v>2221</v>
      </c>
      <c r="DG811" s="144">
        <v>1392</v>
      </c>
      <c r="DI811" s="136" t="s">
        <v>2260</v>
      </c>
      <c r="DJ811" s="136" t="s">
        <v>2304</v>
      </c>
      <c r="DK811" s="137">
        <v>8</v>
      </c>
      <c r="DL811" s="136" t="s">
        <v>529</v>
      </c>
      <c r="DM811" s="136" t="s">
        <v>1100</v>
      </c>
      <c r="DN811" s="144">
        <v>1027</v>
      </c>
    </row>
    <row r="812" spans="1:118" x14ac:dyDescent="0.25">
      <c r="A812" s="81" t="s">
        <v>904</v>
      </c>
      <c r="B812" s="81" t="s">
        <v>905</v>
      </c>
      <c r="C812" s="81">
        <v>4</v>
      </c>
      <c r="D812" s="81" t="s">
        <v>436</v>
      </c>
      <c r="E812" s="81" t="s">
        <v>1095</v>
      </c>
      <c r="F812" s="81">
        <v>1118</v>
      </c>
      <c r="H812" s="81" t="s">
        <v>816</v>
      </c>
      <c r="I812" s="81" t="s">
        <v>817</v>
      </c>
      <c r="J812" s="81">
        <v>6</v>
      </c>
      <c r="K812" s="81" t="s">
        <v>436</v>
      </c>
      <c r="L812" s="81" t="s">
        <v>1215</v>
      </c>
      <c r="M812" s="81">
        <v>1102</v>
      </c>
      <c r="O812" s="81" t="s">
        <v>830</v>
      </c>
      <c r="P812" s="81" t="s">
        <v>831</v>
      </c>
      <c r="Q812" s="81">
        <v>4</v>
      </c>
      <c r="R812" s="81" t="s">
        <v>529</v>
      </c>
      <c r="S812" s="81" t="s">
        <v>1681</v>
      </c>
      <c r="T812" s="81">
        <v>1327</v>
      </c>
      <c r="V812" s="81" t="s">
        <v>757</v>
      </c>
      <c r="W812" s="81" t="s">
        <v>758</v>
      </c>
      <c r="X812" s="81">
        <v>12</v>
      </c>
      <c r="Y812" s="81" t="s">
        <v>437</v>
      </c>
      <c r="Z812" s="81" t="s">
        <v>1186</v>
      </c>
      <c r="AA812" s="81">
        <v>1043</v>
      </c>
      <c r="AC812" s="81" t="s">
        <v>816</v>
      </c>
      <c r="AD812" s="81" t="s">
        <v>817</v>
      </c>
      <c r="AE812" s="81">
        <v>2</v>
      </c>
      <c r="AF812" s="81" t="s">
        <v>529</v>
      </c>
      <c r="AG812" s="81" t="s">
        <v>560</v>
      </c>
      <c r="AH812" s="81">
        <v>1530</v>
      </c>
      <c r="AJ812" s="81" t="s">
        <v>934</v>
      </c>
      <c r="AK812" s="81" t="s">
        <v>935</v>
      </c>
      <c r="AL812" s="81">
        <v>2</v>
      </c>
      <c r="AM812" s="81" t="s">
        <v>436</v>
      </c>
      <c r="AN812" s="81" t="s">
        <v>1122</v>
      </c>
      <c r="AO812" s="81">
        <v>1213</v>
      </c>
      <c r="AQ812" s="81" t="s">
        <v>757</v>
      </c>
      <c r="AR812" s="81" t="s">
        <v>758</v>
      </c>
      <c r="AS812" s="81">
        <v>12</v>
      </c>
      <c r="AT812" s="81" t="s">
        <v>529</v>
      </c>
      <c r="AU812" s="81" t="s">
        <v>1873</v>
      </c>
      <c r="AV812" s="81">
        <v>1126</v>
      </c>
      <c r="AX812" s="81" t="s">
        <v>981</v>
      </c>
      <c r="AY812" s="81" t="s">
        <v>982</v>
      </c>
      <c r="AZ812" s="81">
        <v>1</v>
      </c>
      <c r="BA812" s="81" t="s">
        <v>529</v>
      </c>
      <c r="BB812" s="81" t="s">
        <v>1100</v>
      </c>
      <c r="BC812" s="81">
        <v>1027</v>
      </c>
      <c r="BE812" s="81" t="s">
        <v>729</v>
      </c>
      <c r="BF812" s="81" t="s">
        <v>730</v>
      </c>
      <c r="BG812" s="81">
        <v>4</v>
      </c>
      <c r="BH812" s="81" t="s">
        <v>436</v>
      </c>
      <c r="BI812" s="81" t="s">
        <v>1143</v>
      </c>
      <c r="BJ812" s="81">
        <v>1223</v>
      </c>
      <c r="BL812" s="81" t="s">
        <v>790</v>
      </c>
      <c r="BM812" s="81" t="s">
        <v>791</v>
      </c>
      <c r="BN812" s="81">
        <v>6</v>
      </c>
      <c r="BO812" s="81" t="s">
        <v>436</v>
      </c>
      <c r="BP812" s="81" t="s">
        <v>1148</v>
      </c>
      <c r="BQ812" s="81">
        <v>1091</v>
      </c>
      <c r="BS812" s="81" t="s">
        <v>832</v>
      </c>
      <c r="BT812" s="81" t="s">
        <v>833</v>
      </c>
      <c r="BU812" s="81">
        <v>2</v>
      </c>
      <c r="BV812" s="81" t="s">
        <v>529</v>
      </c>
      <c r="BW812" s="81" t="s">
        <v>1757</v>
      </c>
      <c r="BX812" s="81">
        <v>1014</v>
      </c>
      <c r="BZ812" s="81" t="s">
        <v>745</v>
      </c>
      <c r="CA812" s="81" t="s">
        <v>746</v>
      </c>
      <c r="CB812" s="81">
        <v>12</v>
      </c>
      <c r="CC812" s="81" t="s">
        <v>436</v>
      </c>
      <c r="CD812" s="81" t="s">
        <v>1863</v>
      </c>
      <c r="CE812" s="81">
        <v>1273</v>
      </c>
      <c r="CG812" s="81" t="s">
        <v>873</v>
      </c>
      <c r="CH812" s="81" t="s">
        <v>874</v>
      </c>
      <c r="CI812" s="81">
        <v>4</v>
      </c>
      <c r="CJ812" s="81" t="s">
        <v>436</v>
      </c>
      <c r="CK812" s="81" t="s">
        <v>1137</v>
      </c>
      <c r="CL812" s="81">
        <v>1160</v>
      </c>
      <c r="CN812" s="81" t="s">
        <v>897</v>
      </c>
      <c r="CO812" s="81" t="s">
        <v>898</v>
      </c>
      <c r="CP812" s="81">
        <v>4</v>
      </c>
      <c r="CQ812" s="81" t="s">
        <v>529</v>
      </c>
      <c r="CR812" s="81" t="s">
        <v>1129</v>
      </c>
      <c r="CS812" s="81">
        <v>1028</v>
      </c>
      <c r="CU812" s="136" t="s">
        <v>727</v>
      </c>
      <c r="CV812" s="136" t="s">
        <v>728</v>
      </c>
      <c r="CW812" s="137">
        <v>16</v>
      </c>
      <c r="CX812" s="136" t="s">
        <v>437</v>
      </c>
      <c r="CY812" s="136" t="s">
        <v>1094</v>
      </c>
      <c r="CZ812" s="138">
        <v>1097</v>
      </c>
      <c r="DB812" s="136" t="s">
        <v>1001</v>
      </c>
      <c r="DC812" s="136" t="s">
        <v>1002</v>
      </c>
      <c r="DD812" s="137">
        <v>6</v>
      </c>
      <c r="DE812" s="136" t="s">
        <v>529</v>
      </c>
      <c r="DF812" s="136" t="s">
        <v>1802</v>
      </c>
      <c r="DG812" s="144">
        <v>1458</v>
      </c>
      <c r="DI812" s="136" t="s">
        <v>2260</v>
      </c>
      <c r="DJ812" s="136" t="s">
        <v>2304</v>
      </c>
      <c r="DK812" s="137">
        <v>6</v>
      </c>
      <c r="DL812" s="136" t="s">
        <v>436</v>
      </c>
      <c r="DM812" s="136" t="s">
        <v>2407</v>
      </c>
      <c r="DN812" s="144">
        <v>1117</v>
      </c>
    </row>
    <row r="813" spans="1:118" x14ac:dyDescent="0.25">
      <c r="A813" s="81" t="s">
        <v>838</v>
      </c>
      <c r="B813" s="81" t="s">
        <v>839</v>
      </c>
      <c r="C813" s="81">
        <v>1</v>
      </c>
      <c r="D813" s="81" t="s">
        <v>436</v>
      </c>
      <c r="E813" s="81" t="s">
        <v>1095</v>
      </c>
      <c r="F813" s="81">
        <v>1118</v>
      </c>
      <c r="H813" s="81" t="s">
        <v>770</v>
      </c>
      <c r="I813" s="81" t="s">
        <v>771</v>
      </c>
      <c r="J813" s="81">
        <v>4</v>
      </c>
      <c r="K813" s="81" t="s">
        <v>436</v>
      </c>
      <c r="L813" s="81" t="s">
        <v>1215</v>
      </c>
      <c r="M813" s="81">
        <v>1102</v>
      </c>
      <c r="O813" s="81" t="s">
        <v>733</v>
      </c>
      <c r="P813" s="81" t="s">
        <v>734</v>
      </c>
      <c r="Q813" s="81">
        <v>4</v>
      </c>
      <c r="R813" s="81" t="s">
        <v>529</v>
      </c>
      <c r="S813" s="81" t="s">
        <v>1681</v>
      </c>
      <c r="T813" s="81">
        <v>1327</v>
      </c>
      <c r="V813" s="81" t="s">
        <v>785</v>
      </c>
      <c r="W813" s="81" t="s">
        <v>786</v>
      </c>
      <c r="X813" s="81">
        <v>12</v>
      </c>
      <c r="Y813" s="81" t="s">
        <v>437</v>
      </c>
      <c r="Z813" s="81" t="s">
        <v>1186</v>
      </c>
      <c r="AA813" s="81">
        <v>1043</v>
      </c>
      <c r="AC813" s="81" t="s">
        <v>864</v>
      </c>
      <c r="AD813" s="81" t="s">
        <v>865</v>
      </c>
      <c r="AE813" s="81">
        <v>2</v>
      </c>
      <c r="AF813" s="81" t="s">
        <v>529</v>
      </c>
      <c r="AG813" s="81" t="s">
        <v>560</v>
      </c>
      <c r="AH813" s="81">
        <v>1530</v>
      </c>
      <c r="AJ813" s="81" t="s">
        <v>828</v>
      </c>
      <c r="AK813" s="81" t="s">
        <v>829</v>
      </c>
      <c r="AL813" s="81">
        <v>2</v>
      </c>
      <c r="AM813" s="81" t="s">
        <v>529</v>
      </c>
      <c r="AN813" s="81" t="s">
        <v>1092</v>
      </c>
      <c r="AO813" s="81">
        <v>1209</v>
      </c>
      <c r="AQ813" s="81" t="s">
        <v>810</v>
      </c>
      <c r="AR813" s="81" t="s">
        <v>811</v>
      </c>
      <c r="AS813" s="81">
        <v>6</v>
      </c>
      <c r="AT813" s="81" t="s">
        <v>529</v>
      </c>
      <c r="AU813" s="81" t="s">
        <v>1873</v>
      </c>
      <c r="AV813" s="81">
        <v>1126</v>
      </c>
      <c r="AX813" s="81" t="s">
        <v>981</v>
      </c>
      <c r="AY813" s="81" t="s">
        <v>982</v>
      </c>
      <c r="AZ813" s="81">
        <v>1</v>
      </c>
      <c r="BA813" s="81" t="s">
        <v>529</v>
      </c>
      <c r="BB813" s="81" t="s">
        <v>1916</v>
      </c>
      <c r="BC813" s="81">
        <v>1439</v>
      </c>
      <c r="BE813" s="81" t="s">
        <v>729</v>
      </c>
      <c r="BF813" s="81" t="s">
        <v>730</v>
      </c>
      <c r="BG813" s="81">
        <v>4</v>
      </c>
      <c r="BH813" s="81" t="s">
        <v>529</v>
      </c>
      <c r="BI813" s="81" t="s">
        <v>1694</v>
      </c>
      <c r="BJ813" s="81">
        <v>1504</v>
      </c>
      <c r="BL813" s="81" t="s">
        <v>765</v>
      </c>
      <c r="BM813" s="81" t="s">
        <v>766</v>
      </c>
      <c r="BN813" s="81">
        <v>6</v>
      </c>
      <c r="BO813" s="81" t="s">
        <v>437</v>
      </c>
      <c r="BP813" s="81" t="s">
        <v>1187</v>
      </c>
      <c r="BQ813" s="81">
        <v>1003</v>
      </c>
      <c r="BS813" s="81" t="s">
        <v>765</v>
      </c>
      <c r="BT813" s="81" t="s">
        <v>766</v>
      </c>
      <c r="BU813" s="81">
        <v>6</v>
      </c>
      <c r="BV813" s="81" t="s">
        <v>529</v>
      </c>
      <c r="BW813" s="81" t="s">
        <v>1100</v>
      </c>
      <c r="BX813" s="81">
        <v>1027</v>
      </c>
      <c r="BZ813" s="81" t="s">
        <v>885</v>
      </c>
      <c r="CA813" s="81" t="s">
        <v>886</v>
      </c>
      <c r="CB813" s="81">
        <v>2</v>
      </c>
      <c r="CC813" s="81" t="s">
        <v>436</v>
      </c>
      <c r="CD813" s="81" t="s">
        <v>1863</v>
      </c>
      <c r="CE813" s="81">
        <v>1273</v>
      </c>
      <c r="CG813" s="81" t="s">
        <v>906</v>
      </c>
      <c r="CH813" s="81" t="s">
        <v>907</v>
      </c>
      <c r="CI813" s="81">
        <v>4</v>
      </c>
      <c r="CJ813" s="81" t="s">
        <v>436</v>
      </c>
      <c r="CK813" s="81" t="s">
        <v>1137</v>
      </c>
      <c r="CL813" s="81">
        <v>1160</v>
      </c>
      <c r="CN813" s="81" t="s">
        <v>867</v>
      </c>
      <c r="CO813" s="81" t="s">
        <v>868</v>
      </c>
      <c r="CP813" s="81">
        <v>4</v>
      </c>
      <c r="CQ813" s="81" t="s">
        <v>529</v>
      </c>
      <c r="CR813" s="81" t="s">
        <v>1129</v>
      </c>
      <c r="CS813" s="81">
        <v>1028</v>
      </c>
      <c r="CU813" s="136" t="s">
        <v>828</v>
      </c>
      <c r="CV813" s="136" t="s">
        <v>829</v>
      </c>
      <c r="CW813" s="137">
        <v>5</v>
      </c>
      <c r="CX813" s="136" t="s">
        <v>529</v>
      </c>
      <c r="CY813" s="136" t="s">
        <v>1172</v>
      </c>
      <c r="CZ813" s="138">
        <v>1472</v>
      </c>
      <c r="DB813" s="136" t="s">
        <v>2086</v>
      </c>
      <c r="DC813" s="136" t="s">
        <v>1646</v>
      </c>
      <c r="DD813" s="137">
        <v>6</v>
      </c>
      <c r="DE813" s="136" t="s">
        <v>436</v>
      </c>
      <c r="DF813" s="136" t="s">
        <v>1927</v>
      </c>
      <c r="DG813" s="144">
        <v>1228</v>
      </c>
      <c r="DI813" s="136" t="s">
        <v>2260</v>
      </c>
      <c r="DJ813" s="136" t="s">
        <v>2304</v>
      </c>
      <c r="DK813" s="137">
        <v>10</v>
      </c>
      <c r="DL813" s="136" t="s">
        <v>436</v>
      </c>
      <c r="DM813" s="136" t="s">
        <v>2406</v>
      </c>
      <c r="DN813" s="144">
        <v>1529</v>
      </c>
    </row>
    <row r="814" spans="1:118" x14ac:dyDescent="0.25">
      <c r="A814" s="81" t="s">
        <v>1060</v>
      </c>
      <c r="B814" s="81" t="s">
        <v>787</v>
      </c>
      <c r="C814" s="81">
        <v>12</v>
      </c>
      <c r="D814" s="81" t="s">
        <v>436</v>
      </c>
      <c r="E814" s="81" t="s">
        <v>1095</v>
      </c>
      <c r="F814" s="81">
        <v>1118</v>
      </c>
      <c r="H814" s="81" t="s">
        <v>768</v>
      </c>
      <c r="I814" s="81" t="s">
        <v>769</v>
      </c>
      <c r="J814" s="81">
        <v>4</v>
      </c>
      <c r="K814" s="81" t="s">
        <v>436</v>
      </c>
      <c r="L814" s="81" t="s">
        <v>1215</v>
      </c>
      <c r="M814" s="81">
        <v>1102</v>
      </c>
      <c r="O814" s="81" t="s">
        <v>733</v>
      </c>
      <c r="P814" s="81" t="s">
        <v>734</v>
      </c>
      <c r="Q814" s="81">
        <v>5</v>
      </c>
      <c r="R814" s="81" t="s">
        <v>437</v>
      </c>
      <c r="S814" s="81" t="s">
        <v>1859</v>
      </c>
      <c r="T814" s="81">
        <v>1184</v>
      </c>
      <c r="V814" s="81" t="s">
        <v>816</v>
      </c>
      <c r="W814" s="81" t="s">
        <v>817</v>
      </c>
      <c r="X814" s="81">
        <v>4</v>
      </c>
      <c r="Y814" s="81" t="s">
        <v>437</v>
      </c>
      <c r="Z814" s="81" t="s">
        <v>1186</v>
      </c>
      <c r="AA814" s="81">
        <v>1043</v>
      </c>
      <c r="AC814" s="81" t="s">
        <v>2323</v>
      </c>
      <c r="AD814" s="81" t="s">
        <v>851</v>
      </c>
      <c r="AE814" s="81">
        <v>2</v>
      </c>
      <c r="AF814" s="81" t="s">
        <v>529</v>
      </c>
      <c r="AG814" s="81" t="s">
        <v>560</v>
      </c>
      <c r="AH814" s="81">
        <v>1530</v>
      </c>
      <c r="AJ814" s="81" t="s">
        <v>940</v>
      </c>
      <c r="AK814" s="81" t="s">
        <v>941</v>
      </c>
      <c r="AL814" s="81">
        <v>12</v>
      </c>
      <c r="AM814" s="81" t="s">
        <v>436</v>
      </c>
      <c r="AN814" s="81" t="s">
        <v>1153</v>
      </c>
      <c r="AO814" s="81">
        <v>1402</v>
      </c>
      <c r="AQ814" s="81" t="s">
        <v>820</v>
      </c>
      <c r="AR814" s="81" t="s">
        <v>821</v>
      </c>
      <c r="AS814" s="81">
        <v>6</v>
      </c>
      <c r="AT814" s="81" t="s">
        <v>529</v>
      </c>
      <c r="AU814" s="81" t="s">
        <v>1873</v>
      </c>
      <c r="AV814" s="81">
        <v>1126</v>
      </c>
      <c r="AX814" s="81" t="s">
        <v>981</v>
      </c>
      <c r="AY814" s="81" t="s">
        <v>982</v>
      </c>
      <c r="AZ814" s="81">
        <v>16</v>
      </c>
      <c r="BA814" s="81" t="s">
        <v>436</v>
      </c>
      <c r="BB814" s="81" t="s">
        <v>2062</v>
      </c>
      <c r="BC814" s="81">
        <v>1237</v>
      </c>
      <c r="BE814" s="81" t="s">
        <v>873</v>
      </c>
      <c r="BF814" s="81" t="s">
        <v>874</v>
      </c>
      <c r="BG814" s="81">
        <v>4</v>
      </c>
      <c r="BH814" s="81" t="s">
        <v>529</v>
      </c>
      <c r="BI814" s="81" t="s">
        <v>1869</v>
      </c>
      <c r="BJ814" s="81">
        <v>1362</v>
      </c>
      <c r="BL814" s="81" t="s">
        <v>867</v>
      </c>
      <c r="BM814" s="81" t="s">
        <v>868</v>
      </c>
      <c r="BN814" s="81">
        <v>8</v>
      </c>
      <c r="BO814" s="81" t="s">
        <v>437</v>
      </c>
      <c r="BP814" s="81" t="s">
        <v>1187</v>
      </c>
      <c r="BQ814" s="81">
        <v>1003</v>
      </c>
      <c r="BS814" s="81" t="s">
        <v>873</v>
      </c>
      <c r="BT814" s="81" t="s">
        <v>874</v>
      </c>
      <c r="BU814" s="81">
        <v>12</v>
      </c>
      <c r="BV814" s="81" t="s">
        <v>529</v>
      </c>
      <c r="BW814" s="81" t="s">
        <v>1139</v>
      </c>
      <c r="BX814" s="81">
        <v>1027</v>
      </c>
      <c r="BZ814" s="81" t="s">
        <v>852</v>
      </c>
      <c r="CA814" s="81" t="s">
        <v>853</v>
      </c>
      <c r="CB814" s="81">
        <v>12</v>
      </c>
      <c r="CC814" s="81" t="s">
        <v>529</v>
      </c>
      <c r="CD814" s="81" t="s">
        <v>1149</v>
      </c>
      <c r="CE814" s="81">
        <v>1172</v>
      </c>
      <c r="CG814" s="81" t="s">
        <v>864</v>
      </c>
      <c r="CH814" s="81" t="s">
        <v>865</v>
      </c>
      <c r="CI814" s="81">
        <v>4</v>
      </c>
      <c r="CJ814" s="81" t="s">
        <v>436</v>
      </c>
      <c r="CK814" s="81" t="s">
        <v>1137</v>
      </c>
      <c r="CL814" s="81">
        <v>1160</v>
      </c>
      <c r="CN814" s="81" t="s">
        <v>887</v>
      </c>
      <c r="CO814" s="81" t="s">
        <v>888</v>
      </c>
      <c r="CP814" s="81">
        <v>4</v>
      </c>
      <c r="CQ814" s="81" t="s">
        <v>529</v>
      </c>
      <c r="CR814" s="81" t="s">
        <v>1129</v>
      </c>
      <c r="CS814" s="81">
        <v>1028</v>
      </c>
      <c r="CU814" s="136" t="s">
        <v>745</v>
      </c>
      <c r="CV814" s="136" t="s">
        <v>746</v>
      </c>
      <c r="CW814" s="137">
        <v>12</v>
      </c>
      <c r="CX814" s="136" t="s">
        <v>529</v>
      </c>
      <c r="CY814" s="136" t="s">
        <v>1750</v>
      </c>
      <c r="CZ814" s="138">
        <v>1501</v>
      </c>
      <c r="DB814" s="136" t="s">
        <v>1031</v>
      </c>
      <c r="DC814" s="136" t="s">
        <v>1032</v>
      </c>
      <c r="DD814" s="137">
        <v>18</v>
      </c>
      <c r="DE814" s="136" t="s">
        <v>436</v>
      </c>
      <c r="DF814" s="136" t="s">
        <v>2407</v>
      </c>
      <c r="DG814" s="144">
        <v>1117</v>
      </c>
      <c r="DI814" s="136" t="s">
        <v>2260</v>
      </c>
      <c r="DJ814" s="136" t="s">
        <v>2304</v>
      </c>
      <c r="DK814" s="137">
        <v>2</v>
      </c>
      <c r="DL814" s="136" t="s">
        <v>436</v>
      </c>
      <c r="DM814" s="136" t="s">
        <v>1164</v>
      </c>
      <c r="DN814" s="144">
        <v>1121</v>
      </c>
    </row>
    <row r="815" spans="1:118" x14ac:dyDescent="0.25">
      <c r="A815" s="81" t="s">
        <v>1676</v>
      </c>
      <c r="B815" s="81" t="s">
        <v>1378</v>
      </c>
      <c r="C815" s="81">
        <v>12</v>
      </c>
      <c r="D815" s="81" t="s">
        <v>436</v>
      </c>
      <c r="E815" s="81" t="s">
        <v>2318</v>
      </c>
      <c r="F815" s="81">
        <v>1117</v>
      </c>
      <c r="H815" s="81" t="s">
        <v>727</v>
      </c>
      <c r="I815" s="81" t="s">
        <v>728</v>
      </c>
      <c r="J815" s="81">
        <v>4</v>
      </c>
      <c r="K815" s="81" t="s">
        <v>436</v>
      </c>
      <c r="L815" s="81" t="s">
        <v>1215</v>
      </c>
      <c r="M815" s="81">
        <v>1102</v>
      </c>
      <c r="O815" s="81" t="s">
        <v>810</v>
      </c>
      <c r="P815" s="81" t="s">
        <v>811</v>
      </c>
      <c r="Q815" s="81">
        <v>10</v>
      </c>
      <c r="R815" s="81" t="s">
        <v>437</v>
      </c>
      <c r="S815" s="81" t="s">
        <v>1859</v>
      </c>
      <c r="T815" s="81">
        <v>1184</v>
      </c>
      <c r="V815" s="81" t="s">
        <v>864</v>
      </c>
      <c r="W815" s="81" t="s">
        <v>865</v>
      </c>
      <c r="X815" s="81">
        <v>4</v>
      </c>
      <c r="Y815" s="81" t="s">
        <v>437</v>
      </c>
      <c r="Z815" s="81" t="s">
        <v>1186</v>
      </c>
      <c r="AA815" s="81">
        <v>1043</v>
      </c>
      <c r="AC815" s="81" t="s">
        <v>910</v>
      </c>
      <c r="AD815" s="81" t="s">
        <v>911</v>
      </c>
      <c r="AE815" s="81">
        <v>2</v>
      </c>
      <c r="AF815" s="81" t="s">
        <v>529</v>
      </c>
      <c r="AG815" s="81" t="s">
        <v>1736</v>
      </c>
      <c r="AH815" s="81">
        <v>1154</v>
      </c>
      <c r="AJ815" s="81" t="s">
        <v>860</v>
      </c>
      <c r="AK815" s="81" t="s">
        <v>861</v>
      </c>
      <c r="AL815" s="81">
        <v>10</v>
      </c>
      <c r="AM815" s="81" t="s">
        <v>436</v>
      </c>
      <c r="AN815" s="81" t="s">
        <v>1153</v>
      </c>
      <c r="AO815" s="81">
        <v>1402</v>
      </c>
      <c r="AQ815" s="81" t="s">
        <v>830</v>
      </c>
      <c r="AR815" s="81" t="s">
        <v>831</v>
      </c>
      <c r="AS815" s="81">
        <v>4</v>
      </c>
      <c r="AT815" s="81" t="s">
        <v>529</v>
      </c>
      <c r="AU815" s="81" t="s">
        <v>1873</v>
      </c>
      <c r="AV815" s="81">
        <v>1126</v>
      </c>
      <c r="AX815" s="81" t="s">
        <v>981</v>
      </c>
      <c r="AY815" s="81" t="s">
        <v>982</v>
      </c>
      <c r="AZ815" s="81">
        <v>1</v>
      </c>
      <c r="BA815" s="81" t="s">
        <v>436</v>
      </c>
      <c r="BB815" s="81" t="s">
        <v>1835</v>
      </c>
      <c r="BC815" s="81">
        <v>1163</v>
      </c>
      <c r="BE815" s="81" t="s">
        <v>816</v>
      </c>
      <c r="BF815" s="81" t="s">
        <v>817</v>
      </c>
      <c r="BG815" s="81">
        <v>4</v>
      </c>
      <c r="BH815" s="81" t="s">
        <v>529</v>
      </c>
      <c r="BI815" s="81" t="s">
        <v>1869</v>
      </c>
      <c r="BJ815" s="81">
        <v>1362</v>
      </c>
      <c r="BL815" s="81" t="s">
        <v>772</v>
      </c>
      <c r="BM815" s="81" t="s">
        <v>773</v>
      </c>
      <c r="BN815" s="81">
        <v>8</v>
      </c>
      <c r="BO815" s="81" t="s">
        <v>436</v>
      </c>
      <c r="BP815" s="81" t="s">
        <v>1134</v>
      </c>
      <c r="BQ815" s="81">
        <v>1102</v>
      </c>
      <c r="BS815" s="81" t="s">
        <v>954</v>
      </c>
      <c r="BT815" s="81" t="s">
        <v>955</v>
      </c>
      <c r="BU815" s="81">
        <v>12</v>
      </c>
      <c r="BV815" s="81" t="s">
        <v>529</v>
      </c>
      <c r="BW815" s="81" t="s">
        <v>1100</v>
      </c>
      <c r="BX815" s="81">
        <v>1027</v>
      </c>
      <c r="BZ815" s="81" t="s">
        <v>745</v>
      </c>
      <c r="CA815" s="81" t="s">
        <v>746</v>
      </c>
      <c r="CB815" s="81">
        <v>24</v>
      </c>
      <c r="CC815" s="81" t="s">
        <v>529</v>
      </c>
      <c r="CD815" s="81" t="s">
        <v>1149</v>
      </c>
      <c r="CE815" s="81">
        <v>1172</v>
      </c>
      <c r="CG815" s="81" t="s">
        <v>733</v>
      </c>
      <c r="CH815" s="81" t="s">
        <v>734</v>
      </c>
      <c r="CI815" s="81">
        <v>4</v>
      </c>
      <c r="CJ815" s="81" t="s">
        <v>436</v>
      </c>
      <c r="CK815" s="81" t="s">
        <v>1137</v>
      </c>
      <c r="CL815" s="81">
        <v>1160</v>
      </c>
      <c r="CN815" s="81" t="s">
        <v>856</v>
      </c>
      <c r="CO815" s="81" t="s">
        <v>857</v>
      </c>
      <c r="CP815" s="81">
        <v>12</v>
      </c>
      <c r="CQ815" s="81" t="s">
        <v>1173</v>
      </c>
      <c r="CR815" s="81" t="s">
        <v>1174</v>
      </c>
      <c r="CS815" s="81">
        <v>0</v>
      </c>
      <c r="CU815" s="136" t="s">
        <v>747</v>
      </c>
      <c r="CV815" s="136" t="s">
        <v>748</v>
      </c>
      <c r="CW815" s="137">
        <v>12</v>
      </c>
      <c r="CX815" s="136" t="s">
        <v>529</v>
      </c>
      <c r="CY815" s="136" t="s">
        <v>1750</v>
      </c>
      <c r="CZ815" s="138">
        <v>1501</v>
      </c>
      <c r="DB815" s="136" t="s">
        <v>1079</v>
      </c>
      <c r="DC815" s="136" t="s">
        <v>1080</v>
      </c>
      <c r="DD815" s="137">
        <v>1</v>
      </c>
      <c r="DE815" s="136" t="s">
        <v>436</v>
      </c>
      <c r="DF815" s="136" t="s">
        <v>1877</v>
      </c>
      <c r="DG815" s="144">
        <v>1228</v>
      </c>
      <c r="DI815" s="136" t="s">
        <v>2260</v>
      </c>
      <c r="DJ815" s="136" t="s">
        <v>2304</v>
      </c>
      <c r="DK815" s="137">
        <v>6</v>
      </c>
      <c r="DL815" s="136" t="s">
        <v>436</v>
      </c>
      <c r="DM815" s="136" t="s">
        <v>1110</v>
      </c>
      <c r="DN815" s="144">
        <v>1253</v>
      </c>
    </row>
    <row r="816" spans="1:118" x14ac:dyDescent="0.25">
      <c r="A816" s="81" t="s">
        <v>1039</v>
      </c>
      <c r="B816" s="81" t="s">
        <v>1040</v>
      </c>
      <c r="C816" s="81">
        <v>4</v>
      </c>
      <c r="D816" s="81" t="s">
        <v>436</v>
      </c>
      <c r="E816" s="81" t="s">
        <v>2318</v>
      </c>
      <c r="F816" s="81">
        <v>1117</v>
      </c>
      <c r="H816" s="81" t="s">
        <v>962</v>
      </c>
      <c r="I816" s="81" t="s">
        <v>2206</v>
      </c>
      <c r="J816" s="81">
        <v>12</v>
      </c>
      <c r="K816" s="81" t="s">
        <v>529</v>
      </c>
      <c r="L816" s="81" t="s">
        <v>1819</v>
      </c>
      <c r="M816" s="81">
        <v>1505</v>
      </c>
      <c r="O816" s="81" t="s">
        <v>816</v>
      </c>
      <c r="P816" s="81" t="s">
        <v>817</v>
      </c>
      <c r="Q816" s="81">
        <v>4</v>
      </c>
      <c r="R816" s="81" t="s">
        <v>529</v>
      </c>
      <c r="S816" s="81" t="s">
        <v>1178</v>
      </c>
      <c r="T816" s="81">
        <v>1431</v>
      </c>
      <c r="V816" s="81" t="s">
        <v>765</v>
      </c>
      <c r="W816" s="81" t="s">
        <v>766</v>
      </c>
      <c r="X816" s="81">
        <v>6</v>
      </c>
      <c r="Y816" s="81" t="s">
        <v>437</v>
      </c>
      <c r="Z816" s="81" t="s">
        <v>1186</v>
      </c>
      <c r="AA816" s="81">
        <v>1043</v>
      </c>
      <c r="AC816" s="81" t="s">
        <v>2321</v>
      </c>
      <c r="AD816" s="81" t="s">
        <v>901</v>
      </c>
      <c r="AE816" s="81">
        <v>2</v>
      </c>
      <c r="AF816" s="81" t="s">
        <v>529</v>
      </c>
      <c r="AG816" s="81" t="s">
        <v>1736</v>
      </c>
      <c r="AH816" s="81">
        <v>1154</v>
      </c>
      <c r="AJ816" s="81" t="s">
        <v>768</v>
      </c>
      <c r="AK816" s="81" t="s">
        <v>769</v>
      </c>
      <c r="AL816" s="81">
        <v>10</v>
      </c>
      <c r="AM816" s="81" t="s">
        <v>436</v>
      </c>
      <c r="AN816" s="81" t="s">
        <v>1153</v>
      </c>
      <c r="AO816" s="81">
        <v>1402</v>
      </c>
      <c r="AQ816" s="81" t="s">
        <v>733</v>
      </c>
      <c r="AR816" s="81" t="s">
        <v>734</v>
      </c>
      <c r="AS816" s="81">
        <v>6</v>
      </c>
      <c r="AT816" s="81" t="s">
        <v>529</v>
      </c>
      <c r="AU816" s="81" t="s">
        <v>1873</v>
      </c>
      <c r="AV816" s="81">
        <v>1126</v>
      </c>
      <c r="AX816" s="81" t="s">
        <v>981</v>
      </c>
      <c r="AY816" s="81" t="s">
        <v>982</v>
      </c>
      <c r="AZ816" s="81">
        <v>2</v>
      </c>
      <c r="BA816" s="81" t="s">
        <v>529</v>
      </c>
      <c r="BB816" s="81" t="s">
        <v>1100</v>
      </c>
      <c r="BC816" s="81">
        <v>1027</v>
      </c>
      <c r="BE816" s="81" t="s">
        <v>893</v>
      </c>
      <c r="BF816" s="81" t="s">
        <v>894</v>
      </c>
      <c r="BG816" s="81">
        <v>12</v>
      </c>
      <c r="BH816" s="81" t="s">
        <v>529</v>
      </c>
      <c r="BI816" s="81" t="s">
        <v>1869</v>
      </c>
      <c r="BJ816" s="81">
        <v>1362</v>
      </c>
      <c r="BL816" s="81" t="s">
        <v>2323</v>
      </c>
      <c r="BM816" s="81" t="s">
        <v>851</v>
      </c>
      <c r="BN816" s="81">
        <v>12</v>
      </c>
      <c r="BO816" s="81" t="s">
        <v>436</v>
      </c>
      <c r="BP816" s="81" t="s">
        <v>1148</v>
      </c>
      <c r="BQ816" s="81">
        <v>1091</v>
      </c>
      <c r="BS816" s="81" t="s">
        <v>873</v>
      </c>
      <c r="BT816" s="81" t="s">
        <v>874</v>
      </c>
      <c r="BU816" s="81">
        <v>12</v>
      </c>
      <c r="BV816" s="81" t="s">
        <v>529</v>
      </c>
      <c r="BW816" s="81" t="s">
        <v>1100</v>
      </c>
      <c r="BX816" s="81">
        <v>1027</v>
      </c>
      <c r="BZ816" s="81" t="s">
        <v>860</v>
      </c>
      <c r="CA816" s="81" t="s">
        <v>861</v>
      </c>
      <c r="CB816" s="81">
        <v>4</v>
      </c>
      <c r="CC816" s="81" t="s">
        <v>529</v>
      </c>
      <c r="CD816" s="81" t="s">
        <v>1712</v>
      </c>
      <c r="CE816" s="81">
        <v>1458</v>
      </c>
      <c r="CG816" s="81" t="s">
        <v>908</v>
      </c>
      <c r="CH816" s="81" t="s">
        <v>909</v>
      </c>
      <c r="CI816" s="81">
        <v>12</v>
      </c>
      <c r="CJ816" s="81" t="s">
        <v>436</v>
      </c>
      <c r="CK816" s="81" t="s">
        <v>1137</v>
      </c>
      <c r="CL816" s="81">
        <v>1160</v>
      </c>
      <c r="CN816" s="81" t="s">
        <v>768</v>
      </c>
      <c r="CO816" s="81" t="s">
        <v>769</v>
      </c>
      <c r="CP816" s="81">
        <v>4</v>
      </c>
      <c r="CQ816" s="81" t="s">
        <v>529</v>
      </c>
      <c r="CR816" s="81" t="s">
        <v>1129</v>
      </c>
      <c r="CS816" s="81">
        <v>1028</v>
      </c>
      <c r="CU816" s="136" t="s">
        <v>871</v>
      </c>
      <c r="CV816" s="136" t="s">
        <v>872</v>
      </c>
      <c r="CW816" s="137">
        <v>6</v>
      </c>
      <c r="CX816" s="136" t="s">
        <v>436</v>
      </c>
      <c r="CY816" s="136" t="s">
        <v>2068</v>
      </c>
      <c r="CZ816" s="138">
        <v>1558</v>
      </c>
      <c r="DB816" s="136" t="s">
        <v>828</v>
      </c>
      <c r="DC816" s="136" t="s">
        <v>829</v>
      </c>
      <c r="DD816" s="137">
        <v>2</v>
      </c>
      <c r="DE816" s="136" t="s">
        <v>529</v>
      </c>
      <c r="DF816" s="136" t="s">
        <v>2176</v>
      </c>
      <c r="DG816" s="144">
        <v>1555</v>
      </c>
      <c r="DI816" s="136" t="s">
        <v>2260</v>
      </c>
      <c r="DJ816" s="136" t="s">
        <v>2304</v>
      </c>
      <c r="DK816" s="137">
        <v>4</v>
      </c>
      <c r="DL816" s="136" t="s">
        <v>436</v>
      </c>
      <c r="DM816" s="136" t="s">
        <v>1715</v>
      </c>
      <c r="DN816" s="144">
        <v>1137</v>
      </c>
    </row>
    <row r="817" spans="1:118" x14ac:dyDescent="0.25">
      <c r="A817" s="81" t="s">
        <v>832</v>
      </c>
      <c r="B817" s="81" t="s">
        <v>833</v>
      </c>
      <c r="C817" s="81">
        <v>6</v>
      </c>
      <c r="D817" s="81" t="s">
        <v>436</v>
      </c>
      <c r="E817" s="81" t="s">
        <v>2318</v>
      </c>
      <c r="F817" s="81">
        <v>1117</v>
      </c>
      <c r="H817" s="81" t="s">
        <v>804</v>
      </c>
      <c r="I817" s="81" t="s">
        <v>805</v>
      </c>
      <c r="J817" s="81">
        <v>24</v>
      </c>
      <c r="K817" s="81" t="s">
        <v>529</v>
      </c>
      <c r="L817" s="81" t="s">
        <v>1819</v>
      </c>
      <c r="M817" s="81">
        <v>1505</v>
      </c>
      <c r="O817" s="81" t="s">
        <v>873</v>
      </c>
      <c r="P817" s="81" t="s">
        <v>874</v>
      </c>
      <c r="Q817" s="81">
        <v>4</v>
      </c>
      <c r="R817" s="81" t="s">
        <v>529</v>
      </c>
      <c r="S817" s="81" t="s">
        <v>1178</v>
      </c>
      <c r="T817" s="81">
        <v>1431</v>
      </c>
      <c r="V817" s="81" t="s">
        <v>745</v>
      </c>
      <c r="W817" s="81" t="s">
        <v>746</v>
      </c>
      <c r="X817" s="81">
        <v>24</v>
      </c>
      <c r="Y817" s="81" t="s">
        <v>437</v>
      </c>
      <c r="Z817" s="81" t="s">
        <v>1186</v>
      </c>
      <c r="AA817" s="81">
        <v>1043</v>
      </c>
      <c r="AC817" s="81" t="s">
        <v>869</v>
      </c>
      <c r="AD817" s="81" t="s">
        <v>870</v>
      </c>
      <c r="AE817" s="81">
        <v>12</v>
      </c>
      <c r="AF817" s="81" t="s">
        <v>529</v>
      </c>
      <c r="AG817" s="81" t="s">
        <v>1175</v>
      </c>
      <c r="AH817" s="81">
        <v>1027</v>
      </c>
      <c r="AJ817" s="81" t="s">
        <v>770</v>
      </c>
      <c r="AK817" s="81" t="s">
        <v>771</v>
      </c>
      <c r="AL817" s="81">
        <v>8</v>
      </c>
      <c r="AM817" s="81" t="s">
        <v>436</v>
      </c>
      <c r="AN817" s="81" t="s">
        <v>1153</v>
      </c>
      <c r="AO817" s="81">
        <v>1402</v>
      </c>
      <c r="AQ817" s="81" t="s">
        <v>942</v>
      </c>
      <c r="AR817" s="81" t="s">
        <v>943</v>
      </c>
      <c r="AS817" s="81">
        <v>12</v>
      </c>
      <c r="AT817" s="81" t="s">
        <v>529</v>
      </c>
      <c r="AU817" s="81" t="s">
        <v>1873</v>
      </c>
      <c r="AV817" s="81">
        <v>1126</v>
      </c>
      <c r="AX817" s="81" t="s">
        <v>981</v>
      </c>
      <c r="AY817" s="81" t="s">
        <v>982</v>
      </c>
      <c r="AZ817" s="81">
        <v>6</v>
      </c>
      <c r="BA817" s="81" t="s">
        <v>436</v>
      </c>
      <c r="BB817" s="81" t="s">
        <v>2072</v>
      </c>
      <c r="BC817" s="81">
        <v>1562</v>
      </c>
      <c r="BE817" s="81" t="s">
        <v>745</v>
      </c>
      <c r="BF817" s="81" t="s">
        <v>746</v>
      </c>
      <c r="BG817" s="81">
        <v>12</v>
      </c>
      <c r="BH817" s="81" t="s">
        <v>529</v>
      </c>
      <c r="BI817" s="81" t="s">
        <v>1869</v>
      </c>
      <c r="BJ817" s="81">
        <v>1362</v>
      </c>
      <c r="BL817" s="81" t="s">
        <v>954</v>
      </c>
      <c r="BM817" s="81" t="s">
        <v>955</v>
      </c>
      <c r="BN817" s="81">
        <v>14</v>
      </c>
      <c r="BO817" s="81" t="s">
        <v>437</v>
      </c>
      <c r="BP817" s="81" t="s">
        <v>1187</v>
      </c>
      <c r="BQ817" s="81">
        <v>1003</v>
      </c>
      <c r="BS817" s="81" t="s">
        <v>772</v>
      </c>
      <c r="BT817" s="81" t="s">
        <v>773</v>
      </c>
      <c r="BU817" s="81">
        <v>8</v>
      </c>
      <c r="BV817" s="81" t="s">
        <v>436</v>
      </c>
      <c r="BW817" s="81" t="s">
        <v>566</v>
      </c>
      <c r="BX817" s="81">
        <v>1535</v>
      </c>
      <c r="BZ817" s="81" t="s">
        <v>954</v>
      </c>
      <c r="CA817" s="81" t="s">
        <v>955</v>
      </c>
      <c r="CB817" s="81">
        <v>4</v>
      </c>
      <c r="CC817" s="81" t="s">
        <v>529</v>
      </c>
      <c r="CD817" s="81" t="s">
        <v>1712</v>
      </c>
      <c r="CE817" s="81">
        <v>1458</v>
      </c>
      <c r="CG817" s="81" t="s">
        <v>765</v>
      </c>
      <c r="CH817" s="81" t="s">
        <v>766</v>
      </c>
      <c r="CI817" s="81">
        <v>12</v>
      </c>
      <c r="CJ817" s="81" t="s">
        <v>436</v>
      </c>
      <c r="CK817" s="81" t="s">
        <v>1698</v>
      </c>
      <c r="CL817" s="81">
        <v>1251</v>
      </c>
      <c r="CN817" s="81" t="s">
        <v>830</v>
      </c>
      <c r="CO817" s="81" t="s">
        <v>831</v>
      </c>
      <c r="CP817" s="81">
        <v>4</v>
      </c>
      <c r="CQ817" s="81" t="s">
        <v>436</v>
      </c>
      <c r="CR817" s="81" t="s">
        <v>559</v>
      </c>
      <c r="CS817" s="81">
        <v>1529</v>
      </c>
      <c r="CU817" s="136" t="s">
        <v>2270</v>
      </c>
      <c r="CV817" s="136" t="s">
        <v>848</v>
      </c>
      <c r="CW817" s="137">
        <v>6</v>
      </c>
      <c r="CX817" s="136" t="s">
        <v>436</v>
      </c>
      <c r="CY817" s="136" t="s">
        <v>2068</v>
      </c>
      <c r="CZ817" s="138">
        <v>1558</v>
      </c>
      <c r="DB817" s="136" t="s">
        <v>828</v>
      </c>
      <c r="DC817" s="136" t="s">
        <v>829</v>
      </c>
      <c r="DD817" s="137">
        <v>2</v>
      </c>
      <c r="DE817" s="136" t="s">
        <v>436</v>
      </c>
      <c r="DF817" s="136" t="s">
        <v>1764</v>
      </c>
      <c r="DG817" s="144">
        <v>1435</v>
      </c>
      <c r="DI817" s="136" t="s">
        <v>2260</v>
      </c>
      <c r="DJ817" s="136" t="s">
        <v>2304</v>
      </c>
      <c r="DK817" s="137">
        <v>15</v>
      </c>
      <c r="DL817" s="136" t="s">
        <v>436</v>
      </c>
      <c r="DM817" s="136" t="s">
        <v>2406</v>
      </c>
      <c r="DN817" s="144">
        <v>1529</v>
      </c>
    </row>
    <row r="818" spans="1:118" x14ac:dyDescent="0.25">
      <c r="A818" s="81" t="s">
        <v>765</v>
      </c>
      <c r="B818" s="81" t="s">
        <v>766</v>
      </c>
      <c r="C818" s="81">
        <v>6</v>
      </c>
      <c r="D818" s="81" t="s">
        <v>436</v>
      </c>
      <c r="E818" s="81" t="s">
        <v>1215</v>
      </c>
      <c r="F818" s="81">
        <v>1102</v>
      </c>
      <c r="H818" s="81" t="s">
        <v>770</v>
      </c>
      <c r="I818" s="81" t="s">
        <v>771</v>
      </c>
      <c r="J818" s="81">
        <v>4</v>
      </c>
      <c r="K818" s="81" t="s">
        <v>529</v>
      </c>
      <c r="L818" s="81" t="s">
        <v>1819</v>
      </c>
      <c r="M818" s="81">
        <v>1505</v>
      </c>
      <c r="O818" s="81" t="s">
        <v>727</v>
      </c>
      <c r="P818" s="81" t="s">
        <v>728</v>
      </c>
      <c r="Q818" s="81">
        <v>2</v>
      </c>
      <c r="R818" s="81" t="s">
        <v>529</v>
      </c>
      <c r="S818" s="81" t="s">
        <v>1178</v>
      </c>
      <c r="T818" s="81">
        <v>1431</v>
      </c>
      <c r="V818" s="81" t="s">
        <v>770</v>
      </c>
      <c r="W818" s="81" t="s">
        <v>771</v>
      </c>
      <c r="X818" s="81">
        <v>4</v>
      </c>
      <c r="Y818" s="81" t="s">
        <v>437</v>
      </c>
      <c r="Z818" s="81" t="s">
        <v>1186</v>
      </c>
      <c r="AA818" s="81">
        <v>1043</v>
      </c>
      <c r="AC818" s="81" t="s">
        <v>836</v>
      </c>
      <c r="AD818" s="81" t="s">
        <v>837</v>
      </c>
      <c r="AE818" s="81">
        <v>2</v>
      </c>
      <c r="AF818" s="81" t="s">
        <v>436</v>
      </c>
      <c r="AG818" s="81" t="s">
        <v>1148</v>
      </c>
      <c r="AH818" s="81">
        <v>1091</v>
      </c>
      <c r="AJ818" s="81" t="s">
        <v>772</v>
      </c>
      <c r="AK818" s="81" t="s">
        <v>773</v>
      </c>
      <c r="AL818" s="81">
        <v>4</v>
      </c>
      <c r="AM818" s="81" t="s">
        <v>436</v>
      </c>
      <c r="AN818" s="81" t="s">
        <v>1153</v>
      </c>
      <c r="AO818" s="81">
        <v>1402</v>
      </c>
      <c r="AQ818" s="81" t="s">
        <v>891</v>
      </c>
      <c r="AR818" s="81" t="s">
        <v>892</v>
      </c>
      <c r="AS818" s="81">
        <v>12</v>
      </c>
      <c r="AT818" s="81" t="s">
        <v>529</v>
      </c>
      <c r="AU818" s="81" t="s">
        <v>1873</v>
      </c>
      <c r="AV818" s="81">
        <v>1126</v>
      </c>
      <c r="AX818" s="81" t="s">
        <v>981</v>
      </c>
      <c r="AY818" s="81" t="s">
        <v>982</v>
      </c>
      <c r="AZ818" s="81">
        <v>3</v>
      </c>
      <c r="BA818" s="81" t="s">
        <v>436</v>
      </c>
      <c r="BB818" s="81" t="s">
        <v>717</v>
      </c>
      <c r="BC818" s="81">
        <v>1538</v>
      </c>
      <c r="BE818" s="81" t="s">
        <v>770</v>
      </c>
      <c r="BF818" s="81" t="s">
        <v>771</v>
      </c>
      <c r="BG818" s="81">
        <v>4</v>
      </c>
      <c r="BH818" s="81" t="s">
        <v>529</v>
      </c>
      <c r="BI818" s="81" t="s">
        <v>1869</v>
      </c>
      <c r="BJ818" s="81">
        <v>1362</v>
      </c>
      <c r="BL818" s="81" t="s">
        <v>733</v>
      </c>
      <c r="BM818" s="81" t="s">
        <v>734</v>
      </c>
      <c r="BN818" s="81">
        <v>12</v>
      </c>
      <c r="BO818" s="81" t="s">
        <v>436</v>
      </c>
      <c r="BP818" s="81" t="s">
        <v>1148</v>
      </c>
      <c r="BQ818" s="81">
        <v>1091</v>
      </c>
      <c r="BS818" s="81" t="s">
        <v>770</v>
      </c>
      <c r="BT818" s="81" t="s">
        <v>771</v>
      </c>
      <c r="BU818" s="81">
        <v>12</v>
      </c>
      <c r="BV818" s="81" t="s">
        <v>529</v>
      </c>
      <c r="BW818" s="81" t="s">
        <v>1100</v>
      </c>
      <c r="BX818" s="81">
        <v>1027</v>
      </c>
      <c r="BZ818" s="81" t="s">
        <v>772</v>
      </c>
      <c r="CA818" s="81" t="s">
        <v>773</v>
      </c>
      <c r="CB818" s="81">
        <v>4</v>
      </c>
      <c r="CC818" s="81" t="s">
        <v>529</v>
      </c>
      <c r="CD818" s="81" t="s">
        <v>1712</v>
      </c>
      <c r="CE818" s="81">
        <v>1458</v>
      </c>
      <c r="CG818" s="81" t="s">
        <v>887</v>
      </c>
      <c r="CH818" s="81" t="s">
        <v>888</v>
      </c>
      <c r="CI818" s="81">
        <v>6</v>
      </c>
      <c r="CJ818" s="81" t="s">
        <v>436</v>
      </c>
      <c r="CK818" s="81" t="s">
        <v>1698</v>
      </c>
      <c r="CL818" s="81">
        <v>1251</v>
      </c>
      <c r="CN818" s="81" t="s">
        <v>849</v>
      </c>
      <c r="CO818" s="81" t="s">
        <v>850</v>
      </c>
      <c r="CP818" s="81">
        <v>4</v>
      </c>
      <c r="CQ818" s="81" t="s">
        <v>529</v>
      </c>
      <c r="CR818" s="81" t="s">
        <v>2314</v>
      </c>
      <c r="CS818" s="81">
        <v>1031</v>
      </c>
      <c r="CU818" s="136" t="s">
        <v>878</v>
      </c>
      <c r="CV818" s="136" t="s">
        <v>879</v>
      </c>
      <c r="CW818" s="137">
        <v>6</v>
      </c>
      <c r="CX818" s="136" t="s">
        <v>436</v>
      </c>
      <c r="CY818" s="136" t="s">
        <v>2068</v>
      </c>
      <c r="CZ818" s="138">
        <v>1558</v>
      </c>
      <c r="DB818" s="136" t="s">
        <v>828</v>
      </c>
      <c r="DC818" s="136" t="s">
        <v>829</v>
      </c>
      <c r="DD818" s="137">
        <v>2</v>
      </c>
      <c r="DE818" s="136" t="s">
        <v>529</v>
      </c>
      <c r="DF818" s="136" t="s">
        <v>2225</v>
      </c>
      <c r="DG818" s="144">
        <v>1592</v>
      </c>
      <c r="DI818" s="136" t="s">
        <v>2260</v>
      </c>
      <c r="DJ818" s="136" t="s">
        <v>2304</v>
      </c>
      <c r="DK818" s="137">
        <v>9</v>
      </c>
      <c r="DL818" s="136" t="s">
        <v>436</v>
      </c>
      <c r="DM818" s="136" t="s">
        <v>1148</v>
      </c>
      <c r="DN818" s="144">
        <v>1091</v>
      </c>
    </row>
    <row r="819" spans="1:118" x14ac:dyDescent="0.25">
      <c r="A819" s="81" t="s">
        <v>743</v>
      </c>
      <c r="B819" s="81" t="s">
        <v>744</v>
      </c>
      <c r="C819" s="81">
        <v>12</v>
      </c>
      <c r="D819" s="81" t="s">
        <v>436</v>
      </c>
      <c r="E819" s="81" t="s">
        <v>1215</v>
      </c>
      <c r="F819" s="81">
        <v>1102</v>
      </c>
      <c r="H819" s="81" t="s">
        <v>946</v>
      </c>
      <c r="I819" s="81" t="s">
        <v>947</v>
      </c>
      <c r="J819" s="81">
        <v>12</v>
      </c>
      <c r="K819" s="81" t="s">
        <v>436</v>
      </c>
      <c r="L819" s="81" t="s">
        <v>1915</v>
      </c>
      <c r="M819" s="81">
        <v>1052</v>
      </c>
      <c r="O819" s="81" t="s">
        <v>830</v>
      </c>
      <c r="P819" s="81" t="s">
        <v>831</v>
      </c>
      <c r="Q819" s="81">
        <v>4</v>
      </c>
      <c r="R819" s="81" t="s">
        <v>529</v>
      </c>
      <c r="S819" s="81" t="s">
        <v>1178</v>
      </c>
      <c r="T819" s="81">
        <v>1431</v>
      </c>
      <c r="V819" s="81" t="s">
        <v>906</v>
      </c>
      <c r="W819" s="81" t="s">
        <v>907</v>
      </c>
      <c r="X819" s="81">
        <v>4</v>
      </c>
      <c r="Y819" s="81" t="s">
        <v>437</v>
      </c>
      <c r="Z819" s="81" t="s">
        <v>1186</v>
      </c>
      <c r="AA819" s="81">
        <v>1043</v>
      </c>
      <c r="AC819" s="81" t="s">
        <v>864</v>
      </c>
      <c r="AD819" s="81" t="s">
        <v>865</v>
      </c>
      <c r="AE819" s="81">
        <v>2</v>
      </c>
      <c r="AF819" s="81" t="s">
        <v>436</v>
      </c>
      <c r="AG819" s="81" t="s">
        <v>1703</v>
      </c>
      <c r="AH819" s="81">
        <v>1418</v>
      </c>
      <c r="AJ819" s="81" t="s">
        <v>816</v>
      </c>
      <c r="AK819" s="81" t="s">
        <v>817</v>
      </c>
      <c r="AL819" s="81">
        <v>14</v>
      </c>
      <c r="AM819" s="81" t="s">
        <v>436</v>
      </c>
      <c r="AN819" s="81" t="s">
        <v>1153</v>
      </c>
      <c r="AO819" s="81">
        <v>1402</v>
      </c>
      <c r="AQ819" s="81" t="s">
        <v>1034</v>
      </c>
      <c r="AR819" s="81" t="s">
        <v>987</v>
      </c>
      <c r="AS819" s="81">
        <v>12</v>
      </c>
      <c r="AT819" s="81" t="s">
        <v>529</v>
      </c>
      <c r="AU819" s="81" t="s">
        <v>1873</v>
      </c>
      <c r="AV819" s="81">
        <v>1126</v>
      </c>
      <c r="AX819" s="81" t="s">
        <v>981</v>
      </c>
      <c r="AY819" s="81" t="s">
        <v>982</v>
      </c>
      <c r="AZ819" s="81">
        <v>1</v>
      </c>
      <c r="BA819" s="81" t="s">
        <v>529</v>
      </c>
      <c r="BB819" s="81" t="s">
        <v>1708</v>
      </c>
      <c r="BC819" s="81">
        <v>1504</v>
      </c>
      <c r="BE819" s="81" t="s">
        <v>776</v>
      </c>
      <c r="BF819" s="81" t="s">
        <v>777</v>
      </c>
      <c r="BG819" s="81">
        <v>4</v>
      </c>
      <c r="BH819" s="81" t="s">
        <v>529</v>
      </c>
      <c r="BI819" s="81" t="s">
        <v>1869</v>
      </c>
      <c r="BJ819" s="81">
        <v>1362</v>
      </c>
      <c r="BL819" s="81" t="s">
        <v>948</v>
      </c>
      <c r="BM819" s="81" t="s">
        <v>949</v>
      </c>
      <c r="BN819" s="81">
        <v>10</v>
      </c>
      <c r="BO819" s="81" t="s">
        <v>437</v>
      </c>
      <c r="BP819" s="81" t="s">
        <v>1187</v>
      </c>
      <c r="BQ819" s="81">
        <v>1003</v>
      </c>
      <c r="BS819" s="81" t="s">
        <v>932</v>
      </c>
      <c r="BT819" s="81" t="s">
        <v>933</v>
      </c>
      <c r="BU819" s="81">
        <v>12</v>
      </c>
      <c r="BV819" s="81" t="s">
        <v>529</v>
      </c>
      <c r="BW819" s="81" t="s">
        <v>1100</v>
      </c>
      <c r="BX819" s="81">
        <v>1027</v>
      </c>
      <c r="BZ819" s="81" t="s">
        <v>729</v>
      </c>
      <c r="CA819" s="81" t="s">
        <v>730</v>
      </c>
      <c r="CB819" s="81">
        <v>2</v>
      </c>
      <c r="CC819" s="81" t="s">
        <v>529</v>
      </c>
      <c r="CD819" s="81" t="s">
        <v>1712</v>
      </c>
      <c r="CE819" s="81">
        <v>1458</v>
      </c>
      <c r="CG819" s="81" t="s">
        <v>812</v>
      </c>
      <c r="CH819" s="81" t="s">
        <v>813</v>
      </c>
      <c r="CI819" s="81">
        <v>10</v>
      </c>
      <c r="CJ819" s="81" t="s">
        <v>436</v>
      </c>
      <c r="CK819" s="81" t="s">
        <v>1698</v>
      </c>
      <c r="CL819" s="81">
        <v>1251</v>
      </c>
      <c r="CN819" s="81" t="s">
        <v>830</v>
      </c>
      <c r="CO819" s="81" t="s">
        <v>831</v>
      </c>
      <c r="CP819" s="81">
        <v>4</v>
      </c>
      <c r="CQ819" s="81" t="s">
        <v>529</v>
      </c>
      <c r="CR819" s="81" t="s">
        <v>1129</v>
      </c>
      <c r="CS819" s="81">
        <v>1028</v>
      </c>
      <c r="CU819" s="136" t="s">
        <v>1779</v>
      </c>
      <c r="CV819" s="136" t="s">
        <v>853</v>
      </c>
      <c r="CW819" s="137">
        <v>12</v>
      </c>
      <c r="CX819" s="136" t="s">
        <v>436</v>
      </c>
      <c r="CY819" s="136" t="s">
        <v>2068</v>
      </c>
      <c r="CZ819" s="138">
        <v>1558</v>
      </c>
      <c r="DB819" s="136" t="s">
        <v>828</v>
      </c>
      <c r="DC819" s="136" t="s">
        <v>829</v>
      </c>
      <c r="DD819" s="137">
        <v>2</v>
      </c>
      <c r="DE819" s="136" t="s">
        <v>436</v>
      </c>
      <c r="DF819" s="136" t="s">
        <v>1153</v>
      </c>
      <c r="DG819" s="144">
        <v>1402</v>
      </c>
      <c r="DI819" s="136" t="s">
        <v>2260</v>
      </c>
      <c r="DJ819" s="136" t="s">
        <v>2304</v>
      </c>
      <c r="DK819" s="137">
        <v>4</v>
      </c>
      <c r="DL819" s="136" t="s">
        <v>437</v>
      </c>
      <c r="DM819" s="136" t="s">
        <v>1187</v>
      </c>
      <c r="DN819" s="144">
        <v>1003</v>
      </c>
    </row>
    <row r="820" spans="1:118" x14ac:dyDescent="0.25">
      <c r="A820" s="81" t="s">
        <v>745</v>
      </c>
      <c r="B820" s="81" t="s">
        <v>746</v>
      </c>
      <c r="C820" s="81">
        <v>24</v>
      </c>
      <c r="D820" s="81" t="s">
        <v>436</v>
      </c>
      <c r="E820" s="81" t="s">
        <v>1215</v>
      </c>
      <c r="F820" s="81">
        <v>1102</v>
      </c>
      <c r="H820" s="81" t="s">
        <v>852</v>
      </c>
      <c r="I820" s="81" t="s">
        <v>853</v>
      </c>
      <c r="J820" s="81">
        <v>12</v>
      </c>
      <c r="K820" s="81" t="s">
        <v>436</v>
      </c>
      <c r="L820" s="81" t="s">
        <v>1915</v>
      </c>
      <c r="M820" s="81">
        <v>1052</v>
      </c>
      <c r="O820" s="81" t="s">
        <v>733</v>
      </c>
      <c r="P820" s="81" t="s">
        <v>734</v>
      </c>
      <c r="Q820" s="81">
        <v>4</v>
      </c>
      <c r="R820" s="81" t="s">
        <v>529</v>
      </c>
      <c r="S820" s="81" t="s">
        <v>1178</v>
      </c>
      <c r="T820" s="81">
        <v>1431</v>
      </c>
      <c r="V820" s="81" t="s">
        <v>812</v>
      </c>
      <c r="W820" s="81" t="s">
        <v>813</v>
      </c>
      <c r="X820" s="81">
        <v>12</v>
      </c>
      <c r="Y820" s="81" t="s">
        <v>437</v>
      </c>
      <c r="Z820" s="81" t="s">
        <v>1186</v>
      </c>
      <c r="AA820" s="81">
        <v>1043</v>
      </c>
      <c r="AC820" s="81" t="s">
        <v>856</v>
      </c>
      <c r="AD820" s="81" t="s">
        <v>857</v>
      </c>
      <c r="AE820" s="81">
        <v>2</v>
      </c>
      <c r="AF820" s="81" t="s">
        <v>436</v>
      </c>
      <c r="AG820" s="81" t="s">
        <v>1148</v>
      </c>
      <c r="AH820" s="81">
        <v>1091</v>
      </c>
      <c r="AJ820" s="81" t="s">
        <v>737</v>
      </c>
      <c r="AK820" s="81" t="s">
        <v>738</v>
      </c>
      <c r="AL820" s="81">
        <v>4</v>
      </c>
      <c r="AM820" s="81" t="s">
        <v>436</v>
      </c>
      <c r="AN820" s="81" t="s">
        <v>1153</v>
      </c>
      <c r="AO820" s="81">
        <v>1402</v>
      </c>
      <c r="AQ820" s="81" t="s">
        <v>854</v>
      </c>
      <c r="AR820" s="81" t="s">
        <v>855</v>
      </c>
      <c r="AS820" s="81">
        <v>2</v>
      </c>
      <c r="AT820" s="81" t="s">
        <v>529</v>
      </c>
      <c r="AU820" s="81" t="s">
        <v>1873</v>
      </c>
      <c r="AV820" s="81">
        <v>1126</v>
      </c>
      <c r="AX820" s="81" t="s">
        <v>981</v>
      </c>
      <c r="AY820" s="81" t="s">
        <v>982</v>
      </c>
      <c r="AZ820" s="81">
        <v>1</v>
      </c>
      <c r="BA820" s="81" t="s">
        <v>529</v>
      </c>
      <c r="BB820" s="81" t="s">
        <v>1167</v>
      </c>
      <c r="BC820" s="81">
        <v>1031</v>
      </c>
      <c r="BE820" s="81" t="s">
        <v>816</v>
      </c>
      <c r="BF820" s="81" t="s">
        <v>817</v>
      </c>
      <c r="BG820" s="81">
        <v>4</v>
      </c>
      <c r="BH820" s="81" t="s">
        <v>529</v>
      </c>
      <c r="BI820" s="81" t="s">
        <v>1869</v>
      </c>
      <c r="BJ820" s="81">
        <v>1362</v>
      </c>
      <c r="BL820" s="81" t="s">
        <v>729</v>
      </c>
      <c r="BM820" s="81" t="s">
        <v>730</v>
      </c>
      <c r="BN820" s="81">
        <v>4</v>
      </c>
      <c r="BO820" s="81" t="s">
        <v>529</v>
      </c>
      <c r="BP820" s="81" t="s">
        <v>1807</v>
      </c>
      <c r="BQ820" s="81">
        <v>1510</v>
      </c>
      <c r="BS820" s="81" t="s">
        <v>816</v>
      </c>
      <c r="BT820" s="81" t="s">
        <v>817</v>
      </c>
      <c r="BU820" s="81">
        <v>24</v>
      </c>
      <c r="BV820" s="81" t="s">
        <v>529</v>
      </c>
      <c r="BW820" s="81" t="s">
        <v>1139</v>
      </c>
      <c r="BX820" s="81">
        <v>1027</v>
      </c>
      <c r="BZ820" s="81" t="s">
        <v>899</v>
      </c>
      <c r="CA820" s="81" t="s">
        <v>900</v>
      </c>
      <c r="CB820" s="81">
        <v>2</v>
      </c>
      <c r="CC820" s="81" t="s">
        <v>529</v>
      </c>
      <c r="CD820" s="81" t="s">
        <v>1712</v>
      </c>
      <c r="CE820" s="81">
        <v>1458</v>
      </c>
      <c r="CG820" s="81" t="s">
        <v>729</v>
      </c>
      <c r="CH820" s="81" t="s">
        <v>730</v>
      </c>
      <c r="CI820" s="81">
        <v>10</v>
      </c>
      <c r="CJ820" s="81" t="s">
        <v>436</v>
      </c>
      <c r="CK820" s="81" t="s">
        <v>1698</v>
      </c>
      <c r="CL820" s="81">
        <v>1251</v>
      </c>
      <c r="CN820" s="81" t="s">
        <v>948</v>
      </c>
      <c r="CO820" s="81" t="s">
        <v>949</v>
      </c>
      <c r="CP820" s="81">
        <v>4</v>
      </c>
      <c r="CQ820" s="81" t="s">
        <v>529</v>
      </c>
      <c r="CR820" s="81" t="s">
        <v>2314</v>
      </c>
      <c r="CS820" s="81">
        <v>1031</v>
      </c>
      <c r="CU820" s="136" t="s">
        <v>2226</v>
      </c>
      <c r="CV820" s="136" t="s">
        <v>947</v>
      </c>
      <c r="CW820" s="137">
        <v>12</v>
      </c>
      <c r="CX820" s="136" t="s">
        <v>436</v>
      </c>
      <c r="CY820" s="136" t="s">
        <v>2068</v>
      </c>
      <c r="CZ820" s="138">
        <v>1558</v>
      </c>
      <c r="DB820" s="136" t="s">
        <v>737</v>
      </c>
      <c r="DC820" s="136" t="s">
        <v>738</v>
      </c>
      <c r="DD820" s="137">
        <v>2</v>
      </c>
      <c r="DE820" s="136" t="s">
        <v>529</v>
      </c>
      <c r="DF820" s="136" t="s">
        <v>1694</v>
      </c>
      <c r="DG820" s="144">
        <v>1504</v>
      </c>
      <c r="DI820" s="136" t="s">
        <v>2260</v>
      </c>
      <c r="DJ820" s="136" t="s">
        <v>2304</v>
      </c>
      <c r="DK820" s="137">
        <v>4</v>
      </c>
      <c r="DL820" s="136" t="s">
        <v>529</v>
      </c>
      <c r="DM820" s="136" t="s">
        <v>1830</v>
      </c>
      <c r="DN820" s="144">
        <v>1028</v>
      </c>
    </row>
    <row r="821" spans="1:118" x14ac:dyDescent="0.25">
      <c r="A821" s="81" t="s">
        <v>856</v>
      </c>
      <c r="B821" s="81" t="s">
        <v>857</v>
      </c>
      <c r="C821" s="81">
        <v>2</v>
      </c>
      <c r="D821" s="81" t="s">
        <v>436</v>
      </c>
      <c r="E821" s="81" t="s">
        <v>1215</v>
      </c>
      <c r="F821" s="81">
        <v>1102</v>
      </c>
      <c r="H821" s="81" t="s">
        <v>869</v>
      </c>
      <c r="I821" s="81" t="s">
        <v>870</v>
      </c>
      <c r="J821" s="81">
        <v>12</v>
      </c>
      <c r="K821" s="81" t="s">
        <v>436</v>
      </c>
      <c r="L821" s="81" t="s">
        <v>1915</v>
      </c>
      <c r="M821" s="81">
        <v>1052</v>
      </c>
      <c r="O821" s="81" t="s">
        <v>772</v>
      </c>
      <c r="P821" s="81" t="s">
        <v>773</v>
      </c>
      <c r="Q821" s="81">
        <v>4</v>
      </c>
      <c r="R821" s="81" t="s">
        <v>529</v>
      </c>
      <c r="S821" s="81" t="s">
        <v>1178</v>
      </c>
      <c r="T821" s="81">
        <v>1431</v>
      </c>
      <c r="V821" s="81" t="s">
        <v>727</v>
      </c>
      <c r="W821" s="81" t="s">
        <v>728</v>
      </c>
      <c r="X821" s="81">
        <v>4</v>
      </c>
      <c r="Y821" s="81" t="s">
        <v>437</v>
      </c>
      <c r="Z821" s="81" t="s">
        <v>1186</v>
      </c>
      <c r="AA821" s="81">
        <v>1043</v>
      </c>
      <c r="AC821" s="81" t="s">
        <v>869</v>
      </c>
      <c r="AD821" s="81" t="s">
        <v>870</v>
      </c>
      <c r="AE821" s="81">
        <v>12</v>
      </c>
      <c r="AF821" s="81" t="s">
        <v>436</v>
      </c>
      <c r="AG821" s="81" t="s">
        <v>1148</v>
      </c>
      <c r="AH821" s="81">
        <v>1091</v>
      </c>
      <c r="AJ821" s="81" t="s">
        <v>729</v>
      </c>
      <c r="AK821" s="81" t="s">
        <v>730</v>
      </c>
      <c r="AL821" s="81">
        <v>2</v>
      </c>
      <c r="AM821" s="81" t="s">
        <v>436</v>
      </c>
      <c r="AN821" s="81" t="s">
        <v>1153</v>
      </c>
      <c r="AO821" s="81">
        <v>1402</v>
      </c>
      <c r="AQ821" s="81" t="s">
        <v>834</v>
      </c>
      <c r="AR821" s="81" t="s">
        <v>835</v>
      </c>
      <c r="AS821" s="81">
        <v>2</v>
      </c>
      <c r="AT821" s="81" t="s">
        <v>529</v>
      </c>
      <c r="AU821" s="81" t="s">
        <v>1873</v>
      </c>
      <c r="AV821" s="81">
        <v>1126</v>
      </c>
      <c r="AX821" s="81" t="s">
        <v>981</v>
      </c>
      <c r="AY821" s="81" t="s">
        <v>982</v>
      </c>
      <c r="AZ821" s="81">
        <v>2</v>
      </c>
      <c r="BA821" s="81" t="s">
        <v>529</v>
      </c>
      <c r="BB821" s="81" t="s">
        <v>1720</v>
      </c>
      <c r="BC821" s="81">
        <v>1101</v>
      </c>
      <c r="BE821" s="81" t="s">
        <v>1034</v>
      </c>
      <c r="BF821" s="81" t="s">
        <v>987</v>
      </c>
      <c r="BG821" s="81">
        <v>12</v>
      </c>
      <c r="BH821" s="81" t="s">
        <v>529</v>
      </c>
      <c r="BI821" s="81" t="s">
        <v>1869</v>
      </c>
      <c r="BJ821" s="81">
        <v>1362</v>
      </c>
      <c r="BL821" s="81" t="s">
        <v>729</v>
      </c>
      <c r="BM821" s="81" t="s">
        <v>730</v>
      </c>
      <c r="BN821" s="81">
        <v>4</v>
      </c>
      <c r="BO821" s="81" t="s">
        <v>529</v>
      </c>
      <c r="BP821" s="81" t="s">
        <v>1131</v>
      </c>
      <c r="BQ821" s="81">
        <v>1509</v>
      </c>
      <c r="BS821" s="81" t="s">
        <v>772</v>
      </c>
      <c r="BT821" s="81" t="s">
        <v>773</v>
      </c>
      <c r="BU821" s="81">
        <v>12</v>
      </c>
      <c r="BV821" s="81" t="s">
        <v>529</v>
      </c>
      <c r="BW821" s="81" t="s">
        <v>1139</v>
      </c>
      <c r="BX821" s="81">
        <v>1027</v>
      </c>
      <c r="BZ821" s="81" t="s">
        <v>889</v>
      </c>
      <c r="CA821" s="81" t="s">
        <v>890</v>
      </c>
      <c r="CB821" s="81">
        <v>2</v>
      </c>
      <c r="CC821" s="81" t="s">
        <v>529</v>
      </c>
      <c r="CD821" s="81" t="s">
        <v>1712</v>
      </c>
      <c r="CE821" s="81">
        <v>1458</v>
      </c>
      <c r="CG821" s="81" t="s">
        <v>852</v>
      </c>
      <c r="CH821" s="81" t="s">
        <v>853</v>
      </c>
      <c r="CI821" s="81">
        <v>24</v>
      </c>
      <c r="CJ821" s="81" t="s">
        <v>436</v>
      </c>
      <c r="CK821" s="81" t="s">
        <v>1698</v>
      </c>
      <c r="CL821" s="81">
        <v>1251</v>
      </c>
      <c r="CN821" s="81" t="s">
        <v>772</v>
      </c>
      <c r="CO821" s="81" t="s">
        <v>773</v>
      </c>
      <c r="CP821" s="81">
        <v>4</v>
      </c>
      <c r="CQ821" s="81" t="s">
        <v>529</v>
      </c>
      <c r="CR821" s="81" t="s">
        <v>1129</v>
      </c>
      <c r="CS821" s="81">
        <v>1028</v>
      </c>
      <c r="CU821" s="136" t="s">
        <v>2054</v>
      </c>
      <c r="CV821" s="136" t="s">
        <v>892</v>
      </c>
      <c r="CW821" s="137">
        <v>12</v>
      </c>
      <c r="CX821" s="136" t="s">
        <v>436</v>
      </c>
      <c r="CY821" s="136" t="s">
        <v>2068</v>
      </c>
      <c r="CZ821" s="138">
        <v>1558</v>
      </c>
      <c r="DB821" s="136" t="s">
        <v>737</v>
      </c>
      <c r="DC821" s="136" t="s">
        <v>738</v>
      </c>
      <c r="DD821" s="137">
        <v>4</v>
      </c>
      <c r="DE821" s="136" t="s">
        <v>436</v>
      </c>
      <c r="DF821" s="136" t="s">
        <v>2070</v>
      </c>
      <c r="DG821" s="144">
        <v>1560</v>
      </c>
      <c r="DI821" s="136" t="s">
        <v>2260</v>
      </c>
      <c r="DJ821" s="136" t="s">
        <v>2304</v>
      </c>
      <c r="DK821" s="137">
        <v>6</v>
      </c>
      <c r="DL821" s="136" t="s">
        <v>529</v>
      </c>
      <c r="DM821" s="136" t="s">
        <v>1100</v>
      </c>
      <c r="DN821" s="144">
        <v>1027</v>
      </c>
    </row>
    <row r="822" spans="1:118" x14ac:dyDescent="0.25">
      <c r="A822" s="81" t="s">
        <v>836</v>
      </c>
      <c r="B822" s="81" t="s">
        <v>837</v>
      </c>
      <c r="C822" s="81">
        <v>2</v>
      </c>
      <c r="D822" s="81" t="s">
        <v>436</v>
      </c>
      <c r="E822" s="81" t="s">
        <v>1215</v>
      </c>
      <c r="F822" s="81">
        <v>1102</v>
      </c>
      <c r="H822" s="81" t="s">
        <v>946</v>
      </c>
      <c r="I822" s="81" t="s">
        <v>947</v>
      </c>
      <c r="J822" s="81">
        <v>12</v>
      </c>
      <c r="K822" s="81" t="s">
        <v>436</v>
      </c>
      <c r="L822" s="81" t="s">
        <v>1734</v>
      </c>
      <c r="M822" s="81">
        <v>1118</v>
      </c>
      <c r="O822" s="81" t="s">
        <v>880</v>
      </c>
      <c r="P822" s="81" t="s">
        <v>881</v>
      </c>
      <c r="Q822" s="81">
        <v>4</v>
      </c>
      <c r="R822" s="81" t="s">
        <v>529</v>
      </c>
      <c r="S822" s="81" t="s">
        <v>1178</v>
      </c>
      <c r="T822" s="81">
        <v>1431</v>
      </c>
      <c r="V822" s="81" t="s">
        <v>832</v>
      </c>
      <c r="W822" s="81" t="s">
        <v>833</v>
      </c>
      <c r="X822" s="81">
        <v>4</v>
      </c>
      <c r="Y822" s="81" t="s">
        <v>437</v>
      </c>
      <c r="Z822" s="81" t="s">
        <v>1186</v>
      </c>
      <c r="AA822" s="81">
        <v>1043</v>
      </c>
      <c r="AC822" s="81" t="s">
        <v>836</v>
      </c>
      <c r="AD822" s="81" t="s">
        <v>837</v>
      </c>
      <c r="AE822" s="81">
        <v>2</v>
      </c>
      <c r="AF822" s="81" t="s">
        <v>436</v>
      </c>
      <c r="AG822" s="81" t="s">
        <v>1723</v>
      </c>
      <c r="AH822" s="81">
        <v>1528</v>
      </c>
      <c r="AJ822" s="81" t="s">
        <v>942</v>
      </c>
      <c r="AK822" s="81" t="s">
        <v>943</v>
      </c>
      <c r="AL822" s="81">
        <v>12</v>
      </c>
      <c r="AM822" s="81" t="s">
        <v>436</v>
      </c>
      <c r="AN822" s="81" t="s">
        <v>1153</v>
      </c>
      <c r="AO822" s="81">
        <v>1402</v>
      </c>
      <c r="AQ822" s="81" t="s">
        <v>842</v>
      </c>
      <c r="AR822" s="81" t="s">
        <v>843</v>
      </c>
      <c r="AS822" s="81">
        <v>2</v>
      </c>
      <c r="AT822" s="81" t="s">
        <v>529</v>
      </c>
      <c r="AU822" s="81" t="s">
        <v>1873</v>
      </c>
      <c r="AV822" s="81">
        <v>1126</v>
      </c>
      <c r="AX822" s="81" t="s">
        <v>981</v>
      </c>
      <c r="AY822" s="81" t="s">
        <v>982</v>
      </c>
      <c r="AZ822" s="81">
        <v>4</v>
      </c>
      <c r="BA822" s="81" t="s">
        <v>436</v>
      </c>
      <c r="BB822" s="81" t="s">
        <v>2073</v>
      </c>
      <c r="BC822" s="81">
        <v>1563</v>
      </c>
      <c r="BE822" s="81" t="s">
        <v>812</v>
      </c>
      <c r="BF822" s="81" t="s">
        <v>813</v>
      </c>
      <c r="BG822" s="81">
        <v>6</v>
      </c>
      <c r="BH822" s="81" t="s">
        <v>436</v>
      </c>
      <c r="BI822" s="81" t="s">
        <v>2060</v>
      </c>
      <c r="BJ822" s="81">
        <v>1098</v>
      </c>
      <c r="BL822" s="81" t="s">
        <v>770</v>
      </c>
      <c r="BM822" s="81" t="s">
        <v>771</v>
      </c>
      <c r="BN822" s="81">
        <v>12</v>
      </c>
      <c r="BO822" s="81" t="s">
        <v>437</v>
      </c>
      <c r="BP822" s="81" t="s">
        <v>1187</v>
      </c>
      <c r="BQ822" s="81">
        <v>1003</v>
      </c>
      <c r="BS822" s="81" t="s">
        <v>832</v>
      </c>
      <c r="BT822" s="81" t="s">
        <v>833</v>
      </c>
      <c r="BU822" s="81">
        <v>4</v>
      </c>
      <c r="BV822" s="81" t="s">
        <v>529</v>
      </c>
      <c r="BW822" s="81" t="s">
        <v>2189</v>
      </c>
      <c r="BX822" s="81">
        <v>1015</v>
      </c>
      <c r="BZ822" s="81" t="s">
        <v>910</v>
      </c>
      <c r="CA822" s="81" t="s">
        <v>911</v>
      </c>
      <c r="CB822" s="81">
        <v>2</v>
      </c>
      <c r="CC822" s="81" t="s">
        <v>529</v>
      </c>
      <c r="CD822" s="81" t="s">
        <v>1712</v>
      </c>
      <c r="CE822" s="81">
        <v>1458</v>
      </c>
      <c r="CG822" s="81" t="s">
        <v>765</v>
      </c>
      <c r="CH822" s="81" t="s">
        <v>766</v>
      </c>
      <c r="CI822" s="81">
        <v>4</v>
      </c>
      <c r="CJ822" s="81" t="s">
        <v>529</v>
      </c>
      <c r="CK822" s="81" t="s">
        <v>1756</v>
      </c>
      <c r="CL822" s="81">
        <v>1037</v>
      </c>
      <c r="CN822" s="81" t="s">
        <v>948</v>
      </c>
      <c r="CO822" s="81" t="s">
        <v>949</v>
      </c>
      <c r="CP822" s="81">
        <v>4</v>
      </c>
      <c r="CQ822" s="81" t="s">
        <v>529</v>
      </c>
      <c r="CR822" s="81" t="s">
        <v>1129</v>
      </c>
      <c r="CS822" s="81">
        <v>1028</v>
      </c>
      <c r="CU822" s="136" t="s">
        <v>2228</v>
      </c>
      <c r="CV822" s="136" t="s">
        <v>925</v>
      </c>
      <c r="CW822" s="137">
        <v>12</v>
      </c>
      <c r="CX822" s="136" t="s">
        <v>436</v>
      </c>
      <c r="CY822" s="136" t="s">
        <v>2068</v>
      </c>
      <c r="CZ822" s="138">
        <v>1558</v>
      </c>
      <c r="DB822" s="136" t="s">
        <v>737</v>
      </c>
      <c r="DC822" s="136" t="s">
        <v>738</v>
      </c>
      <c r="DD822" s="137">
        <v>4</v>
      </c>
      <c r="DE822" s="136" t="s">
        <v>436</v>
      </c>
      <c r="DF822" s="136" t="s">
        <v>1111</v>
      </c>
      <c r="DG822" s="144">
        <v>1211</v>
      </c>
      <c r="DI822" s="136" t="s">
        <v>2375</v>
      </c>
      <c r="DJ822" s="136" t="s">
        <v>2374</v>
      </c>
      <c r="DK822" s="137">
        <v>12</v>
      </c>
      <c r="DL822" s="136" t="s">
        <v>1173</v>
      </c>
      <c r="DM822" s="136" t="s">
        <v>2316</v>
      </c>
      <c r="DN822" s="144">
        <v>0</v>
      </c>
    </row>
    <row r="823" spans="1:118" x14ac:dyDescent="0.25">
      <c r="A823" s="81" t="s">
        <v>1041</v>
      </c>
      <c r="B823" s="81" t="s">
        <v>1935</v>
      </c>
      <c r="C823" s="81">
        <v>36</v>
      </c>
      <c r="D823" s="81" t="s">
        <v>529</v>
      </c>
      <c r="E823" s="81" t="s">
        <v>1720</v>
      </c>
      <c r="F823" s="81">
        <v>1101</v>
      </c>
      <c r="H823" s="81" t="s">
        <v>904</v>
      </c>
      <c r="I823" s="81" t="s">
        <v>905</v>
      </c>
      <c r="J823" s="81">
        <v>6</v>
      </c>
      <c r="K823" s="81" t="s">
        <v>436</v>
      </c>
      <c r="L823" s="81" t="s">
        <v>1734</v>
      </c>
      <c r="M823" s="81">
        <v>1118</v>
      </c>
      <c r="O823" s="81" t="s">
        <v>729</v>
      </c>
      <c r="P823" s="81" t="s">
        <v>730</v>
      </c>
      <c r="Q823" s="81">
        <v>4</v>
      </c>
      <c r="R823" s="81" t="s">
        <v>529</v>
      </c>
      <c r="S823" s="81" t="s">
        <v>1178</v>
      </c>
      <c r="T823" s="81">
        <v>1431</v>
      </c>
      <c r="V823" s="81" t="s">
        <v>729</v>
      </c>
      <c r="W823" s="81" t="s">
        <v>730</v>
      </c>
      <c r="X823" s="81">
        <v>4</v>
      </c>
      <c r="Y823" s="81" t="s">
        <v>437</v>
      </c>
      <c r="Z823" s="81" t="s">
        <v>1186</v>
      </c>
      <c r="AA823" s="81">
        <v>1043</v>
      </c>
      <c r="AC823" s="81" t="s">
        <v>899</v>
      </c>
      <c r="AD823" s="81" t="s">
        <v>900</v>
      </c>
      <c r="AE823" s="81">
        <v>2</v>
      </c>
      <c r="AF823" s="81" t="s">
        <v>529</v>
      </c>
      <c r="AG823" s="81" t="s">
        <v>1736</v>
      </c>
      <c r="AH823" s="81">
        <v>1154</v>
      </c>
      <c r="AJ823" s="81" t="s">
        <v>944</v>
      </c>
      <c r="AK823" s="81" t="s">
        <v>945</v>
      </c>
      <c r="AL823" s="81">
        <v>2</v>
      </c>
      <c r="AM823" s="81" t="s">
        <v>436</v>
      </c>
      <c r="AN823" s="81" t="s">
        <v>1153</v>
      </c>
      <c r="AO823" s="81">
        <v>1402</v>
      </c>
      <c r="AQ823" s="81" t="s">
        <v>948</v>
      </c>
      <c r="AR823" s="81" t="s">
        <v>949</v>
      </c>
      <c r="AS823" s="81">
        <v>4</v>
      </c>
      <c r="AT823" s="81" t="s">
        <v>529</v>
      </c>
      <c r="AU823" s="81" t="s">
        <v>1824</v>
      </c>
      <c r="AV823" s="81">
        <v>1372</v>
      </c>
      <c r="AX823" s="81" t="s">
        <v>981</v>
      </c>
      <c r="AY823" s="81" t="s">
        <v>982</v>
      </c>
      <c r="AZ823" s="81">
        <v>2</v>
      </c>
      <c r="BA823" s="81" t="s">
        <v>436</v>
      </c>
      <c r="BB823" s="81" t="s">
        <v>1235</v>
      </c>
      <c r="BC823" s="81">
        <v>1091</v>
      </c>
      <c r="BE823" s="81" t="s">
        <v>816</v>
      </c>
      <c r="BF823" s="81" t="s">
        <v>817</v>
      </c>
      <c r="BG823" s="81">
        <v>4</v>
      </c>
      <c r="BH823" s="81" t="s">
        <v>436</v>
      </c>
      <c r="BI823" s="81" t="s">
        <v>2060</v>
      </c>
      <c r="BJ823" s="81">
        <v>1098</v>
      </c>
      <c r="BL823" s="81" t="s">
        <v>832</v>
      </c>
      <c r="BM823" s="81" t="s">
        <v>833</v>
      </c>
      <c r="BN823" s="81">
        <v>4</v>
      </c>
      <c r="BO823" s="81" t="s">
        <v>437</v>
      </c>
      <c r="BP823" s="81" t="s">
        <v>1187</v>
      </c>
      <c r="BQ823" s="81">
        <v>1003</v>
      </c>
      <c r="BS823" s="81" t="s">
        <v>832</v>
      </c>
      <c r="BT823" s="81" t="s">
        <v>833</v>
      </c>
      <c r="BU823" s="81">
        <v>4</v>
      </c>
      <c r="BV823" s="81" t="s">
        <v>436</v>
      </c>
      <c r="BW823" s="81" t="s">
        <v>1114</v>
      </c>
      <c r="BX823" s="81">
        <v>1011</v>
      </c>
      <c r="BZ823" s="81" t="s">
        <v>2230</v>
      </c>
      <c r="CA823" s="81" t="s">
        <v>866</v>
      </c>
      <c r="CB823" s="81">
        <v>6</v>
      </c>
      <c r="CC823" s="81" t="s">
        <v>436</v>
      </c>
      <c r="CD823" s="81" t="s">
        <v>2204</v>
      </c>
      <c r="CE823" s="81">
        <v>1567</v>
      </c>
      <c r="CG823" s="81" t="s">
        <v>733</v>
      </c>
      <c r="CH823" s="81" t="s">
        <v>734</v>
      </c>
      <c r="CI823" s="81">
        <v>6</v>
      </c>
      <c r="CJ823" s="81" t="s">
        <v>529</v>
      </c>
      <c r="CK823" s="81" t="s">
        <v>1756</v>
      </c>
      <c r="CL823" s="81">
        <v>1037</v>
      </c>
      <c r="CN823" s="81" t="s">
        <v>906</v>
      </c>
      <c r="CO823" s="81" t="s">
        <v>907</v>
      </c>
      <c r="CP823" s="81">
        <v>4</v>
      </c>
      <c r="CQ823" s="81" t="s">
        <v>529</v>
      </c>
      <c r="CR823" s="81" t="s">
        <v>1129</v>
      </c>
      <c r="CS823" s="81">
        <v>1028</v>
      </c>
      <c r="CU823" s="136" t="s">
        <v>2264</v>
      </c>
      <c r="CV823" s="136" t="s">
        <v>896</v>
      </c>
      <c r="CW823" s="137">
        <v>12</v>
      </c>
      <c r="CX823" s="136" t="s">
        <v>436</v>
      </c>
      <c r="CY823" s="136" t="s">
        <v>2068</v>
      </c>
      <c r="CZ823" s="138">
        <v>1558</v>
      </c>
      <c r="DB823" s="136" t="s">
        <v>737</v>
      </c>
      <c r="DC823" s="136" t="s">
        <v>738</v>
      </c>
      <c r="DD823" s="137">
        <v>2</v>
      </c>
      <c r="DE823" s="136" t="s">
        <v>529</v>
      </c>
      <c r="DF823" s="136" t="s">
        <v>1154</v>
      </c>
      <c r="DG823" s="144">
        <v>1439</v>
      </c>
      <c r="DI823" s="136" t="s">
        <v>2375</v>
      </c>
      <c r="DJ823" s="136" t="s">
        <v>2374</v>
      </c>
      <c r="DK823" s="137">
        <v>4</v>
      </c>
      <c r="DL823" s="136" t="s">
        <v>436</v>
      </c>
      <c r="DM823" s="136" t="s">
        <v>1690</v>
      </c>
      <c r="DN823" s="144">
        <v>1297</v>
      </c>
    </row>
    <row r="824" spans="1:118" x14ac:dyDescent="0.25">
      <c r="A824" s="81" t="s">
        <v>757</v>
      </c>
      <c r="B824" s="81" t="s">
        <v>758</v>
      </c>
      <c r="C824" s="81">
        <v>36</v>
      </c>
      <c r="D824" s="81" t="s">
        <v>529</v>
      </c>
      <c r="E824" s="81" t="s">
        <v>1720</v>
      </c>
      <c r="F824" s="81">
        <v>1101</v>
      </c>
      <c r="H824" s="81" t="s">
        <v>867</v>
      </c>
      <c r="I824" s="81" t="s">
        <v>868</v>
      </c>
      <c r="J824" s="81">
        <v>12</v>
      </c>
      <c r="K824" s="81" t="s">
        <v>436</v>
      </c>
      <c r="L824" s="81" t="s">
        <v>1734</v>
      </c>
      <c r="M824" s="81">
        <v>1118</v>
      </c>
      <c r="O824" s="81" t="s">
        <v>891</v>
      </c>
      <c r="P824" s="81" t="s">
        <v>892</v>
      </c>
      <c r="Q824" s="81">
        <v>12</v>
      </c>
      <c r="R824" s="81" t="s">
        <v>436</v>
      </c>
      <c r="S824" s="81" t="s">
        <v>1738</v>
      </c>
      <c r="T824" s="81">
        <v>1482</v>
      </c>
      <c r="V824" s="81" t="s">
        <v>737</v>
      </c>
      <c r="W824" s="81" t="s">
        <v>738</v>
      </c>
      <c r="X824" s="81">
        <v>4</v>
      </c>
      <c r="Y824" s="81" t="s">
        <v>437</v>
      </c>
      <c r="Z824" s="81" t="s">
        <v>1186</v>
      </c>
      <c r="AA824" s="81">
        <v>1043</v>
      </c>
      <c r="AC824" s="81" t="s">
        <v>2319</v>
      </c>
      <c r="AD824" s="81" t="s">
        <v>844</v>
      </c>
      <c r="AE824" s="81">
        <v>2</v>
      </c>
      <c r="AF824" s="81" t="s">
        <v>529</v>
      </c>
      <c r="AG824" s="81" t="s">
        <v>1185</v>
      </c>
      <c r="AH824" s="81">
        <v>1101</v>
      </c>
      <c r="AJ824" s="81" t="s">
        <v>883</v>
      </c>
      <c r="AK824" s="81" t="s">
        <v>884</v>
      </c>
      <c r="AL824" s="81">
        <v>2</v>
      </c>
      <c r="AM824" s="81" t="s">
        <v>436</v>
      </c>
      <c r="AN824" s="81" t="s">
        <v>1153</v>
      </c>
      <c r="AO824" s="81">
        <v>1402</v>
      </c>
      <c r="AQ824" s="81" t="s">
        <v>745</v>
      </c>
      <c r="AR824" s="81" t="s">
        <v>746</v>
      </c>
      <c r="AS824" s="81">
        <v>12</v>
      </c>
      <c r="AT824" s="81" t="s">
        <v>529</v>
      </c>
      <c r="AU824" s="81" t="s">
        <v>1824</v>
      </c>
      <c r="AV824" s="81">
        <v>1372</v>
      </c>
      <c r="AX824" s="81" t="s">
        <v>981</v>
      </c>
      <c r="AY824" s="81" t="s">
        <v>982</v>
      </c>
      <c r="AZ824" s="81">
        <v>1</v>
      </c>
      <c r="BA824" s="81" t="s">
        <v>529</v>
      </c>
      <c r="BB824" s="81" t="s">
        <v>1238</v>
      </c>
      <c r="BC824" s="81">
        <v>1399</v>
      </c>
      <c r="BE824" s="81" t="s">
        <v>727</v>
      </c>
      <c r="BF824" s="81" t="s">
        <v>728</v>
      </c>
      <c r="BG824" s="81">
        <v>4</v>
      </c>
      <c r="BH824" s="81" t="s">
        <v>436</v>
      </c>
      <c r="BI824" s="81" t="s">
        <v>2060</v>
      </c>
      <c r="BJ824" s="81">
        <v>1098</v>
      </c>
      <c r="BL824" s="81" t="s">
        <v>948</v>
      </c>
      <c r="BM824" s="81" t="s">
        <v>949</v>
      </c>
      <c r="BN824" s="81">
        <v>12</v>
      </c>
      <c r="BO824" s="81" t="s">
        <v>529</v>
      </c>
      <c r="BP824" s="81" t="s">
        <v>1131</v>
      </c>
      <c r="BQ824" s="81">
        <v>1509</v>
      </c>
      <c r="BS824" s="81" t="s">
        <v>864</v>
      </c>
      <c r="BT824" s="81" t="s">
        <v>865</v>
      </c>
      <c r="BU824" s="81">
        <v>36</v>
      </c>
      <c r="BV824" s="81" t="s">
        <v>529</v>
      </c>
      <c r="BW824" s="81" t="s">
        <v>1100</v>
      </c>
      <c r="BX824" s="81">
        <v>1027</v>
      </c>
      <c r="BZ824" s="81" t="s">
        <v>847</v>
      </c>
      <c r="CA824" s="81" t="s">
        <v>848</v>
      </c>
      <c r="CB824" s="81">
        <v>6</v>
      </c>
      <c r="CC824" s="81" t="s">
        <v>436</v>
      </c>
      <c r="CD824" s="81" t="s">
        <v>2204</v>
      </c>
      <c r="CE824" s="81">
        <v>1567</v>
      </c>
      <c r="CG824" s="81" t="s">
        <v>832</v>
      </c>
      <c r="CH824" s="81" t="s">
        <v>833</v>
      </c>
      <c r="CI824" s="81">
        <v>4</v>
      </c>
      <c r="CJ824" s="81" t="s">
        <v>529</v>
      </c>
      <c r="CK824" s="81" t="s">
        <v>1756</v>
      </c>
      <c r="CL824" s="81">
        <v>1037</v>
      </c>
      <c r="CN824" s="81" t="s">
        <v>873</v>
      </c>
      <c r="CO824" s="81" t="s">
        <v>874</v>
      </c>
      <c r="CP824" s="81">
        <v>6</v>
      </c>
      <c r="CQ824" s="81" t="s">
        <v>529</v>
      </c>
      <c r="CR824" s="81" t="s">
        <v>1169</v>
      </c>
      <c r="CS824" s="81">
        <v>1440</v>
      </c>
      <c r="CU824" s="136" t="s">
        <v>745</v>
      </c>
      <c r="CV824" s="136" t="s">
        <v>746</v>
      </c>
      <c r="CW824" s="137">
        <v>12</v>
      </c>
      <c r="CX824" s="136" t="s">
        <v>436</v>
      </c>
      <c r="CY824" s="136" t="s">
        <v>2068</v>
      </c>
      <c r="CZ824" s="138">
        <v>1558</v>
      </c>
      <c r="DB824" s="136" t="s">
        <v>737</v>
      </c>
      <c r="DC824" s="136" t="s">
        <v>738</v>
      </c>
      <c r="DD824" s="137">
        <v>4</v>
      </c>
      <c r="DE824" s="136" t="s">
        <v>529</v>
      </c>
      <c r="DF824" s="136" t="s">
        <v>2190</v>
      </c>
      <c r="DG824" s="144">
        <v>1021</v>
      </c>
      <c r="DI824" s="136" t="s">
        <v>2375</v>
      </c>
      <c r="DJ824" s="136" t="s">
        <v>2374</v>
      </c>
      <c r="DK824" s="137">
        <v>4</v>
      </c>
      <c r="DL824" s="136" t="s">
        <v>529</v>
      </c>
      <c r="DM824" s="136" t="s">
        <v>1141</v>
      </c>
      <c r="DN824" s="144">
        <v>1212</v>
      </c>
    </row>
    <row r="825" spans="1:118" x14ac:dyDescent="0.25">
      <c r="A825" s="81" t="s">
        <v>962</v>
      </c>
      <c r="B825" s="81" t="s">
        <v>2206</v>
      </c>
      <c r="C825" s="81">
        <v>12</v>
      </c>
      <c r="D825" s="81" t="s">
        <v>529</v>
      </c>
      <c r="E825" s="81" t="s">
        <v>1720</v>
      </c>
      <c r="F825" s="81">
        <v>1101</v>
      </c>
      <c r="H825" s="81" t="s">
        <v>1060</v>
      </c>
      <c r="I825" s="81" t="s">
        <v>787</v>
      </c>
      <c r="J825" s="81">
        <v>12</v>
      </c>
      <c r="K825" s="81" t="s">
        <v>529</v>
      </c>
      <c r="L825" s="81" t="s">
        <v>1213</v>
      </c>
      <c r="M825" s="81">
        <v>1472</v>
      </c>
      <c r="O825" s="81" t="s">
        <v>849</v>
      </c>
      <c r="P825" s="81" t="s">
        <v>850</v>
      </c>
      <c r="Q825" s="81">
        <v>8</v>
      </c>
      <c r="R825" s="81" t="s">
        <v>436</v>
      </c>
      <c r="S825" s="81" t="s">
        <v>1738</v>
      </c>
      <c r="T825" s="81">
        <v>1482</v>
      </c>
      <c r="V825" s="81" t="s">
        <v>737</v>
      </c>
      <c r="W825" s="81" t="s">
        <v>738</v>
      </c>
      <c r="X825" s="81">
        <v>4</v>
      </c>
      <c r="Y825" s="81" t="s">
        <v>437</v>
      </c>
      <c r="Z825" s="81" t="s">
        <v>1186</v>
      </c>
      <c r="AA825" s="81">
        <v>1043</v>
      </c>
      <c r="AC825" s="81" t="s">
        <v>864</v>
      </c>
      <c r="AD825" s="81" t="s">
        <v>865</v>
      </c>
      <c r="AE825" s="81">
        <v>2</v>
      </c>
      <c r="AF825" s="81" t="s">
        <v>436</v>
      </c>
      <c r="AG825" s="81" t="s">
        <v>1137</v>
      </c>
      <c r="AH825" s="81">
        <v>1160</v>
      </c>
      <c r="AJ825" s="81" t="s">
        <v>828</v>
      </c>
      <c r="AK825" s="81" t="s">
        <v>829</v>
      </c>
      <c r="AL825" s="81">
        <v>2</v>
      </c>
      <c r="AM825" s="81" t="s">
        <v>529</v>
      </c>
      <c r="AN825" s="81" t="s">
        <v>1132</v>
      </c>
      <c r="AO825" s="81">
        <v>1081</v>
      </c>
      <c r="AQ825" s="81" t="s">
        <v>739</v>
      </c>
      <c r="AR825" s="81" t="s">
        <v>740</v>
      </c>
      <c r="AS825" s="81">
        <v>2</v>
      </c>
      <c r="AT825" s="81" t="s">
        <v>529</v>
      </c>
      <c r="AU825" s="81" t="s">
        <v>1128</v>
      </c>
      <c r="AV825" s="81">
        <v>1031</v>
      </c>
      <c r="AX825" s="81" t="s">
        <v>981</v>
      </c>
      <c r="AY825" s="81" t="s">
        <v>982</v>
      </c>
      <c r="AZ825" s="81">
        <v>1</v>
      </c>
      <c r="BA825" s="81" t="s">
        <v>529</v>
      </c>
      <c r="BB825" s="81" t="s">
        <v>1206</v>
      </c>
      <c r="BC825" s="81">
        <v>1037</v>
      </c>
      <c r="BE825" s="81" t="s">
        <v>743</v>
      </c>
      <c r="BF825" s="81" t="s">
        <v>744</v>
      </c>
      <c r="BG825" s="81">
        <v>12</v>
      </c>
      <c r="BH825" s="81" t="s">
        <v>529</v>
      </c>
      <c r="BI825" s="81" t="s">
        <v>1160</v>
      </c>
      <c r="BJ825" s="81">
        <v>1027</v>
      </c>
      <c r="BL825" s="81" t="s">
        <v>836</v>
      </c>
      <c r="BM825" s="81" t="s">
        <v>837</v>
      </c>
      <c r="BN825" s="81">
        <v>16</v>
      </c>
      <c r="BO825" s="81" t="s">
        <v>436</v>
      </c>
      <c r="BP825" s="81" t="s">
        <v>1148</v>
      </c>
      <c r="BQ825" s="81">
        <v>1091</v>
      </c>
      <c r="BS825" s="81" t="s">
        <v>830</v>
      </c>
      <c r="BT825" s="81" t="s">
        <v>831</v>
      </c>
      <c r="BU825" s="81">
        <v>20</v>
      </c>
      <c r="BV825" s="81" t="s">
        <v>529</v>
      </c>
      <c r="BW825" s="81" t="s">
        <v>1139</v>
      </c>
      <c r="BX825" s="81">
        <v>1027</v>
      </c>
      <c r="BZ825" s="81" t="s">
        <v>860</v>
      </c>
      <c r="CA825" s="81" t="s">
        <v>861</v>
      </c>
      <c r="CB825" s="81">
        <v>4</v>
      </c>
      <c r="CC825" s="81" t="s">
        <v>436</v>
      </c>
      <c r="CD825" s="81" t="s">
        <v>2204</v>
      </c>
      <c r="CE825" s="81">
        <v>1567</v>
      </c>
      <c r="CG825" s="81" t="s">
        <v>895</v>
      </c>
      <c r="CH825" s="81" t="s">
        <v>896</v>
      </c>
      <c r="CI825" s="81">
        <v>24</v>
      </c>
      <c r="CJ825" s="81" t="s">
        <v>529</v>
      </c>
      <c r="CK825" s="81" t="s">
        <v>1756</v>
      </c>
      <c r="CL825" s="81">
        <v>1037</v>
      </c>
      <c r="CN825" s="81" t="s">
        <v>2260</v>
      </c>
      <c r="CO825" s="81" t="s">
        <v>2304</v>
      </c>
      <c r="CP825" s="81">
        <v>4</v>
      </c>
      <c r="CQ825" s="81" t="s">
        <v>529</v>
      </c>
      <c r="CR825" s="81" t="s">
        <v>2314</v>
      </c>
      <c r="CS825" s="81">
        <v>1031</v>
      </c>
      <c r="CU825" s="136" t="s">
        <v>747</v>
      </c>
      <c r="CV825" s="136" t="s">
        <v>748</v>
      </c>
      <c r="CW825" s="137">
        <v>12</v>
      </c>
      <c r="CX825" s="136" t="s">
        <v>436</v>
      </c>
      <c r="CY825" s="136" t="s">
        <v>2068</v>
      </c>
      <c r="CZ825" s="138">
        <v>1558</v>
      </c>
      <c r="DB825" s="136" t="s">
        <v>737</v>
      </c>
      <c r="DC825" s="136" t="s">
        <v>738</v>
      </c>
      <c r="DD825" s="137">
        <v>2</v>
      </c>
      <c r="DE825" s="136" t="s">
        <v>436</v>
      </c>
      <c r="DF825" s="136" t="s">
        <v>2310</v>
      </c>
      <c r="DG825" s="144">
        <v>1160</v>
      </c>
      <c r="DI825" s="136" t="s">
        <v>2375</v>
      </c>
      <c r="DJ825" s="136" t="s">
        <v>2374</v>
      </c>
      <c r="DK825" s="137">
        <v>4</v>
      </c>
      <c r="DL825" s="136" t="s">
        <v>436</v>
      </c>
      <c r="DM825" s="136" t="s">
        <v>2221</v>
      </c>
      <c r="DN825" s="144">
        <v>1392</v>
      </c>
    </row>
    <row r="826" spans="1:118" x14ac:dyDescent="0.25">
      <c r="A826" s="81" t="s">
        <v>867</v>
      </c>
      <c r="B826" s="81" t="s">
        <v>868</v>
      </c>
      <c r="C826" s="81">
        <v>24</v>
      </c>
      <c r="D826" s="81" t="s">
        <v>529</v>
      </c>
      <c r="E826" s="81" t="s">
        <v>1720</v>
      </c>
      <c r="F826" s="81">
        <v>1101</v>
      </c>
      <c r="H826" s="81" t="s">
        <v>942</v>
      </c>
      <c r="I826" s="81" t="s">
        <v>943</v>
      </c>
      <c r="J826" s="81">
        <v>12</v>
      </c>
      <c r="K826" s="81" t="s">
        <v>529</v>
      </c>
      <c r="L826" s="81" t="s">
        <v>1213</v>
      </c>
      <c r="M826" s="81">
        <v>1472</v>
      </c>
      <c r="O826" s="81" t="s">
        <v>830</v>
      </c>
      <c r="P826" s="81" t="s">
        <v>831</v>
      </c>
      <c r="Q826" s="81">
        <v>12</v>
      </c>
      <c r="R826" s="81" t="s">
        <v>436</v>
      </c>
      <c r="S826" s="81" t="s">
        <v>1738</v>
      </c>
      <c r="T826" s="81">
        <v>1482</v>
      </c>
      <c r="V826" s="81" t="s">
        <v>743</v>
      </c>
      <c r="W826" s="81" t="s">
        <v>744</v>
      </c>
      <c r="X826" s="81">
        <v>12</v>
      </c>
      <c r="Y826" s="81" t="s">
        <v>437</v>
      </c>
      <c r="Z826" s="81" t="s">
        <v>1181</v>
      </c>
      <c r="AA826" s="81">
        <v>1044</v>
      </c>
      <c r="AC826" s="81" t="s">
        <v>836</v>
      </c>
      <c r="AD826" s="81" t="s">
        <v>837</v>
      </c>
      <c r="AE826" s="81">
        <v>2</v>
      </c>
      <c r="AF826" s="81" t="s">
        <v>529</v>
      </c>
      <c r="AG826" s="81" t="s">
        <v>560</v>
      </c>
      <c r="AH826" s="81">
        <v>1530</v>
      </c>
      <c r="AJ826" s="81" t="s">
        <v>790</v>
      </c>
      <c r="AK826" s="81" t="s">
        <v>791</v>
      </c>
      <c r="AL826" s="81">
        <v>1</v>
      </c>
      <c r="AM826" s="81" t="s">
        <v>529</v>
      </c>
      <c r="AN826" s="81" t="s">
        <v>1132</v>
      </c>
      <c r="AO826" s="81">
        <v>1081</v>
      </c>
      <c r="AQ826" s="81" t="s">
        <v>826</v>
      </c>
      <c r="AR826" s="81" t="s">
        <v>827</v>
      </c>
      <c r="AS826" s="81">
        <v>50</v>
      </c>
      <c r="AT826" s="81" t="s">
        <v>529</v>
      </c>
      <c r="AU826" s="81" t="s">
        <v>1128</v>
      </c>
      <c r="AV826" s="81">
        <v>1031</v>
      </c>
      <c r="AX826" s="81" t="s">
        <v>822</v>
      </c>
      <c r="AY826" s="81" t="s">
        <v>823</v>
      </c>
      <c r="AZ826" s="81">
        <v>12</v>
      </c>
      <c r="BA826" s="81" t="s">
        <v>436</v>
      </c>
      <c r="BB826" s="81" t="s">
        <v>2072</v>
      </c>
      <c r="BC826" s="81">
        <v>1562</v>
      </c>
      <c r="BE826" s="81" t="s">
        <v>852</v>
      </c>
      <c r="BF826" s="81" t="s">
        <v>853</v>
      </c>
      <c r="BG826" s="81">
        <v>24</v>
      </c>
      <c r="BH826" s="81" t="s">
        <v>529</v>
      </c>
      <c r="BI826" s="81" t="s">
        <v>1160</v>
      </c>
      <c r="BJ826" s="81">
        <v>1027</v>
      </c>
      <c r="BL826" s="81" t="s">
        <v>856</v>
      </c>
      <c r="BM826" s="81" t="s">
        <v>857</v>
      </c>
      <c r="BN826" s="81">
        <v>16</v>
      </c>
      <c r="BO826" s="81" t="s">
        <v>436</v>
      </c>
      <c r="BP826" s="81" t="s">
        <v>1148</v>
      </c>
      <c r="BQ826" s="81">
        <v>1091</v>
      </c>
      <c r="BS826" s="81" t="s">
        <v>733</v>
      </c>
      <c r="BT826" s="81" t="s">
        <v>734</v>
      </c>
      <c r="BU826" s="81">
        <v>20</v>
      </c>
      <c r="BV826" s="81" t="s">
        <v>529</v>
      </c>
      <c r="BW826" s="81" t="s">
        <v>1100</v>
      </c>
      <c r="BX826" s="81">
        <v>1027</v>
      </c>
      <c r="BZ826" s="81" t="s">
        <v>862</v>
      </c>
      <c r="CA826" s="81" t="s">
        <v>863</v>
      </c>
      <c r="CB826" s="81">
        <v>4</v>
      </c>
      <c r="CC826" s="81" t="s">
        <v>436</v>
      </c>
      <c r="CD826" s="81" t="s">
        <v>2204</v>
      </c>
      <c r="CE826" s="81">
        <v>1567</v>
      </c>
      <c r="CG826" s="81" t="s">
        <v>914</v>
      </c>
      <c r="CH826" s="81" t="s">
        <v>915</v>
      </c>
      <c r="CI826" s="81">
        <v>4</v>
      </c>
      <c r="CJ826" s="81" t="s">
        <v>436</v>
      </c>
      <c r="CK826" s="81" t="s">
        <v>2179</v>
      </c>
      <c r="CL826" s="81">
        <v>1442</v>
      </c>
      <c r="CN826" s="81" t="s">
        <v>810</v>
      </c>
      <c r="CO826" s="81" t="s">
        <v>811</v>
      </c>
      <c r="CP826" s="81">
        <v>4</v>
      </c>
      <c r="CQ826" s="81" t="s">
        <v>436</v>
      </c>
      <c r="CR826" s="81" t="s">
        <v>2059</v>
      </c>
      <c r="CS826" s="81">
        <v>1551</v>
      </c>
      <c r="CU826" s="136" t="s">
        <v>1931</v>
      </c>
      <c r="CV826" s="136" t="s">
        <v>909</v>
      </c>
      <c r="CW826" s="137">
        <v>12</v>
      </c>
      <c r="CX826" s="136" t="s">
        <v>436</v>
      </c>
      <c r="CY826" s="136" t="s">
        <v>2068</v>
      </c>
      <c r="CZ826" s="138">
        <v>1558</v>
      </c>
      <c r="DB826" s="136" t="s">
        <v>737</v>
      </c>
      <c r="DC826" s="136" t="s">
        <v>738</v>
      </c>
      <c r="DD826" s="137">
        <v>2</v>
      </c>
      <c r="DE826" s="136" t="s">
        <v>529</v>
      </c>
      <c r="DF826" s="136" t="s">
        <v>1135</v>
      </c>
      <c r="DG826" s="144">
        <v>1412</v>
      </c>
      <c r="DI826" s="136" t="s">
        <v>2375</v>
      </c>
      <c r="DJ826" s="136" t="s">
        <v>2374</v>
      </c>
      <c r="DK826" s="137">
        <v>4</v>
      </c>
      <c r="DL826" s="136" t="s">
        <v>437</v>
      </c>
      <c r="DM826" s="136" t="s">
        <v>1823</v>
      </c>
      <c r="DN826" s="144">
        <v>1259</v>
      </c>
    </row>
    <row r="827" spans="1:118" x14ac:dyDescent="0.25">
      <c r="A827" s="81" t="s">
        <v>887</v>
      </c>
      <c r="B827" s="81" t="s">
        <v>888</v>
      </c>
      <c r="C827" s="81">
        <v>12</v>
      </c>
      <c r="D827" s="81" t="s">
        <v>529</v>
      </c>
      <c r="E827" s="81" t="s">
        <v>1720</v>
      </c>
      <c r="F827" s="81">
        <v>1101</v>
      </c>
      <c r="H827" s="81" t="s">
        <v>902</v>
      </c>
      <c r="I827" s="81" t="s">
        <v>903</v>
      </c>
      <c r="J827" s="81">
        <v>4</v>
      </c>
      <c r="K827" s="81" t="s">
        <v>529</v>
      </c>
      <c r="L827" s="81" t="s">
        <v>1213</v>
      </c>
      <c r="M827" s="81">
        <v>1472</v>
      </c>
      <c r="O827" s="81" t="s">
        <v>832</v>
      </c>
      <c r="P827" s="81" t="s">
        <v>833</v>
      </c>
      <c r="Q827" s="81">
        <v>4</v>
      </c>
      <c r="R827" s="81" t="s">
        <v>436</v>
      </c>
      <c r="S827" s="81" t="s">
        <v>1738</v>
      </c>
      <c r="T827" s="81">
        <v>1482</v>
      </c>
      <c r="V827" s="81" t="s">
        <v>2263</v>
      </c>
      <c r="W827" s="81" t="s">
        <v>877</v>
      </c>
      <c r="X827" s="81">
        <v>12</v>
      </c>
      <c r="Y827" s="81" t="s">
        <v>437</v>
      </c>
      <c r="Z827" s="81" t="s">
        <v>1181</v>
      </c>
      <c r="AA827" s="81">
        <v>1044</v>
      </c>
      <c r="AC827" s="81" t="s">
        <v>910</v>
      </c>
      <c r="AD827" s="81" t="s">
        <v>911</v>
      </c>
      <c r="AE827" s="81">
        <v>2</v>
      </c>
      <c r="AF827" s="81" t="s">
        <v>436</v>
      </c>
      <c r="AG827" s="81" t="s">
        <v>551</v>
      </c>
      <c r="AH827" s="81">
        <v>1518</v>
      </c>
      <c r="AJ827" s="81" t="s">
        <v>794</v>
      </c>
      <c r="AK827" s="81" t="s">
        <v>795</v>
      </c>
      <c r="AL827" s="81">
        <v>2</v>
      </c>
      <c r="AM827" s="81" t="s">
        <v>529</v>
      </c>
      <c r="AN827" s="81" t="s">
        <v>1132</v>
      </c>
      <c r="AO827" s="81">
        <v>1081</v>
      </c>
      <c r="AQ827" s="81" t="s">
        <v>954</v>
      </c>
      <c r="AR827" s="81" t="s">
        <v>955</v>
      </c>
      <c r="AS827" s="81">
        <v>10</v>
      </c>
      <c r="AT827" s="81" t="s">
        <v>436</v>
      </c>
      <c r="AU827" s="81" t="s">
        <v>1164</v>
      </c>
      <c r="AV827" s="81">
        <v>1121</v>
      </c>
      <c r="AX827" s="81" t="s">
        <v>785</v>
      </c>
      <c r="AY827" s="81" t="s">
        <v>786</v>
      </c>
      <c r="AZ827" s="81">
        <v>12</v>
      </c>
      <c r="BA827" s="81" t="s">
        <v>529</v>
      </c>
      <c r="BB827" s="81" t="s">
        <v>1756</v>
      </c>
      <c r="BC827" s="81">
        <v>1037</v>
      </c>
      <c r="BE827" s="81" t="s">
        <v>858</v>
      </c>
      <c r="BF827" s="81" t="s">
        <v>859</v>
      </c>
      <c r="BG827" s="81">
        <v>2</v>
      </c>
      <c r="BH827" s="81" t="s">
        <v>529</v>
      </c>
      <c r="BI827" s="81" t="s">
        <v>1160</v>
      </c>
      <c r="BJ827" s="81">
        <v>1027</v>
      </c>
      <c r="BL827" s="81" t="s">
        <v>867</v>
      </c>
      <c r="BM827" s="81" t="s">
        <v>868</v>
      </c>
      <c r="BN827" s="81">
        <v>14</v>
      </c>
      <c r="BO827" s="81" t="s">
        <v>436</v>
      </c>
      <c r="BP827" s="81" t="s">
        <v>1148</v>
      </c>
      <c r="BQ827" s="81">
        <v>1091</v>
      </c>
      <c r="BS827" s="81" t="s">
        <v>816</v>
      </c>
      <c r="BT827" s="81" t="s">
        <v>817</v>
      </c>
      <c r="BU827" s="81">
        <v>48</v>
      </c>
      <c r="BV827" s="81" t="s">
        <v>529</v>
      </c>
      <c r="BW827" s="81" t="s">
        <v>1100</v>
      </c>
      <c r="BX827" s="81">
        <v>1027</v>
      </c>
      <c r="BZ827" s="81" t="s">
        <v>737</v>
      </c>
      <c r="CA827" s="81" t="s">
        <v>738</v>
      </c>
      <c r="CB827" s="81">
        <v>4</v>
      </c>
      <c r="CC827" s="81" t="s">
        <v>436</v>
      </c>
      <c r="CD827" s="81" t="s">
        <v>2204</v>
      </c>
      <c r="CE827" s="81">
        <v>1567</v>
      </c>
      <c r="CG827" s="81" t="s">
        <v>862</v>
      </c>
      <c r="CH827" s="81" t="s">
        <v>863</v>
      </c>
      <c r="CI827" s="81">
        <v>2</v>
      </c>
      <c r="CJ827" s="81" t="s">
        <v>436</v>
      </c>
      <c r="CK827" s="81" t="s">
        <v>2179</v>
      </c>
      <c r="CL827" s="81">
        <v>1442</v>
      </c>
      <c r="CN827" s="81" t="s">
        <v>867</v>
      </c>
      <c r="CO827" s="81" t="s">
        <v>868</v>
      </c>
      <c r="CP827" s="81">
        <v>6</v>
      </c>
      <c r="CQ827" s="81" t="s">
        <v>529</v>
      </c>
      <c r="CR827" s="81" t="s">
        <v>1104</v>
      </c>
      <c r="CS827" s="81">
        <v>1037</v>
      </c>
      <c r="CU827" s="136" t="s">
        <v>1041</v>
      </c>
      <c r="CV827" s="136" t="s">
        <v>756</v>
      </c>
      <c r="CW827" s="137">
        <v>12</v>
      </c>
      <c r="CX827" s="136" t="s">
        <v>436</v>
      </c>
      <c r="CY827" s="136" t="s">
        <v>2068</v>
      </c>
      <c r="CZ827" s="138">
        <v>1558</v>
      </c>
      <c r="DB827" s="136" t="s">
        <v>737</v>
      </c>
      <c r="DC827" s="136" t="s">
        <v>738</v>
      </c>
      <c r="DD827" s="137">
        <v>3</v>
      </c>
      <c r="DE827" s="136" t="s">
        <v>436</v>
      </c>
      <c r="DF827" s="136" t="s">
        <v>1764</v>
      </c>
      <c r="DG827" s="144">
        <v>1435</v>
      </c>
      <c r="DI827" s="136" t="s">
        <v>2375</v>
      </c>
      <c r="DJ827" s="136" t="s">
        <v>2374</v>
      </c>
      <c r="DK827" s="137">
        <v>2</v>
      </c>
      <c r="DL827" s="136" t="s">
        <v>529</v>
      </c>
      <c r="DM827" s="136" t="s">
        <v>2418</v>
      </c>
      <c r="DN827" s="144">
        <v>1576</v>
      </c>
    </row>
    <row r="828" spans="1:118" x14ac:dyDescent="0.25">
      <c r="A828" s="81" t="s">
        <v>902</v>
      </c>
      <c r="B828" s="81" t="s">
        <v>903</v>
      </c>
      <c r="C828" s="81">
        <v>24</v>
      </c>
      <c r="D828" s="81" t="s">
        <v>529</v>
      </c>
      <c r="E828" s="81" t="s">
        <v>1720</v>
      </c>
      <c r="F828" s="81">
        <v>1101</v>
      </c>
      <c r="H828" s="81" t="s">
        <v>1854</v>
      </c>
      <c r="I828" s="81" t="s">
        <v>1627</v>
      </c>
      <c r="J828" s="81">
        <v>1</v>
      </c>
      <c r="K828" s="81" t="s">
        <v>437</v>
      </c>
      <c r="L828" s="81" t="s">
        <v>1744</v>
      </c>
      <c r="M828" s="81">
        <v>1004</v>
      </c>
      <c r="O828" s="81" t="s">
        <v>858</v>
      </c>
      <c r="P828" s="81" t="s">
        <v>859</v>
      </c>
      <c r="Q828" s="81">
        <v>12</v>
      </c>
      <c r="R828" s="81" t="s">
        <v>1173</v>
      </c>
      <c r="S828" s="81" t="s">
        <v>1174</v>
      </c>
      <c r="T828" s="81">
        <v>0</v>
      </c>
      <c r="V828" s="81" t="s">
        <v>878</v>
      </c>
      <c r="W828" s="81" t="s">
        <v>879</v>
      </c>
      <c r="X828" s="81">
        <v>12</v>
      </c>
      <c r="Y828" s="81" t="s">
        <v>437</v>
      </c>
      <c r="Z828" s="81" t="s">
        <v>1181</v>
      </c>
      <c r="AA828" s="81">
        <v>1044</v>
      </c>
      <c r="AC828" s="81" t="s">
        <v>836</v>
      </c>
      <c r="AD828" s="81" t="s">
        <v>837</v>
      </c>
      <c r="AE828" s="81">
        <v>2</v>
      </c>
      <c r="AF828" s="81" t="s">
        <v>436</v>
      </c>
      <c r="AG828" s="81" t="s">
        <v>1145</v>
      </c>
      <c r="AH828" s="81">
        <v>1274</v>
      </c>
      <c r="AJ828" s="81" t="s">
        <v>842</v>
      </c>
      <c r="AK828" s="81" t="s">
        <v>843</v>
      </c>
      <c r="AL828" s="81">
        <v>1</v>
      </c>
      <c r="AM828" s="81" t="s">
        <v>529</v>
      </c>
      <c r="AN828" s="81" t="s">
        <v>1132</v>
      </c>
      <c r="AO828" s="81">
        <v>1081</v>
      </c>
      <c r="AQ828" s="81" t="s">
        <v>770</v>
      </c>
      <c r="AR828" s="81" t="s">
        <v>771</v>
      </c>
      <c r="AS828" s="81">
        <v>8</v>
      </c>
      <c r="AT828" s="81" t="s">
        <v>436</v>
      </c>
      <c r="AU828" s="81" t="s">
        <v>1164</v>
      </c>
      <c r="AV828" s="81">
        <v>1121</v>
      </c>
      <c r="AX828" s="81" t="s">
        <v>785</v>
      </c>
      <c r="AY828" s="81" t="s">
        <v>786</v>
      </c>
      <c r="AZ828" s="81">
        <v>12</v>
      </c>
      <c r="BA828" s="81" t="s">
        <v>529</v>
      </c>
      <c r="BB828" s="81" t="s">
        <v>1175</v>
      </c>
      <c r="BC828" s="81">
        <v>1027</v>
      </c>
      <c r="BE828" s="81" t="s">
        <v>871</v>
      </c>
      <c r="BF828" s="81" t="s">
        <v>872</v>
      </c>
      <c r="BG828" s="81">
        <v>6</v>
      </c>
      <c r="BH828" s="81" t="s">
        <v>529</v>
      </c>
      <c r="BI828" s="81" t="s">
        <v>1158</v>
      </c>
      <c r="BJ828" s="81">
        <v>1378</v>
      </c>
      <c r="BL828" s="81" t="s">
        <v>887</v>
      </c>
      <c r="BM828" s="81" t="s">
        <v>888</v>
      </c>
      <c r="BN828" s="81">
        <v>14</v>
      </c>
      <c r="BO828" s="81" t="s">
        <v>436</v>
      </c>
      <c r="BP828" s="81" t="s">
        <v>1148</v>
      </c>
      <c r="BQ828" s="81">
        <v>1091</v>
      </c>
      <c r="BS828" s="81" t="s">
        <v>737</v>
      </c>
      <c r="BT828" s="81" t="s">
        <v>738</v>
      </c>
      <c r="BU828" s="81">
        <v>8</v>
      </c>
      <c r="BV828" s="81" t="s">
        <v>529</v>
      </c>
      <c r="BW828" s="81" t="s">
        <v>1100</v>
      </c>
      <c r="BX828" s="81">
        <v>1027</v>
      </c>
      <c r="BZ828" s="81" t="s">
        <v>733</v>
      </c>
      <c r="CA828" s="81" t="s">
        <v>734</v>
      </c>
      <c r="CB828" s="81">
        <v>4</v>
      </c>
      <c r="CC828" s="81" t="s">
        <v>436</v>
      </c>
      <c r="CD828" s="81" t="s">
        <v>2204</v>
      </c>
      <c r="CE828" s="81">
        <v>1567</v>
      </c>
      <c r="CG828" s="81" t="s">
        <v>845</v>
      </c>
      <c r="CH828" s="81" t="s">
        <v>846</v>
      </c>
      <c r="CI828" s="81">
        <v>2</v>
      </c>
      <c r="CJ828" s="81" t="s">
        <v>436</v>
      </c>
      <c r="CK828" s="81" t="s">
        <v>2179</v>
      </c>
      <c r="CL828" s="81">
        <v>1442</v>
      </c>
      <c r="CN828" s="81" t="s">
        <v>772</v>
      </c>
      <c r="CO828" s="81" t="s">
        <v>773</v>
      </c>
      <c r="CP828" s="81">
        <v>6</v>
      </c>
      <c r="CQ828" s="81" t="s">
        <v>529</v>
      </c>
      <c r="CR828" s="81" t="s">
        <v>1169</v>
      </c>
      <c r="CS828" s="81">
        <v>1440</v>
      </c>
      <c r="CU828" s="136" t="s">
        <v>1043</v>
      </c>
      <c r="CV828" s="136" t="s">
        <v>825</v>
      </c>
      <c r="CW828" s="137">
        <v>12</v>
      </c>
      <c r="CX828" s="136" t="s">
        <v>436</v>
      </c>
      <c r="CY828" s="136" t="s">
        <v>2068</v>
      </c>
      <c r="CZ828" s="138">
        <v>1558</v>
      </c>
      <c r="DB828" s="136" t="s">
        <v>737</v>
      </c>
      <c r="DC828" s="136" t="s">
        <v>738</v>
      </c>
      <c r="DD828" s="137">
        <v>4</v>
      </c>
      <c r="DE828" s="136" t="s">
        <v>436</v>
      </c>
      <c r="DF828" s="136" t="s">
        <v>2409</v>
      </c>
      <c r="DG828" s="144">
        <v>1013</v>
      </c>
      <c r="DI828" s="136" t="s">
        <v>2375</v>
      </c>
      <c r="DJ828" s="136" t="s">
        <v>2374</v>
      </c>
      <c r="DK828" s="137">
        <v>4</v>
      </c>
      <c r="DL828" s="136" t="s">
        <v>529</v>
      </c>
      <c r="DM828" s="136" t="s">
        <v>1214</v>
      </c>
      <c r="DN828" s="144">
        <v>1209</v>
      </c>
    </row>
    <row r="829" spans="1:118" x14ac:dyDescent="0.25">
      <c r="A829" s="81" t="s">
        <v>875</v>
      </c>
      <c r="B829" s="81" t="s">
        <v>876</v>
      </c>
      <c r="C829" s="81">
        <v>12</v>
      </c>
      <c r="D829" s="81" t="s">
        <v>529</v>
      </c>
      <c r="E829" s="81" t="s">
        <v>1720</v>
      </c>
      <c r="F829" s="81">
        <v>1101</v>
      </c>
      <c r="H829" s="81" t="s">
        <v>743</v>
      </c>
      <c r="I829" s="81" t="s">
        <v>744</v>
      </c>
      <c r="J829" s="81">
        <v>12</v>
      </c>
      <c r="K829" s="81" t="s">
        <v>437</v>
      </c>
      <c r="L829" s="81" t="s">
        <v>1744</v>
      </c>
      <c r="M829" s="81">
        <v>1004</v>
      </c>
      <c r="O829" s="81" t="s">
        <v>910</v>
      </c>
      <c r="P829" s="81" t="s">
        <v>911</v>
      </c>
      <c r="Q829" s="81">
        <v>24</v>
      </c>
      <c r="R829" s="81" t="s">
        <v>1173</v>
      </c>
      <c r="S829" s="81" t="s">
        <v>1174</v>
      </c>
      <c r="T829" s="81">
        <v>0</v>
      </c>
      <c r="V829" s="81" t="s">
        <v>757</v>
      </c>
      <c r="W829" s="81" t="s">
        <v>758</v>
      </c>
      <c r="X829" s="81">
        <v>12</v>
      </c>
      <c r="Y829" s="81" t="s">
        <v>437</v>
      </c>
      <c r="Z829" s="81" t="s">
        <v>1181</v>
      </c>
      <c r="AA829" s="81">
        <v>1044</v>
      </c>
      <c r="AC829" s="81" t="s">
        <v>869</v>
      </c>
      <c r="AD829" s="81" t="s">
        <v>870</v>
      </c>
      <c r="AE829" s="81">
        <v>12</v>
      </c>
      <c r="AF829" s="81" t="s">
        <v>529</v>
      </c>
      <c r="AG829" s="81" t="s">
        <v>1185</v>
      </c>
      <c r="AH829" s="81">
        <v>1101</v>
      </c>
      <c r="AJ829" s="81" t="s">
        <v>772</v>
      </c>
      <c r="AK829" s="81" t="s">
        <v>773</v>
      </c>
      <c r="AL829" s="81">
        <v>4</v>
      </c>
      <c r="AM829" s="81" t="s">
        <v>529</v>
      </c>
      <c r="AN829" s="81" t="s">
        <v>1154</v>
      </c>
      <c r="AO829" s="81">
        <v>1439</v>
      </c>
      <c r="AQ829" s="81" t="s">
        <v>812</v>
      </c>
      <c r="AR829" s="81" t="s">
        <v>813</v>
      </c>
      <c r="AS829" s="81">
        <v>6</v>
      </c>
      <c r="AT829" s="81" t="s">
        <v>436</v>
      </c>
      <c r="AU829" s="81" t="s">
        <v>1164</v>
      </c>
      <c r="AV829" s="81">
        <v>1121</v>
      </c>
      <c r="AX829" s="81" t="s">
        <v>785</v>
      </c>
      <c r="AY829" s="81" t="s">
        <v>786</v>
      </c>
      <c r="AZ829" s="81">
        <v>12</v>
      </c>
      <c r="BA829" s="81" t="s">
        <v>529</v>
      </c>
      <c r="BB829" s="81" t="s">
        <v>1175</v>
      </c>
      <c r="BC829" s="81">
        <v>1027</v>
      </c>
      <c r="BE829" s="81" t="s">
        <v>847</v>
      </c>
      <c r="BF829" s="81" t="s">
        <v>848</v>
      </c>
      <c r="BG829" s="81">
        <v>6</v>
      </c>
      <c r="BH829" s="81" t="s">
        <v>529</v>
      </c>
      <c r="BI829" s="81" t="s">
        <v>1158</v>
      </c>
      <c r="BJ829" s="81">
        <v>1378</v>
      </c>
      <c r="BL829" s="81" t="s">
        <v>765</v>
      </c>
      <c r="BM829" s="81" t="s">
        <v>766</v>
      </c>
      <c r="BN829" s="81">
        <v>12</v>
      </c>
      <c r="BO829" s="81" t="s">
        <v>436</v>
      </c>
      <c r="BP829" s="81" t="s">
        <v>1148</v>
      </c>
      <c r="BQ829" s="81">
        <v>1091</v>
      </c>
      <c r="BS829" s="81" t="s">
        <v>727</v>
      </c>
      <c r="BT829" s="81" t="s">
        <v>728</v>
      </c>
      <c r="BU829" s="81">
        <v>30</v>
      </c>
      <c r="BV829" s="81" t="s">
        <v>529</v>
      </c>
      <c r="BW829" s="81" t="s">
        <v>1139</v>
      </c>
      <c r="BX829" s="81">
        <v>1027</v>
      </c>
      <c r="BZ829" s="81" t="s">
        <v>729</v>
      </c>
      <c r="CA829" s="81" t="s">
        <v>730</v>
      </c>
      <c r="CB829" s="81">
        <v>4</v>
      </c>
      <c r="CC829" s="81" t="s">
        <v>436</v>
      </c>
      <c r="CD829" s="81" t="s">
        <v>2204</v>
      </c>
      <c r="CE829" s="81">
        <v>1567</v>
      </c>
      <c r="CG829" s="81" t="s">
        <v>768</v>
      </c>
      <c r="CH829" s="81" t="s">
        <v>769</v>
      </c>
      <c r="CI829" s="81">
        <v>2</v>
      </c>
      <c r="CJ829" s="81" t="s">
        <v>436</v>
      </c>
      <c r="CK829" s="81" t="s">
        <v>2179</v>
      </c>
      <c r="CL829" s="81">
        <v>1442</v>
      </c>
      <c r="CN829" s="81" t="s">
        <v>906</v>
      </c>
      <c r="CO829" s="81" t="s">
        <v>907</v>
      </c>
      <c r="CP829" s="81">
        <v>6</v>
      </c>
      <c r="CQ829" s="81" t="s">
        <v>529</v>
      </c>
      <c r="CR829" s="81" t="s">
        <v>1169</v>
      </c>
      <c r="CS829" s="81">
        <v>1440</v>
      </c>
      <c r="CU829" s="136" t="s">
        <v>2388</v>
      </c>
      <c r="CV829" s="136" t="s">
        <v>865</v>
      </c>
      <c r="CW829" s="137">
        <v>4</v>
      </c>
      <c r="CX829" s="136" t="s">
        <v>529</v>
      </c>
      <c r="CY829" s="136" t="s">
        <v>1750</v>
      </c>
      <c r="CZ829" s="138">
        <v>1501</v>
      </c>
      <c r="DB829" s="136" t="s">
        <v>737</v>
      </c>
      <c r="DC829" s="136" t="s">
        <v>738</v>
      </c>
      <c r="DD829" s="137">
        <v>2</v>
      </c>
      <c r="DE829" s="136" t="s">
        <v>529</v>
      </c>
      <c r="DF829" s="136" t="s">
        <v>1694</v>
      </c>
      <c r="DG829" s="144">
        <v>1504</v>
      </c>
      <c r="DI829" s="136" t="s">
        <v>2375</v>
      </c>
      <c r="DJ829" s="136" t="s">
        <v>2374</v>
      </c>
      <c r="DK829" s="137">
        <v>12</v>
      </c>
      <c r="DL829" s="136" t="s">
        <v>2152</v>
      </c>
      <c r="DM829" s="136" t="s">
        <v>2364</v>
      </c>
      <c r="DN829" s="144">
        <v>1593</v>
      </c>
    </row>
    <row r="830" spans="1:118" x14ac:dyDescent="0.25">
      <c r="A830" s="81" t="s">
        <v>948</v>
      </c>
      <c r="B830" s="81" t="s">
        <v>985</v>
      </c>
      <c r="C830" s="81">
        <v>12</v>
      </c>
      <c r="D830" s="81" t="s">
        <v>529</v>
      </c>
      <c r="E830" s="81" t="s">
        <v>1720</v>
      </c>
      <c r="F830" s="81">
        <v>1101</v>
      </c>
      <c r="H830" s="81" t="s">
        <v>816</v>
      </c>
      <c r="I830" s="81" t="s">
        <v>817</v>
      </c>
      <c r="J830" s="81">
        <v>4</v>
      </c>
      <c r="K830" s="81" t="s">
        <v>437</v>
      </c>
      <c r="L830" s="81" t="s">
        <v>1744</v>
      </c>
      <c r="M830" s="81">
        <v>1004</v>
      </c>
      <c r="O830" s="81" t="s">
        <v>753</v>
      </c>
      <c r="P830" s="81" t="s">
        <v>754</v>
      </c>
      <c r="Q830" s="81">
        <v>120</v>
      </c>
      <c r="R830" s="81" t="s">
        <v>1173</v>
      </c>
      <c r="S830" s="81" t="s">
        <v>1174</v>
      </c>
      <c r="T830" s="81">
        <v>0</v>
      </c>
      <c r="V830" s="81" t="s">
        <v>745</v>
      </c>
      <c r="W830" s="81" t="s">
        <v>746</v>
      </c>
      <c r="X830" s="81">
        <v>12</v>
      </c>
      <c r="Y830" s="81" t="s">
        <v>437</v>
      </c>
      <c r="Z830" s="81" t="s">
        <v>1181</v>
      </c>
      <c r="AA830" s="81">
        <v>1044</v>
      </c>
      <c r="AC830" s="81" t="s">
        <v>869</v>
      </c>
      <c r="AD830" s="81" t="s">
        <v>870</v>
      </c>
      <c r="AE830" s="81">
        <v>12</v>
      </c>
      <c r="AF830" s="81" t="s">
        <v>437</v>
      </c>
      <c r="AG830" s="81" t="s">
        <v>1181</v>
      </c>
      <c r="AH830" s="81">
        <v>1044</v>
      </c>
      <c r="AJ830" s="81" t="s">
        <v>826</v>
      </c>
      <c r="AK830" s="81" t="s">
        <v>827</v>
      </c>
      <c r="AL830" s="81">
        <v>4</v>
      </c>
      <c r="AM830" s="81" t="s">
        <v>529</v>
      </c>
      <c r="AN830" s="81" t="s">
        <v>1154</v>
      </c>
      <c r="AO830" s="81">
        <v>1439</v>
      </c>
      <c r="AQ830" s="81" t="s">
        <v>820</v>
      </c>
      <c r="AR830" s="81" t="s">
        <v>821</v>
      </c>
      <c r="AS830" s="81">
        <v>16</v>
      </c>
      <c r="AT830" s="81" t="s">
        <v>436</v>
      </c>
      <c r="AU830" s="81" t="s">
        <v>1164</v>
      </c>
      <c r="AV830" s="81">
        <v>1121</v>
      </c>
      <c r="AX830" s="81" t="s">
        <v>785</v>
      </c>
      <c r="AY830" s="81" t="s">
        <v>786</v>
      </c>
      <c r="AZ830" s="81">
        <v>12</v>
      </c>
      <c r="BA830" s="81" t="s">
        <v>529</v>
      </c>
      <c r="BB830" s="81" t="s">
        <v>1131</v>
      </c>
      <c r="BC830" s="81">
        <v>1509</v>
      </c>
      <c r="BE830" s="81" t="s">
        <v>878</v>
      </c>
      <c r="BF830" s="81" t="s">
        <v>879</v>
      </c>
      <c r="BG830" s="81">
        <v>6</v>
      </c>
      <c r="BH830" s="81" t="s">
        <v>529</v>
      </c>
      <c r="BI830" s="81" t="s">
        <v>1158</v>
      </c>
      <c r="BJ830" s="81">
        <v>1378</v>
      </c>
      <c r="BL830" s="81" t="s">
        <v>727</v>
      </c>
      <c r="BM830" s="81" t="s">
        <v>728</v>
      </c>
      <c r="BN830" s="81">
        <v>9</v>
      </c>
      <c r="BO830" s="81" t="s">
        <v>436</v>
      </c>
      <c r="BP830" s="81" t="s">
        <v>1148</v>
      </c>
      <c r="BQ830" s="81">
        <v>1091</v>
      </c>
      <c r="BS830" s="81" t="s">
        <v>727</v>
      </c>
      <c r="BT830" s="81" t="s">
        <v>728</v>
      </c>
      <c r="BU830" s="81">
        <v>30</v>
      </c>
      <c r="BV830" s="81" t="s">
        <v>529</v>
      </c>
      <c r="BW830" s="81" t="s">
        <v>1100</v>
      </c>
      <c r="BX830" s="81">
        <v>1027</v>
      </c>
      <c r="BZ830" s="81" t="s">
        <v>1008</v>
      </c>
      <c r="CA830" s="81" t="s">
        <v>1009</v>
      </c>
      <c r="CB830" s="81">
        <v>4</v>
      </c>
      <c r="CC830" s="81" t="s">
        <v>436</v>
      </c>
      <c r="CD830" s="81" t="s">
        <v>1114</v>
      </c>
      <c r="CE830" s="81">
        <v>1011</v>
      </c>
      <c r="CG830" s="81" t="s">
        <v>772</v>
      </c>
      <c r="CH830" s="81" t="s">
        <v>773</v>
      </c>
      <c r="CI830" s="81">
        <v>6</v>
      </c>
      <c r="CJ830" s="81" t="s">
        <v>436</v>
      </c>
      <c r="CK830" s="81" t="s">
        <v>2179</v>
      </c>
      <c r="CL830" s="81">
        <v>1442</v>
      </c>
      <c r="CN830" s="81" t="s">
        <v>810</v>
      </c>
      <c r="CO830" s="81" t="s">
        <v>811</v>
      </c>
      <c r="CP830" s="81">
        <v>6</v>
      </c>
      <c r="CQ830" s="81" t="s">
        <v>529</v>
      </c>
      <c r="CR830" s="81" t="s">
        <v>1129</v>
      </c>
      <c r="CS830" s="81">
        <v>1028</v>
      </c>
      <c r="CU830" s="136" t="s">
        <v>893</v>
      </c>
      <c r="CV830" s="136" t="s">
        <v>894</v>
      </c>
      <c r="CW830" s="137">
        <v>12</v>
      </c>
      <c r="CX830" s="136" t="s">
        <v>529</v>
      </c>
      <c r="CY830" s="136" t="s">
        <v>1750</v>
      </c>
      <c r="CZ830" s="138">
        <v>1501</v>
      </c>
      <c r="DB830" s="136" t="s">
        <v>737</v>
      </c>
      <c r="DC830" s="136" t="s">
        <v>738</v>
      </c>
      <c r="DD830" s="137">
        <v>4</v>
      </c>
      <c r="DE830" s="136" t="s">
        <v>529</v>
      </c>
      <c r="DF830" s="136" t="s">
        <v>1139</v>
      </c>
      <c r="DG830" s="144">
        <v>1027</v>
      </c>
      <c r="DI830" s="136" t="s">
        <v>2375</v>
      </c>
      <c r="DJ830" s="136" t="s">
        <v>2374</v>
      </c>
      <c r="DK830" s="137">
        <v>2</v>
      </c>
      <c r="DL830" s="136" t="s">
        <v>529</v>
      </c>
      <c r="DM830" s="136" t="s">
        <v>1807</v>
      </c>
      <c r="DN830" s="144">
        <v>1510</v>
      </c>
    </row>
    <row r="831" spans="1:118" x14ac:dyDescent="0.25">
      <c r="A831" s="81" t="s">
        <v>864</v>
      </c>
      <c r="B831" s="81" t="s">
        <v>865</v>
      </c>
      <c r="C831" s="81">
        <v>12</v>
      </c>
      <c r="D831" s="81" t="s">
        <v>529</v>
      </c>
      <c r="E831" s="81" t="s">
        <v>1720</v>
      </c>
      <c r="F831" s="81">
        <v>1101</v>
      </c>
      <c r="H831" s="81" t="s">
        <v>873</v>
      </c>
      <c r="I831" s="81" t="s">
        <v>874</v>
      </c>
      <c r="J831" s="81">
        <v>4</v>
      </c>
      <c r="K831" s="81" t="s">
        <v>437</v>
      </c>
      <c r="L831" s="81" t="s">
        <v>1744</v>
      </c>
      <c r="M831" s="81">
        <v>1004</v>
      </c>
      <c r="O831" s="81" t="s">
        <v>792</v>
      </c>
      <c r="P831" s="81" t="s">
        <v>793</v>
      </c>
      <c r="Q831" s="81">
        <v>24</v>
      </c>
      <c r="R831" s="81" t="s">
        <v>1173</v>
      </c>
      <c r="S831" s="81" t="s">
        <v>1174</v>
      </c>
      <c r="T831" s="81">
        <v>0</v>
      </c>
      <c r="V831" s="81" t="s">
        <v>847</v>
      </c>
      <c r="W831" s="81" t="s">
        <v>848</v>
      </c>
      <c r="X831" s="81">
        <v>24</v>
      </c>
      <c r="Y831" s="81" t="s">
        <v>437</v>
      </c>
      <c r="Z831" s="81" t="s">
        <v>1181</v>
      </c>
      <c r="AA831" s="81">
        <v>1044</v>
      </c>
      <c r="AC831" s="81" t="s">
        <v>869</v>
      </c>
      <c r="AD831" s="81" t="s">
        <v>870</v>
      </c>
      <c r="AE831" s="81">
        <v>12</v>
      </c>
      <c r="AF831" s="81" t="s">
        <v>437</v>
      </c>
      <c r="AG831" s="81" t="s">
        <v>1155</v>
      </c>
      <c r="AH831" s="81">
        <v>1506</v>
      </c>
      <c r="AJ831" s="81" t="s">
        <v>757</v>
      </c>
      <c r="AK831" s="81" t="s">
        <v>758</v>
      </c>
      <c r="AL831" s="81">
        <v>12</v>
      </c>
      <c r="AM831" s="81" t="s">
        <v>529</v>
      </c>
      <c r="AN831" s="81" t="s">
        <v>1128</v>
      </c>
      <c r="AO831" s="81">
        <v>1031</v>
      </c>
      <c r="AQ831" s="81" t="s">
        <v>816</v>
      </c>
      <c r="AR831" s="81" t="s">
        <v>817</v>
      </c>
      <c r="AS831" s="81">
        <v>6</v>
      </c>
      <c r="AT831" s="81" t="s">
        <v>436</v>
      </c>
      <c r="AU831" s="81" t="s">
        <v>1164</v>
      </c>
      <c r="AV831" s="81">
        <v>1121</v>
      </c>
      <c r="AX831" s="81" t="s">
        <v>785</v>
      </c>
      <c r="AY831" s="81" t="s">
        <v>786</v>
      </c>
      <c r="AZ831" s="81">
        <v>12</v>
      </c>
      <c r="BA831" s="81" t="s">
        <v>529</v>
      </c>
      <c r="BB831" s="81" t="s">
        <v>1756</v>
      </c>
      <c r="BC831" s="81">
        <v>1037</v>
      </c>
      <c r="BE831" s="81" t="s">
        <v>816</v>
      </c>
      <c r="BF831" s="81" t="s">
        <v>817</v>
      </c>
      <c r="BG831" s="81">
        <v>6</v>
      </c>
      <c r="BH831" s="81" t="s">
        <v>529</v>
      </c>
      <c r="BI831" s="81" t="s">
        <v>1158</v>
      </c>
      <c r="BJ831" s="81">
        <v>1378</v>
      </c>
      <c r="BL831" s="81" t="s">
        <v>906</v>
      </c>
      <c r="BM831" s="81" t="s">
        <v>907</v>
      </c>
      <c r="BN831" s="81">
        <v>14</v>
      </c>
      <c r="BO831" s="81" t="s">
        <v>436</v>
      </c>
      <c r="BP831" s="81" t="s">
        <v>1148</v>
      </c>
      <c r="BQ831" s="81">
        <v>1091</v>
      </c>
      <c r="BS831" s="81" t="s">
        <v>729</v>
      </c>
      <c r="BT831" s="81" t="s">
        <v>730</v>
      </c>
      <c r="BU831" s="81">
        <v>20</v>
      </c>
      <c r="BV831" s="81" t="s">
        <v>529</v>
      </c>
      <c r="BW831" s="81" t="s">
        <v>1139</v>
      </c>
      <c r="BX831" s="81">
        <v>1027</v>
      </c>
      <c r="BZ831" s="81" t="s">
        <v>916</v>
      </c>
      <c r="CA831" s="81" t="s">
        <v>917</v>
      </c>
      <c r="CB831" s="81">
        <v>2</v>
      </c>
      <c r="CC831" s="81" t="s">
        <v>436</v>
      </c>
      <c r="CD831" s="81" t="s">
        <v>1114</v>
      </c>
      <c r="CE831" s="81">
        <v>1011</v>
      </c>
      <c r="CG831" s="81" t="s">
        <v>755</v>
      </c>
      <c r="CH831" s="81" t="s">
        <v>756</v>
      </c>
      <c r="CI831" s="81">
        <v>12</v>
      </c>
      <c r="CJ831" s="81" t="s">
        <v>436</v>
      </c>
      <c r="CK831" s="81" t="s">
        <v>2326</v>
      </c>
      <c r="CL831" s="81">
        <v>1169</v>
      </c>
      <c r="CN831" s="81" t="s">
        <v>765</v>
      </c>
      <c r="CO831" s="81" t="s">
        <v>766</v>
      </c>
      <c r="CP831" s="81">
        <v>6</v>
      </c>
      <c r="CQ831" s="81" t="s">
        <v>529</v>
      </c>
      <c r="CR831" s="81" t="s">
        <v>2314</v>
      </c>
      <c r="CS831" s="81">
        <v>1031</v>
      </c>
      <c r="CU831" s="136" t="s">
        <v>860</v>
      </c>
      <c r="CV831" s="136" t="s">
        <v>861</v>
      </c>
      <c r="CW831" s="137">
        <v>4</v>
      </c>
      <c r="CX831" s="136" t="s">
        <v>436</v>
      </c>
      <c r="CY831" s="136" t="s">
        <v>2068</v>
      </c>
      <c r="CZ831" s="138">
        <v>1558</v>
      </c>
      <c r="DB831" s="136" t="s">
        <v>737</v>
      </c>
      <c r="DC831" s="136" t="s">
        <v>738</v>
      </c>
      <c r="DD831" s="137">
        <v>2</v>
      </c>
      <c r="DE831" s="136" t="s">
        <v>436</v>
      </c>
      <c r="DF831" s="136" t="s">
        <v>1105</v>
      </c>
      <c r="DG831" s="144">
        <v>1186</v>
      </c>
      <c r="DI831" s="136" t="s">
        <v>2375</v>
      </c>
      <c r="DJ831" s="136" t="s">
        <v>2374</v>
      </c>
      <c r="DK831" s="137">
        <v>4</v>
      </c>
      <c r="DL831" s="136" t="s">
        <v>529</v>
      </c>
      <c r="DM831" s="136" t="s">
        <v>1100</v>
      </c>
      <c r="DN831" s="144">
        <v>1027</v>
      </c>
    </row>
    <row r="832" spans="1:118" x14ac:dyDescent="0.25">
      <c r="A832" s="81" t="s">
        <v>737</v>
      </c>
      <c r="B832" s="81" t="s">
        <v>738</v>
      </c>
      <c r="C832" s="81">
        <v>4</v>
      </c>
      <c r="D832" s="81" t="s">
        <v>529</v>
      </c>
      <c r="E832" s="81" t="s">
        <v>1720</v>
      </c>
      <c r="F832" s="81">
        <v>1101</v>
      </c>
      <c r="H832" s="81" t="s">
        <v>867</v>
      </c>
      <c r="I832" s="81" t="s">
        <v>868</v>
      </c>
      <c r="J832" s="81">
        <v>4</v>
      </c>
      <c r="K832" s="81" t="s">
        <v>437</v>
      </c>
      <c r="L832" s="81" t="s">
        <v>1744</v>
      </c>
      <c r="M832" s="81">
        <v>1004</v>
      </c>
      <c r="O832" s="81" t="s">
        <v>1673</v>
      </c>
      <c r="P832" s="81" t="s">
        <v>1548</v>
      </c>
      <c r="Q832" s="81">
        <v>24</v>
      </c>
      <c r="R832" s="81" t="s">
        <v>1173</v>
      </c>
      <c r="S832" s="81" t="s">
        <v>1174</v>
      </c>
      <c r="T832" s="81">
        <v>0</v>
      </c>
      <c r="V832" s="81" t="s">
        <v>836</v>
      </c>
      <c r="W832" s="81" t="s">
        <v>837</v>
      </c>
      <c r="X832" s="81">
        <v>4</v>
      </c>
      <c r="Y832" s="81" t="s">
        <v>437</v>
      </c>
      <c r="Z832" s="81" t="s">
        <v>1181</v>
      </c>
      <c r="AA832" s="81">
        <v>1044</v>
      </c>
      <c r="AC832" s="81" t="s">
        <v>869</v>
      </c>
      <c r="AD832" s="81" t="s">
        <v>870</v>
      </c>
      <c r="AE832" s="81">
        <v>12</v>
      </c>
      <c r="AF832" s="81" t="s">
        <v>529</v>
      </c>
      <c r="AG832" s="81" t="s">
        <v>1149</v>
      </c>
      <c r="AH832" s="81">
        <v>1172</v>
      </c>
      <c r="AJ832" s="81" t="s">
        <v>2227</v>
      </c>
      <c r="AK832" s="81" t="s">
        <v>882</v>
      </c>
      <c r="AL832" s="81">
        <v>6</v>
      </c>
      <c r="AM832" s="81" t="s">
        <v>529</v>
      </c>
      <c r="AN832" s="81" t="s">
        <v>1128</v>
      </c>
      <c r="AO832" s="81">
        <v>1031</v>
      </c>
      <c r="AQ832" s="81" t="s">
        <v>830</v>
      </c>
      <c r="AR832" s="81" t="s">
        <v>831</v>
      </c>
      <c r="AS832" s="81">
        <v>4</v>
      </c>
      <c r="AT832" s="81" t="s">
        <v>436</v>
      </c>
      <c r="AU832" s="81" t="s">
        <v>1164</v>
      </c>
      <c r="AV832" s="81">
        <v>1121</v>
      </c>
      <c r="AX832" s="81" t="s">
        <v>785</v>
      </c>
      <c r="AY832" s="81" t="s">
        <v>786</v>
      </c>
      <c r="AZ832" s="81">
        <v>96</v>
      </c>
      <c r="BA832" s="81" t="s">
        <v>1173</v>
      </c>
      <c r="BB832" s="81" t="s">
        <v>1174</v>
      </c>
      <c r="BC832" s="81">
        <v>0</v>
      </c>
      <c r="BE832" s="81" t="s">
        <v>2319</v>
      </c>
      <c r="BF832" s="81" t="s">
        <v>844</v>
      </c>
      <c r="BG832" s="81">
        <v>2</v>
      </c>
      <c r="BH832" s="81" t="s">
        <v>529</v>
      </c>
      <c r="BI832" s="81" t="s">
        <v>1158</v>
      </c>
      <c r="BJ832" s="81">
        <v>1378</v>
      </c>
      <c r="BL832" s="81" t="s">
        <v>854</v>
      </c>
      <c r="BM832" s="81" t="s">
        <v>855</v>
      </c>
      <c r="BN832" s="81">
        <v>18</v>
      </c>
      <c r="BO832" s="81" t="s">
        <v>436</v>
      </c>
      <c r="BP832" s="81" t="s">
        <v>1148</v>
      </c>
      <c r="BQ832" s="81">
        <v>1091</v>
      </c>
      <c r="BS832" s="81" t="s">
        <v>729</v>
      </c>
      <c r="BT832" s="81" t="s">
        <v>730</v>
      </c>
      <c r="BU832" s="81">
        <v>60</v>
      </c>
      <c r="BV832" s="81" t="s">
        <v>529</v>
      </c>
      <c r="BW832" s="81" t="s">
        <v>1100</v>
      </c>
      <c r="BX832" s="81">
        <v>1027</v>
      </c>
      <c r="BZ832" s="81" t="s">
        <v>772</v>
      </c>
      <c r="CA832" s="81" t="s">
        <v>773</v>
      </c>
      <c r="CB832" s="81">
        <v>4</v>
      </c>
      <c r="CC832" s="81" t="s">
        <v>436</v>
      </c>
      <c r="CD832" s="81" t="s">
        <v>1114</v>
      </c>
      <c r="CE832" s="81">
        <v>1011</v>
      </c>
      <c r="CG832" s="81" t="s">
        <v>757</v>
      </c>
      <c r="CH832" s="81" t="s">
        <v>758</v>
      </c>
      <c r="CI832" s="81">
        <v>12</v>
      </c>
      <c r="CJ832" s="81" t="s">
        <v>436</v>
      </c>
      <c r="CK832" s="81" t="s">
        <v>2326</v>
      </c>
      <c r="CL832" s="81">
        <v>1169</v>
      </c>
      <c r="CN832" s="81" t="s">
        <v>727</v>
      </c>
      <c r="CO832" s="81" t="s">
        <v>728</v>
      </c>
      <c r="CP832" s="81">
        <v>4</v>
      </c>
      <c r="CQ832" s="81" t="s">
        <v>529</v>
      </c>
      <c r="CR832" s="81" t="s">
        <v>1129</v>
      </c>
      <c r="CS832" s="81">
        <v>1028</v>
      </c>
      <c r="CU832" s="136" t="s">
        <v>860</v>
      </c>
      <c r="CV832" s="136" t="s">
        <v>861</v>
      </c>
      <c r="CW832" s="137">
        <v>4</v>
      </c>
      <c r="CX832" s="136" t="s">
        <v>529</v>
      </c>
      <c r="CY832" s="136" t="s">
        <v>1750</v>
      </c>
      <c r="CZ832" s="138">
        <v>1501</v>
      </c>
      <c r="DB832" s="136" t="s">
        <v>737</v>
      </c>
      <c r="DC832" s="136" t="s">
        <v>738</v>
      </c>
      <c r="DD832" s="137">
        <v>2</v>
      </c>
      <c r="DE832" s="136" t="s">
        <v>436</v>
      </c>
      <c r="DF832" s="136" t="s">
        <v>1159</v>
      </c>
      <c r="DG832" s="144">
        <v>1513</v>
      </c>
      <c r="DI832" s="136" t="s">
        <v>2375</v>
      </c>
      <c r="DJ832" s="136" t="s">
        <v>2374</v>
      </c>
      <c r="DK832" s="137">
        <v>2</v>
      </c>
      <c r="DL832" s="136" t="s">
        <v>436</v>
      </c>
      <c r="DM832" s="136" t="s">
        <v>2173</v>
      </c>
      <c r="DN832" s="144">
        <v>1240</v>
      </c>
    </row>
    <row r="833" spans="1:118" x14ac:dyDescent="0.25">
      <c r="A833" s="81" t="s">
        <v>733</v>
      </c>
      <c r="B833" s="81" t="s">
        <v>734</v>
      </c>
      <c r="C833" s="81">
        <v>6</v>
      </c>
      <c r="D833" s="81" t="s">
        <v>529</v>
      </c>
      <c r="E833" s="81" t="s">
        <v>1720</v>
      </c>
      <c r="F833" s="81">
        <v>1101</v>
      </c>
      <c r="H833" s="81" t="s">
        <v>906</v>
      </c>
      <c r="I833" s="81" t="s">
        <v>907</v>
      </c>
      <c r="J833" s="81">
        <v>4</v>
      </c>
      <c r="K833" s="81" t="s">
        <v>437</v>
      </c>
      <c r="L833" s="81" t="s">
        <v>1744</v>
      </c>
      <c r="M833" s="81">
        <v>1004</v>
      </c>
      <c r="O833" s="81" t="s">
        <v>790</v>
      </c>
      <c r="P833" s="81" t="s">
        <v>791</v>
      </c>
      <c r="Q833" s="81">
        <v>24</v>
      </c>
      <c r="R833" s="81" t="s">
        <v>1173</v>
      </c>
      <c r="S833" s="81" t="s">
        <v>1174</v>
      </c>
      <c r="T833" s="81">
        <v>0</v>
      </c>
      <c r="V833" s="81" t="s">
        <v>834</v>
      </c>
      <c r="W833" s="81" t="s">
        <v>835</v>
      </c>
      <c r="X833" s="81">
        <v>4</v>
      </c>
      <c r="Y833" s="81" t="s">
        <v>437</v>
      </c>
      <c r="Z833" s="81" t="s">
        <v>1181</v>
      </c>
      <c r="AA833" s="81">
        <v>1044</v>
      </c>
      <c r="AC833" s="81" t="s">
        <v>869</v>
      </c>
      <c r="AD833" s="81" t="s">
        <v>870</v>
      </c>
      <c r="AE833" s="81">
        <v>12</v>
      </c>
      <c r="AF833" s="81" t="s">
        <v>529</v>
      </c>
      <c r="AG833" s="81" t="s">
        <v>1118</v>
      </c>
      <c r="AH833" s="81">
        <v>1063</v>
      </c>
      <c r="AJ833" s="81" t="s">
        <v>2230</v>
      </c>
      <c r="AK833" s="81" t="s">
        <v>866</v>
      </c>
      <c r="AL833" s="81">
        <v>6</v>
      </c>
      <c r="AM833" s="81" t="s">
        <v>529</v>
      </c>
      <c r="AN833" s="81" t="s">
        <v>1128</v>
      </c>
      <c r="AO833" s="81">
        <v>1031</v>
      </c>
      <c r="AQ833" s="81" t="s">
        <v>849</v>
      </c>
      <c r="AR833" s="81" t="s">
        <v>850</v>
      </c>
      <c r="AS833" s="81">
        <v>4</v>
      </c>
      <c r="AT833" s="81" t="s">
        <v>436</v>
      </c>
      <c r="AU833" s="81" t="s">
        <v>1164</v>
      </c>
      <c r="AV833" s="81">
        <v>1121</v>
      </c>
      <c r="AX833" s="81" t="s">
        <v>824</v>
      </c>
      <c r="AY833" s="81" t="s">
        <v>825</v>
      </c>
      <c r="AZ833" s="81">
        <v>24</v>
      </c>
      <c r="BA833" s="81" t="s">
        <v>436</v>
      </c>
      <c r="BB833" s="81" t="s">
        <v>2068</v>
      </c>
      <c r="BC833" s="81">
        <v>1558</v>
      </c>
      <c r="BE833" s="81" t="s">
        <v>948</v>
      </c>
      <c r="BF833" s="81" t="s">
        <v>949</v>
      </c>
      <c r="BG833" s="81">
        <v>4</v>
      </c>
      <c r="BH833" s="81" t="s">
        <v>436</v>
      </c>
      <c r="BI833" s="81" t="s">
        <v>1122</v>
      </c>
      <c r="BJ833" s="81">
        <v>1213</v>
      </c>
      <c r="BL833" s="81" t="s">
        <v>2319</v>
      </c>
      <c r="BM833" s="81" t="s">
        <v>844</v>
      </c>
      <c r="BN833" s="81">
        <v>14</v>
      </c>
      <c r="BO833" s="81" t="s">
        <v>436</v>
      </c>
      <c r="BP833" s="81" t="s">
        <v>1148</v>
      </c>
      <c r="BQ833" s="81">
        <v>1091</v>
      </c>
      <c r="BS833" s="81" t="s">
        <v>895</v>
      </c>
      <c r="BT833" s="81" t="s">
        <v>896</v>
      </c>
      <c r="BU833" s="81">
        <v>12</v>
      </c>
      <c r="BV833" s="81" t="s">
        <v>436</v>
      </c>
      <c r="BW833" s="81" t="s">
        <v>1840</v>
      </c>
      <c r="BX833" s="81">
        <v>1179</v>
      </c>
      <c r="BZ833" s="81" t="s">
        <v>830</v>
      </c>
      <c r="CA833" s="81" t="s">
        <v>831</v>
      </c>
      <c r="CB833" s="81">
        <v>4</v>
      </c>
      <c r="CC833" s="81" t="s">
        <v>436</v>
      </c>
      <c r="CD833" s="81" t="s">
        <v>1114</v>
      </c>
      <c r="CE833" s="81">
        <v>1011</v>
      </c>
      <c r="CG833" s="81" t="s">
        <v>897</v>
      </c>
      <c r="CH833" s="81" t="s">
        <v>898</v>
      </c>
      <c r="CI833" s="81">
        <v>4</v>
      </c>
      <c r="CJ833" s="81" t="s">
        <v>436</v>
      </c>
      <c r="CK833" s="81" t="s">
        <v>2326</v>
      </c>
      <c r="CL833" s="81">
        <v>1169</v>
      </c>
      <c r="CN833" s="81" t="s">
        <v>727</v>
      </c>
      <c r="CO833" s="81" t="s">
        <v>728</v>
      </c>
      <c r="CP833" s="81">
        <v>4</v>
      </c>
      <c r="CQ833" s="81" t="s">
        <v>436</v>
      </c>
      <c r="CR833" s="81" t="s">
        <v>2059</v>
      </c>
      <c r="CS833" s="81">
        <v>1551</v>
      </c>
      <c r="CU833" s="136" t="s">
        <v>768</v>
      </c>
      <c r="CV833" s="136" t="s">
        <v>769</v>
      </c>
      <c r="CW833" s="137">
        <v>4</v>
      </c>
      <c r="CX833" s="136" t="s">
        <v>436</v>
      </c>
      <c r="CY833" s="136" t="s">
        <v>2068</v>
      </c>
      <c r="CZ833" s="138">
        <v>1558</v>
      </c>
      <c r="DB833" s="136" t="s">
        <v>737</v>
      </c>
      <c r="DC833" s="136" t="s">
        <v>738</v>
      </c>
      <c r="DD833" s="137">
        <v>4</v>
      </c>
      <c r="DE833" s="136" t="s">
        <v>529</v>
      </c>
      <c r="DF833" s="136" t="s">
        <v>1169</v>
      </c>
      <c r="DG833" s="144">
        <v>1440</v>
      </c>
      <c r="DI833" s="136" t="s">
        <v>2375</v>
      </c>
      <c r="DJ833" s="136" t="s">
        <v>2374</v>
      </c>
      <c r="DK833" s="137">
        <v>4</v>
      </c>
      <c r="DL833" s="136" t="s">
        <v>436</v>
      </c>
      <c r="DM833" s="136" t="s">
        <v>2407</v>
      </c>
      <c r="DN833" s="144">
        <v>1117</v>
      </c>
    </row>
    <row r="834" spans="1:118" x14ac:dyDescent="0.25">
      <c r="A834" s="81" t="s">
        <v>969</v>
      </c>
      <c r="B834" s="81" t="s">
        <v>970</v>
      </c>
      <c r="C834" s="81">
        <v>36</v>
      </c>
      <c r="D834" s="81" t="s">
        <v>529</v>
      </c>
      <c r="E834" s="81" t="s">
        <v>1720</v>
      </c>
      <c r="F834" s="81">
        <v>1101</v>
      </c>
      <c r="H834" s="81" t="s">
        <v>727</v>
      </c>
      <c r="I834" s="81" t="s">
        <v>728</v>
      </c>
      <c r="J834" s="81">
        <v>4</v>
      </c>
      <c r="K834" s="81" t="s">
        <v>437</v>
      </c>
      <c r="L834" s="81" t="s">
        <v>1744</v>
      </c>
      <c r="M834" s="81">
        <v>1004</v>
      </c>
      <c r="O834" s="81" t="s">
        <v>812</v>
      </c>
      <c r="P834" s="81" t="s">
        <v>813</v>
      </c>
      <c r="Q834" s="81">
        <v>48</v>
      </c>
      <c r="R834" s="81" t="s">
        <v>1173</v>
      </c>
      <c r="S834" s="81" t="s">
        <v>1174</v>
      </c>
      <c r="T834" s="81">
        <v>0</v>
      </c>
      <c r="V834" s="81" t="s">
        <v>842</v>
      </c>
      <c r="W834" s="81" t="s">
        <v>843</v>
      </c>
      <c r="X834" s="81">
        <v>4</v>
      </c>
      <c r="Y834" s="81" t="s">
        <v>437</v>
      </c>
      <c r="Z834" s="81" t="s">
        <v>1181</v>
      </c>
      <c r="AA834" s="81">
        <v>1044</v>
      </c>
      <c r="AC834" s="81" t="s">
        <v>770</v>
      </c>
      <c r="AD834" s="81" t="s">
        <v>771</v>
      </c>
      <c r="AE834" s="81">
        <v>4</v>
      </c>
      <c r="AF834" s="81" t="s">
        <v>436</v>
      </c>
      <c r="AG834" s="81" t="s">
        <v>1119</v>
      </c>
      <c r="AH834" s="81">
        <v>1127</v>
      </c>
      <c r="AJ834" s="81" t="s">
        <v>867</v>
      </c>
      <c r="AK834" s="81" t="s">
        <v>868</v>
      </c>
      <c r="AL834" s="81">
        <v>4</v>
      </c>
      <c r="AM834" s="81" t="s">
        <v>529</v>
      </c>
      <c r="AN834" s="81" t="s">
        <v>1128</v>
      </c>
      <c r="AO834" s="81">
        <v>1031</v>
      </c>
      <c r="AQ834" s="81" t="s">
        <v>733</v>
      </c>
      <c r="AR834" s="81" t="s">
        <v>734</v>
      </c>
      <c r="AS834" s="81">
        <v>16</v>
      </c>
      <c r="AT834" s="81" t="s">
        <v>436</v>
      </c>
      <c r="AU834" s="81" t="s">
        <v>1164</v>
      </c>
      <c r="AV834" s="81">
        <v>1121</v>
      </c>
      <c r="AX834" s="81" t="s">
        <v>824</v>
      </c>
      <c r="AY834" s="81" t="s">
        <v>825</v>
      </c>
      <c r="AZ834" s="81">
        <v>12</v>
      </c>
      <c r="BA834" s="81" t="s">
        <v>529</v>
      </c>
      <c r="BB834" s="81" t="s">
        <v>1169</v>
      </c>
      <c r="BC834" s="81">
        <v>1440</v>
      </c>
      <c r="BE834" s="81" t="s">
        <v>895</v>
      </c>
      <c r="BF834" s="81" t="s">
        <v>896</v>
      </c>
      <c r="BG834" s="81">
        <v>12</v>
      </c>
      <c r="BH834" s="81" t="s">
        <v>436</v>
      </c>
      <c r="BI834" s="81" t="s">
        <v>1122</v>
      </c>
      <c r="BJ834" s="81">
        <v>1213</v>
      </c>
      <c r="BL834" s="81" t="s">
        <v>737</v>
      </c>
      <c r="BM834" s="81" t="s">
        <v>738</v>
      </c>
      <c r="BN834" s="81">
        <v>4</v>
      </c>
      <c r="BO834" s="81" t="s">
        <v>436</v>
      </c>
      <c r="BP834" s="81" t="s">
        <v>1148</v>
      </c>
      <c r="BQ834" s="81">
        <v>1091</v>
      </c>
      <c r="BS834" s="81" t="s">
        <v>2230</v>
      </c>
      <c r="BT834" s="81" t="s">
        <v>866</v>
      </c>
      <c r="BU834" s="81">
        <v>6</v>
      </c>
      <c r="BV834" s="81" t="s">
        <v>529</v>
      </c>
      <c r="BW834" s="81" t="s">
        <v>1160</v>
      </c>
      <c r="BX834" s="81">
        <v>1027</v>
      </c>
      <c r="BZ834" s="81" t="s">
        <v>832</v>
      </c>
      <c r="CA834" s="81" t="s">
        <v>833</v>
      </c>
      <c r="CB834" s="81">
        <v>2</v>
      </c>
      <c r="CC834" s="81" t="s">
        <v>436</v>
      </c>
      <c r="CD834" s="81" t="s">
        <v>1114</v>
      </c>
      <c r="CE834" s="81">
        <v>1011</v>
      </c>
      <c r="CG834" s="81" t="s">
        <v>873</v>
      </c>
      <c r="CH834" s="81" t="s">
        <v>874</v>
      </c>
      <c r="CI834" s="81">
        <v>4</v>
      </c>
      <c r="CJ834" s="81" t="s">
        <v>436</v>
      </c>
      <c r="CK834" s="81" t="s">
        <v>2326</v>
      </c>
      <c r="CL834" s="81">
        <v>1169</v>
      </c>
      <c r="CN834" s="81" t="s">
        <v>733</v>
      </c>
      <c r="CO834" s="81" t="s">
        <v>734</v>
      </c>
      <c r="CP834" s="81">
        <v>8</v>
      </c>
      <c r="CQ834" s="81" t="s">
        <v>436</v>
      </c>
      <c r="CR834" s="81" t="s">
        <v>559</v>
      </c>
      <c r="CS834" s="81">
        <v>1529</v>
      </c>
      <c r="CU834" s="136" t="s">
        <v>768</v>
      </c>
      <c r="CV834" s="136" t="s">
        <v>769</v>
      </c>
      <c r="CW834" s="137">
        <v>4</v>
      </c>
      <c r="CX834" s="136" t="s">
        <v>529</v>
      </c>
      <c r="CY834" s="136" t="s">
        <v>1750</v>
      </c>
      <c r="CZ834" s="138">
        <v>1501</v>
      </c>
      <c r="DB834" s="136" t="s">
        <v>737</v>
      </c>
      <c r="DC834" s="136" t="s">
        <v>738</v>
      </c>
      <c r="DD834" s="137">
        <v>2</v>
      </c>
      <c r="DE834" s="136" t="s">
        <v>436</v>
      </c>
      <c r="DF834" s="136" t="s">
        <v>2220</v>
      </c>
      <c r="DG834" s="144">
        <v>1570</v>
      </c>
      <c r="DI834" s="136" t="s">
        <v>2375</v>
      </c>
      <c r="DJ834" s="136" t="s">
        <v>2374</v>
      </c>
      <c r="DK834" s="137">
        <v>4</v>
      </c>
      <c r="DL834" s="136" t="s">
        <v>529</v>
      </c>
      <c r="DM834" s="136" t="s">
        <v>1871</v>
      </c>
      <c r="DN834" s="144">
        <v>1001</v>
      </c>
    </row>
    <row r="835" spans="1:118" x14ac:dyDescent="0.25">
      <c r="A835" s="81" t="s">
        <v>960</v>
      </c>
      <c r="B835" s="81" t="s">
        <v>961</v>
      </c>
      <c r="C835" s="81">
        <v>36</v>
      </c>
      <c r="D835" s="81" t="s">
        <v>529</v>
      </c>
      <c r="E835" s="81" t="s">
        <v>1720</v>
      </c>
      <c r="F835" s="81">
        <v>1101</v>
      </c>
      <c r="H835" s="81" t="s">
        <v>895</v>
      </c>
      <c r="I835" s="81" t="s">
        <v>896</v>
      </c>
      <c r="J835" s="81">
        <v>12</v>
      </c>
      <c r="K835" s="81" t="s">
        <v>529</v>
      </c>
      <c r="L835" s="81" t="s">
        <v>1238</v>
      </c>
      <c r="M835" s="81">
        <v>1399</v>
      </c>
      <c r="O835" s="81" t="s">
        <v>930</v>
      </c>
      <c r="P835" s="81" t="s">
        <v>931</v>
      </c>
      <c r="Q835" s="81">
        <v>48</v>
      </c>
      <c r="R835" s="81" t="s">
        <v>1173</v>
      </c>
      <c r="S835" s="81" t="s">
        <v>1174</v>
      </c>
      <c r="T835" s="81">
        <v>0</v>
      </c>
      <c r="V835" s="81" t="s">
        <v>954</v>
      </c>
      <c r="W835" s="81" t="s">
        <v>955</v>
      </c>
      <c r="X835" s="81">
        <v>12</v>
      </c>
      <c r="Y835" s="81" t="s">
        <v>437</v>
      </c>
      <c r="Z835" s="81" t="s">
        <v>1181</v>
      </c>
      <c r="AA835" s="81">
        <v>1044</v>
      </c>
      <c r="AC835" s="81" t="s">
        <v>1022</v>
      </c>
      <c r="AD835" s="81" t="s">
        <v>1023</v>
      </c>
      <c r="AE835" s="81">
        <v>2</v>
      </c>
      <c r="AF835" s="81" t="s">
        <v>436</v>
      </c>
      <c r="AG835" s="81" t="s">
        <v>1748</v>
      </c>
      <c r="AH835" s="81">
        <v>1524</v>
      </c>
      <c r="AJ835" s="81" t="s">
        <v>2269</v>
      </c>
      <c r="AK835" s="81" t="s">
        <v>767</v>
      </c>
      <c r="AL835" s="81">
        <v>4</v>
      </c>
      <c r="AM835" s="81" t="s">
        <v>529</v>
      </c>
      <c r="AN835" s="81" t="s">
        <v>1128</v>
      </c>
      <c r="AO835" s="81">
        <v>1031</v>
      </c>
      <c r="AQ835" s="81" t="s">
        <v>852</v>
      </c>
      <c r="AR835" s="81" t="s">
        <v>853</v>
      </c>
      <c r="AS835" s="81">
        <v>12</v>
      </c>
      <c r="AT835" s="81" t="s">
        <v>436</v>
      </c>
      <c r="AU835" s="81" t="s">
        <v>1164</v>
      </c>
      <c r="AV835" s="81">
        <v>1121</v>
      </c>
      <c r="AX835" s="81" t="s">
        <v>824</v>
      </c>
      <c r="AY835" s="81" t="s">
        <v>825</v>
      </c>
      <c r="AZ835" s="81">
        <v>12</v>
      </c>
      <c r="BA835" s="81" t="s">
        <v>529</v>
      </c>
      <c r="BB835" s="81" t="s">
        <v>1132</v>
      </c>
      <c r="BC835" s="81">
        <v>1081</v>
      </c>
      <c r="BE835" s="81" t="s">
        <v>1022</v>
      </c>
      <c r="BF835" s="81" t="s">
        <v>1023</v>
      </c>
      <c r="BG835" s="81">
        <v>2</v>
      </c>
      <c r="BH835" s="81" t="s">
        <v>436</v>
      </c>
      <c r="BI835" s="81" t="s">
        <v>1122</v>
      </c>
      <c r="BJ835" s="81">
        <v>1213</v>
      </c>
      <c r="BL835" s="81" t="s">
        <v>729</v>
      </c>
      <c r="BM835" s="81" t="s">
        <v>730</v>
      </c>
      <c r="BN835" s="81">
        <v>13</v>
      </c>
      <c r="BO835" s="81" t="s">
        <v>436</v>
      </c>
      <c r="BP835" s="81" t="s">
        <v>1148</v>
      </c>
      <c r="BQ835" s="81">
        <v>1091</v>
      </c>
      <c r="BS835" s="81" t="s">
        <v>847</v>
      </c>
      <c r="BT835" s="81" t="s">
        <v>848</v>
      </c>
      <c r="BU835" s="81">
        <v>6</v>
      </c>
      <c r="BV835" s="81" t="s">
        <v>529</v>
      </c>
      <c r="BW835" s="81" t="s">
        <v>1160</v>
      </c>
      <c r="BX835" s="81">
        <v>1027</v>
      </c>
      <c r="BZ835" s="81" t="s">
        <v>729</v>
      </c>
      <c r="CA835" s="81" t="s">
        <v>730</v>
      </c>
      <c r="CB835" s="81">
        <v>2</v>
      </c>
      <c r="CC835" s="81" t="s">
        <v>436</v>
      </c>
      <c r="CD835" s="81" t="s">
        <v>1114</v>
      </c>
      <c r="CE835" s="81">
        <v>1011</v>
      </c>
      <c r="CG835" s="81" t="s">
        <v>770</v>
      </c>
      <c r="CH835" s="81" t="s">
        <v>771</v>
      </c>
      <c r="CI835" s="81">
        <v>4</v>
      </c>
      <c r="CJ835" s="81" t="s">
        <v>436</v>
      </c>
      <c r="CK835" s="81" t="s">
        <v>2326</v>
      </c>
      <c r="CL835" s="81">
        <v>1169</v>
      </c>
      <c r="CN835" s="81" t="s">
        <v>932</v>
      </c>
      <c r="CO835" s="81" t="s">
        <v>933</v>
      </c>
      <c r="CP835" s="81">
        <v>24</v>
      </c>
      <c r="CQ835" s="81" t="s">
        <v>1173</v>
      </c>
      <c r="CR835" s="81" t="s">
        <v>1174</v>
      </c>
      <c r="CS835" s="81">
        <v>0</v>
      </c>
      <c r="CU835" s="136" t="s">
        <v>845</v>
      </c>
      <c r="CV835" s="136" t="s">
        <v>846</v>
      </c>
      <c r="CW835" s="137">
        <v>4</v>
      </c>
      <c r="CX835" s="136" t="s">
        <v>529</v>
      </c>
      <c r="CY835" s="136" t="s">
        <v>1750</v>
      </c>
      <c r="CZ835" s="138">
        <v>1501</v>
      </c>
      <c r="DB835" s="136" t="s">
        <v>737</v>
      </c>
      <c r="DC835" s="136" t="s">
        <v>738</v>
      </c>
      <c r="DD835" s="137">
        <v>4</v>
      </c>
      <c r="DE835" s="136" t="s">
        <v>436</v>
      </c>
      <c r="DF835" s="136" t="s">
        <v>1696</v>
      </c>
      <c r="DG835" s="144">
        <v>1390</v>
      </c>
      <c r="DI835" s="136" t="s">
        <v>2375</v>
      </c>
      <c r="DJ835" s="136" t="s">
        <v>2374</v>
      </c>
      <c r="DK835" s="137">
        <v>4</v>
      </c>
      <c r="DL835" s="136" t="s">
        <v>529</v>
      </c>
      <c r="DM835" s="136" t="s">
        <v>1169</v>
      </c>
      <c r="DN835" s="144">
        <v>1440</v>
      </c>
    </row>
    <row r="836" spans="1:118" x14ac:dyDescent="0.25">
      <c r="A836" s="81" t="s">
        <v>852</v>
      </c>
      <c r="B836" s="81" t="s">
        <v>853</v>
      </c>
      <c r="C836" s="81">
        <v>36</v>
      </c>
      <c r="D836" s="81" t="s">
        <v>529</v>
      </c>
      <c r="E836" s="81" t="s">
        <v>1720</v>
      </c>
      <c r="F836" s="81">
        <v>1101</v>
      </c>
      <c r="H836" s="81" t="s">
        <v>745</v>
      </c>
      <c r="I836" s="81" t="s">
        <v>746</v>
      </c>
      <c r="J836" s="81">
        <v>12</v>
      </c>
      <c r="K836" s="81" t="s">
        <v>529</v>
      </c>
      <c r="L836" s="81" t="s">
        <v>1238</v>
      </c>
      <c r="M836" s="81">
        <v>1399</v>
      </c>
      <c r="O836" s="81" t="s">
        <v>842</v>
      </c>
      <c r="P836" s="81" t="s">
        <v>843</v>
      </c>
      <c r="Q836" s="81">
        <v>24</v>
      </c>
      <c r="R836" s="81" t="s">
        <v>1173</v>
      </c>
      <c r="S836" s="81" t="s">
        <v>1174</v>
      </c>
      <c r="T836" s="81">
        <v>0</v>
      </c>
      <c r="V836" s="81" t="s">
        <v>860</v>
      </c>
      <c r="W836" s="81" t="s">
        <v>861</v>
      </c>
      <c r="X836" s="81">
        <v>12</v>
      </c>
      <c r="Y836" s="81" t="s">
        <v>437</v>
      </c>
      <c r="Z836" s="81" t="s">
        <v>1181</v>
      </c>
      <c r="AA836" s="81">
        <v>1044</v>
      </c>
      <c r="AC836" s="81" t="s">
        <v>2269</v>
      </c>
      <c r="AD836" s="81" t="s">
        <v>767</v>
      </c>
      <c r="AE836" s="81">
        <v>2</v>
      </c>
      <c r="AF836" s="81" t="s">
        <v>529</v>
      </c>
      <c r="AG836" s="81" t="s">
        <v>1157</v>
      </c>
      <c r="AH836" s="81">
        <v>1399</v>
      </c>
      <c r="AJ836" s="81" t="s">
        <v>906</v>
      </c>
      <c r="AK836" s="81" t="s">
        <v>907</v>
      </c>
      <c r="AL836" s="81">
        <v>4</v>
      </c>
      <c r="AM836" s="81" t="s">
        <v>529</v>
      </c>
      <c r="AN836" s="81" t="s">
        <v>1128</v>
      </c>
      <c r="AO836" s="81">
        <v>1031</v>
      </c>
      <c r="AQ836" s="81" t="s">
        <v>856</v>
      </c>
      <c r="AR836" s="81" t="s">
        <v>857</v>
      </c>
      <c r="AS836" s="81">
        <v>2</v>
      </c>
      <c r="AT836" s="81" t="s">
        <v>436</v>
      </c>
      <c r="AU836" s="81" t="s">
        <v>1164</v>
      </c>
      <c r="AV836" s="81">
        <v>1121</v>
      </c>
      <c r="AX836" s="81" t="s">
        <v>1050</v>
      </c>
      <c r="AY836" s="81" t="s">
        <v>1051</v>
      </c>
      <c r="AZ836" s="81">
        <v>4</v>
      </c>
      <c r="BA836" s="81" t="s">
        <v>529</v>
      </c>
      <c r="BB836" s="81" t="s">
        <v>1882</v>
      </c>
      <c r="BC836" s="81">
        <v>1125</v>
      </c>
      <c r="BE836" s="81" t="s">
        <v>1035</v>
      </c>
      <c r="BF836" s="81" t="s">
        <v>958</v>
      </c>
      <c r="BG836" s="81">
        <v>1</v>
      </c>
      <c r="BH836" s="81" t="s">
        <v>529</v>
      </c>
      <c r="BI836" s="81" t="s">
        <v>1833</v>
      </c>
      <c r="BJ836" s="81">
        <v>1023</v>
      </c>
      <c r="BL836" s="81" t="s">
        <v>828</v>
      </c>
      <c r="BM836" s="81" t="s">
        <v>829</v>
      </c>
      <c r="BN836" s="81">
        <v>6</v>
      </c>
      <c r="BO836" s="81" t="s">
        <v>436</v>
      </c>
      <c r="BP836" s="81" t="s">
        <v>1148</v>
      </c>
      <c r="BQ836" s="81">
        <v>1091</v>
      </c>
      <c r="BS836" s="81" t="s">
        <v>852</v>
      </c>
      <c r="BT836" s="81" t="s">
        <v>853</v>
      </c>
      <c r="BU836" s="81">
        <v>12</v>
      </c>
      <c r="BV836" s="81" t="s">
        <v>529</v>
      </c>
      <c r="BW836" s="81" t="s">
        <v>1160</v>
      </c>
      <c r="BX836" s="81">
        <v>1027</v>
      </c>
      <c r="BZ836" s="81" t="s">
        <v>891</v>
      </c>
      <c r="CA836" s="81" t="s">
        <v>892</v>
      </c>
      <c r="CB836" s="81">
        <v>12</v>
      </c>
      <c r="CC836" s="81" t="s">
        <v>436</v>
      </c>
      <c r="CD836" s="81" t="s">
        <v>1114</v>
      </c>
      <c r="CE836" s="81">
        <v>1011</v>
      </c>
      <c r="CG836" s="81" t="s">
        <v>733</v>
      </c>
      <c r="CH836" s="81" t="s">
        <v>734</v>
      </c>
      <c r="CI836" s="81">
        <v>4</v>
      </c>
      <c r="CJ836" s="81" t="s">
        <v>436</v>
      </c>
      <c r="CK836" s="81" t="s">
        <v>2326</v>
      </c>
      <c r="CL836" s="81">
        <v>1169</v>
      </c>
      <c r="CN836" s="81" t="s">
        <v>887</v>
      </c>
      <c r="CO836" s="81" t="s">
        <v>888</v>
      </c>
      <c r="CP836" s="81">
        <v>24</v>
      </c>
      <c r="CQ836" s="81" t="s">
        <v>1173</v>
      </c>
      <c r="CR836" s="81" t="s">
        <v>1174</v>
      </c>
      <c r="CS836" s="81">
        <v>0</v>
      </c>
      <c r="CU836" s="136" t="s">
        <v>733</v>
      </c>
      <c r="CV836" s="136" t="s">
        <v>734</v>
      </c>
      <c r="CW836" s="137">
        <v>4</v>
      </c>
      <c r="CX836" s="136" t="s">
        <v>436</v>
      </c>
      <c r="CY836" s="136" t="s">
        <v>2068</v>
      </c>
      <c r="CZ836" s="138">
        <v>1558</v>
      </c>
      <c r="DB836" s="136" t="s">
        <v>737</v>
      </c>
      <c r="DC836" s="136" t="s">
        <v>738</v>
      </c>
      <c r="DD836" s="137">
        <v>6</v>
      </c>
      <c r="DE836" s="136" t="s">
        <v>437</v>
      </c>
      <c r="DF836" s="136" t="s">
        <v>1841</v>
      </c>
      <c r="DG836" s="144">
        <v>1247</v>
      </c>
      <c r="DI836" s="136" t="s">
        <v>2375</v>
      </c>
      <c r="DJ836" s="136" t="s">
        <v>2374</v>
      </c>
      <c r="DK836" s="137">
        <v>4</v>
      </c>
      <c r="DL836" s="136" t="s">
        <v>436</v>
      </c>
      <c r="DM836" s="136" t="s">
        <v>1110</v>
      </c>
      <c r="DN836" s="144">
        <v>1253</v>
      </c>
    </row>
    <row r="837" spans="1:118" x14ac:dyDescent="0.25">
      <c r="A837" s="81" t="s">
        <v>946</v>
      </c>
      <c r="B837" s="81" t="s">
        <v>947</v>
      </c>
      <c r="C837" s="81">
        <v>24</v>
      </c>
      <c r="D837" s="81" t="s">
        <v>529</v>
      </c>
      <c r="E837" s="81" t="s">
        <v>1720</v>
      </c>
      <c r="F837" s="81">
        <v>1101</v>
      </c>
      <c r="H837" s="81" t="s">
        <v>1026</v>
      </c>
      <c r="I837" s="81" t="s">
        <v>1027</v>
      </c>
      <c r="J837" s="81">
        <v>12</v>
      </c>
      <c r="K837" s="81" t="s">
        <v>529</v>
      </c>
      <c r="L837" s="81" t="s">
        <v>1238</v>
      </c>
      <c r="M837" s="81">
        <v>1399</v>
      </c>
      <c r="O837" s="81" t="s">
        <v>770</v>
      </c>
      <c r="P837" s="81" t="s">
        <v>771</v>
      </c>
      <c r="Q837" s="81">
        <v>96</v>
      </c>
      <c r="R837" s="81" t="s">
        <v>1173</v>
      </c>
      <c r="S837" s="81" t="s">
        <v>1174</v>
      </c>
      <c r="T837" s="81">
        <v>0</v>
      </c>
      <c r="V837" s="81" t="s">
        <v>887</v>
      </c>
      <c r="W837" s="81" t="s">
        <v>888</v>
      </c>
      <c r="X837" s="81">
        <v>12</v>
      </c>
      <c r="Y837" s="81" t="s">
        <v>437</v>
      </c>
      <c r="Z837" s="81" t="s">
        <v>1181</v>
      </c>
      <c r="AA837" s="81">
        <v>1044</v>
      </c>
      <c r="AC837" s="81" t="s">
        <v>856</v>
      </c>
      <c r="AD837" s="81" t="s">
        <v>857</v>
      </c>
      <c r="AE837" s="81">
        <v>2</v>
      </c>
      <c r="AF837" s="81" t="s">
        <v>436</v>
      </c>
      <c r="AG837" s="81" t="s">
        <v>1145</v>
      </c>
      <c r="AH837" s="81">
        <v>1274</v>
      </c>
      <c r="AJ837" s="81" t="s">
        <v>816</v>
      </c>
      <c r="AK837" s="81" t="s">
        <v>817</v>
      </c>
      <c r="AL837" s="81">
        <v>6</v>
      </c>
      <c r="AM837" s="81" t="s">
        <v>529</v>
      </c>
      <c r="AN837" s="81" t="s">
        <v>1128</v>
      </c>
      <c r="AO837" s="81">
        <v>1031</v>
      </c>
      <c r="AQ837" s="81" t="s">
        <v>802</v>
      </c>
      <c r="AR837" s="81" t="s">
        <v>803</v>
      </c>
      <c r="AS837" s="81">
        <v>2</v>
      </c>
      <c r="AT837" s="81" t="s">
        <v>436</v>
      </c>
      <c r="AU837" s="81" t="s">
        <v>1164</v>
      </c>
      <c r="AV837" s="81">
        <v>1121</v>
      </c>
      <c r="AX837" s="81" t="s">
        <v>1050</v>
      </c>
      <c r="AY837" s="81" t="s">
        <v>1051</v>
      </c>
      <c r="AZ837" s="81">
        <v>1</v>
      </c>
      <c r="BA837" s="81" t="s">
        <v>436</v>
      </c>
      <c r="BB837" s="81" t="s">
        <v>2072</v>
      </c>
      <c r="BC837" s="81">
        <v>1562</v>
      </c>
      <c r="BE837" s="81" t="s">
        <v>1003</v>
      </c>
      <c r="BF837" s="81" t="s">
        <v>959</v>
      </c>
      <c r="BG837" s="81">
        <v>1</v>
      </c>
      <c r="BH837" s="81" t="s">
        <v>529</v>
      </c>
      <c r="BI837" s="81" t="s">
        <v>1833</v>
      </c>
      <c r="BJ837" s="81">
        <v>1023</v>
      </c>
      <c r="BL837" s="81" t="s">
        <v>940</v>
      </c>
      <c r="BM837" s="81" t="s">
        <v>941</v>
      </c>
      <c r="BN837" s="81">
        <v>36</v>
      </c>
      <c r="BO837" s="81" t="s">
        <v>437</v>
      </c>
      <c r="BP837" s="81" t="s">
        <v>1707</v>
      </c>
      <c r="BQ837" s="81">
        <v>1110</v>
      </c>
      <c r="BS837" s="81" t="s">
        <v>737</v>
      </c>
      <c r="BT837" s="81" t="s">
        <v>738</v>
      </c>
      <c r="BU837" s="81">
        <v>2</v>
      </c>
      <c r="BV837" s="81" t="s">
        <v>529</v>
      </c>
      <c r="BW837" s="81" t="s">
        <v>563</v>
      </c>
      <c r="BX837" s="81">
        <v>1532</v>
      </c>
      <c r="BZ837" s="81" t="s">
        <v>770</v>
      </c>
      <c r="CA837" s="81" t="s">
        <v>771</v>
      </c>
      <c r="CB837" s="81">
        <v>12</v>
      </c>
      <c r="CC837" s="81" t="s">
        <v>436</v>
      </c>
      <c r="CD837" s="81" t="s">
        <v>1764</v>
      </c>
      <c r="CE837" s="81">
        <v>1435</v>
      </c>
      <c r="CG837" s="81" t="s">
        <v>729</v>
      </c>
      <c r="CH837" s="81" t="s">
        <v>730</v>
      </c>
      <c r="CI837" s="81">
        <v>2</v>
      </c>
      <c r="CJ837" s="81" t="s">
        <v>436</v>
      </c>
      <c r="CK837" s="81" t="s">
        <v>2326</v>
      </c>
      <c r="CL837" s="81">
        <v>1169</v>
      </c>
      <c r="CN837" s="81" t="s">
        <v>765</v>
      </c>
      <c r="CO837" s="81" t="s">
        <v>766</v>
      </c>
      <c r="CP837" s="81">
        <v>24</v>
      </c>
      <c r="CQ837" s="81" t="s">
        <v>1173</v>
      </c>
      <c r="CR837" s="81" t="s">
        <v>1174</v>
      </c>
      <c r="CS837" s="81">
        <v>0</v>
      </c>
      <c r="CU837" s="136" t="s">
        <v>772</v>
      </c>
      <c r="CV837" s="136" t="s">
        <v>773</v>
      </c>
      <c r="CW837" s="137">
        <v>4</v>
      </c>
      <c r="CX837" s="136" t="s">
        <v>436</v>
      </c>
      <c r="CY837" s="136" t="s">
        <v>2068</v>
      </c>
      <c r="CZ837" s="138">
        <v>1558</v>
      </c>
      <c r="DB837" s="136" t="s">
        <v>737</v>
      </c>
      <c r="DC837" s="136" t="s">
        <v>738</v>
      </c>
      <c r="DD837" s="137">
        <v>6</v>
      </c>
      <c r="DE837" s="136" t="s">
        <v>437</v>
      </c>
      <c r="DF837" s="136" t="s">
        <v>2420</v>
      </c>
      <c r="DG837" s="144">
        <v>1596</v>
      </c>
      <c r="DI837" s="136" t="s">
        <v>2375</v>
      </c>
      <c r="DJ837" s="136" t="s">
        <v>2374</v>
      </c>
      <c r="DK837" s="137">
        <v>16</v>
      </c>
      <c r="DL837" s="136" t="s">
        <v>529</v>
      </c>
      <c r="DM837" s="136" t="s">
        <v>1100</v>
      </c>
      <c r="DN837" s="144">
        <v>1027</v>
      </c>
    </row>
    <row r="838" spans="1:118" x14ac:dyDescent="0.25">
      <c r="A838" s="81" t="s">
        <v>804</v>
      </c>
      <c r="B838" s="81" t="s">
        <v>805</v>
      </c>
      <c r="C838" s="81">
        <v>24</v>
      </c>
      <c r="D838" s="81" t="s">
        <v>529</v>
      </c>
      <c r="E838" s="81" t="s">
        <v>1720</v>
      </c>
      <c r="F838" s="81">
        <v>1101</v>
      </c>
      <c r="H838" s="81" t="s">
        <v>899</v>
      </c>
      <c r="I838" s="81" t="s">
        <v>900</v>
      </c>
      <c r="J838" s="81">
        <v>2</v>
      </c>
      <c r="K838" s="81" t="s">
        <v>529</v>
      </c>
      <c r="L838" s="81" t="s">
        <v>1238</v>
      </c>
      <c r="M838" s="81">
        <v>1399</v>
      </c>
      <c r="O838" s="81" t="s">
        <v>772</v>
      </c>
      <c r="P838" s="81" t="s">
        <v>773</v>
      </c>
      <c r="Q838" s="81">
        <v>96</v>
      </c>
      <c r="R838" s="81" t="s">
        <v>1173</v>
      </c>
      <c r="S838" s="81" t="s">
        <v>1174</v>
      </c>
      <c r="T838" s="81">
        <v>0</v>
      </c>
      <c r="V838" s="81" t="s">
        <v>816</v>
      </c>
      <c r="W838" s="81" t="s">
        <v>817</v>
      </c>
      <c r="X838" s="81">
        <v>24</v>
      </c>
      <c r="Y838" s="81" t="s">
        <v>437</v>
      </c>
      <c r="Z838" s="81" t="s">
        <v>1181</v>
      </c>
      <c r="AA838" s="81">
        <v>1044</v>
      </c>
      <c r="AC838" s="81" t="s">
        <v>862</v>
      </c>
      <c r="AD838" s="81" t="s">
        <v>863</v>
      </c>
      <c r="AE838" s="81">
        <v>6</v>
      </c>
      <c r="AF838" s="81" t="s">
        <v>436</v>
      </c>
      <c r="AG838" s="81" t="s">
        <v>1144</v>
      </c>
      <c r="AH838" s="81">
        <v>1442</v>
      </c>
      <c r="AJ838" s="81" t="s">
        <v>733</v>
      </c>
      <c r="AK838" s="81" t="s">
        <v>734</v>
      </c>
      <c r="AL838" s="81">
        <v>8</v>
      </c>
      <c r="AM838" s="81" t="s">
        <v>529</v>
      </c>
      <c r="AN838" s="81" t="s">
        <v>1128</v>
      </c>
      <c r="AO838" s="81">
        <v>1031</v>
      </c>
      <c r="AQ838" s="81" t="s">
        <v>852</v>
      </c>
      <c r="AR838" s="81" t="s">
        <v>853</v>
      </c>
      <c r="AS838" s="81">
        <v>12</v>
      </c>
      <c r="AT838" s="81" t="s">
        <v>437</v>
      </c>
      <c r="AU838" s="81" t="s">
        <v>1831</v>
      </c>
      <c r="AV838" s="81">
        <v>1111</v>
      </c>
      <c r="AX838" s="81" t="s">
        <v>1050</v>
      </c>
      <c r="AY838" s="81" t="s">
        <v>1051</v>
      </c>
      <c r="AZ838" s="81">
        <v>4</v>
      </c>
      <c r="BA838" s="81" t="s">
        <v>529</v>
      </c>
      <c r="BB838" s="81" t="s">
        <v>1214</v>
      </c>
      <c r="BC838" s="81">
        <v>1209</v>
      </c>
      <c r="BE838" s="81" t="s">
        <v>772</v>
      </c>
      <c r="BF838" s="81" t="s">
        <v>773</v>
      </c>
      <c r="BG838" s="81">
        <v>8</v>
      </c>
      <c r="BH838" s="81" t="s">
        <v>529</v>
      </c>
      <c r="BI838" s="81" t="s">
        <v>1833</v>
      </c>
      <c r="BJ838" s="81">
        <v>1023</v>
      </c>
      <c r="BL838" s="81" t="s">
        <v>2227</v>
      </c>
      <c r="BM838" s="81" t="s">
        <v>882</v>
      </c>
      <c r="BN838" s="81">
        <v>24</v>
      </c>
      <c r="BO838" s="81" t="s">
        <v>437</v>
      </c>
      <c r="BP838" s="81" t="s">
        <v>1707</v>
      </c>
      <c r="BQ838" s="81">
        <v>1110</v>
      </c>
      <c r="BS838" s="81" t="s">
        <v>2323</v>
      </c>
      <c r="BT838" s="81" t="s">
        <v>851</v>
      </c>
      <c r="BU838" s="81">
        <v>2</v>
      </c>
      <c r="BV838" s="81" t="s">
        <v>529</v>
      </c>
      <c r="BW838" s="81" t="s">
        <v>563</v>
      </c>
      <c r="BX838" s="81">
        <v>1532</v>
      </c>
      <c r="BZ838" s="81" t="s">
        <v>816</v>
      </c>
      <c r="CA838" s="81" t="s">
        <v>817</v>
      </c>
      <c r="CB838" s="81">
        <v>12</v>
      </c>
      <c r="CC838" s="81" t="s">
        <v>436</v>
      </c>
      <c r="CD838" s="81" t="s">
        <v>1764</v>
      </c>
      <c r="CE838" s="81">
        <v>1435</v>
      </c>
      <c r="CG838" s="81" t="s">
        <v>745</v>
      </c>
      <c r="CH838" s="81" t="s">
        <v>746</v>
      </c>
      <c r="CI838" s="81">
        <v>12</v>
      </c>
      <c r="CJ838" s="81" t="s">
        <v>436</v>
      </c>
      <c r="CK838" s="81" t="s">
        <v>2326</v>
      </c>
      <c r="CL838" s="81">
        <v>1169</v>
      </c>
      <c r="CN838" s="81" t="s">
        <v>2260</v>
      </c>
      <c r="CO838" s="81" t="s">
        <v>2304</v>
      </c>
      <c r="CP838" s="81">
        <v>20</v>
      </c>
      <c r="CQ838" s="81" t="s">
        <v>1173</v>
      </c>
      <c r="CR838" s="81" t="s">
        <v>1174</v>
      </c>
      <c r="CS838" s="81">
        <v>0</v>
      </c>
      <c r="CU838" s="136" t="s">
        <v>948</v>
      </c>
      <c r="CV838" s="136" t="s">
        <v>949</v>
      </c>
      <c r="CW838" s="137">
        <v>4</v>
      </c>
      <c r="CX838" s="136" t="s">
        <v>436</v>
      </c>
      <c r="CY838" s="136" t="s">
        <v>2068</v>
      </c>
      <c r="CZ838" s="138">
        <v>1558</v>
      </c>
      <c r="DB838" s="136" t="s">
        <v>737</v>
      </c>
      <c r="DC838" s="136" t="s">
        <v>738</v>
      </c>
      <c r="DD838" s="137">
        <v>2</v>
      </c>
      <c r="DE838" s="136" t="s">
        <v>529</v>
      </c>
      <c r="DF838" s="136" t="s">
        <v>1712</v>
      </c>
      <c r="DG838" s="144">
        <v>1458</v>
      </c>
      <c r="DI838" s="136" t="s">
        <v>2375</v>
      </c>
      <c r="DJ838" s="136" t="s">
        <v>2374</v>
      </c>
      <c r="DK838" s="137">
        <v>2</v>
      </c>
      <c r="DL838" s="136" t="s">
        <v>529</v>
      </c>
      <c r="DM838" s="136" t="s">
        <v>1178</v>
      </c>
      <c r="DN838" s="144">
        <v>1431</v>
      </c>
    </row>
    <row r="839" spans="1:118" x14ac:dyDescent="0.25">
      <c r="A839" s="81" t="s">
        <v>780</v>
      </c>
      <c r="B839" s="81" t="s">
        <v>781</v>
      </c>
      <c r="C839" s="81">
        <v>24</v>
      </c>
      <c r="D839" s="81" t="s">
        <v>529</v>
      </c>
      <c r="E839" s="81" t="s">
        <v>1720</v>
      </c>
      <c r="F839" s="81">
        <v>1101</v>
      </c>
      <c r="H839" s="81" t="s">
        <v>816</v>
      </c>
      <c r="I839" s="81" t="s">
        <v>817</v>
      </c>
      <c r="J839" s="81">
        <v>4</v>
      </c>
      <c r="K839" s="81" t="s">
        <v>529</v>
      </c>
      <c r="L839" s="81" t="s">
        <v>1238</v>
      </c>
      <c r="M839" s="81">
        <v>1399</v>
      </c>
      <c r="O839" s="81" t="s">
        <v>733</v>
      </c>
      <c r="P839" s="81" t="s">
        <v>734</v>
      </c>
      <c r="Q839" s="81">
        <v>90</v>
      </c>
      <c r="R839" s="81" t="s">
        <v>1173</v>
      </c>
      <c r="S839" s="81" t="s">
        <v>1174</v>
      </c>
      <c r="T839" s="81">
        <v>0</v>
      </c>
      <c r="V839" s="81" t="s">
        <v>864</v>
      </c>
      <c r="W839" s="81" t="s">
        <v>865</v>
      </c>
      <c r="X839" s="81">
        <v>24</v>
      </c>
      <c r="Y839" s="81" t="s">
        <v>437</v>
      </c>
      <c r="Z839" s="81" t="s">
        <v>1181</v>
      </c>
      <c r="AA839" s="81">
        <v>1044</v>
      </c>
      <c r="AC839" s="81" t="s">
        <v>2230</v>
      </c>
      <c r="AD839" s="81" t="s">
        <v>866</v>
      </c>
      <c r="AE839" s="81">
        <v>24</v>
      </c>
      <c r="AF839" s="81" t="s">
        <v>529</v>
      </c>
      <c r="AG839" s="81" t="s">
        <v>1175</v>
      </c>
      <c r="AH839" s="81">
        <v>1027</v>
      </c>
      <c r="AJ839" s="81" t="s">
        <v>727</v>
      </c>
      <c r="AK839" s="81" t="s">
        <v>728</v>
      </c>
      <c r="AL839" s="81">
        <v>4</v>
      </c>
      <c r="AM839" s="81" t="s">
        <v>529</v>
      </c>
      <c r="AN839" s="81" t="s">
        <v>1128</v>
      </c>
      <c r="AO839" s="81">
        <v>1031</v>
      </c>
      <c r="AQ839" s="81" t="s">
        <v>891</v>
      </c>
      <c r="AR839" s="81" t="s">
        <v>892</v>
      </c>
      <c r="AS839" s="81">
        <v>12</v>
      </c>
      <c r="AT839" s="81" t="s">
        <v>437</v>
      </c>
      <c r="AU839" s="81" t="s">
        <v>1831</v>
      </c>
      <c r="AV839" s="81">
        <v>1111</v>
      </c>
      <c r="AX839" s="81" t="s">
        <v>1050</v>
      </c>
      <c r="AY839" s="81" t="s">
        <v>1051</v>
      </c>
      <c r="AZ839" s="81">
        <v>2</v>
      </c>
      <c r="BA839" s="81" t="s">
        <v>529</v>
      </c>
      <c r="BB839" s="81" t="s">
        <v>1238</v>
      </c>
      <c r="BC839" s="81">
        <v>1399</v>
      </c>
      <c r="BE839" s="81" t="s">
        <v>816</v>
      </c>
      <c r="BF839" s="81" t="s">
        <v>817</v>
      </c>
      <c r="BG839" s="81">
        <v>4</v>
      </c>
      <c r="BH839" s="81" t="s">
        <v>529</v>
      </c>
      <c r="BI839" s="81" t="s">
        <v>1833</v>
      </c>
      <c r="BJ839" s="81">
        <v>1023</v>
      </c>
      <c r="BL839" s="81" t="s">
        <v>871</v>
      </c>
      <c r="BM839" s="81" t="s">
        <v>872</v>
      </c>
      <c r="BN839" s="81">
        <v>42</v>
      </c>
      <c r="BO839" s="81" t="s">
        <v>437</v>
      </c>
      <c r="BP839" s="81" t="s">
        <v>1707</v>
      </c>
      <c r="BQ839" s="81">
        <v>1110</v>
      </c>
      <c r="BS839" s="81" t="s">
        <v>854</v>
      </c>
      <c r="BT839" s="81" t="s">
        <v>855</v>
      </c>
      <c r="BU839" s="81">
        <v>2</v>
      </c>
      <c r="BV839" s="81" t="s">
        <v>529</v>
      </c>
      <c r="BW839" s="81" t="s">
        <v>563</v>
      </c>
      <c r="BX839" s="81">
        <v>1532</v>
      </c>
      <c r="BZ839" s="81" t="s">
        <v>832</v>
      </c>
      <c r="CA839" s="81" t="s">
        <v>833</v>
      </c>
      <c r="CB839" s="81">
        <v>6</v>
      </c>
      <c r="CC839" s="81" t="s">
        <v>436</v>
      </c>
      <c r="CD839" s="81" t="s">
        <v>1764</v>
      </c>
      <c r="CE839" s="81">
        <v>1435</v>
      </c>
      <c r="CG839" s="81" t="s">
        <v>733</v>
      </c>
      <c r="CH839" s="81" t="s">
        <v>734</v>
      </c>
      <c r="CI839" s="81">
        <v>4</v>
      </c>
      <c r="CJ839" s="81" t="s">
        <v>436</v>
      </c>
      <c r="CK839" s="81" t="s">
        <v>1828</v>
      </c>
      <c r="CL839" s="81">
        <v>1413</v>
      </c>
      <c r="CN839" s="81" t="s">
        <v>849</v>
      </c>
      <c r="CO839" s="81" t="s">
        <v>850</v>
      </c>
      <c r="CP839" s="81">
        <v>10</v>
      </c>
      <c r="CQ839" s="81" t="s">
        <v>529</v>
      </c>
      <c r="CR839" s="81" t="s">
        <v>1104</v>
      </c>
      <c r="CS839" s="81">
        <v>1037</v>
      </c>
      <c r="CU839" s="136" t="s">
        <v>948</v>
      </c>
      <c r="CV839" s="136" t="s">
        <v>949</v>
      </c>
      <c r="CW839" s="137">
        <v>4</v>
      </c>
      <c r="CX839" s="136" t="s">
        <v>529</v>
      </c>
      <c r="CY839" s="136" t="s">
        <v>1750</v>
      </c>
      <c r="CZ839" s="138">
        <v>1501</v>
      </c>
      <c r="DB839" s="136" t="s">
        <v>737</v>
      </c>
      <c r="DC839" s="136" t="s">
        <v>738</v>
      </c>
      <c r="DD839" s="137">
        <v>2</v>
      </c>
      <c r="DE839" s="136" t="s">
        <v>529</v>
      </c>
      <c r="DF839" s="136" t="s">
        <v>2314</v>
      </c>
      <c r="DG839" s="144">
        <v>1031</v>
      </c>
      <c r="DI839" s="136" t="s">
        <v>2375</v>
      </c>
      <c r="DJ839" s="136" t="s">
        <v>2374</v>
      </c>
      <c r="DK839" s="137">
        <v>4</v>
      </c>
      <c r="DL839" s="136" t="s">
        <v>529</v>
      </c>
      <c r="DM839" s="136" t="s">
        <v>1214</v>
      </c>
      <c r="DN839" s="144">
        <v>1209</v>
      </c>
    </row>
    <row r="840" spans="1:118" x14ac:dyDescent="0.25">
      <c r="A840" s="81" t="s">
        <v>782</v>
      </c>
      <c r="B840" s="81" t="s">
        <v>783</v>
      </c>
      <c r="C840" s="81">
        <v>24</v>
      </c>
      <c r="D840" s="81" t="s">
        <v>529</v>
      </c>
      <c r="E840" s="81" t="s">
        <v>1720</v>
      </c>
      <c r="F840" s="81">
        <v>1101</v>
      </c>
      <c r="H840" s="81" t="s">
        <v>864</v>
      </c>
      <c r="I840" s="81" t="s">
        <v>865</v>
      </c>
      <c r="J840" s="81">
        <v>4</v>
      </c>
      <c r="K840" s="81" t="s">
        <v>529</v>
      </c>
      <c r="L840" s="81" t="s">
        <v>1238</v>
      </c>
      <c r="M840" s="81">
        <v>1399</v>
      </c>
      <c r="O840" s="81" t="s">
        <v>727</v>
      </c>
      <c r="P840" s="81" t="s">
        <v>728</v>
      </c>
      <c r="Q840" s="81">
        <v>108</v>
      </c>
      <c r="R840" s="81" t="s">
        <v>1173</v>
      </c>
      <c r="S840" s="81" t="s">
        <v>1174</v>
      </c>
      <c r="T840" s="81">
        <v>0</v>
      </c>
      <c r="V840" s="81" t="s">
        <v>729</v>
      </c>
      <c r="W840" s="81" t="s">
        <v>730</v>
      </c>
      <c r="X840" s="81">
        <v>6</v>
      </c>
      <c r="Y840" s="81" t="s">
        <v>437</v>
      </c>
      <c r="Z840" s="81" t="s">
        <v>1181</v>
      </c>
      <c r="AA840" s="81">
        <v>1044</v>
      </c>
      <c r="AC840" s="81" t="s">
        <v>2230</v>
      </c>
      <c r="AD840" s="81" t="s">
        <v>866</v>
      </c>
      <c r="AE840" s="81">
        <v>24</v>
      </c>
      <c r="AF840" s="81" t="s">
        <v>529</v>
      </c>
      <c r="AG840" s="81" t="s">
        <v>1175</v>
      </c>
      <c r="AH840" s="81">
        <v>1027</v>
      </c>
      <c r="AJ840" s="81" t="s">
        <v>729</v>
      </c>
      <c r="AK840" s="81" t="s">
        <v>730</v>
      </c>
      <c r="AL840" s="81">
        <v>7</v>
      </c>
      <c r="AM840" s="81" t="s">
        <v>529</v>
      </c>
      <c r="AN840" s="81" t="s">
        <v>1128</v>
      </c>
      <c r="AO840" s="81">
        <v>1031</v>
      </c>
      <c r="AQ840" s="81" t="s">
        <v>745</v>
      </c>
      <c r="AR840" s="81" t="s">
        <v>746</v>
      </c>
      <c r="AS840" s="81">
        <v>12</v>
      </c>
      <c r="AT840" s="81" t="s">
        <v>437</v>
      </c>
      <c r="AU840" s="81" t="s">
        <v>1831</v>
      </c>
      <c r="AV840" s="81">
        <v>1111</v>
      </c>
      <c r="AX840" s="81" t="s">
        <v>2325</v>
      </c>
      <c r="AY840" s="81" t="s">
        <v>784</v>
      </c>
      <c r="AZ840" s="81">
        <v>12</v>
      </c>
      <c r="BA840" s="81" t="s">
        <v>529</v>
      </c>
      <c r="BB840" s="81" t="s">
        <v>1756</v>
      </c>
      <c r="BC840" s="81">
        <v>1037</v>
      </c>
      <c r="BE840" s="81" t="s">
        <v>737</v>
      </c>
      <c r="BF840" s="81" t="s">
        <v>738</v>
      </c>
      <c r="BG840" s="81">
        <v>2</v>
      </c>
      <c r="BH840" s="81" t="s">
        <v>436</v>
      </c>
      <c r="BI840" s="81" t="s">
        <v>551</v>
      </c>
      <c r="BJ840" s="81">
        <v>1518</v>
      </c>
      <c r="BL840" s="81" t="s">
        <v>924</v>
      </c>
      <c r="BM840" s="81" t="s">
        <v>925</v>
      </c>
      <c r="BN840" s="81">
        <v>12</v>
      </c>
      <c r="BO840" s="81" t="s">
        <v>437</v>
      </c>
      <c r="BP840" s="81" t="s">
        <v>1707</v>
      </c>
      <c r="BQ840" s="81">
        <v>1110</v>
      </c>
      <c r="BS840" s="81" t="s">
        <v>856</v>
      </c>
      <c r="BT840" s="81" t="s">
        <v>857</v>
      </c>
      <c r="BU840" s="81">
        <v>2</v>
      </c>
      <c r="BV840" s="81" t="s">
        <v>529</v>
      </c>
      <c r="BW840" s="81" t="s">
        <v>563</v>
      </c>
      <c r="BX840" s="81">
        <v>1532</v>
      </c>
      <c r="BZ840" s="81" t="s">
        <v>743</v>
      </c>
      <c r="CA840" s="81" t="s">
        <v>744</v>
      </c>
      <c r="CB840" s="81">
        <v>12</v>
      </c>
      <c r="CC840" s="81" t="s">
        <v>436</v>
      </c>
      <c r="CD840" s="81" t="s">
        <v>1764</v>
      </c>
      <c r="CE840" s="81">
        <v>1435</v>
      </c>
      <c r="CG840" s="81" t="s">
        <v>904</v>
      </c>
      <c r="CH840" s="81" t="s">
        <v>905</v>
      </c>
      <c r="CI840" s="81">
        <v>2</v>
      </c>
      <c r="CJ840" s="81" t="s">
        <v>436</v>
      </c>
      <c r="CK840" s="81" t="s">
        <v>1828</v>
      </c>
      <c r="CL840" s="81">
        <v>1413</v>
      </c>
      <c r="CN840" s="81" t="s">
        <v>737</v>
      </c>
      <c r="CO840" s="81" t="s">
        <v>738</v>
      </c>
      <c r="CP840" s="81">
        <v>2</v>
      </c>
      <c r="CQ840" s="81" t="s">
        <v>436</v>
      </c>
      <c r="CR840" s="81" t="s">
        <v>2059</v>
      </c>
      <c r="CS840" s="81">
        <v>1551</v>
      </c>
      <c r="CU840" s="136" t="s">
        <v>770</v>
      </c>
      <c r="CV840" s="136" t="s">
        <v>771</v>
      </c>
      <c r="CW840" s="137">
        <v>6</v>
      </c>
      <c r="CX840" s="136" t="s">
        <v>529</v>
      </c>
      <c r="CY840" s="136" t="s">
        <v>1158</v>
      </c>
      <c r="CZ840" s="138">
        <v>1378</v>
      </c>
      <c r="DB840" s="136" t="s">
        <v>832</v>
      </c>
      <c r="DC840" s="136" t="s">
        <v>833</v>
      </c>
      <c r="DD840" s="137">
        <v>4</v>
      </c>
      <c r="DE840" s="136" t="s">
        <v>436</v>
      </c>
      <c r="DF840" s="136" t="s">
        <v>2073</v>
      </c>
      <c r="DG840" s="144">
        <v>1563</v>
      </c>
      <c r="DI840" s="136" t="s">
        <v>2375</v>
      </c>
      <c r="DJ840" s="136" t="s">
        <v>2374</v>
      </c>
      <c r="DK840" s="137">
        <v>12</v>
      </c>
      <c r="DL840" s="136" t="s">
        <v>1173</v>
      </c>
      <c r="DM840" s="136" t="s">
        <v>1174</v>
      </c>
      <c r="DN840" s="144">
        <v>0</v>
      </c>
    </row>
    <row r="841" spans="1:118" x14ac:dyDescent="0.25">
      <c r="A841" s="81" t="s">
        <v>745</v>
      </c>
      <c r="B841" s="81" t="s">
        <v>746</v>
      </c>
      <c r="C841" s="81">
        <v>24</v>
      </c>
      <c r="D841" s="81" t="s">
        <v>529</v>
      </c>
      <c r="E841" s="81" t="s">
        <v>1720</v>
      </c>
      <c r="F841" s="81">
        <v>1101</v>
      </c>
      <c r="H841" s="81" t="s">
        <v>727</v>
      </c>
      <c r="I841" s="81" t="s">
        <v>728</v>
      </c>
      <c r="J841" s="81">
        <v>2</v>
      </c>
      <c r="K841" s="81" t="s">
        <v>529</v>
      </c>
      <c r="L841" s="81" t="s">
        <v>1238</v>
      </c>
      <c r="M841" s="81">
        <v>1399</v>
      </c>
      <c r="O841" s="81" t="s">
        <v>729</v>
      </c>
      <c r="P841" s="81" t="s">
        <v>730</v>
      </c>
      <c r="Q841" s="81">
        <v>120</v>
      </c>
      <c r="R841" s="81" t="s">
        <v>1173</v>
      </c>
      <c r="S841" s="81" t="s">
        <v>1174</v>
      </c>
      <c r="T841" s="81">
        <v>0</v>
      </c>
      <c r="V841" s="81" t="s">
        <v>772</v>
      </c>
      <c r="W841" s="81" t="s">
        <v>773</v>
      </c>
      <c r="X841" s="81">
        <v>24</v>
      </c>
      <c r="Y841" s="81" t="s">
        <v>437</v>
      </c>
      <c r="Z841" s="81" t="s">
        <v>1181</v>
      </c>
      <c r="AA841" s="81">
        <v>1044</v>
      </c>
      <c r="AC841" s="81" t="s">
        <v>869</v>
      </c>
      <c r="AD841" s="81" t="s">
        <v>870</v>
      </c>
      <c r="AE841" s="81">
        <v>12</v>
      </c>
      <c r="AF841" s="81" t="s">
        <v>436</v>
      </c>
      <c r="AG841" s="81" t="s">
        <v>2327</v>
      </c>
      <c r="AH841" s="81">
        <v>1515</v>
      </c>
      <c r="AJ841" s="81" t="s">
        <v>828</v>
      </c>
      <c r="AK841" s="81" t="s">
        <v>829</v>
      </c>
      <c r="AL841" s="81">
        <v>2</v>
      </c>
      <c r="AM841" s="81" t="s">
        <v>529</v>
      </c>
      <c r="AN841" s="81" t="s">
        <v>1128</v>
      </c>
      <c r="AO841" s="81">
        <v>1031</v>
      </c>
      <c r="AQ841" s="81" t="s">
        <v>727</v>
      </c>
      <c r="AR841" s="81" t="s">
        <v>728</v>
      </c>
      <c r="AS841" s="81">
        <v>4</v>
      </c>
      <c r="AT841" s="81" t="s">
        <v>437</v>
      </c>
      <c r="AU841" s="81" t="s">
        <v>1733</v>
      </c>
      <c r="AV841" s="81">
        <v>1004</v>
      </c>
      <c r="AX841" s="81" t="s">
        <v>2325</v>
      </c>
      <c r="AY841" s="81" t="s">
        <v>784</v>
      </c>
      <c r="AZ841" s="81">
        <v>12</v>
      </c>
      <c r="BA841" s="81" t="s">
        <v>529</v>
      </c>
      <c r="BB841" s="81" t="s">
        <v>1131</v>
      </c>
      <c r="BC841" s="81">
        <v>1509</v>
      </c>
      <c r="BE841" s="81" t="s">
        <v>880</v>
      </c>
      <c r="BF841" s="81" t="s">
        <v>881</v>
      </c>
      <c r="BG841" s="81">
        <v>4</v>
      </c>
      <c r="BH841" s="81" t="s">
        <v>529</v>
      </c>
      <c r="BI841" s="81" t="s">
        <v>1154</v>
      </c>
      <c r="BJ841" s="81">
        <v>1439</v>
      </c>
      <c r="BL841" s="81" t="s">
        <v>908</v>
      </c>
      <c r="BM841" s="81" t="s">
        <v>909</v>
      </c>
      <c r="BN841" s="81">
        <v>12</v>
      </c>
      <c r="BO841" s="81" t="s">
        <v>437</v>
      </c>
      <c r="BP841" s="81" t="s">
        <v>1707</v>
      </c>
      <c r="BQ841" s="81">
        <v>1110</v>
      </c>
      <c r="BS841" s="81" t="s">
        <v>836</v>
      </c>
      <c r="BT841" s="81" t="s">
        <v>837</v>
      </c>
      <c r="BU841" s="81">
        <v>2</v>
      </c>
      <c r="BV841" s="81" t="s">
        <v>529</v>
      </c>
      <c r="BW841" s="81" t="s">
        <v>563</v>
      </c>
      <c r="BX841" s="81">
        <v>1532</v>
      </c>
      <c r="BZ841" s="81" t="s">
        <v>745</v>
      </c>
      <c r="CA841" s="81" t="s">
        <v>746</v>
      </c>
      <c r="CB841" s="81">
        <v>12</v>
      </c>
      <c r="CC841" s="81" t="s">
        <v>436</v>
      </c>
      <c r="CD841" s="81" t="s">
        <v>1764</v>
      </c>
      <c r="CE841" s="81">
        <v>1435</v>
      </c>
      <c r="CG841" s="81" t="s">
        <v>838</v>
      </c>
      <c r="CH841" s="81" t="s">
        <v>839</v>
      </c>
      <c r="CI841" s="81">
        <v>2</v>
      </c>
      <c r="CJ841" s="81" t="s">
        <v>436</v>
      </c>
      <c r="CK841" s="81" t="s">
        <v>1828</v>
      </c>
      <c r="CL841" s="81">
        <v>1413</v>
      </c>
      <c r="CN841" s="81" t="s">
        <v>772</v>
      </c>
      <c r="CO841" s="81" t="s">
        <v>773</v>
      </c>
      <c r="CP841" s="81">
        <v>12</v>
      </c>
      <c r="CQ841" s="81" t="s">
        <v>529</v>
      </c>
      <c r="CR841" s="81" t="s">
        <v>2314</v>
      </c>
      <c r="CS841" s="81">
        <v>1031</v>
      </c>
      <c r="CU841" s="136" t="s">
        <v>772</v>
      </c>
      <c r="CV841" s="136" t="s">
        <v>773</v>
      </c>
      <c r="CW841" s="137">
        <v>6</v>
      </c>
      <c r="CX841" s="136" t="s">
        <v>529</v>
      </c>
      <c r="CY841" s="136" t="s">
        <v>1158</v>
      </c>
      <c r="CZ841" s="138">
        <v>1378</v>
      </c>
      <c r="DB841" s="136" t="s">
        <v>832</v>
      </c>
      <c r="DC841" s="136" t="s">
        <v>833</v>
      </c>
      <c r="DD841" s="137">
        <v>4</v>
      </c>
      <c r="DE841" s="136" t="s">
        <v>529</v>
      </c>
      <c r="DF841" s="136" t="s">
        <v>1104</v>
      </c>
      <c r="DG841" s="144">
        <v>1037</v>
      </c>
      <c r="DI841" s="136" t="s">
        <v>2375</v>
      </c>
      <c r="DJ841" s="136" t="s">
        <v>2374</v>
      </c>
      <c r="DK841" s="137">
        <v>12</v>
      </c>
      <c r="DL841" s="136" t="s">
        <v>436</v>
      </c>
      <c r="DM841" s="136" t="s">
        <v>1148</v>
      </c>
      <c r="DN841" s="144">
        <v>1091</v>
      </c>
    </row>
    <row r="842" spans="1:118" x14ac:dyDescent="0.25">
      <c r="A842" s="81" t="s">
        <v>747</v>
      </c>
      <c r="B842" s="81" t="s">
        <v>748</v>
      </c>
      <c r="C842" s="81">
        <v>12</v>
      </c>
      <c r="D842" s="81" t="s">
        <v>529</v>
      </c>
      <c r="E842" s="81" t="s">
        <v>1720</v>
      </c>
      <c r="F842" s="81">
        <v>1101</v>
      </c>
      <c r="H842" s="81" t="s">
        <v>737</v>
      </c>
      <c r="I842" s="81" t="s">
        <v>738</v>
      </c>
      <c r="J842" s="81">
        <v>2</v>
      </c>
      <c r="K842" s="81" t="s">
        <v>529</v>
      </c>
      <c r="L842" s="81" t="s">
        <v>1238</v>
      </c>
      <c r="M842" s="81">
        <v>1399</v>
      </c>
      <c r="O842" s="81" t="s">
        <v>924</v>
      </c>
      <c r="P842" s="81" t="s">
        <v>925</v>
      </c>
      <c r="Q842" s="81">
        <v>12</v>
      </c>
      <c r="R842" s="81" t="s">
        <v>436</v>
      </c>
      <c r="S842" s="81" t="s">
        <v>1177</v>
      </c>
      <c r="T842" s="81">
        <v>1045</v>
      </c>
      <c r="V842" s="81" t="s">
        <v>924</v>
      </c>
      <c r="W842" s="81" t="s">
        <v>925</v>
      </c>
      <c r="X842" s="81">
        <v>12</v>
      </c>
      <c r="Y842" s="81" t="s">
        <v>436</v>
      </c>
      <c r="Z842" s="81" t="s">
        <v>1177</v>
      </c>
      <c r="AA842" s="81">
        <v>1045</v>
      </c>
      <c r="AC842" s="81" t="s">
        <v>816</v>
      </c>
      <c r="AD842" s="81" t="s">
        <v>817</v>
      </c>
      <c r="AE842" s="81">
        <v>6</v>
      </c>
      <c r="AF842" s="81" t="s">
        <v>436</v>
      </c>
      <c r="AG842" s="81" t="s">
        <v>2326</v>
      </c>
      <c r="AH842" s="81">
        <v>1169</v>
      </c>
      <c r="AJ842" s="81" t="s">
        <v>745</v>
      </c>
      <c r="AK842" s="81" t="s">
        <v>746</v>
      </c>
      <c r="AL842" s="81">
        <v>12</v>
      </c>
      <c r="AM842" s="81" t="s">
        <v>529</v>
      </c>
      <c r="AN842" s="81" t="s">
        <v>1128</v>
      </c>
      <c r="AO842" s="81">
        <v>1031</v>
      </c>
      <c r="AQ842" s="81" t="s">
        <v>820</v>
      </c>
      <c r="AR842" s="81" t="s">
        <v>821</v>
      </c>
      <c r="AS842" s="81">
        <v>16</v>
      </c>
      <c r="AT842" s="81" t="s">
        <v>529</v>
      </c>
      <c r="AU842" s="81" t="s">
        <v>1170</v>
      </c>
      <c r="AV842" s="81">
        <v>1069</v>
      </c>
      <c r="AX842" s="81" t="s">
        <v>731</v>
      </c>
      <c r="AY842" s="81" t="s">
        <v>732</v>
      </c>
      <c r="AZ842" s="81">
        <v>24</v>
      </c>
      <c r="BA842" s="81" t="s">
        <v>1173</v>
      </c>
      <c r="BB842" s="81" t="s">
        <v>1174</v>
      </c>
      <c r="BC842" s="81">
        <v>0</v>
      </c>
      <c r="BE842" s="81" t="s">
        <v>768</v>
      </c>
      <c r="BF842" s="81" t="s">
        <v>769</v>
      </c>
      <c r="BG842" s="81">
        <v>4</v>
      </c>
      <c r="BH842" s="81" t="s">
        <v>529</v>
      </c>
      <c r="BI842" s="81" t="s">
        <v>1154</v>
      </c>
      <c r="BJ842" s="81">
        <v>1439</v>
      </c>
      <c r="BL842" s="81" t="s">
        <v>891</v>
      </c>
      <c r="BM842" s="81" t="s">
        <v>892</v>
      </c>
      <c r="BN842" s="81">
        <v>12</v>
      </c>
      <c r="BO842" s="81" t="s">
        <v>529</v>
      </c>
      <c r="BP842" s="81" t="s">
        <v>1157</v>
      </c>
      <c r="BQ842" s="81">
        <v>1399</v>
      </c>
      <c r="BS842" s="81" t="s">
        <v>852</v>
      </c>
      <c r="BT842" s="81" t="s">
        <v>853</v>
      </c>
      <c r="BU842" s="81">
        <v>12</v>
      </c>
      <c r="BV842" s="81" t="s">
        <v>529</v>
      </c>
      <c r="BW842" s="81" t="s">
        <v>1756</v>
      </c>
      <c r="BX842" s="81">
        <v>1037</v>
      </c>
      <c r="BZ842" s="81" t="s">
        <v>849</v>
      </c>
      <c r="CA842" s="81" t="s">
        <v>850</v>
      </c>
      <c r="CB842" s="81">
        <v>10</v>
      </c>
      <c r="CC842" s="81" t="s">
        <v>529</v>
      </c>
      <c r="CD842" s="81" t="s">
        <v>1756</v>
      </c>
      <c r="CE842" s="81">
        <v>1037</v>
      </c>
      <c r="CG842" s="81" t="s">
        <v>899</v>
      </c>
      <c r="CH842" s="81" t="s">
        <v>900</v>
      </c>
      <c r="CI842" s="81">
        <v>2</v>
      </c>
      <c r="CJ842" s="81" t="s">
        <v>436</v>
      </c>
      <c r="CK842" s="81" t="s">
        <v>1828</v>
      </c>
      <c r="CL842" s="81">
        <v>1413</v>
      </c>
      <c r="CN842" s="81" t="s">
        <v>828</v>
      </c>
      <c r="CO842" s="81" t="s">
        <v>829</v>
      </c>
      <c r="CP842" s="81">
        <v>2</v>
      </c>
      <c r="CQ842" s="81" t="s">
        <v>529</v>
      </c>
      <c r="CR842" s="81" t="s">
        <v>1129</v>
      </c>
      <c r="CS842" s="81">
        <v>1028</v>
      </c>
      <c r="CU842" s="136" t="s">
        <v>2260</v>
      </c>
      <c r="CV842" s="136" t="s">
        <v>2304</v>
      </c>
      <c r="CW842" s="137">
        <v>6</v>
      </c>
      <c r="CX842" s="136" t="s">
        <v>529</v>
      </c>
      <c r="CY842" s="136" t="s">
        <v>1158</v>
      </c>
      <c r="CZ842" s="138">
        <v>1378</v>
      </c>
      <c r="DB842" s="136" t="s">
        <v>832</v>
      </c>
      <c r="DC842" s="136" t="s">
        <v>833</v>
      </c>
      <c r="DD842" s="137">
        <v>4</v>
      </c>
      <c r="DE842" s="136" t="s">
        <v>529</v>
      </c>
      <c r="DF842" s="136" t="s">
        <v>1104</v>
      </c>
      <c r="DG842" s="144">
        <v>1037</v>
      </c>
      <c r="DI842" s="136" t="s">
        <v>2375</v>
      </c>
      <c r="DJ842" s="136" t="s">
        <v>2374</v>
      </c>
      <c r="DK842" s="137">
        <v>2</v>
      </c>
      <c r="DL842" s="136" t="s">
        <v>436</v>
      </c>
      <c r="DM842" s="136" t="s">
        <v>1143</v>
      </c>
      <c r="DN842" s="144">
        <v>1223</v>
      </c>
    </row>
    <row r="843" spans="1:118" x14ac:dyDescent="0.25">
      <c r="A843" s="81" t="s">
        <v>2319</v>
      </c>
      <c r="B843" s="81" t="s">
        <v>844</v>
      </c>
      <c r="C843" s="81">
        <v>6</v>
      </c>
      <c r="D843" s="81" t="s">
        <v>529</v>
      </c>
      <c r="E843" s="81" t="s">
        <v>1720</v>
      </c>
      <c r="F843" s="81">
        <v>1101</v>
      </c>
      <c r="H843" s="81" t="s">
        <v>745</v>
      </c>
      <c r="I843" s="81" t="s">
        <v>746</v>
      </c>
      <c r="J843" s="81">
        <v>12</v>
      </c>
      <c r="K843" s="81" t="s">
        <v>436</v>
      </c>
      <c r="L843" s="81" t="s">
        <v>1207</v>
      </c>
      <c r="M843" s="81">
        <v>1332</v>
      </c>
      <c r="O843" s="81" t="s">
        <v>891</v>
      </c>
      <c r="P843" s="81" t="s">
        <v>892</v>
      </c>
      <c r="Q843" s="81">
        <v>12</v>
      </c>
      <c r="R843" s="81" t="s">
        <v>436</v>
      </c>
      <c r="S843" s="81" t="s">
        <v>1177</v>
      </c>
      <c r="T843" s="81">
        <v>1045</v>
      </c>
      <c r="V843" s="81" t="s">
        <v>757</v>
      </c>
      <c r="W843" s="81" t="s">
        <v>758</v>
      </c>
      <c r="X843" s="81">
        <v>12</v>
      </c>
      <c r="Y843" s="81" t="s">
        <v>436</v>
      </c>
      <c r="Z843" s="81" t="s">
        <v>1177</v>
      </c>
      <c r="AA843" s="81">
        <v>1045</v>
      </c>
      <c r="AC843" s="81" t="s">
        <v>1673</v>
      </c>
      <c r="AD843" s="81" t="s">
        <v>1548</v>
      </c>
      <c r="AE843" s="81">
        <v>2</v>
      </c>
      <c r="AF843" s="81" t="s">
        <v>436</v>
      </c>
      <c r="AG843" s="81" t="s">
        <v>1714</v>
      </c>
      <c r="AH843" s="81">
        <v>1009</v>
      </c>
      <c r="AJ843" s="81" t="s">
        <v>2323</v>
      </c>
      <c r="AK843" s="81" t="s">
        <v>851</v>
      </c>
      <c r="AL843" s="81">
        <v>2</v>
      </c>
      <c r="AM843" s="81" t="s">
        <v>529</v>
      </c>
      <c r="AN843" s="81" t="s">
        <v>1128</v>
      </c>
      <c r="AO843" s="81">
        <v>1031</v>
      </c>
      <c r="AQ843" s="81" t="s">
        <v>816</v>
      </c>
      <c r="AR843" s="81" t="s">
        <v>817</v>
      </c>
      <c r="AS843" s="81">
        <v>16</v>
      </c>
      <c r="AT843" s="81" t="s">
        <v>529</v>
      </c>
      <c r="AU843" s="81" t="s">
        <v>1170</v>
      </c>
      <c r="AV843" s="81">
        <v>1069</v>
      </c>
      <c r="AX843" s="81" t="s">
        <v>765</v>
      </c>
      <c r="AY843" s="81" t="s">
        <v>766</v>
      </c>
      <c r="AZ843" s="81">
        <v>10</v>
      </c>
      <c r="BA843" s="81" t="s">
        <v>529</v>
      </c>
      <c r="BB843" s="81" t="s">
        <v>1185</v>
      </c>
      <c r="BC843" s="81">
        <v>1101</v>
      </c>
      <c r="BE843" s="81" t="s">
        <v>737</v>
      </c>
      <c r="BF843" s="81" t="s">
        <v>738</v>
      </c>
      <c r="BG843" s="81">
        <v>2</v>
      </c>
      <c r="BH843" s="81" t="s">
        <v>2046</v>
      </c>
      <c r="BI843" s="81" t="s">
        <v>2155</v>
      </c>
      <c r="BJ843" s="81">
        <v>1556</v>
      </c>
      <c r="BL843" s="81" t="s">
        <v>946</v>
      </c>
      <c r="BM843" s="81" t="s">
        <v>947</v>
      </c>
      <c r="BN843" s="81">
        <v>24</v>
      </c>
      <c r="BO843" s="81" t="s">
        <v>529</v>
      </c>
      <c r="BP843" s="81" t="s">
        <v>2101</v>
      </c>
      <c r="BQ843" s="81">
        <v>1021</v>
      </c>
      <c r="BS843" s="81" t="s">
        <v>891</v>
      </c>
      <c r="BT843" s="81" t="s">
        <v>892</v>
      </c>
      <c r="BU843" s="81">
        <v>12</v>
      </c>
      <c r="BV843" s="81" t="s">
        <v>529</v>
      </c>
      <c r="BW843" s="81" t="s">
        <v>1756</v>
      </c>
      <c r="BX843" s="81">
        <v>1037</v>
      </c>
      <c r="BZ843" s="81" t="s">
        <v>727</v>
      </c>
      <c r="CA843" s="81" t="s">
        <v>728</v>
      </c>
      <c r="CB843" s="81">
        <v>8</v>
      </c>
      <c r="CC843" s="81" t="s">
        <v>529</v>
      </c>
      <c r="CD843" s="81" t="s">
        <v>1756</v>
      </c>
      <c r="CE843" s="81">
        <v>1037</v>
      </c>
      <c r="CG843" s="81" t="s">
        <v>889</v>
      </c>
      <c r="CH843" s="81" t="s">
        <v>890</v>
      </c>
      <c r="CI843" s="81">
        <v>2</v>
      </c>
      <c r="CJ843" s="81" t="s">
        <v>436</v>
      </c>
      <c r="CK843" s="81" t="s">
        <v>1828</v>
      </c>
      <c r="CL843" s="81">
        <v>1413</v>
      </c>
      <c r="CN843" s="81" t="s">
        <v>832</v>
      </c>
      <c r="CO843" s="81" t="s">
        <v>833</v>
      </c>
      <c r="CP843" s="81">
        <v>6</v>
      </c>
      <c r="CQ843" s="81" t="s">
        <v>529</v>
      </c>
      <c r="CR843" s="81" t="s">
        <v>1104</v>
      </c>
      <c r="CS843" s="81">
        <v>1037</v>
      </c>
      <c r="CU843" s="136" t="s">
        <v>727</v>
      </c>
      <c r="CV843" s="136" t="s">
        <v>728</v>
      </c>
      <c r="CW843" s="137">
        <v>4</v>
      </c>
      <c r="CX843" s="136" t="s">
        <v>436</v>
      </c>
      <c r="CY843" s="136" t="s">
        <v>2068</v>
      </c>
      <c r="CZ843" s="138">
        <v>1558</v>
      </c>
      <c r="DB843" s="136" t="s">
        <v>832</v>
      </c>
      <c r="DC843" s="136" t="s">
        <v>833</v>
      </c>
      <c r="DD843" s="137">
        <v>2</v>
      </c>
      <c r="DE843" s="136" t="s">
        <v>529</v>
      </c>
      <c r="DF843" s="136" t="s">
        <v>2176</v>
      </c>
      <c r="DG843" s="144">
        <v>1555</v>
      </c>
      <c r="DI843" s="136" t="s">
        <v>2375</v>
      </c>
      <c r="DJ843" s="136" t="s">
        <v>2374</v>
      </c>
      <c r="DK843" s="137">
        <v>4</v>
      </c>
      <c r="DL843" s="136" t="s">
        <v>529</v>
      </c>
      <c r="DM843" s="136" t="s">
        <v>1873</v>
      </c>
      <c r="DN843" s="144">
        <v>1126</v>
      </c>
    </row>
    <row r="844" spans="1:118" x14ac:dyDescent="0.25">
      <c r="A844" s="81" t="s">
        <v>790</v>
      </c>
      <c r="B844" s="81" t="s">
        <v>791</v>
      </c>
      <c r="C844" s="81">
        <v>2</v>
      </c>
      <c r="D844" s="81" t="s">
        <v>529</v>
      </c>
      <c r="E844" s="81" t="s">
        <v>1720</v>
      </c>
      <c r="F844" s="81">
        <v>1101</v>
      </c>
      <c r="H844" s="81" t="s">
        <v>727</v>
      </c>
      <c r="I844" s="81" t="s">
        <v>728</v>
      </c>
      <c r="J844" s="81">
        <v>4</v>
      </c>
      <c r="K844" s="81" t="s">
        <v>436</v>
      </c>
      <c r="L844" s="81" t="s">
        <v>1207</v>
      </c>
      <c r="M844" s="81">
        <v>1332</v>
      </c>
      <c r="O844" s="81" t="s">
        <v>785</v>
      </c>
      <c r="P844" s="81" t="s">
        <v>786</v>
      </c>
      <c r="Q844" s="81">
        <v>12</v>
      </c>
      <c r="R844" s="81" t="s">
        <v>436</v>
      </c>
      <c r="S844" s="81" t="s">
        <v>1177</v>
      </c>
      <c r="T844" s="81">
        <v>1045</v>
      </c>
      <c r="V844" s="81" t="s">
        <v>745</v>
      </c>
      <c r="W844" s="81" t="s">
        <v>746</v>
      </c>
      <c r="X844" s="81">
        <v>12</v>
      </c>
      <c r="Y844" s="81" t="s">
        <v>436</v>
      </c>
      <c r="Z844" s="81" t="s">
        <v>1177</v>
      </c>
      <c r="AA844" s="81">
        <v>1045</v>
      </c>
      <c r="AC844" s="81" t="s">
        <v>816</v>
      </c>
      <c r="AD844" s="81" t="s">
        <v>817</v>
      </c>
      <c r="AE844" s="81">
        <v>4</v>
      </c>
      <c r="AF844" s="81" t="s">
        <v>529</v>
      </c>
      <c r="AG844" s="81" t="s">
        <v>1132</v>
      </c>
      <c r="AH844" s="81">
        <v>1081</v>
      </c>
      <c r="AJ844" s="81" t="s">
        <v>854</v>
      </c>
      <c r="AK844" s="81" t="s">
        <v>855</v>
      </c>
      <c r="AL844" s="81">
        <v>2</v>
      </c>
      <c r="AM844" s="81" t="s">
        <v>529</v>
      </c>
      <c r="AN844" s="81" t="s">
        <v>1128</v>
      </c>
      <c r="AO844" s="81">
        <v>1031</v>
      </c>
      <c r="AQ844" s="81" t="s">
        <v>940</v>
      </c>
      <c r="AR844" s="81" t="s">
        <v>941</v>
      </c>
      <c r="AS844" s="81">
        <v>12</v>
      </c>
      <c r="AT844" s="81" t="s">
        <v>529</v>
      </c>
      <c r="AU844" s="81" t="s">
        <v>1169</v>
      </c>
      <c r="AV844" s="81">
        <v>1440</v>
      </c>
      <c r="AX844" s="81" t="s">
        <v>765</v>
      </c>
      <c r="AY844" s="81" t="s">
        <v>766</v>
      </c>
      <c r="AZ844" s="81">
        <v>24</v>
      </c>
      <c r="BA844" s="81" t="s">
        <v>436</v>
      </c>
      <c r="BB844" s="81" t="s">
        <v>1195</v>
      </c>
      <c r="BC844" s="81">
        <v>1237</v>
      </c>
      <c r="BE844" s="81" t="s">
        <v>932</v>
      </c>
      <c r="BF844" s="81" t="s">
        <v>933</v>
      </c>
      <c r="BG844" s="81">
        <v>4</v>
      </c>
      <c r="BH844" s="81" t="s">
        <v>529</v>
      </c>
      <c r="BI844" s="81" t="s">
        <v>1128</v>
      </c>
      <c r="BJ844" s="81">
        <v>1031</v>
      </c>
      <c r="BL844" s="81" t="s">
        <v>745</v>
      </c>
      <c r="BM844" s="81" t="s">
        <v>746</v>
      </c>
      <c r="BN844" s="81">
        <v>36</v>
      </c>
      <c r="BO844" s="81" t="s">
        <v>529</v>
      </c>
      <c r="BP844" s="81" t="s">
        <v>2101</v>
      </c>
      <c r="BQ844" s="81">
        <v>1021</v>
      </c>
      <c r="BS844" s="81" t="s">
        <v>895</v>
      </c>
      <c r="BT844" s="81" t="s">
        <v>896</v>
      </c>
      <c r="BU844" s="81">
        <v>12</v>
      </c>
      <c r="BV844" s="81" t="s">
        <v>529</v>
      </c>
      <c r="BW844" s="81" t="s">
        <v>1756</v>
      </c>
      <c r="BX844" s="81">
        <v>1037</v>
      </c>
      <c r="BZ844" s="81" t="s">
        <v>832</v>
      </c>
      <c r="CA844" s="81" t="s">
        <v>833</v>
      </c>
      <c r="CB844" s="81">
        <v>6</v>
      </c>
      <c r="CC844" s="81" t="s">
        <v>529</v>
      </c>
      <c r="CD844" s="81" t="s">
        <v>1756</v>
      </c>
      <c r="CE844" s="81">
        <v>1037</v>
      </c>
      <c r="CG844" s="81" t="s">
        <v>2321</v>
      </c>
      <c r="CH844" s="81" t="s">
        <v>901</v>
      </c>
      <c r="CI844" s="81">
        <v>2</v>
      </c>
      <c r="CJ844" s="81" t="s">
        <v>436</v>
      </c>
      <c r="CK844" s="81" t="s">
        <v>1828</v>
      </c>
      <c r="CL844" s="81">
        <v>1413</v>
      </c>
      <c r="CN844" s="81" t="s">
        <v>727</v>
      </c>
      <c r="CO844" s="81" t="s">
        <v>728</v>
      </c>
      <c r="CP844" s="81">
        <v>10</v>
      </c>
      <c r="CQ844" s="81" t="s">
        <v>529</v>
      </c>
      <c r="CR844" s="81" t="s">
        <v>2309</v>
      </c>
      <c r="CS844" s="81">
        <v>1001</v>
      </c>
      <c r="CU844" s="136" t="s">
        <v>830</v>
      </c>
      <c r="CV844" s="136" t="s">
        <v>831</v>
      </c>
      <c r="CW844" s="137">
        <v>10</v>
      </c>
      <c r="CX844" s="136" t="s">
        <v>529</v>
      </c>
      <c r="CY844" s="136" t="s">
        <v>1104</v>
      </c>
      <c r="CZ844" s="138">
        <v>1037</v>
      </c>
      <c r="DB844" s="136" t="s">
        <v>832</v>
      </c>
      <c r="DC844" s="136" t="s">
        <v>833</v>
      </c>
      <c r="DD844" s="137">
        <v>4</v>
      </c>
      <c r="DE844" s="136" t="s">
        <v>529</v>
      </c>
      <c r="DF844" s="136" t="s">
        <v>1162</v>
      </c>
      <c r="DG844" s="144">
        <v>1054</v>
      </c>
      <c r="DI844" s="136" t="s">
        <v>2375</v>
      </c>
      <c r="DJ844" s="136" t="s">
        <v>2374</v>
      </c>
      <c r="DK844" s="137">
        <v>4</v>
      </c>
      <c r="DL844" s="136" t="s">
        <v>436</v>
      </c>
      <c r="DM844" s="136" t="s">
        <v>1111</v>
      </c>
      <c r="DN844" s="144">
        <v>1211</v>
      </c>
    </row>
    <row r="845" spans="1:118" x14ac:dyDescent="0.25">
      <c r="A845" s="81" t="s">
        <v>794</v>
      </c>
      <c r="B845" s="81" t="s">
        <v>795</v>
      </c>
      <c r="C845" s="81">
        <v>4</v>
      </c>
      <c r="D845" s="81" t="s">
        <v>529</v>
      </c>
      <c r="E845" s="81" t="s">
        <v>1720</v>
      </c>
      <c r="F845" s="81">
        <v>1101</v>
      </c>
      <c r="H845" s="81" t="s">
        <v>743</v>
      </c>
      <c r="I845" s="81" t="s">
        <v>744</v>
      </c>
      <c r="J845" s="81">
        <v>12</v>
      </c>
      <c r="K845" s="81" t="s">
        <v>437</v>
      </c>
      <c r="L845" s="81" t="s">
        <v>1811</v>
      </c>
      <c r="M845" s="81">
        <v>1259</v>
      </c>
      <c r="O845" s="81" t="s">
        <v>893</v>
      </c>
      <c r="P845" s="81" t="s">
        <v>894</v>
      </c>
      <c r="Q845" s="81">
        <v>12</v>
      </c>
      <c r="R845" s="81" t="s">
        <v>436</v>
      </c>
      <c r="S845" s="81" t="s">
        <v>1177</v>
      </c>
      <c r="T845" s="81">
        <v>1045</v>
      </c>
      <c r="V845" s="81" t="s">
        <v>924</v>
      </c>
      <c r="W845" s="81" t="s">
        <v>925</v>
      </c>
      <c r="X845" s="81">
        <v>24</v>
      </c>
      <c r="Y845" s="81" t="s">
        <v>436</v>
      </c>
      <c r="Z845" s="81" t="s">
        <v>1177</v>
      </c>
      <c r="AA845" s="81">
        <v>1045</v>
      </c>
      <c r="AC845" s="81" t="s">
        <v>745</v>
      </c>
      <c r="AD845" s="81" t="s">
        <v>746</v>
      </c>
      <c r="AE845" s="81">
        <v>12</v>
      </c>
      <c r="AF845" s="81" t="s">
        <v>436</v>
      </c>
      <c r="AG845" s="81" t="s">
        <v>1177</v>
      </c>
      <c r="AH845" s="81">
        <v>1045</v>
      </c>
      <c r="AJ845" s="81" t="s">
        <v>836</v>
      </c>
      <c r="AK845" s="81" t="s">
        <v>837</v>
      </c>
      <c r="AL845" s="81">
        <v>2</v>
      </c>
      <c r="AM845" s="81" t="s">
        <v>529</v>
      </c>
      <c r="AN845" s="81" t="s">
        <v>1128</v>
      </c>
      <c r="AO845" s="81">
        <v>1031</v>
      </c>
      <c r="AQ845" s="81" t="s">
        <v>847</v>
      </c>
      <c r="AR845" s="81" t="s">
        <v>848</v>
      </c>
      <c r="AS845" s="81">
        <v>12</v>
      </c>
      <c r="AT845" s="81" t="s">
        <v>529</v>
      </c>
      <c r="AU845" s="81" t="s">
        <v>1169</v>
      </c>
      <c r="AV845" s="81">
        <v>1440</v>
      </c>
      <c r="AX845" s="81" t="s">
        <v>765</v>
      </c>
      <c r="AY845" s="81" t="s">
        <v>766</v>
      </c>
      <c r="AZ845" s="81">
        <v>10</v>
      </c>
      <c r="BA845" s="81" t="s">
        <v>1768</v>
      </c>
      <c r="BB845" s="81" t="s">
        <v>1769</v>
      </c>
      <c r="BC845" s="81">
        <v>1416</v>
      </c>
      <c r="BE845" s="81" t="s">
        <v>924</v>
      </c>
      <c r="BF845" s="81" t="s">
        <v>925</v>
      </c>
      <c r="BG845" s="81">
        <v>12</v>
      </c>
      <c r="BH845" s="81" t="s">
        <v>529</v>
      </c>
      <c r="BI845" s="81" t="s">
        <v>1128</v>
      </c>
      <c r="BJ845" s="81">
        <v>1031</v>
      </c>
      <c r="BL845" s="81" t="s">
        <v>1075</v>
      </c>
      <c r="BM845" s="81" t="s">
        <v>1076</v>
      </c>
      <c r="BN845" s="81">
        <v>2</v>
      </c>
      <c r="BO845" s="81" t="s">
        <v>529</v>
      </c>
      <c r="BP845" s="81" t="s">
        <v>1133</v>
      </c>
      <c r="BQ845" s="81">
        <v>1023</v>
      </c>
      <c r="BS845" s="81" t="s">
        <v>1054</v>
      </c>
      <c r="BT845" s="81" t="s">
        <v>1055</v>
      </c>
      <c r="BU845" s="81">
        <v>1</v>
      </c>
      <c r="BV845" s="81" t="s">
        <v>436</v>
      </c>
      <c r="BW845" s="81" t="s">
        <v>1927</v>
      </c>
      <c r="BX845" s="81">
        <v>1228</v>
      </c>
      <c r="BZ845" s="81" t="s">
        <v>745</v>
      </c>
      <c r="CA845" s="81" t="s">
        <v>746</v>
      </c>
      <c r="CB845" s="81">
        <v>12</v>
      </c>
      <c r="CC845" s="81" t="s">
        <v>529</v>
      </c>
      <c r="CD845" s="81" t="s">
        <v>1756</v>
      </c>
      <c r="CE845" s="81">
        <v>1037</v>
      </c>
      <c r="CG845" s="81" t="s">
        <v>836</v>
      </c>
      <c r="CH845" s="81" t="s">
        <v>837</v>
      </c>
      <c r="CI845" s="81">
        <v>2</v>
      </c>
      <c r="CJ845" s="81" t="s">
        <v>436</v>
      </c>
      <c r="CK845" s="81" t="s">
        <v>1828</v>
      </c>
      <c r="CL845" s="81">
        <v>1413</v>
      </c>
      <c r="CN845" s="81" t="s">
        <v>828</v>
      </c>
      <c r="CO845" s="81" t="s">
        <v>829</v>
      </c>
      <c r="CP845" s="81">
        <v>3</v>
      </c>
      <c r="CQ845" s="81" t="s">
        <v>529</v>
      </c>
      <c r="CR845" s="81" t="s">
        <v>1133</v>
      </c>
      <c r="CS845" s="81">
        <v>1023</v>
      </c>
      <c r="CU845" s="136" t="s">
        <v>832</v>
      </c>
      <c r="CV845" s="136" t="s">
        <v>833</v>
      </c>
      <c r="CW845" s="137">
        <v>6</v>
      </c>
      <c r="CX845" s="136" t="s">
        <v>529</v>
      </c>
      <c r="CY845" s="136" t="s">
        <v>1104</v>
      </c>
      <c r="CZ845" s="138">
        <v>1037</v>
      </c>
      <c r="DB845" s="136" t="s">
        <v>832</v>
      </c>
      <c r="DC845" s="136" t="s">
        <v>833</v>
      </c>
      <c r="DD845" s="137">
        <v>6</v>
      </c>
      <c r="DE845" s="136" t="s">
        <v>529</v>
      </c>
      <c r="DF845" s="136" t="s">
        <v>2190</v>
      </c>
      <c r="DG845" s="144">
        <v>1021</v>
      </c>
      <c r="DI845" s="136" t="s">
        <v>2375</v>
      </c>
      <c r="DJ845" s="136" t="s">
        <v>2374</v>
      </c>
      <c r="DK845" s="137">
        <v>4</v>
      </c>
      <c r="DL845" s="136" t="s">
        <v>436</v>
      </c>
      <c r="DM845" s="136" t="s">
        <v>1840</v>
      </c>
      <c r="DN845" s="144">
        <v>1179</v>
      </c>
    </row>
    <row r="846" spans="1:118" x14ac:dyDescent="0.25">
      <c r="A846" s="81" t="s">
        <v>858</v>
      </c>
      <c r="B846" s="81" t="s">
        <v>859</v>
      </c>
      <c r="C846" s="81">
        <v>2</v>
      </c>
      <c r="D846" s="81" t="s">
        <v>529</v>
      </c>
      <c r="E846" s="81" t="s">
        <v>1720</v>
      </c>
      <c r="F846" s="81">
        <v>1101</v>
      </c>
      <c r="H846" s="81" t="s">
        <v>852</v>
      </c>
      <c r="I846" s="81" t="s">
        <v>853</v>
      </c>
      <c r="J846" s="81">
        <v>12</v>
      </c>
      <c r="K846" s="81" t="s">
        <v>437</v>
      </c>
      <c r="L846" s="81" t="s">
        <v>1811</v>
      </c>
      <c r="M846" s="81">
        <v>1259</v>
      </c>
      <c r="O846" s="81" t="s">
        <v>816</v>
      </c>
      <c r="P846" s="81" t="s">
        <v>817</v>
      </c>
      <c r="Q846" s="81">
        <v>6</v>
      </c>
      <c r="R846" s="81" t="s">
        <v>436</v>
      </c>
      <c r="S846" s="81" t="s">
        <v>1177</v>
      </c>
      <c r="T846" s="81">
        <v>1045</v>
      </c>
      <c r="V846" s="81" t="s">
        <v>891</v>
      </c>
      <c r="W846" s="81" t="s">
        <v>892</v>
      </c>
      <c r="X846" s="81">
        <v>24</v>
      </c>
      <c r="Y846" s="81" t="s">
        <v>436</v>
      </c>
      <c r="Z846" s="81" t="s">
        <v>1177</v>
      </c>
      <c r="AA846" s="81">
        <v>1045</v>
      </c>
      <c r="AC846" s="81" t="s">
        <v>745</v>
      </c>
      <c r="AD846" s="81" t="s">
        <v>746</v>
      </c>
      <c r="AE846" s="81">
        <v>12</v>
      </c>
      <c r="AF846" s="81" t="s">
        <v>529</v>
      </c>
      <c r="AG846" s="81" t="s">
        <v>714</v>
      </c>
      <c r="AH846" s="81">
        <v>1537</v>
      </c>
      <c r="AJ846" s="81" t="s">
        <v>867</v>
      </c>
      <c r="AK846" s="81" t="s">
        <v>868</v>
      </c>
      <c r="AL846" s="81">
        <v>4</v>
      </c>
      <c r="AM846" s="81" t="s">
        <v>437</v>
      </c>
      <c r="AN846" s="81" t="s">
        <v>1155</v>
      </c>
      <c r="AO846" s="81">
        <v>1506</v>
      </c>
      <c r="AQ846" s="81" t="s">
        <v>745</v>
      </c>
      <c r="AR846" s="81" t="s">
        <v>746</v>
      </c>
      <c r="AS846" s="81">
        <v>12</v>
      </c>
      <c r="AT846" s="81" t="s">
        <v>529</v>
      </c>
      <c r="AU846" s="81" t="s">
        <v>1169</v>
      </c>
      <c r="AV846" s="81">
        <v>1440</v>
      </c>
      <c r="AX846" s="81" t="s">
        <v>765</v>
      </c>
      <c r="AY846" s="81" t="s">
        <v>766</v>
      </c>
      <c r="AZ846" s="81">
        <v>6</v>
      </c>
      <c r="BA846" s="81" t="s">
        <v>436</v>
      </c>
      <c r="BB846" s="81" t="s">
        <v>2318</v>
      </c>
      <c r="BC846" s="81">
        <v>1117</v>
      </c>
      <c r="BE846" s="81" t="s">
        <v>745</v>
      </c>
      <c r="BF846" s="81" t="s">
        <v>746</v>
      </c>
      <c r="BG846" s="81">
        <v>12</v>
      </c>
      <c r="BH846" s="81" t="s">
        <v>529</v>
      </c>
      <c r="BI846" s="81" t="s">
        <v>1128</v>
      </c>
      <c r="BJ846" s="81">
        <v>1031</v>
      </c>
      <c r="BL846" s="81" t="s">
        <v>812</v>
      </c>
      <c r="BM846" s="81" t="s">
        <v>813</v>
      </c>
      <c r="BN846" s="81">
        <v>4</v>
      </c>
      <c r="BO846" s="81" t="s">
        <v>529</v>
      </c>
      <c r="BP846" s="81" t="s">
        <v>1157</v>
      </c>
      <c r="BQ846" s="81">
        <v>1399</v>
      </c>
      <c r="BS846" s="81" t="s">
        <v>2323</v>
      </c>
      <c r="BT846" s="81" t="s">
        <v>851</v>
      </c>
      <c r="BU846" s="81">
        <v>2</v>
      </c>
      <c r="BV846" s="81" t="s">
        <v>529</v>
      </c>
      <c r="BW846" s="81" t="s">
        <v>1214</v>
      </c>
      <c r="BX846" s="81">
        <v>1209</v>
      </c>
      <c r="BZ846" s="81" t="s">
        <v>743</v>
      </c>
      <c r="CA846" s="81" t="s">
        <v>744</v>
      </c>
      <c r="CB846" s="81">
        <v>12</v>
      </c>
      <c r="CC846" s="81" t="s">
        <v>436</v>
      </c>
      <c r="CD846" s="81" t="s">
        <v>1177</v>
      </c>
      <c r="CE846" s="81">
        <v>1045</v>
      </c>
      <c r="CG846" s="81" t="s">
        <v>729</v>
      </c>
      <c r="CH846" s="81" t="s">
        <v>730</v>
      </c>
      <c r="CI846" s="81">
        <v>6</v>
      </c>
      <c r="CJ846" s="81" t="s">
        <v>436</v>
      </c>
      <c r="CK846" s="81" t="s">
        <v>2109</v>
      </c>
      <c r="CL846" s="81">
        <v>1025</v>
      </c>
      <c r="CN846" s="81" t="s">
        <v>729</v>
      </c>
      <c r="CO846" s="81" t="s">
        <v>730</v>
      </c>
      <c r="CP846" s="81">
        <v>24</v>
      </c>
      <c r="CQ846" s="81" t="s">
        <v>529</v>
      </c>
      <c r="CR846" s="81" t="s">
        <v>2314</v>
      </c>
      <c r="CS846" s="81">
        <v>1031</v>
      </c>
      <c r="CU846" s="136" t="s">
        <v>745</v>
      </c>
      <c r="CV846" s="136" t="s">
        <v>746</v>
      </c>
      <c r="CW846" s="137">
        <v>12</v>
      </c>
      <c r="CX846" s="136" t="s">
        <v>436</v>
      </c>
      <c r="CY846" s="136" t="s">
        <v>2411</v>
      </c>
      <c r="CZ846" s="138">
        <v>1515</v>
      </c>
      <c r="DB846" s="136" t="s">
        <v>832</v>
      </c>
      <c r="DC846" s="136" t="s">
        <v>833</v>
      </c>
      <c r="DD846" s="137">
        <v>6</v>
      </c>
      <c r="DE846" s="136" t="s">
        <v>436</v>
      </c>
      <c r="DF846" s="136" t="s">
        <v>1764</v>
      </c>
      <c r="DG846" s="144">
        <v>1435</v>
      </c>
      <c r="DI846" s="136" t="s">
        <v>2375</v>
      </c>
      <c r="DJ846" s="136" t="s">
        <v>2374</v>
      </c>
      <c r="DK846" s="137">
        <v>6</v>
      </c>
      <c r="DL846" s="136" t="s">
        <v>437</v>
      </c>
      <c r="DM846" s="136" t="s">
        <v>1181</v>
      </c>
      <c r="DN846" s="144">
        <v>1044</v>
      </c>
    </row>
    <row r="847" spans="1:118" x14ac:dyDescent="0.25">
      <c r="A847" s="81" t="s">
        <v>950</v>
      </c>
      <c r="B847" s="81" t="s">
        <v>951</v>
      </c>
      <c r="C847" s="81">
        <v>2</v>
      </c>
      <c r="D847" s="81" t="s">
        <v>529</v>
      </c>
      <c r="E847" s="81" t="s">
        <v>1720</v>
      </c>
      <c r="F847" s="81">
        <v>1101</v>
      </c>
      <c r="H847" s="81" t="s">
        <v>745</v>
      </c>
      <c r="I847" s="81" t="s">
        <v>746</v>
      </c>
      <c r="J847" s="81">
        <v>12</v>
      </c>
      <c r="K847" s="81" t="s">
        <v>437</v>
      </c>
      <c r="L847" s="81" t="s">
        <v>1811</v>
      </c>
      <c r="M847" s="81">
        <v>1259</v>
      </c>
      <c r="O847" s="81" t="s">
        <v>772</v>
      </c>
      <c r="P847" s="81" t="s">
        <v>773</v>
      </c>
      <c r="Q847" s="81">
        <v>4</v>
      </c>
      <c r="R847" s="81" t="s">
        <v>436</v>
      </c>
      <c r="S847" s="81" t="s">
        <v>1177</v>
      </c>
      <c r="T847" s="81">
        <v>1045</v>
      </c>
      <c r="V847" s="81" t="s">
        <v>765</v>
      </c>
      <c r="W847" s="81" t="s">
        <v>766</v>
      </c>
      <c r="X847" s="81">
        <v>6</v>
      </c>
      <c r="Y847" s="81" t="s">
        <v>436</v>
      </c>
      <c r="Z847" s="81" t="s">
        <v>1177</v>
      </c>
      <c r="AA847" s="81">
        <v>1045</v>
      </c>
      <c r="AC847" s="81" t="s">
        <v>745</v>
      </c>
      <c r="AD847" s="81" t="s">
        <v>746</v>
      </c>
      <c r="AE847" s="81">
        <v>12</v>
      </c>
      <c r="AF847" s="81" t="s">
        <v>436</v>
      </c>
      <c r="AG847" s="81" t="s">
        <v>1690</v>
      </c>
      <c r="AH847" s="81">
        <v>1297</v>
      </c>
      <c r="AJ847" s="81" t="s">
        <v>887</v>
      </c>
      <c r="AK847" s="81" t="s">
        <v>888</v>
      </c>
      <c r="AL847" s="81">
        <v>4</v>
      </c>
      <c r="AM847" s="81" t="s">
        <v>437</v>
      </c>
      <c r="AN847" s="81" t="s">
        <v>1155</v>
      </c>
      <c r="AO847" s="81">
        <v>1506</v>
      </c>
      <c r="AQ847" s="81" t="s">
        <v>737</v>
      </c>
      <c r="AR847" s="81" t="s">
        <v>738</v>
      </c>
      <c r="AS847" s="81">
        <v>2</v>
      </c>
      <c r="AT847" s="81" t="s">
        <v>529</v>
      </c>
      <c r="AU847" s="81" t="s">
        <v>1756</v>
      </c>
      <c r="AV847" s="81">
        <v>1037</v>
      </c>
      <c r="AX847" s="81" t="s">
        <v>765</v>
      </c>
      <c r="AY847" s="81" t="s">
        <v>766</v>
      </c>
      <c r="AZ847" s="81">
        <v>4</v>
      </c>
      <c r="BA847" s="81" t="s">
        <v>436</v>
      </c>
      <c r="BB847" s="81" t="s">
        <v>1137</v>
      </c>
      <c r="BC847" s="81">
        <v>1160</v>
      </c>
      <c r="BE847" s="81" t="s">
        <v>757</v>
      </c>
      <c r="BF847" s="81" t="s">
        <v>758</v>
      </c>
      <c r="BG847" s="81">
        <v>12</v>
      </c>
      <c r="BH847" s="81" t="s">
        <v>436</v>
      </c>
      <c r="BI847" s="81" t="s">
        <v>2125</v>
      </c>
      <c r="BJ847" s="81">
        <v>1571</v>
      </c>
      <c r="BL847" s="81" t="s">
        <v>826</v>
      </c>
      <c r="BM847" s="81" t="s">
        <v>827</v>
      </c>
      <c r="BN847" s="81">
        <v>5</v>
      </c>
      <c r="BO847" s="81" t="s">
        <v>436</v>
      </c>
      <c r="BP847" s="81" t="s">
        <v>1868</v>
      </c>
      <c r="BQ847" s="81">
        <v>1189</v>
      </c>
      <c r="BS847" s="81" t="s">
        <v>755</v>
      </c>
      <c r="BT847" s="81" t="s">
        <v>756</v>
      </c>
      <c r="BU847" s="81">
        <v>12</v>
      </c>
      <c r="BV847" s="81" t="s">
        <v>436</v>
      </c>
      <c r="BW847" s="81" t="s">
        <v>1840</v>
      </c>
      <c r="BX847" s="81">
        <v>1179</v>
      </c>
      <c r="BZ847" s="81" t="s">
        <v>946</v>
      </c>
      <c r="CA847" s="81" t="s">
        <v>947</v>
      </c>
      <c r="CB847" s="81">
        <v>12</v>
      </c>
      <c r="CC847" s="81" t="s">
        <v>436</v>
      </c>
      <c r="CD847" s="81" t="s">
        <v>1177</v>
      </c>
      <c r="CE847" s="81">
        <v>1045</v>
      </c>
      <c r="CG847" s="81" t="s">
        <v>1008</v>
      </c>
      <c r="CH847" s="81" t="s">
        <v>1009</v>
      </c>
      <c r="CI847" s="81">
        <v>4</v>
      </c>
      <c r="CJ847" s="81" t="s">
        <v>436</v>
      </c>
      <c r="CK847" s="81" t="s">
        <v>1114</v>
      </c>
      <c r="CL847" s="81">
        <v>1011</v>
      </c>
      <c r="CN847" s="81" t="s">
        <v>1676</v>
      </c>
      <c r="CO847" s="81" t="s">
        <v>1378</v>
      </c>
      <c r="CP847" s="81">
        <v>12</v>
      </c>
      <c r="CQ847" s="81" t="s">
        <v>436</v>
      </c>
      <c r="CR847" s="81" t="s">
        <v>1195</v>
      </c>
      <c r="CS847" s="81">
        <v>1237</v>
      </c>
      <c r="CU847" s="136" t="s">
        <v>747</v>
      </c>
      <c r="CV847" s="136" t="s">
        <v>748</v>
      </c>
      <c r="CW847" s="137">
        <v>12</v>
      </c>
      <c r="CX847" s="136" t="s">
        <v>436</v>
      </c>
      <c r="CY847" s="136" t="s">
        <v>2411</v>
      </c>
      <c r="CZ847" s="138">
        <v>1515</v>
      </c>
      <c r="DB847" s="136" t="s">
        <v>832</v>
      </c>
      <c r="DC847" s="136" t="s">
        <v>833</v>
      </c>
      <c r="DD847" s="137">
        <v>4</v>
      </c>
      <c r="DE847" s="136" t="s">
        <v>529</v>
      </c>
      <c r="DF847" s="136" t="s">
        <v>1104</v>
      </c>
      <c r="DG847" s="144">
        <v>1037</v>
      </c>
      <c r="DI847" s="136" t="s">
        <v>2375</v>
      </c>
      <c r="DJ847" s="136" t="s">
        <v>2374</v>
      </c>
      <c r="DK847" s="137">
        <v>4</v>
      </c>
      <c r="DL847" s="136" t="s">
        <v>437</v>
      </c>
      <c r="DM847" s="136" t="s">
        <v>2408</v>
      </c>
      <c r="DN847" s="144">
        <v>1108</v>
      </c>
    </row>
    <row r="848" spans="1:118" x14ac:dyDescent="0.25">
      <c r="A848" s="81" t="s">
        <v>2321</v>
      </c>
      <c r="B848" s="81" t="s">
        <v>901</v>
      </c>
      <c r="C848" s="81">
        <v>2</v>
      </c>
      <c r="D848" s="81" t="s">
        <v>529</v>
      </c>
      <c r="E848" s="81" t="s">
        <v>1720</v>
      </c>
      <c r="F848" s="81">
        <v>1101</v>
      </c>
      <c r="H848" s="81" t="s">
        <v>1039</v>
      </c>
      <c r="I848" s="81" t="s">
        <v>1040</v>
      </c>
      <c r="J848" s="81">
        <v>4</v>
      </c>
      <c r="K848" s="81" t="s">
        <v>437</v>
      </c>
      <c r="L848" s="81" t="s">
        <v>1811</v>
      </c>
      <c r="M848" s="81">
        <v>1259</v>
      </c>
      <c r="O848" s="81" t="s">
        <v>830</v>
      </c>
      <c r="P848" s="81" t="s">
        <v>831</v>
      </c>
      <c r="Q848" s="81">
        <v>6</v>
      </c>
      <c r="R848" s="81" t="s">
        <v>436</v>
      </c>
      <c r="S848" s="81" t="s">
        <v>1177</v>
      </c>
      <c r="T848" s="81">
        <v>1045</v>
      </c>
      <c r="V848" s="81" t="s">
        <v>816</v>
      </c>
      <c r="W848" s="81" t="s">
        <v>817</v>
      </c>
      <c r="X848" s="81">
        <v>6</v>
      </c>
      <c r="Y848" s="81" t="s">
        <v>436</v>
      </c>
      <c r="Z848" s="81" t="s">
        <v>1177</v>
      </c>
      <c r="AA848" s="81">
        <v>1045</v>
      </c>
      <c r="AC848" s="81" t="s">
        <v>745</v>
      </c>
      <c r="AD848" s="81" t="s">
        <v>746</v>
      </c>
      <c r="AE848" s="81">
        <v>12</v>
      </c>
      <c r="AF848" s="81" t="s">
        <v>437</v>
      </c>
      <c r="AG848" s="81" t="s">
        <v>1187</v>
      </c>
      <c r="AH848" s="81">
        <v>1003</v>
      </c>
      <c r="AJ848" s="81" t="s">
        <v>2269</v>
      </c>
      <c r="AK848" s="81" t="s">
        <v>767</v>
      </c>
      <c r="AL848" s="81">
        <v>4</v>
      </c>
      <c r="AM848" s="81" t="s">
        <v>437</v>
      </c>
      <c r="AN848" s="81" t="s">
        <v>1155</v>
      </c>
      <c r="AO848" s="81">
        <v>1506</v>
      </c>
      <c r="AQ848" s="81" t="s">
        <v>733</v>
      </c>
      <c r="AR848" s="81" t="s">
        <v>734</v>
      </c>
      <c r="AS848" s="81">
        <v>4</v>
      </c>
      <c r="AT848" s="81" t="s">
        <v>529</v>
      </c>
      <c r="AU848" s="81" t="s">
        <v>1756</v>
      </c>
      <c r="AV848" s="81">
        <v>1037</v>
      </c>
      <c r="AX848" s="81" t="s">
        <v>765</v>
      </c>
      <c r="AY848" s="81" t="s">
        <v>766</v>
      </c>
      <c r="AZ848" s="81">
        <v>6</v>
      </c>
      <c r="BA848" s="81" t="s">
        <v>436</v>
      </c>
      <c r="BB848" s="81" t="s">
        <v>1110</v>
      </c>
      <c r="BC848" s="81">
        <v>1253</v>
      </c>
      <c r="BE848" s="81" t="s">
        <v>942</v>
      </c>
      <c r="BF848" s="81" t="s">
        <v>943</v>
      </c>
      <c r="BG848" s="81">
        <v>24</v>
      </c>
      <c r="BH848" s="81" t="s">
        <v>436</v>
      </c>
      <c r="BI848" s="81" t="s">
        <v>2125</v>
      </c>
      <c r="BJ848" s="81">
        <v>1571</v>
      </c>
      <c r="BL848" s="81" t="s">
        <v>755</v>
      </c>
      <c r="BM848" s="81" t="s">
        <v>756</v>
      </c>
      <c r="BN848" s="81">
        <v>12</v>
      </c>
      <c r="BO848" s="81" t="s">
        <v>529</v>
      </c>
      <c r="BP848" s="81" t="s">
        <v>1157</v>
      </c>
      <c r="BQ848" s="81">
        <v>1399</v>
      </c>
      <c r="BS848" s="81" t="s">
        <v>889</v>
      </c>
      <c r="BT848" s="81" t="s">
        <v>890</v>
      </c>
      <c r="BU848" s="81">
        <v>2</v>
      </c>
      <c r="BV848" s="81" t="s">
        <v>436</v>
      </c>
      <c r="BW848" s="81" t="s">
        <v>2194</v>
      </c>
      <c r="BX848" s="81">
        <v>1568</v>
      </c>
      <c r="BZ848" s="81" t="s">
        <v>745</v>
      </c>
      <c r="CA848" s="81" t="s">
        <v>746</v>
      </c>
      <c r="CB848" s="81">
        <v>24</v>
      </c>
      <c r="CC848" s="81" t="s">
        <v>436</v>
      </c>
      <c r="CD848" s="81" t="s">
        <v>1177</v>
      </c>
      <c r="CE848" s="81">
        <v>1045</v>
      </c>
      <c r="CG848" s="81" t="s">
        <v>832</v>
      </c>
      <c r="CH848" s="81" t="s">
        <v>833</v>
      </c>
      <c r="CI848" s="81">
        <v>2</v>
      </c>
      <c r="CJ848" s="81" t="s">
        <v>436</v>
      </c>
      <c r="CK848" s="81" t="s">
        <v>1114</v>
      </c>
      <c r="CL848" s="81">
        <v>1011</v>
      </c>
      <c r="CN848" s="81" t="s">
        <v>2228</v>
      </c>
      <c r="CO848" s="81" t="s">
        <v>925</v>
      </c>
      <c r="CP848" s="81">
        <v>24</v>
      </c>
      <c r="CQ848" s="81" t="s">
        <v>436</v>
      </c>
      <c r="CR848" s="81" t="s">
        <v>1195</v>
      </c>
      <c r="CS848" s="81">
        <v>1237</v>
      </c>
      <c r="CU848" s="136" t="s">
        <v>1779</v>
      </c>
      <c r="CV848" s="136" t="s">
        <v>853</v>
      </c>
      <c r="CW848" s="137">
        <v>12</v>
      </c>
      <c r="CX848" s="136" t="s">
        <v>436</v>
      </c>
      <c r="CY848" s="136" t="s">
        <v>2406</v>
      </c>
      <c r="CZ848" s="138">
        <v>1529</v>
      </c>
      <c r="DB848" s="136" t="s">
        <v>832</v>
      </c>
      <c r="DC848" s="136" t="s">
        <v>833</v>
      </c>
      <c r="DD848" s="137">
        <v>2</v>
      </c>
      <c r="DE848" s="136" t="s">
        <v>436</v>
      </c>
      <c r="DF848" s="136" t="s">
        <v>2368</v>
      </c>
      <c r="DG848" s="144">
        <v>1597</v>
      </c>
      <c r="DI848" s="136" t="s">
        <v>2375</v>
      </c>
      <c r="DJ848" s="136" t="s">
        <v>2374</v>
      </c>
      <c r="DK848" s="137">
        <v>4</v>
      </c>
      <c r="DL848" s="136" t="s">
        <v>529</v>
      </c>
      <c r="DM848" s="136" t="s">
        <v>1185</v>
      </c>
      <c r="DN848" s="144">
        <v>1101</v>
      </c>
    </row>
    <row r="849" spans="1:118" x14ac:dyDescent="0.25">
      <c r="A849" s="81" t="s">
        <v>836</v>
      </c>
      <c r="B849" s="81" t="s">
        <v>837</v>
      </c>
      <c r="C849" s="81">
        <v>2</v>
      </c>
      <c r="D849" s="81" t="s">
        <v>529</v>
      </c>
      <c r="E849" s="81" t="s">
        <v>1720</v>
      </c>
      <c r="F849" s="81">
        <v>1101</v>
      </c>
      <c r="H849" s="81" t="s">
        <v>768</v>
      </c>
      <c r="I849" s="81" t="s">
        <v>769</v>
      </c>
      <c r="J849" s="81">
        <v>4</v>
      </c>
      <c r="K849" s="81" t="s">
        <v>437</v>
      </c>
      <c r="L849" s="81" t="s">
        <v>1811</v>
      </c>
      <c r="M849" s="81">
        <v>1259</v>
      </c>
      <c r="O849" s="81" t="s">
        <v>849</v>
      </c>
      <c r="P849" s="81" t="s">
        <v>850</v>
      </c>
      <c r="Q849" s="81">
        <v>6</v>
      </c>
      <c r="R849" s="81" t="s">
        <v>436</v>
      </c>
      <c r="S849" s="81" t="s">
        <v>1177</v>
      </c>
      <c r="T849" s="81">
        <v>1045</v>
      </c>
      <c r="V849" s="81" t="s">
        <v>830</v>
      </c>
      <c r="W849" s="81" t="s">
        <v>831</v>
      </c>
      <c r="X849" s="81">
        <v>4</v>
      </c>
      <c r="Y849" s="81" t="s">
        <v>436</v>
      </c>
      <c r="Z849" s="81" t="s">
        <v>1177</v>
      </c>
      <c r="AA849" s="81">
        <v>1045</v>
      </c>
      <c r="AC849" s="81" t="s">
        <v>847</v>
      </c>
      <c r="AD849" s="81" t="s">
        <v>848</v>
      </c>
      <c r="AE849" s="81">
        <v>24</v>
      </c>
      <c r="AF849" s="81" t="s">
        <v>529</v>
      </c>
      <c r="AG849" s="81" t="s">
        <v>1175</v>
      </c>
      <c r="AH849" s="81">
        <v>1027</v>
      </c>
      <c r="AJ849" s="81" t="s">
        <v>772</v>
      </c>
      <c r="AK849" s="81" t="s">
        <v>773</v>
      </c>
      <c r="AL849" s="81">
        <v>4</v>
      </c>
      <c r="AM849" s="81" t="s">
        <v>437</v>
      </c>
      <c r="AN849" s="81" t="s">
        <v>1155</v>
      </c>
      <c r="AO849" s="81">
        <v>1506</v>
      </c>
      <c r="AQ849" s="81" t="s">
        <v>832</v>
      </c>
      <c r="AR849" s="81" t="s">
        <v>833</v>
      </c>
      <c r="AS849" s="81">
        <v>6</v>
      </c>
      <c r="AT849" s="81" t="s">
        <v>529</v>
      </c>
      <c r="AU849" s="81" t="s">
        <v>1756</v>
      </c>
      <c r="AV849" s="81">
        <v>1037</v>
      </c>
      <c r="AX849" s="81" t="s">
        <v>765</v>
      </c>
      <c r="AY849" s="81" t="s">
        <v>766</v>
      </c>
      <c r="AZ849" s="81">
        <v>4</v>
      </c>
      <c r="BA849" s="81" t="s">
        <v>436</v>
      </c>
      <c r="BB849" s="81" t="s">
        <v>1165</v>
      </c>
      <c r="BC849" s="81">
        <v>1531</v>
      </c>
      <c r="BE849" s="81" t="s">
        <v>733</v>
      </c>
      <c r="BF849" s="81" t="s">
        <v>734</v>
      </c>
      <c r="BG849" s="81">
        <v>6</v>
      </c>
      <c r="BH849" s="81" t="s">
        <v>436</v>
      </c>
      <c r="BI849" s="81" t="s">
        <v>1828</v>
      </c>
      <c r="BJ849" s="81">
        <v>1413</v>
      </c>
      <c r="BL849" s="81" t="s">
        <v>928</v>
      </c>
      <c r="BM849" s="81" t="s">
        <v>929</v>
      </c>
      <c r="BN849" s="81">
        <v>3</v>
      </c>
      <c r="BO849" s="81" t="s">
        <v>436</v>
      </c>
      <c r="BP849" s="81" t="s">
        <v>2164</v>
      </c>
      <c r="BQ849" s="81">
        <v>1579</v>
      </c>
      <c r="BS849" s="81" t="s">
        <v>826</v>
      </c>
      <c r="BT849" s="81" t="s">
        <v>827</v>
      </c>
      <c r="BU849" s="81">
        <v>20</v>
      </c>
      <c r="BV849" s="81" t="s">
        <v>529</v>
      </c>
      <c r="BW849" s="81" t="s">
        <v>1120</v>
      </c>
      <c r="BX849" s="81">
        <v>1020</v>
      </c>
      <c r="BZ849" s="81" t="s">
        <v>749</v>
      </c>
      <c r="CA849" s="81" t="s">
        <v>750</v>
      </c>
      <c r="CB849" s="81">
        <v>24</v>
      </c>
      <c r="CC849" s="81" t="s">
        <v>436</v>
      </c>
      <c r="CD849" s="81" t="s">
        <v>1177</v>
      </c>
      <c r="CE849" s="81">
        <v>1045</v>
      </c>
      <c r="CG849" s="81" t="s">
        <v>729</v>
      </c>
      <c r="CH849" s="81" t="s">
        <v>730</v>
      </c>
      <c r="CI849" s="81">
        <v>4</v>
      </c>
      <c r="CJ849" s="81" t="s">
        <v>436</v>
      </c>
      <c r="CK849" s="81" t="s">
        <v>1114</v>
      </c>
      <c r="CL849" s="81">
        <v>1011</v>
      </c>
      <c r="CN849" s="81" t="s">
        <v>908</v>
      </c>
      <c r="CO849" s="81" t="s">
        <v>909</v>
      </c>
      <c r="CP849" s="81">
        <v>12</v>
      </c>
      <c r="CQ849" s="81" t="s">
        <v>436</v>
      </c>
      <c r="CR849" s="81" t="s">
        <v>2179</v>
      </c>
      <c r="CS849" s="81">
        <v>1442</v>
      </c>
      <c r="CU849" s="136" t="s">
        <v>2231</v>
      </c>
      <c r="CV849" s="136" t="s">
        <v>2274</v>
      </c>
      <c r="CW849" s="137">
        <v>1</v>
      </c>
      <c r="CX849" s="136" t="s">
        <v>436</v>
      </c>
      <c r="CY849" s="136" t="s">
        <v>2406</v>
      </c>
      <c r="CZ849" s="138">
        <v>1529</v>
      </c>
      <c r="DB849" s="136" t="s">
        <v>832</v>
      </c>
      <c r="DC849" s="136" t="s">
        <v>833</v>
      </c>
      <c r="DD849" s="137">
        <v>4</v>
      </c>
      <c r="DE849" s="136" t="s">
        <v>529</v>
      </c>
      <c r="DF849" s="136" t="s">
        <v>1104</v>
      </c>
      <c r="DG849" s="144">
        <v>1037</v>
      </c>
      <c r="DI849" s="136" t="s">
        <v>2375</v>
      </c>
      <c r="DJ849" s="136" t="s">
        <v>2374</v>
      </c>
      <c r="DK849" s="137">
        <v>2</v>
      </c>
      <c r="DL849" s="136" t="s">
        <v>529</v>
      </c>
      <c r="DM849" s="136" t="s">
        <v>2127</v>
      </c>
      <c r="DN849" s="144">
        <v>1573</v>
      </c>
    </row>
    <row r="850" spans="1:118" x14ac:dyDescent="0.25">
      <c r="A850" s="81" t="s">
        <v>840</v>
      </c>
      <c r="B850" s="81" t="s">
        <v>841</v>
      </c>
      <c r="C850" s="81">
        <v>6</v>
      </c>
      <c r="D850" s="81" t="s">
        <v>529</v>
      </c>
      <c r="E850" s="81" t="s">
        <v>1720</v>
      </c>
      <c r="F850" s="81">
        <v>1101</v>
      </c>
      <c r="H850" s="81" t="s">
        <v>906</v>
      </c>
      <c r="I850" s="81" t="s">
        <v>907</v>
      </c>
      <c r="J850" s="81">
        <v>4</v>
      </c>
      <c r="K850" s="81" t="s">
        <v>437</v>
      </c>
      <c r="L850" s="81" t="s">
        <v>1811</v>
      </c>
      <c r="M850" s="81">
        <v>1259</v>
      </c>
      <c r="O850" s="81" t="s">
        <v>847</v>
      </c>
      <c r="P850" s="81" t="s">
        <v>848</v>
      </c>
      <c r="Q850" s="81">
        <v>12</v>
      </c>
      <c r="R850" s="81" t="s">
        <v>436</v>
      </c>
      <c r="S850" s="81" t="s">
        <v>1138</v>
      </c>
      <c r="T850" s="81">
        <v>1060</v>
      </c>
      <c r="V850" s="81" t="s">
        <v>849</v>
      </c>
      <c r="W850" s="81" t="s">
        <v>850</v>
      </c>
      <c r="X850" s="81">
        <v>6</v>
      </c>
      <c r="Y850" s="81" t="s">
        <v>436</v>
      </c>
      <c r="Z850" s="81" t="s">
        <v>1177</v>
      </c>
      <c r="AA850" s="81">
        <v>1045</v>
      </c>
      <c r="AC850" s="81" t="s">
        <v>745</v>
      </c>
      <c r="AD850" s="81" t="s">
        <v>746</v>
      </c>
      <c r="AE850" s="81">
        <v>12</v>
      </c>
      <c r="AF850" s="81" t="s">
        <v>436</v>
      </c>
      <c r="AG850" s="81" t="s">
        <v>1148</v>
      </c>
      <c r="AH850" s="81">
        <v>1091</v>
      </c>
      <c r="AJ850" s="81" t="s">
        <v>727</v>
      </c>
      <c r="AK850" s="81" t="s">
        <v>728</v>
      </c>
      <c r="AL850" s="81">
        <v>4</v>
      </c>
      <c r="AM850" s="81" t="s">
        <v>437</v>
      </c>
      <c r="AN850" s="81" t="s">
        <v>1155</v>
      </c>
      <c r="AO850" s="81">
        <v>1506</v>
      </c>
      <c r="AQ850" s="81" t="s">
        <v>757</v>
      </c>
      <c r="AR850" s="81" t="s">
        <v>758</v>
      </c>
      <c r="AS850" s="81">
        <v>24</v>
      </c>
      <c r="AT850" s="81" t="s">
        <v>436</v>
      </c>
      <c r="AU850" s="81" t="s">
        <v>1834</v>
      </c>
      <c r="AV850" s="81">
        <v>1163</v>
      </c>
      <c r="AX850" s="81" t="s">
        <v>765</v>
      </c>
      <c r="AY850" s="81" t="s">
        <v>766</v>
      </c>
      <c r="AZ850" s="81">
        <v>2</v>
      </c>
      <c r="BA850" s="81" t="s">
        <v>529</v>
      </c>
      <c r="BB850" s="81" t="s">
        <v>1807</v>
      </c>
      <c r="BC850" s="81">
        <v>1510</v>
      </c>
      <c r="BE850" s="81" t="s">
        <v>891</v>
      </c>
      <c r="BF850" s="81" t="s">
        <v>892</v>
      </c>
      <c r="BG850" s="81">
        <v>12</v>
      </c>
      <c r="BH850" s="81" t="s">
        <v>436</v>
      </c>
      <c r="BI850" s="81" t="s">
        <v>1828</v>
      </c>
      <c r="BJ850" s="81">
        <v>1413</v>
      </c>
      <c r="BL850" s="81" t="s">
        <v>761</v>
      </c>
      <c r="BM850" s="81" t="s">
        <v>762</v>
      </c>
      <c r="BN850" s="81">
        <v>8</v>
      </c>
      <c r="BO850" s="81" t="s">
        <v>529</v>
      </c>
      <c r="BP850" s="81" t="s">
        <v>2101</v>
      </c>
      <c r="BQ850" s="81">
        <v>1021</v>
      </c>
      <c r="BS850" s="81" t="s">
        <v>743</v>
      </c>
      <c r="BT850" s="81" t="s">
        <v>744</v>
      </c>
      <c r="BU850" s="81">
        <v>24</v>
      </c>
      <c r="BV850" s="81" t="s">
        <v>529</v>
      </c>
      <c r="BW850" s="81" t="s">
        <v>1169</v>
      </c>
      <c r="BX850" s="81">
        <v>1440</v>
      </c>
      <c r="BZ850" s="81" t="s">
        <v>729</v>
      </c>
      <c r="CA850" s="81" t="s">
        <v>730</v>
      </c>
      <c r="CB850" s="81">
        <v>6</v>
      </c>
      <c r="CC850" s="81" t="s">
        <v>529</v>
      </c>
      <c r="CD850" s="81" t="s">
        <v>1168</v>
      </c>
      <c r="CE850" s="81">
        <v>1001</v>
      </c>
      <c r="CG850" s="81" t="s">
        <v>757</v>
      </c>
      <c r="CH850" s="81" t="s">
        <v>758</v>
      </c>
      <c r="CI850" s="81">
        <v>12</v>
      </c>
      <c r="CJ850" s="81" t="s">
        <v>436</v>
      </c>
      <c r="CK850" s="81" t="s">
        <v>1872</v>
      </c>
      <c r="CL850" s="81">
        <v>1133</v>
      </c>
      <c r="CN850" s="81" t="s">
        <v>745</v>
      </c>
      <c r="CO850" s="81" t="s">
        <v>746</v>
      </c>
      <c r="CP850" s="81">
        <v>12</v>
      </c>
      <c r="CQ850" s="81" t="s">
        <v>436</v>
      </c>
      <c r="CR850" s="81" t="s">
        <v>2056</v>
      </c>
      <c r="CS850" s="81">
        <v>1192</v>
      </c>
      <c r="CU850" s="136" t="s">
        <v>745</v>
      </c>
      <c r="CV850" s="136" t="s">
        <v>746</v>
      </c>
      <c r="CW850" s="137">
        <v>12</v>
      </c>
      <c r="CX850" s="136" t="s">
        <v>436</v>
      </c>
      <c r="CY850" s="136" t="s">
        <v>2412</v>
      </c>
      <c r="CZ850" s="138">
        <v>1080</v>
      </c>
      <c r="DB850" s="136" t="s">
        <v>832</v>
      </c>
      <c r="DC850" s="136" t="s">
        <v>833</v>
      </c>
      <c r="DD850" s="137">
        <v>6</v>
      </c>
      <c r="DE850" s="136" t="s">
        <v>529</v>
      </c>
      <c r="DF850" s="136" t="s">
        <v>1104</v>
      </c>
      <c r="DG850" s="144">
        <v>1037</v>
      </c>
      <c r="DI850" s="136" t="s">
        <v>2375</v>
      </c>
      <c r="DJ850" s="136" t="s">
        <v>2374</v>
      </c>
      <c r="DK850" s="137">
        <v>2</v>
      </c>
      <c r="DL850" s="136" t="s">
        <v>529</v>
      </c>
      <c r="DM850" s="136" t="s">
        <v>1135</v>
      </c>
      <c r="DN850" s="144">
        <v>1412</v>
      </c>
    </row>
    <row r="851" spans="1:118" x14ac:dyDescent="0.25">
      <c r="A851" s="81" t="s">
        <v>914</v>
      </c>
      <c r="B851" s="81" t="s">
        <v>915</v>
      </c>
      <c r="C851" s="81">
        <v>6</v>
      </c>
      <c r="D851" s="81" t="s">
        <v>529</v>
      </c>
      <c r="E851" s="81" t="s">
        <v>1245</v>
      </c>
      <c r="F851" s="81">
        <v>1100</v>
      </c>
      <c r="H851" s="81" t="s">
        <v>729</v>
      </c>
      <c r="I851" s="81" t="s">
        <v>730</v>
      </c>
      <c r="J851" s="81">
        <v>4</v>
      </c>
      <c r="K851" s="81" t="s">
        <v>437</v>
      </c>
      <c r="L851" s="81" t="s">
        <v>1811</v>
      </c>
      <c r="M851" s="81">
        <v>1259</v>
      </c>
      <c r="O851" s="81" t="s">
        <v>824</v>
      </c>
      <c r="P851" s="81" t="s">
        <v>825</v>
      </c>
      <c r="Q851" s="81">
        <v>12</v>
      </c>
      <c r="R851" s="81" t="s">
        <v>436</v>
      </c>
      <c r="S851" s="81" t="s">
        <v>1138</v>
      </c>
      <c r="T851" s="81">
        <v>1060</v>
      </c>
      <c r="V851" s="81" t="s">
        <v>830</v>
      </c>
      <c r="W851" s="81" t="s">
        <v>831</v>
      </c>
      <c r="X851" s="81">
        <v>6</v>
      </c>
      <c r="Y851" s="81" t="s">
        <v>436</v>
      </c>
      <c r="Z851" s="81" t="s">
        <v>1177</v>
      </c>
      <c r="AA851" s="81">
        <v>1045</v>
      </c>
      <c r="AC851" s="81" t="s">
        <v>847</v>
      </c>
      <c r="AD851" s="81" t="s">
        <v>848</v>
      </c>
      <c r="AE851" s="81">
        <v>24</v>
      </c>
      <c r="AF851" s="81" t="s">
        <v>529</v>
      </c>
      <c r="AG851" s="81" t="s">
        <v>1175</v>
      </c>
      <c r="AH851" s="81">
        <v>1027</v>
      </c>
      <c r="AJ851" s="81" t="s">
        <v>729</v>
      </c>
      <c r="AK851" s="81" t="s">
        <v>730</v>
      </c>
      <c r="AL851" s="81">
        <v>4</v>
      </c>
      <c r="AM851" s="81" t="s">
        <v>437</v>
      </c>
      <c r="AN851" s="81" t="s">
        <v>1155</v>
      </c>
      <c r="AO851" s="81">
        <v>1506</v>
      </c>
      <c r="AQ851" s="81" t="s">
        <v>940</v>
      </c>
      <c r="AR851" s="81" t="s">
        <v>941</v>
      </c>
      <c r="AS851" s="81">
        <v>24</v>
      </c>
      <c r="AT851" s="81" t="s">
        <v>436</v>
      </c>
      <c r="AU851" s="81" t="s">
        <v>1834</v>
      </c>
      <c r="AV851" s="81">
        <v>1163</v>
      </c>
      <c r="AX851" s="81" t="s">
        <v>765</v>
      </c>
      <c r="AY851" s="81" t="s">
        <v>766</v>
      </c>
      <c r="AZ851" s="81">
        <v>3</v>
      </c>
      <c r="BA851" s="81" t="s">
        <v>436</v>
      </c>
      <c r="BB851" s="81" t="s">
        <v>2072</v>
      </c>
      <c r="BC851" s="81">
        <v>1562</v>
      </c>
      <c r="BE851" s="81" t="s">
        <v>772</v>
      </c>
      <c r="BF851" s="81" t="s">
        <v>773</v>
      </c>
      <c r="BG851" s="81">
        <v>8</v>
      </c>
      <c r="BH851" s="81" t="s">
        <v>529</v>
      </c>
      <c r="BI851" s="81" t="s">
        <v>1149</v>
      </c>
      <c r="BJ851" s="81">
        <v>1172</v>
      </c>
      <c r="BL851" s="81" t="s">
        <v>757</v>
      </c>
      <c r="BM851" s="81" t="s">
        <v>758</v>
      </c>
      <c r="BN851" s="81">
        <v>12</v>
      </c>
      <c r="BO851" s="81" t="s">
        <v>529</v>
      </c>
      <c r="BP851" s="81" t="s">
        <v>1133</v>
      </c>
      <c r="BQ851" s="81">
        <v>1023</v>
      </c>
      <c r="BS851" s="81" t="s">
        <v>2321</v>
      </c>
      <c r="BT851" s="81" t="s">
        <v>901</v>
      </c>
      <c r="BU851" s="81">
        <v>2</v>
      </c>
      <c r="BV851" s="81" t="s">
        <v>436</v>
      </c>
      <c r="BW851" s="81" t="s">
        <v>2194</v>
      </c>
      <c r="BX851" s="81">
        <v>1568</v>
      </c>
      <c r="BZ851" s="81" t="s">
        <v>1034</v>
      </c>
      <c r="CA851" s="81" t="s">
        <v>987</v>
      </c>
      <c r="CB851" s="81">
        <v>36</v>
      </c>
      <c r="CC851" s="81" t="s">
        <v>529</v>
      </c>
      <c r="CD851" s="81" t="s">
        <v>1168</v>
      </c>
      <c r="CE851" s="81">
        <v>1001</v>
      </c>
      <c r="CG851" s="81" t="s">
        <v>765</v>
      </c>
      <c r="CH851" s="81" t="s">
        <v>766</v>
      </c>
      <c r="CI851" s="81">
        <v>4</v>
      </c>
      <c r="CJ851" s="81" t="s">
        <v>436</v>
      </c>
      <c r="CK851" s="81" t="s">
        <v>1872</v>
      </c>
      <c r="CL851" s="81">
        <v>1133</v>
      </c>
      <c r="CN851" s="81" t="s">
        <v>2231</v>
      </c>
      <c r="CO851" s="81" t="s">
        <v>2274</v>
      </c>
      <c r="CP851" s="81">
        <v>4</v>
      </c>
      <c r="CQ851" s="81" t="s">
        <v>436</v>
      </c>
      <c r="CR851" s="81" t="s">
        <v>2056</v>
      </c>
      <c r="CS851" s="81">
        <v>1192</v>
      </c>
      <c r="CU851" s="136" t="s">
        <v>747</v>
      </c>
      <c r="CV851" s="136" t="s">
        <v>748</v>
      </c>
      <c r="CW851" s="137">
        <v>12</v>
      </c>
      <c r="CX851" s="136" t="s">
        <v>436</v>
      </c>
      <c r="CY851" s="136" t="s">
        <v>2412</v>
      </c>
      <c r="CZ851" s="138">
        <v>1080</v>
      </c>
      <c r="DB851" s="136" t="s">
        <v>2260</v>
      </c>
      <c r="DC851" s="136" t="s">
        <v>2304</v>
      </c>
      <c r="DD851" s="137">
        <v>2</v>
      </c>
      <c r="DE851" s="136" t="s">
        <v>436</v>
      </c>
      <c r="DF851" s="136" t="s">
        <v>2173</v>
      </c>
      <c r="DG851" s="144">
        <v>1240</v>
      </c>
      <c r="DI851" s="136" t="s">
        <v>2375</v>
      </c>
      <c r="DJ851" s="136" t="s">
        <v>2374</v>
      </c>
      <c r="DK851" s="137">
        <v>12</v>
      </c>
      <c r="DL851" s="136" t="s">
        <v>2152</v>
      </c>
      <c r="DM851" s="136" t="s">
        <v>2364</v>
      </c>
      <c r="DN851" s="144">
        <v>1593</v>
      </c>
    </row>
    <row r="852" spans="1:118" x14ac:dyDescent="0.25">
      <c r="A852" s="81" t="s">
        <v>952</v>
      </c>
      <c r="B852" s="81" t="s">
        <v>953</v>
      </c>
      <c r="C852" s="81">
        <v>2</v>
      </c>
      <c r="D852" s="81" t="s">
        <v>529</v>
      </c>
      <c r="E852" s="81" t="s">
        <v>1245</v>
      </c>
      <c r="F852" s="81">
        <v>1100</v>
      </c>
      <c r="H852" s="81" t="s">
        <v>737</v>
      </c>
      <c r="I852" s="81" t="s">
        <v>738</v>
      </c>
      <c r="J852" s="81">
        <v>4</v>
      </c>
      <c r="K852" s="81" t="s">
        <v>437</v>
      </c>
      <c r="L852" s="81" t="s">
        <v>1811</v>
      </c>
      <c r="M852" s="81">
        <v>1259</v>
      </c>
      <c r="O852" s="81" t="s">
        <v>820</v>
      </c>
      <c r="P852" s="81" t="s">
        <v>821</v>
      </c>
      <c r="Q852" s="81">
        <v>6</v>
      </c>
      <c r="R852" s="81" t="s">
        <v>436</v>
      </c>
      <c r="S852" s="81" t="s">
        <v>1138</v>
      </c>
      <c r="T852" s="81">
        <v>1060</v>
      </c>
      <c r="V852" s="81" t="s">
        <v>849</v>
      </c>
      <c r="W852" s="81" t="s">
        <v>850</v>
      </c>
      <c r="X852" s="81">
        <v>6</v>
      </c>
      <c r="Y852" s="81" t="s">
        <v>436</v>
      </c>
      <c r="Z852" s="81" t="s">
        <v>1177</v>
      </c>
      <c r="AA852" s="81">
        <v>1045</v>
      </c>
      <c r="AC852" s="81" t="s">
        <v>743</v>
      </c>
      <c r="AD852" s="81" t="s">
        <v>744</v>
      </c>
      <c r="AE852" s="81">
        <v>12</v>
      </c>
      <c r="AF852" s="81" t="s">
        <v>529</v>
      </c>
      <c r="AG852" s="81" t="s">
        <v>1139</v>
      </c>
      <c r="AH852" s="81">
        <v>1027</v>
      </c>
      <c r="AJ852" s="81" t="s">
        <v>946</v>
      </c>
      <c r="AK852" s="81" t="s">
        <v>947</v>
      </c>
      <c r="AL852" s="81">
        <v>12</v>
      </c>
      <c r="AM852" s="81" t="s">
        <v>437</v>
      </c>
      <c r="AN852" s="81" t="s">
        <v>1155</v>
      </c>
      <c r="AO852" s="81">
        <v>1506</v>
      </c>
      <c r="AQ852" s="81" t="s">
        <v>869</v>
      </c>
      <c r="AR852" s="81" t="s">
        <v>870</v>
      </c>
      <c r="AS852" s="81">
        <v>24</v>
      </c>
      <c r="AT852" s="81" t="s">
        <v>436</v>
      </c>
      <c r="AU852" s="81" t="s">
        <v>1834</v>
      </c>
      <c r="AV852" s="81">
        <v>1163</v>
      </c>
      <c r="AX852" s="81" t="s">
        <v>765</v>
      </c>
      <c r="AY852" s="81" t="s">
        <v>766</v>
      </c>
      <c r="AZ852" s="81">
        <v>6</v>
      </c>
      <c r="BA852" s="81" t="s">
        <v>529</v>
      </c>
      <c r="BB852" s="81" t="s">
        <v>1169</v>
      </c>
      <c r="BC852" s="81">
        <v>1440</v>
      </c>
      <c r="BE852" s="81" t="s">
        <v>826</v>
      </c>
      <c r="BF852" s="81" t="s">
        <v>827</v>
      </c>
      <c r="BG852" s="81">
        <v>4</v>
      </c>
      <c r="BH852" s="81" t="s">
        <v>529</v>
      </c>
      <c r="BI852" s="81" t="s">
        <v>1149</v>
      </c>
      <c r="BJ852" s="81">
        <v>1172</v>
      </c>
      <c r="BL852" s="81" t="s">
        <v>2323</v>
      </c>
      <c r="BM852" s="81" t="s">
        <v>851</v>
      </c>
      <c r="BN852" s="81">
        <v>2</v>
      </c>
      <c r="BO852" s="81" t="s">
        <v>529</v>
      </c>
      <c r="BP852" s="81" t="s">
        <v>1133</v>
      </c>
      <c r="BQ852" s="81">
        <v>1023</v>
      </c>
      <c r="BS852" s="81" t="s">
        <v>899</v>
      </c>
      <c r="BT852" s="81" t="s">
        <v>900</v>
      </c>
      <c r="BU852" s="81">
        <v>2</v>
      </c>
      <c r="BV852" s="81" t="s">
        <v>436</v>
      </c>
      <c r="BW852" s="81" t="s">
        <v>2194</v>
      </c>
      <c r="BX852" s="81">
        <v>1568</v>
      </c>
      <c r="BZ852" s="81" t="s">
        <v>745</v>
      </c>
      <c r="CA852" s="81" t="s">
        <v>746</v>
      </c>
      <c r="CB852" s="81">
        <v>12</v>
      </c>
      <c r="CC852" s="81" t="s">
        <v>529</v>
      </c>
      <c r="CD852" s="81" t="s">
        <v>1168</v>
      </c>
      <c r="CE852" s="81">
        <v>1001</v>
      </c>
      <c r="CG852" s="81" t="s">
        <v>729</v>
      </c>
      <c r="CH852" s="81" t="s">
        <v>730</v>
      </c>
      <c r="CI852" s="81">
        <v>4</v>
      </c>
      <c r="CJ852" s="81" t="s">
        <v>436</v>
      </c>
      <c r="CK852" s="81" t="s">
        <v>1872</v>
      </c>
      <c r="CL852" s="81">
        <v>1133</v>
      </c>
      <c r="CN852" s="81" t="s">
        <v>745</v>
      </c>
      <c r="CO852" s="81" t="s">
        <v>746</v>
      </c>
      <c r="CP852" s="81">
        <v>12</v>
      </c>
      <c r="CQ852" s="81" t="s">
        <v>436</v>
      </c>
      <c r="CR852" s="81" t="s">
        <v>2326</v>
      </c>
      <c r="CS852" s="81">
        <v>1169</v>
      </c>
      <c r="CU852" s="136" t="s">
        <v>963</v>
      </c>
      <c r="CV852" s="136" t="s">
        <v>964</v>
      </c>
      <c r="CW852" s="137">
        <v>12</v>
      </c>
      <c r="CX852" s="136" t="s">
        <v>436</v>
      </c>
      <c r="CY852" s="136" t="s">
        <v>1122</v>
      </c>
      <c r="CZ852" s="138">
        <v>1213</v>
      </c>
      <c r="DB852" s="136" t="s">
        <v>2260</v>
      </c>
      <c r="DC852" s="136" t="s">
        <v>2304</v>
      </c>
      <c r="DD852" s="137">
        <v>4</v>
      </c>
      <c r="DE852" s="136" t="s">
        <v>529</v>
      </c>
      <c r="DF852" s="136" t="s">
        <v>1104</v>
      </c>
      <c r="DG852" s="144">
        <v>1037</v>
      </c>
      <c r="DI852" s="136" t="s">
        <v>737</v>
      </c>
      <c r="DJ852" s="136" t="s">
        <v>738</v>
      </c>
      <c r="DK852" s="137">
        <v>12</v>
      </c>
      <c r="DL852" s="136" t="s">
        <v>1173</v>
      </c>
      <c r="DM852" s="136" t="s">
        <v>2316</v>
      </c>
      <c r="DN852" s="144">
        <v>0</v>
      </c>
    </row>
    <row r="853" spans="1:118" x14ac:dyDescent="0.25">
      <c r="A853" s="81" t="s">
        <v>1795</v>
      </c>
      <c r="B853" s="81" t="s">
        <v>1797</v>
      </c>
      <c r="C853" s="81">
        <v>2</v>
      </c>
      <c r="D853" s="81" t="s">
        <v>529</v>
      </c>
      <c r="E853" s="81" t="s">
        <v>1245</v>
      </c>
      <c r="F853" s="81">
        <v>1100</v>
      </c>
      <c r="H853" s="81" t="s">
        <v>1043</v>
      </c>
      <c r="I853" s="81" t="s">
        <v>1044</v>
      </c>
      <c r="J853" s="81">
        <v>12</v>
      </c>
      <c r="K853" s="81" t="s">
        <v>529</v>
      </c>
      <c r="L853" s="81" t="s">
        <v>1203</v>
      </c>
      <c r="M853" s="81">
        <v>1440</v>
      </c>
      <c r="O853" s="81" t="s">
        <v>729</v>
      </c>
      <c r="P853" s="81" t="s">
        <v>730</v>
      </c>
      <c r="Q853" s="81">
        <v>4</v>
      </c>
      <c r="R853" s="81" t="s">
        <v>436</v>
      </c>
      <c r="S853" s="81" t="s">
        <v>1138</v>
      </c>
      <c r="T853" s="81">
        <v>1060</v>
      </c>
      <c r="V853" s="81" t="s">
        <v>812</v>
      </c>
      <c r="W853" s="81" t="s">
        <v>813</v>
      </c>
      <c r="X853" s="81">
        <v>4</v>
      </c>
      <c r="Y853" s="81" t="s">
        <v>436</v>
      </c>
      <c r="Z853" s="81" t="s">
        <v>1151</v>
      </c>
      <c r="AA853" s="81">
        <v>1047</v>
      </c>
      <c r="AC853" s="81" t="s">
        <v>743</v>
      </c>
      <c r="AD853" s="81" t="s">
        <v>744</v>
      </c>
      <c r="AE853" s="81">
        <v>12</v>
      </c>
      <c r="AF853" s="81" t="s">
        <v>529</v>
      </c>
      <c r="AG853" s="81" t="s">
        <v>1128</v>
      </c>
      <c r="AH853" s="81">
        <v>1031</v>
      </c>
      <c r="AJ853" s="81" t="s">
        <v>745</v>
      </c>
      <c r="AK853" s="81" t="s">
        <v>746</v>
      </c>
      <c r="AL853" s="81">
        <v>12</v>
      </c>
      <c r="AM853" s="81" t="s">
        <v>437</v>
      </c>
      <c r="AN853" s="81" t="s">
        <v>1155</v>
      </c>
      <c r="AO853" s="81">
        <v>1506</v>
      </c>
      <c r="AQ853" s="81" t="s">
        <v>810</v>
      </c>
      <c r="AR853" s="81" t="s">
        <v>811</v>
      </c>
      <c r="AS853" s="81">
        <v>12</v>
      </c>
      <c r="AT853" s="81" t="s">
        <v>436</v>
      </c>
      <c r="AU853" s="81" t="s">
        <v>1834</v>
      </c>
      <c r="AV853" s="81">
        <v>1163</v>
      </c>
      <c r="AX853" s="81" t="s">
        <v>765</v>
      </c>
      <c r="AY853" s="81" t="s">
        <v>766</v>
      </c>
      <c r="AZ853" s="81">
        <v>2</v>
      </c>
      <c r="BA853" s="81" t="s">
        <v>436</v>
      </c>
      <c r="BB853" s="81" t="s">
        <v>2070</v>
      </c>
      <c r="BC853" s="81">
        <v>1560</v>
      </c>
      <c r="BE853" s="81" t="s">
        <v>816</v>
      </c>
      <c r="BF853" s="81" t="s">
        <v>817</v>
      </c>
      <c r="BG853" s="81">
        <v>12</v>
      </c>
      <c r="BH853" s="81" t="s">
        <v>529</v>
      </c>
      <c r="BI853" s="81" t="s">
        <v>1112</v>
      </c>
      <c r="BJ853" s="81">
        <v>1039</v>
      </c>
      <c r="BL853" s="81" t="s">
        <v>820</v>
      </c>
      <c r="BM853" s="81" t="s">
        <v>821</v>
      </c>
      <c r="BN853" s="81">
        <v>4</v>
      </c>
      <c r="BO853" s="81" t="s">
        <v>529</v>
      </c>
      <c r="BP853" s="81" t="s">
        <v>1115</v>
      </c>
      <c r="BQ853" s="81">
        <v>1487</v>
      </c>
      <c r="BS853" s="81" t="s">
        <v>816</v>
      </c>
      <c r="BT853" s="81" t="s">
        <v>817</v>
      </c>
      <c r="BU853" s="81">
        <v>6</v>
      </c>
      <c r="BV853" s="81" t="s">
        <v>529</v>
      </c>
      <c r="BW853" s="81" t="s">
        <v>1214</v>
      </c>
      <c r="BX853" s="81">
        <v>1209</v>
      </c>
      <c r="BZ853" s="81" t="s">
        <v>930</v>
      </c>
      <c r="CA853" s="81" t="s">
        <v>931</v>
      </c>
      <c r="CB853" s="81">
        <v>4</v>
      </c>
      <c r="CC853" s="81" t="s">
        <v>436</v>
      </c>
      <c r="CD853" s="81" t="s">
        <v>2059</v>
      </c>
      <c r="CE853" s="81">
        <v>1551</v>
      </c>
      <c r="CG853" s="81" t="s">
        <v>745</v>
      </c>
      <c r="CH853" s="81" t="s">
        <v>746</v>
      </c>
      <c r="CI853" s="81">
        <v>24</v>
      </c>
      <c r="CJ853" s="81" t="s">
        <v>436</v>
      </c>
      <c r="CK853" s="81" t="s">
        <v>1872</v>
      </c>
      <c r="CL853" s="81">
        <v>1133</v>
      </c>
      <c r="CN853" s="81" t="s">
        <v>2054</v>
      </c>
      <c r="CO853" s="81" t="s">
        <v>892</v>
      </c>
      <c r="CP853" s="81">
        <v>12</v>
      </c>
      <c r="CQ853" s="81" t="s">
        <v>529</v>
      </c>
      <c r="CR853" s="81" t="s">
        <v>1681</v>
      </c>
      <c r="CS853" s="81">
        <v>1327</v>
      </c>
      <c r="CU853" s="136" t="s">
        <v>2380</v>
      </c>
      <c r="CV853" s="136" t="s">
        <v>866</v>
      </c>
      <c r="CW853" s="137">
        <v>12</v>
      </c>
      <c r="CX853" s="136" t="s">
        <v>436</v>
      </c>
      <c r="CY853" s="136" t="s">
        <v>2123</v>
      </c>
      <c r="CZ853" s="138">
        <v>1569</v>
      </c>
      <c r="DB853" s="136" t="s">
        <v>2260</v>
      </c>
      <c r="DC853" s="136" t="s">
        <v>2304</v>
      </c>
      <c r="DD853" s="137">
        <v>14</v>
      </c>
      <c r="DE853" s="136" t="s">
        <v>436</v>
      </c>
      <c r="DF853" s="136" t="s">
        <v>2406</v>
      </c>
      <c r="DG853" s="144">
        <v>1529</v>
      </c>
      <c r="DI853" s="136" t="s">
        <v>737</v>
      </c>
      <c r="DJ853" s="136" t="s">
        <v>738</v>
      </c>
      <c r="DK853" s="137">
        <v>6</v>
      </c>
      <c r="DL853" s="136" t="s">
        <v>437</v>
      </c>
      <c r="DM853" s="136" t="s">
        <v>1812</v>
      </c>
      <c r="DN853" s="144">
        <v>1257</v>
      </c>
    </row>
    <row r="854" spans="1:118" x14ac:dyDescent="0.25">
      <c r="A854" s="81" t="s">
        <v>1008</v>
      </c>
      <c r="B854" s="81" t="s">
        <v>1009</v>
      </c>
      <c r="C854" s="81">
        <v>2</v>
      </c>
      <c r="D854" s="81" t="s">
        <v>529</v>
      </c>
      <c r="E854" s="81" t="s">
        <v>1245</v>
      </c>
      <c r="F854" s="81">
        <v>1100</v>
      </c>
      <c r="H854" s="81" t="s">
        <v>878</v>
      </c>
      <c r="I854" s="81" t="s">
        <v>879</v>
      </c>
      <c r="J854" s="81">
        <v>12</v>
      </c>
      <c r="K854" s="81" t="s">
        <v>436</v>
      </c>
      <c r="L854" s="81" t="s">
        <v>1235</v>
      </c>
      <c r="M854" s="81">
        <v>1091</v>
      </c>
      <c r="O854" s="81" t="s">
        <v>954</v>
      </c>
      <c r="P854" s="81" t="s">
        <v>955</v>
      </c>
      <c r="Q854" s="81">
        <v>4</v>
      </c>
      <c r="R854" s="81" t="s">
        <v>529</v>
      </c>
      <c r="S854" s="81" t="s">
        <v>1776</v>
      </c>
      <c r="T854" s="81">
        <v>1373</v>
      </c>
      <c r="V854" s="81" t="s">
        <v>816</v>
      </c>
      <c r="W854" s="81" t="s">
        <v>817</v>
      </c>
      <c r="X854" s="81">
        <v>4</v>
      </c>
      <c r="Y854" s="81" t="s">
        <v>436</v>
      </c>
      <c r="Z854" s="81" t="s">
        <v>1151</v>
      </c>
      <c r="AA854" s="81">
        <v>1047</v>
      </c>
      <c r="AC854" s="81" t="s">
        <v>745</v>
      </c>
      <c r="AD854" s="81" t="s">
        <v>746</v>
      </c>
      <c r="AE854" s="81">
        <v>12</v>
      </c>
      <c r="AF854" s="81" t="s">
        <v>529</v>
      </c>
      <c r="AG854" s="81" t="s">
        <v>1750</v>
      </c>
      <c r="AH854" s="81">
        <v>1501</v>
      </c>
      <c r="AJ854" s="81" t="s">
        <v>772</v>
      </c>
      <c r="AK854" s="81" t="s">
        <v>773</v>
      </c>
      <c r="AL854" s="81">
        <v>4</v>
      </c>
      <c r="AM854" s="81" t="s">
        <v>436</v>
      </c>
      <c r="AN854" s="81" t="s">
        <v>1156</v>
      </c>
      <c r="AO854" s="81">
        <v>1070</v>
      </c>
      <c r="AQ854" s="81" t="s">
        <v>830</v>
      </c>
      <c r="AR854" s="81" t="s">
        <v>831</v>
      </c>
      <c r="AS854" s="81">
        <v>36</v>
      </c>
      <c r="AT854" s="81" t="s">
        <v>436</v>
      </c>
      <c r="AU854" s="81" t="s">
        <v>1834</v>
      </c>
      <c r="AV854" s="81">
        <v>1163</v>
      </c>
      <c r="AX854" s="81" t="s">
        <v>765</v>
      </c>
      <c r="AY854" s="81" t="s">
        <v>766</v>
      </c>
      <c r="AZ854" s="81">
        <v>2</v>
      </c>
      <c r="BA854" s="81" t="s">
        <v>529</v>
      </c>
      <c r="BB854" s="81" t="s">
        <v>1157</v>
      </c>
      <c r="BC854" s="81">
        <v>1399</v>
      </c>
      <c r="BE854" s="81" t="s">
        <v>864</v>
      </c>
      <c r="BF854" s="81" t="s">
        <v>865</v>
      </c>
      <c r="BG854" s="81">
        <v>4</v>
      </c>
      <c r="BH854" s="81" t="s">
        <v>529</v>
      </c>
      <c r="BI854" s="81" t="s">
        <v>1112</v>
      </c>
      <c r="BJ854" s="81">
        <v>1039</v>
      </c>
      <c r="BL854" s="81" t="s">
        <v>802</v>
      </c>
      <c r="BM854" s="81" t="s">
        <v>803</v>
      </c>
      <c r="BN854" s="81">
        <v>2</v>
      </c>
      <c r="BO854" s="81" t="s">
        <v>529</v>
      </c>
      <c r="BP854" s="81" t="s">
        <v>1133</v>
      </c>
      <c r="BQ854" s="81">
        <v>1023</v>
      </c>
      <c r="BS854" s="81" t="s">
        <v>893</v>
      </c>
      <c r="BT854" s="81" t="s">
        <v>894</v>
      </c>
      <c r="BU854" s="81">
        <v>12</v>
      </c>
      <c r="BV854" s="81" t="s">
        <v>529</v>
      </c>
      <c r="BW854" s="81" t="s">
        <v>1160</v>
      </c>
      <c r="BX854" s="81">
        <v>1027</v>
      </c>
      <c r="BZ854" s="81" t="s">
        <v>860</v>
      </c>
      <c r="CA854" s="81" t="s">
        <v>861</v>
      </c>
      <c r="CB854" s="81">
        <v>2</v>
      </c>
      <c r="CC854" s="81" t="s">
        <v>436</v>
      </c>
      <c r="CD854" s="81" t="s">
        <v>2059</v>
      </c>
      <c r="CE854" s="81">
        <v>1551</v>
      </c>
      <c r="CG854" s="81" t="s">
        <v>826</v>
      </c>
      <c r="CH854" s="81" t="s">
        <v>827</v>
      </c>
      <c r="CI854" s="81">
        <v>30</v>
      </c>
      <c r="CJ854" s="81" t="s">
        <v>436</v>
      </c>
      <c r="CK854" s="81" t="s">
        <v>1872</v>
      </c>
      <c r="CL854" s="81">
        <v>1133</v>
      </c>
      <c r="CN854" s="81" t="s">
        <v>2227</v>
      </c>
      <c r="CO854" s="81" t="s">
        <v>882</v>
      </c>
      <c r="CP854" s="81">
        <v>6</v>
      </c>
      <c r="CQ854" s="81" t="s">
        <v>436</v>
      </c>
      <c r="CR854" s="81" t="s">
        <v>1134</v>
      </c>
      <c r="CS854" s="81">
        <v>1102</v>
      </c>
      <c r="CU854" s="136" t="s">
        <v>2270</v>
      </c>
      <c r="CV854" s="136" t="s">
        <v>848</v>
      </c>
      <c r="CW854" s="137">
        <v>12</v>
      </c>
      <c r="CX854" s="136" t="s">
        <v>436</v>
      </c>
      <c r="CY854" s="136" t="s">
        <v>2123</v>
      </c>
      <c r="CZ854" s="138">
        <v>1569</v>
      </c>
      <c r="DB854" s="136" t="s">
        <v>2260</v>
      </c>
      <c r="DC854" s="136" t="s">
        <v>2304</v>
      </c>
      <c r="DD854" s="137">
        <v>4</v>
      </c>
      <c r="DE854" s="136" t="s">
        <v>436</v>
      </c>
      <c r="DF854" s="136" t="s">
        <v>1114</v>
      </c>
      <c r="DG854" s="144">
        <v>1011</v>
      </c>
      <c r="DI854" s="136" t="s">
        <v>737</v>
      </c>
      <c r="DJ854" s="136" t="s">
        <v>738</v>
      </c>
      <c r="DK854" s="137">
        <v>2</v>
      </c>
      <c r="DL854" s="136" t="s">
        <v>436</v>
      </c>
      <c r="DM854" s="136" t="s">
        <v>2179</v>
      </c>
      <c r="DN854" s="144">
        <v>1442</v>
      </c>
    </row>
    <row r="855" spans="1:118" x14ac:dyDescent="0.25">
      <c r="A855" s="81" t="s">
        <v>971</v>
      </c>
      <c r="B855" s="81" t="s">
        <v>972</v>
      </c>
      <c r="C855" s="81">
        <v>2</v>
      </c>
      <c r="D855" s="81" t="s">
        <v>529</v>
      </c>
      <c r="E855" s="81" t="s">
        <v>1245</v>
      </c>
      <c r="F855" s="81">
        <v>1100</v>
      </c>
      <c r="H855" s="81" t="s">
        <v>745</v>
      </c>
      <c r="I855" s="81" t="s">
        <v>746</v>
      </c>
      <c r="J855" s="81">
        <v>12</v>
      </c>
      <c r="K855" s="81" t="s">
        <v>436</v>
      </c>
      <c r="L855" s="81" t="s">
        <v>1235</v>
      </c>
      <c r="M855" s="81">
        <v>1091</v>
      </c>
      <c r="O855" s="81" t="s">
        <v>745</v>
      </c>
      <c r="P855" s="81" t="s">
        <v>746</v>
      </c>
      <c r="Q855" s="81">
        <v>24</v>
      </c>
      <c r="R855" s="81" t="s">
        <v>529</v>
      </c>
      <c r="S855" s="81" t="s">
        <v>1776</v>
      </c>
      <c r="T855" s="81">
        <v>1373</v>
      </c>
      <c r="V855" s="81" t="s">
        <v>860</v>
      </c>
      <c r="W855" s="81" t="s">
        <v>861</v>
      </c>
      <c r="X855" s="81">
        <v>4</v>
      </c>
      <c r="Y855" s="81" t="s">
        <v>436</v>
      </c>
      <c r="Z855" s="81" t="s">
        <v>1151</v>
      </c>
      <c r="AA855" s="81">
        <v>1047</v>
      </c>
      <c r="AC855" s="81" t="s">
        <v>794</v>
      </c>
      <c r="AD855" s="81" t="s">
        <v>795</v>
      </c>
      <c r="AE855" s="81">
        <v>2</v>
      </c>
      <c r="AF855" s="81" t="s">
        <v>436</v>
      </c>
      <c r="AG855" s="81" t="s">
        <v>1714</v>
      </c>
      <c r="AH855" s="81">
        <v>1009</v>
      </c>
      <c r="AJ855" s="81" t="s">
        <v>828</v>
      </c>
      <c r="AK855" s="81" t="s">
        <v>829</v>
      </c>
      <c r="AL855" s="81">
        <v>2</v>
      </c>
      <c r="AM855" s="81" t="s">
        <v>436</v>
      </c>
      <c r="AN855" s="81" t="s">
        <v>1156</v>
      </c>
      <c r="AO855" s="81">
        <v>1070</v>
      </c>
      <c r="AQ855" s="81" t="s">
        <v>849</v>
      </c>
      <c r="AR855" s="81" t="s">
        <v>850</v>
      </c>
      <c r="AS855" s="81">
        <v>40</v>
      </c>
      <c r="AT855" s="81" t="s">
        <v>436</v>
      </c>
      <c r="AU855" s="81" t="s">
        <v>1834</v>
      </c>
      <c r="AV855" s="81">
        <v>1163</v>
      </c>
      <c r="AX855" s="81" t="s">
        <v>765</v>
      </c>
      <c r="AY855" s="81" t="s">
        <v>766</v>
      </c>
      <c r="AZ855" s="81">
        <v>6</v>
      </c>
      <c r="BA855" s="81" t="s">
        <v>529</v>
      </c>
      <c r="BB855" s="81" t="s">
        <v>1825</v>
      </c>
      <c r="BC855" s="81">
        <v>1018</v>
      </c>
      <c r="BE855" s="81" t="s">
        <v>765</v>
      </c>
      <c r="BF855" s="81" t="s">
        <v>766</v>
      </c>
      <c r="BG855" s="81">
        <v>4</v>
      </c>
      <c r="BH855" s="81" t="s">
        <v>436</v>
      </c>
      <c r="BI855" s="81" t="s">
        <v>1872</v>
      </c>
      <c r="BJ855" s="81">
        <v>1133</v>
      </c>
      <c r="BL855" s="81" t="s">
        <v>785</v>
      </c>
      <c r="BM855" s="81" t="s">
        <v>786</v>
      </c>
      <c r="BN855" s="81">
        <v>12</v>
      </c>
      <c r="BO855" s="81" t="s">
        <v>529</v>
      </c>
      <c r="BP855" s="81" t="s">
        <v>2101</v>
      </c>
      <c r="BQ855" s="81">
        <v>1021</v>
      </c>
      <c r="BS855" s="81" t="s">
        <v>873</v>
      </c>
      <c r="BT855" s="81" t="s">
        <v>874</v>
      </c>
      <c r="BU855" s="81">
        <v>4</v>
      </c>
      <c r="BV855" s="81" t="s">
        <v>529</v>
      </c>
      <c r="BW855" s="81" t="s">
        <v>1120</v>
      </c>
      <c r="BX855" s="81">
        <v>1020</v>
      </c>
      <c r="BZ855" s="81" t="s">
        <v>862</v>
      </c>
      <c r="CA855" s="81" t="s">
        <v>863</v>
      </c>
      <c r="CB855" s="81">
        <v>2</v>
      </c>
      <c r="CC855" s="81" t="s">
        <v>436</v>
      </c>
      <c r="CD855" s="81" t="s">
        <v>2059</v>
      </c>
      <c r="CE855" s="81">
        <v>1551</v>
      </c>
      <c r="CG855" s="81" t="s">
        <v>849</v>
      </c>
      <c r="CH855" s="81" t="s">
        <v>850</v>
      </c>
      <c r="CI855" s="81">
        <v>10</v>
      </c>
      <c r="CJ855" s="81" t="s">
        <v>436</v>
      </c>
      <c r="CK855" s="81" t="s">
        <v>559</v>
      </c>
      <c r="CL855" s="81">
        <v>1529</v>
      </c>
      <c r="CN855" s="81" t="s">
        <v>2230</v>
      </c>
      <c r="CO855" s="81" t="s">
        <v>866</v>
      </c>
      <c r="CP855" s="81">
        <v>6</v>
      </c>
      <c r="CQ855" s="81" t="s">
        <v>436</v>
      </c>
      <c r="CR855" s="81" t="s">
        <v>1134</v>
      </c>
      <c r="CS855" s="81">
        <v>1102</v>
      </c>
      <c r="CU855" s="136" t="s">
        <v>2264</v>
      </c>
      <c r="CV855" s="136" t="s">
        <v>896</v>
      </c>
      <c r="CW855" s="137">
        <v>12</v>
      </c>
      <c r="CX855" s="136" t="s">
        <v>436</v>
      </c>
      <c r="CY855" s="136" t="s">
        <v>2123</v>
      </c>
      <c r="CZ855" s="138">
        <v>1569</v>
      </c>
      <c r="DB855" s="136" t="s">
        <v>2260</v>
      </c>
      <c r="DC855" s="136" t="s">
        <v>2304</v>
      </c>
      <c r="DD855" s="137">
        <v>4</v>
      </c>
      <c r="DE855" s="136" t="s">
        <v>529</v>
      </c>
      <c r="DF855" s="136" t="s">
        <v>2309</v>
      </c>
      <c r="DG855" s="144">
        <v>1001</v>
      </c>
      <c r="DI855" s="136" t="s">
        <v>737</v>
      </c>
      <c r="DJ855" s="136" t="s">
        <v>738</v>
      </c>
      <c r="DK855" s="137">
        <v>2</v>
      </c>
      <c r="DL855" s="136" t="s">
        <v>436</v>
      </c>
      <c r="DM855" s="136" t="s">
        <v>1159</v>
      </c>
      <c r="DN855" s="144">
        <v>1513</v>
      </c>
    </row>
    <row r="856" spans="1:118" x14ac:dyDescent="0.25">
      <c r="A856" s="81" t="s">
        <v>1069</v>
      </c>
      <c r="B856" s="81" t="s">
        <v>1070</v>
      </c>
      <c r="C856" s="81">
        <v>2</v>
      </c>
      <c r="D856" s="81" t="s">
        <v>529</v>
      </c>
      <c r="E856" s="81" t="s">
        <v>1245</v>
      </c>
      <c r="F856" s="81">
        <v>1100</v>
      </c>
      <c r="H856" s="81" t="s">
        <v>847</v>
      </c>
      <c r="I856" s="81" t="s">
        <v>848</v>
      </c>
      <c r="J856" s="81">
        <v>24</v>
      </c>
      <c r="K856" s="81" t="s">
        <v>436</v>
      </c>
      <c r="L856" s="81" t="s">
        <v>1235</v>
      </c>
      <c r="M856" s="81">
        <v>1091</v>
      </c>
      <c r="O856" s="81" t="s">
        <v>830</v>
      </c>
      <c r="P856" s="81" t="s">
        <v>831</v>
      </c>
      <c r="Q856" s="81">
        <v>4</v>
      </c>
      <c r="R856" s="81" t="s">
        <v>529</v>
      </c>
      <c r="S856" s="81" t="s">
        <v>1776</v>
      </c>
      <c r="T856" s="81">
        <v>1373</v>
      </c>
      <c r="V856" s="81" t="s">
        <v>772</v>
      </c>
      <c r="W856" s="81" t="s">
        <v>773</v>
      </c>
      <c r="X856" s="81">
        <v>4</v>
      </c>
      <c r="Y856" s="81" t="s">
        <v>436</v>
      </c>
      <c r="Z856" s="81" t="s">
        <v>1151</v>
      </c>
      <c r="AA856" s="81">
        <v>1047</v>
      </c>
      <c r="AC856" s="81" t="s">
        <v>816</v>
      </c>
      <c r="AD856" s="81" t="s">
        <v>817</v>
      </c>
      <c r="AE856" s="81">
        <v>4</v>
      </c>
      <c r="AF856" s="81" t="s">
        <v>437</v>
      </c>
      <c r="AG856" s="81" t="s">
        <v>1729</v>
      </c>
      <c r="AH856" s="81">
        <v>1191</v>
      </c>
      <c r="AJ856" s="81" t="s">
        <v>745</v>
      </c>
      <c r="AK856" s="81" t="s">
        <v>746</v>
      </c>
      <c r="AL856" s="81">
        <v>12</v>
      </c>
      <c r="AM856" s="81" t="s">
        <v>436</v>
      </c>
      <c r="AN856" s="81" t="s">
        <v>1156</v>
      </c>
      <c r="AO856" s="81">
        <v>1070</v>
      </c>
      <c r="AQ856" s="81" t="s">
        <v>733</v>
      </c>
      <c r="AR856" s="81" t="s">
        <v>734</v>
      </c>
      <c r="AS856" s="81">
        <v>20</v>
      </c>
      <c r="AT856" s="81" t="s">
        <v>436</v>
      </c>
      <c r="AU856" s="81" t="s">
        <v>1834</v>
      </c>
      <c r="AV856" s="81">
        <v>1163</v>
      </c>
      <c r="AX856" s="81" t="s">
        <v>765</v>
      </c>
      <c r="AY856" s="81" t="s">
        <v>766</v>
      </c>
      <c r="AZ856" s="81">
        <v>2</v>
      </c>
      <c r="BA856" s="81" t="s">
        <v>529</v>
      </c>
      <c r="BB856" s="81" t="s">
        <v>1694</v>
      </c>
      <c r="BC856" s="81">
        <v>1504</v>
      </c>
      <c r="BE856" s="81" t="s">
        <v>852</v>
      </c>
      <c r="BF856" s="81" t="s">
        <v>853</v>
      </c>
      <c r="BG856" s="81">
        <v>12</v>
      </c>
      <c r="BH856" s="81" t="s">
        <v>436</v>
      </c>
      <c r="BI856" s="81" t="s">
        <v>1872</v>
      </c>
      <c r="BJ856" s="81">
        <v>1133</v>
      </c>
      <c r="BL856" s="81" t="s">
        <v>864</v>
      </c>
      <c r="BM856" s="81" t="s">
        <v>865</v>
      </c>
      <c r="BN856" s="81">
        <v>4</v>
      </c>
      <c r="BO856" s="81" t="s">
        <v>529</v>
      </c>
      <c r="BP856" s="81" t="s">
        <v>1133</v>
      </c>
      <c r="BQ856" s="81">
        <v>1023</v>
      </c>
      <c r="BS856" s="81" t="s">
        <v>816</v>
      </c>
      <c r="BT856" s="81" t="s">
        <v>817</v>
      </c>
      <c r="BU856" s="81">
        <v>6</v>
      </c>
      <c r="BV856" s="81" t="s">
        <v>529</v>
      </c>
      <c r="BW856" s="81" t="s">
        <v>1169</v>
      </c>
      <c r="BX856" s="81">
        <v>1440</v>
      </c>
      <c r="BZ856" s="81" t="s">
        <v>880</v>
      </c>
      <c r="CA856" s="81" t="s">
        <v>881</v>
      </c>
      <c r="CB856" s="81">
        <v>2</v>
      </c>
      <c r="CC856" s="81" t="s">
        <v>436</v>
      </c>
      <c r="CD856" s="81" t="s">
        <v>2059</v>
      </c>
      <c r="CE856" s="81">
        <v>1551</v>
      </c>
      <c r="CG856" s="81" t="s">
        <v>733</v>
      </c>
      <c r="CH856" s="81" t="s">
        <v>734</v>
      </c>
      <c r="CI856" s="81">
        <v>20</v>
      </c>
      <c r="CJ856" s="81" t="s">
        <v>436</v>
      </c>
      <c r="CK856" s="81" t="s">
        <v>559</v>
      </c>
      <c r="CL856" s="81">
        <v>1529</v>
      </c>
      <c r="CN856" s="81" t="s">
        <v>871</v>
      </c>
      <c r="CO856" s="81" t="s">
        <v>872</v>
      </c>
      <c r="CP856" s="81">
        <v>6</v>
      </c>
      <c r="CQ856" s="81" t="s">
        <v>436</v>
      </c>
      <c r="CR856" s="81" t="s">
        <v>1134</v>
      </c>
      <c r="CS856" s="81">
        <v>1102</v>
      </c>
      <c r="CU856" s="136" t="s">
        <v>745</v>
      </c>
      <c r="CV856" s="136" t="s">
        <v>746</v>
      </c>
      <c r="CW856" s="137">
        <v>12</v>
      </c>
      <c r="CX856" s="136" t="s">
        <v>529</v>
      </c>
      <c r="CY856" s="136" t="s">
        <v>1712</v>
      </c>
      <c r="CZ856" s="138">
        <v>1458</v>
      </c>
      <c r="DB856" s="136" t="s">
        <v>2260</v>
      </c>
      <c r="DC856" s="136" t="s">
        <v>2304</v>
      </c>
      <c r="DD856" s="137">
        <v>2</v>
      </c>
      <c r="DE856" s="136" t="s">
        <v>529</v>
      </c>
      <c r="DF856" s="136" t="s">
        <v>713</v>
      </c>
      <c r="DG856" s="144">
        <v>1536</v>
      </c>
      <c r="DI856" s="136" t="s">
        <v>737</v>
      </c>
      <c r="DJ856" s="136" t="s">
        <v>738</v>
      </c>
      <c r="DK856" s="137">
        <v>2</v>
      </c>
      <c r="DL856" s="136" t="s">
        <v>2046</v>
      </c>
      <c r="DM856" s="136" t="s">
        <v>2425</v>
      </c>
      <c r="DN856" s="144">
        <v>1603</v>
      </c>
    </row>
    <row r="857" spans="1:118" x14ac:dyDescent="0.25">
      <c r="A857" s="81" t="s">
        <v>990</v>
      </c>
      <c r="B857" s="81" t="s">
        <v>991</v>
      </c>
      <c r="C857" s="81">
        <v>2</v>
      </c>
      <c r="D857" s="81" t="s">
        <v>529</v>
      </c>
      <c r="E857" s="81" t="s">
        <v>1245</v>
      </c>
      <c r="F857" s="81">
        <v>1100</v>
      </c>
      <c r="H857" s="81" t="s">
        <v>788</v>
      </c>
      <c r="I857" s="81" t="s">
        <v>789</v>
      </c>
      <c r="J857" s="81">
        <v>12</v>
      </c>
      <c r="K857" s="81" t="s">
        <v>436</v>
      </c>
      <c r="L857" s="81" t="s">
        <v>1235</v>
      </c>
      <c r="M857" s="81">
        <v>1091</v>
      </c>
      <c r="O857" s="81" t="s">
        <v>772</v>
      </c>
      <c r="P857" s="81" t="s">
        <v>773</v>
      </c>
      <c r="Q857" s="81">
        <v>4</v>
      </c>
      <c r="R857" s="81" t="s">
        <v>529</v>
      </c>
      <c r="S857" s="81" t="s">
        <v>1776</v>
      </c>
      <c r="T857" s="81">
        <v>1373</v>
      </c>
      <c r="V857" s="81" t="s">
        <v>768</v>
      </c>
      <c r="W857" s="81" t="s">
        <v>769</v>
      </c>
      <c r="X857" s="81">
        <v>4</v>
      </c>
      <c r="Y857" s="81" t="s">
        <v>436</v>
      </c>
      <c r="Z857" s="81" t="s">
        <v>1151</v>
      </c>
      <c r="AA857" s="81">
        <v>1047</v>
      </c>
      <c r="AC857" s="81" t="s">
        <v>816</v>
      </c>
      <c r="AD857" s="81" t="s">
        <v>817</v>
      </c>
      <c r="AE857" s="81">
        <v>4</v>
      </c>
      <c r="AF857" s="81" t="s">
        <v>529</v>
      </c>
      <c r="AG857" s="81" t="s">
        <v>1127</v>
      </c>
      <c r="AH857" s="81">
        <v>1123</v>
      </c>
      <c r="AJ857" s="81" t="s">
        <v>753</v>
      </c>
      <c r="AK857" s="81" t="s">
        <v>754</v>
      </c>
      <c r="AL857" s="81">
        <v>12</v>
      </c>
      <c r="AM857" s="81" t="s">
        <v>529</v>
      </c>
      <c r="AN857" s="81" t="s">
        <v>1157</v>
      </c>
      <c r="AO857" s="81">
        <v>1399</v>
      </c>
      <c r="AQ857" s="81" t="s">
        <v>727</v>
      </c>
      <c r="AR857" s="81" t="s">
        <v>728</v>
      </c>
      <c r="AS857" s="81">
        <v>20</v>
      </c>
      <c r="AT857" s="81" t="s">
        <v>436</v>
      </c>
      <c r="AU857" s="81" t="s">
        <v>1834</v>
      </c>
      <c r="AV857" s="81">
        <v>1163</v>
      </c>
      <c r="AX857" s="81" t="s">
        <v>765</v>
      </c>
      <c r="AY857" s="81" t="s">
        <v>766</v>
      </c>
      <c r="AZ857" s="81">
        <v>48</v>
      </c>
      <c r="BA857" s="81" t="s">
        <v>436</v>
      </c>
      <c r="BB857" s="81" t="s">
        <v>717</v>
      </c>
      <c r="BC857" s="81">
        <v>1538</v>
      </c>
      <c r="BE857" s="81" t="s">
        <v>948</v>
      </c>
      <c r="BF857" s="81" t="s">
        <v>949</v>
      </c>
      <c r="BG857" s="81">
        <v>6</v>
      </c>
      <c r="BH857" s="81" t="s">
        <v>436</v>
      </c>
      <c r="BI857" s="81" t="s">
        <v>1753</v>
      </c>
      <c r="BJ857" s="81">
        <v>1113</v>
      </c>
      <c r="BL857" s="81" t="s">
        <v>772</v>
      </c>
      <c r="BM857" s="81" t="s">
        <v>773</v>
      </c>
      <c r="BN857" s="81">
        <v>2</v>
      </c>
      <c r="BO857" s="81" t="s">
        <v>529</v>
      </c>
      <c r="BP857" s="81" t="s">
        <v>1133</v>
      </c>
      <c r="BQ857" s="81">
        <v>1023</v>
      </c>
      <c r="BS857" s="81" t="s">
        <v>860</v>
      </c>
      <c r="BT857" s="81" t="s">
        <v>861</v>
      </c>
      <c r="BU857" s="81">
        <v>4</v>
      </c>
      <c r="BV857" s="81" t="s">
        <v>436</v>
      </c>
      <c r="BW857" s="81" t="s">
        <v>1840</v>
      </c>
      <c r="BX857" s="81">
        <v>1179</v>
      </c>
      <c r="BZ857" s="81" t="s">
        <v>845</v>
      </c>
      <c r="CA857" s="81" t="s">
        <v>846</v>
      </c>
      <c r="CB857" s="81">
        <v>2</v>
      </c>
      <c r="CC857" s="81" t="s">
        <v>436</v>
      </c>
      <c r="CD857" s="81" t="s">
        <v>2059</v>
      </c>
      <c r="CE857" s="81">
        <v>1551</v>
      </c>
      <c r="CG857" s="81" t="s">
        <v>755</v>
      </c>
      <c r="CH857" s="81" t="s">
        <v>756</v>
      </c>
      <c r="CI857" s="81">
        <v>12</v>
      </c>
      <c r="CJ857" s="81" t="s">
        <v>529</v>
      </c>
      <c r="CK857" s="81" t="s">
        <v>1681</v>
      </c>
      <c r="CL857" s="81">
        <v>1327</v>
      </c>
      <c r="CN857" s="81" t="s">
        <v>2270</v>
      </c>
      <c r="CO857" s="81" t="s">
        <v>848</v>
      </c>
      <c r="CP857" s="81">
        <v>12</v>
      </c>
      <c r="CQ857" s="81" t="s">
        <v>436</v>
      </c>
      <c r="CR857" s="81" t="s">
        <v>1134</v>
      </c>
      <c r="CS857" s="81">
        <v>1102</v>
      </c>
      <c r="CU857" s="136" t="s">
        <v>747</v>
      </c>
      <c r="CV857" s="136" t="s">
        <v>748</v>
      </c>
      <c r="CW857" s="137">
        <v>12</v>
      </c>
      <c r="CX857" s="136" t="s">
        <v>529</v>
      </c>
      <c r="CY857" s="136" t="s">
        <v>1712</v>
      </c>
      <c r="CZ857" s="138">
        <v>1458</v>
      </c>
      <c r="DB857" s="136" t="s">
        <v>2260</v>
      </c>
      <c r="DC857" s="136" t="s">
        <v>2304</v>
      </c>
      <c r="DD857" s="137">
        <v>12</v>
      </c>
      <c r="DE857" s="136" t="s">
        <v>529</v>
      </c>
      <c r="DF857" s="136" t="s">
        <v>1150</v>
      </c>
      <c r="DG857" s="144">
        <v>1185</v>
      </c>
      <c r="DI857" s="136" t="s">
        <v>737</v>
      </c>
      <c r="DJ857" s="136" t="s">
        <v>738</v>
      </c>
      <c r="DK857" s="137">
        <v>8</v>
      </c>
      <c r="DL857" s="136" t="s">
        <v>2152</v>
      </c>
      <c r="DM857" s="136" t="s">
        <v>2364</v>
      </c>
      <c r="DN857" s="144">
        <v>1593</v>
      </c>
    </row>
    <row r="858" spans="1:118" x14ac:dyDescent="0.25">
      <c r="A858" s="81" t="s">
        <v>997</v>
      </c>
      <c r="B858" s="81" t="s">
        <v>998</v>
      </c>
      <c r="C858" s="81">
        <v>2</v>
      </c>
      <c r="D858" s="81" t="s">
        <v>529</v>
      </c>
      <c r="E858" s="81" t="s">
        <v>1245</v>
      </c>
      <c r="F858" s="81">
        <v>1100</v>
      </c>
      <c r="H858" s="81" t="s">
        <v>790</v>
      </c>
      <c r="I858" s="81" t="s">
        <v>791</v>
      </c>
      <c r="J858" s="81">
        <v>2</v>
      </c>
      <c r="K858" s="81" t="s">
        <v>436</v>
      </c>
      <c r="L858" s="81" t="s">
        <v>1235</v>
      </c>
      <c r="M858" s="81">
        <v>1091</v>
      </c>
      <c r="O858" s="81" t="s">
        <v>727</v>
      </c>
      <c r="P858" s="81" t="s">
        <v>728</v>
      </c>
      <c r="Q858" s="81">
        <v>4</v>
      </c>
      <c r="R858" s="81" t="s">
        <v>529</v>
      </c>
      <c r="S858" s="81" t="s">
        <v>1776</v>
      </c>
      <c r="T858" s="81">
        <v>1373</v>
      </c>
      <c r="V858" s="81" t="s">
        <v>745</v>
      </c>
      <c r="W858" s="81" t="s">
        <v>746</v>
      </c>
      <c r="X858" s="81">
        <v>12</v>
      </c>
      <c r="Y858" s="81" t="s">
        <v>529</v>
      </c>
      <c r="Z858" s="81" t="s">
        <v>1162</v>
      </c>
      <c r="AA858" s="81">
        <v>1054</v>
      </c>
      <c r="AC858" s="81" t="s">
        <v>816</v>
      </c>
      <c r="AD858" s="81" t="s">
        <v>817</v>
      </c>
      <c r="AE858" s="81">
        <v>4</v>
      </c>
      <c r="AF858" s="81" t="s">
        <v>529</v>
      </c>
      <c r="AG858" s="81" t="s">
        <v>1726</v>
      </c>
      <c r="AH858" s="81">
        <v>1373</v>
      </c>
      <c r="AJ858" s="81" t="s">
        <v>757</v>
      </c>
      <c r="AK858" s="81" t="s">
        <v>758</v>
      </c>
      <c r="AL858" s="81">
        <v>12</v>
      </c>
      <c r="AM858" s="81" t="s">
        <v>529</v>
      </c>
      <c r="AN858" s="81" t="s">
        <v>1157</v>
      </c>
      <c r="AO858" s="81">
        <v>1399</v>
      </c>
      <c r="AQ858" s="81" t="s">
        <v>729</v>
      </c>
      <c r="AR858" s="81" t="s">
        <v>730</v>
      </c>
      <c r="AS858" s="81">
        <v>12</v>
      </c>
      <c r="AT858" s="81" t="s">
        <v>436</v>
      </c>
      <c r="AU858" s="81" t="s">
        <v>1834</v>
      </c>
      <c r="AV858" s="81">
        <v>1163</v>
      </c>
      <c r="AX858" s="81" t="s">
        <v>765</v>
      </c>
      <c r="AY858" s="81" t="s">
        <v>766</v>
      </c>
      <c r="AZ858" s="81">
        <v>4</v>
      </c>
      <c r="BA858" s="81" t="s">
        <v>436</v>
      </c>
      <c r="BB858" s="81" t="s">
        <v>1144</v>
      </c>
      <c r="BC858" s="81">
        <v>1442</v>
      </c>
      <c r="BE858" s="81" t="s">
        <v>826</v>
      </c>
      <c r="BF858" s="81" t="s">
        <v>827</v>
      </c>
      <c r="BG858" s="81">
        <v>4</v>
      </c>
      <c r="BH858" s="81" t="s">
        <v>436</v>
      </c>
      <c r="BI858" s="81" t="s">
        <v>1753</v>
      </c>
      <c r="BJ858" s="81">
        <v>1113</v>
      </c>
      <c r="BL858" s="81" t="s">
        <v>893</v>
      </c>
      <c r="BM858" s="81" t="s">
        <v>894</v>
      </c>
      <c r="BN858" s="81">
        <v>12</v>
      </c>
      <c r="BO858" s="81" t="s">
        <v>529</v>
      </c>
      <c r="BP858" s="81" t="s">
        <v>2101</v>
      </c>
      <c r="BQ858" s="81">
        <v>1021</v>
      </c>
      <c r="BS858" s="81" t="s">
        <v>862</v>
      </c>
      <c r="BT858" s="81" t="s">
        <v>863</v>
      </c>
      <c r="BU858" s="81">
        <v>4</v>
      </c>
      <c r="BV858" s="81" t="s">
        <v>436</v>
      </c>
      <c r="BW858" s="81" t="s">
        <v>1840</v>
      </c>
      <c r="BX858" s="81">
        <v>1179</v>
      </c>
      <c r="BZ858" s="81" t="s">
        <v>948</v>
      </c>
      <c r="CA858" s="81" t="s">
        <v>949</v>
      </c>
      <c r="CB858" s="81">
        <v>2</v>
      </c>
      <c r="CC858" s="81" t="s">
        <v>436</v>
      </c>
      <c r="CD858" s="81" t="s">
        <v>2059</v>
      </c>
      <c r="CE858" s="81">
        <v>1551</v>
      </c>
      <c r="CG858" s="81" t="s">
        <v>757</v>
      </c>
      <c r="CH858" s="81" t="s">
        <v>758</v>
      </c>
      <c r="CI858" s="81">
        <v>12</v>
      </c>
      <c r="CJ858" s="81" t="s">
        <v>529</v>
      </c>
      <c r="CK858" s="81" t="s">
        <v>1681</v>
      </c>
      <c r="CL858" s="81">
        <v>1327</v>
      </c>
      <c r="CN858" s="81" t="s">
        <v>745</v>
      </c>
      <c r="CO858" s="81" t="s">
        <v>746</v>
      </c>
      <c r="CP858" s="81">
        <v>12</v>
      </c>
      <c r="CQ858" s="81" t="s">
        <v>436</v>
      </c>
      <c r="CR858" s="81" t="s">
        <v>1134</v>
      </c>
      <c r="CS858" s="81">
        <v>1102</v>
      </c>
      <c r="CU858" s="136" t="s">
        <v>2231</v>
      </c>
      <c r="CV858" s="136" t="s">
        <v>2274</v>
      </c>
      <c r="CW858" s="137">
        <v>5</v>
      </c>
      <c r="CX858" s="136" t="s">
        <v>529</v>
      </c>
      <c r="CY858" s="136" t="s">
        <v>1712</v>
      </c>
      <c r="CZ858" s="138">
        <v>1458</v>
      </c>
      <c r="DB858" s="136" t="s">
        <v>2260</v>
      </c>
      <c r="DC858" s="136" t="s">
        <v>2304</v>
      </c>
      <c r="DD858" s="137">
        <v>4</v>
      </c>
      <c r="DE858" s="136" t="s">
        <v>529</v>
      </c>
      <c r="DF858" s="136" t="s">
        <v>2314</v>
      </c>
      <c r="DG858" s="144">
        <v>1031</v>
      </c>
      <c r="DI858" s="136" t="s">
        <v>737</v>
      </c>
      <c r="DJ858" s="136" t="s">
        <v>738</v>
      </c>
      <c r="DK858" s="137">
        <v>2</v>
      </c>
      <c r="DL858" s="136" t="s">
        <v>436</v>
      </c>
      <c r="DM858" s="136" t="s">
        <v>2053</v>
      </c>
      <c r="DN858" s="144">
        <v>1553</v>
      </c>
    </row>
    <row r="859" spans="1:118" x14ac:dyDescent="0.25">
      <c r="A859" s="81" t="s">
        <v>1780</v>
      </c>
      <c r="B859" s="81" t="s">
        <v>1640</v>
      </c>
      <c r="C859" s="81">
        <v>2</v>
      </c>
      <c r="D859" s="81" t="s">
        <v>529</v>
      </c>
      <c r="E859" s="81" t="s">
        <v>1245</v>
      </c>
      <c r="F859" s="81">
        <v>1100</v>
      </c>
      <c r="H859" s="81" t="s">
        <v>749</v>
      </c>
      <c r="I859" s="81" t="s">
        <v>750</v>
      </c>
      <c r="J859" s="81">
        <v>36</v>
      </c>
      <c r="K859" s="81" t="s">
        <v>436</v>
      </c>
      <c r="L859" s="81" t="s">
        <v>1235</v>
      </c>
      <c r="M859" s="81">
        <v>1091</v>
      </c>
      <c r="O859" s="81" t="s">
        <v>832</v>
      </c>
      <c r="P859" s="81" t="s">
        <v>833</v>
      </c>
      <c r="Q859" s="81">
        <v>4</v>
      </c>
      <c r="R859" s="81" t="s">
        <v>529</v>
      </c>
      <c r="S859" s="81" t="s">
        <v>1776</v>
      </c>
      <c r="T859" s="81">
        <v>1373</v>
      </c>
      <c r="V859" s="81" t="s">
        <v>873</v>
      </c>
      <c r="W859" s="81" t="s">
        <v>874</v>
      </c>
      <c r="X859" s="81">
        <v>4</v>
      </c>
      <c r="Y859" s="81" t="s">
        <v>529</v>
      </c>
      <c r="Z859" s="81" t="s">
        <v>1162</v>
      </c>
      <c r="AA859" s="81">
        <v>1054</v>
      </c>
      <c r="AC859" s="81" t="s">
        <v>864</v>
      </c>
      <c r="AD859" s="81" t="s">
        <v>865</v>
      </c>
      <c r="AE859" s="81">
        <v>4</v>
      </c>
      <c r="AF859" s="81" t="s">
        <v>529</v>
      </c>
      <c r="AG859" s="81" t="s">
        <v>1726</v>
      </c>
      <c r="AH859" s="81">
        <v>1373</v>
      </c>
      <c r="AJ859" s="81" t="s">
        <v>940</v>
      </c>
      <c r="AK859" s="81" t="s">
        <v>941</v>
      </c>
      <c r="AL859" s="81">
        <v>12</v>
      </c>
      <c r="AM859" s="81" t="s">
        <v>529</v>
      </c>
      <c r="AN859" s="81" t="s">
        <v>1157</v>
      </c>
      <c r="AO859" s="81">
        <v>1399</v>
      </c>
      <c r="AQ859" s="81" t="s">
        <v>743</v>
      </c>
      <c r="AR859" s="81" t="s">
        <v>744</v>
      </c>
      <c r="AS859" s="81">
        <v>60</v>
      </c>
      <c r="AT859" s="81" t="s">
        <v>436</v>
      </c>
      <c r="AU859" s="81" t="s">
        <v>1834</v>
      </c>
      <c r="AV859" s="81">
        <v>1163</v>
      </c>
      <c r="AX859" s="81" t="s">
        <v>765</v>
      </c>
      <c r="AY859" s="81" t="s">
        <v>766</v>
      </c>
      <c r="AZ859" s="81">
        <v>4</v>
      </c>
      <c r="BA859" s="81" t="s">
        <v>529</v>
      </c>
      <c r="BB859" s="81" t="s">
        <v>1757</v>
      </c>
      <c r="BC859" s="81">
        <v>1014</v>
      </c>
      <c r="BE859" s="81" t="s">
        <v>757</v>
      </c>
      <c r="BF859" s="81" t="s">
        <v>758</v>
      </c>
      <c r="BG859" s="81">
        <v>12</v>
      </c>
      <c r="BH859" s="81" t="s">
        <v>529</v>
      </c>
      <c r="BI859" s="81" t="s">
        <v>1120</v>
      </c>
      <c r="BJ859" s="81">
        <v>1020</v>
      </c>
      <c r="BL859" s="81" t="s">
        <v>792</v>
      </c>
      <c r="BM859" s="81" t="s">
        <v>793</v>
      </c>
      <c r="BN859" s="81">
        <v>2</v>
      </c>
      <c r="BO859" s="81" t="s">
        <v>529</v>
      </c>
      <c r="BP859" s="81" t="s">
        <v>1115</v>
      </c>
      <c r="BQ859" s="81">
        <v>1487</v>
      </c>
      <c r="BS859" s="81" t="s">
        <v>867</v>
      </c>
      <c r="BT859" s="81" t="s">
        <v>868</v>
      </c>
      <c r="BU859" s="81">
        <v>4</v>
      </c>
      <c r="BV859" s="81" t="s">
        <v>529</v>
      </c>
      <c r="BW859" s="81" t="s">
        <v>1120</v>
      </c>
      <c r="BX859" s="81">
        <v>1020</v>
      </c>
      <c r="BZ859" s="81" t="s">
        <v>864</v>
      </c>
      <c r="CA859" s="81" t="s">
        <v>865</v>
      </c>
      <c r="CB859" s="81">
        <v>2</v>
      </c>
      <c r="CC859" s="81" t="s">
        <v>436</v>
      </c>
      <c r="CD859" s="81" t="s">
        <v>2059</v>
      </c>
      <c r="CE859" s="81">
        <v>1551</v>
      </c>
      <c r="CG859" s="81" t="s">
        <v>940</v>
      </c>
      <c r="CH859" s="81" t="s">
        <v>941</v>
      </c>
      <c r="CI859" s="81">
        <v>12</v>
      </c>
      <c r="CJ859" s="81" t="s">
        <v>529</v>
      </c>
      <c r="CK859" s="81" t="s">
        <v>1681</v>
      </c>
      <c r="CL859" s="81">
        <v>1327</v>
      </c>
      <c r="CN859" s="81" t="s">
        <v>1041</v>
      </c>
      <c r="CO859" s="81" t="s">
        <v>756</v>
      </c>
      <c r="CP859" s="81">
        <v>12</v>
      </c>
      <c r="CQ859" s="81" t="s">
        <v>436</v>
      </c>
      <c r="CR859" s="81" t="s">
        <v>1195</v>
      </c>
      <c r="CS859" s="81">
        <v>1237</v>
      </c>
      <c r="CU859" s="136" t="s">
        <v>2380</v>
      </c>
      <c r="CV859" s="136" t="s">
        <v>866</v>
      </c>
      <c r="CW859" s="137">
        <v>12</v>
      </c>
      <c r="CX859" s="136" t="s">
        <v>436</v>
      </c>
      <c r="CY859" s="136" t="s">
        <v>1189</v>
      </c>
      <c r="CZ859" s="138">
        <v>1262</v>
      </c>
      <c r="DB859" s="136" t="s">
        <v>2260</v>
      </c>
      <c r="DC859" s="136" t="s">
        <v>2304</v>
      </c>
      <c r="DD859" s="137">
        <v>5</v>
      </c>
      <c r="DE859" s="136" t="s">
        <v>436</v>
      </c>
      <c r="DF859" s="136" t="s">
        <v>1690</v>
      </c>
      <c r="DG859" s="144">
        <v>1297</v>
      </c>
      <c r="DI859" s="136" t="s">
        <v>737</v>
      </c>
      <c r="DJ859" s="136" t="s">
        <v>738</v>
      </c>
      <c r="DK859" s="137">
        <v>4</v>
      </c>
      <c r="DL859" s="136" t="s">
        <v>436</v>
      </c>
      <c r="DM859" s="136" t="s">
        <v>2409</v>
      </c>
      <c r="DN859" s="144">
        <v>1013</v>
      </c>
    </row>
    <row r="860" spans="1:118" x14ac:dyDescent="0.25">
      <c r="A860" s="81" t="s">
        <v>1785</v>
      </c>
      <c r="B860" s="81" t="s">
        <v>1618</v>
      </c>
      <c r="C860" s="81">
        <v>2</v>
      </c>
      <c r="D860" s="81" t="s">
        <v>529</v>
      </c>
      <c r="E860" s="81" t="s">
        <v>1245</v>
      </c>
      <c r="F860" s="81">
        <v>1100</v>
      </c>
      <c r="H860" s="81" t="s">
        <v>741</v>
      </c>
      <c r="I860" s="81" t="s">
        <v>742</v>
      </c>
      <c r="J860" s="81">
        <v>24</v>
      </c>
      <c r="K860" s="81" t="s">
        <v>436</v>
      </c>
      <c r="L860" s="81" t="s">
        <v>1235</v>
      </c>
      <c r="M860" s="81">
        <v>1091</v>
      </c>
      <c r="O860" s="81" t="s">
        <v>729</v>
      </c>
      <c r="P860" s="81" t="s">
        <v>730</v>
      </c>
      <c r="Q860" s="81">
        <v>4</v>
      </c>
      <c r="R860" s="81" t="s">
        <v>529</v>
      </c>
      <c r="S860" s="81" t="s">
        <v>1776</v>
      </c>
      <c r="T860" s="81">
        <v>1373</v>
      </c>
      <c r="V860" s="81" t="s">
        <v>897</v>
      </c>
      <c r="W860" s="81" t="s">
        <v>898</v>
      </c>
      <c r="X860" s="81">
        <v>4</v>
      </c>
      <c r="Y860" s="81" t="s">
        <v>529</v>
      </c>
      <c r="Z860" s="81" t="s">
        <v>1162</v>
      </c>
      <c r="AA860" s="81">
        <v>1054</v>
      </c>
      <c r="AC860" s="81" t="s">
        <v>768</v>
      </c>
      <c r="AD860" s="81" t="s">
        <v>769</v>
      </c>
      <c r="AE860" s="81">
        <v>2</v>
      </c>
      <c r="AF860" s="81" t="s">
        <v>529</v>
      </c>
      <c r="AG860" s="81" t="s">
        <v>1694</v>
      </c>
      <c r="AH860" s="81">
        <v>1504</v>
      </c>
      <c r="AJ860" s="81" t="s">
        <v>887</v>
      </c>
      <c r="AK860" s="81" t="s">
        <v>888</v>
      </c>
      <c r="AL860" s="81">
        <v>8</v>
      </c>
      <c r="AM860" s="81" t="s">
        <v>529</v>
      </c>
      <c r="AN860" s="81" t="s">
        <v>1157</v>
      </c>
      <c r="AO860" s="81">
        <v>1399</v>
      </c>
      <c r="AQ860" s="81" t="s">
        <v>946</v>
      </c>
      <c r="AR860" s="81" t="s">
        <v>947</v>
      </c>
      <c r="AS860" s="81">
        <v>60</v>
      </c>
      <c r="AT860" s="81" t="s">
        <v>436</v>
      </c>
      <c r="AU860" s="81" t="s">
        <v>1834</v>
      </c>
      <c r="AV860" s="81">
        <v>1163</v>
      </c>
      <c r="AX860" s="81" t="s">
        <v>765</v>
      </c>
      <c r="AY860" s="81" t="s">
        <v>766</v>
      </c>
      <c r="AZ860" s="81">
        <v>4</v>
      </c>
      <c r="BA860" s="81" t="s">
        <v>436</v>
      </c>
      <c r="BB860" s="81" t="s">
        <v>1753</v>
      </c>
      <c r="BC860" s="81">
        <v>1113</v>
      </c>
      <c r="BE860" s="81" t="s">
        <v>997</v>
      </c>
      <c r="BF860" s="81" t="s">
        <v>998</v>
      </c>
      <c r="BG860" s="81">
        <v>5</v>
      </c>
      <c r="BH860" s="81" t="s">
        <v>529</v>
      </c>
      <c r="BI860" s="81" t="s">
        <v>1120</v>
      </c>
      <c r="BJ860" s="81">
        <v>1020</v>
      </c>
      <c r="BL860" s="81" t="s">
        <v>950</v>
      </c>
      <c r="BM860" s="81" t="s">
        <v>951</v>
      </c>
      <c r="BN860" s="81">
        <v>2</v>
      </c>
      <c r="BO860" s="81" t="s">
        <v>529</v>
      </c>
      <c r="BP860" s="81" t="s">
        <v>2101</v>
      </c>
      <c r="BQ860" s="81">
        <v>1021</v>
      </c>
      <c r="BS860" s="81" t="s">
        <v>867</v>
      </c>
      <c r="BT860" s="81" t="s">
        <v>868</v>
      </c>
      <c r="BU860" s="81">
        <v>4</v>
      </c>
      <c r="BV860" s="81" t="s">
        <v>436</v>
      </c>
      <c r="BW860" s="81" t="s">
        <v>1840</v>
      </c>
      <c r="BX860" s="81">
        <v>1179</v>
      </c>
      <c r="BZ860" s="81" t="s">
        <v>768</v>
      </c>
      <c r="CA860" s="81" t="s">
        <v>769</v>
      </c>
      <c r="CB860" s="81">
        <v>2</v>
      </c>
      <c r="CC860" s="81" t="s">
        <v>436</v>
      </c>
      <c r="CD860" s="81" t="s">
        <v>2059</v>
      </c>
      <c r="CE860" s="81">
        <v>1551</v>
      </c>
      <c r="CG860" s="81" t="s">
        <v>2230</v>
      </c>
      <c r="CH860" s="81" t="s">
        <v>866</v>
      </c>
      <c r="CI860" s="81">
        <v>6</v>
      </c>
      <c r="CJ860" s="81" t="s">
        <v>529</v>
      </c>
      <c r="CK860" s="81" t="s">
        <v>1681</v>
      </c>
      <c r="CL860" s="81">
        <v>1327</v>
      </c>
      <c r="CN860" s="81" t="s">
        <v>1056</v>
      </c>
      <c r="CO860" s="81" t="s">
        <v>754</v>
      </c>
      <c r="CP860" s="81">
        <v>24</v>
      </c>
      <c r="CQ860" s="81" t="s">
        <v>436</v>
      </c>
      <c r="CR860" s="81" t="s">
        <v>1195</v>
      </c>
      <c r="CS860" s="81">
        <v>1237</v>
      </c>
      <c r="CU860" s="136" t="s">
        <v>878</v>
      </c>
      <c r="CV860" s="136" t="s">
        <v>879</v>
      </c>
      <c r="CW860" s="137">
        <v>6</v>
      </c>
      <c r="CX860" s="136" t="s">
        <v>436</v>
      </c>
      <c r="CY860" s="136" t="s">
        <v>1189</v>
      </c>
      <c r="CZ860" s="138">
        <v>1262</v>
      </c>
      <c r="DB860" s="136" t="s">
        <v>2260</v>
      </c>
      <c r="DC860" s="136" t="s">
        <v>2304</v>
      </c>
      <c r="DD860" s="137">
        <v>6</v>
      </c>
      <c r="DE860" s="136" t="s">
        <v>529</v>
      </c>
      <c r="DF860" s="136" t="s">
        <v>1700</v>
      </c>
      <c r="DG860" s="144">
        <v>1181</v>
      </c>
      <c r="DI860" s="136" t="s">
        <v>737</v>
      </c>
      <c r="DJ860" s="136" t="s">
        <v>738</v>
      </c>
      <c r="DK860" s="137">
        <v>4</v>
      </c>
      <c r="DL860" s="136" t="s">
        <v>529</v>
      </c>
      <c r="DM860" s="136" t="s">
        <v>1726</v>
      </c>
      <c r="DN860" s="144">
        <v>1373</v>
      </c>
    </row>
    <row r="861" spans="1:118" x14ac:dyDescent="0.25">
      <c r="A861" s="81" t="s">
        <v>1930</v>
      </c>
      <c r="B861" s="81" t="s">
        <v>1633</v>
      </c>
      <c r="C861" s="81">
        <v>2</v>
      </c>
      <c r="D861" s="81" t="s">
        <v>529</v>
      </c>
      <c r="E861" s="81" t="s">
        <v>1245</v>
      </c>
      <c r="F861" s="81">
        <v>1100</v>
      </c>
      <c r="H861" s="81" t="s">
        <v>895</v>
      </c>
      <c r="I861" s="81" t="s">
        <v>896</v>
      </c>
      <c r="J861" s="81">
        <v>24</v>
      </c>
      <c r="K861" s="81" t="s">
        <v>436</v>
      </c>
      <c r="L861" s="81" t="s">
        <v>1235</v>
      </c>
      <c r="M861" s="81">
        <v>1091</v>
      </c>
      <c r="O861" s="81" t="s">
        <v>745</v>
      </c>
      <c r="P861" s="81" t="s">
        <v>746</v>
      </c>
      <c r="Q861" s="81">
        <v>12</v>
      </c>
      <c r="R861" s="81" t="s">
        <v>529</v>
      </c>
      <c r="S861" s="81" t="s">
        <v>1860</v>
      </c>
      <c r="T861" s="81">
        <v>1115</v>
      </c>
      <c r="V861" s="81" t="s">
        <v>737</v>
      </c>
      <c r="W861" s="81" t="s">
        <v>738</v>
      </c>
      <c r="X861" s="81">
        <v>4</v>
      </c>
      <c r="Y861" s="81" t="s">
        <v>529</v>
      </c>
      <c r="Z861" s="81" t="s">
        <v>1162</v>
      </c>
      <c r="AA861" s="81">
        <v>1054</v>
      </c>
      <c r="AC861" s="81" t="s">
        <v>792</v>
      </c>
      <c r="AD861" s="81" t="s">
        <v>793</v>
      </c>
      <c r="AE861" s="81">
        <v>2</v>
      </c>
      <c r="AF861" s="81" t="s">
        <v>529</v>
      </c>
      <c r="AG861" s="81" t="s">
        <v>1132</v>
      </c>
      <c r="AH861" s="81">
        <v>1081</v>
      </c>
      <c r="AJ861" s="81" t="s">
        <v>772</v>
      </c>
      <c r="AK861" s="81" t="s">
        <v>773</v>
      </c>
      <c r="AL861" s="81">
        <v>4</v>
      </c>
      <c r="AM861" s="81" t="s">
        <v>529</v>
      </c>
      <c r="AN861" s="81" t="s">
        <v>1157</v>
      </c>
      <c r="AO861" s="81">
        <v>1399</v>
      </c>
      <c r="AQ861" s="81" t="s">
        <v>891</v>
      </c>
      <c r="AR861" s="81" t="s">
        <v>892</v>
      </c>
      <c r="AS861" s="81">
        <v>36</v>
      </c>
      <c r="AT861" s="81" t="s">
        <v>436</v>
      </c>
      <c r="AU861" s="81" t="s">
        <v>1834</v>
      </c>
      <c r="AV861" s="81">
        <v>1163</v>
      </c>
      <c r="AX861" s="81" t="s">
        <v>765</v>
      </c>
      <c r="AY861" s="81" t="s">
        <v>766</v>
      </c>
      <c r="AZ861" s="81">
        <v>6</v>
      </c>
      <c r="BA861" s="81" t="s">
        <v>529</v>
      </c>
      <c r="BB861" s="81" t="s">
        <v>1192</v>
      </c>
      <c r="BC861" s="81">
        <v>1100</v>
      </c>
      <c r="BE861" s="81" t="s">
        <v>745</v>
      </c>
      <c r="BF861" s="81" t="s">
        <v>746</v>
      </c>
      <c r="BG861" s="81">
        <v>12</v>
      </c>
      <c r="BH861" s="81" t="s">
        <v>529</v>
      </c>
      <c r="BI861" s="81" t="s">
        <v>1120</v>
      </c>
      <c r="BJ861" s="81">
        <v>1020</v>
      </c>
      <c r="BL861" s="81" t="s">
        <v>796</v>
      </c>
      <c r="BM861" s="81" t="s">
        <v>797</v>
      </c>
      <c r="BN861" s="81">
        <v>2</v>
      </c>
      <c r="BO861" s="81" t="s">
        <v>529</v>
      </c>
      <c r="BP861" s="81" t="s">
        <v>1115</v>
      </c>
      <c r="BQ861" s="81">
        <v>1487</v>
      </c>
      <c r="BS861" s="81" t="s">
        <v>770</v>
      </c>
      <c r="BT861" s="81" t="s">
        <v>771</v>
      </c>
      <c r="BU861" s="81">
        <v>4</v>
      </c>
      <c r="BV861" s="81" t="s">
        <v>529</v>
      </c>
      <c r="BW861" s="81" t="s">
        <v>1160</v>
      </c>
      <c r="BX861" s="81">
        <v>1027</v>
      </c>
      <c r="BZ861" s="81" t="s">
        <v>772</v>
      </c>
      <c r="CA861" s="81" t="s">
        <v>773</v>
      </c>
      <c r="CB861" s="81">
        <v>4</v>
      </c>
      <c r="CC861" s="81" t="s">
        <v>436</v>
      </c>
      <c r="CD861" s="81" t="s">
        <v>1762</v>
      </c>
      <c r="CE861" s="81">
        <v>1475</v>
      </c>
      <c r="CG861" s="81" t="s">
        <v>871</v>
      </c>
      <c r="CH861" s="81" t="s">
        <v>872</v>
      </c>
      <c r="CI861" s="81">
        <v>6</v>
      </c>
      <c r="CJ861" s="81" t="s">
        <v>529</v>
      </c>
      <c r="CK861" s="81" t="s">
        <v>1681</v>
      </c>
      <c r="CL861" s="81">
        <v>1327</v>
      </c>
      <c r="CN861" s="81" t="s">
        <v>1778</v>
      </c>
      <c r="CO861" s="81" t="s">
        <v>758</v>
      </c>
      <c r="CP861" s="81">
        <v>24</v>
      </c>
      <c r="CQ861" s="81" t="s">
        <v>436</v>
      </c>
      <c r="CR861" s="81" t="s">
        <v>1195</v>
      </c>
      <c r="CS861" s="81">
        <v>1237</v>
      </c>
      <c r="CU861" s="136" t="s">
        <v>2226</v>
      </c>
      <c r="CV861" s="136" t="s">
        <v>947</v>
      </c>
      <c r="CW861" s="137">
        <v>12</v>
      </c>
      <c r="CX861" s="136" t="s">
        <v>436</v>
      </c>
      <c r="CY861" s="136" t="s">
        <v>1189</v>
      </c>
      <c r="CZ861" s="138">
        <v>1262</v>
      </c>
      <c r="DB861" s="136" t="s">
        <v>2260</v>
      </c>
      <c r="DC861" s="136" t="s">
        <v>2304</v>
      </c>
      <c r="DD861" s="137">
        <v>4</v>
      </c>
      <c r="DE861" s="136" t="s">
        <v>529</v>
      </c>
      <c r="DF861" s="136" t="s">
        <v>1185</v>
      </c>
      <c r="DG861" s="144">
        <v>1101</v>
      </c>
      <c r="DI861" s="136" t="s">
        <v>737</v>
      </c>
      <c r="DJ861" s="136" t="s">
        <v>738</v>
      </c>
      <c r="DK861" s="137">
        <v>2</v>
      </c>
      <c r="DL861" s="136" t="s">
        <v>2046</v>
      </c>
      <c r="DM861" s="136" t="s">
        <v>2425</v>
      </c>
      <c r="DN861" s="144">
        <v>1603</v>
      </c>
    </row>
    <row r="862" spans="1:118" x14ac:dyDescent="0.25">
      <c r="A862" s="81" t="s">
        <v>1853</v>
      </c>
      <c r="B862" s="81" t="s">
        <v>1629</v>
      </c>
      <c r="C862" s="81">
        <v>2</v>
      </c>
      <c r="D862" s="81" t="s">
        <v>529</v>
      </c>
      <c r="E862" s="81" t="s">
        <v>1245</v>
      </c>
      <c r="F862" s="81">
        <v>1100</v>
      </c>
      <c r="H862" s="81" t="s">
        <v>765</v>
      </c>
      <c r="I862" s="81" t="s">
        <v>766</v>
      </c>
      <c r="J862" s="81">
        <v>6</v>
      </c>
      <c r="K862" s="81" t="s">
        <v>436</v>
      </c>
      <c r="L862" s="81" t="s">
        <v>1235</v>
      </c>
      <c r="M862" s="81">
        <v>1091</v>
      </c>
      <c r="O862" s="81" t="s">
        <v>816</v>
      </c>
      <c r="P862" s="81" t="s">
        <v>817</v>
      </c>
      <c r="Q862" s="81">
        <v>6</v>
      </c>
      <c r="R862" s="81" t="s">
        <v>529</v>
      </c>
      <c r="S862" s="81" t="s">
        <v>1860</v>
      </c>
      <c r="T862" s="81">
        <v>1115</v>
      </c>
      <c r="V862" s="81" t="s">
        <v>864</v>
      </c>
      <c r="W862" s="81" t="s">
        <v>865</v>
      </c>
      <c r="X862" s="81">
        <v>16</v>
      </c>
      <c r="Y862" s="81" t="s">
        <v>436</v>
      </c>
      <c r="Z862" s="81" t="s">
        <v>1138</v>
      </c>
      <c r="AA862" s="81">
        <v>1060</v>
      </c>
      <c r="AC862" s="81" t="s">
        <v>733</v>
      </c>
      <c r="AD862" s="81" t="s">
        <v>734</v>
      </c>
      <c r="AE862" s="81">
        <v>2</v>
      </c>
      <c r="AF862" s="81" t="s">
        <v>529</v>
      </c>
      <c r="AG862" s="81" t="s">
        <v>1132</v>
      </c>
      <c r="AH862" s="81">
        <v>1081</v>
      </c>
      <c r="AJ862" s="81" t="s">
        <v>948</v>
      </c>
      <c r="AK862" s="81" t="s">
        <v>949</v>
      </c>
      <c r="AL862" s="81">
        <v>4</v>
      </c>
      <c r="AM862" s="81" t="s">
        <v>529</v>
      </c>
      <c r="AN862" s="81" t="s">
        <v>1157</v>
      </c>
      <c r="AO862" s="81">
        <v>1399</v>
      </c>
      <c r="AQ862" s="81" t="s">
        <v>745</v>
      </c>
      <c r="AR862" s="81" t="s">
        <v>746</v>
      </c>
      <c r="AS862" s="81">
        <v>60</v>
      </c>
      <c r="AT862" s="81" t="s">
        <v>436</v>
      </c>
      <c r="AU862" s="81" t="s">
        <v>1834</v>
      </c>
      <c r="AV862" s="81">
        <v>1163</v>
      </c>
      <c r="AX862" s="81" t="s">
        <v>765</v>
      </c>
      <c r="AY862" s="81" t="s">
        <v>766</v>
      </c>
      <c r="AZ862" s="81">
        <v>4</v>
      </c>
      <c r="BA862" s="81" t="s">
        <v>436</v>
      </c>
      <c r="BB862" s="81" t="s">
        <v>1108</v>
      </c>
      <c r="BC862" s="81">
        <v>1240</v>
      </c>
      <c r="BE862" s="81" t="s">
        <v>852</v>
      </c>
      <c r="BF862" s="81" t="s">
        <v>853</v>
      </c>
      <c r="BG862" s="81">
        <v>12</v>
      </c>
      <c r="BH862" s="81" t="s">
        <v>436</v>
      </c>
      <c r="BI862" s="81" t="s">
        <v>1146</v>
      </c>
      <c r="BJ862" s="81">
        <v>1052</v>
      </c>
      <c r="BL862" s="81" t="s">
        <v>790</v>
      </c>
      <c r="BM862" s="81" t="s">
        <v>791</v>
      </c>
      <c r="BN862" s="81">
        <v>2</v>
      </c>
      <c r="BO862" s="81" t="s">
        <v>529</v>
      </c>
      <c r="BP862" s="81" t="s">
        <v>1115</v>
      </c>
      <c r="BQ862" s="81">
        <v>1487</v>
      </c>
      <c r="BS862" s="81" t="s">
        <v>770</v>
      </c>
      <c r="BT862" s="81" t="s">
        <v>771</v>
      </c>
      <c r="BU862" s="81">
        <v>4</v>
      </c>
      <c r="BV862" s="81" t="s">
        <v>529</v>
      </c>
      <c r="BW862" s="81" t="s">
        <v>1120</v>
      </c>
      <c r="BX862" s="81">
        <v>1020</v>
      </c>
      <c r="BZ862" s="81" t="s">
        <v>891</v>
      </c>
      <c r="CA862" s="81" t="s">
        <v>892</v>
      </c>
      <c r="CB862" s="81">
        <v>12</v>
      </c>
      <c r="CC862" s="81" t="s">
        <v>436</v>
      </c>
      <c r="CD862" s="81" t="s">
        <v>1762</v>
      </c>
      <c r="CE862" s="81">
        <v>1475</v>
      </c>
      <c r="CG862" s="81" t="s">
        <v>847</v>
      </c>
      <c r="CH862" s="81" t="s">
        <v>848</v>
      </c>
      <c r="CI862" s="81">
        <v>6</v>
      </c>
      <c r="CJ862" s="81" t="s">
        <v>529</v>
      </c>
      <c r="CK862" s="81" t="s">
        <v>1681</v>
      </c>
      <c r="CL862" s="81">
        <v>1327</v>
      </c>
      <c r="CN862" s="81" t="s">
        <v>812</v>
      </c>
      <c r="CO862" s="81" t="s">
        <v>813</v>
      </c>
      <c r="CP862" s="81">
        <v>4</v>
      </c>
      <c r="CQ862" s="81" t="s">
        <v>529</v>
      </c>
      <c r="CR862" s="81" t="s">
        <v>1681</v>
      </c>
      <c r="CS862" s="81">
        <v>1327</v>
      </c>
      <c r="CU862" s="136" t="s">
        <v>745</v>
      </c>
      <c r="CV862" s="136" t="s">
        <v>746</v>
      </c>
      <c r="CW862" s="137">
        <v>12</v>
      </c>
      <c r="CX862" s="136" t="s">
        <v>436</v>
      </c>
      <c r="CY862" s="136" t="s">
        <v>1189</v>
      </c>
      <c r="CZ862" s="138">
        <v>1262</v>
      </c>
      <c r="DB862" s="136" t="s">
        <v>2260</v>
      </c>
      <c r="DC862" s="136" t="s">
        <v>2304</v>
      </c>
      <c r="DD862" s="137">
        <v>1</v>
      </c>
      <c r="DE862" s="136" t="s">
        <v>437</v>
      </c>
      <c r="DF862" s="136" t="s">
        <v>1187</v>
      </c>
      <c r="DG862" s="144">
        <v>1003</v>
      </c>
      <c r="DI862" s="136" t="s">
        <v>737</v>
      </c>
      <c r="DJ862" s="136" t="s">
        <v>738</v>
      </c>
      <c r="DK862" s="137">
        <v>5</v>
      </c>
      <c r="DL862" s="136" t="s">
        <v>436</v>
      </c>
      <c r="DM862" s="136" t="s">
        <v>1698</v>
      </c>
      <c r="DN862" s="144">
        <v>1251</v>
      </c>
    </row>
    <row r="863" spans="1:118" x14ac:dyDescent="0.25">
      <c r="A863" s="81" t="s">
        <v>926</v>
      </c>
      <c r="B863" s="81" t="s">
        <v>927</v>
      </c>
      <c r="C863" s="81">
        <v>2</v>
      </c>
      <c r="D863" s="81" t="s">
        <v>529</v>
      </c>
      <c r="E863" s="81" t="s">
        <v>1245</v>
      </c>
      <c r="F863" s="81">
        <v>1100</v>
      </c>
      <c r="H863" s="81" t="s">
        <v>816</v>
      </c>
      <c r="I863" s="81" t="s">
        <v>817</v>
      </c>
      <c r="J863" s="81">
        <v>6</v>
      </c>
      <c r="K863" s="81" t="s">
        <v>436</v>
      </c>
      <c r="L863" s="81" t="s">
        <v>1235</v>
      </c>
      <c r="M863" s="81">
        <v>1091</v>
      </c>
      <c r="O863" s="81" t="s">
        <v>770</v>
      </c>
      <c r="P863" s="81" t="s">
        <v>771</v>
      </c>
      <c r="Q863" s="81">
        <v>6</v>
      </c>
      <c r="R863" s="81" t="s">
        <v>529</v>
      </c>
      <c r="S863" s="81" t="s">
        <v>1860</v>
      </c>
      <c r="T863" s="81">
        <v>1115</v>
      </c>
      <c r="V863" s="81" t="s">
        <v>729</v>
      </c>
      <c r="W863" s="81" t="s">
        <v>730</v>
      </c>
      <c r="X863" s="81">
        <v>4</v>
      </c>
      <c r="Y863" s="81" t="s">
        <v>436</v>
      </c>
      <c r="Z863" s="81" t="s">
        <v>1138</v>
      </c>
      <c r="AA863" s="81">
        <v>1060</v>
      </c>
      <c r="AC863" s="81" t="s">
        <v>745</v>
      </c>
      <c r="AD863" s="81" t="s">
        <v>746</v>
      </c>
      <c r="AE863" s="81">
        <v>12</v>
      </c>
      <c r="AF863" s="81" t="s">
        <v>437</v>
      </c>
      <c r="AG863" s="81" t="s">
        <v>1729</v>
      </c>
      <c r="AH863" s="81">
        <v>1191</v>
      </c>
      <c r="AJ863" s="81" t="s">
        <v>816</v>
      </c>
      <c r="AK863" s="81" t="s">
        <v>817</v>
      </c>
      <c r="AL863" s="81">
        <v>8</v>
      </c>
      <c r="AM863" s="81" t="s">
        <v>529</v>
      </c>
      <c r="AN863" s="81" t="s">
        <v>1157</v>
      </c>
      <c r="AO863" s="81">
        <v>1399</v>
      </c>
      <c r="AQ863" s="81" t="s">
        <v>2323</v>
      </c>
      <c r="AR863" s="81" t="s">
        <v>851</v>
      </c>
      <c r="AS863" s="81">
        <v>12</v>
      </c>
      <c r="AT863" s="81" t="s">
        <v>436</v>
      </c>
      <c r="AU863" s="81" t="s">
        <v>1834</v>
      </c>
      <c r="AV863" s="81">
        <v>1163</v>
      </c>
      <c r="AX863" s="81" t="s">
        <v>765</v>
      </c>
      <c r="AY863" s="81" t="s">
        <v>766</v>
      </c>
      <c r="AZ863" s="81">
        <v>4</v>
      </c>
      <c r="BA863" s="81" t="s">
        <v>436</v>
      </c>
      <c r="BB863" s="81" t="s">
        <v>551</v>
      </c>
      <c r="BC863" s="81">
        <v>1518</v>
      </c>
      <c r="BE863" s="81" t="s">
        <v>745</v>
      </c>
      <c r="BF863" s="81" t="s">
        <v>746</v>
      </c>
      <c r="BG863" s="81">
        <v>12</v>
      </c>
      <c r="BH863" s="81" t="s">
        <v>436</v>
      </c>
      <c r="BI863" s="81" t="s">
        <v>1146</v>
      </c>
      <c r="BJ863" s="81">
        <v>1052</v>
      </c>
      <c r="BL863" s="81" t="s">
        <v>2323</v>
      </c>
      <c r="BM863" s="81" t="s">
        <v>851</v>
      </c>
      <c r="BN863" s="81">
        <v>4</v>
      </c>
      <c r="BO863" s="81" t="s">
        <v>529</v>
      </c>
      <c r="BP863" s="81" t="s">
        <v>2101</v>
      </c>
      <c r="BQ863" s="81">
        <v>1021</v>
      </c>
      <c r="BS863" s="81" t="s">
        <v>768</v>
      </c>
      <c r="BT863" s="81" t="s">
        <v>769</v>
      </c>
      <c r="BU863" s="81">
        <v>4</v>
      </c>
      <c r="BV863" s="81" t="s">
        <v>436</v>
      </c>
      <c r="BW863" s="81" t="s">
        <v>1840</v>
      </c>
      <c r="BX863" s="81">
        <v>1179</v>
      </c>
      <c r="BZ863" s="81" t="s">
        <v>745</v>
      </c>
      <c r="CA863" s="81" t="s">
        <v>746</v>
      </c>
      <c r="CB863" s="81">
        <v>12</v>
      </c>
      <c r="CC863" s="81" t="s">
        <v>436</v>
      </c>
      <c r="CD863" s="81" t="s">
        <v>1762</v>
      </c>
      <c r="CE863" s="81">
        <v>1475</v>
      </c>
      <c r="CG863" s="81" t="s">
        <v>880</v>
      </c>
      <c r="CH863" s="81" t="s">
        <v>881</v>
      </c>
      <c r="CI863" s="81">
        <v>4</v>
      </c>
      <c r="CJ863" s="81" t="s">
        <v>529</v>
      </c>
      <c r="CK863" s="81" t="s">
        <v>1681</v>
      </c>
      <c r="CL863" s="81">
        <v>1327</v>
      </c>
      <c r="CN863" s="81" t="s">
        <v>2323</v>
      </c>
      <c r="CO863" s="81" t="s">
        <v>851</v>
      </c>
      <c r="CP863" s="81">
        <v>2</v>
      </c>
      <c r="CQ863" s="81" t="s">
        <v>529</v>
      </c>
      <c r="CR863" s="81" t="s">
        <v>1681</v>
      </c>
      <c r="CS863" s="81">
        <v>1327</v>
      </c>
      <c r="CU863" s="136" t="s">
        <v>2387</v>
      </c>
      <c r="CV863" s="136" t="s">
        <v>877</v>
      </c>
      <c r="CW863" s="137">
        <v>6</v>
      </c>
      <c r="CX863" s="136" t="s">
        <v>436</v>
      </c>
      <c r="CY863" s="136" t="s">
        <v>1148</v>
      </c>
      <c r="CZ863" s="138">
        <v>1091</v>
      </c>
      <c r="DB863" s="136" t="s">
        <v>2260</v>
      </c>
      <c r="DC863" s="136" t="s">
        <v>2304</v>
      </c>
      <c r="DD863" s="137">
        <v>2</v>
      </c>
      <c r="DE863" s="136" t="s">
        <v>436</v>
      </c>
      <c r="DF863" s="136" t="s">
        <v>2156</v>
      </c>
      <c r="DG863" s="144">
        <v>1377</v>
      </c>
      <c r="DI863" s="136" t="s">
        <v>737</v>
      </c>
      <c r="DJ863" s="136" t="s">
        <v>738</v>
      </c>
      <c r="DK863" s="137">
        <v>4</v>
      </c>
      <c r="DL863" s="136" t="s">
        <v>437</v>
      </c>
      <c r="DM863" s="136" t="s">
        <v>2421</v>
      </c>
      <c r="DN863" s="144">
        <v>1599</v>
      </c>
    </row>
    <row r="864" spans="1:118" x14ac:dyDescent="0.25">
      <c r="A864" s="81" t="s">
        <v>1782</v>
      </c>
      <c r="B864" s="81" t="s">
        <v>1638</v>
      </c>
      <c r="C864" s="81">
        <v>2</v>
      </c>
      <c r="D864" s="81" t="s">
        <v>529</v>
      </c>
      <c r="E864" s="81" t="s">
        <v>1245</v>
      </c>
      <c r="F864" s="81">
        <v>1100</v>
      </c>
      <c r="H864" s="81" t="s">
        <v>948</v>
      </c>
      <c r="I864" s="81" t="s">
        <v>985</v>
      </c>
      <c r="J864" s="81">
        <v>6</v>
      </c>
      <c r="K864" s="81" t="s">
        <v>436</v>
      </c>
      <c r="L864" s="81" t="s">
        <v>1235</v>
      </c>
      <c r="M864" s="81">
        <v>1091</v>
      </c>
      <c r="O864" s="81" t="s">
        <v>862</v>
      </c>
      <c r="P864" s="81" t="s">
        <v>863</v>
      </c>
      <c r="Q864" s="81">
        <v>6</v>
      </c>
      <c r="R864" s="81" t="s">
        <v>529</v>
      </c>
      <c r="S864" s="81" t="s">
        <v>1860</v>
      </c>
      <c r="T864" s="81">
        <v>1115</v>
      </c>
      <c r="V864" s="81" t="s">
        <v>858</v>
      </c>
      <c r="W864" s="81" t="s">
        <v>859</v>
      </c>
      <c r="X864" s="81">
        <v>2</v>
      </c>
      <c r="Y864" s="81" t="s">
        <v>529</v>
      </c>
      <c r="Z864" s="81" t="s">
        <v>1118</v>
      </c>
      <c r="AA864" s="81">
        <v>1063</v>
      </c>
      <c r="AC864" s="81" t="s">
        <v>745</v>
      </c>
      <c r="AD864" s="81" t="s">
        <v>746</v>
      </c>
      <c r="AE864" s="81">
        <v>12</v>
      </c>
      <c r="AF864" s="81" t="s">
        <v>529</v>
      </c>
      <c r="AG864" s="81" t="s">
        <v>1168</v>
      </c>
      <c r="AH864" s="81">
        <v>1001</v>
      </c>
      <c r="AJ864" s="81" t="s">
        <v>830</v>
      </c>
      <c r="AK864" s="81" t="s">
        <v>831</v>
      </c>
      <c r="AL864" s="81">
        <v>4</v>
      </c>
      <c r="AM864" s="81" t="s">
        <v>529</v>
      </c>
      <c r="AN864" s="81" t="s">
        <v>1157</v>
      </c>
      <c r="AO864" s="81">
        <v>1399</v>
      </c>
      <c r="AQ864" s="81" t="s">
        <v>910</v>
      </c>
      <c r="AR864" s="81" t="s">
        <v>911</v>
      </c>
      <c r="AS864" s="81">
        <v>10</v>
      </c>
      <c r="AT864" s="81" t="s">
        <v>436</v>
      </c>
      <c r="AU864" s="81" t="s">
        <v>1834</v>
      </c>
      <c r="AV864" s="81">
        <v>1163</v>
      </c>
      <c r="AX864" s="81" t="s">
        <v>765</v>
      </c>
      <c r="AY864" s="81" t="s">
        <v>766</v>
      </c>
      <c r="AZ864" s="81">
        <v>4</v>
      </c>
      <c r="BA864" s="81" t="s">
        <v>436</v>
      </c>
      <c r="BB864" s="81" t="s">
        <v>2109</v>
      </c>
      <c r="BC864" s="81">
        <v>1025</v>
      </c>
      <c r="BE864" s="81" t="s">
        <v>836</v>
      </c>
      <c r="BF864" s="81" t="s">
        <v>837</v>
      </c>
      <c r="BG864" s="81">
        <v>2</v>
      </c>
      <c r="BH864" s="81" t="s">
        <v>529</v>
      </c>
      <c r="BI864" s="81" t="s">
        <v>1825</v>
      </c>
      <c r="BJ864" s="81">
        <v>1018</v>
      </c>
      <c r="BL864" s="81" t="s">
        <v>854</v>
      </c>
      <c r="BM864" s="81" t="s">
        <v>855</v>
      </c>
      <c r="BN864" s="81">
        <v>4</v>
      </c>
      <c r="BO864" s="81" t="s">
        <v>529</v>
      </c>
      <c r="BP864" s="81" t="s">
        <v>1133</v>
      </c>
      <c r="BQ864" s="81">
        <v>1023</v>
      </c>
      <c r="BS864" s="81" t="s">
        <v>733</v>
      </c>
      <c r="BT864" s="81" t="s">
        <v>734</v>
      </c>
      <c r="BU864" s="81">
        <v>4</v>
      </c>
      <c r="BV864" s="81" t="s">
        <v>436</v>
      </c>
      <c r="BW864" s="81" t="s">
        <v>1840</v>
      </c>
      <c r="BX864" s="81">
        <v>1179</v>
      </c>
      <c r="BZ864" s="81" t="s">
        <v>860</v>
      </c>
      <c r="CA864" s="81" t="s">
        <v>861</v>
      </c>
      <c r="CB864" s="81">
        <v>6</v>
      </c>
      <c r="CC864" s="81" t="s">
        <v>436</v>
      </c>
      <c r="CD864" s="81" t="s">
        <v>1143</v>
      </c>
      <c r="CE864" s="81">
        <v>1223</v>
      </c>
      <c r="CG864" s="81" t="s">
        <v>948</v>
      </c>
      <c r="CH864" s="81" t="s">
        <v>949</v>
      </c>
      <c r="CI864" s="81">
        <v>4</v>
      </c>
      <c r="CJ864" s="81" t="s">
        <v>529</v>
      </c>
      <c r="CK864" s="81" t="s">
        <v>1681</v>
      </c>
      <c r="CL864" s="81">
        <v>1327</v>
      </c>
      <c r="CN864" s="81" t="s">
        <v>893</v>
      </c>
      <c r="CO864" s="81" t="s">
        <v>894</v>
      </c>
      <c r="CP864" s="81">
        <v>24</v>
      </c>
      <c r="CQ864" s="81" t="s">
        <v>436</v>
      </c>
      <c r="CR864" s="81" t="s">
        <v>1195</v>
      </c>
      <c r="CS864" s="81">
        <v>1237</v>
      </c>
      <c r="CU864" s="136" t="s">
        <v>871</v>
      </c>
      <c r="CV864" s="136" t="s">
        <v>872</v>
      </c>
      <c r="CW864" s="137">
        <v>12</v>
      </c>
      <c r="CX864" s="136" t="s">
        <v>436</v>
      </c>
      <c r="CY864" s="136" t="s">
        <v>1148</v>
      </c>
      <c r="CZ864" s="138">
        <v>1091</v>
      </c>
      <c r="DB864" s="136" t="s">
        <v>2260</v>
      </c>
      <c r="DC864" s="136" t="s">
        <v>2304</v>
      </c>
      <c r="DD864" s="137">
        <v>6</v>
      </c>
      <c r="DE864" s="136" t="s">
        <v>529</v>
      </c>
      <c r="DF864" s="136" t="s">
        <v>1157</v>
      </c>
      <c r="DG864" s="144">
        <v>1399</v>
      </c>
      <c r="DI864" s="136" t="s">
        <v>737</v>
      </c>
      <c r="DJ864" s="136" t="s">
        <v>738</v>
      </c>
      <c r="DK864" s="137">
        <v>12</v>
      </c>
      <c r="DL864" s="136" t="s">
        <v>1173</v>
      </c>
      <c r="DM864" s="136" t="s">
        <v>1174</v>
      </c>
      <c r="DN864" s="144">
        <v>0</v>
      </c>
    </row>
    <row r="865" spans="1:118" x14ac:dyDescent="0.25">
      <c r="A865" s="81" t="s">
        <v>1788</v>
      </c>
      <c r="B865" s="81" t="s">
        <v>1012</v>
      </c>
      <c r="C865" s="81">
        <v>2</v>
      </c>
      <c r="D865" s="81" t="s">
        <v>529</v>
      </c>
      <c r="E865" s="81" t="s">
        <v>1245</v>
      </c>
      <c r="F865" s="81">
        <v>1100</v>
      </c>
      <c r="H865" s="81" t="s">
        <v>737</v>
      </c>
      <c r="I865" s="81" t="s">
        <v>738</v>
      </c>
      <c r="J865" s="81">
        <v>4</v>
      </c>
      <c r="K865" s="81" t="s">
        <v>529</v>
      </c>
      <c r="L865" s="81" t="s">
        <v>1916</v>
      </c>
      <c r="M865" s="81">
        <v>1439</v>
      </c>
      <c r="O865" s="81" t="s">
        <v>772</v>
      </c>
      <c r="P865" s="81" t="s">
        <v>773</v>
      </c>
      <c r="Q865" s="81">
        <v>8</v>
      </c>
      <c r="R865" s="81" t="s">
        <v>529</v>
      </c>
      <c r="S865" s="81" t="s">
        <v>1860</v>
      </c>
      <c r="T865" s="81">
        <v>1115</v>
      </c>
      <c r="V865" s="81" t="s">
        <v>772</v>
      </c>
      <c r="W865" s="81" t="s">
        <v>773</v>
      </c>
      <c r="X865" s="81">
        <v>4</v>
      </c>
      <c r="Y865" s="81" t="s">
        <v>529</v>
      </c>
      <c r="Z865" s="81" t="s">
        <v>1118</v>
      </c>
      <c r="AA865" s="81">
        <v>1063</v>
      </c>
      <c r="AC865" s="81" t="s">
        <v>745</v>
      </c>
      <c r="AD865" s="81" t="s">
        <v>746</v>
      </c>
      <c r="AE865" s="81">
        <v>12</v>
      </c>
      <c r="AF865" s="81" t="s">
        <v>436</v>
      </c>
      <c r="AG865" s="81" t="s">
        <v>1724</v>
      </c>
      <c r="AH865" s="81">
        <v>1137</v>
      </c>
      <c r="AJ865" s="81" t="s">
        <v>737</v>
      </c>
      <c r="AK865" s="81" t="s">
        <v>738</v>
      </c>
      <c r="AL865" s="81">
        <v>1</v>
      </c>
      <c r="AM865" s="81" t="s">
        <v>529</v>
      </c>
      <c r="AN865" s="81" t="s">
        <v>1157</v>
      </c>
      <c r="AO865" s="81">
        <v>1399</v>
      </c>
      <c r="AQ865" s="81" t="s">
        <v>2321</v>
      </c>
      <c r="AR865" s="81" t="s">
        <v>901</v>
      </c>
      <c r="AS865" s="81">
        <v>10</v>
      </c>
      <c r="AT865" s="81" t="s">
        <v>436</v>
      </c>
      <c r="AU865" s="81" t="s">
        <v>1834</v>
      </c>
      <c r="AV865" s="81">
        <v>1163</v>
      </c>
      <c r="AX865" s="81" t="s">
        <v>765</v>
      </c>
      <c r="AY865" s="81" t="s">
        <v>766</v>
      </c>
      <c r="AZ865" s="81">
        <v>4</v>
      </c>
      <c r="BA865" s="81" t="s">
        <v>436</v>
      </c>
      <c r="BB865" s="81" t="s">
        <v>2069</v>
      </c>
      <c r="BC865" s="81">
        <v>1559</v>
      </c>
      <c r="BE865" s="81" t="s">
        <v>802</v>
      </c>
      <c r="BF865" s="81" t="s">
        <v>803</v>
      </c>
      <c r="BG865" s="81">
        <v>2</v>
      </c>
      <c r="BH865" s="81" t="s">
        <v>529</v>
      </c>
      <c r="BI865" s="81" t="s">
        <v>1825</v>
      </c>
      <c r="BJ865" s="81">
        <v>1018</v>
      </c>
      <c r="BL865" s="81" t="s">
        <v>826</v>
      </c>
      <c r="BM865" s="81" t="s">
        <v>827</v>
      </c>
      <c r="BN865" s="81">
        <v>50</v>
      </c>
      <c r="BO865" s="81" t="s">
        <v>436</v>
      </c>
      <c r="BP865" s="81" t="s">
        <v>2164</v>
      </c>
      <c r="BQ865" s="81">
        <v>1579</v>
      </c>
      <c r="BS865" s="81" t="s">
        <v>906</v>
      </c>
      <c r="BT865" s="81" t="s">
        <v>907</v>
      </c>
      <c r="BU865" s="81">
        <v>4</v>
      </c>
      <c r="BV865" s="81" t="s">
        <v>529</v>
      </c>
      <c r="BW865" s="81" t="s">
        <v>1120</v>
      </c>
      <c r="BX865" s="81">
        <v>1020</v>
      </c>
      <c r="BZ865" s="81" t="s">
        <v>862</v>
      </c>
      <c r="CA865" s="81" t="s">
        <v>863</v>
      </c>
      <c r="CB865" s="81">
        <v>4</v>
      </c>
      <c r="CC865" s="81" t="s">
        <v>436</v>
      </c>
      <c r="CD865" s="81" t="s">
        <v>1143</v>
      </c>
      <c r="CE865" s="81">
        <v>1223</v>
      </c>
      <c r="CG865" s="81" t="s">
        <v>816</v>
      </c>
      <c r="CH865" s="81" t="s">
        <v>817</v>
      </c>
      <c r="CI865" s="81">
        <v>4</v>
      </c>
      <c r="CJ865" s="81" t="s">
        <v>529</v>
      </c>
      <c r="CK865" s="81" t="s">
        <v>1681</v>
      </c>
      <c r="CL865" s="81">
        <v>1327</v>
      </c>
      <c r="CN865" s="81" t="s">
        <v>856</v>
      </c>
      <c r="CO865" s="81" t="s">
        <v>857</v>
      </c>
      <c r="CP865" s="81">
        <v>2</v>
      </c>
      <c r="CQ865" s="81" t="s">
        <v>529</v>
      </c>
      <c r="CR865" s="81" t="s">
        <v>1681</v>
      </c>
      <c r="CS865" s="81">
        <v>1327</v>
      </c>
      <c r="CU865" s="136" t="s">
        <v>2270</v>
      </c>
      <c r="CV865" s="136" t="s">
        <v>848</v>
      </c>
      <c r="CW865" s="137">
        <v>12</v>
      </c>
      <c r="CX865" s="136" t="s">
        <v>436</v>
      </c>
      <c r="CY865" s="136" t="s">
        <v>1148</v>
      </c>
      <c r="CZ865" s="138">
        <v>1091</v>
      </c>
      <c r="DB865" s="136" t="s">
        <v>2260</v>
      </c>
      <c r="DC865" s="136" t="s">
        <v>2304</v>
      </c>
      <c r="DD865" s="137">
        <v>4</v>
      </c>
      <c r="DE865" s="136" t="s">
        <v>529</v>
      </c>
      <c r="DF865" s="136" t="s">
        <v>1141</v>
      </c>
      <c r="DG865" s="144">
        <v>1212</v>
      </c>
      <c r="DI865" s="136" t="s">
        <v>737</v>
      </c>
      <c r="DJ865" s="136" t="s">
        <v>738</v>
      </c>
      <c r="DK865" s="137">
        <v>2</v>
      </c>
      <c r="DL865" s="136" t="s">
        <v>529</v>
      </c>
      <c r="DM865" s="136" t="s">
        <v>2314</v>
      </c>
      <c r="DN865" s="144">
        <v>1031</v>
      </c>
    </row>
    <row r="866" spans="1:118" x14ac:dyDescent="0.25">
      <c r="A866" s="81" t="s">
        <v>1847</v>
      </c>
      <c r="B866" s="81" t="s">
        <v>1635</v>
      </c>
      <c r="C866" s="81">
        <v>2</v>
      </c>
      <c r="D866" s="81" t="s">
        <v>529</v>
      </c>
      <c r="E866" s="81" t="s">
        <v>1245</v>
      </c>
      <c r="F866" s="81">
        <v>1100</v>
      </c>
      <c r="H866" s="81" t="s">
        <v>946</v>
      </c>
      <c r="I866" s="81" t="s">
        <v>947</v>
      </c>
      <c r="J866" s="81">
        <v>12</v>
      </c>
      <c r="K866" s="81" t="s">
        <v>436</v>
      </c>
      <c r="L866" s="81" t="s">
        <v>1217</v>
      </c>
      <c r="M866" s="81">
        <v>1160</v>
      </c>
      <c r="O866" s="81" t="s">
        <v>849</v>
      </c>
      <c r="P866" s="81" t="s">
        <v>850</v>
      </c>
      <c r="Q866" s="81">
        <v>10</v>
      </c>
      <c r="R866" s="81" t="s">
        <v>529</v>
      </c>
      <c r="S866" s="81" t="s">
        <v>1860</v>
      </c>
      <c r="T866" s="81">
        <v>1115</v>
      </c>
      <c r="V866" s="81" t="s">
        <v>816</v>
      </c>
      <c r="W866" s="81" t="s">
        <v>817</v>
      </c>
      <c r="X866" s="81">
        <v>12</v>
      </c>
      <c r="Y866" s="81" t="s">
        <v>529</v>
      </c>
      <c r="Z866" s="81" t="s">
        <v>1118</v>
      </c>
      <c r="AA866" s="81">
        <v>1063</v>
      </c>
      <c r="AC866" s="81" t="s">
        <v>745</v>
      </c>
      <c r="AD866" s="81" t="s">
        <v>746</v>
      </c>
      <c r="AE866" s="81">
        <v>12</v>
      </c>
      <c r="AF866" s="81" t="s">
        <v>529</v>
      </c>
      <c r="AG866" s="81" t="s">
        <v>1185</v>
      </c>
      <c r="AH866" s="81">
        <v>1101</v>
      </c>
      <c r="AJ866" s="81" t="s">
        <v>727</v>
      </c>
      <c r="AK866" s="81" t="s">
        <v>728</v>
      </c>
      <c r="AL866" s="81">
        <v>2</v>
      </c>
      <c r="AM866" s="81" t="s">
        <v>529</v>
      </c>
      <c r="AN866" s="81" t="s">
        <v>1157</v>
      </c>
      <c r="AO866" s="81">
        <v>1399</v>
      </c>
      <c r="AQ866" s="81" t="s">
        <v>849</v>
      </c>
      <c r="AR866" s="81" t="s">
        <v>850</v>
      </c>
      <c r="AS866" s="81">
        <v>12</v>
      </c>
      <c r="AT866" s="81" t="s">
        <v>529</v>
      </c>
      <c r="AU866" s="81" t="s">
        <v>1196</v>
      </c>
      <c r="AV866" s="81">
        <v>1456</v>
      </c>
      <c r="AX866" s="81" t="s">
        <v>765</v>
      </c>
      <c r="AY866" s="81" t="s">
        <v>766</v>
      </c>
      <c r="AZ866" s="81">
        <v>2</v>
      </c>
      <c r="BA866" s="81" t="s">
        <v>529</v>
      </c>
      <c r="BB866" s="81" t="s">
        <v>713</v>
      </c>
      <c r="BC866" s="81">
        <v>1536</v>
      </c>
      <c r="BE866" s="81" t="s">
        <v>889</v>
      </c>
      <c r="BF866" s="81" t="s">
        <v>890</v>
      </c>
      <c r="BG866" s="81">
        <v>2</v>
      </c>
      <c r="BH866" s="81" t="s">
        <v>436</v>
      </c>
      <c r="BI866" s="81" t="s">
        <v>1863</v>
      </c>
      <c r="BJ866" s="81">
        <v>1273</v>
      </c>
      <c r="BL866" s="81" t="s">
        <v>796</v>
      </c>
      <c r="BM866" s="81" t="s">
        <v>797</v>
      </c>
      <c r="BN866" s="81">
        <v>4</v>
      </c>
      <c r="BO866" s="81" t="s">
        <v>529</v>
      </c>
      <c r="BP866" s="81" t="s">
        <v>2101</v>
      </c>
      <c r="BQ866" s="81">
        <v>1021</v>
      </c>
      <c r="BS866" s="81" t="s">
        <v>765</v>
      </c>
      <c r="BT866" s="81" t="s">
        <v>766</v>
      </c>
      <c r="BU866" s="81">
        <v>4</v>
      </c>
      <c r="BV866" s="81" t="s">
        <v>436</v>
      </c>
      <c r="BW866" s="81" t="s">
        <v>2194</v>
      </c>
      <c r="BX866" s="81">
        <v>1568</v>
      </c>
      <c r="BZ866" s="81" t="s">
        <v>880</v>
      </c>
      <c r="CA866" s="81" t="s">
        <v>881</v>
      </c>
      <c r="CB866" s="81">
        <v>6</v>
      </c>
      <c r="CC866" s="81" t="s">
        <v>436</v>
      </c>
      <c r="CD866" s="81" t="s">
        <v>1143</v>
      </c>
      <c r="CE866" s="81">
        <v>1223</v>
      </c>
      <c r="CG866" s="81" t="s">
        <v>852</v>
      </c>
      <c r="CH866" s="81" t="s">
        <v>853</v>
      </c>
      <c r="CI866" s="81">
        <v>12</v>
      </c>
      <c r="CJ866" s="81" t="s">
        <v>529</v>
      </c>
      <c r="CK866" s="81" t="s">
        <v>1681</v>
      </c>
      <c r="CL866" s="81">
        <v>1327</v>
      </c>
      <c r="CN866" s="81" t="s">
        <v>2268</v>
      </c>
      <c r="CO866" s="81" t="s">
        <v>1663</v>
      </c>
      <c r="CP866" s="81">
        <v>12</v>
      </c>
      <c r="CQ866" s="81" t="s">
        <v>436</v>
      </c>
      <c r="CR866" s="81" t="s">
        <v>1195</v>
      </c>
      <c r="CS866" s="81">
        <v>1237</v>
      </c>
      <c r="CU866" s="136" t="s">
        <v>878</v>
      </c>
      <c r="CV866" s="136" t="s">
        <v>879</v>
      </c>
      <c r="CW866" s="137">
        <v>12</v>
      </c>
      <c r="CX866" s="136" t="s">
        <v>436</v>
      </c>
      <c r="CY866" s="136" t="s">
        <v>1148</v>
      </c>
      <c r="CZ866" s="138">
        <v>1091</v>
      </c>
      <c r="DB866" s="136" t="s">
        <v>2260</v>
      </c>
      <c r="DC866" s="136" t="s">
        <v>2304</v>
      </c>
      <c r="DD866" s="137">
        <v>4</v>
      </c>
      <c r="DE866" s="136" t="s">
        <v>436</v>
      </c>
      <c r="DF866" s="136" t="s">
        <v>1188</v>
      </c>
      <c r="DG866" s="144">
        <v>1481</v>
      </c>
      <c r="DI866" s="136" t="s">
        <v>737</v>
      </c>
      <c r="DJ866" s="136" t="s">
        <v>738</v>
      </c>
      <c r="DK866" s="137">
        <v>2</v>
      </c>
      <c r="DL866" s="136" t="s">
        <v>436</v>
      </c>
      <c r="DM866" s="136" t="s">
        <v>1105</v>
      </c>
      <c r="DN866" s="144">
        <v>1186</v>
      </c>
    </row>
    <row r="867" spans="1:118" x14ac:dyDescent="0.25">
      <c r="A867" s="81" t="s">
        <v>1018</v>
      </c>
      <c r="B867" s="81" t="s">
        <v>1019</v>
      </c>
      <c r="C867" s="81">
        <v>2</v>
      </c>
      <c r="D867" s="81" t="s">
        <v>529</v>
      </c>
      <c r="E867" s="81" t="s">
        <v>1245</v>
      </c>
      <c r="F867" s="81">
        <v>1100</v>
      </c>
      <c r="H867" s="81" t="s">
        <v>904</v>
      </c>
      <c r="I867" s="81" t="s">
        <v>905</v>
      </c>
      <c r="J867" s="81">
        <v>2</v>
      </c>
      <c r="K867" s="81" t="s">
        <v>436</v>
      </c>
      <c r="L867" s="81" t="s">
        <v>1217</v>
      </c>
      <c r="M867" s="81">
        <v>1160</v>
      </c>
      <c r="O867" s="81" t="s">
        <v>1034</v>
      </c>
      <c r="P867" s="81" t="s">
        <v>987</v>
      </c>
      <c r="Q867" s="81">
        <v>12</v>
      </c>
      <c r="R867" s="81" t="s">
        <v>529</v>
      </c>
      <c r="S867" s="81" t="s">
        <v>1158</v>
      </c>
      <c r="T867" s="81">
        <v>1378</v>
      </c>
      <c r="V867" s="81" t="s">
        <v>729</v>
      </c>
      <c r="W867" s="81" t="s">
        <v>730</v>
      </c>
      <c r="X867" s="81">
        <v>4</v>
      </c>
      <c r="Y867" s="81" t="s">
        <v>529</v>
      </c>
      <c r="Z867" s="81" t="s">
        <v>1118</v>
      </c>
      <c r="AA867" s="81">
        <v>1063</v>
      </c>
      <c r="AC867" s="81" t="s">
        <v>745</v>
      </c>
      <c r="AD867" s="81" t="s">
        <v>746</v>
      </c>
      <c r="AE867" s="81">
        <v>12</v>
      </c>
      <c r="AF867" s="81" t="s">
        <v>436</v>
      </c>
      <c r="AG867" s="81" t="s">
        <v>1752</v>
      </c>
      <c r="AH867" s="81">
        <v>1076</v>
      </c>
      <c r="AJ867" s="81" t="s">
        <v>729</v>
      </c>
      <c r="AK867" s="81" t="s">
        <v>730</v>
      </c>
      <c r="AL867" s="81">
        <v>2</v>
      </c>
      <c r="AM867" s="81" t="s">
        <v>529</v>
      </c>
      <c r="AN867" s="81" t="s">
        <v>1157</v>
      </c>
      <c r="AO867" s="81">
        <v>1399</v>
      </c>
      <c r="AQ867" s="81" t="s">
        <v>891</v>
      </c>
      <c r="AR867" s="81" t="s">
        <v>892</v>
      </c>
      <c r="AS867" s="81">
        <v>12</v>
      </c>
      <c r="AT867" s="81" t="s">
        <v>529</v>
      </c>
      <c r="AU867" s="81" t="s">
        <v>1196</v>
      </c>
      <c r="AV867" s="81">
        <v>1456</v>
      </c>
      <c r="AX867" s="81" t="s">
        <v>765</v>
      </c>
      <c r="AY867" s="81" t="s">
        <v>766</v>
      </c>
      <c r="AZ867" s="81">
        <v>4</v>
      </c>
      <c r="BA867" s="81" t="s">
        <v>436</v>
      </c>
      <c r="BB867" s="81" t="s">
        <v>2068</v>
      </c>
      <c r="BC867" s="81">
        <v>1558</v>
      </c>
      <c r="BE867" s="81" t="s">
        <v>802</v>
      </c>
      <c r="BF867" s="81" t="s">
        <v>803</v>
      </c>
      <c r="BG867" s="81">
        <v>2</v>
      </c>
      <c r="BH867" s="81" t="s">
        <v>436</v>
      </c>
      <c r="BI867" s="81" t="s">
        <v>1863</v>
      </c>
      <c r="BJ867" s="81">
        <v>1273</v>
      </c>
      <c r="BL867" s="81" t="s">
        <v>790</v>
      </c>
      <c r="BM867" s="81" t="s">
        <v>791</v>
      </c>
      <c r="BN867" s="81">
        <v>4</v>
      </c>
      <c r="BO867" s="81" t="s">
        <v>529</v>
      </c>
      <c r="BP867" s="81" t="s">
        <v>2101</v>
      </c>
      <c r="BQ867" s="81">
        <v>1021</v>
      </c>
      <c r="BS867" s="81" t="s">
        <v>867</v>
      </c>
      <c r="BT867" s="81" t="s">
        <v>868</v>
      </c>
      <c r="BU867" s="81">
        <v>6</v>
      </c>
      <c r="BV867" s="81" t="s">
        <v>529</v>
      </c>
      <c r="BW867" s="81" t="s">
        <v>1169</v>
      </c>
      <c r="BX867" s="81">
        <v>1440</v>
      </c>
      <c r="BZ867" s="81" t="s">
        <v>768</v>
      </c>
      <c r="CA867" s="81" t="s">
        <v>769</v>
      </c>
      <c r="CB867" s="81">
        <v>6</v>
      </c>
      <c r="CC867" s="81" t="s">
        <v>436</v>
      </c>
      <c r="CD867" s="81" t="s">
        <v>1143</v>
      </c>
      <c r="CE867" s="81">
        <v>1223</v>
      </c>
      <c r="CG867" s="81" t="s">
        <v>816</v>
      </c>
      <c r="CH867" s="81" t="s">
        <v>817</v>
      </c>
      <c r="CI867" s="81">
        <v>6</v>
      </c>
      <c r="CJ867" s="81" t="s">
        <v>529</v>
      </c>
      <c r="CK867" s="81" t="s">
        <v>1756</v>
      </c>
      <c r="CL867" s="81">
        <v>1037</v>
      </c>
      <c r="CN867" s="81" t="s">
        <v>820</v>
      </c>
      <c r="CO867" s="81" t="s">
        <v>821</v>
      </c>
      <c r="CP867" s="81">
        <v>12</v>
      </c>
      <c r="CQ867" s="81" t="s">
        <v>436</v>
      </c>
      <c r="CR867" s="81" t="s">
        <v>1195</v>
      </c>
      <c r="CS867" s="81">
        <v>1237</v>
      </c>
      <c r="CU867" s="136" t="s">
        <v>1779</v>
      </c>
      <c r="CV867" s="136" t="s">
        <v>853</v>
      </c>
      <c r="CW867" s="137">
        <v>12</v>
      </c>
      <c r="CX867" s="136" t="s">
        <v>436</v>
      </c>
      <c r="CY867" s="136" t="s">
        <v>1148</v>
      </c>
      <c r="CZ867" s="138">
        <v>1091</v>
      </c>
      <c r="DB867" s="136" t="s">
        <v>2260</v>
      </c>
      <c r="DC867" s="136" t="s">
        <v>2304</v>
      </c>
      <c r="DD867" s="137">
        <v>10</v>
      </c>
      <c r="DE867" s="136" t="s">
        <v>437</v>
      </c>
      <c r="DF867" s="136" t="s">
        <v>1187</v>
      </c>
      <c r="DG867" s="144">
        <v>1003</v>
      </c>
      <c r="DI867" s="136" t="s">
        <v>737</v>
      </c>
      <c r="DJ867" s="136" t="s">
        <v>738</v>
      </c>
      <c r="DK867" s="137">
        <v>4</v>
      </c>
      <c r="DL867" s="136" t="s">
        <v>436</v>
      </c>
      <c r="DM867" s="136" t="s">
        <v>1696</v>
      </c>
      <c r="DN867" s="144">
        <v>1390</v>
      </c>
    </row>
    <row r="868" spans="1:118" x14ac:dyDescent="0.25">
      <c r="A868" s="81" t="s">
        <v>928</v>
      </c>
      <c r="B868" s="81" t="s">
        <v>929</v>
      </c>
      <c r="C868" s="81">
        <v>2</v>
      </c>
      <c r="D868" s="81" t="s">
        <v>529</v>
      </c>
      <c r="E868" s="81" t="s">
        <v>1245</v>
      </c>
      <c r="F868" s="81">
        <v>1100</v>
      </c>
      <c r="H868" s="81" t="s">
        <v>887</v>
      </c>
      <c r="I868" s="81" t="s">
        <v>888</v>
      </c>
      <c r="J868" s="81">
        <v>4</v>
      </c>
      <c r="K868" s="81" t="s">
        <v>436</v>
      </c>
      <c r="L868" s="81" t="s">
        <v>1217</v>
      </c>
      <c r="M868" s="81">
        <v>1160</v>
      </c>
      <c r="O868" s="81" t="s">
        <v>893</v>
      </c>
      <c r="P868" s="81" t="s">
        <v>894</v>
      </c>
      <c r="Q868" s="81">
        <v>12</v>
      </c>
      <c r="R868" s="81" t="s">
        <v>529</v>
      </c>
      <c r="S868" s="81" t="s">
        <v>1158</v>
      </c>
      <c r="T868" s="81">
        <v>1378</v>
      </c>
      <c r="V868" s="81" t="s">
        <v>832</v>
      </c>
      <c r="W868" s="81" t="s">
        <v>833</v>
      </c>
      <c r="X868" s="81">
        <v>6</v>
      </c>
      <c r="Y868" s="81" t="s">
        <v>529</v>
      </c>
      <c r="Z868" s="81" t="s">
        <v>1118</v>
      </c>
      <c r="AA868" s="81">
        <v>1063</v>
      </c>
      <c r="AC868" s="81" t="s">
        <v>745</v>
      </c>
      <c r="AD868" s="81" t="s">
        <v>746</v>
      </c>
      <c r="AE868" s="81">
        <v>12</v>
      </c>
      <c r="AF868" s="81" t="s">
        <v>437</v>
      </c>
      <c r="AG868" s="81" t="s">
        <v>1184</v>
      </c>
      <c r="AH868" s="81">
        <v>1078</v>
      </c>
      <c r="AJ868" s="81" t="s">
        <v>828</v>
      </c>
      <c r="AK868" s="81" t="s">
        <v>829</v>
      </c>
      <c r="AL868" s="81">
        <v>2</v>
      </c>
      <c r="AM868" s="81" t="s">
        <v>529</v>
      </c>
      <c r="AN868" s="81" t="s">
        <v>1157</v>
      </c>
      <c r="AO868" s="81">
        <v>1399</v>
      </c>
      <c r="AQ868" s="81" t="s">
        <v>924</v>
      </c>
      <c r="AR868" s="81" t="s">
        <v>925</v>
      </c>
      <c r="AS868" s="81">
        <v>12</v>
      </c>
      <c r="AT868" s="81" t="s">
        <v>529</v>
      </c>
      <c r="AU868" s="81" t="s">
        <v>1196</v>
      </c>
      <c r="AV868" s="81">
        <v>1456</v>
      </c>
      <c r="AX868" s="81" t="s">
        <v>765</v>
      </c>
      <c r="AY868" s="81" t="s">
        <v>766</v>
      </c>
      <c r="AZ868" s="81">
        <v>10</v>
      </c>
      <c r="BA868" s="81" t="s">
        <v>436</v>
      </c>
      <c r="BB868" s="81" t="s">
        <v>1698</v>
      </c>
      <c r="BC868" s="81">
        <v>1251</v>
      </c>
      <c r="BE868" s="81" t="s">
        <v>770</v>
      </c>
      <c r="BF868" s="81" t="s">
        <v>771</v>
      </c>
      <c r="BG868" s="81">
        <v>4</v>
      </c>
      <c r="BH868" s="81" t="s">
        <v>436</v>
      </c>
      <c r="BI868" s="81" t="s">
        <v>1753</v>
      </c>
      <c r="BJ868" s="81">
        <v>1113</v>
      </c>
      <c r="BL868" s="81" t="s">
        <v>830</v>
      </c>
      <c r="BM868" s="81" t="s">
        <v>831</v>
      </c>
      <c r="BN868" s="81">
        <v>12</v>
      </c>
      <c r="BO868" s="81" t="s">
        <v>529</v>
      </c>
      <c r="BP868" s="81" t="s">
        <v>1157</v>
      </c>
      <c r="BQ868" s="81">
        <v>1399</v>
      </c>
      <c r="BS868" s="81" t="s">
        <v>832</v>
      </c>
      <c r="BT868" s="81" t="s">
        <v>833</v>
      </c>
      <c r="BU868" s="81">
        <v>2</v>
      </c>
      <c r="BV868" s="81" t="s">
        <v>529</v>
      </c>
      <c r="BW868" s="81" t="s">
        <v>1133</v>
      </c>
      <c r="BX868" s="81">
        <v>1023</v>
      </c>
      <c r="BZ868" s="81" t="s">
        <v>772</v>
      </c>
      <c r="CA868" s="81" t="s">
        <v>773</v>
      </c>
      <c r="CB868" s="81">
        <v>6</v>
      </c>
      <c r="CC868" s="81" t="s">
        <v>436</v>
      </c>
      <c r="CD868" s="81" t="s">
        <v>1143</v>
      </c>
      <c r="CE868" s="81">
        <v>1223</v>
      </c>
      <c r="CG868" s="81" t="s">
        <v>849</v>
      </c>
      <c r="CH868" s="81" t="s">
        <v>850</v>
      </c>
      <c r="CI868" s="81">
        <v>10</v>
      </c>
      <c r="CJ868" s="81" t="s">
        <v>529</v>
      </c>
      <c r="CK868" s="81" t="s">
        <v>1756</v>
      </c>
      <c r="CL868" s="81">
        <v>1037</v>
      </c>
      <c r="CN868" s="81" t="s">
        <v>930</v>
      </c>
      <c r="CO868" s="81" t="s">
        <v>931</v>
      </c>
      <c r="CP868" s="81">
        <v>8</v>
      </c>
      <c r="CQ868" s="81" t="s">
        <v>436</v>
      </c>
      <c r="CR868" s="81" t="s">
        <v>2056</v>
      </c>
      <c r="CS868" s="81">
        <v>1192</v>
      </c>
      <c r="CU868" s="136" t="s">
        <v>962</v>
      </c>
      <c r="CV868" s="136" t="s">
        <v>2206</v>
      </c>
      <c r="CW868" s="137">
        <v>12</v>
      </c>
      <c r="CX868" s="136" t="s">
        <v>529</v>
      </c>
      <c r="CY868" s="136" t="s">
        <v>1162</v>
      </c>
      <c r="CZ868" s="138">
        <v>1054</v>
      </c>
      <c r="DB868" s="136" t="s">
        <v>2260</v>
      </c>
      <c r="DC868" s="136" t="s">
        <v>2304</v>
      </c>
      <c r="DD868" s="137">
        <v>2</v>
      </c>
      <c r="DE868" s="136" t="s">
        <v>436</v>
      </c>
      <c r="DF868" s="136" t="s">
        <v>2173</v>
      </c>
      <c r="DG868" s="144">
        <v>1240</v>
      </c>
      <c r="DI868" s="136" t="s">
        <v>737</v>
      </c>
      <c r="DJ868" s="136" t="s">
        <v>738</v>
      </c>
      <c r="DK868" s="137">
        <v>4</v>
      </c>
      <c r="DL868" s="136" t="s">
        <v>436</v>
      </c>
      <c r="DM868" s="136" t="s">
        <v>1832</v>
      </c>
      <c r="DN868" s="144">
        <v>1168</v>
      </c>
    </row>
    <row r="869" spans="1:118" x14ac:dyDescent="0.25">
      <c r="A869" s="81" t="s">
        <v>1071</v>
      </c>
      <c r="B869" s="81" t="s">
        <v>1072</v>
      </c>
      <c r="C869" s="81">
        <v>2</v>
      </c>
      <c r="D869" s="81" t="s">
        <v>529</v>
      </c>
      <c r="E869" s="81" t="s">
        <v>1245</v>
      </c>
      <c r="F869" s="81">
        <v>1100</v>
      </c>
      <c r="H869" s="81" t="s">
        <v>2269</v>
      </c>
      <c r="I869" s="81" t="s">
        <v>767</v>
      </c>
      <c r="J869" s="81">
        <v>4</v>
      </c>
      <c r="K869" s="81" t="s">
        <v>436</v>
      </c>
      <c r="L869" s="81" t="s">
        <v>1217</v>
      </c>
      <c r="M869" s="81">
        <v>1160</v>
      </c>
      <c r="O869" s="81" t="s">
        <v>830</v>
      </c>
      <c r="P869" s="81" t="s">
        <v>831</v>
      </c>
      <c r="Q869" s="81">
        <v>2</v>
      </c>
      <c r="R869" s="81" t="s">
        <v>529</v>
      </c>
      <c r="S869" s="81" t="s">
        <v>1158</v>
      </c>
      <c r="T869" s="81">
        <v>1378</v>
      </c>
      <c r="V869" s="81" t="s">
        <v>743</v>
      </c>
      <c r="W869" s="81" t="s">
        <v>744</v>
      </c>
      <c r="X869" s="81">
        <v>12</v>
      </c>
      <c r="Y869" s="81" t="s">
        <v>437</v>
      </c>
      <c r="Z869" s="81" t="s">
        <v>1813</v>
      </c>
      <c r="AA869" s="81">
        <v>1064</v>
      </c>
      <c r="AC869" s="81" t="s">
        <v>745</v>
      </c>
      <c r="AD869" s="81" t="s">
        <v>746</v>
      </c>
      <c r="AE869" s="81">
        <v>12</v>
      </c>
      <c r="AF869" s="81" t="s">
        <v>529</v>
      </c>
      <c r="AG869" s="81" t="s">
        <v>1168</v>
      </c>
      <c r="AH869" s="81">
        <v>1001</v>
      </c>
      <c r="AJ869" s="81" t="s">
        <v>743</v>
      </c>
      <c r="AK869" s="81" t="s">
        <v>744</v>
      </c>
      <c r="AL869" s="81">
        <v>12</v>
      </c>
      <c r="AM869" s="81" t="s">
        <v>529</v>
      </c>
      <c r="AN869" s="81" t="s">
        <v>1157</v>
      </c>
      <c r="AO869" s="81">
        <v>1399</v>
      </c>
      <c r="AQ869" s="81" t="s">
        <v>745</v>
      </c>
      <c r="AR869" s="81" t="s">
        <v>746</v>
      </c>
      <c r="AS869" s="81">
        <v>24</v>
      </c>
      <c r="AT869" s="81" t="s">
        <v>529</v>
      </c>
      <c r="AU869" s="81" t="s">
        <v>1196</v>
      </c>
      <c r="AV869" s="81">
        <v>1456</v>
      </c>
      <c r="AX869" s="81" t="s">
        <v>765</v>
      </c>
      <c r="AY869" s="81" t="s">
        <v>766</v>
      </c>
      <c r="AZ869" s="81">
        <v>4</v>
      </c>
      <c r="BA869" s="81" t="s">
        <v>529</v>
      </c>
      <c r="BB869" s="81" t="s">
        <v>1149</v>
      </c>
      <c r="BC869" s="81">
        <v>1172</v>
      </c>
      <c r="BE869" s="81" t="s">
        <v>818</v>
      </c>
      <c r="BF869" s="81" t="s">
        <v>819</v>
      </c>
      <c r="BG869" s="81">
        <v>4</v>
      </c>
      <c r="BH869" s="81" t="s">
        <v>436</v>
      </c>
      <c r="BI869" s="81" t="s">
        <v>1753</v>
      </c>
      <c r="BJ869" s="81">
        <v>1113</v>
      </c>
      <c r="BL869" s="81" t="s">
        <v>772</v>
      </c>
      <c r="BM869" s="81" t="s">
        <v>773</v>
      </c>
      <c r="BN869" s="81">
        <v>5</v>
      </c>
      <c r="BO869" s="81" t="s">
        <v>436</v>
      </c>
      <c r="BP869" s="81" t="s">
        <v>2164</v>
      </c>
      <c r="BQ869" s="81">
        <v>1579</v>
      </c>
      <c r="BS869" s="81" t="s">
        <v>830</v>
      </c>
      <c r="BT869" s="81" t="s">
        <v>831</v>
      </c>
      <c r="BU869" s="81">
        <v>6</v>
      </c>
      <c r="BV869" s="81" t="s">
        <v>529</v>
      </c>
      <c r="BW869" s="81" t="s">
        <v>1756</v>
      </c>
      <c r="BX869" s="81">
        <v>1037</v>
      </c>
      <c r="BZ869" s="81" t="s">
        <v>816</v>
      </c>
      <c r="CA869" s="81" t="s">
        <v>817</v>
      </c>
      <c r="CB869" s="81">
        <v>6</v>
      </c>
      <c r="CC869" s="81" t="s">
        <v>436</v>
      </c>
      <c r="CD869" s="81" t="s">
        <v>1143</v>
      </c>
      <c r="CE869" s="81">
        <v>1223</v>
      </c>
      <c r="CG869" s="81" t="s">
        <v>737</v>
      </c>
      <c r="CH869" s="81" t="s">
        <v>738</v>
      </c>
      <c r="CI869" s="81">
        <v>2</v>
      </c>
      <c r="CJ869" s="81" t="s">
        <v>529</v>
      </c>
      <c r="CK869" s="81" t="s">
        <v>1756</v>
      </c>
      <c r="CL869" s="81">
        <v>1037</v>
      </c>
      <c r="CN869" s="81" t="s">
        <v>862</v>
      </c>
      <c r="CO869" s="81" t="s">
        <v>863</v>
      </c>
      <c r="CP869" s="81">
        <v>2</v>
      </c>
      <c r="CQ869" s="81" t="s">
        <v>436</v>
      </c>
      <c r="CR869" s="81" t="s">
        <v>2179</v>
      </c>
      <c r="CS869" s="81">
        <v>1442</v>
      </c>
      <c r="CU869" s="136" t="s">
        <v>2265</v>
      </c>
      <c r="CV869" s="136" t="s">
        <v>941</v>
      </c>
      <c r="CW869" s="137">
        <v>12</v>
      </c>
      <c r="CX869" s="136" t="s">
        <v>529</v>
      </c>
      <c r="CY869" s="136" t="s">
        <v>1162</v>
      </c>
      <c r="CZ869" s="138">
        <v>1054</v>
      </c>
      <c r="DB869" s="136" t="s">
        <v>2260</v>
      </c>
      <c r="DC869" s="136" t="s">
        <v>2304</v>
      </c>
      <c r="DD869" s="137">
        <v>6</v>
      </c>
      <c r="DE869" s="136" t="s">
        <v>529</v>
      </c>
      <c r="DF869" s="136" t="s">
        <v>1158</v>
      </c>
      <c r="DG869" s="144">
        <v>1378</v>
      </c>
      <c r="DI869" s="136" t="s">
        <v>737</v>
      </c>
      <c r="DJ869" s="136" t="s">
        <v>738</v>
      </c>
      <c r="DK869" s="137">
        <v>2</v>
      </c>
      <c r="DL869" s="136" t="s">
        <v>529</v>
      </c>
      <c r="DM869" s="136" t="s">
        <v>2127</v>
      </c>
      <c r="DN869" s="144">
        <v>1573</v>
      </c>
    </row>
    <row r="870" spans="1:118" x14ac:dyDescent="0.25">
      <c r="A870" s="81" t="s">
        <v>1075</v>
      </c>
      <c r="B870" s="81" t="s">
        <v>1076</v>
      </c>
      <c r="C870" s="81">
        <v>2</v>
      </c>
      <c r="D870" s="81" t="s">
        <v>529</v>
      </c>
      <c r="E870" s="81" t="s">
        <v>1245</v>
      </c>
      <c r="F870" s="81">
        <v>1100</v>
      </c>
      <c r="H870" s="81" t="s">
        <v>737</v>
      </c>
      <c r="I870" s="81" t="s">
        <v>738</v>
      </c>
      <c r="J870" s="81">
        <v>4</v>
      </c>
      <c r="K870" s="81" t="s">
        <v>436</v>
      </c>
      <c r="L870" s="81" t="s">
        <v>1217</v>
      </c>
      <c r="M870" s="81">
        <v>1160</v>
      </c>
      <c r="O870" s="81" t="s">
        <v>849</v>
      </c>
      <c r="P870" s="81" t="s">
        <v>850</v>
      </c>
      <c r="Q870" s="81">
        <v>2</v>
      </c>
      <c r="R870" s="81" t="s">
        <v>529</v>
      </c>
      <c r="S870" s="81" t="s">
        <v>1158</v>
      </c>
      <c r="T870" s="81">
        <v>1378</v>
      </c>
      <c r="V870" s="81" t="s">
        <v>820</v>
      </c>
      <c r="W870" s="81" t="s">
        <v>821</v>
      </c>
      <c r="X870" s="81">
        <v>4</v>
      </c>
      <c r="Y870" s="81" t="s">
        <v>437</v>
      </c>
      <c r="Z870" s="81" t="s">
        <v>1813</v>
      </c>
      <c r="AA870" s="81">
        <v>1064</v>
      </c>
      <c r="AC870" s="81" t="s">
        <v>745</v>
      </c>
      <c r="AD870" s="81" t="s">
        <v>746</v>
      </c>
      <c r="AE870" s="81">
        <v>12</v>
      </c>
      <c r="AF870" s="81" t="s">
        <v>529</v>
      </c>
      <c r="AG870" s="81" t="s">
        <v>1182</v>
      </c>
      <c r="AH870" s="81">
        <v>1109</v>
      </c>
      <c r="AJ870" s="81" t="s">
        <v>946</v>
      </c>
      <c r="AK870" s="81" t="s">
        <v>947</v>
      </c>
      <c r="AL870" s="81">
        <v>12</v>
      </c>
      <c r="AM870" s="81" t="s">
        <v>529</v>
      </c>
      <c r="AN870" s="81" t="s">
        <v>1157</v>
      </c>
      <c r="AO870" s="81">
        <v>1399</v>
      </c>
      <c r="AQ870" s="81" t="s">
        <v>940</v>
      </c>
      <c r="AR870" s="81" t="s">
        <v>941</v>
      </c>
      <c r="AS870" s="81">
        <v>12</v>
      </c>
      <c r="AT870" s="81" t="s">
        <v>529</v>
      </c>
      <c r="AU870" s="81" t="s">
        <v>1175</v>
      </c>
      <c r="AV870" s="81">
        <v>1027</v>
      </c>
      <c r="AX870" s="81" t="s">
        <v>765</v>
      </c>
      <c r="AY870" s="81" t="s">
        <v>766</v>
      </c>
      <c r="AZ870" s="81">
        <v>6</v>
      </c>
      <c r="BA870" s="81" t="s">
        <v>436</v>
      </c>
      <c r="BB870" s="81" t="s">
        <v>1872</v>
      </c>
      <c r="BC870" s="81">
        <v>1133</v>
      </c>
      <c r="BE870" s="81" t="s">
        <v>914</v>
      </c>
      <c r="BF870" s="81" t="s">
        <v>915</v>
      </c>
      <c r="BG870" s="81">
        <v>8</v>
      </c>
      <c r="BH870" s="81" t="s">
        <v>529</v>
      </c>
      <c r="BI870" s="81" t="s">
        <v>1128</v>
      </c>
      <c r="BJ870" s="81">
        <v>1031</v>
      </c>
      <c r="BL870" s="81" t="s">
        <v>854</v>
      </c>
      <c r="BM870" s="81" t="s">
        <v>855</v>
      </c>
      <c r="BN870" s="81">
        <v>6</v>
      </c>
      <c r="BO870" s="81" t="s">
        <v>529</v>
      </c>
      <c r="BP870" s="81" t="s">
        <v>2101</v>
      </c>
      <c r="BQ870" s="81">
        <v>1021</v>
      </c>
      <c r="BS870" s="81" t="s">
        <v>849</v>
      </c>
      <c r="BT870" s="81" t="s">
        <v>850</v>
      </c>
      <c r="BU870" s="81">
        <v>6</v>
      </c>
      <c r="BV870" s="81" t="s">
        <v>529</v>
      </c>
      <c r="BW870" s="81" t="s">
        <v>1756</v>
      </c>
      <c r="BX870" s="81">
        <v>1037</v>
      </c>
      <c r="BZ870" s="81" t="s">
        <v>864</v>
      </c>
      <c r="CA870" s="81" t="s">
        <v>865</v>
      </c>
      <c r="CB870" s="81">
        <v>4</v>
      </c>
      <c r="CC870" s="81" t="s">
        <v>436</v>
      </c>
      <c r="CD870" s="81" t="s">
        <v>1143</v>
      </c>
      <c r="CE870" s="81">
        <v>1223</v>
      </c>
      <c r="CG870" s="81" t="s">
        <v>770</v>
      </c>
      <c r="CH870" s="81" t="s">
        <v>771</v>
      </c>
      <c r="CI870" s="81">
        <v>4</v>
      </c>
      <c r="CJ870" s="81" t="s">
        <v>529</v>
      </c>
      <c r="CK870" s="81" t="s">
        <v>1757</v>
      </c>
      <c r="CL870" s="81">
        <v>1014</v>
      </c>
      <c r="CN870" s="81" t="s">
        <v>2323</v>
      </c>
      <c r="CO870" s="81" t="s">
        <v>851</v>
      </c>
      <c r="CP870" s="81">
        <v>2</v>
      </c>
      <c r="CQ870" s="81" t="s">
        <v>436</v>
      </c>
      <c r="CR870" s="81" t="s">
        <v>2179</v>
      </c>
      <c r="CS870" s="81">
        <v>1442</v>
      </c>
      <c r="CU870" s="136" t="s">
        <v>1779</v>
      </c>
      <c r="CV870" s="136" t="s">
        <v>853</v>
      </c>
      <c r="CW870" s="137">
        <v>12</v>
      </c>
      <c r="CX870" s="136" t="s">
        <v>529</v>
      </c>
      <c r="CY870" s="136" t="s">
        <v>1162</v>
      </c>
      <c r="CZ870" s="138">
        <v>1054</v>
      </c>
      <c r="DB870" s="136" t="s">
        <v>2260</v>
      </c>
      <c r="DC870" s="136" t="s">
        <v>2304</v>
      </c>
      <c r="DD870" s="137">
        <v>2</v>
      </c>
      <c r="DE870" s="136" t="s">
        <v>529</v>
      </c>
      <c r="DF870" s="136" t="s">
        <v>1807</v>
      </c>
      <c r="DG870" s="144">
        <v>1510</v>
      </c>
      <c r="DI870" s="136" t="s">
        <v>737</v>
      </c>
      <c r="DJ870" s="136" t="s">
        <v>738</v>
      </c>
      <c r="DK870" s="137">
        <v>16</v>
      </c>
      <c r="DL870" s="136" t="s">
        <v>2152</v>
      </c>
      <c r="DM870" s="136" t="s">
        <v>2364</v>
      </c>
      <c r="DN870" s="144">
        <v>1593</v>
      </c>
    </row>
    <row r="871" spans="1:118" x14ac:dyDescent="0.25">
      <c r="A871" s="81" t="s">
        <v>922</v>
      </c>
      <c r="B871" s="81" t="s">
        <v>923</v>
      </c>
      <c r="C871" s="81">
        <v>2</v>
      </c>
      <c r="D871" s="81" t="s">
        <v>529</v>
      </c>
      <c r="E871" s="81" t="s">
        <v>1245</v>
      </c>
      <c r="F871" s="81">
        <v>1100</v>
      </c>
      <c r="H871" s="81" t="s">
        <v>960</v>
      </c>
      <c r="I871" s="81" t="s">
        <v>961</v>
      </c>
      <c r="J871" s="81">
        <v>12</v>
      </c>
      <c r="K871" s="81" t="s">
        <v>437</v>
      </c>
      <c r="L871" s="81" t="s">
        <v>1811</v>
      </c>
      <c r="M871" s="81">
        <v>1259</v>
      </c>
      <c r="O871" s="81" t="s">
        <v>854</v>
      </c>
      <c r="P871" s="81" t="s">
        <v>855</v>
      </c>
      <c r="Q871" s="81">
        <v>4</v>
      </c>
      <c r="R871" s="81" t="s">
        <v>529</v>
      </c>
      <c r="S871" s="81" t="s">
        <v>1158</v>
      </c>
      <c r="T871" s="81">
        <v>1378</v>
      </c>
      <c r="V871" s="81" t="s">
        <v>864</v>
      </c>
      <c r="W871" s="81" t="s">
        <v>865</v>
      </c>
      <c r="X871" s="81">
        <v>4</v>
      </c>
      <c r="Y871" s="81" t="s">
        <v>437</v>
      </c>
      <c r="Z871" s="81" t="s">
        <v>1813</v>
      </c>
      <c r="AA871" s="81">
        <v>1064</v>
      </c>
      <c r="AC871" s="81" t="s">
        <v>745</v>
      </c>
      <c r="AD871" s="81" t="s">
        <v>746</v>
      </c>
      <c r="AE871" s="81">
        <v>12</v>
      </c>
      <c r="AF871" s="81" t="s">
        <v>529</v>
      </c>
      <c r="AG871" s="81" t="s">
        <v>1700</v>
      </c>
      <c r="AH871" s="81">
        <v>1181</v>
      </c>
      <c r="AJ871" s="81" t="s">
        <v>2323</v>
      </c>
      <c r="AK871" s="81" t="s">
        <v>851</v>
      </c>
      <c r="AL871" s="81">
        <v>2</v>
      </c>
      <c r="AM871" s="81" t="s">
        <v>529</v>
      </c>
      <c r="AN871" s="81" t="s">
        <v>1157</v>
      </c>
      <c r="AO871" s="81">
        <v>1399</v>
      </c>
      <c r="AQ871" s="81" t="s">
        <v>2230</v>
      </c>
      <c r="AR871" s="81" t="s">
        <v>866</v>
      </c>
      <c r="AS871" s="81">
        <v>12</v>
      </c>
      <c r="AT871" s="81" t="s">
        <v>529</v>
      </c>
      <c r="AU871" s="81" t="s">
        <v>1175</v>
      </c>
      <c r="AV871" s="81">
        <v>1027</v>
      </c>
      <c r="AX871" s="81" t="s">
        <v>765</v>
      </c>
      <c r="AY871" s="81" t="s">
        <v>766</v>
      </c>
      <c r="AZ871" s="81">
        <v>4</v>
      </c>
      <c r="BA871" s="81" t="s">
        <v>436</v>
      </c>
      <c r="BB871" s="81" t="s">
        <v>2056</v>
      </c>
      <c r="BC871" s="81">
        <v>1192</v>
      </c>
      <c r="BE871" s="81" t="s">
        <v>926</v>
      </c>
      <c r="BF871" s="81" t="s">
        <v>927</v>
      </c>
      <c r="BG871" s="81">
        <v>1</v>
      </c>
      <c r="BH871" s="81" t="s">
        <v>529</v>
      </c>
      <c r="BI871" s="81" t="s">
        <v>1128</v>
      </c>
      <c r="BJ871" s="81">
        <v>1031</v>
      </c>
      <c r="BL871" s="81" t="s">
        <v>832</v>
      </c>
      <c r="BM871" s="81" t="s">
        <v>833</v>
      </c>
      <c r="BN871" s="81">
        <v>2</v>
      </c>
      <c r="BO871" s="81" t="s">
        <v>529</v>
      </c>
      <c r="BP871" s="81" t="s">
        <v>1133</v>
      </c>
      <c r="BQ871" s="81">
        <v>1023</v>
      </c>
      <c r="BS871" s="81" t="s">
        <v>727</v>
      </c>
      <c r="BT871" s="81" t="s">
        <v>728</v>
      </c>
      <c r="BU871" s="81">
        <v>4</v>
      </c>
      <c r="BV871" s="81" t="s">
        <v>529</v>
      </c>
      <c r="BW871" s="81" t="s">
        <v>1169</v>
      </c>
      <c r="BX871" s="81">
        <v>1440</v>
      </c>
      <c r="BZ871" s="81" t="s">
        <v>830</v>
      </c>
      <c r="CA871" s="81" t="s">
        <v>831</v>
      </c>
      <c r="CB871" s="81">
        <v>4</v>
      </c>
      <c r="CC871" s="81" t="s">
        <v>436</v>
      </c>
      <c r="CD871" s="81" t="s">
        <v>1143</v>
      </c>
      <c r="CE871" s="81">
        <v>1223</v>
      </c>
      <c r="CG871" s="81" t="s">
        <v>729</v>
      </c>
      <c r="CH871" s="81" t="s">
        <v>730</v>
      </c>
      <c r="CI871" s="81">
        <v>2</v>
      </c>
      <c r="CJ871" s="81" t="s">
        <v>529</v>
      </c>
      <c r="CK871" s="81" t="s">
        <v>1757</v>
      </c>
      <c r="CL871" s="81">
        <v>1014</v>
      </c>
      <c r="CN871" s="81" t="s">
        <v>2260</v>
      </c>
      <c r="CO871" s="81" t="s">
        <v>2304</v>
      </c>
      <c r="CP871" s="81">
        <v>4</v>
      </c>
      <c r="CQ871" s="81" t="s">
        <v>529</v>
      </c>
      <c r="CR871" s="81" t="s">
        <v>1681</v>
      </c>
      <c r="CS871" s="81">
        <v>1327</v>
      </c>
      <c r="CU871" s="136" t="s">
        <v>2394</v>
      </c>
      <c r="CV871" s="136" t="s">
        <v>2273</v>
      </c>
      <c r="CW871" s="137">
        <v>2</v>
      </c>
      <c r="CX871" s="136" t="s">
        <v>436</v>
      </c>
      <c r="CY871" s="136" t="s">
        <v>1122</v>
      </c>
      <c r="CZ871" s="138">
        <v>1213</v>
      </c>
      <c r="DB871" s="136" t="s">
        <v>2260</v>
      </c>
      <c r="DC871" s="136" t="s">
        <v>2304</v>
      </c>
      <c r="DD871" s="137">
        <v>1</v>
      </c>
      <c r="DE871" s="136" t="s">
        <v>529</v>
      </c>
      <c r="DF871" s="136" t="s">
        <v>2225</v>
      </c>
      <c r="DG871" s="144">
        <v>1592</v>
      </c>
      <c r="DI871" s="136" t="s">
        <v>737</v>
      </c>
      <c r="DJ871" s="136" t="s">
        <v>738</v>
      </c>
      <c r="DK871" s="137">
        <v>12</v>
      </c>
      <c r="DL871" s="136" t="s">
        <v>529</v>
      </c>
      <c r="DM871" s="136" t="s">
        <v>1100</v>
      </c>
      <c r="DN871" s="144">
        <v>1027</v>
      </c>
    </row>
    <row r="872" spans="1:118" x14ac:dyDescent="0.25">
      <c r="A872" s="81" t="s">
        <v>1065</v>
      </c>
      <c r="B872" s="81" t="s">
        <v>1066</v>
      </c>
      <c r="C872" s="81">
        <v>2</v>
      </c>
      <c r="D872" s="81" t="s">
        <v>529</v>
      </c>
      <c r="E872" s="81" t="s">
        <v>1245</v>
      </c>
      <c r="F872" s="81">
        <v>1100</v>
      </c>
      <c r="H872" s="81" t="s">
        <v>979</v>
      </c>
      <c r="I872" s="81" t="s">
        <v>980</v>
      </c>
      <c r="J872" s="81">
        <v>12</v>
      </c>
      <c r="K872" s="81" t="s">
        <v>437</v>
      </c>
      <c r="L872" s="81" t="s">
        <v>1811</v>
      </c>
      <c r="M872" s="81">
        <v>1259</v>
      </c>
      <c r="O872" s="81" t="s">
        <v>2319</v>
      </c>
      <c r="P872" s="81" t="s">
        <v>844</v>
      </c>
      <c r="Q872" s="81">
        <v>4</v>
      </c>
      <c r="R872" s="81" t="s">
        <v>529</v>
      </c>
      <c r="S872" s="81" t="s">
        <v>1158</v>
      </c>
      <c r="T872" s="81">
        <v>1378</v>
      </c>
      <c r="V872" s="81" t="s">
        <v>810</v>
      </c>
      <c r="W872" s="81" t="s">
        <v>811</v>
      </c>
      <c r="X872" s="81">
        <v>6</v>
      </c>
      <c r="Y872" s="81" t="s">
        <v>437</v>
      </c>
      <c r="Z872" s="81" t="s">
        <v>1813</v>
      </c>
      <c r="AA872" s="81">
        <v>1064</v>
      </c>
      <c r="AC872" s="81" t="s">
        <v>745</v>
      </c>
      <c r="AD872" s="81" t="s">
        <v>746</v>
      </c>
      <c r="AE872" s="81">
        <v>12</v>
      </c>
      <c r="AF872" s="81" t="s">
        <v>437</v>
      </c>
      <c r="AG872" s="81" t="s">
        <v>1697</v>
      </c>
      <c r="AH872" s="81">
        <v>1141</v>
      </c>
      <c r="AJ872" s="81" t="s">
        <v>2319</v>
      </c>
      <c r="AK872" s="81" t="s">
        <v>844</v>
      </c>
      <c r="AL872" s="81">
        <v>2</v>
      </c>
      <c r="AM872" s="81" t="s">
        <v>529</v>
      </c>
      <c r="AN872" s="81" t="s">
        <v>1157</v>
      </c>
      <c r="AO872" s="81">
        <v>1399</v>
      </c>
      <c r="AQ872" s="81" t="s">
        <v>765</v>
      </c>
      <c r="AR872" s="81" t="s">
        <v>766</v>
      </c>
      <c r="AS872" s="81">
        <v>12</v>
      </c>
      <c r="AT872" s="81" t="s">
        <v>529</v>
      </c>
      <c r="AU872" s="81" t="s">
        <v>1175</v>
      </c>
      <c r="AV872" s="81">
        <v>1027</v>
      </c>
      <c r="AX872" s="81" t="s">
        <v>765</v>
      </c>
      <c r="AY872" s="81" t="s">
        <v>766</v>
      </c>
      <c r="AZ872" s="81">
        <v>4</v>
      </c>
      <c r="BA872" s="81" t="s">
        <v>529</v>
      </c>
      <c r="BB872" s="81" t="s">
        <v>563</v>
      </c>
      <c r="BC872" s="81">
        <v>1532</v>
      </c>
      <c r="BE872" s="81" t="s">
        <v>920</v>
      </c>
      <c r="BF872" s="81" t="s">
        <v>921</v>
      </c>
      <c r="BG872" s="81">
        <v>12</v>
      </c>
      <c r="BH872" s="81" t="s">
        <v>529</v>
      </c>
      <c r="BI872" s="81" t="s">
        <v>1128</v>
      </c>
      <c r="BJ872" s="81">
        <v>1031</v>
      </c>
      <c r="BL872" s="81" t="s">
        <v>816</v>
      </c>
      <c r="BM872" s="81" t="s">
        <v>817</v>
      </c>
      <c r="BN872" s="81">
        <v>12</v>
      </c>
      <c r="BO872" s="81" t="s">
        <v>529</v>
      </c>
      <c r="BP872" s="81" t="s">
        <v>2101</v>
      </c>
      <c r="BQ872" s="81">
        <v>1021</v>
      </c>
      <c r="BS872" s="81" t="s">
        <v>727</v>
      </c>
      <c r="BT872" s="81" t="s">
        <v>728</v>
      </c>
      <c r="BU872" s="81">
        <v>4</v>
      </c>
      <c r="BV872" s="81" t="s">
        <v>529</v>
      </c>
      <c r="BW872" s="81" t="s">
        <v>1120</v>
      </c>
      <c r="BX872" s="81">
        <v>1020</v>
      </c>
      <c r="BZ872" s="81" t="s">
        <v>849</v>
      </c>
      <c r="CA872" s="81" t="s">
        <v>850</v>
      </c>
      <c r="CB872" s="81">
        <v>2</v>
      </c>
      <c r="CC872" s="81" t="s">
        <v>436</v>
      </c>
      <c r="CD872" s="81" t="s">
        <v>1143</v>
      </c>
      <c r="CE872" s="81">
        <v>1223</v>
      </c>
      <c r="CG872" s="81" t="s">
        <v>942</v>
      </c>
      <c r="CH872" s="81" t="s">
        <v>943</v>
      </c>
      <c r="CI872" s="81">
        <v>12</v>
      </c>
      <c r="CJ872" s="81" t="s">
        <v>529</v>
      </c>
      <c r="CK872" s="81" t="s">
        <v>1757</v>
      </c>
      <c r="CL872" s="81">
        <v>1014</v>
      </c>
      <c r="CN872" s="81" t="s">
        <v>856</v>
      </c>
      <c r="CO872" s="81" t="s">
        <v>857</v>
      </c>
      <c r="CP872" s="81">
        <v>2</v>
      </c>
      <c r="CQ872" s="81" t="s">
        <v>436</v>
      </c>
      <c r="CR872" s="81" t="s">
        <v>2326</v>
      </c>
      <c r="CS872" s="81">
        <v>1169</v>
      </c>
      <c r="CU872" s="136" t="s">
        <v>918</v>
      </c>
      <c r="CV872" s="136" t="s">
        <v>919</v>
      </c>
      <c r="CW872" s="137">
        <v>2</v>
      </c>
      <c r="CX872" s="136" t="s">
        <v>436</v>
      </c>
      <c r="CY872" s="136" t="s">
        <v>1148</v>
      </c>
      <c r="CZ872" s="138">
        <v>1091</v>
      </c>
      <c r="DB872" s="136" t="s">
        <v>2260</v>
      </c>
      <c r="DC872" s="136" t="s">
        <v>2304</v>
      </c>
      <c r="DD872" s="137">
        <v>20</v>
      </c>
      <c r="DE872" s="136" t="s">
        <v>436</v>
      </c>
      <c r="DF872" s="136" t="s">
        <v>2406</v>
      </c>
      <c r="DG872" s="144">
        <v>1529</v>
      </c>
      <c r="DI872" s="136" t="s">
        <v>737</v>
      </c>
      <c r="DJ872" s="136" t="s">
        <v>738</v>
      </c>
      <c r="DK872" s="137">
        <v>4</v>
      </c>
      <c r="DL872" s="136" t="s">
        <v>436</v>
      </c>
      <c r="DM872" s="136" t="s">
        <v>2221</v>
      </c>
      <c r="DN872" s="144">
        <v>1392</v>
      </c>
    </row>
    <row r="873" spans="1:118" x14ac:dyDescent="0.25">
      <c r="A873" s="81" t="s">
        <v>1896</v>
      </c>
      <c r="B873" s="81" t="s">
        <v>1038</v>
      </c>
      <c r="C873" s="81">
        <v>2</v>
      </c>
      <c r="D873" s="81" t="s">
        <v>529</v>
      </c>
      <c r="E873" s="81" t="s">
        <v>1245</v>
      </c>
      <c r="F873" s="81">
        <v>1100</v>
      </c>
      <c r="H873" s="81" t="s">
        <v>2321</v>
      </c>
      <c r="I873" s="81" t="s">
        <v>901</v>
      </c>
      <c r="J873" s="81">
        <v>2</v>
      </c>
      <c r="K873" s="81" t="s">
        <v>437</v>
      </c>
      <c r="L873" s="81" t="s">
        <v>1811</v>
      </c>
      <c r="M873" s="81">
        <v>1259</v>
      </c>
      <c r="O873" s="81" t="s">
        <v>858</v>
      </c>
      <c r="P873" s="81" t="s">
        <v>859</v>
      </c>
      <c r="Q873" s="81">
        <v>4</v>
      </c>
      <c r="R873" s="81" t="s">
        <v>529</v>
      </c>
      <c r="S873" s="81" t="s">
        <v>1158</v>
      </c>
      <c r="T873" s="81">
        <v>1378</v>
      </c>
      <c r="V873" s="81" t="s">
        <v>733</v>
      </c>
      <c r="W873" s="81" t="s">
        <v>734</v>
      </c>
      <c r="X873" s="81">
        <v>4</v>
      </c>
      <c r="Y873" s="81" t="s">
        <v>437</v>
      </c>
      <c r="Z873" s="81" t="s">
        <v>1813</v>
      </c>
      <c r="AA873" s="81">
        <v>1064</v>
      </c>
      <c r="AC873" s="81" t="s">
        <v>792</v>
      </c>
      <c r="AD873" s="81" t="s">
        <v>793</v>
      </c>
      <c r="AE873" s="81">
        <v>2</v>
      </c>
      <c r="AF873" s="81" t="s">
        <v>436</v>
      </c>
      <c r="AG873" s="81" t="s">
        <v>1714</v>
      </c>
      <c r="AH873" s="81">
        <v>1009</v>
      </c>
      <c r="AJ873" s="81" t="s">
        <v>812</v>
      </c>
      <c r="AK873" s="81" t="s">
        <v>813</v>
      </c>
      <c r="AL873" s="81">
        <v>6</v>
      </c>
      <c r="AM873" s="81" t="s">
        <v>436</v>
      </c>
      <c r="AN873" s="81" t="s">
        <v>1140</v>
      </c>
      <c r="AO873" s="81">
        <v>1036</v>
      </c>
      <c r="AQ873" s="81" t="s">
        <v>867</v>
      </c>
      <c r="AR873" s="81" t="s">
        <v>868</v>
      </c>
      <c r="AS873" s="81">
        <v>10</v>
      </c>
      <c r="AT873" s="81" t="s">
        <v>529</v>
      </c>
      <c r="AU873" s="81" t="s">
        <v>1175</v>
      </c>
      <c r="AV873" s="81">
        <v>1027</v>
      </c>
      <c r="AX873" s="81" t="s">
        <v>765</v>
      </c>
      <c r="AY873" s="81" t="s">
        <v>766</v>
      </c>
      <c r="AZ873" s="81">
        <v>2</v>
      </c>
      <c r="BA873" s="81" t="s">
        <v>529</v>
      </c>
      <c r="BB873" s="81" t="s">
        <v>1131</v>
      </c>
      <c r="BC873" s="81">
        <v>1509</v>
      </c>
      <c r="BE873" s="81" t="s">
        <v>1075</v>
      </c>
      <c r="BF873" s="81" t="s">
        <v>1076</v>
      </c>
      <c r="BG873" s="81">
        <v>1</v>
      </c>
      <c r="BH873" s="81" t="s">
        <v>529</v>
      </c>
      <c r="BI873" s="81" t="s">
        <v>1128</v>
      </c>
      <c r="BJ873" s="81">
        <v>1031</v>
      </c>
      <c r="BL873" s="81" t="s">
        <v>864</v>
      </c>
      <c r="BM873" s="81" t="s">
        <v>865</v>
      </c>
      <c r="BN873" s="81">
        <v>12</v>
      </c>
      <c r="BO873" s="81" t="s">
        <v>529</v>
      </c>
      <c r="BP873" s="81" t="s">
        <v>2101</v>
      </c>
      <c r="BQ873" s="81">
        <v>1021</v>
      </c>
      <c r="BS873" s="81" t="s">
        <v>765</v>
      </c>
      <c r="BT873" s="81" t="s">
        <v>766</v>
      </c>
      <c r="BU873" s="81">
        <v>6</v>
      </c>
      <c r="BV873" s="81" t="s">
        <v>436</v>
      </c>
      <c r="BW873" s="81" t="s">
        <v>2120</v>
      </c>
      <c r="BX873" s="81">
        <v>1566</v>
      </c>
      <c r="BZ873" s="81" t="s">
        <v>733</v>
      </c>
      <c r="CA873" s="81" t="s">
        <v>734</v>
      </c>
      <c r="CB873" s="81">
        <v>2</v>
      </c>
      <c r="CC873" s="81" t="s">
        <v>436</v>
      </c>
      <c r="CD873" s="81" t="s">
        <v>1143</v>
      </c>
      <c r="CE873" s="81">
        <v>1223</v>
      </c>
      <c r="CG873" s="81" t="s">
        <v>2319</v>
      </c>
      <c r="CH873" s="81" t="s">
        <v>844</v>
      </c>
      <c r="CI873" s="81">
        <v>4</v>
      </c>
      <c r="CJ873" s="81" t="s">
        <v>529</v>
      </c>
      <c r="CK873" s="81" t="s">
        <v>1757</v>
      </c>
      <c r="CL873" s="81">
        <v>1014</v>
      </c>
      <c r="CN873" s="81" t="s">
        <v>768</v>
      </c>
      <c r="CO873" s="81" t="s">
        <v>769</v>
      </c>
      <c r="CP873" s="81">
        <v>2</v>
      </c>
      <c r="CQ873" s="81" t="s">
        <v>436</v>
      </c>
      <c r="CR873" s="81" t="s">
        <v>2179</v>
      </c>
      <c r="CS873" s="81">
        <v>1442</v>
      </c>
      <c r="CU873" s="136" t="s">
        <v>1054</v>
      </c>
      <c r="CV873" s="136" t="s">
        <v>1055</v>
      </c>
      <c r="CW873" s="137">
        <v>1</v>
      </c>
      <c r="CX873" s="136" t="s">
        <v>436</v>
      </c>
      <c r="CY873" s="136" t="s">
        <v>1148</v>
      </c>
      <c r="CZ873" s="138">
        <v>1091</v>
      </c>
      <c r="DB873" s="136" t="s">
        <v>2260</v>
      </c>
      <c r="DC873" s="136" t="s">
        <v>2304</v>
      </c>
      <c r="DD873" s="137">
        <v>4</v>
      </c>
      <c r="DE873" s="136" t="s">
        <v>436</v>
      </c>
      <c r="DF873" s="136" t="s">
        <v>1105</v>
      </c>
      <c r="DG873" s="144">
        <v>1186</v>
      </c>
      <c r="DI873" s="136" t="s">
        <v>733</v>
      </c>
      <c r="DJ873" s="136" t="s">
        <v>734</v>
      </c>
      <c r="DK873" s="137">
        <v>60</v>
      </c>
      <c r="DL873" s="136" t="s">
        <v>1173</v>
      </c>
      <c r="DM873" s="136" t="s">
        <v>2316</v>
      </c>
      <c r="DN873" s="144">
        <v>0</v>
      </c>
    </row>
    <row r="874" spans="1:118" x14ac:dyDescent="0.25">
      <c r="A874" s="81" t="s">
        <v>1083</v>
      </c>
      <c r="B874" s="81" t="s">
        <v>1084</v>
      </c>
      <c r="C874" s="81">
        <v>2</v>
      </c>
      <c r="D874" s="81" t="s">
        <v>529</v>
      </c>
      <c r="E874" s="81" t="s">
        <v>1245</v>
      </c>
      <c r="F874" s="81">
        <v>1100</v>
      </c>
      <c r="H874" s="81" t="s">
        <v>802</v>
      </c>
      <c r="I874" s="81" t="s">
        <v>803</v>
      </c>
      <c r="J874" s="81">
        <v>2</v>
      </c>
      <c r="K874" s="81" t="s">
        <v>437</v>
      </c>
      <c r="L874" s="81" t="s">
        <v>1811</v>
      </c>
      <c r="M874" s="81">
        <v>1259</v>
      </c>
      <c r="O874" s="81" t="s">
        <v>768</v>
      </c>
      <c r="P874" s="81" t="s">
        <v>769</v>
      </c>
      <c r="Q874" s="81">
        <v>10</v>
      </c>
      <c r="R874" s="81" t="s">
        <v>529</v>
      </c>
      <c r="S874" s="81" t="s">
        <v>1158</v>
      </c>
      <c r="T874" s="81">
        <v>1378</v>
      </c>
      <c r="V874" s="81" t="s">
        <v>768</v>
      </c>
      <c r="W874" s="81" t="s">
        <v>769</v>
      </c>
      <c r="X874" s="81">
        <v>4</v>
      </c>
      <c r="Y874" s="81" t="s">
        <v>437</v>
      </c>
      <c r="Z874" s="81" t="s">
        <v>1813</v>
      </c>
      <c r="AA874" s="81">
        <v>1064</v>
      </c>
      <c r="AC874" s="81" t="s">
        <v>864</v>
      </c>
      <c r="AD874" s="81" t="s">
        <v>865</v>
      </c>
      <c r="AE874" s="81">
        <v>4</v>
      </c>
      <c r="AF874" s="81" t="s">
        <v>436</v>
      </c>
      <c r="AG874" s="81" t="s">
        <v>1145</v>
      </c>
      <c r="AH874" s="81">
        <v>1274</v>
      </c>
      <c r="AJ874" s="81" t="s">
        <v>849</v>
      </c>
      <c r="AK874" s="81" t="s">
        <v>850</v>
      </c>
      <c r="AL874" s="81">
        <v>2</v>
      </c>
      <c r="AM874" s="81" t="s">
        <v>436</v>
      </c>
      <c r="AN874" s="81" t="s">
        <v>1140</v>
      </c>
      <c r="AO874" s="81">
        <v>1036</v>
      </c>
      <c r="AQ874" s="81" t="s">
        <v>954</v>
      </c>
      <c r="AR874" s="81" t="s">
        <v>955</v>
      </c>
      <c r="AS874" s="81">
        <v>12</v>
      </c>
      <c r="AT874" s="81" t="s">
        <v>529</v>
      </c>
      <c r="AU874" s="81" t="s">
        <v>1175</v>
      </c>
      <c r="AV874" s="81">
        <v>1027</v>
      </c>
      <c r="AX874" s="81" t="s">
        <v>765</v>
      </c>
      <c r="AY874" s="81" t="s">
        <v>766</v>
      </c>
      <c r="AZ874" s="81">
        <v>18</v>
      </c>
      <c r="BA874" s="81" t="s">
        <v>436</v>
      </c>
      <c r="BB874" s="81" t="s">
        <v>1124</v>
      </c>
      <c r="BC874" s="81">
        <v>1013</v>
      </c>
      <c r="BE874" s="81" t="s">
        <v>739</v>
      </c>
      <c r="BF874" s="81" t="s">
        <v>740</v>
      </c>
      <c r="BG874" s="81">
        <v>1</v>
      </c>
      <c r="BH874" s="81" t="s">
        <v>529</v>
      </c>
      <c r="BI874" s="81" t="s">
        <v>1128</v>
      </c>
      <c r="BJ874" s="81">
        <v>1031</v>
      </c>
      <c r="BL874" s="81" t="s">
        <v>765</v>
      </c>
      <c r="BM874" s="81" t="s">
        <v>766</v>
      </c>
      <c r="BN874" s="81">
        <v>6</v>
      </c>
      <c r="BO874" s="81" t="s">
        <v>529</v>
      </c>
      <c r="BP874" s="81" t="s">
        <v>1133</v>
      </c>
      <c r="BQ874" s="81">
        <v>1023</v>
      </c>
      <c r="BS874" s="81" t="s">
        <v>765</v>
      </c>
      <c r="BT874" s="81" t="s">
        <v>766</v>
      </c>
      <c r="BU874" s="81">
        <v>6</v>
      </c>
      <c r="BV874" s="81" t="s">
        <v>529</v>
      </c>
      <c r="BW874" s="81" t="s">
        <v>1756</v>
      </c>
      <c r="BX874" s="81">
        <v>1037</v>
      </c>
      <c r="BZ874" s="81" t="s">
        <v>729</v>
      </c>
      <c r="CA874" s="81" t="s">
        <v>730</v>
      </c>
      <c r="CB874" s="81">
        <v>4</v>
      </c>
      <c r="CC874" s="81" t="s">
        <v>436</v>
      </c>
      <c r="CD874" s="81" t="s">
        <v>1143</v>
      </c>
      <c r="CE874" s="81">
        <v>1223</v>
      </c>
      <c r="CG874" s="81" t="s">
        <v>936</v>
      </c>
      <c r="CH874" s="81" t="s">
        <v>937</v>
      </c>
      <c r="CI874" s="81">
        <v>1</v>
      </c>
      <c r="CJ874" s="81" t="s">
        <v>529</v>
      </c>
      <c r="CK874" s="81" t="s">
        <v>1757</v>
      </c>
      <c r="CL874" s="81">
        <v>1014</v>
      </c>
      <c r="CN874" s="81" t="s">
        <v>816</v>
      </c>
      <c r="CO874" s="81" t="s">
        <v>817</v>
      </c>
      <c r="CP874" s="81">
        <v>4</v>
      </c>
      <c r="CQ874" s="81" t="s">
        <v>436</v>
      </c>
      <c r="CR874" s="81" t="s">
        <v>2326</v>
      </c>
      <c r="CS874" s="81">
        <v>1169</v>
      </c>
      <c r="CU874" s="136" t="s">
        <v>2395</v>
      </c>
      <c r="CV874" s="136" t="s">
        <v>927</v>
      </c>
      <c r="CW874" s="137">
        <v>2</v>
      </c>
      <c r="CX874" s="136" t="s">
        <v>436</v>
      </c>
      <c r="CY874" s="136" t="s">
        <v>1148</v>
      </c>
      <c r="CZ874" s="138">
        <v>1091</v>
      </c>
      <c r="DB874" s="136" t="s">
        <v>2260</v>
      </c>
      <c r="DC874" s="136" t="s">
        <v>2304</v>
      </c>
      <c r="DD874" s="137">
        <v>17</v>
      </c>
      <c r="DE874" s="136" t="s">
        <v>436</v>
      </c>
      <c r="DF874" s="136" t="s">
        <v>2221</v>
      </c>
      <c r="DG874" s="144">
        <v>1392</v>
      </c>
      <c r="DI874" s="136" t="s">
        <v>733</v>
      </c>
      <c r="DJ874" s="136" t="s">
        <v>734</v>
      </c>
      <c r="DK874" s="137">
        <v>20</v>
      </c>
      <c r="DL874" s="136" t="s">
        <v>436</v>
      </c>
      <c r="DM874" s="136" t="s">
        <v>2406</v>
      </c>
      <c r="DN874" s="144">
        <v>1529</v>
      </c>
    </row>
    <row r="875" spans="1:118" x14ac:dyDescent="0.25">
      <c r="A875" s="81" t="s">
        <v>1089</v>
      </c>
      <c r="B875" s="81" t="s">
        <v>1090</v>
      </c>
      <c r="C875" s="81">
        <v>2</v>
      </c>
      <c r="D875" s="81" t="s">
        <v>529</v>
      </c>
      <c r="E875" s="81" t="s">
        <v>1245</v>
      </c>
      <c r="F875" s="81">
        <v>1100</v>
      </c>
      <c r="H875" s="81" t="s">
        <v>796</v>
      </c>
      <c r="I875" s="81" t="s">
        <v>797</v>
      </c>
      <c r="J875" s="81">
        <v>2</v>
      </c>
      <c r="K875" s="81" t="s">
        <v>437</v>
      </c>
      <c r="L875" s="81" t="s">
        <v>1811</v>
      </c>
      <c r="M875" s="81">
        <v>1259</v>
      </c>
      <c r="O875" s="81" t="s">
        <v>772</v>
      </c>
      <c r="P875" s="81" t="s">
        <v>773</v>
      </c>
      <c r="Q875" s="81">
        <v>10</v>
      </c>
      <c r="R875" s="81" t="s">
        <v>529</v>
      </c>
      <c r="S875" s="81" t="s">
        <v>1158</v>
      </c>
      <c r="T875" s="81">
        <v>1378</v>
      </c>
      <c r="V875" s="81" t="s">
        <v>828</v>
      </c>
      <c r="W875" s="81" t="s">
        <v>829</v>
      </c>
      <c r="X875" s="81">
        <v>4</v>
      </c>
      <c r="Y875" s="81" t="s">
        <v>437</v>
      </c>
      <c r="Z875" s="81" t="s">
        <v>1813</v>
      </c>
      <c r="AA875" s="81">
        <v>1064</v>
      </c>
      <c r="AC875" s="81" t="s">
        <v>816</v>
      </c>
      <c r="AD875" s="81" t="s">
        <v>817</v>
      </c>
      <c r="AE875" s="81">
        <v>4</v>
      </c>
      <c r="AF875" s="81" t="s">
        <v>436</v>
      </c>
      <c r="AG875" s="81" t="s">
        <v>1717</v>
      </c>
      <c r="AH875" s="81">
        <v>1494</v>
      </c>
      <c r="AJ875" s="81" t="s">
        <v>737</v>
      </c>
      <c r="AK875" s="81" t="s">
        <v>738</v>
      </c>
      <c r="AL875" s="81">
        <v>2</v>
      </c>
      <c r="AM875" s="81" t="s">
        <v>436</v>
      </c>
      <c r="AN875" s="81" t="s">
        <v>1140</v>
      </c>
      <c r="AO875" s="81">
        <v>1036</v>
      </c>
      <c r="AQ875" s="81" t="s">
        <v>932</v>
      </c>
      <c r="AR875" s="81" t="s">
        <v>933</v>
      </c>
      <c r="AS875" s="81">
        <v>8</v>
      </c>
      <c r="AT875" s="81" t="s">
        <v>529</v>
      </c>
      <c r="AU875" s="81" t="s">
        <v>1175</v>
      </c>
      <c r="AV875" s="81">
        <v>1027</v>
      </c>
      <c r="AX875" s="81" t="s">
        <v>765</v>
      </c>
      <c r="AY875" s="81" t="s">
        <v>766</v>
      </c>
      <c r="AZ875" s="81">
        <v>4</v>
      </c>
      <c r="BA875" s="81" t="s">
        <v>436</v>
      </c>
      <c r="BB875" s="81" t="s">
        <v>2053</v>
      </c>
      <c r="BC875" s="81">
        <v>1553</v>
      </c>
      <c r="BE875" s="81" t="s">
        <v>826</v>
      </c>
      <c r="BF875" s="81" t="s">
        <v>827</v>
      </c>
      <c r="BG875" s="81">
        <v>18</v>
      </c>
      <c r="BH875" s="81" t="s">
        <v>529</v>
      </c>
      <c r="BI875" s="81" t="s">
        <v>1128</v>
      </c>
      <c r="BJ875" s="81">
        <v>1031</v>
      </c>
      <c r="BL875" s="81" t="s">
        <v>832</v>
      </c>
      <c r="BM875" s="81" t="s">
        <v>833</v>
      </c>
      <c r="BN875" s="81">
        <v>4</v>
      </c>
      <c r="BO875" s="81" t="s">
        <v>437</v>
      </c>
      <c r="BP875" s="81" t="s">
        <v>1707</v>
      </c>
      <c r="BQ875" s="81">
        <v>1110</v>
      </c>
      <c r="BS875" s="81" t="s">
        <v>729</v>
      </c>
      <c r="BT875" s="81" t="s">
        <v>730</v>
      </c>
      <c r="BU875" s="81">
        <v>4</v>
      </c>
      <c r="BV875" s="81" t="s">
        <v>529</v>
      </c>
      <c r="BW875" s="81" t="s">
        <v>1133</v>
      </c>
      <c r="BX875" s="81">
        <v>1023</v>
      </c>
      <c r="BZ875" s="81" t="s">
        <v>852</v>
      </c>
      <c r="CA875" s="81" t="s">
        <v>853</v>
      </c>
      <c r="CB875" s="81">
        <v>12</v>
      </c>
      <c r="CC875" s="81" t="s">
        <v>436</v>
      </c>
      <c r="CD875" s="81" t="s">
        <v>1143</v>
      </c>
      <c r="CE875" s="81">
        <v>1223</v>
      </c>
      <c r="CG875" s="81" t="s">
        <v>765</v>
      </c>
      <c r="CH875" s="81" t="s">
        <v>766</v>
      </c>
      <c r="CI875" s="81">
        <v>4</v>
      </c>
      <c r="CJ875" s="81" t="s">
        <v>436</v>
      </c>
      <c r="CK875" s="81" t="s">
        <v>1705</v>
      </c>
      <c r="CL875" s="81">
        <v>1070</v>
      </c>
      <c r="CN875" s="81" t="s">
        <v>816</v>
      </c>
      <c r="CO875" s="81" t="s">
        <v>817</v>
      </c>
      <c r="CP875" s="81">
        <v>4</v>
      </c>
      <c r="CQ875" s="81" t="s">
        <v>436</v>
      </c>
      <c r="CR875" s="81" t="s">
        <v>1134</v>
      </c>
      <c r="CS875" s="81">
        <v>1102</v>
      </c>
      <c r="CU875" s="136" t="s">
        <v>1075</v>
      </c>
      <c r="CV875" s="136" t="s">
        <v>1076</v>
      </c>
      <c r="CW875" s="137">
        <v>2</v>
      </c>
      <c r="CX875" s="136" t="s">
        <v>529</v>
      </c>
      <c r="CY875" s="136" t="s">
        <v>1162</v>
      </c>
      <c r="CZ875" s="138">
        <v>1054</v>
      </c>
      <c r="DB875" s="136" t="s">
        <v>2260</v>
      </c>
      <c r="DC875" s="136" t="s">
        <v>2304</v>
      </c>
      <c r="DD875" s="137">
        <v>4</v>
      </c>
      <c r="DE875" s="136" t="s">
        <v>529</v>
      </c>
      <c r="DF875" s="136" t="s">
        <v>2314</v>
      </c>
      <c r="DG875" s="144">
        <v>1031</v>
      </c>
      <c r="DI875" s="136" t="s">
        <v>733</v>
      </c>
      <c r="DJ875" s="136" t="s">
        <v>734</v>
      </c>
      <c r="DK875" s="137">
        <v>2</v>
      </c>
      <c r="DL875" s="136" t="s">
        <v>529</v>
      </c>
      <c r="DM875" s="136" t="s">
        <v>1757</v>
      </c>
      <c r="DN875" s="144">
        <v>1014</v>
      </c>
    </row>
    <row r="876" spans="1:118" x14ac:dyDescent="0.25">
      <c r="A876" s="81" t="s">
        <v>1067</v>
      </c>
      <c r="B876" s="81" t="s">
        <v>1068</v>
      </c>
      <c r="C876" s="81">
        <v>6</v>
      </c>
      <c r="D876" s="81" t="s">
        <v>529</v>
      </c>
      <c r="E876" s="81" t="s">
        <v>1245</v>
      </c>
      <c r="F876" s="81">
        <v>1100</v>
      </c>
      <c r="H876" s="81" t="s">
        <v>1039</v>
      </c>
      <c r="I876" s="81" t="s">
        <v>1040</v>
      </c>
      <c r="J876" s="81">
        <v>4</v>
      </c>
      <c r="K876" s="81" t="s">
        <v>437</v>
      </c>
      <c r="L876" s="81" t="s">
        <v>1811</v>
      </c>
      <c r="M876" s="81">
        <v>1259</v>
      </c>
      <c r="O876" s="81" t="s">
        <v>975</v>
      </c>
      <c r="P876" s="81" t="s">
        <v>976</v>
      </c>
      <c r="Q876" s="81">
        <v>10</v>
      </c>
      <c r="R876" s="81" t="s">
        <v>1173</v>
      </c>
      <c r="S876" s="81" t="s">
        <v>1174</v>
      </c>
      <c r="T876" s="81">
        <v>0</v>
      </c>
      <c r="V876" s="81" t="s">
        <v>757</v>
      </c>
      <c r="W876" s="81" t="s">
        <v>758</v>
      </c>
      <c r="X876" s="81">
        <v>12</v>
      </c>
      <c r="Y876" s="81" t="s">
        <v>529</v>
      </c>
      <c r="Z876" s="81" t="s">
        <v>1170</v>
      </c>
      <c r="AA876" s="81">
        <v>1069</v>
      </c>
      <c r="AC876" s="81" t="s">
        <v>745</v>
      </c>
      <c r="AD876" s="81" t="s">
        <v>746</v>
      </c>
      <c r="AE876" s="81">
        <v>12</v>
      </c>
      <c r="AF876" s="81" t="s">
        <v>436</v>
      </c>
      <c r="AG876" s="81" t="s">
        <v>1145</v>
      </c>
      <c r="AH876" s="81">
        <v>1274</v>
      </c>
      <c r="AJ876" s="81" t="s">
        <v>729</v>
      </c>
      <c r="AK876" s="81" t="s">
        <v>730</v>
      </c>
      <c r="AL876" s="81">
        <v>2</v>
      </c>
      <c r="AM876" s="81" t="s">
        <v>436</v>
      </c>
      <c r="AN876" s="81" t="s">
        <v>1140</v>
      </c>
      <c r="AO876" s="81">
        <v>1036</v>
      </c>
      <c r="AQ876" s="81" t="s">
        <v>772</v>
      </c>
      <c r="AR876" s="81" t="s">
        <v>773</v>
      </c>
      <c r="AS876" s="81">
        <v>50</v>
      </c>
      <c r="AT876" s="81" t="s">
        <v>529</v>
      </c>
      <c r="AU876" s="81" t="s">
        <v>1175</v>
      </c>
      <c r="AV876" s="81">
        <v>1027</v>
      </c>
      <c r="AX876" s="81" t="s">
        <v>765</v>
      </c>
      <c r="AY876" s="81" t="s">
        <v>766</v>
      </c>
      <c r="AZ876" s="81">
        <v>12</v>
      </c>
      <c r="BA876" s="81" t="s">
        <v>529</v>
      </c>
      <c r="BB876" s="81" t="s">
        <v>1175</v>
      </c>
      <c r="BC876" s="81">
        <v>1027</v>
      </c>
      <c r="BE876" s="81" t="s">
        <v>880</v>
      </c>
      <c r="BF876" s="81" t="s">
        <v>881</v>
      </c>
      <c r="BG876" s="81">
        <v>4</v>
      </c>
      <c r="BH876" s="81" t="s">
        <v>436</v>
      </c>
      <c r="BI876" s="81" t="s">
        <v>2059</v>
      </c>
      <c r="BJ876" s="81">
        <v>1551</v>
      </c>
      <c r="BL876" s="81" t="s">
        <v>765</v>
      </c>
      <c r="BM876" s="81" t="s">
        <v>766</v>
      </c>
      <c r="BN876" s="81">
        <v>12</v>
      </c>
      <c r="BO876" s="81" t="s">
        <v>529</v>
      </c>
      <c r="BP876" s="81" t="s">
        <v>2101</v>
      </c>
      <c r="BQ876" s="81">
        <v>1021</v>
      </c>
      <c r="BS876" s="81" t="s">
        <v>832</v>
      </c>
      <c r="BT876" s="81" t="s">
        <v>833</v>
      </c>
      <c r="BU876" s="81">
        <v>4</v>
      </c>
      <c r="BV876" s="81" t="s">
        <v>529</v>
      </c>
      <c r="BW876" s="81" t="s">
        <v>1120</v>
      </c>
      <c r="BX876" s="81">
        <v>1020</v>
      </c>
      <c r="BZ876" s="81" t="s">
        <v>745</v>
      </c>
      <c r="CA876" s="81" t="s">
        <v>746</v>
      </c>
      <c r="CB876" s="81">
        <v>24</v>
      </c>
      <c r="CC876" s="81" t="s">
        <v>436</v>
      </c>
      <c r="CD876" s="81" t="s">
        <v>1143</v>
      </c>
      <c r="CE876" s="81">
        <v>1223</v>
      </c>
      <c r="CG876" s="81" t="s">
        <v>729</v>
      </c>
      <c r="CH876" s="81" t="s">
        <v>730</v>
      </c>
      <c r="CI876" s="81">
        <v>2</v>
      </c>
      <c r="CJ876" s="81" t="s">
        <v>436</v>
      </c>
      <c r="CK876" s="81" t="s">
        <v>1705</v>
      </c>
      <c r="CL876" s="81">
        <v>1070</v>
      </c>
      <c r="CN876" s="81" t="s">
        <v>816</v>
      </c>
      <c r="CO876" s="81" t="s">
        <v>817</v>
      </c>
      <c r="CP876" s="81">
        <v>4</v>
      </c>
      <c r="CQ876" s="81" t="s">
        <v>529</v>
      </c>
      <c r="CR876" s="81" t="s">
        <v>1126</v>
      </c>
      <c r="CS876" s="81">
        <v>1093</v>
      </c>
      <c r="CU876" s="136" t="s">
        <v>2385</v>
      </c>
      <c r="CV876" s="136" t="s">
        <v>1663</v>
      </c>
      <c r="CW876" s="137">
        <v>4</v>
      </c>
      <c r="CX876" s="136" t="s">
        <v>436</v>
      </c>
      <c r="CY876" s="136" t="s">
        <v>2411</v>
      </c>
      <c r="CZ876" s="138">
        <v>1515</v>
      </c>
      <c r="DB876" s="136" t="s">
        <v>2260</v>
      </c>
      <c r="DC876" s="136" t="s">
        <v>2304</v>
      </c>
      <c r="DD876" s="137">
        <v>10</v>
      </c>
      <c r="DE876" s="136" t="s">
        <v>436</v>
      </c>
      <c r="DF876" s="136" t="s">
        <v>1159</v>
      </c>
      <c r="DG876" s="144">
        <v>1513</v>
      </c>
      <c r="DI876" s="136" t="s">
        <v>733</v>
      </c>
      <c r="DJ876" s="136" t="s">
        <v>734</v>
      </c>
      <c r="DK876" s="137">
        <v>1</v>
      </c>
      <c r="DL876" s="136" t="s">
        <v>437</v>
      </c>
      <c r="DM876" s="136" t="s">
        <v>1823</v>
      </c>
      <c r="DN876" s="144">
        <v>1259</v>
      </c>
    </row>
    <row r="877" spans="1:118" x14ac:dyDescent="0.25">
      <c r="A877" s="81" t="s">
        <v>845</v>
      </c>
      <c r="B877" s="81" t="s">
        <v>846</v>
      </c>
      <c r="C877" s="81">
        <v>2</v>
      </c>
      <c r="D877" s="81" t="s">
        <v>529</v>
      </c>
      <c r="E877" s="81" t="s">
        <v>1245</v>
      </c>
      <c r="F877" s="81">
        <v>1100</v>
      </c>
      <c r="H877" s="81" t="s">
        <v>1857</v>
      </c>
      <c r="I877" s="81" t="s">
        <v>1492</v>
      </c>
      <c r="J877" s="81">
        <v>4</v>
      </c>
      <c r="K877" s="81" t="s">
        <v>437</v>
      </c>
      <c r="L877" s="81" t="s">
        <v>1811</v>
      </c>
      <c r="M877" s="81">
        <v>1259</v>
      </c>
      <c r="O877" s="81" t="s">
        <v>928</v>
      </c>
      <c r="P877" s="81" t="s">
        <v>929</v>
      </c>
      <c r="Q877" s="81">
        <v>6</v>
      </c>
      <c r="R877" s="81" t="s">
        <v>1173</v>
      </c>
      <c r="S877" s="81" t="s">
        <v>1174</v>
      </c>
      <c r="T877" s="81">
        <v>0</v>
      </c>
      <c r="V877" s="81" t="s">
        <v>812</v>
      </c>
      <c r="W877" s="81" t="s">
        <v>813</v>
      </c>
      <c r="X877" s="81">
        <v>10</v>
      </c>
      <c r="Y877" s="81" t="s">
        <v>529</v>
      </c>
      <c r="Z877" s="81" t="s">
        <v>1170</v>
      </c>
      <c r="AA877" s="81">
        <v>1069</v>
      </c>
      <c r="AC877" s="81" t="s">
        <v>745</v>
      </c>
      <c r="AD877" s="81" t="s">
        <v>746</v>
      </c>
      <c r="AE877" s="81">
        <v>12</v>
      </c>
      <c r="AF877" s="81" t="s">
        <v>436</v>
      </c>
      <c r="AG877" s="81" t="s">
        <v>1105</v>
      </c>
      <c r="AH877" s="81">
        <v>1186</v>
      </c>
      <c r="AJ877" s="81" t="s">
        <v>757</v>
      </c>
      <c r="AK877" s="81" t="s">
        <v>758</v>
      </c>
      <c r="AL877" s="81">
        <v>12</v>
      </c>
      <c r="AM877" s="81" t="s">
        <v>529</v>
      </c>
      <c r="AN877" s="81" t="s">
        <v>1158</v>
      </c>
      <c r="AO877" s="81">
        <v>1378</v>
      </c>
      <c r="AQ877" s="81" t="s">
        <v>776</v>
      </c>
      <c r="AR877" s="81" t="s">
        <v>777</v>
      </c>
      <c r="AS877" s="81">
        <v>4</v>
      </c>
      <c r="AT877" s="81" t="s">
        <v>529</v>
      </c>
      <c r="AU877" s="81" t="s">
        <v>1175</v>
      </c>
      <c r="AV877" s="81">
        <v>1027</v>
      </c>
      <c r="AX877" s="81" t="s">
        <v>765</v>
      </c>
      <c r="AY877" s="81" t="s">
        <v>766</v>
      </c>
      <c r="AZ877" s="81">
        <v>48</v>
      </c>
      <c r="BA877" s="81" t="s">
        <v>1173</v>
      </c>
      <c r="BB877" s="81" t="s">
        <v>1174</v>
      </c>
      <c r="BC877" s="81">
        <v>0</v>
      </c>
      <c r="BE877" s="81" t="s">
        <v>770</v>
      </c>
      <c r="BF877" s="81" t="s">
        <v>771</v>
      </c>
      <c r="BG877" s="81">
        <v>5</v>
      </c>
      <c r="BH877" s="81" t="s">
        <v>436</v>
      </c>
      <c r="BI877" s="81" t="s">
        <v>1714</v>
      </c>
      <c r="BJ877" s="81">
        <v>1009</v>
      </c>
      <c r="BL877" s="81" t="s">
        <v>729</v>
      </c>
      <c r="BM877" s="81" t="s">
        <v>730</v>
      </c>
      <c r="BN877" s="81">
        <v>10</v>
      </c>
      <c r="BO877" s="81" t="s">
        <v>436</v>
      </c>
      <c r="BP877" s="81" t="s">
        <v>2164</v>
      </c>
      <c r="BQ877" s="81">
        <v>1579</v>
      </c>
      <c r="BS877" s="81" t="s">
        <v>729</v>
      </c>
      <c r="BT877" s="81" t="s">
        <v>730</v>
      </c>
      <c r="BU877" s="81">
        <v>4</v>
      </c>
      <c r="BV877" s="81" t="s">
        <v>436</v>
      </c>
      <c r="BW877" s="81" t="s">
        <v>2194</v>
      </c>
      <c r="BX877" s="81">
        <v>1568</v>
      </c>
      <c r="BZ877" s="81" t="s">
        <v>860</v>
      </c>
      <c r="CA877" s="81" t="s">
        <v>861</v>
      </c>
      <c r="CB877" s="81">
        <v>6</v>
      </c>
      <c r="CC877" s="81" t="s">
        <v>436</v>
      </c>
      <c r="CD877" s="81" t="s">
        <v>1124</v>
      </c>
      <c r="CE877" s="81">
        <v>1013</v>
      </c>
      <c r="CG877" s="81" t="s">
        <v>854</v>
      </c>
      <c r="CH877" s="81" t="s">
        <v>855</v>
      </c>
      <c r="CI877" s="81">
        <v>1</v>
      </c>
      <c r="CJ877" s="81" t="s">
        <v>436</v>
      </c>
      <c r="CK877" s="81" t="s">
        <v>1705</v>
      </c>
      <c r="CL877" s="81">
        <v>1070</v>
      </c>
      <c r="CN877" s="81" t="s">
        <v>765</v>
      </c>
      <c r="CO877" s="81" t="s">
        <v>766</v>
      </c>
      <c r="CP877" s="81">
        <v>6</v>
      </c>
      <c r="CQ877" s="81" t="s">
        <v>529</v>
      </c>
      <c r="CR877" s="81" t="s">
        <v>1681</v>
      </c>
      <c r="CS877" s="81">
        <v>1327</v>
      </c>
      <c r="CU877" s="136" t="s">
        <v>812</v>
      </c>
      <c r="CV877" s="136" t="s">
        <v>813</v>
      </c>
      <c r="CW877" s="137">
        <v>2</v>
      </c>
      <c r="CX877" s="136" t="s">
        <v>529</v>
      </c>
      <c r="CY877" s="136" t="s">
        <v>1115</v>
      </c>
      <c r="CZ877" s="138">
        <v>1487</v>
      </c>
      <c r="DB877" s="136" t="s">
        <v>2260</v>
      </c>
      <c r="DC877" s="136" t="s">
        <v>2304</v>
      </c>
      <c r="DD877" s="137">
        <v>4</v>
      </c>
      <c r="DE877" s="136" t="s">
        <v>436</v>
      </c>
      <c r="DF877" s="136" t="s">
        <v>1114</v>
      </c>
      <c r="DG877" s="144">
        <v>1011</v>
      </c>
      <c r="DI877" s="136" t="s">
        <v>733</v>
      </c>
      <c r="DJ877" s="136" t="s">
        <v>734</v>
      </c>
      <c r="DK877" s="137">
        <v>4</v>
      </c>
      <c r="DL877" s="136" t="s">
        <v>529</v>
      </c>
      <c r="DM877" s="136" t="s">
        <v>1871</v>
      </c>
      <c r="DN877" s="144">
        <v>1001</v>
      </c>
    </row>
    <row r="878" spans="1:118" x14ac:dyDescent="0.25">
      <c r="A878" s="81" t="s">
        <v>729</v>
      </c>
      <c r="B878" s="81" t="s">
        <v>730</v>
      </c>
      <c r="C878" s="81">
        <v>4</v>
      </c>
      <c r="D878" s="81" t="s">
        <v>529</v>
      </c>
      <c r="E878" s="81" t="s">
        <v>1245</v>
      </c>
      <c r="F878" s="81">
        <v>1100</v>
      </c>
      <c r="H878" s="81" t="s">
        <v>875</v>
      </c>
      <c r="I878" s="81" t="s">
        <v>876</v>
      </c>
      <c r="J878" s="81">
        <v>4</v>
      </c>
      <c r="K878" s="81" t="s">
        <v>437</v>
      </c>
      <c r="L878" s="81" t="s">
        <v>1811</v>
      </c>
      <c r="M878" s="81">
        <v>1259</v>
      </c>
      <c r="O878" s="81" t="s">
        <v>926</v>
      </c>
      <c r="P878" s="81" t="s">
        <v>927</v>
      </c>
      <c r="Q878" s="81">
        <v>20</v>
      </c>
      <c r="R878" s="81" t="s">
        <v>1173</v>
      </c>
      <c r="S878" s="81" t="s">
        <v>1174</v>
      </c>
      <c r="T878" s="81">
        <v>0</v>
      </c>
      <c r="V878" s="81" t="s">
        <v>830</v>
      </c>
      <c r="W878" s="81" t="s">
        <v>831</v>
      </c>
      <c r="X878" s="81">
        <v>6</v>
      </c>
      <c r="Y878" s="81" t="s">
        <v>529</v>
      </c>
      <c r="Z878" s="81" t="s">
        <v>1170</v>
      </c>
      <c r="AA878" s="81">
        <v>1069</v>
      </c>
      <c r="AC878" s="81" t="s">
        <v>745</v>
      </c>
      <c r="AD878" s="81" t="s">
        <v>746</v>
      </c>
      <c r="AE878" s="81">
        <v>12</v>
      </c>
      <c r="AF878" s="81" t="s">
        <v>529</v>
      </c>
      <c r="AG878" s="81" t="s">
        <v>1702</v>
      </c>
      <c r="AH878" s="81">
        <v>1199</v>
      </c>
      <c r="AJ878" s="81" t="s">
        <v>845</v>
      </c>
      <c r="AK878" s="81" t="s">
        <v>846</v>
      </c>
      <c r="AL878" s="81">
        <v>1</v>
      </c>
      <c r="AM878" s="81" t="s">
        <v>529</v>
      </c>
      <c r="AN878" s="81" t="s">
        <v>1158</v>
      </c>
      <c r="AO878" s="81">
        <v>1378</v>
      </c>
      <c r="AQ878" s="81" t="s">
        <v>816</v>
      </c>
      <c r="AR878" s="81" t="s">
        <v>817</v>
      </c>
      <c r="AS878" s="81">
        <v>12</v>
      </c>
      <c r="AT878" s="81" t="s">
        <v>529</v>
      </c>
      <c r="AU878" s="81" t="s">
        <v>1175</v>
      </c>
      <c r="AV878" s="81">
        <v>1027</v>
      </c>
      <c r="AX878" s="81" t="s">
        <v>765</v>
      </c>
      <c r="AY878" s="81" t="s">
        <v>766</v>
      </c>
      <c r="AZ878" s="81">
        <v>4</v>
      </c>
      <c r="BA878" s="81" t="s">
        <v>529</v>
      </c>
      <c r="BB878" s="81" t="s">
        <v>1157</v>
      </c>
      <c r="BC878" s="81">
        <v>1399</v>
      </c>
      <c r="BE878" s="81" t="s">
        <v>852</v>
      </c>
      <c r="BF878" s="81" t="s">
        <v>853</v>
      </c>
      <c r="BG878" s="81">
        <v>12</v>
      </c>
      <c r="BH878" s="81" t="s">
        <v>436</v>
      </c>
      <c r="BI878" s="81" t="s">
        <v>1091</v>
      </c>
      <c r="BJ878" s="81">
        <v>1332</v>
      </c>
      <c r="BL878" s="81" t="s">
        <v>737</v>
      </c>
      <c r="BM878" s="81" t="s">
        <v>738</v>
      </c>
      <c r="BN878" s="81">
        <v>6</v>
      </c>
      <c r="BO878" s="81" t="s">
        <v>437</v>
      </c>
      <c r="BP878" s="81" t="s">
        <v>1707</v>
      </c>
      <c r="BQ878" s="81">
        <v>1110</v>
      </c>
      <c r="BS878" s="81" t="s">
        <v>832</v>
      </c>
      <c r="BT878" s="81" t="s">
        <v>833</v>
      </c>
      <c r="BU878" s="81">
        <v>4</v>
      </c>
      <c r="BV878" s="81" t="s">
        <v>529</v>
      </c>
      <c r="BW878" s="81" t="s">
        <v>1756</v>
      </c>
      <c r="BX878" s="81">
        <v>1037</v>
      </c>
      <c r="BZ878" s="81" t="s">
        <v>867</v>
      </c>
      <c r="CA878" s="81" t="s">
        <v>868</v>
      </c>
      <c r="CB878" s="81">
        <v>2</v>
      </c>
      <c r="CC878" s="81" t="s">
        <v>436</v>
      </c>
      <c r="CD878" s="81" t="s">
        <v>1124</v>
      </c>
      <c r="CE878" s="81">
        <v>1013</v>
      </c>
      <c r="CG878" s="81" t="s">
        <v>856</v>
      </c>
      <c r="CH878" s="81" t="s">
        <v>857</v>
      </c>
      <c r="CI878" s="81">
        <v>1</v>
      </c>
      <c r="CJ878" s="81" t="s">
        <v>436</v>
      </c>
      <c r="CK878" s="81" t="s">
        <v>1705</v>
      </c>
      <c r="CL878" s="81">
        <v>1070</v>
      </c>
      <c r="CN878" s="81" t="s">
        <v>794</v>
      </c>
      <c r="CO878" s="81" t="s">
        <v>795</v>
      </c>
      <c r="CP878" s="81">
        <v>2</v>
      </c>
      <c r="CQ878" s="81" t="s">
        <v>529</v>
      </c>
      <c r="CR878" s="81" t="s">
        <v>1126</v>
      </c>
      <c r="CS878" s="81">
        <v>1093</v>
      </c>
      <c r="CU878" s="136" t="s">
        <v>2261</v>
      </c>
      <c r="CV878" s="136" t="s">
        <v>744</v>
      </c>
      <c r="CW878" s="137">
        <v>12</v>
      </c>
      <c r="CX878" s="136" t="s">
        <v>436</v>
      </c>
      <c r="CY878" s="136" t="s">
        <v>2123</v>
      </c>
      <c r="CZ878" s="138">
        <v>1569</v>
      </c>
      <c r="DB878" s="136" t="s">
        <v>2260</v>
      </c>
      <c r="DC878" s="136" t="s">
        <v>2304</v>
      </c>
      <c r="DD878" s="137">
        <v>4</v>
      </c>
      <c r="DE878" s="136" t="s">
        <v>529</v>
      </c>
      <c r="DF878" s="136" t="s">
        <v>1867</v>
      </c>
      <c r="DG878" s="144">
        <v>1089</v>
      </c>
      <c r="DI878" s="136" t="s">
        <v>733</v>
      </c>
      <c r="DJ878" s="136" t="s">
        <v>734</v>
      </c>
      <c r="DK878" s="137">
        <v>68</v>
      </c>
      <c r="DL878" s="136" t="s">
        <v>2152</v>
      </c>
      <c r="DM878" s="136" t="s">
        <v>2364</v>
      </c>
      <c r="DN878" s="144">
        <v>1593</v>
      </c>
    </row>
    <row r="879" spans="1:118" x14ac:dyDescent="0.25">
      <c r="A879" s="81" t="s">
        <v>920</v>
      </c>
      <c r="B879" s="81" t="s">
        <v>921</v>
      </c>
      <c r="C879" s="81">
        <v>3</v>
      </c>
      <c r="D879" s="81" t="s">
        <v>529</v>
      </c>
      <c r="E879" s="81" t="s">
        <v>1245</v>
      </c>
      <c r="F879" s="81">
        <v>1100</v>
      </c>
      <c r="H879" s="81" t="s">
        <v>790</v>
      </c>
      <c r="I879" s="81" t="s">
        <v>791</v>
      </c>
      <c r="J879" s="81">
        <v>6</v>
      </c>
      <c r="K879" s="81" t="s">
        <v>437</v>
      </c>
      <c r="L879" s="81" t="s">
        <v>1811</v>
      </c>
      <c r="M879" s="81">
        <v>1259</v>
      </c>
      <c r="O879" s="81" t="s">
        <v>952</v>
      </c>
      <c r="P879" s="81" t="s">
        <v>953</v>
      </c>
      <c r="Q879" s="81">
        <v>6</v>
      </c>
      <c r="R879" s="81" t="s">
        <v>1173</v>
      </c>
      <c r="S879" s="81" t="s">
        <v>1174</v>
      </c>
      <c r="T879" s="81">
        <v>0</v>
      </c>
      <c r="V879" s="81" t="s">
        <v>860</v>
      </c>
      <c r="W879" s="81" t="s">
        <v>861</v>
      </c>
      <c r="X879" s="81">
        <v>10</v>
      </c>
      <c r="Y879" s="81" t="s">
        <v>529</v>
      </c>
      <c r="Z879" s="81" t="s">
        <v>1170</v>
      </c>
      <c r="AA879" s="81">
        <v>1069</v>
      </c>
      <c r="AC879" s="81" t="s">
        <v>745</v>
      </c>
      <c r="AD879" s="81" t="s">
        <v>746</v>
      </c>
      <c r="AE879" s="81">
        <v>12</v>
      </c>
      <c r="AF879" s="81" t="s">
        <v>436</v>
      </c>
      <c r="AG879" s="81" t="s">
        <v>1753</v>
      </c>
      <c r="AH879" s="81">
        <v>1113</v>
      </c>
      <c r="AJ879" s="81" t="s">
        <v>733</v>
      </c>
      <c r="AK879" s="81" t="s">
        <v>734</v>
      </c>
      <c r="AL879" s="81">
        <v>2</v>
      </c>
      <c r="AM879" s="81" t="s">
        <v>529</v>
      </c>
      <c r="AN879" s="81" t="s">
        <v>1158</v>
      </c>
      <c r="AO879" s="81">
        <v>1378</v>
      </c>
      <c r="AQ879" s="81" t="s">
        <v>733</v>
      </c>
      <c r="AR879" s="81" t="s">
        <v>734</v>
      </c>
      <c r="AS879" s="81">
        <v>30</v>
      </c>
      <c r="AT879" s="81" t="s">
        <v>529</v>
      </c>
      <c r="AU879" s="81" t="s">
        <v>1175</v>
      </c>
      <c r="AV879" s="81">
        <v>1027</v>
      </c>
      <c r="AX879" s="81" t="s">
        <v>765</v>
      </c>
      <c r="AY879" s="81" t="s">
        <v>766</v>
      </c>
      <c r="AZ879" s="81">
        <v>120</v>
      </c>
      <c r="BA879" s="81" t="s">
        <v>1173</v>
      </c>
      <c r="BB879" s="81" t="s">
        <v>1174</v>
      </c>
      <c r="BC879" s="81">
        <v>0</v>
      </c>
      <c r="BE879" s="81" t="s">
        <v>826</v>
      </c>
      <c r="BF879" s="81" t="s">
        <v>827</v>
      </c>
      <c r="BG879" s="81">
        <v>30</v>
      </c>
      <c r="BH879" s="81" t="s">
        <v>436</v>
      </c>
      <c r="BI879" s="81" t="s">
        <v>1872</v>
      </c>
      <c r="BJ879" s="81">
        <v>1133</v>
      </c>
      <c r="BL879" s="81" t="s">
        <v>727</v>
      </c>
      <c r="BM879" s="81" t="s">
        <v>728</v>
      </c>
      <c r="BN879" s="81">
        <v>20</v>
      </c>
      <c r="BO879" s="81" t="s">
        <v>437</v>
      </c>
      <c r="BP879" s="81" t="s">
        <v>1707</v>
      </c>
      <c r="BQ879" s="81">
        <v>1110</v>
      </c>
      <c r="BS879" s="81" t="s">
        <v>729</v>
      </c>
      <c r="BT879" s="81" t="s">
        <v>730</v>
      </c>
      <c r="BU879" s="81">
        <v>6</v>
      </c>
      <c r="BV879" s="81" t="s">
        <v>436</v>
      </c>
      <c r="BW879" s="81" t="s">
        <v>2120</v>
      </c>
      <c r="BX879" s="81">
        <v>1566</v>
      </c>
      <c r="BZ879" s="81" t="s">
        <v>862</v>
      </c>
      <c r="CA879" s="81" t="s">
        <v>863</v>
      </c>
      <c r="CB879" s="81">
        <v>6</v>
      </c>
      <c r="CC879" s="81" t="s">
        <v>436</v>
      </c>
      <c r="CD879" s="81" t="s">
        <v>1124</v>
      </c>
      <c r="CE879" s="81">
        <v>1013</v>
      </c>
      <c r="CG879" s="81" t="s">
        <v>836</v>
      </c>
      <c r="CH879" s="81" t="s">
        <v>837</v>
      </c>
      <c r="CI879" s="81">
        <v>1</v>
      </c>
      <c r="CJ879" s="81" t="s">
        <v>436</v>
      </c>
      <c r="CK879" s="81" t="s">
        <v>1705</v>
      </c>
      <c r="CL879" s="81">
        <v>1070</v>
      </c>
      <c r="CN879" s="81" t="s">
        <v>790</v>
      </c>
      <c r="CO879" s="81" t="s">
        <v>791</v>
      </c>
      <c r="CP879" s="81">
        <v>2</v>
      </c>
      <c r="CQ879" s="81" t="s">
        <v>529</v>
      </c>
      <c r="CR879" s="81" t="s">
        <v>1126</v>
      </c>
      <c r="CS879" s="81">
        <v>1093</v>
      </c>
      <c r="CU879" s="136" t="s">
        <v>2386</v>
      </c>
      <c r="CV879" s="136" t="s">
        <v>817</v>
      </c>
      <c r="CW879" s="137">
        <v>2</v>
      </c>
      <c r="CX879" s="136" t="s">
        <v>529</v>
      </c>
      <c r="CY879" s="136" t="s">
        <v>1115</v>
      </c>
      <c r="CZ879" s="138">
        <v>1487</v>
      </c>
      <c r="DB879" s="136" t="s">
        <v>2260</v>
      </c>
      <c r="DC879" s="136" t="s">
        <v>2304</v>
      </c>
      <c r="DD879" s="137">
        <v>4</v>
      </c>
      <c r="DE879" s="136" t="s">
        <v>529</v>
      </c>
      <c r="DF879" s="136" t="s">
        <v>2309</v>
      </c>
      <c r="DG879" s="144">
        <v>1001</v>
      </c>
      <c r="DI879" s="136" t="s">
        <v>733</v>
      </c>
      <c r="DJ879" s="136" t="s">
        <v>734</v>
      </c>
      <c r="DK879" s="137">
        <v>6</v>
      </c>
      <c r="DL879" s="136" t="s">
        <v>436</v>
      </c>
      <c r="DM879" s="136" t="s">
        <v>2053</v>
      </c>
      <c r="DN879" s="144">
        <v>1553</v>
      </c>
    </row>
    <row r="880" spans="1:118" x14ac:dyDescent="0.25">
      <c r="A880" s="81" t="s">
        <v>942</v>
      </c>
      <c r="B880" s="81" t="s">
        <v>943</v>
      </c>
      <c r="C880" s="81">
        <v>12</v>
      </c>
      <c r="D880" s="81" t="s">
        <v>529</v>
      </c>
      <c r="E880" s="81" t="s">
        <v>1245</v>
      </c>
      <c r="F880" s="81">
        <v>1100</v>
      </c>
      <c r="H880" s="81" t="s">
        <v>765</v>
      </c>
      <c r="I880" s="81" t="s">
        <v>766</v>
      </c>
      <c r="J880" s="81">
        <v>12</v>
      </c>
      <c r="K880" s="81" t="s">
        <v>437</v>
      </c>
      <c r="L880" s="81" t="s">
        <v>1811</v>
      </c>
      <c r="M880" s="81">
        <v>1259</v>
      </c>
      <c r="O880" s="81" t="s">
        <v>735</v>
      </c>
      <c r="P880" s="81" t="s">
        <v>736</v>
      </c>
      <c r="Q880" s="81">
        <v>30</v>
      </c>
      <c r="R880" s="81" t="s">
        <v>1173</v>
      </c>
      <c r="S880" s="81" t="s">
        <v>1174</v>
      </c>
      <c r="T880" s="81">
        <v>0</v>
      </c>
      <c r="V880" s="81" t="s">
        <v>828</v>
      </c>
      <c r="W880" s="81" t="s">
        <v>829</v>
      </c>
      <c r="X880" s="81">
        <v>4</v>
      </c>
      <c r="Y880" s="81" t="s">
        <v>529</v>
      </c>
      <c r="Z880" s="81" t="s">
        <v>1170</v>
      </c>
      <c r="AA880" s="81">
        <v>1069</v>
      </c>
      <c r="AC880" s="81" t="s">
        <v>745</v>
      </c>
      <c r="AD880" s="81" t="s">
        <v>746</v>
      </c>
      <c r="AE880" s="81">
        <v>12</v>
      </c>
      <c r="AF880" s="81" t="s">
        <v>436</v>
      </c>
      <c r="AG880" s="81" t="s">
        <v>2318</v>
      </c>
      <c r="AH880" s="81">
        <v>1117</v>
      </c>
      <c r="AJ880" s="81" t="s">
        <v>828</v>
      </c>
      <c r="AK880" s="81" t="s">
        <v>829</v>
      </c>
      <c r="AL880" s="81">
        <v>2</v>
      </c>
      <c r="AM880" s="81" t="s">
        <v>529</v>
      </c>
      <c r="AN880" s="81" t="s">
        <v>1158</v>
      </c>
      <c r="AO880" s="81">
        <v>1378</v>
      </c>
      <c r="AQ880" s="81" t="s">
        <v>727</v>
      </c>
      <c r="AR880" s="81" t="s">
        <v>728</v>
      </c>
      <c r="AS880" s="81">
        <v>30</v>
      </c>
      <c r="AT880" s="81" t="s">
        <v>529</v>
      </c>
      <c r="AU880" s="81" t="s">
        <v>1175</v>
      </c>
      <c r="AV880" s="81">
        <v>1027</v>
      </c>
      <c r="AX880" s="81" t="s">
        <v>810</v>
      </c>
      <c r="AY880" s="81" t="s">
        <v>811</v>
      </c>
      <c r="AZ880" s="81">
        <v>4</v>
      </c>
      <c r="BA880" s="81" t="s">
        <v>529</v>
      </c>
      <c r="BB880" s="81" t="s">
        <v>1756</v>
      </c>
      <c r="BC880" s="81">
        <v>1037</v>
      </c>
      <c r="BE880" s="81" t="s">
        <v>735</v>
      </c>
      <c r="BF880" s="81" t="s">
        <v>736</v>
      </c>
      <c r="BG880" s="81">
        <v>1</v>
      </c>
      <c r="BH880" s="81" t="s">
        <v>529</v>
      </c>
      <c r="BI880" s="81" t="s">
        <v>2126</v>
      </c>
      <c r="BJ880" s="81">
        <v>1572</v>
      </c>
      <c r="BL880" s="81" t="s">
        <v>869</v>
      </c>
      <c r="BM880" s="81" t="s">
        <v>870</v>
      </c>
      <c r="BN880" s="81">
        <v>12</v>
      </c>
      <c r="BO880" s="81" t="s">
        <v>436</v>
      </c>
      <c r="BP880" s="81" t="s">
        <v>1165</v>
      </c>
      <c r="BQ880" s="81">
        <v>1531</v>
      </c>
      <c r="BS880" s="81" t="s">
        <v>869</v>
      </c>
      <c r="BT880" s="81" t="s">
        <v>870</v>
      </c>
      <c r="BU880" s="81">
        <v>12</v>
      </c>
      <c r="BV880" s="81" t="s">
        <v>436</v>
      </c>
      <c r="BW880" s="81" t="s">
        <v>2182</v>
      </c>
      <c r="BX880" s="81">
        <v>1582</v>
      </c>
      <c r="BZ880" s="81" t="s">
        <v>954</v>
      </c>
      <c r="CA880" s="81" t="s">
        <v>955</v>
      </c>
      <c r="CB880" s="81">
        <v>4</v>
      </c>
      <c r="CC880" s="81" t="s">
        <v>436</v>
      </c>
      <c r="CD880" s="81" t="s">
        <v>1124</v>
      </c>
      <c r="CE880" s="81">
        <v>1013</v>
      </c>
      <c r="CG880" s="81" t="s">
        <v>871</v>
      </c>
      <c r="CH880" s="81" t="s">
        <v>872</v>
      </c>
      <c r="CI880" s="81">
        <v>18</v>
      </c>
      <c r="CJ880" s="81" t="s">
        <v>529</v>
      </c>
      <c r="CK880" s="81" t="s">
        <v>1860</v>
      </c>
      <c r="CL880" s="81">
        <v>1115</v>
      </c>
      <c r="CN880" s="81" t="s">
        <v>880</v>
      </c>
      <c r="CO880" s="81" t="s">
        <v>881</v>
      </c>
      <c r="CP880" s="81">
        <v>2</v>
      </c>
      <c r="CQ880" s="81" t="s">
        <v>436</v>
      </c>
      <c r="CR880" s="81" t="s">
        <v>2179</v>
      </c>
      <c r="CS880" s="81">
        <v>1442</v>
      </c>
      <c r="CU880" s="136" t="s">
        <v>954</v>
      </c>
      <c r="CV880" s="136" t="s">
        <v>955</v>
      </c>
      <c r="CW880" s="137">
        <v>2</v>
      </c>
      <c r="CX880" s="136" t="s">
        <v>529</v>
      </c>
      <c r="CY880" s="136" t="s">
        <v>1115</v>
      </c>
      <c r="CZ880" s="138">
        <v>1487</v>
      </c>
      <c r="DB880" s="136" t="s">
        <v>2260</v>
      </c>
      <c r="DC880" s="136" t="s">
        <v>2304</v>
      </c>
      <c r="DD880" s="137">
        <v>4</v>
      </c>
      <c r="DE880" s="136" t="s">
        <v>529</v>
      </c>
      <c r="DF880" s="136" t="s">
        <v>1192</v>
      </c>
      <c r="DG880" s="144">
        <v>1100</v>
      </c>
      <c r="DI880" s="136" t="s">
        <v>733</v>
      </c>
      <c r="DJ880" s="136" t="s">
        <v>734</v>
      </c>
      <c r="DK880" s="137">
        <v>4</v>
      </c>
      <c r="DL880" s="136" t="s">
        <v>529</v>
      </c>
      <c r="DM880" s="136" t="s">
        <v>1169</v>
      </c>
      <c r="DN880" s="144">
        <v>1440</v>
      </c>
    </row>
    <row r="881" spans="1:118" x14ac:dyDescent="0.25">
      <c r="A881" s="81" t="s">
        <v>969</v>
      </c>
      <c r="B881" s="81" t="s">
        <v>970</v>
      </c>
      <c r="C881" s="81">
        <v>24</v>
      </c>
      <c r="D881" s="81" t="s">
        <v>529</v>
      </c>
      <c r="E881" s="81" t="s">
        <v>1245</v>
      </c>
      <c r="F881" s="81">
        <v>1100</v>
      </c>
      <c r="H881" s="81" t="s">
        <v>906</v>
      </c>
      <c r="I881" s="81" t="s">
        <v>907</v>
      </c>
      <c r="J881" s="81">
        <v>8</v>
      </c>
      <c r="K881" s="81" t="s">
        <v>437</v>
      </c>
      <c r="L881" s="81" t="s">
        <v>1811</v>
      </c>
      <c r="M881" s="81">
        <v>1259</v>
      </c>
      <c r="O881" s="81" t="s">
        <v>930</v>
      </c>
      <c r="P881" s="81" t="s">
        <v>931</v>
      </c>
      <c r="Q881" s="81">
        <v>12</v>
      </c>
      <c r="R881" s="81" t="s">
        <v>1173</v>
      </c>
      <c r="S881" s="81" t="s">
        <v>1174</v>
      </c>
      <c r="T881" s="81">
        <v>0</v>
      </c>
      <c r="V881" s="81" t="s">
        <v>828</v>
      </c>
      <c r="W881" s="81" t="s">
        <v>829</v>
      </c>
      <c r="X881" s="81">
        <v>2</v>
      </c>
      <c r="Y881" s="81" t="s">
        <v>436</v>
      </c>
      <c r="Z881" s="81" t="s">
        <v>1705</v>
      </c>
      <c r="AA881" s="81">
        <v>1070</v>
      </c>
      <c r="AC881" s="81" t="s">
        <v>745</v>
      </c>
      <c r="AD881" s="81" t="s">
        <v>746</v>
      </c>
      <c r="AE881" s="81">
        <v>12</v>
      </c>
      <c r="AF881" s="81" t="s">
        <v>437</v>
      </c>
      <c r="AG881" s="81" t="s">
        <v>1754</v>
      </c>
      <c r="AH881" s="81">
        <v>1180</v>
      </c>
      <c r="AJ881" s="81" t="s">
        <v>743</v>
      </c>
      <c r="AK881" s="81" t="s">
        <v>744</v>
      </c>
      <c r="AL881" s="81">
        <v>12</v>
      </c>
      <c r="AM881" s="81" t="s">
        <v>529</v>
      </c>
      <c r="AN881" s="81" t="s">
        <v>1158</v>
      </c>
      <c r="AO881" s="81">
        <v>1378</v>
      </c>
      <c r="AQ881" s="81" t="s">
        <v>729</v>
      </c>
      <c r="AR881" s="81" t="s">
        <v>730</v>
      </c>
      <c r="AS881" s="81">
        <v>68</v>
      </c>
      <c r="AT881" s="81" t="s">
        <v>529</v>
      </c>
      <c r="AU881" s="81" t="s">
        <v>1175</v>
      </c>
      <c r="AV881" s="81">
        <v>1027</v>
      </c>
      <c r="AX881" s="81" t="s">
        <v>810</v>
      </c>
      <c r="AY881" s="81" t="s">
        <v>811</v>
      </c>
      <c r="AZ881" s="81">
        <v>4</v>
      </c>
      <c r="BA881" s="81" t="s">
        <v>436</v>
      </c>
      <c r="BB881" s="81" t="s">
        <v>1122</v>
      </c>
      <c r="BC881" s="81">
        <v>1213</v>
      </c>
      <c r="BE881" s="81" t="s">
        <v>920</v>
      </c>
      <c r="BF881" s="81" t="s">
        <v>921</v>
      </c>
      <c r="BG881" s="81">
        <v>6</v>
      </c>
      <c r="BH881" s="81" t="s">
        <v>529</v>
      </c>
      <c r="BI881" s="81" t="s">
        <v>2126</v>
      </c>
      <c r="BJ881" s="81">
        <v>1572</v>
      </c>
      <c r="BL881" s="81" t="s">
        <v>895</v>
      </c>
      <c r="BM881" s="81" t="s">
        <v>896</v>
      </c>
      <c r="BN881" s="81">
        <v>12</v>
      </c>
      <c r="BO881" s="81" t="s">
        <v>436</v>
      </c>
      <c r="BP881" s="81" t="s">
        <v>1165</v>
      </c>
      <c r="BQ881" s="81">
        <v>1531</v>
      </c>
      <c r="BS881" s="81" t="s">
        <v>891</v>
      </c>
      <c r="BT881" s="81" t="s">
        <v>892</v>
      </c>
      <c r="BU881" s="81">
        <v>24</v>
      </c>
      <c r="BV881" s="81" t="s">
        <v>437</v>
      </c>
      <c r="BW881" s="81" t="s">
        <v>1187</v>
      </c>
      <c r="BX881" s="81">
        <v>1003</v>
      </c>
      <c r="BZ881" s="81" t="s">
        <v>880</v>
      </c>
      <c r="CA881" s="81" t="s">
        <v>881</v>
      </c>
      <c r="CB881" s="81">
        <v>2</v>
      </c>
      <c r="CC881" s="81" t="s">
        <v>436</v>
      </c>
      <c r="CD881" s="81" t="s">
        <v>1124</v>
      </c>
      <c r="CE881" s="81">
        <v>1013</v>
      </c>
      <c r="CG881" s="81" t="s">
        <v>847</v>
      </c>
      <c r="CH881" s="81" t="s">
        <v>848</v>
      </c>
      <c r="CI881" s="81">
        <v>18</v>
      </c>
      <c r="CJ881" s="81" t="s">
        <v>529</v>
      </c>
      <c r="CK881" s="81" t="s">
        <v>1860</v>
      </c>
      <c r="CL881" s="81">
        <v>1115</v>
      </c>
      <c r="CN881" s="81" t="s">
        <v>2319</v>
      </c>
      <c r="CO881" s="81" t="s">
        <v>844</v>
      </c>
      <c r="CP881" s="81">
        <v>2</v>
      </c>
      <c r="CQ881" s="81" t="s">
        <v>436</v>
      </c>
      <c r="CR881" s="81" t="s">
        <v>2326</v>
      </c>
      <c r="CS881" s="81">
        <v>1169</v>
      </c>
      <c r="CU881" s="136" t="s">
        <v>1778</v>
      </c>
      <c r="CV881" s="136" t="s">
        <v>758</v>
      </c>
      <c r="CW881" s="137">
        <v>12</v>
      </c>
      <c r="CX881" s="136" t="s">
        <v>436</v>
      </c>
      <c r="CY881" s="136" t="s">
        <v>2411</v>
      </c>
      <c r="CZ881" s="138">
        <v>1515</v>
      </c>
      <c r="DB881" s="136" t="s">
        <v>2260</v>
      </c>
      <c r="DC881" s="136" t="s">
        <v>2304</v>
      </c>
      <c r="DD881" s="137">
        <v>10</v>
      </c>
      <c r="DE881" s="136" t="s">
        <v>436</v>
      </c>
      <c r="DF881" s="136" t="s">
        <v>2406</v>
      </c>
      <c r="DG881" s="144">
        <v>1529</v>
      </c>
      <c r="DI881" s="136" t="s">
        <v>733</v>
      </c>
      <c r="DJ881" s="136" t="s">
        <v>734</v>
      </c>
      <c r="DK881" s="137">
        <v>4</v>
      </c>
      <c r="DL881" s="136" t="s">
        <v>436</v>
      </c>
      <c r="DM881" s="136" t="s">
        <v>2310</v>
      </c>
      <c r="DN881" s="144">
        <v>1160</v>
      </c>
    </row>
    <row r="882" spans="1:118" x14ac:dyDescent="0.25">
      <c r="A882" s="81" t="s">
        <v>852</v>
      </c>
      <c r="B882" s="81" t="s">
        <v>853</v>
      </c>
      <c r="C882" s="81">
        <v>12</v>
      </c>
      <c r="D882" s="81" t="s">
        <v>529</v>
      </c>
      <c r="E882" s="81" t="s">
        <v>1245</v>
      </c>
      <c r="F882" s="81">
        <v>1100</v>
      </c>
      <c r="H882" s="81" t="s">
        <v>794</v>
      </c>
      <c r="I882" s="81" t="s">
        <v>795</v>
      </c>
      <c r="J882" s="81">
        <v>8</v>
      </c>
      <c r="K882" s="81" t="s">
        <v>437</v>
      </c>
      <c r="L882" s="81" t="s">
        <v>1811</v>
      </c>
      <c r="M882" s="81">
        <v>1259</v>
      </c>
      <c r="O882" s="81" t="s">
        <v>1844</v>
      </c>
      <c r="P882" s="81" t="s">
        <v>959</v>
      </c>
      <c r="Q882" s="81">
        <v>60</v>
      </c>
      <c r="R882" s="81" t="s">
        <v>1173</v>
      </c>
      <c r="S882" s="81" t="s">
        <v>1174</v>
      </c>
      <c r="T882" s="81">
        <v>0</v>
      </c>
      <c r="V882" s="81" t="s">
        <v>816</v>
      </c>
      <c r="W882" s="81" t="s">
        <v>817</v>
      </c>
      <c r="X882" s="81">
        <v>4</v>
      </c>
      <c r="Y882" s="81" t="s">
        <v>436</v>
      </c>
      <c r="Z882" s="81" t="s">
        <v>1752</v>
      </c>
      <c r="AA882" s="81">
        <v>1076</v>
      </c>
      <c r="AC882" s="81" t="s">
        <v>743</v>
      </c>
      <c r="AD882" s="81" t="s">
        <v>744</v>
      </c>
      <c r="AE882" s="81">
        <v>12</v>
      </c>
      <c r="AF882" s="81" t="s">
        <v>529</v>
      </c>
      <c r="AG882" s="81" t="s">
        <v>1093</v>
      </c>
      <c r="AH882" s="81">
        <v>1089</v>
      </c>
      <c r="AJ882" s="81" t="s">
        <v>893</v>
      </c>
      <c r="AK882" s="81" t="s">
        <v>894</v>
      </c>
      <c r="AL882" s="81">
        <v>12</v>
      </c>
      <c r="AM882" s="81" t="s">
        <v>529</v>
      </c>
      <c r="AN882" s="81" t="s">
        <v>1158</v>
      </c>
      <c r="AO882" s="81">
        <v>1378</v>
      </c>
      <c r="AQ882" s="81" t="s">
        <v>946</v>
      </c>
      <c r="AR882" s="81" t="s">
        <v>947</v>
      </c>
      <c r="AS882" s="81">
        <v>12</v>
      </c>
      <c r="AT882" s="81" t="s">
        <v>529</v>
      </c>
      <c r="AU882" s="81" t="s">
        <v>1175</v>
      </c>
      <c r="AV882" s="81">
        <v>1027</v>
      </c>
      <c r="AX882" s="81" t="s">
        <v>810</v>
      </c>
      <c r="AY882" s="81" t="s">
        <v>811</v>
      </c>
      <c r="AZ882" s="81">
        <v>24</v>
      </c>
      <c r="BA882" s="81" t="s">
        <v>529</v>
      </c>
      <c r="BB882" s="81" t="s">
        <v>1774</v>
      </c>
      <c r="BC882" s="81">
        <v>1466</v>
      </c>
      <c r="BE882" s="81" t="s">
        <v>1075</v>
      </c>
      <c r="BF882" s="81" t="s">
        <v>1076</v>
      </c>
      <c r="BG882" s="81">
        <v>2</v>
      </c>
      <c r="BH882" s="81" t="s">
        <v>529</v>
      </c>
      <c r="BI882" s="81" t="s">
        <v>2126</v>
      </c>
      <c r="BJ882" s="81">
        <v>1572</v>
      </c>
      <c r="BL882" s="81" t="s">
        <v>908</v>
      </c>
      <c r="BM882" s="81" t="s">
        <v>909</v>
      </c>
      <c r="BN882" s="81">
        <v>12</v>
      </c>
      <c r="BO882" s="81" t="s">
        <v>437</v>
      </c>
      <c r="BP882" s="81" t="s">
        <v>1190</v>
      </c>
      <c r="BQ882" s="81">
        <v>1082</v>
      </c>
      <c r="BS882" s="81" t="s">
        <v>908</v>
      </c>
      <c r="BT882" s="81" t="s">
        <v>909</v>
      </c>
      <c r="BU882" s="81">
        <v>24</v>
      </c>
      <c r="BV882" s="81" t="s">
        <v>437</v>
      </c>
      <c r="BW882" s="81" t="s">
        <v>1187</v>
      </c>
      <c r="BX882" s="81">
        <v>1003</v>
      </c>
      <c r="BZ882" s="81" t="s">
        <v>768</v>
      </c>
      <c r="CA882" s="81" t="s">
        <v>769</v>
      </c>
      <c r="CB882" s="81">
        <v>4</v>
      </c>
      <c r="CC882" s="81" t="s">
        <v>436</v>
      </c>
      <c r="CD882" s="81" t="s">
        <v>1124</v>
      </c>
      <c r="CE882" s="81">
        <v>1013</v>
      </c>
      <c r="CG882" s="81" t="s">
        <v>772</v>
      </c>
      <c r="CH882" s="81" t="s">
        <v>773</v>
      </c>
      <c r="CI882" s="81">
        <v>22</v>
      </c>
      <c r="CJ882" s="81" t="s">
        <v>529</v>
      </c>
      <c r="CK882" s="81" t="s">
        <v>1860</v>
      </c>
      <c r="CL882" s="81">
        <v>1115</v>
      </c>
      <c r="CN882" s="81" t="s">
        <v>954</v>
      </c>
      <c r="CO882" s="81" t="s">
        <v>955</v>
      </c>
      <c r="CP882" s="81">
        <v>4</v>
      </c>
      <c r="CQ882" s="81" t="s">
        <v>436</v>
      </c>
      <c r="CR882" s="81" t="s">
        <v>2179</v>
      </c>
      <c r="CS882" s="81">
        <v>1442</v>
      </c>
      <c r="CU882" s="136" t="s">
        <v>1778</v>
      </c>
      <c r="CV882" s="136" t="s">
        <v>758</v>
      </c>
      <c r="CW882" s="137">
        <v>12</v>
      </c>
      <c r="CX882" s="136" t="s">
        <v>529</v>
      </c>
      <c r="CY882" s="136" t="s">
        <v>1162</v>
      </c>
      <c r="CZ882" s="138">
        <v>1054</v>
      </c>
      <c r="DB882" s="136" t="s">
        <v>2260</v>
      </c>
      <c r="DC882" s="136" t="s">
        <v>2304</v>
      </c>
      <c r="DD882" s="137">
        <v>4</v>
      </c>
      <c r="DE882" s="136" t="s">
        <v>529</v>
      </c>
      <c r="DF882" s="136" t="s">
        <v>1100</v>
      </c>
      <c r="DG882" s="144">
        <v>1027</v>
      </c>
      <c r="DI882" s="136" t="s">
        <v>733</v>
      </c>
      <c r="DJ882" s="136" t="s">
        <v>734</v>
      </c>
      <c r="DK882" s="137">
        <v>4</v>
      </c>
      <c r="DL882" s="136" t="s">
        <v>436</v>
      </c>
      <c r="DM882" s="136" t="s">
        <v>2202</v>
      </c>
      <c r="DN882" s="144">
        <v>1586</v>
      </c>
    </row>
    <row r="883" spans="1:118" x14ac:dyDescent="0.25">
      <c r="A883" s="81" t="s">
        <v>745</v>
      </c>
      <c r="B883" s="81" t="s">
        <v>746</v>
      </c>
      <c r="C883" s="81">
        <v>12</v>
      </c>
      <c r="D883" s="81" t="s">
        <v>529</v>
      </c>
      <c r="E883" s="81" t="s">
        <v>1245</v>
      </c>
      <c r="F883" s="81">
        <v>1100</v>
      </c>
      <c r="H883" s="81" t="s">
        <v>751</v>
      </c>
      <c r="I883" s="81" t="s">
        <v>752</v>
      </c>
      <c r="J883" s="81">
        <v>12</v>
      </c>
      <c r="K883" s="81" t="s">
        <v>436</v>
      </c>
      <c r="L883" s="81" t="s">
        <v>1747</v>
      </c>
      <c r="M883" s="81">
        <v>1446</v>
      </c>
      <c r="O883" s="81" t="s">
        <v>1845</v>
      </c>
      <c r="P883" s="81" t="s">
        <v>958</v>
      </c>
      <c r="Q883" s="81">
        <v>60</v>
      </c>
      <c r="R883" s="81" t="s">
        <v>1173</v>
      </c>
      <c r="S883" s="81" t="s">
        <v>1174</v>
      </c>
      <c r="T883" s="81">
        <v>0</v>
      </c>
      <c r="V883" s="81" t="s">
        <v>860</v>
      </c>
      <c r="W883" s="81" t="s">
        <v>861</v>
      </c>
      <c r="X883" s="81">
        <v>4</v>
      </c>
      <c r="Y883" s="81" t="s">
        <v>436</v>
      </c>
      <c r="Z883" s="81" t="s">
        <v>1752</v>
      </c>
      <c r="AA883" s="81">
        <v>1076</v>
      </c>
      <c r="AC883" s="81" t="s">
        <v>745</v>
      </c>
      <c r="AD883" s="81" t="s">
        <v>746</v>
      </c>
      <c r="AE883" s="81">
        <v>12</v>
      </c>
      <c r="AF883" s="81" t="s">
        <v>436</v>
      </c>
      <c r="AG883" s="81" t="s">
        <v>552</v>
      </c>
      <c r="AH883" s="81">
        <v>1116</v>
      </c>
      <c r="AJ883" s="81" t="s">
        <v>745</v>
      </c>
      <c r="AK883" s="81" t="s">
        <v>746</v>
      </c>
      <c r="AL883" s="81">
        <v>12</v>
      </c>
      <c r="AM883" s="81" t="s">
        <v>529</v>
      </c>
      <c r="AN883" s="81" t="s">
        <v>1158</v>
      </c>
      <c r="AO883" s="81">
        <v>1378</v>
      </c>
      <c r="AQ883" s="81" t="s">
        <v>891</v>
      </c>
      <c r="AR883" s="81" t="s">
        <v>892</v>
      </c>
      <c r="AS883" s="81">
        <v>24</v>
      </c>
      <c r="AT883" s="81" t="s">
        <v>529</v>
      </c>
      <c r="AU883" s="81" t="s">
        <v>1175</v>
      </c>
      <c r="AV883" s="81">
        <v>1027</v>
      </c>
      <c r="AX883" s="81" t="s">
        <v>810</v>
      </c>
      <c r="AY883" s="81" t="s">
        <v>811</v>
      </c>
      <c r="AZ883" s="81">
        <v>10</v>
      </c>
      <c r="BA883" s="81" t="s">
        <v>529</v>
      </c>
      <c r="BB883" s="81" t="s">
        <v>1185</v>
      </c>
      <c r="BC883" s="81">
        <v>1101</v>
      </c>
      <c r="BE883" s="81" t="s">
        <v>818</v>
      </c>
      <c r="BF883" s="81" t="s">
        <v>819</v>
      </c>
      <c r="BG883" s="81">
        <v>4</v>
      </c>
      <c r="BH883" s="81" t="s">
        <v>529</v>
      </c>
      <c r="BI883" s="81" t="s">
        <v>1166</v>
      </c>
      <c r="BJ883" s="81">
        <v>1283</v>
      </c>
      <c r="BL883" s="81" t="s">
        <v>908</v>
      </c>
      <c r="BM883" s="81" t="s">
        <v>909</v>
      </c>
      <c r="BN883" s="81">
        <v>12</v>
      </c>
      <c r="BO883" s="81" t="s">
        <v>437</v>
      </c>
      <c r="BP883" s="81" t="s">
        <v>2104</v>
      </c>
      <c r="BQ883" s="81">
        <v>1247</v>
      </c>
      <c r="BS883" s="81" t="s">
        <v>940</v>
      </c>
      <c r="BT883" s="81" t="s">
        <v>941</v>
      </c>
      <c r="BU883" s="81">
        <v>12</v>
      </c>
      <c r="BV883" s="81" t="s">
        <v>437</v>
      </c>
      <c r="BW883" s="81" t="s">
        <v>1186</v>
      </c>
      <c r="BX883" s="81">
        <v>1043</v>
      </c>
      <c r="BZ883" s="81" t="s">
        <v>816</v>
      </c>
      <c r="CA883" s="81" t="s">
        <v>817</v>
      </c>
      <c r="CB883" s="81">
        <v>4</v>
      </c>
      <c r="CC883" s="81" t="s">
        <v>436</v>
      </c>
      <c r="CD883" s="81" t="s">
        <v>1124</v>
      </c>
      <c r="CE883" s="81">
        <v>1013</v>
      </c>
      <c r="CG883" s="81" t="s">
        <v>867</v>
      </c>
      <c r="CH883" s="81" t="s">
        <v>868</v>
      </c>
      <c r="CI883" s="81">
        <v>4</v>
      </c>
      <c r="CJ883" s="81" t="s">
        <v>436</v>
      </c>
      <c r="CK883" s="81" t="s">
        <v>722</v>
      </c>
      <c r="CL883" s="81">
        <v>1543</v>
      </c>
      <c r="CN883" s="81" t="s">
        <v>954</v>
      </c>
      <c r="CO883" s="81" t="s">
        <v>955</v>
      </c>
      <c r="CP883" s="81">
        <v>4</v>
      </c>
      <c r="CQ883" s="81" t="s">
        <v>436</v>
      </c>
      <c r="CR883" s="81" t="s">
        <v>1134</v>
      </c>
      <c r="CS883" s="81">
        <v>1102</v>
      </c>
      <c r="CU883" s="136" t="s">
        <v>820</v>
      </c>
      <c r="CV883" s="136" t="s">
        <v>821</v>
      </c>
      <c r="CW883" s="137">
        <v>4</v>
      </c>
      <c r="CX883" s="136" t="s">
        <v>529</v>
      </c>
      <c r="CY883" s="136" t="s">
        <v>1162</v>
      </c>
      <c r="CZ883" s="138">
        <v>1054</v>
      </c>
      <c r="DB883" s="136" t="s">
        <v>2260</v>
      </c>
      <c r="DC883" s="136" t="s">
        <v>2304</v>
      </c>
      <c r="DD883" s="137">
        <v>4</v>
      </c>
      <c r="DE883" s="136" t="s">
        <v>529</v>
      </c>
      <c r="DF883" s="136" t="s">
        <v>1157</v>
      </c>
      <c r="DG883" s="144">
        <v>1399</v>
      </c>
      <c r="DI883" s="136" t="s">
        <v>733</v>
      </c>
      <c r="DJ883" s="136" t="s">
        <v>734</v>
      </c>
      <c r="DK883" s="137">
        <v>20</v>
      </c>
      <c r="DL883" s="136" t="s">
        <v>436</v>
      </c>
      <c r="DM883" s="136" t="s">
        <v>2406</v>
      </c>
      <c r="DN883" s="144">
        <v>1529</v>
      </c>
    </row>
    <row r="884" spans="1:118" x14ac:dyDescent="0.25">
      <c r="A884" s="81" t="s">
        <v>860</v>
      </c>
      <c r="B884" s="81" t="s">
        <v>861</v>
      </c>
      <c r="C884" s="81">
        <v>6</v>
      </c>
      <c r="D884" s="81" t="s">
        <v>437</v>
      </c>
      <c r="E884" s="81" t="s">
        <v>1820</v>
      </c>
      <c r="F884" s="81">
        <v>1097</v>
      </c>
      <c r="H884" s="81" t="s">
        <v>973</v>
      </c>
      <c r="I884" s="81" t="s">
        <v>974</v>
      </c>
      <c r="J884" s="81">
        <v>24</v>
      </c>
      <c r="K884" s="81" t="s">
        <v>436</v>
      </c>
      <c r="L884" s="81" t="s">
        <v>1747</v>
      </c>
      <c r="M884" s="81">
        <v>1446</v>
      </c>
      <c r="O884" s="81" t="s">
        <v>1054</v>
      </c>
      <c r="P884" s="81" t="s">
        <v>1055</v>
      </c>
      <c r="Q884" s="81">
        <v>30</v>
      </c>
      <c r="R884" s="81" t="s">
        <v>1173</v>
      </c>
      <c r="S884" s="81" t="s">
        <v>1174</v>
      </c>
      <c r="T884" s="81">
        <v>0</v>
      </c>
      <c r="V884" s="81" t="s">
        <v>862</v>
      </c>
      <c r="W884" s="81" t="s">
        <v>863</v>
      </c>
      <c r="X884" s="81">
        <v>4</v>
      </c>
      <c r="Y884" s="81" t="s">
        <v>436</v>
      </c>
      <c r="Z884" s="81" t="s">
        <v>1752</v>
      </c>
      <c r="AA884" s="81">
        <v>1076</v>
      </c>
      <c r="AC884" s="81" t="s">
        <v>745</v>
      </c>
      <c r="AD884" s="81" t="s">
        <v>746</v>
      </c>
      <c r="AE884" s="81">
        <v>12</v>
      </c>
      <c r="AF884" s="81" t="s">
        <v>436</v>
      </c>
      <c r="AG884" s="81" t="s">
        <v>551</v>
      </c>
      <c r="AH884" s="81">
        <v>1518</v>
      </c>
      <c r="AJ884" s="81" t="s">
        <v>772</v>
      </c>
      <c r="AK884" s="81" t="s">
        <v>773</v>
      </c>
      <c r="AL884" s="81">
        <v>4</v>
      </c>
      <c r="AM884" s="81" t="s">
        <v>436</v>
      </c>
      <c r="AN884" s="81" t="s">
        <v>1159</v>
      </c>
      <c r="AO884" s="81">
        <v>1513</v>
      </c>
      <c r="AQ884" s="81" t="s">
        <v>745</v>
      </c>
      <c r="AR884" s="81" t="s">
        <v>746</v>
      </c>
      <c r="AS884" s="81">
        <v>24</v>
      </c>
      <c r="AT884" s="81" t="s">
        <v>529</v>
      </c>
      <c r="AU884" s="81" t="s">
        <v>1175</v>
      </c>
      <c r="AV884" s="81">
        <v>1027</v>
      </c>
      <c r="AX884" s="81" t="s">
        <v>810</v>
      </c>
      <c r="AY884" s="81" t="s">
        <v>811</v>
      </c>
      <c r="AZ884" s="81">
        <v>48</v>
      </c>
      <c r="BA884" s="81" t="s">
        <v>436</v>
      </c>
      <c r="BB884" s="81" t="s">
        <v>1195</v>
      </c>
      <c r="BC884" s="81">
        <v>1237</v>
      </c>
      <c r="BE884" s="81" t="s">
        <v>1054</v>
      </c>
      <c r="BF884" s="81" t="s">
        <v>1055</v>
      </c>
      <c r="BG884" s="81">
        <v>1</v>
      </c>
      <c r="BH884" s="81" t="s">
        <v>436</v>
      </c>
      <c r="BI884" s="81" t="s">
        <v>1091</v>
      </c>
      <c r="BJ884" s="81">
        <v>1332</v>
      </c>
      <c r="BL884" s="81" t="s">
        <v>852</v>
      </c>
      <c r="BM884" s="81" t="s">
        <v>853</v>
      </c>
      <c r="BN884" s="81">
        <v>12</v>
      </c>
      <c r="BO884" s="81" t="s">
        <v>436</v>
      </c>
      <c r="BP884" s="81" t="s">
        <v>1138</v>
      </c>
      <c r="BQ884" s="81">
        <v>1060</v>
      </c>
      <c r="BS884" s="81" t="s">
        <v>852</v>
      </c>
      <c r="BT884" s="81" t="s">
        <v>853</v>
      </c>
      <c r="BU884" s="81">
        <v>24</v>
      </c>
      <c r="BV884" s="81" t="s">
        <v>437</v>
      </c>
      <c r="BW884" s="81" t="s">
        <v>1186</v>
      </c>
      <c r="BX884" s="81">
        <v>1043</v>
      </c>
      <c r="BZ884" s="81" t="s">
        <v>864</v>
      </c>
      <c r="CA884" s="81" t="s">
        <v>865</v>
      </c>
      <c r="CB884" s="81">
        <v>4</v>
      </c>
      <c r="CC884" s="81" t="s">
        <v>436</v>
      </c>
      <c r="CD884" s="81" t="s">
        <v>1124</v>
      </c>
      <c r="CE884" s="81">
        <v>1013</v>
      </c>
      <c r="CG884" s="81" t="s">
        <v>875</v>
      </c>
      <c r="CH884" s="81" t="s">
        <v>876</v>
      </c>
      <c r="CI884" s="81">
        <v>4</v>
      </c>
      <c r="CJ884" s="81" t="s">
        <v>436</v>
      </c>
      <c r="CK884" s="81" t="s">
        <v>722</v>
      </c>
      <c r="CL884" s="81">
        <v>1543</v>
      </c>
      <c r="CN884" s="81" t="s">
        <v>954</v>
      </c>
      <c r="CO884" s="81" t="s">
        <v>955</v>
      </c>
      <c r="CP884" s="81">
        <v>4</v>
      </c>
      <c r="CQ884" s="81" t="s">
        <v>529</v>
      </c>
      <c r="CR884" s="81" t="s">
        <v>1126</v>
      </c>
      <c r="CS884" s="81">
        <v>1093</v>
      </c>
      <c r="CU884" s="136" t="s">
        <v>930</v>
      </c>
      <c r="CV884" s="136" t="s">
        <v>931</v>
      </c>
      <c r="CW884" s="137">
        <v>10</v>
      </c>
      <c r="CX884" s="136" t="s">
        <v>436</v>
      </c>
      <c r="CY884" s="136" t="s">
        <v>2123</v>
      </c>
      <c r="CZ884" s="138">
        <v>1569</v>
      </c>
      <c r="DB884" s="136" t="s">
        <v>2260</v>
      </c>
      <c r="DC884" s="136" t="s">
        <v>2304</v>
      </c>
      <c r="DD884" s="137">
        <v>4</v>
      </c>
      <c r="DE884" s="136" t="s">
        <v>436</v>
      </c>
      <c r="DF884" s="136" t="s">
        <v>1715</v>
      </c>
      <c r="DG884" s="144">
        <v>1137</v>
      </c>
      <c r="DI884" s="136" t="s">
        <v>733</v>
      </c>
      <c r="DJ884" s="136" t="s">
        <v>734</v>
      </c>
      <c r="DK884" s="137">
        <v>2</v>
      </c>
      <c r="DL884" s="136" t="s">
        <v>436</v>
      </c>
      <c r="DM884" s="136" t="s">
        <v>1827</v>
      </c>
      <c r="DN884" s="144">
        <v>1244</v>
      </c>
    </row>
    <row r="885" spans="1:118" x14ac:dyDescent="0.25">
      <c r="A885" s="81" t="s">
        <v>737</v>
      </c>
      <c r="B885" s="81" t="s">
        <v>738</v>
      </c>
      <c r="C885" s="81">
        <v>4</v>
      </c>
      <c r="D885" s="81" t="s">
        <v>437</v>
      </c>
      <c r="E885" s="81" t="s">
        <v>1820</v>
      </c>
      <c r="F885" s="81">
        <v>1097</v>
      </c>
      <c r="H885" s="81" t="s">
        <v>804</v>
      </c>
      <c r="I885" s="81" t="s">
        <v>805</v>
      </c>
      <c r="J885" s="81">
        <v>36</v>
      </c>
      <c r="K885" s="81" t="s">
        <v>436</v>
      </c>
      <c r="L885" s="81" t="s">
        <v>1747</v>
      </c>
      <c r="M885" s="81">
        <v>1446</v>
      </c>
      <c r="O885" s="81" t="s">
        <v>826</v>
      </c>
      <c r="P885" s="81" t="s">
        <v>827</v>
      </c>
      <c r="Q885" s="81">
        <v>160</v>
      </c>
      <c r="R885" s="81" t="s">
        <v>1173</v>
      </c>
      <c r="S885" s="81" t="s">
        <v>1174</v>
      </c>
      <c r="T885" s="81">
        <v>0</v>
      </c>
      <c r="V885" s="81" t="s">
        <v>880</v>
      </c>
      <c r="W885" s="81" t="s">
        <v>881</v>
      </c>
      <c r="X885" s="81">
        <v>4</v>
      </c>
      <c r="Y885" s="81" t="s">
        <v>436</v>
      </c>
      <c r="Z885" s="81" t="s">
        <v>1752</v>
      </c>
      <c r="AA885" s="81">
        <v>1076</v>
      </c>
      <c r="AC885" s="81" t="s">
        <v>745</v>
      </c>
      <c r="AD885" s="81" t="s">
        <v>746</v>
      </c>
      <c r="AE885" s="81">
        <v>12</v>
      </c>
      <c r="AF885" s="81" t="s">
        <v>436</v>
      </c>
      <c r="AG885" s="81" t="s">
        <v>1134</v>
      </c>
      <c r="AH885" s="81">
        <v>1102</v>
      </c>
      <c r="AJ885" s="81" t="s">
        <v>737</v>
      </c>
      <c r="AK885" s="81" t="s">
        <v>738</v>
      </c>
      <c r="AL885" s="81">
        <v>2</v>
      </c>
      <c r="AM885" s="81" t="s">
        <v>436</v>
      </c>
      <c r="AN885" s="81" t="s">
        <v>1159</v>
      </c>
      <c r="AO885" s="81">
        <v>1513</v>
      </c>
      <c r="AQ885" s="81" t="s">
        <v>737</v>
      </c>
      <c r="AR885" s="81" t="s">
        <v>738</v>
      </c>
      <c r="AS885" s="81">
        <v>2</v>
      </c>
      <c r="AT885" s="81" t="s">
        <v>529</v>
      </c>
      <c r="AU885" s="81" t="s">
        <v>1135</v>
      </c>
      <c r="AV885" s="81">
        <v>1412</v>
      </c>
      <c r="AX885" s="81" t="s">
        <v>810</v>
      </c>
      <c r="AY885" s="81" t="s">
        <v>811</v>
      </c>
      <c r="AZ885" s="81">
        <v>6</v>
      </c>
      <c r="BA885" s="81" t="s">
        <v>529</v>
      </c>
      <c r="BB885" s="81" t="s">
        <v>1168</v>
      </c>
      <c r="BC885" s="81">
        <v>1001</v>
      </c>
      <c r="BE885" s="81" t="s">
        <v>2141</v>
      </c>
      <c r="BF885" s="81" t="s">
        <v>2148</v>
      </c>
      <c r="BG885" s="81">
        <v>153</v>
      </c>
      <c r="BH885" s="81" t="s">
        <v>2152</v>
      </c>
      <c r="BI885" s="81" t="s">
        <v>2062</v>
      </c>
      <c r="BJ885" s="81">
        <v>1237</v>
      </c>
      <c r="BL885" s="81" t="s">
        <v>2230</v>
      </c>
      <c r="BM885" s="81" t="s">
        <v>866</v>
      </c>
      <c r="BN885" s="81">
        <v>6</v>
      </c>
      <c r="BO885" s="81" t="s">
        <v>437</v>
      </c>
      <c r="BP885" s="81" t="s">
        <v>1191</v>
      </c>
      <c r="BQ885" s="81">
        <v>1029</v>
      </c>
      <c r="BS885" s="81" t="s">
        <v>946</v>
      </c>
      <c r="BT885" s="81" t="s">
        <v>947</v>
      </c>
      <c r="BU885" s="81">
        <v>12</v>
      </c>
      <c r="BV885" s="81" t="s">
        <v>437</v>
      </c>
      <c r="BW885" s="81" t="s">
        <v>1186</v>
      </c>
      <c r="BX885" s="81">
        <v>1043</v>
      </c>
      <c r="BZ885" s="81" t="s">
        <v>737</v>
      </c>
      <c r="CA885" s="81" t="s">
        <v>738</v>
      </c>
      <c r="CB885" s="81">
        <v>8</v>
      </c>
      <c r="CC885" s="81" t="s">
        <v>436</v>
      </c>
      <c r="CD885" s="81" t="s">
        <v>1124</v>
      </c>
      <c r="CE885" s="81">
        <v>1013</v>
      </c>
      <c r="CG885" s="81" t="s">
        <v>2269</v>
      </c>
      <c r="CH885" s="81" t="s">
        <v>767</v>
      </c>
      <c r="CI885" s="81">
        <v>4</v>
      </c>
      <c r="CJ885" s="81" t="s">
        <v>436</v>
      </c>
      <c r="CK885" s="81" t="s">
        <v>722</v>
      </c>
      <c r="CL885" s="81">
        <v>1543</v>
      </c>
      <c r="CN885" s="81" t="s">
        <v>816</v>
      </c>
      <c r="CO885" s="81" t="s">
        <v>817</v>
      </c>
      <c r="CP885" s="81">
        <v>6</v>
      </c>
      <c r="CQ885" s="81" t="s">
        <v>436</v>
      </c>
      <c r="CR885" s="81" t="s">
        <v>2056</v>
      </c>
      <c r="CS885" s="81">
        <v>1192</v>
      </c>
      <c r="CU885" s="136" t="s">
        <v>1043</v>
      </c>
      <c r="CV885" s="136" t="s">
        <v>825</v>
      </c>
      <c r="CW885" s="137">
        <v>12</v>
      </c>
      <c r="CX885" s="136" t="s">
        <v>436</v>
      </c>
      <c r="CY885" s="136" t="s">
        <v>2123</v>
      </c>
      <c r="CZ885" s="138">
        <v>1569</v>
      </c>
      <c r="DB885" s="136" t="s">
        <v>2260</v>
      </c>
      <c r="DC885" s="136" t="s">
        <v>2304</v>
      </c>
      <c r="DD885" s="137">
        <v>4</v>
      </c>
      <c r="DE885" s="136" t="s">
        <v>436</v>
      </c>
      <c r="DF885" s="136" t="s">
        <v>2220</v>
      </c>
      <c r="DG885" s="144">
        <v>1570</v>
      </c>
      <c r="DI885" s="136" t="s">
        <v>733</v>
      </c>
      <c r="DJ885" s="136" t="s">
        <v>734</v>
      </c>
      <c r="DK885" s="137">
        <v>4</v>
      </c>
      <c r="DL885" s="136" t="s">
        <v>436</v>
      </c>
      <c r="DM885" s="136" t="s">
        <v>1110</v>
      </c>
      <c r="DN885" s="144">
        <v>1253</v>
      </c>
    </row>
    <row r="886" spans="1:118" x14ac:dyDescent="0.25">
      <c r="A886" s="81" t="s">
        <v>729</v>
      </c>
      <c r="B886" s="81" t="s">
        <v>730</v>
      </c>
      <c r="C886" s="81">
        <v>8</v>
      </c>
      <c r="D886" s="81" t="s">
        <v>437</v>
      </c>
      <c r="E886" s="81" t="s">
        <v>1820</v>
      </c>
      <c r="F886" s="81">
        <v>1097</v>
      </c>
      <c r="H886" s="81" t="s">
        <v>727</v>
      </c>
      <c r="I886" s="81" t="s">
        <v>728</v>
      </c>
      <c r="J886" s="81">
        <v>6</v>
      </c>
      <c r="K886" s="81" t="s">
        <v>436</v>
      </c>
      <c r="L886" s="81" t="s">
        <v>1747</v>
      </c>
      <c r="M886" s="81">
        <v>1446</v>
      </c>
      <c r="O886" s="81" t="s">
        <v>739</v>
      </c>
      <c r="P886" s="81" t="s">
        <v>740</v>
      </c>
      <c r="Q886" s="81">
        <v>50</v>
      </c>
      <c r="R886" s="81" t="s">
        <v>1173</v>
      </c>
      <c r="S886" s="81" t="s">
        <v>1174</v>
      </c>
      <c r="T886" s="81">
        <v>0</v>
      </c>
      <c r="V886" s="81" t="s">
        <v>729</v>
      </c>
      <c r="W886" s="81" t="s">
        <v>730</v>
      </c>
      <c r="X886" s="81">
        <v>2</v>
      </c>
      <c r="Y886" s="81" t="s">
        <v>436</v>
      </c>
      <c r="Z886" s="81" t="s">
        <v>1752</v>
      </c>
      <c r="AA886" s="81">
        <v>1076</v>
      </c>
      <c r="AC886" s="81" t="s">
        <v>883</v>
      </c>
      <c r="AD886" s="81" t="s">
        <v>884</v>
      </c>
      <c r="AE886" s="81">
        <v>2</v>
      </c>
      <c r="AF886" s="81" t="s">
        <v>437</v>
      </c>
      <c r="AG886" s="81" t="s">
        <v>1187</v>
      </c>
      <c r="AH886" s="81">
        <v>1003</v>
      </c>
      <c r="AJ886" s="81" t="s">
        <v>727</v>
      </c>
      <c r="AK886" s="81" t="s">
        <v>728</v>
      </c>
      <c r="AL886" s="81">
        <v>2</v>
      </c>
      <c r="AM886" s="81" t="s">
        <v>436</v>
      </c>
      <c r="AN886" s="81" t="s">
        <v>1159</v>
      </c>
      <c r="AO886" s="81">
        <v>1513</v>
      </c>
      <c r="AQ886" s="81" t="s">
        <v>733</v>
      </c>
      <c r="AR886" s="81" t="s">
        <v>734</v>
      </c>
      <c r="AS886" s="81">
        <v>2</v>
      </c>
      <c r="AT886" s="81" t="s">
        <v>529</v>
      </c>
      <c r="AU886" s="81" t="s">
        <v>1135</v>
      </c>
      <c r="AV886" s="81">
        <v>1412</v>
      </c>
      <c r="AX886" s="81" t="s">
        <v>810</v>
      </c>
      <c r="AY886" s="81" t="s">
        <v>811</v>
      </c>
      <c r="AZ886" s="81">
        <v>6</v>
      </c>
      <c r="BA886" s="81" t="s">
        <v>436</v>
      </c>
      <c r="BB886" s="81" t="s">
        <v>1715</v>
      </c>
      <c r="BC886" s="81">
        <v>1137</v>
      </c>
      <c r="BE886" s="81" t="s">
        <v>2142</v>
      </c>
      <c r="BF886" s="81" t="s">
        <v>2149</v>
      </c>
      <c r="BG886" s="81">
        <v>20</v>
      </c>
      <c r="BH886" s="81" t="s">
        <v>2152</v>
      </c>
      <c r="BI886" s="81" t="s">
        <v>2062</v>
      </c>
      <c r="BJ886" s="81">
        <v>1237</v>
      </c>
      <c r="BL886" s="81" t="s">
        <v>852</v>
      </c>
      <c r="BM886" s="81" t="s">
        <v>853</v>
      </c>
      <c r="BN886" s="81">
        <v>24</v>
      </c>
      <c r="BO886" s="81" t="s">
        <v>437</v>
      </c>
      <c r="BP886" s="81" t="s">
        <v>1191</v>
      </c>
      <c r="BQ886" s="81">
        <v>1029</v>
      </c>
      <c r="BS886" s="81" t="s">
        <v>895</v>
      </c>
      <c r="BT886" s="81" t="s">
        <v>896</v>
      </c>
      <c r="BU886" s="81">
        <v>24</v>
      </c>
      <c r="BV886" s="81" t="s">
        <v>437</v>
      </c>
      <c r="BW886" s="81" t="s">
        <v>1186</v>
      </c>
      <c r="BX886" s="81">
        <v>1043</v>
      </c>
      <c r="BZ886" s="81" t="s">
        <v>729</v>
      </c>
      <c r="CA886" s="81" t="s">
        <v>730</v>
      </c>
      <c r="CB886" s="81">
        <v>4</v>
      </c>
      <c r="CC886" s="81" t="s">
        <v>436</v>
      </c>
      <c r="CD886" s="81" t="s">
        <v>1124</v>
      </c>
      <c r="CE886" s="81">
        <v>1013</v>
      </c>
      <c r="CG886" s="81" t="s">
        <v>852</v>
      </c>
      <c r="CH886" s="81" t="s">
        <v>853</v>
      </c>
      <c r="CI886" s="81">
        <v>12</v>
      </c>
      <c r="CJ886" s="81" t="s">
        <v>436</v>
      </c>
      <c r="CK886" s="81" t="s">
        <v>722</v>
      </c>
      <c r="CL886" s="81">
        <v>1543</v>
      </c>
      <c r="CN886" s="81" t="s">
        <v>2323</v>
      </c>
      <c r="CO886" s="81" t="s">
        <v>851</v>
      </c>
      <c r="CP886" s="81">
        <v>4</v>
      </c>
      <c r="CQ886" s="81" t="s">
        <v>436</v>
      </c>
      <c r="CR886" s="81" t="s">
        <v>2056</v>
      </c>
      <c r="CS886" s="81">
        <v>1192</v>
      </c>
      <c r="CU886" s="136" t="s">
        <v>2385</v>
      </c>
      <c r="CV886" s="136" t="s">
        <v>1663</v>
      </c>
      <c r="CW886" s="137">
        <v>10</v>
      </c>
      <c r="CX886" s="136" t="s">
        <v>436</v>
      </c>
      <c r="CY886" s="136" t="s">
        <v>1122</v>
      </c>
      <c r="CZ886" s="138">
        <v>1213</v>
      </c>
      <c r="DB886" s="136" t="s">
        <v>2260</v>
      </c>
      <c r="DC886" s="136" t="s">
        <v>2304</v>
      </c>
      <c r="DD886" s="137">
        <v>4</v>
      </c>
      <c r="DE886" s="136" t="s">
        <v>436</v>
      </c>
      <c r="DF886" s="136" t="s">
        <v>552</v>
      </c>
      <c r="DG886" s="144">
        <v>1116</v>
      </c>
      <c r="DI886" s="136" t="s">
        <v>733</v>
      </c>
      <c r="DJ886" s="136" t="s">
        <v>734</v>
      </c>
      <c r="DK886" s="137">
        <v>20</v>
      </c>
      <c r="DL886" s="136" t="s">
        <v>529</v>
      </c>
      <c r="DM886" s="136" t="s">
        <v>2176</v>
      </c>
      <c r="DN886" s="144">
        <v>1555</v>
      </c>
    </row>
    <row r="887" spans="1:118" x14ac:dyDescent="0.25">
      <c r="A887" s="81" t="s">
        <v>804</v>
      </c>
      <c r="B887" s="81" t="s">
        <v>805</v>
      </c>
      <c r="C887" s="81">
        <v>12</v>
      </c>
      <c r="D887" s="81" t="s">
        <v>437</v>
      </c>
      <c r="E887" s="81" t="s">
        <v>1820</v>
      </c>
      <c r="F887" s="81">
        <v>1097</v>
      </c>
      <c r="H887" s="81" t="s">
        <v>1015</v>
      </c>
      <c r="I887" s="81" t="s">
        <v>1016</v>
      </c>
      <c r="J887" s="81">
        <v>6</v>
      </c>
      <c r="K887" s="81" t="s">
        <v>437</v>
      </c>
      <c r="L887" s="81" t="s">
        <v>1917</v>
      </c>
      <c r="M887" s="81">
        <v>1259</v>
      </c>
      <c r="O887" s="81" t="s">
        <v>828</v>
      </c>
      <c r="P887" s="81" t="s">
        <v>829</v>
      </c>
      <c r="Q887" s="81">
        <v>8</v>
      </c>
      <c r="R887" s="81" t="s">
        <v>1173</v>
      </c>
      <c r="S887" s="81" t="s">
        <v>1174</v>
      </c>
      <c r="T887" s="81">
        <v>0</v>
      </c>
      <c r="V887" s="81" t="s">
        <v>828</v>
      </c>
      <c r="W887" s="81" t="s">
        <v>829</v>
      </c>
      <c r="X887" s="81">
        <v>2</v>
      </c>
      <c r="Y887" s="81" t="s">
        <v>436</v>
      </c>
      <c r="Z887" s="81" t="s">
        <v>1752</v>
      </c>
      <c r="AA887" s="81">
        <v>1076</v>
      </c>
      <c r="AC887" s="81" t="s">
        <v>745</v>
      </c>
      <c r="AD887" s="81" t="s">
        <v>746</v>
      </c>
      <c r="AE887" s="81">
        <v>12</v>
      </c>
      <c r="AF887" s="81" t="s">
        <v>436</v>
      </c>
      <c r="AG887" s="81" t="s">
        <v>1109</v>
      </c>
      <c r="AH887" s="81">
        <v>1311</v>
      </c>
      <c r="AJ887" s="81" t="s">
        <v>828</v>
      </c>
      <c r="AK887" s="81" t="s">
        <v>829</v>
      </c>
      <c r="AL887" s="81">
        <v>1</v>
      </c>
      <c r="AM887" s="81" t="s">
        <v>436</v>
      </c>
      <c r="AN887" s="81" t="s">
        <v>1159</v>
      </c>
      <c r="AO887" s="81">
        <v>1513</v>
      </c>
      <c r="AQ887" s="81" t="s">
        <v>729</v>
      </c>
      <c r="AR887" s="81" t="s">
        <v>730</v>
      </c>
      <c r="AS887" s="81">
        <v>2</v>
      </c>
      <c r="AT887" s="81" t="s">
        <v>529</v>
      </c>
      <c r="AU887" s="81" t="s">
        <v>1135</v>
      </c>
      <c r="AV887" s="81">
        <v>1412</v>
      </c>
      <c r="AX887" s="81" t="s">
        <v>810</v>
      </c>
      <c r="AY887" s="81" t="s">
        <v>811</v>
      </c>
      <c r="AZ887" s="81">
        <v>6</v>
      </c>
      <c r="BA887" s="81" t="s">
        <v>436</v>
      </c>
      <c r="BB887" s="81" t="s">
        <v>1762</v>
      </c>
      <c r="BC887" s="81">
        <v>1475</v>
      </c>
      <c r="BE887" s="81" t="s">
        <v>1041</v>
      </c>
      <c r="BF887" s="81" t="s">
        <v>1042</v>
      </c>
      <c r="BG887" s="81">
        <v>12</v>
      </c>
      <c r="BH887" s="81" t="s">
        <v>529</v>
      </c>
      <c r="BI887" s="81" t="s">
        <v>1100</v>
      </c>
      <c r="BJ887" s="81">
        <v>1027</v>
      </c>
      <c r="BL887" s="81" t="s">
        <v>745</v>
      </c>
      <c r="BM887" s="81" t="s">
        <v>746</v>
      </c>
      <c r="BN887" s="81">
        <v>12</v>
      </c>
      <c r="BO887" s="81" t="s">
        <v>437</v>
      </c>
      <c r="BP887" s="81" t="s">
        <v>1191</v>
      </c>
      <c r="BQ887" s="81">
        <v>1029</v>
      </c>
      <c r="BS887" s="81" t="s">
        <v>908</v>
      </c>
      <c r="BT887" s="81" t="s">
        <v>909</v>
      </c>
      <c r="BU887" s="81">
        <v>12</v>
      </c>
      <c r="BV887" s="81" t="s">
        <v>437</v>
      </c>
      <c r="BW887" s="81" t="s">
        <v>1186</v>
      </c>
      <c r="BX887" s="81">
        <v>1043</v>
      </c>
      <c r="BZ887" s="81" t="s">
        <v>729</v>
      </c>
      <c r="CA887" s="81" t="s">
        <v>730</v>
      </c>
      <c r="CB887" s="81">
        <v>20</v>
      </c>
      <c r="CC887" s="81" t="s">
        <v>436</v>
      </c>
      <c r="CD887" s="81" t="s">
        <v>717</v>
      </c>
      <c r="CE887" s="81">
        <v>1538</v>
      </c>
      <c r="CG887" s="81" t="s">
        <v>745</v>
      </c>
      <c r="CH887" s="81" t="s">
        <v>746</v>
      </c>
      <c r="CI887" s="81">
        <v>24</v>
      </c>
      <c r="CJ887" s="81" t="s">
        <v>436</v>
      </c>
      <c r="CK887" s="81" t="s">
        <v>722</v>
      </c>
      <c r="CL887" s="81">
        <v>1543</v>
      </c>
      <c r="CN887" s="81" t="s">
        <v>867</v>
      </c>
      <c r="CO887" s="81" t="s">
        <v>868</v>
      </c>
      <c r="CP887" s="81">
        <v>4</v>
      </c>
      <c r="CQ887" s="81" t="s">
        <v>529</v>
      </c>
      <c r="CR887" s="81" t="s">
        <v>1126</v>
      </c>
      <c r="CS887" s="81">
        <v>1093</v>
      </c>
      <c r="CU887" s="136" t="s">
        <v>836</v>
      </c>
      <c r="CV887" s="136" t="s">
        <v>837</v>
      </c>
      <c r="CW887" s="137">
        <v>2</v>
      </c>
      <c r="CX887" s="136" t="s">
        <v>436</v>
      </c>
      <c r="CY887" s="136" t="s">
        <v>1148</v>
      </c>
      <c r="CZ887" s="138">
        <v>1091</v>
      </c>
      <c r="DB887" s="136" t="s">
        <v>2260</v>
      </c>
      <c r="DC887" s="136" t="s">
        <v>2304</v>
      </c>
      <c r="DD887" s="137">
        <v>10</v>
      </c>
      <c r="DE887" s="136" t="s">
        <v>529</v>
      </c>
      <c r="DF887" s="136" t="s">
        <v>2314</v>
      </c>
      <c r="DG887" s="144">
        <v>1031</v>
      </c>
      <c r="DI887" s="136" t="s">
        <v>733</v>
      </c>
      <c r="DJ887" s="136" t="s">
        <v>734</v>
      </c>
      <c r="DK887" s="137">
        <v>4</v>
      </c>
      <c r="DL887" s="136" t="s">
        <v>436</v>
      </c>
      <c r="DM887" s="136" t="s">
        <v>1189</v>
      </c>
      <c r="DN887" s="144">
        <v>1262</v>
      </c>
    </row>
    <row r="888" spans="1:118" x14ac:dyDescent="0.25">
      <c r="A888" s="81" t="s">
        <v>747</v>
      </c>
      <c r="B888" s="81" t="s">
        <v>748</v>
      </c>
      <c r="C888" s="81">
        <v>12</v>
      </c>
      <c r="D888" s="81" t="s">
        <v>437</v>
      </c>
      <c r="E888" s="81" t="s">
        <v>1820</v>
      </c>
      <c r="F888" s="81">
        <v>1097</v>
      </c>
      <c r="H888" s="81" t="s">
        <v>2263</v>
      </c>
      <c r="I888" s="81" t="s">
        <v>877</v>
      </c>
      <c r="J888" s="81">
        <v>6</v>
      </c>
      <c r="K888" s="81" t="s">
        <v>437</v>
      </c>
      <c r="L888" s="81" t="s">
        <v>1917</v>
      </c>
      <c r="M888" s="81">
        <v>1259</v>
      </c>
      <c r="O888" s="81" t="s">
        <v>727</v>
      </c>
      <c r="P888" s="81" t="s">
        <v>728</v>
      </c>
      <c r="Q888" s="81">
        <v>38</v>
      </c>
      <c r="R888" s="81" t="s">
        <v>1173</v>
      </c>
      <c r="S888" s="81" t="s">
        <v>1174</v>
      </c>
      <c r="T888" s="81">
        <v>0</v>
      </c>
      <c r="V888" s="81" t="s">
        <v>2230</v>
      </c>
      <c r="W888" s="81" t="s">
        <v>866</v>
      </c>
      <c r="X888" s="81">
        <v>6</v>
      </c>
      <c r="Y888" s="81" t="s">
        <v>437</v>
      </c>
      <c r="Z888" s="81" t="s">
        <v>1184</v>
      </c>
      <c r="AA888" s="81">
        <v>1078</v>
      </c>
      <c r="AC888" s="81" t="s">
        <v>745</v>
      </c>
      <c r="AD888" s="81" t="s">
        <v>746</v>
      </c>
      <c r="AE888" s="81">
        <v>12</v>
      </c>
      <c r="AF888" s="81" t="s">
        <v>436</v>
      </c>
      <c r="AG888" s="81" t="s">
        <v>1136</v>
      </c>
      <c r="AH888" s="81">
        <v>1313</v>
      </c>
      <c r="AJ888" s="81" t="s">
        <v>887</v>
      </c>
      <c r="AK888" s="81" t="s">
        <v>888</v>
      </c>
      <c r="AL888" s="81">
        <v>2</v>
      </c>
      <c r="AM888" s="81" t="s">
        <v>529</v>
      </c>
      <c r="AN888" s="81" t="s">
        <v>560</v>
      </c>
      <c r="AO888" s="81">
        <v>1530</v>
      </c>
      <c r="AQ888" s="81" t="s">
        <v>832</v>
      </c>
      <c r="AR888" s="81" t="s">
        <v>833</v>
      </c>
      <c r="AS888" s="81">
        <v>4</v>
      </c>
      <c r="AT888" s="81" t="s">
        <v>437</v>
      </c>
      <c r="AU888" s="81" t="s">
        <v>1171</v>
      </c>
      <c r="AV888" s="81">
        <v>1351</v>
      </c>
      <c r="AX888" s="81" t="s">
        <v>810</v>
      </c>
      <c r="AY888" s="81" t="s">
        <v>811</v>
      </c>
      <c r="AZ888" s="81">
        <v>6</v>
      </c>
      <c r="BA888" s="81" t="s">
        <v>1768</v>
      </c>
      <c r="BB888" s="81" t="s">
        <v>1769</v>
      </c>
      <c r="BC888" s="81">
        <v>1416</v>
      </c>
      <c r="BE888" s="81" t="s">
        <v>973</v>
      </c>
      <c r="BF888" s="81" t="s">
        <v>974</v>
      </c>
      <c r="BG888" s="81">
        <v>24</v>
      </c>
      <c r="BH888" s="81" t="s">
        <v>529</v>
      </c>
      <c r="BI888" s="81" t="s">
        <v>1100</v>
      </c>
      <c r="BJ888" s="81">
        <v>1027</v>
      </c>
      <c r="BL888" s="81" t="s">
        <v>743</v>
      </c>
      <c r="BM888" s="81" t="s">
        <v>744</v>
      </c>
      <c r="BN888" s="81">
        <v>12</v>
      </c>
      <c r="BO888" s="81" t="s">
        <v>437</v>
      </c>
      <c r="BP888" s="81" t="s">
        <v>1191</v>
      </c>
      <c r="BQ888" s="81">
        <v>1029</v>
      </c>
      <c r="BS888" s="81" t="s">
        <v>940</v>
      </c>
      <c r="BT888" s="81" t="s">
        <v>941</v>
      </c>
      <c r="BU888" s="81">
        <v>24</v>
      </c>
      <c r="BV888" s="81" t="s">
        <v>436</v>
      </c>
      <c r="BW888" s="81" t="s">
        <v>1834</v>
      </c>
      <c r="BX888" s="81">
        <v>1163</v>
      </c>
      <c r="BZ888" s="81" t="s">
        <v>842</v>
      </c>
      <c r="CA888" s="81" t="s">
        <v>843</v>
      </c>
      <c r="CB888" s="81">
        <v>4</v>
      </c>
      <c r="CC888" s="81" t="s">
        <v>436</v>
      </c>
      <c r="CD888" s="81" t="s">
        <v>717</v>
      </c>
      <c r="CE888" s="81">
        <v>1538</v>
      </c>
      <c r="CG888" s="81" t="s">
        <v>737</v>
      </c>
      <c r="CH888" s="81" t="s">
        <v>738</v>
      </c>
      <c r="CI888" s="81">
        <v>4</v>
      </c>
      <c r="CJ888" s="81" t="s">
        <v>529</v>
      </c>
      <c r="CK888" s="81" t="s">
        <v>1756</v>
      </c>
      <c r="CL888" s="81">
        <v>1037</v>
      </c>
      <c r="CN888" s="81" t="s">
        <v>2268</v>
      </c>
      <c r="CO888" s="81" t="s">
        <v>1663</v>
      </c>
      <c r="CP888" s="81">
        <v>20</v>
      </c>
      <c r="CQ888" s="81" t="s">
        <v>436</v>
      </c>
      <c r="CR888" s="81" t="s">
        <v>2056</v>
      </c>
      <c r="CS888" s="81">
        <v>1192</v>
      </c>
      <c r="CU888" s="136" t="s">
        <v>772</v>
      </c>
      <c r="CV888" s="136" t="s">
        <v>773</v>
      </c>
      <c r="CW888" s="137">
        <v>2</v>
      </c>
      <c r="CX888" s="136" t="s">
        <v>529</v>
      </c>
      <c r="CY888" s="136" t="s">
        <v>1115</v>
      </c>
      <c r="CZ888" s="138">
        <v>1487</v>
      </c>
      <c r="DB888" s="136" t="s">
        <v>849</v>
      </c>
      <c r="DC888" s="136" t="s">
        <v>850</v>
      </c>
      <c r="DD888" s="137">
        <v>20</v>
      </c>
      <c r="DE888" s="136" t="s">
        <v>436</v>
      </c>
      <c r="DF888" s="136" t="s">
        <v>2406</v>
      </c>
      <c r="DG888" s="144">
        <v>1529</v>
      </c>
      <c r="DI888" s="136" t="s">
        <v>733</v>
      </c>
      <c r="DJ888" s="136" t="s">
        <v>734</v>
      </c>
      <c r="DK888" s="137">
        <v>8</v>
      </c>
      <c r="DL888" s="136" t="s">
        <v>529</v>
      </c>
      <c r="DM888" s="136" t="s">
        <v>1873</v>
      </c>
      <c r="DN888" s="144">
        <v>1126</v>
      </c>
    </row>
    <row r="889" spans="1:118" x14ac:dyDescent="0.25">
      <c r="A889" s="81" t="s">
        <v>932</v>
      </c>
      <c r="B889" s="81" t="s">
        <v>933</v>
      </c>
      <c r="C889" s="81">
        <v>4</v>
      </c>
      <c r="D889" s="81" t="s">
        <v>437</v>
      </c>
      <c r="E889" s="81" t="s">
        <v>1890</v>
      </c>
      <c r="F889" s="81">
        <v>1094</v>
      </c>
      <c r="H889" s="81" t="s">
        <v>878</v>
      </c>
      <c r="I889" s="81" t="s">
        <v>879</v>
      </c>
      <c r="J889" s="81">
        <v>6</v>
      </c>
      <c r="K889" s="81" t="s">
        <v>437</v>
      </c>
      <c r="L889" s="81" t="s">
        <v>1917</v>
      </c>
      <c r="M889" s="81">
        <v>1259</v>
      </c>
      <c r="O889" s="81" t="s">
        <v>737</v>
      </c>
      <c r="P889" s="81" t="s">
        <v>738</v>
      </c>
      <c r="Q889" s="81">
        <v>20</v>
      </c>
      <c r="R889" s="81" t="s">
        <v>1173</v>
      </c>
      <c r="S889" s="81" t="s">
        <v>1174</v>
      </c>
      <c r="T889" s="81">
        <v>0</v>
      </c>
      <c r="V889" s="81" t="s">
        <v>847</v>
      </c>
      <c r="W889" s="81" t="s">
        <v>848</v>
      </c>
      <c r="X889" s="81">
        <v>6</v>
      </c>
      <c r="Y889" s="81" t="s">
        <v>437</v>
      </c>
      <c r="Z889" s="81" t="s">
        <v>1184</v>
      </c>
      <c r="AA889" s="81">
        <v>1078</v>
      </c>
      <c r="AC889" s="81" t="s">
        <v>776</v>
      </c>
      <c r="AD889" s="81" t="s">
        <v>777</v>
      </c>
      <c r="AE889" s="81">
        <v>4</v>
      </c>
      <c r="AF889" s="81" t="s">
        <v>436</v>
      </c>
      <c r="AG889" s="81" t="s">
        <v>1188</v>
      </c>
      <c r="AH889" s="81">
        <v>1481</v>
      </c>
      <c r="AJ889" s="81" t="s">
        <v>902</v>
      </c>
      <c r="AK889" s="81" t="s">
        <v>903</v>
      </c>
      <c r="AL889" s="81">
        <v>4</v>
      </c>
      <c r="AM889" s="81" t="s">
        <v>529</v>
      </c>
      <c r="AN889" s="81" t="s">
        <v>560</v>
      </c>
      <c r="AO889" s="81">
        <v>1530</v>
      </c>
      <c r="AQ889" s="81" t="s">
        <v>745</v>
      </c>
      <c r="AR889" s="81" t="s">
        <v>746</v>
      </c>
      <c r="AS889" s="81">
        <v>12</v>
      </c>
      <c r="AT889" s="81" t="s">
        <v>437</v>
      </c>
      <c r="AU889" s="81" t="s">
        <v>1171</v>
      </c>
      <c r="AV889" s="81">
        <v>1351</v>
      </c>
      <c r="AX889" s="81" t="s">
        <v>810</v>
      </c>
      <c r="AY889" s="81" t="s">
        <v>811</v>
      </c>
      <c r="AZ889" s="81">
        <v>6</v>
      </c>
      <c r="BA889" s="81" t="s">
        <v>529</v>
      </c>
      <c r="BB889" s="81" t="s">
        <v>1774</v>
      </c>
      <c r="BC889" s="81">
        <v>1466</v>
      </c>
      <c r="BE889" s="81" t="s">
        <v>814</v>
      </c>
      <c r="BF889" s="81" t="s">
        <v>815</v>
      </c>
      <c r="BG889" s="81">
        <v>96</v>
      </c>
      <c r="BH889" s="81" t="s">
        <v>529</v>
      </c>
      <c r="BI889" s="81" t="s">
        <v>1100</v>
      </c>
      <c r="BJ889" s="81">
        <v>1027</v>
      </c>
      <c r="BL889" s="81" t="s">
        <v>860</v>
      </c>
      <c r="BM889" s="81" t="s">
        <v>861</v>
      </c>
      <c r="BN889" s="81">
        <v>2</v>
      </c>
      <c r="BO889" s="81" t="s">
        <v>436</v>
      </c>
      <c r="BP889" s="81" t="s">
        <v>1165</v>
      </c>
      <c r="BQ889" s="81">
        <v>1531</v>
      </c>
      <c r="BS889" s="81" t="s">
        <v>869</v>
      </c>
      <c r="BT889" s="81" t="s">
        <v>870</v>
      </c>
      <c r="BU889" s="81">
        <v>12</v>
      </c>
      <c r="BV889" s="81" t="s">
        <v>436</v>
      </c>
      <c r="BW889" s="81" t="s">
        <v>1834</v>
      </c>
      <c r="BX889" s="81">
        <v>1163</v>
      </c>
      <c r="BZ889" s="81" t="s">
        <v>755</v>
      </c>
      <c r="CA889" s="81" t="s">
        <v>756</v>
      </c>
      <c r="CB889" s="81">
        <v>24</v>
      </c>
      <c r="CC889" s="81" t="s">
        <v>437</v>
      </c>
      <c r="CD889" s="81" t="s">
        <v>1181</v>
      </c>
      <c r="CE889" s="81">
        <v>1044</v>
      </c>
      <c r="CG889" s="81" t="s">
        <v>2230</v>
      </c>
      <c r="CH889" s="81" t="s">
        <v>866</v>
      </c>
      <c r="CI889" s="81">
        <v>10</v>
      </c>
      <c r="CJ889" s="81" t="s">
        <v>529</v>
      </c>
      <c r="CK889" s="81" t="s">
        <v>1169</v>
      </c>
      <c r="CL889" s="81">
        <v>1440</v>
      </c>
      <c r="CN889" s="81" t="s">
        <v>727</v>
      </c>
      <c r="CO889" s="81" t="s">
        <v>728</v>
      </c>
      <c r="CP889" s="81">
        <v>2</v>
      </c>
      <c r="CQ889" s="81" t="s">
        <v>436</v>
      </c>
      <c r="CR889" s="81" t="s">
        <v>2056</v>
      </c>
      <c r="CS889" s="81">
        <v>1192</v>
      </c>
      <c r="CU889" s="136" t="s">
        <v>1060</v>
      </c>
      <c r="CV889" s="136" t="s">
        <v>1351</v>
      </c>
      <c r="CW889" s="137">
        <v>12</v>
      </c>
      <c r="CX889" s="136" t="s">
        <v>436</v>
      </c>
      <c r="CY889" s="136" t="s">
        <v>1189</v>
      </c>
      <c r="CZ889" s="138">
        <v>1262</v>
      </c>
      <c r="DB889" s="136" t="s">
        <v>849</v>
      </c>
      <c r="DC889" s="136" t="s">
        <v>850</v>
      </c>
      <c r="DD889" s="137">
        <v>8</v>
      </c>
      <c r="DE889" s="136" t="s">
        <v>529</v>
      </c>
      <c r="DF889" s="136" t="s">
        <v>1104</v>
      </c>
      <c r="DG889" s="144">
        <v>1037</v>
      </c>
      <c r="DI889" s="136" t="s">
        <v>733</v>
      </c>
      <c r="DJ889" s="136" t="s">
        <v>734</v>
      </c>
      <c r="DK889" s="137">
        <v>4</v>
      </c>
      <c r="DL889" s="136" t="s">
        <v>529</v>
      </c>
      <c r="DM889" s="136" t="s">
        <v>1112</v>
      </c>
      <c r="DN889" s="144">
        <v>1039</v>
      </c>
    </row>
    <row r="890" spans="1:118" x14ac:dyDescent="0.25">
      <c r="A890" s="81" t="s">
        <v>897</v>
      </c>
      <c r="B890" s="81" t="s">
        <v>898</v>
      </c>
      <c r="C890" s="81">
        <v>4</v>
      </c>
      <c r="D890" s="81" t="s">
        <v>437</v>
      </c>
      <c r="E890" s="81" t="s">
        <v>1890</v>
      </c>
      <c r="F890" s="81">
        <v>1094</v>
      </c>
      <c r="H890" s="81" t="s">
        <v>743</v>
      </c>
      <c r="I890" s="81" t="s">
        <v>744</v>
      </c>
      <c r="J890" s="81">
        <v>12</v>
      </c>
      <c r="K890" s="81" t="s">
        <v>437</v>
      </c>
      <c r="L890" s="81" t="s">
        <v>1917</v>
      </c>
      <c r="M890" s="81">
        <v>1259</v>
      </c>
      <c r="O890" s="81" t="s">
        <v>729</v>
      </c>
      <c r="P890" s="81" t="s">
        <v>730</v>
      </c>
      <c r="Q890" s="81">
        <v>66</v>
      </c>
      <c r="R890" s="81" t="s">
        <v>1173</v>
      </c>
      <c r="S890" s="81" t="s">
        <v>1174</v>
      </c>
      <c r="T890" s="81">
        <v>0</v>
      </c>
      <c r="V890" s="81" t="s">
        <v>2263</v>
      </c>
      <c r="W890" s="81" t="s">
        <v>877</v>
      </c>
      <c r="X890" s="81">
        <v>12</v>
      </c>
      <c r="Y890" s="81" t="s">
        <v>437</v>
      </c>
      <c r="Z890" s="81" t="s">
        <v>1184</v>
      </c>
      <c r="AA890" s="81">
        <v>1078</v>
      </c>
      <c r="AC890" s="81" t="s">
        <v>792</v>
      </c>
      <c r="AD890" s="81" t="s">
        <v>793</v>
      </c>
      <c r="AE890" s="81">
        <v>2</v>
      </c>
      <c r="AF890" s="81" t="s">
        <v>436</v>
      </c>
      <c r="AG890" s="81" t="s">
        <v>1140</v>
      </c>
      <c r="AH890" s="81">
        <v>1036</v>
      </c>
      <c r="AJ890" s="81" t="s">
        <v>768</v>
      </c>
      <c r="AK890" s="81" t="s">
        <v>769</v>
      </c>
      <c r="AL890" s="81">
        <v>4</v>
      </c>
      <c r="AM890" s="81" t="s">
        <v>529</v>
      </c>
      <c r="AN890" s="81" t="s">
        <v>560</v>
      </c>
      <c r="AO890" s="81">
        <v>1530</v>
      </c>
      <c r="AQ890" s="81" t="s">
        <v>836</v>
      </c>
      <c r="AR890" s="81" t="s">
        <v>837</v>
      </c>
      <c r="AS890" s="81">
        <v>4</v>
      </c>
      <c r="AT890" s="81" t="s">
        <v>437</v>
      </c>
      <c r="AU890" s="81" t="s">
        <v>1171</v>
      </c>
      <c r="AV890" s="81">
        <v>1351</v>
      </c>
      <c r="AX890" s="81" t="s">
        <v>810</v>
      </c>
      <c r="AY890" s="81" t="s">
        <v>811</v>
      </c>
      <c r="AZ890" s="81">
        <v>6</v>
      </c>
      <c r="BA890" s="81" t="s">
        <v>436</v>
      </c>
      <c r="BB890" s="81" t="s">
        <v>2318</v>
      </c>
      <c r="BC890" s="81">
        <v>1117</v>
      </c>
      <c r="BE890" s="81" t="s">
        <v>806</v>
      </c>
      <c r="BF890" s="81" t="s">
        <v>807</v>
      </c>
      <c r="BG890" s="81">
        <v>12</v>
      </c>
      <c r="BH890" s="81" t="s">
        <v>529</v>
      </c>
      <c r="BI890" s="81" t="s">
        <v>1100</v>
      </c>
      <c r="BJ890" s="81">
        <v>1027</v>
      </c>
      <c r="BL890" s="81" t="s">
        <v>862</v>
      </c>
      <c r="BM890" s="81" t="s">
        <v>863</v>
      </c>
      <c r="BN890" s="81">
        <v>2</v>
      </c>
      <c r="BO890" s="81" t="s">
        <v>436</v>
      </c>
      <c r="BP890" s="81" t="s">
        <v>1165</v>
      </c>
      <c r="BQ890" s="81">
        <v>1531</v>
      </c>
      <c r="BS890" s="81" t="s">
        <v>852</v>
      </c>
      <c r="BT890" s="81" t="s">
        <v>853</v>
      </c>
      <c r="BU890" s="81">
        <v>72</v>
      </c>
      <c r="BV890" s="81" t="s">
        <v>436</v>
      </c>
      <c r="BW890" s="81" t="s">
        <v>1834</v>
      </c>
      <c r="BX890" s="81">
        <v>1163</v>
      </c>
      <c r="BZ890" s="81" t="s">
        <v>940</v>
      </c>
      <c r="CA890" s="81" t="s">
        <v>941</v>
      </c>
      <c r="CB890" s="81">
        <v>12</v>
      </c>
      <c r="CC890" s="81" t="s">
        <v>437</v>
      </c>
      <c r="CD890" s="81" t="s">
        <v>1181</v>
      </c>
      <c r="CE890" s="81">
        <v>1044</v>
      </c>
      <c r="CG890" s="81" t="s">
        <v>847</v>
      </c>
      <c r="CH890" s="81" t="s">
        <v>848</v>
      </c>
      <c r="CI890" s="81">
        <v>10</v>
      </c>
      <c r="CJ890" s="81" t="s">
        <v>529</v>
      </c>
      <c r="CK890" s="81" t="s">
        <v>1169</v>
      </c>
      <c r="CL890" s="81">
        <v>1440</v>
      </c>
      <c r="CN890" s="81" t="s">
        <v>854</v>
      </c>
      <c r="CO890" s="81" t="s">
        <v>855</v>
      </c>
      <c r="CP890" s="81">
        <v>4</v>
      </c>
      <c r="CQ890" s="81" t="s">
        <v>436</v>
      </c>
      <c r="CR890" s="81" t="s">
        <v>2056</v>
      </c>
      <c r="CS890" s="81">
        <v>1192</v>
      </c>
      <c r="CU890" s="136" t="s">
        <v>2388</v>
      </c>
      <c r="CV890" s="136" t="s">
        <v>865</v>
      </c>
      <c r="CW890" s="137">
        <v>4</v>
      </c>
      <c r="CX890" s="136" t="s">
        <v>529</v>
      </c>
      <c r="CY890" s="136" t="s">
        <v>1162</v>
      </c>
      <c r="CZ890" s="138">
        <v>1054</v>
      </c>
      <c r="DB890" s="136" t="s">
        <v>849</v>
      </c>
      <c r="DC890" s="136" t="s">
        <v>850</v>
      </c>
      <c r="DD890" s="137">
        <v>4</v>
      </c>
      <c r="DE890" s="136" t="s">
        <v>437</v>
      </c>
      <c r="DF890" s="136" t="s">
        <v>1186</v>
      </c>
      <c r="DG890" s="144">
        <v>1043</v>
      </c>
      <c r="DI890" s="136" t="s">
        <v>733</v>
      </c>
      <c r="DJ890" s="136" t="s">
        <v>734</v>
      </c>
      <c r="DK890" s="137">
        <v>6</v>
      </c>
      <c r="DL890" s="136" t="s">
        <v>529</v>
      </c>
      <c r="DM890" s="136" t="s">
        <v>1756</v>
      </c>
      <c r="DN890" s="144">
        <v>1037</v>
      </c>
    </row>
    <row r="891" spans="1:118" x14ac:dyDescent="0.25">
      <c r="A891" s="81" t="s">
        <v>864</v>
      </c>
      <c r="B891" s="81" t="s">
        <v>865</v>
      </c>
      <c r="C891" s="81">
        <v>8</v>
      </c>
      <c r="D891" s="81" t="s">
        <v>437</v>
      </c>
      <c r="E891" s="81" t="s">
        <v>1890</v>
      </c>
      <c r="F891" s="81">
        <v>1094</v>
      </c>
      <c r="H891" s="81" t="s">
        <v>946</v>
      </c>
      <c r="I891" s="81" t="s">
        <v>947</v>
      </c>
      <c r="J891" s="81">
        <v>12</v>
      </c>
      <c r="K891" s="81" t="s">
        <v>437</v>
      </c>
      <c r="L891" s="81" t="s">
        <v>1917</v>
      </c>
      <c r="M891" s="81">
        <v>1259</v>
      </c>
      <c r="O891" s="81" t="s">
        <v>729</v>
      </c>
      <c r="P891" s="81" t="s">
        <v>730</v>
      </c>
      <c r="Q891" s="81">
        <v>4</v>
      </c>
      <c r="R891" s="81" t="s">
        <v>529</v>
      </c>
      <c r="S891" s="81" t="s">
        <v>1861</v>
      </c>
      <c r="T891" s="81">
        <v>1084</v>
      </c>
      <c r="V891" s="81" t="s">
        <v>2263</v>
      </c>
      <c r="W891" s="81" t="s">
        <v>877</v>
      </c>
      <c r="X891" s="81">
        <v>12</v>
      </c>
      <c r="Y891" s="81" t="s">
        <v>437</v>
      </c>
      <c r="Z891" s="81" t="s">
        <v>1184</v>
      </c>
      <c r="AA891" s="81">
        <v>1078</v>
      </c>
      <c r="AC891" s="81" t="s">
        <v>840</v>
      </c>
      <c r="AD891" s="81" t="s">
        <v>841</v>
      </c>
      <c r="AE891" s="81">
        <v>2</v>
      </c>
      <c r="AF891" s="81" t="s">
        <v>436</v>
      </c>
      <c r="AG891" s="81" t="s">
        <v>1714</v>
      </c>
      <c r="AH891" s="81">
        <v>1009</v>
      </c>
      <c r="AJ891" s="81" t="s">
        <v>812</v>
      </c>
      <c r="AK891" s="81" t="s">
        <v>813</v>
      </c>
      <c r="AL891" s="81">
        <v>4</v>
      </c>
      <c r="AM891" s="81" t="s">
        <v>529</v>
      </c>
      <c r="AN891" s="81" t="s">
        <v>560</v>
      </c>
      <c r="AO891" s="81">
        <v>1530</v>
      </c>
      <c r="AQ891" s="81" t="s">
        <v>864</v>
      </c>
      <c r="AR891" s="81" t="s">
        <v>865</v>
      </c>
      <c r="AS891" s="81">
        <v>6</v>
      </c>
      <c r="AT891" s="81" t="s">
        <v>529</v>
      </c>
      <c r="AU891" s="81" t="s">
        <v>1756</v>
      </c>
      <c r="AV891" s="81">
        <v>1037</v>
      </c>
      <c r="AX891" s="81" t="s">
        <v>810</v>
      </c>
      <c r="AY891" s="81" t="s">
        <v>811</v>
      </c>
      <c r="AZ891" s="81">
        <v>4</v>
      </c>
      <c r="BA891" s="81" t="s">
        <v>436</v>
      </c>
      <c r="BB891" s="81" t="s">
        <v>1137</v>
      </c>
      <c r="BC891" s="81">
        <v>1160</v>
      </c>
      <c r="BE891" s="81" t="s">
        <v>751</v>
      </c>
      <c r="BF891" s="81" t="s">
        <v>752</v>
      </c>
      <c r="BG891" s="81">
        <v>36</v>
      </c>
      <c r="BH891" s="81" t="s">
        <v>529</v>
      </c>
      <c r="BI891" s="81" t="s">
        <v>1100</v>
      </c>
      <c r="BJ891" s="81">
        <v>1027</v>
      </c>
      <c r="BL891" s="81" t="s">
        <v>902</v>
      </c>
      <c r="BM891" s="81" t="s">
        <v>903</v>
      </c>
      <c r="BN891" s="81">
        <v>2</v>
      </c>
      <c r="BO891" s="81" t="s">
        <v>436</v>
      </c>
      <c r="BP891" s="81" t="s">
        <v>1165</v>
      </c>
      <c r="BQ891" s="81">
        <v>1531</v>
      </c>
      <c r="BS891" s="81" t="s">
        <v>946</v>
      </c>
      <c r="BT891" s="81" t="s">
        <v>947</v>
      </c>
      <c r="BU891" s="81">
        <v>60</v>
      </c>
      <c r="BV891" s="81" t="s">
        <v>436</v>
      </c>
      <c r="BW891" s="81" t="s">
        <v>1834</v>
      </c>
      <c r="BX891" s="81">
        <v>1163</v>
      </c>
      <c r="BZ891" s="81" t="s">
        <v>871</v>
      </c>
      <c r="CA891" s="81" t="s">
        <v>872</v>
      </c>
      <c r="CB891" s="81">
        <v>24</v>
      </c>
      <c r="CC891" s="81" t="s">
        <v>437</v>
      </c>
      <c r="CD891" s="81" t="s">
        <v>1181</v>
      </c>
      <c r="CE891" s="81">
        <v>1044</v>
      </c>
      <c r="CG891" s="81" t="s">
        <v>765</v>
      </c>
      <c r="CH891" s="81" t="s">
        <v>766</v>
      </c>
      <c r="CI891" s="81">
        <v>6</v>
      </c>
      <c r="CJ891" s="81" t="s">
        <v>529</v>
      </c>
      <c r="CK891" s="81" t="s">
        <v>1169</v>
      </c>
      <c r="CL891" s="81">
        <v>1440</v>
      </c>
      <c r="CN891" s="81" t="s">
        <v>768</v>
      </c>
      <c r="CO891" s="81" t="s">
        <v>769</v>
      </c>
      <c r="CP891" s="81">
        <v>4</v>
      </c>
      <c r="CQ891" s="81" t="s">
        <v>436</v>
      </c>
      <c r="CR891" s="81" t="s">
        <v>2056</v>
      </c>
      <c r="CS891" s="81">
        <v>1192</v>
      </c>
      <c r="CU891" s="136" t="s">
        <v>893</v>
      </c>
      <c r="CV891" s="136" t="s">
        <v>894</v>
      </c>
      <c r="CW891" s="137">
        <v>12</v>
      </c>
      <c r="CX891" s="136" t="s">
        <v>436</v>
      </c>
      <c r="CY891" s="136" t="s">
        <v>1122</v>
      </c>
      <c r="CZ891" s="138">
        <v>1213</v>
      </c>
      <c r="DB891" s="136" t="s">
        <v>849</v>
      </c>
      <c r="DC891" s="136" t="s">
        <v>850</v>
      </c>
      <c r="DD891" s="137">
        <v>4</v>
      </c>
      <c r="DE891" s="136" t="s">
        <v>529</v>
      </c>
      <c r="DF891" s="136" t="s">
        <v>1867</v>
      </c>
      <c r="DG891" s="144">
        <v>1089</v>
      </c>
      <c r="DI891" s="136" t="s">
        <v>733</v>
      </c>
      <c r="DJ891" s="136" t="s">
        <v>734</v>
      </c>
      <c r="DK891" s="137">
        <v>60</v>
      </c>
      <c r="DL891" s="136" t="s">
        <v>1173</v>
      </c>
      <c r="DM891" s="136" t="s">
        <v>1174</v>
      </c>
      <c r="DN891" s="144">
        <v>0</v>
      </c>
    </row>
    <row r="892" spans="1:118" x14ac:dyDescent="0.25">
      <c r="A892" s="81" t="s">
        <v>727</v>
      </c>
      <c r="B892" s="81" t="s">
        <v>728</v>
      </c>
      <c r="C892" s="81">
        <v>4</v>
      </c>
      <c r="D892" s="81" t="s">
        <v>437</v>
      </c>
      <c r="E892" s="81" t="s">
        <v>1890</v>
      </c>
      <c r="F892" s="81">
        <v>1094</v>
      </c>
      <c r="H892" s="81" t="s">
        <v>852</v>
      </c>
      <c r="I892" s="81" t="s">
        <v>853</v>
      </c>
      <c r="J892" s="81">
        <v>12</v>
      </c>
      <c r="K892" s="81" t="s">
        <v>437</v>
      </c>
      <c r="L892" s="81" t="s">
        <v>1917</v>
      </c>
      <c r="M892" s="81">
        <v>1259</v>
      </c>
      <c r="O892" s="81" t="s">
        <v>830</v>
      </c>
      <c r="P892" s="81" t="s">
        <v>831</v>
      </c>
      <c r="Q892" s="81">
        <v>2</v>
      </c>
      <c r="R892" s="81" t="s">
        <v>436</v>
      </c>
      <c r="S892" s="81" t="s">
        <v>1137</v>
      </c>
      <c r="T892" s="81">
        <v>1160</v>
      </c>
      <c r="V892" s="81" t="s">
        <v>924</v>
      </c>
      <c r="W892" s="81" t="s">
        <v>925</v>
      </c>
      <c r="X892" s="81">
        <v>12</v>
      </c>
      <c r="Y892" s="81" t="s">
        <v>437</v>
      </c>
      <c r="Z892" s="81" t="s">
        <v>1184</v>
      </c>
      <c r="AA892" s="81">
        <v>1078</v>
      </c>
      <c r="AC892" s="81" t="s">
        <v>790</v>
      </c>
      <c r="AD892" s="81" t="s">
        <v>791</v>
      </c>
      <c r="AE892" s="81">
        <v>2</v>
      </c>
      <c r="AF892" s="81" t="s">
        <v>529</v>
      </c>
      <c r="AG892" s="81" t="s">
        <v>1132</v>
      </c>
      <c r="AH892" s="81">
        <v>1081</v>
      </c>
      <c r="AJ892" s="81" t="s">
        <v>864</v>
      </c>
      <c r="AK892" s="81" t="s">
        <v>865</v>
      </c>
      <c r="AL892" s="81">
        <v>4</v>
      </c>
      <c r="AM892" s="81" t="s">
        <v>529</v>
      </c>
      <c r="AN892" s="81" t="s">
        <v>560</v>
      </c>
      <c r="AO892" s="81">
        <v>1530</v>
      </c>
      <c r="AQ892" s="81" t="s">
        <v>849</v>
      </c>
      <c r="AR892" s="81" t="s">
        <v>850</v>
      </c>
      <c r="AS892" s="81">
        <v>6</v>
      </c>
      <c r="AT892" s="81" t="s">
        <v>529</v>
      </c>
      <c r="AU892" s="81" t="s">
        <v>1756</v>
      </c>
      <c r="AV892" s="81">
        <v>1037</v>
      </c>
      <c r="AX892" s="81" t="s">
        <v>810</v>
      </c>
      <c r="AY892" s="81" t="s">
        <v>811</v>
      </c>
      <c r="AZ892" s="81">
        <v>4</v>
      </c>
      <c r="BA892" s="81" t="s">
        <v>436</v>
      </c>
      <c r="BB892" s="81" t="s">
        <v>1197</v>
      </c>
      <c r="BC892" s="81">
        <v>1531</v>
      </c>
      <c r="BE892" s="81" t="s">
        <v>1026</v>
      </c>
      <c r="BF892" s="81" t="s">
        <v>1027</v>
      </c>
      <c r="BG892" s="81">
        <v>12</v>
      </c>
      <c r="BH892" s="81" t="s">
        <v>529</v>
      </c>
      <c r="BI892" s="81" t="s">
        <v>1100</v>
      </c>
      <c r="BJ892" s="81">
        <v>1027</v>
      </c>
      <c r="BL892" s="81" t="s">
        <v>812</v>
      </c>
      <c r="BM892" s="81" t="s">
        <v>813</v>
      </c>
      <c r="BN892" s="81">
        <v>4</v>
      </c>
      <c r="BO892" s="81" t="s">
        <v>437</v>
      </c>
      <c r="BP892" s="81" t="s">
        <v>1190</v>
      </c>
      <c r="BQ892" s="81">
        <v>1082</v>
      </c>
      <c r="BS892" s="81" t="s">
        <v>891</v>
      </c>
      <c r="BT892" s="81" t="s">
        <v>892</v>
      </c>
      <c r="BU892" s="81">
        <v>36</v>
      </c>
      <c r="BV892" s="81" t="s">
        <v>436</v>
      </c>
      <c r="BW892" s="81" t="s">
        <v>1834</v>
      </c>
      <c r="BX892" s="81">
        <v>1163</v>
      </c>
      <c r="BZ892" s="81" t="s">
        <v>847</v>
      </c>
      <c r="CA892" s="81" t="s">
        <v>848</v>
      </c>
      <c r="CB892" s="81">
        <v>24</v>
      </c>
      <c r="CC892" s="81" t="s">
        <v>437</v>
      </c>
      <c r="CD892" s="81" t="s">
        <v>1181</v>
      </c>
      <c r="CE892" s="81">
        <v>1044</v>
      </c>
      <c r="CG892" s="81" t="s">
        <v>776</v>
      </c>
      <c r="CH892" s="81" t="s">
        <v>777</v>
      </c>
      <c r="CI892" s="81">
        <v>6</v>
      </c>
      <c r="CJ892" s="81" t="s">
        <v>529</v>
      </c>
      <c r="CK892" s="81" t="s">
        <v>1169</v>
      </c>
      <c r="CL892" s="81">
        <v>1440</v>
      </c>
      <c r="CN892" s="81" t="s">
        <v>770</v>
      </c>
      <c r="CO892" s="81" t="s">
        <v>771</v>
      </c>
      <c r="CP892" s="81">
        <v>4</v>
      </c>
      <c r="CQ892" s="81" t="s">
        <v>436</v>
      </c>
      <c r="CR892" s="81" t="s">
        <v>1134</v>
      </c>
      <c r="CS892" s="81">
        <v>1102</v>
      </c>
      <c r="CU892" s="136" t="s">
        <v>942</v>
      </c>
      <c r="CV892" s="136" t="s">
        <v>943</v>
      </c>
      <c r="CW892" s="137">
        <v>12</v>
      </c>
      <c r="CX892" s="136" t="s">
        <v>436</v>
      </c>
      <c r="CY892" s="136" t="s">
        <v>1148</v>
      </c>
      <c r="CZ892" s="138">
        <v>1091</v>
      </c>
      <c r="DB892" s="136" t="s">
        <v>849</v>
      </c>
      <c r="DC892" s="136" t="s">
        <v>850</v>
      </c>
      <c r="DD892" s="137">
        <v>8</v>
      </c>
      <c r="DE892" s="136" t="s">
        <v>529</v>
      </c>
      <c r="DF892" s="136" t="s">
        <v>1104</v>
      </c>
      <c r="DG892" s="144">
        <v>1037</v>
      </c>
      <c r="DI892" s="136" t="s">
        <v>733</v>
      </c>
      <c r="DJ892" s="136" t="s">
        <v>734</v>
      </c>
      <c r="DK892" s="137">
        <v>20</v>
      </c>
      <c r="DL892" s="136" t="s">
        <v>436</v>
      </c>
      <c r="DM892" s="136" t="s">
        <v>2406</v>
      </c>
      <c r="DN892" s="144">
        <v>1529</v>
      </c>
    </row>
    <row r="893" spans="1:118" x14ac:dyDescent="0.25">
      <c r="A893" s="81" t="s">
        <v>1778</v>
      </c>
      <c r="B893" s="81" t="s">
        <v>758</v>
      </c>
      <c r="C893" s="81">
        <v>12</v>
      </c>
      <c r="D893" s="81" t="s">
        <v>436</v>
      </c>
      <c r="E893" s="81" t="s">
        <v>1235</v>
      </c>
      <c r="F893" s="81">
        <v>1091</v>
      </c>
      <c r="H893" s="81" t="s">
        <v>745</v>
      </c>
      <c r="I893" s="81" t="s">
        <v>746</v>
      </c>
      <c r="J893" s="81">
        <v>12</v>
      </c>
      <c r="K893" s="81" t="s">
        <v>437</v>
      </c>
      <c r="L893" s="81" t="s">
        <v>1917</v>
      </c>
      <c r="M893" s="81">
        <v>1259</v>
      </c>
      <c r="O893" s="81" t="s">
        <v>849</v>
      </c>
      <c r="P893" s="81" t="s">
        <v>850</v>
      </c>
      <c r="Q893" s="81">
        <v>2</v>
      </c>
      <c r="R893" s="81" t="s">
        <v>436</v>
      </c>
      <c r="S893" s="81" t="s">
        <v>1137</v>
      </c>
      <c r="T893" s="81">
        <v>1160</v>
      </c>
      <c r="V893" s="81" t="s">
        <v>924</v>
      </c>
      <c r="W893" s="81" t="s">
        <v>925</v>
      </c>
      <c r="X893" s="81">
        <v>12</v>
      </c>
      <c r="Y893" s="81" t="s">
        <v>437</v>
      </c>
      <c r="Z893" s="81" t="s">
        <v>1184</v>
      </c>
      <c r="AA893" s="81">
        <v>1078</v>
      </c>
      <c r="AC893" s="81" t="s">
        <v>796</v>
      </c>
      <c r="AD893" s="81" t="s">
        <v>797</v>
      </c>
      <c r="AE893" s="81">
        <v>2</v>
      </c>
      <c r="AF893" s="81" t="s">
        <v>436</v>
      </c>
      <c r="AG893" s="81" t="s">
        <v>1148</v>
      </c>
      <c r="AH893" s="81">
        <v>1091</v>
      </c>
      <c r="AJ893" s="81" t="s">
        <v>2230</v>
      </c>
      <c r="AK893" s="81" t="s">
        <v>866</v>
      </c>
      <c r="AL893" s="81">
        <v>18</v>
      </c>
      <c r="AM893" s="81" t="s">
        <v>529</v>
      </c>
      <c r="AN893" s="81" t="s">
        <v>1139</v>
      </c>
      <c r="AO893" s="81">
        <v>1027</v>
      </c>
      <c r="AQ893" s="81" t="s">
        <v>832</v>
      </c>
      <c r="AR893" s="81" t="s">
        <v>833</v>
      </c>
      <c r="AS893" s="81">
        <v>6</v>
      </c>
      <c r="AT893" s="81" t="s">
        <v>529</v>
      </c>
      <c r="AU893" s="81" t="s">
        <v>1756</v>
      </c>
      <c r="AV893" s="81">
        <v>1037</v>
      </c>
      <c r="AX893" s="81" t="s">
        <v>810</v>
      </c>
      <c r="AY893" s="81" t="s">
        <v>811</v>
      </c>
      <c r="AZ893" s="81">
        <v>3</v>
      </c>
      <c r="BA893" s="81" t="s">
        <v>436</v>
      </c>
      <c r="BB893" s="81" t="s">
        <v>2072</v>
      </c>
      <c r="BC893" s="81">
        <v>1562</v>
      </c>
      <c r="BE893" s="81" t="s">
        <v>981</v>
      </c>
      <c r="BF893" s="81" t="s">
        <v>982</v>
      </c>
      <c r="BG893" s="81">
        <v>2</v>
      </c>
      <c r="BH893" s="81" t="s">
        <v>529</v>
      </c>
      <c r="BI893" s="81" t="s">
        <v>1100</v>
      </c>
      <c r="BJ893" s="81">
        <v>1027</v>
      </c>
      <c r="BL893" s="81" t="s">
        <v>836</v>
      </c>
      <c r="BM893" s="81" t="s">
        <v>837</v>
      </c>
      <c r="BN893" s="81">
        <v>2</v>
      </c>
      <c r="BO893" s="81" t="s">
        <v>437</v>
      </c>
      <c r="BP893" s="81" t="s">
        <v>1190</v>
      </c>
      <c r="BQ893" s="81">
        <v>1082</v>
      </c>
      <c r="BS893" s="81" t="s">
        <v>749</v>
      </c>
      <c r="BT893" s="81" t="s">
        <v>750</v>
      </c>
      <c r="BU893" s="81">
        <v>48</v>
      </c>
      <c r="BV893" s="81" t="s">
        <v>436</v>
      </c>
      <c r="BW893" s="81" t="s">
        <v>1834</v>
      </c>
      <c r="BX893" s="81">
        <v>1163</v>
      </c>
      <c r="BZ893" s="81" t="s">
        <v>878</v>
      </c>
      <c r="CA893" s="81" t="s">
        <v>879</v>
      </c>
      <c r="CB893" s="81">
        <v>12</v>
      </c>
      <c r="CC893" s="81" t="s">
        <v>437</v>
      </c>
      <c r="CD893" s="81" t="s">
        <v>1181</v>
      </c>
      <c r="CE893" s="81">
        <v>1044</v>
      </c>
      <c r="CG893" s="81" t="s">
        <v>816</v>
      </c>
      <c r="CH893" s="81" t="s">
        <v>817</v>
      </c>
      <c r="CI893" s="81">
        <v>6</v>
      </c>
      <c r="CJ893" s="81" t="s">
        <v>529</v>
      </c>
      <c r="CK893" s="81" t="s">
        <v>1169</v>
      </c>
      <c r="CL893" s="81">
        <v>1440</v>
      </c>
      <c r="CN893" s="81" t="s">
        <v>733</v>
      </c>
      <c r="CO893" s="81" t="s">
        <v>734</v>
      </c>
      <c r="CP893" s="81">
        <v>4</v>
      </c>
      <c r="CQ893" s="81" t="s">
        <v>436</v>
      </c>
      <c r="CR893" s="81" t="s">
        <v>2179</v>
      </c>
      <c r="CS893" s="81">
        <v>1442</v>
      </c>
      <c r="CU893" s="136" t="s">
        <v>2386</v>
      </c>
      <c r="CV893" s="136" t="s">
        <v>817</v>
      </c>
      <c r="CW893" s="137">
        <v>6</v>
      </c>
      <c r="CX893" s="136" t="s">
        <v>436</v>
      </c>
      <c r="CY893" s="136" t="s">
        <v>1189</v>
      </c>
      <c r="CZ893" s="138">
        <v>1262</v>
      </c>
      <c r="DB893" s="136" t="s">
        <v>849</v>
      </c>
      <c r="DC893" s="136" t="s">
        <v>850</v>
      </c>
      <c r="DD893" s="137">
        <v>36</v>
      </c>
      <c r="DE893" s="136" t="s">
        <v>436</v>
      </c>
      <c r="DF893" s="136" t="s">
        <v>2406</v>
      </c>
      <c r="DG893" s="144">
        <v>1529</v>
      </c>
      <c r="DI893" s="136" t="s">
        <v>733</v>
      </c>
      <c r="DJ893" s="136" t="s">
        <v>734</v>
      </c>
      <c r="DK893" s="137">
        <v>4</v>
      </c>
      <c r="DL893" s="136" t="s">
        <v>436</v>
      </c>
      <c r="DM893" s="136" t="s">
        <v>1840</v>
      </c>
      <c r="DN893" s="144">
        <v>1179</v>
      </c>
    </row>
    <row r="894" spans="1:118" x14ac:dyDescent="0.25">
      <c r="A894" s="81" t="s">
        <v>940</v>
      </c>
      <c r="B894" s="81" t="s">
        <v>941</v>
      </c>
      <c r="C894" s="81">
        <v>12</v>
      </c>
      <c r="D894" s="81" t="s">
        <v>436</v>
      </c>
      <c r="E894" s="81" t="s">
        <v>1235</v>
      </c>
      <c r="F894" s="81">
        <v>1091</v>
      </c>
      <c r="H894" s="81" t="s">
        <v>942</v>
      </c>
      <c r="I894" s="81" t="s">
        <v>943</v>
      </c>
      <c r="J894" s="81">
        <v>12</v>
      </c>
      <c r="K894" s="81" t="s">
        <v>437</v>
      </c>
      <c r="L894" s="81" t="s">
        <v>1917</v>
      </c>
      <c r="M894" s="81">
        <v>1259</v>
      </c>
      <c r="O894" s="81" t="s">
        <v>816</v>
      </c>
      <c r="P894" s="81" t="s">
        <v>817</v>
      </c>
      <c r="Q894" s="81">
        <v>4</v>
      </c>
      <c r="R894" s="81" t="s">
        <v>436</v>
      </c>
      <c r="S894" s="81" t="s">
        <v>1137</v>
      </c>
      <c r="T894" s="81">
        <v>1160</v>
      </c>
      <c r="V894" s="81" t="s">
        <v>924</v>
      </c>
      <c r="W894" s="81" t="s">
        <v>925</v>
      </c>
      <c r="X894" s="81">
        <v>12</v>
      </c>
      <c r="Y894" s="81" t="s">
        <v>437</v>
      </c>
      <c r="Z894" s="81" t="s">
        <v>1184</v>
      </c>
      <c r="AA894" s="81">
        <v>1078</v>
      </c>
      <c r="AC894" s="81" t="s">
        <v>860</v>
      </c>
      <c r="AD894" s="81" t="s">
        <v>861</v>
      </c>
      <c r="AE894" s="81">
        <v>4</v>
      </c>
      <c r="AF894" s="81" t="s">
        <v>436</v>
      </c>
      <c r="AG894" s="81" t="s">
        <v>1687</v>
      </c>
      <c r="AH894" s="81">
        <v>1460</v>
      </c>
      <c r="AJ894" s="81" t="s">
        <v>2263</v>
      </c>
      <c r="AK894" s="81" t="s">
        <v>877</v>
      </c>
      <c r="AL894" s="81">
        <v>6</v>
      </c>
      <c r="AM894" s="81" t="s">
        <v>529</v>
      </c>
      <c r="AN894" s="81" t="s">
        <v>1139</v>
      </c>
      <c r="AO894" s="81">
        <v>1027</v>
      </c>
      <c r="AQ894" s="81" t="s">
        <v>2227</v>
      </c>
      <c r="AR894" s="81" t="s">
        <v>882</v>
      </c>
      <c r="AS894" s="81">
        <v>6</v>
      </c>
      <c r="AT894" s="81" t="s">
        <v>529</v>
      </c>
      <c r="AU894" s="81" t="s">
        <v>1867</v>
      </c>
      <c r="AV894" s="81">
        <v>1089</v>
      </c>
      <c r="AX894" s="81" t="s">
        <v>810</v>
      </c>
      <c r="AY894" s="81" t="s">
        <v>811</v>
      </c>
      <c r="AZ894" s="81">
        <v>6</v>
      </c>
      <c r="BA894" s="81" t="s">
        <v>436</v>
      </c>
      <c r="BB894" s="81" t="s">
        <v>2107</v>
      </c>
      <c r="BC894" s="81">
        <v>1484</v>
      </c>
      <c r="BE894" s="81" t="s">
        <v>774</v>
      </c>
      <c r="BF894" s="81" t="s">
        <v>775</v>
      </c>
      <c r="BG894" s="81">
        <v>6</v>
      </c>
      <c r="BH894" s="81" t="s">
        <v>529</v>
      </c>
      <c r="BI894" s="81" t="s">
        <v>1100</v>
      </c>
      <c r="BJ894" s="81">
        <v>1027</v>
      </c>
      <c r="BL894" s="81" t="s">
        <v>856</v>
      </c>
      <c r="BM894" s="81" t="s">
        <v>857</v>
      </c>
      <c r="BN894" s="81">
        <v>2</v>
      </c>
      <c r="BO894" s="81" t="s">
        <v>437</v>
      </c>
      <c r="BP894" s="81" t="s">
        <v>1190</v>
      </c>
      <c r="BQ894" s="81">
        <v>1082</v>
      </c>
      <c r="BS894" s="81" t="s">
        <v>2230</v>
      </c>
      <c r="BT894" s="81" t="s">
        <v>866</v>
      </c>
      <c r="BU894" s="81">
        <v>12</v>
      </c>
      <c r="BV894" s="81" t="s">
        <v>436</v>
      </c>
      <c r="BW894" s="81" t="s">
        <v>1123</v>
      </c>
      <c r="BX894" s="81">
        <v>1392</v>
      </c>
      <c r="BZ894" s="81" t="s">
        <v>875</v>
      </c>
      <c r="CA894" s="81" t="s">
        <v>876</v>
      </c>
      <c r="CB894" s="81">
        <v>10</v>
      </c>
      <c r="CC894" s="81" t="s">
        <v>437</v>
      </c>
      <c r="CD894" s="81" t="s">
        <v>1181</v>
      </c>
      <c r="CE894" s="81">
        <v>1044</v>
      </c>
      <c r="CG894" s="81" t="s">
        <v>832</v>
      </c>
      <c r="CH894" s="81" t="s">
        <v>833</v>
      </c>
      <c r="CI894" s="81">
        <v>6</v>
      </c>
      <c r="CJ894" s="81" t="s">
        <v>529</v>
      </c>
      <c r="CK894" s="81" t="s">
        <v>1169</v>
      </c>
      <c r="CL894" s="81">
        <v>1440</v>
      </c>
      <c r="CN894" s="81" t="s">
        <v>772</v>
      </c>
      <c r="CO894" s="81" t="s">
        <v>773</v>
      </c>
      <c r="CP894" s="81">
        <v>4</v>
      </c>
      <c r="CQ894" s="81" t="s">
        <v>436</v>
      </c>
      <c r="CR894" s="81" t="s">
        <v>2326</v>
      </c>
      <c r="CS894" s="81">
        <v>1169</v>
      </c>
      <c r="CU894" s="136" t="s">
        <v>2388</v>
      </c>
      <c r="CV894" s="136" t="s">
        <v>865</v>
      </c>
      <c r="CW894" s="137">
        <v>6</v>
      </c>
      <c r="CX894" s="136" t="s">
        <v>436</v>
      </c>
      <c r="CY894" s="136" t="s">
        <v>1189</v>
      </c>
      <c r="CZ894" s="138">
        <v>1262</v>
      </c>
      <c r="DB894" s="136" t="s">
        <v>849</v>
      </c>
      <c r="DC894" s="136" t="s">
        <v>850</v>
      </c>
      <c r="DD894" s="137">
        <v>10</v>
      </c>
      <c r="DE894" s="136" t="s">
        <v>529</v>
      </c>
      <c r="DF894" s="136" t="s">
        <v>1104</v>
      </c>
      <c r="DG894" s="144">
        <v>1037</v>
      </c>
      <c r="DI894" s="136" t="s">
        <v>733</v>
      </c>
      <c r="DJ894" s="136" t="s">
        <v>734</v>
      </c>
      <c r="DK894" s="137">
        <v>20</v>
      </c>
      <c r="DL894" s="136" t="s">
        <v>529</v>
      </c>
      <c r="DM894" s="136" t="s">
        <v>1185</v>
      </c>
      <c r="DN894" s="144">
        <v>1101</v>
      </c>
    </row>
    <row r="895" spans="1:118" x14ac:dyDescent="0.25">
      <c r="A895" s="81" t="s">
        <v>973</v>
      </c>
      <c r="B895" s="81" t="s">
        <v>974</v>
      </c>
      <c r="C895" s="81">
        <v>12</v>
      </c>
      <c r="D895" s="81" t="s">
        <v>436</v>
      </c>
      <c r="E895" s="81" t="s">
        <v>1235</v>
      </c>
      <c r="F895" s="81">
        <v>1091</v>
      </c>
      <c r="H895" s="81" t="s">
        <v>860</v>
      </c>
      <c r="I895" s="81" t="s">
        <v>861</v>
      </c>
      <c r="J895" s="81">
        <v>4</v>
      </c>
      <c r="K895" s="81" t="s">
        <v>437</v>
      </c>
      <c r="L895" s="81" t="s">
        <v>1917</v>
      </c>
      <c r="M895" s="81">
        <v>1259</v>
      </c>
      <c r="O895" s="81" t="s">
        <v>860</v>
      </c>
      <c r="P895" s="81" t="s">
        <v>861</v>
      </c>
      <c r="Q895" s="81">
        <v>4</v>
      </c>
      <c r="R895" s="81" t="s">
        <v>436</v>
      </c>
      <c r="S895" s="81" t="s">
        <v>1137</v>
      </c>
      <c r="T895" s="81">
        <v>1160</v>
      </c>
      <c r="V895" s="81" t="s">
        <v>2323</v>
      </c>
      <c r="W895" s="81" t="s">
        <v>851</v>
      </c>
      <c r="X895" s="81">
        <v>2</v>
      </c>
      <c r="Y895" s="81" t="s">
        <v>437</v>
      </c>
      <c r="Z895" s="81" t="s">
        <v>1184</v>
      </c>
      <c r="AA895" s="81">
        <v>1078</v>
      </c>
      <c r="AC895" s="81" t="s">
        <v>862</v>
      </c>
      <c r="AD895" s="81" t="s">
        <v>863</v>
      </c>
      <c r="AE895" s="81">
        <v>4</v>
      </c>
      <c r="AF895" s="81" t="s">
        <v>436</v>
      </c>
      <c r="AG895" s="81" t="s">
        <v>1687</v>
      </c>
      <c r="AH895" s="81">
        <v>1460</v>
      </c>
      <c r="AJ895" s="81" t="s">
        <v>871</v>
      </c>
      <c r="AK895" s="81" t="s">
        <v>872</v>
      </c>
      <c r="AL895" s="81">
        <v>6</v>
      </c>
      <c r="AM895" s="81" t="s">
        <v>529</v>
      </c>
      <c r="AN895" s="81" t="s">
        <v>1139</v>
      </c>
      <c r="AO895" s="81">
        <v>1027</v>
      </c>
      <c r="AQ895" s="81" t="s">
        <v>2230</v>
      </c>
      <c r="AR895" s="81" t="s">
        <v>866</v>
      </c>
      <c r="AS895" s="81">
        <v>6</v>
      </c>
      <c r="AT895" s="81" t="s">
        <v>529</v>
      </c>
      <c r="AU895" s="81" t="s">
        <v>1867</v>
      </c>
      <c r="AV895" s="81">
        <v>1089</v>
      </c>
      <c r="AX895" s="81" t="s">
        <v>810</v>
      </c>
      <c r="AY895" s="81" t="s">
        <v>811</v>
      </c>
      <c r="AZ895" s="81">
        <v>4</v>
      </c>
      <c r="BA895" s="81" t="s">
        <v>529</v>
      </c>
      <c r="BB895" s="81" t="s">
        <v>1712</v>
      </c>
      <c r="BC895" s="81">
        <v>1458</v>
      </c>
      <c r="BE895" s="81" t="s">
        <v>1043</v>
      </c>
      <c r="BF895" s="81" t="s">
        <v>1044</v>
      </c>
      <c r="BG895" s="81">
        <v>24</v>
      </c>
      <c r="BH895" s="81" t="s">
        <v>529</v>
      </c>
      <c r="BI895" s="81" t="s">
        <v>1100</v>
      </c>
      <c r="BJ895" s="81">
        <v>1027</v>
      </c>
      <c r="BL895" s="81" t="s">
        <v>768</v>
      </c>
      <c r="BM895" s="81" t="s">
        <v>769</v>
      </c>
      <c r="BN895" s="81">
        <v>2</v>
      </c>
      <c r="BO895" s="81" t="s">
        <v>436</v>
      </c>
      <c r="BP895" s="81" t="s">
        <v>1165</v>
      </c>
      <c r="BQ895" s="81">
        <v>1531</v>
      </c>
      <c r="BS895" s="81" t="s">
        <v>847</v>
      </c>
      <c r="BT895" s="81" t="s">
        <v>848</v>
      </c>
      <c r="BU895" s="81">
        <v>12</v>
      </c>
      <c r="BV895" s="81" t="s">
        <v>436</v>
      </c>
      <c r="BW895" s="81" t="s">
        <v>1123</v>
      </c>
      <c r="BX895" s="81">
        <v>1392</v>
      </c>
      <c r="BZ895" s="81" t="s">
        <v>873</v>
      </c>
      <c r="CA895" s="81" t="s">
        <v>874</v>
      </c>
      <c r="CB895" s="81">
        <v>10</v>
      </c>
      <c r="CC895" s="81" t="s">
        <v>437</v>
      </c>
      <c r="CD895" s="81" t="s">
        <v>1181</v>
      </c>
      <c r="CE895" s="81">
        <v>1044</v>
      </c>
      <c r="CG895" s="81" t="s">
        <v>729</v>
      </c>
      <c r="CH895" s="81" t="s">
        <v>730</v>
      </c>
      <c r="CI895" s="81">
        <v>6</v>
      </c>
      <c r="CJ895" s="81" t="s">
        <v>529</v>
      </c>
      <c r="CK895" s="81" t="s">
        <v>1169</v>
      </c>
      <c r="CL895" s="81">
        <v>1440</v>
      </c>
      <c r="CN895" s="81" t="s">
        <v>772</v>
      </c>
      <c r="CO895" s="81" t="s">
        <v>773</v>
      </c>
      <c r="CP895" s="81">
        <v>4</v>
      </c>
      <c r="CQ895" s="81" t="s">
        <v>436</v>
      </c>
      <c r="CR895" s="81" t="s">
        <v>2056</v>
      </c>
      <c r="CS895" s="81">
        <v>1192</v>
      </c>
      <c r="CU895" s="136" t="s">
        <v>867</v>
      </c>
      <c r="CV895" s="136" t="s">
        <v>868</v>
      </c>
      <c r="CW895" s="137">
        <v>4</v>
      </c>
      <c r="CX895" s="136" t="s">
        <v>529</v>
      </c>
      <c r="CY895" s="136" t="s">
        <v>1712</v>
      </c>
      <c r="CZ895" s="138">
        <v>1458</v>
      </c>
      <c r="DB895" s="136" t="s">
        <v>849</v>
      </c>
      <c r="DC895" s="136" t="s">
        <v>850</v>
      </c>
      <c r="DD895" s="137">
        <v>4</v>
      </c>
      <c r="DE895" s="136" t="s">
        <v>436</v>
      </c>
      <c r="DF895" s="136" t="s">
        <v>2198</v>
      </c>
      <c r="DG895" s="144">
        <v>1587</v>
      </c>
      <c r="DI895" s="136" t="s">
        <v>733</v>
      </c>
      <c r="DJ895" s="136" t="s">
        <v>734</v>
      </c>
      <c r="DK895" s="137">
        <v>4</v>
      </c>
      <c r="DL895" s="136" t="s">
        <v>529</v>
      </c>
      <c r="DM895" s="136" t="s">
        <v>2127</v>
      </c>
      <c r="DN895" s="144">
        <v>1573</v>
      </c>
    </row>
    <row r="896" spans="1:118" x14ac:dyDescent="0.25">
      <c r="A896" s="81" t="s">
        <v>847</v>
      </c>
      <c r="B896" s="81" t="s">
        <v>848</v>
      </c>
      <c r="C896" s="81">
        <v>12</v>
      </c>
      <c r="D896" s="81" t="s">
        <v>436</v>
      </c>
      <c r="E896" s="81" t="s">
        <v>1235</v>
      </c>
      <c r="F896" s="81">
        <v>1091</v>
      </c>
      <c r="H896" s="81" t="s">
        <v>768</v>
      </c>
      <c r="I896" s="81" t="s">
        <v>769</v>
      </c>
      <c r="J896" s="81">
        <v>4</v>
      </c>
      <c r="K896" s="81" t="s">
        <v>437</v>
      </c>
      <c r="L896" s="81" t="s">
        <v>1917</v>
      </c>
      <c r="M896" s="81">
        <v>1259</v>
      </c>
      <c r="O896" s="81" t="s">
        <v>862</v>
      </c>
      <c r="P896" s="81" t="s">
        <v>863</v>
      </c>
      <c r="Q896" s="81">
        <v>4</v>
      </c>
      <c r="R896" s="81" t="s">
        <v>436</v>
      </c>
      <c r="S896" s="81" t="s">
        <v>1137</v>
      </c>
      <c r="T896" s="81">
        <v>1160</v>
      </c>
      <c r="V896" s="81" t="s">
        <v>856</v>
      </c>
      <c r="W896" s="81" t="s">
        <v>857</v>
      </c>
      <c r="X896" s="81">
        <v>2</v>
      </c>
      <c r="Y896" s="81" t="s">
        <v>437</v>
      </c>
      <c r="Z896" s="81" t="s">
        <v>1184</v>
      </c>
      <c r="AA896" s="81">
        <v>1078</v>
      </c>
      <c r="AC896" s="81" t="s">
        <v>790</v>
      </c>
      <c r="AD896" s="81" t="s">
        <v>791</v>
      </c>
      <c r="AE896" s="81">
        <v>2</v>
      </c>
      <c r="AF896" s="81" t="s">
        <v>436</v>
      </c>
      <c r="AG896" s="81" t="s">
        <v>1714</v>
      </c>
      <c r="AH896" s="81">
        <v>1009</v>
      </c>
      <c r="AJ896" s="81" t="s">
        <v>847</v>
      </c>
      <c r="AK896" s="81" t="s">
        <v>848</v>
      </c>
      <c r="AL896" s="81">
        <v>12</v>
      </c>
      <c r="AM896" s="81" t="s">
        <v>529</v>
      </c>
      <c r="AN896" s="81" t="s">
        <v>1139</v>
      </c>
      <c r="AO896" s="81">
        <v>1027</v>
      </c>
      <c r="AQ896" s="81" t="s">
        <v>816</v>
      </c>
      <c r="AR896" s="81" t="s">
        <v>817</v>
      </c>
      <c r="AS896" s="81">
        <v>10</v>
      </c>
      <c r="AT896" s="81" t="s">
        <v>529</v>
      </c>
      <c r="AU896" s="81" t="s">
        <v>1867</v>
      </c>
      <c r="AV896" s="81">
        <v>1089</v>
      </c>
      <c r="AX896" s="81" t="s">
        <v>810</v>
      </c>
      <c r="AY896" s="81" t="s">
        <v>811</v>
      </c>
      <c r="AZ896" s="81">
        <v>6</v>
      </c>
      <c r="BA896" s="81" t="s">
        <v>436</v>
      </c>
      <c r="BB896" s="81" t="s">
        <v>717</v>
      </c>
      <c r="BC896" s="81">
        <v>1538</v>
      </c>
      <c r="BE896" s="81" t="s">
        <v>2054</v>
      </c>
      <c r="BF896" s="81" t="s">
        <v>2055</v>
      </c>
      <c r="BG896" s="81">
        <v>36</v>
      </c>
      <c r="BH896" s="81" t="s">
        <v>529</v>
      </c>
      <c r="BI896" s="81" t="s">
        <v>1100</v>
      </c>
      <c r="BJ896" s="81">
        <v>1027</v>
      </c>
      <c r="BL896" s="81" t="s">
        <v>875</v>
      </c>
      <c r="BM896" s="81" t="s">
        <v>876</v>
      </c>
      <c r="BN896" s="81">
        <v>2</v>
      </c>
      <c r="BO896" s="81" t="s">
        <v>436</v>
      </c>
      <c r="BP896" s="81" t="s">
        <v>1165</v>
      </c>
      <c r="BQ896" s="81">
        <v>1531</v>
      </c>
      <c r="BS896" s="81" t="s">
        <v>824</v>
      </c>
      <c r="BT896" s="81" t="s">
        <v>825</v>
      </c>
      <c r="BU896" s="81">
        <v>12</v>
      </c>
      <c r="BV896" s="81" t="s">
        <v>436</v>
      </c>
      <c r="BW896" s="81" t="s">
        <v>1124</v>
      </c>
      <c r="BX896" s="81">
        <v>1013</v>
      </c>
      <c r="BZ896" s="81" t="s">
        <v>818</v>
      </c>
      <c r="CA896" s="81" t="s">
        <v>819</v>
      </c>
      <c r="CB896" s="81">
        <v>10</v>
      </c>
      <c r="CC896" s="81" t="s">
        <v>437</v>
      </c>
      <c r="CD896" s="81" t="s">
        <v>1181</v>
      </c>
      <c r="CE896" s="81">
        <v>1044</v>
      </c>
      <c r="CG896" s="81" t="s">
        <v>867</v>
      </c>
      <c r="CH896" s="81" t="s">
        <v>868</v>
      </c>
      <c r="CI896" s="81">
        <v>10</v>
      </c>
      <c r="CJ896" s="81" t="s">
        <v>437</v>
      </c>
      <c r="CK896" s="81" t="s">
        <v>2169</v>
      </c>
      <c r="CL896" s="81">
        <v>1565</v>
      </c>
      <c r="CN896" s="81" t="s">
        <v>772</v>
      </c>
      <c r="CO896" s="81" t="s">
        <v>773</v>
      </c>
      <c r="CP896" s="81">
        <v>4</v>
      </c>
      <c r="CQ896" s="81" t="s">
        <v>529</v>
      </c>
      <c r="CR896" s="81" t="s">
        <v>1126</v>
      </c>
      <c r="CS896" s="81">
        <v>1093</v>
      </c>
      <c r="CU896" s="136" t="s">
        <v>867</v>
      </c>
      <c r="CV896" s="136" t="s">
        <v>868</v>
      </c>
      <c r="CW896" s="137">
        <v>4</v>
      </c>
      <c r="CX896" s="136" t="s">
        <v>436</v>
      </c>
      <c r="CY896" s="136" t="s">
        <v>1148</v>
      </c>
      <c r="CZ896" s="138">
        <v>1091</v>
      </c>
      <c r="DB896" s="136" t="s">
        <v>849</v>
      </c>
      <c r="DC896" s="136" t="s">
        <v>850</v>
      </c>
      <c r="DD896" s="137">
        <v>10</v>
      </c>
      <c r="DE896" s="136" t="s">
        <v>436</v>
      </c>
      <c r="DF896" s="136" t="s">
        <v>2406</v>
      </c>
      <c r="DG896" s="144">
        <v>1529</v>
      </c>
      <c r="DI896" s="136" t="s">
        <v>733</v>
      </c>
      <c r="DJ896" s="136" t="s">
        <v>734</v>
      </c>
      <c r="DK896" s="137">
        <v>16</v>
      </c>
      <c r="DL896" s="136" t="s">
        <v>2152</v>
      </c>
      <c r="DM896" s="136" t="s">
        <v>2364</v>
      </c>
      <c r="DN896" s="144">
        <v>1593</v>
      </c>
    </row>
    <row r="897" spans="1:118" x14ac:dyDescent="0.25">
      <c r="A897" s="81" t="s">
        <v>948</v>
      </c>
      <c r="B897" s="81" t="s">
        <v>985</v>
      </c>
      <c r="C897" s="81">
        <v>6</v>
      </c>
      <c r="D897" s="81" t="s">
        <v>436</v>
      </c>
      <c r="E897" s="81" t="s">
        <v>1235</v>
      </c>
      <c r="F897" s="81">
        <v>1091</v>
      </c>
      <c r="H897" s="81" t="s">
        <v>906</v>
      </c>
      <c r="I897" s="81" t="s">
        <v>907</v>
      </c>
      <c r="J897" s="81">
        <v>4</v>
      </c>
      <c r="K897" s="81" t="s">
        <v>437</v>
      </c>
      <c r="L897" s="81" t="s">
        <v>1917</v>
      </c>
      <c r="M897" s="81">
        <v>1259</v>
      </c>
      <c r="O897" s="81" t="s">
        <v>776</v>
      </c>
      <c r="P897" s="81" t="s">
        <v>777</v>
      </c>
      <c r="Q897" s="81">
        <v>4</v>
      </c>
      <c r="R897" s="81" t="s">
        <v>436</v>
      </c>
      <c r="S897" s="81" t="s">
        <v>1137</v>
      </c>
      <c r="T897" s="81">
        <v>1160</v>
      </c>
      <c r="V897" s="81" t="s">
        <v>856</v>
      </c>
      <c r="W897" s="81" t="s">
        <v>857</v>
      </c>
      <c r="X897" s="81">
        <v>2</v>
      </c>
      <c r="Y897" s="81" t="s">
        <v>437</v>
      </c>
      <c r="Z897" s="81" t="s">
        <v>1184</v>
      </c>
      <c r="AA897" s="81">
        <v>1078</v>
      </c>
      <c r="AC897" s="81" t="s">
        <v>2319</v>
      </c>
      <c r="AD897" s="81" t="s">
        <v>844</v>
      </c>
      <c r="AE897" s="81">
        <v>2</v>
      </c>
      <c r="AF897" s="81" t="s">
        <v>436</v>
      </c>
      <c r="AG897" s="81" t="s">
        <v>1748</v>
      </c>
      <c r="AH897" s="81">
        <v>1524</v>
      </c>
      <c r="AJ897" s="81" t="s">
        <v>873</v>
      </c>
      <c r="AK897" s="81" t="s">
        <v>874</v>
      </c>
      <c r="AL897" s="81">
        <v>4</v>
      </c>
      <c r="AM897" s="81" t="s">
        <v>529</v>
      </c>
      <c r="AN897" s="81" t="s">
        <v>1139</v>
      </c>
      <c r="AO897" s="81">
        <v>1027</v>
      </c>
      <c r="AQ897" s="81" t="s">
        <v>942</v>
      </c>
      <c r="AR897" s="81" t="s">
        <v>943</v>
      </c>
      <c r="AS897" s="81">
        <v>12</v>
      </c>
      <c r="AT897" s="81" t="s">
        <v>529</v>
      </c>
      <c r="AU897" s="81" t="s">
        <v>1867</v>
      </c>
      <c r="AV897" s="81">
        <v>1089</v>
      </c>
      <c r="AX897" s="81" t="s">
        <v>810</v>
      </c>
      <c r="AY897" s="81" t="s">
        <v>811</v>
      </c>
      <c r="AZ897" s="81">
        <v>12</v>
      </c>
      <c r="BA897" s="81" t="s">
        <v>436</v>
      </c>
      <c r="BB897" s="81" t="s">
        <v>1123</v>
      </c>
      <c r="BC897" s="81">
        <v>1392</v>
      </c>
      <c r="BE897" s="81" t="s">
        <v>804</v>
      </c>
      <c r="BF897" s="81" t="s">
        <v>805</v>
      </c>
      <c r="BG897" s="81">
        <v>24</v>
      </c>
      <c r="BH897" s="81" t="s">
        <v>529</v>
      </c>
      <c r="BI897" s="81" t="s">
        <v>1100</v>
      </c>
      <c r="BJ897" s="81">
        <v>1027</v>
      </c>
      <c r="BL897" s="81" t="s">
        <v>893</v>
      </c>
      <c r="BM897" s="81" t="s">
        <v>894</v>
      </c>
      <c r="BN897" s="81">
        <v>12</v>
      </c>
      <c r="BO897" s="81" t="s">
        <v>437</v>
      </c>
      <c r="BP897" s="81" t="s">
        <v>1191</v>
      </c>
      <c r="BQ897" s="81">
        <v>1029</v>
      </c>
      <c r="BS897" s="81" t="s">
        <v>772</v>
      </c>
      <c r="BT897" s="81" t="s">
        <v>773</v>
      </c>
      <c r="BU897" s="81">
        <v>4</v>
      </c>
      <c r="BV897" s="81" t="s">
        <v>436</v>
      </c>
      <c r="BW897" s="81" t="s">
        <v>1124</v>
      </c>
      <c r="BX897" s="81">
        <v>1013</v>
      </c>
      <c r="BZ897" s="81" t="s">
        <v>816</v>
      </c>
      <c r="CA897" s="81" t="s">
        <v>817</v>
      </c>
      <c r="CB897" s="81">
        <v>40</v>
      </c>
      <c r="CC897" s="81" t="s">
        <v>437</v>
      </c>
      <c r="CD897" s="81" t="s">
        <v>1181</v>
      </c>
      <c r="CE897" s="81">
        <v>1044</v>
      </c>
      <c r="CG897" s="81" t="s">
        <v>887</v>
      </c>
      <c r="CH897" s="81" t="s">
        <v>888</v>
      </c>
      <c r="CI897" s="81">
        <v>4</v>
      </c>
      <c r="CJ897" s="81" t="s">
        <v>437</v>
      </c>
      <c r="CK897" s="81" t="s">
        <v>2169</v>
      </c>
      <c r="CL897" s="81">
        <v>1565</v>
      </c>
      <c r="CN897" s="81" t="s">
        <v>2260</v>
      </c>
      <c r="CO897" s="81" t="s">
        <v>2304</v>
      </c>
      <c r="CP897" s="81">
        <v>4</v>
      </c>
      <c r="CQ897" s="81" t="s">
        <v>436</v>
      </c>
      <c r="CR897" s="81" t="s">
        <v>2326</v>
      </c>
      <c r="CS897" s="81">
        <v>1169</v>
      </c>
      <c r="CU897" s="136" t="s">
        <v>887</v>
      </c>
      <c r="CV897" s="136" t="s">
        <v>888</v>
      </c>
      <c r="CW897" s="137">
        <v>4</v>
      </c>
      <c r="CX897" s="136" t="s">
        <v>436</v>
      </c>
      <c r="CY897" s="136" t="s">
        <v>1148</v>
      </c>
      <c r="CZ897" s="138">
        <v>1091</v>
      </c>
      <c r="DB897" s="136" t="s">
        <v>849</v>
      </c>
      <c r="DC897" s="136" t="s">
        <v>850</v>
      </c>
      <c r="DD897" s="137">
        <v>10</v>
      </c>
      <c r="DE897" s="136" t="s">
        <v>529</v>
      </c>
      <c r="DF897" s="136" t="s">
        <v>1756</v>
      </c>
      <c r="DG897" s="144">
        <v>1037</v>
      </c>
      <c r="DI897" s="136" t="s">
        <v>733</v>
      </c>
      <c r="DJ897" s="136" t="s">
        <v>734</v>
      </c>
      <c r="DK897" s="137">
        <v>24</v>
      </c>
      <c r="DL897" s="136" t="s">
        <v>529</v>
      </c>
      <c r="DM897" s="136" t="s">
        <v>1100</v>
      </c>
      <c r="DN897" s="144">
        <v>1027</v>
      </c>
    </row>
    <row r="898" spans="1:118" x14ac:dyDescent="0.25">
      <c r="A898" s="81" t="s">
        <v>864</v>
      </c>
      <c r="B898" s="81" t="s">
        <v>865</v>
      </c>
      <c r="C898" s="81">
        <v>6</v>
      </c>
      <c r="D898" s="81" t="s">
        <v>436</v>
      </c>
      <c r="E898" s="81" t="s">
        <v>1235</v>
      </c>
      <c r="F898" s="81">
        <v>1091</v>
      </c>
      <c r="H898" s="81" t="s">
        <v>1015</v>
      </c>
      <c r="I898" s="81" t="s">
        <v>1016</v>
      </c>
      <c r="J898" s="81">
        <v>6</v>
      </c>
      <c r="K898" s="81" t="s">
        <v>437</v>
      </c>
      <c r="L898" s="81" t="s">
        <v>1811</v>
      </c>
      <c r="M898" s="81">
        <v>1259</v>
      </c>
      <c r="O898" s="81" t="s">
        <v>867</v>
      </c>
      <c r="P898" s="81" t="s">
        <v>868</v>
      </c>
      <c r="Q898" s="81">
        <v>4</v>
      </c>
      <c r="R898" s="81" t="s">
        <v>436</v>
      </c>
      <c r="S898" s="81" t="s">
        <v>1137</v>
      </c>
      <c r="T898" s="81">
        <v>1160</v>
      </c>
      <c r="V898" s="81" t="s">
        <v>856</v>
      </c>
      <c r="W898" s="81" t="s">
        <v>857</v>
      </c>
      <c r="X898" s="81">
        <v>2</v>
      </c>
      <c r="Y898" s="81" t="s">
        <v>437</v>
      </c>
      <c r="Z898" s="81" t="s">
        <v>1184</v>
      </c>
      <c r="AA898" s="81">
        <v>1078</v>
      </c>
      <c r="AC898" s="81" t="s">
        <v>2319</v>
      </c>
      <c r="AD898" s="81" t="s">
        <v>844</v>
      </c>
      <c r="AE898" s="81">
        <v>2</v>
      </c>
      <c r="AF898" s="81" t="s">
        <v>437</v>
      </c>
      <c r="AG898" s="81" t="s">
        <v>1187</v>
      </c>
      <c r="AH898" s="81">
        <v>1003</v>
      </c>
      <c r="AJ898" s="81" t="s">
        <v>820</v>
      </c>
      <c r="AK898" s="81" t="s">
        <v>821</v>
      </c>
      <c r="AL898" s="81">
        <v>4</v>
      </c>
      <c r="AM898" s="81" t="s">
        <v>529</v>
      </c>
      <c r="AN898" s="81" t="s">
        <v>1139</v>
      </c>
      <c r="AO898" s="81">
        <v>1027</v>
      </c>
      <c r="AQ898" s="81" t="s">
        <v>745</v>
      </c>
      <c r="AR898" s="81" t="s">
        <v>746</v>
      </c>
      <c r="AS898" s="81">
        <v>24</v>
      </c>
      <c r="AT898" s="81" t="s">
        <v>529</v>
      </c>
      <c r="AU898" s="81" t="s">
        <v>1867</v>
      </c>
      <c r="AV898" s="81">
        <v>1089</v>
      </c>
      <c r="AX898" s="81" t="s">
        <v>810</v>
      </c>
      <c r="AY898" s="81" t="s">
        <v>811</v>
      </c>
      <c r="AZ898" s="81">
        <v>20</v>
      </c>
      <c r="BA898" s="81" t="s">
        <v>529</v>
      </c>
      <c r="BB898" s="81" t="s">
        <v>2101</v>
      </c>
      <c r="BC898" s="81">
        <v>1021</v>
      </c>
      <c r="BE898" s="81" t="s">
        <v>1060</v>
      </c>
      <c r="BF898" s="81" t="s">
        <v>787</v>
      </c>
      <c r="BG898" s="81">
        <v>12</v>
      </c>
      <c r="BH898" s="81" t="s">
        <v>529</v>
      </c>
      <c r="BI898" s="81" t="s">
        <v>1100</v>
      </c>
      <c r="BJ898" s="81">
        <v>1027</v>
      </c>
      <c r="BL898" s="81" t="s">
        <v>864</v>
      </c>
      <c r="BM898" s="81" t="s">
        <v>865</v>
      </c>
      <c r="BN898" s="81">
        <v>4</v>
      </c>
      <c r="BO898" s="81" t="s">
        <v>436</v>
      </c>
      <c r="BP898" s="81" t="s">
        <v>1197</v>
      </c>
      <c r="BQ898" s="81">
        <v>1531</v>
      </c>
      <c r="BS898" s="81" t="s">
        <v>862</v>
      </c>
      <c r="BT898" s="81" t="s">
        <v>863</v>
      </c>
      <c r="BU898" s="81">
        <v>4</v>
      </c>
      <c r="BV898" s="81" t="s">
        <v>436</v>
      </c>
      <c r="BW898" s="81" t="s">
        <v>1124</v>
      </c>
      <c r="BX898" s="81">
        <v>1013</v>
      </c>
      <c r="BZ898" s="81" t="s">
        <v>864</v>
      </c>
      <c r="CA898" s="81" t="s">
        <v>865</v>
      </c>
      <c r="CB898" s="81">
        <v>20</v>
      </c>
      <c r="CC898" s="81" t="s">
        <v>437</v>
      </c>
      <c r="CD898" s="81" t="s">
        <v>1181</v>
      </c>
      <c r="CE898" s="81">
        <v>1044</v>
      </c>
      <c r="CG898" s="81" t="s">
        <v>902</v>
      </c>
      <c r="CH898" s="81" t="s">
        <v>903</v>
      </c>
      <c r="CI898" s="81">
        <v>4</v>
      </c>
      <c r="CJ898" s="81" t="s">
        <v>437</v>
      </c>
      <c r="CK898" s="81" t="s">
        <v>2169</v>
      </c>
      <c r="CL898" s="81">
        <v>1565</v>
      </c>
      <c r="CN898" s="81" t="s">
        <v>845</v>
      </c>
      <c r="CO898" s="81" t="s">
        <v>846</v>
      </c>
      <c r="CP898" s="81">
        <v>12</v>
      </c>
      <c r="CQ898" s="81" t="s">
        <v>436</v>
      </c>
      <c r="CR898" s="81" t="s">
        <v>1195</v>
      </c>
      <c r="CS898" s="81">
        <v>1237</v>
      </c>
      <c r="CU898" s="136" t="s">
        <v>768</v>
      </c>
      <c r="CV898" s="136" t="s">
        <v>769</v>
      </c>
      <c r="CW898" s="137">
        <v>4</v>
      </c>
      <c r="CX898" s="136" t="s">
        <v>529</v>
      </c>
      <c r="CY898" s="136" t="s">
        <v>1712</v>
      </c>
      <c r="CZ898" s="138">
        <v>1458</v>
      </c>
      <c r="DB898" s="136" t="s">
        <v>849</v>
      </c>
      <c r="DC898" s="136" t="s">
        <v>850</v>
      </c>
      <c r="DD898" s="137">
        <v>4</v>
      </c>
      <c r="DE898" s="136" t="s">
        <v>437</v>
      </c>
      <c r="DF898" s="136" t="s">
        <v>1180</v>
      </c>
      <c r="DG898" s="144">
        <v>1194</v>
      </c>
      <c r="DI898" s="136" t="s">
        <v>733</v>
      </c>
      <c r="DJ898" s="136" t="s">
        <v>734</v>
      </c>
      <c r="DK898" s="137">
        <v>4</v>
      </c>
      <c r="DL898" s="136" t="s">
        <v>436</v>
      </c>
      <c r="DM898" s="136" t="s">
        <v>2156</v>
      </c>
      <c r="DN898" s="144">
        <v>1377</v>
      </c>
    </row>
    <row r="899" spans="1:118" x14ac:dyDescent="0.25">
      <c r="A899" s="81" t="s">
        <v>830</v>
      </c>
      <c r="B899" s="81" t="s">
        <v>831</v>
      </c>
      <c r="C899" s="81">
        <v>4</v>
      </c>
      <c r="D899" s="81" t="s">
        <v>436</v>
      </c>
      <c r="E899" s="81" t="s">
        <v>1235</v>
      </c>
      <c r="F899" s="81">
        <v>1091</v>
      </c>
      <c r="H899" s="81" t="s">
        <v>2263</v>
      </c>
      <c r="I899" s="81" t="s">
        <v>877</v>
      </c>
      <c r="J899" s="81">
        <v>6</v>
      </c>
      <c r="K899" s="81" t="s">
        <v>437</v>
      </c>
      <c r="L899" s="81" t="s">
        <v>1811</v>
      </c>
      <c r="M899" s="81">
        <v>1259</v>
      </c>
      <c r="O899" s="81" t="s">
        <v>733</v>
      </c>
      <c r="P899" s="81" t="s">
        <v>734</v>
      </c>
      <c r="Q899" s="81">
        <v>4</v>
      </c>
      <c r="R899" s="81" t="s">
        <v>436</v>
      </c>
      <c r="S899" s="81" t="s">
        <v>1137</v>
      </c>
      <c r="T899" s="81">
        <v>1160</v>
      </c>
      <c r="V899" s="81" t="s">
        <v>854</v>
      </c>
      <c r="W899" s="81" t="s">
        <v>855</v>
      </c>
      <c r="X899" s="81">
        <v>2</v>
      </c>
      <c r="Y899" s="81" t="s">
        <v>437</v>
      </c>
      <c r="Z899" s="81" t="s">
        <v>1184</v>
      </c>
      <c r="AA899" s="81">
        <v>1078</v>
      </c>
      <c r="AC899" s="81" t="s">
        <v>836</v>
      </c>
      <c r="AD899" s="81" t="s">
        <v>837</v>
      </c>
      <c r="AE899" s="81">
        <v>3</v>
      </c>
      <c r="AF899" s="81" t="s">
        <v>436</v>
      </c>
      <c r="AG899" s="81" t="s">
        <v>1748</v>
      </c>
      <c r="AH899" s="81">
        <v>1524</v>
      </c>
      <c r="AJ899" s="81" t="s">
        <v>816</v>
      </c>
      <c r="AK899" s="81" t="s">
        <v>817</v>
      </c>
      <c r="AL899" s="81">
        <v>12</v>
      </c>
      <c r="AM899" s="81" t="s">
        <v>529</v>
      </c>
      <c r="AN899" s="81" t="s">
        <v>1139</v>
      </c>
      <c r="AO899" s="81">
        <v>1027</v>
      </c>
      <c r="AQ899" s="81" t="s">
        <v>883</v>
      </c>
      <c r="AR899" s="81" t="s">
        <v>884</v>
      </c>
      <c r="AS899" s="81">
        <v>2</v>
      </c>
      <c r="AT899" s="81" t="s">
        <v>529</v>
      </c>
      <c r="AU899" s="81" t="s">
        <v>1867</v>
      </c>
      <c r="AV899" s="81">
        <v>1089</v>
      </c>
      <c r="AX899" s="81" t="s">
        <v>810</v>
      </c>
      <c r="AY899" s="81" t="s">
        <v>811</v>
      </c>
      <c r="AZ899" s="81">
        <v>6</v>
      </c>
      <c r="BA899" s="81" t="s">
        <v>529</v>
      </c>
      <c r="BB899" s="81" t="s">
        <v>1150</v>
      </c>
      <c r="BC899" s="81">
        <v>1185</v>
      </c>
      <c r="BE899" s="81" t="s">
        <v>1041</v>
      </c>
      <c r="BF899" s="81" t="s">
        <v>1042</v>
      </c>
      <c r="BG899" s="81">
        <v>5</v>
      </c>
      <c r="BH899" s="81" t="s">
        <v>529</v>
      </c>
      <c r="BI899" s="81" t="s">
        <v>1093</v>
      </c>
      <c r="BJ899" s="81">
        <v>1089</v>
      </c>
      <c r="BL899" s="81" t="s">
        <v>864</v>
      </c>
      <c r="BM899" s="81" t="s">
        <v>865</v>
      </c>
      <c r="BN899" s="81">
        <v>4</v>
      </c>
      <c r="BO899" s="81" t="s">
        <v>436</v>
      </c>
      <c r="BP899" s="81" t="s">
        <v>1165</v>
      </c>
      <c r="BQ899" s="81">
        <v>1531</v>
      </c>
      <c r="BS899" s="81" t="s">
        <v>757</v>
      </c>
      <c r="BT899" s="81" t="s">
        <v>758</v>
      </c>
      <c r="BU899" s="81">
        <v>12</v>
      </c>
      <c r="BV899" s="81" t="s">
        <v>436</v>
      </c>
      <c r="BW899" s="81" t="s">
        <v>2182</v>
      </c>
      <c r="BX899" s="81">
        <v>1582</v>
      </c>
      <c r="BZ899" s="81" t="s">
        <v>849</v>
      </c>
      <c r="CA899" s="81" t="s">
        <v>850</v>
      </c>
      <c r="CB899" s="81">
        <v>6</v>
      </c>
      <c r="CC899" s="81" t="s">
        <v>437</v>
      </c>
      <c r="CD899" s="81" t="s">
        <v>1181</v>
      </c>
      <c r="CE899" s="81">
        <v>1044</v>
      </c>
      <c r="CG899" s="81" t="s">
        <v>880</v>
      </c>
      <c r="CH899" s="81" t="s">
        <v>881</v>
      </c>
      <c r="CI899" s="81">
        <v>4</v>
      </c>
      <c r="CJ899" s="81" t="s">
        <v>437</v>
      </c>
      <c r="CK899" s="81" t="s">
        <v>2169</v>
      </c>
      <c r="CL899" s="81">
        <v>1565</v>
      </c>
      <c r="CN899" s="81" t="s">
        <v>765</v>
      </c>
      <c r="CO899" s="81" t="s">
        <v>766</v>
      </c>
      <c r="CP899" s="81">
        <v>6</v>
      </c>
      <c r="CQ899" s="81" t="s">
        <v>436</v>
      </c>
      <c r="CR899" s="81" t="s">
        <v>2326</v>
      </c>
      <c r="CS899" s="81">
        <v>1169</v>
      </c>
      <c r="CU899" s="136" t="s">
        <v>772</v>
      </c>
      <c r="CV899" s="136" t="s">
        <v>773</v>
      </c>
      <c r="CW899" s="137">
        <v>4</v>
      </c>
      <c r="CX899" s="136" t="s">
        <v>529</v>
      </c>
      <c r="CY899" s="136" t="s">
        <v>1712</v>
      </c>
      <c r="CZ899" s="138">
        <v>1458</v>
      </c>
      <c r="DB899" s="136" t="s">
        <v>849</v>
      </c>
      <c r="DC899" s="136" t="s">
        <v>850</v>
      </c>
      <c r="DD899" s="137">
        <v>24</v>
      </c>
      <c r="DE899" s="136" t="s">
        <v>436</v>
      </c>
      <c r="DF899" s="136" t="s">
        <v>1834</v>
      </c>
      <c r="DG899" s="144">
        <v>1163</v>
      </c>
      <c r="DI899" s="136" t="s">
        <v>733</v>
      </c>
      <c r="DJ899" s="136" t="s">
        <v>734</v>
      </c>
      <c r="DK899" s="137">
        <v>20</v>
      </c>
      <c r="DL899" s="136" t="s">
        <v>436</v>
      </c>
      <c r="DM899" s="136" t="s">
        <v>717</v>
      </c>
      <c r="DN899" s="144">
        <v>1538</v>
      </c>
    </row>
    <row r="900" spans="1:118" x14ac:dyDescent="0.25">
      <c r="A900" s="81" t="s">
        <v>737</v>
      </c>
      <c r="B900" s="81" t="s">
        <v>738</v>
      </c>
      <c r="C900" s="81">
        <v>4</v>
      </c>
      <c r="D900" s="81" t="s">
        <v>436</v>
      </c>
      <c r="E900" s="81" t="s">
        <v>1235</v>
      </c>
      <c r="F900" s="81">
        <v>1091</v>
      </c>
      <c r="H900" s="81" t="s">
        <v>878</v>
      </c>
      <c r="I900" s="81" t="s">
        <v>879</v>
      </c>
      <c r="J900" s="81">
        <v>6</v>
      </c>
      <c r="K900" s="81" t="s">
        <v>437</v>
      </c>
      <c r="L900" s="81" t="s">
        <v>1811</v>
      </c>
      <c r="M900" s="81">
        <v>1259</v>
      </c>
      <c r="O900" s="81" t="s">
        <v>830</v>
      </c>
      <c r="P900" s="81" t="s">
        <v>831</v>
      </c>
      <c r="Q900" s="81">
        <v>30</v>
      </c>
      <c r="R900" s="81" t="s">
        <v>529</v>
      </c>
      <c r="S900" s="81" t="s">
        <v>1756</v>
      </c>
      <c r="T900" s="81">
        <v>1037</v>
      </c>
      <c r="V900" s="81" t="s">
        <v>745</v>
      </c>
      <c r="W900" s="81" t="s">
        <v>746</v>
      </c>
      <c r="X900" s="81">
        <v>12</v>
      </c>
      <c r="Y900" s="81" t="s">
        <v>437</v>
      </c>
      <c r="Z900" s="81" t="s">
        <v>1184</v>
      </c>
      <c r="AA900" s="81">
        <v>1078</v>
      </c>
      <c r="AC900" s="81" t="s">
        <v>910</v>
      </c>
      <c r="AD900" s="81" t="s">
        <v>911</v>
      </c>
      <c r="AE900" s="81">
        <v>4</v>
      </c>
      <c r="AF900" s="81" t="s">
        <v>529</v>
      </c>
      <c r="AG900" s="81" t="s">
        <v>1185</v>
      </c>
      <c r="AH900" s="81">
        <v>1101</v>
      </c>
      <c r="AJ900" s="81" t="s">
        <v>729</v>
      </c>
      <c r="AK900" s="81" t="s">
        <v>730</v>
      </c>
      <c r="AL900" s="81">
        <v>8</v>
      </c>
      <c r="AM900" s="81" t="s">
        <v>529</v>
      </c>
      <c r="AN900" s="81" t="s">
        <v>1139</v>
      </c>
      <c r="AO900" s="81">
        <v>1027</v>
      </c>
      <c r="AQ900" s="81" t="s">
        <v>875</v>
      </c>
      <c r="AR900" s="81" t="s">
        <v>876</v>
      </c>
      <c r="AS900" s="81">
        <v>4</v>
      </c>
      <c r="AT900" s="81" t="s">
        <v>437</v>
      </c>
      <c r="AU900" s="81" t="s">
        <v>1859</v>
      </c>
      <c r="AV900" s="81">
        <v>1184</v>
      </c>
      <c r="AX900" s="81" t="s">
        <v>810</v>
      </c>
      <c r="AY900" s="81" t="s">
        <v>811</v>
      </c>
      <c r="AZ900" s="81">
        <v>6</v>
      </c>
      <c r="BA900" s="81" t="s">
        <v>437</v>
      </c>
      <c r="BB900" s="81" t="s">
        <v>1171</v>
      </c>
      <c r="BC900" s="81">
        <v>1351</v>
      </c>
      <c r="BE900" s="81" t="s">
        <v>962</v>
      </c>
      <c r="BF900" s="81" t="s">
        <v>2206</v>
      </c>
      <c r="BG900" s="81">
        <v>12</v>
      </c>
      <c r="BH900" s="81" t="s">
        <v>529</v>
      </c>
      <c r="BI900" s="81" t="s">
        <v>1093</v>
      </c>
      <c r="BJ900" s="81">
        <v>1089</v>
      </c>
      <c r="BL900" s="81" t="s">
        <v>906</v>
      </c>
      <c r="BM900" s="81" t="s">
        <v>907</v>
      </c>
      <c r="BN900" s="81">
        <v>2</v>
      </c>
      <c r="BO900" s="81" t="s">
        <v>436</v>
      </c>
      <c r="BP900" s="81" t="s">
        <v>1165</v>
      </c>
      <c r="BQ900" s="81">
        <v>1531</v>
      </c>
      <c r="BS900" s="81" t="s">
        <v>873</v>
      </c>
      <c r="BT900" s="81" t="s">
        <v>874</v>
      </c>
      <c r="BU900" s="81">
        <v>2</v>
      </c>
      <c r="BV900" s="81" t="s">
        <v>529</v>
      </c>
      <c r="BW900" s="81" t="s">
        <v>1178</v>
      </c>
      <c r="BX900" s="81">
        <v>1431</v>
      </c>
      <c r="BZ900" s="81" t="s">
        <v>733</v>
      </c>
      <c r="CA900" s="81" t="s">
        <v>734</v>
      </c>
      <c r="CB900" s="81">
        <v>12</v>
      </c>
      <c r="CC900" s="81" t="s">
        <v>437</v>
      </c>
      <c r="CD900" s="81" t="s">
        <v>1181</v>
      </c>
      <c r="CE900" s="81">
        <v>1044</v>
      </c>
      <c r="CG900" s="81" t="s">
        <v>768</v>
      </c>
      <c r="CH900" s="81" t="s">
        <v>769</v>
      </c>
      <c r="CI900" s="81">
        <v>4</v>
      </c>
      <c r="CJ900" s="81" t="s">
        <v>437</v>
      </c>
      <c r="CK900" s="81" t="s">
        <v>2169</v>
      </c>
      <c r="CL900" s="81">
        <v>1565</v>
      </c>
      <c r="CN900" s="81" t="s">
        <v>810</v>
      </c>
      <c r="CO900" s="81" t="s">
        <v>811</v>
      </c>
      <c r="CP900" s="81">
        <v>6</v>
      </c>
      <c r="CQ900" s="81" t="s">
        <v>436</v>
      </c>
      <c r="CR900" s="81" t="s">
        <v>1134</v>
      </c>
      <c r="CS900" s="81">
        <v>1102</v>
      </c>
      <c r="CU900" s="136" t="s">
        <v>954</v>
      </c>
      <c r="CV900" s="136" t="s">
        <v>955</v>
      </c>
      <c r="CW900" s="137">
        <v>6</v>
      </c>
      <c r="CX900" s="136" t="s">
        <v>436</v>
      </c>
      <c r="CY900" s="136" t="s">
        <v>2123</v>
      </c>
      <c r="CZ900" s="138">
        <v>1569</v>
      </c>
      <c r="DB900" s="136" t="s">
        <v>830</v>
      </c>
      <c r="DC900" s="136" t="s">
        <v>831</v>
      </c>
      <c r="DD900" s="137">
        <v>4</v>
      </c>
      <c r="DE900" s="136" t="s">
        <v>529</v>
      </c>
      <c r="DF900" s="136" t="s">
        <v>1104</v>
      </c>
      <c r="DG900" s="144">
        <v>1037</v>
      </c>
      <c r="DI900" s="136" t="s">
        <v>727</v>
      </c>
      <c r="DJ900" s="136" t="s">
        <v>728</v>
      </c>
      <c r="DK900" s="137">
        <v>36</v>
      </c>
      <c r="DL900" s="136" t="s">
        <v>1173</v>
      </c>
      <c r="DM900" s="136" t="s">
        <v>2316</v>
      </c>
      <c r="DN900" s="144">
        <v>0</v>
      </c>
    </row>
    <row r="901" spans="1:118" x14ac:dyDescent="0.25">
      <c r="A901" s="81" t="s">
        <v>733</v>
      </c>
      <c r="B901" s="81" t="s">
        <v>734</v>
      </c>
      <c r="C901" s="81">
        <v>12</v>
      </c>
      <c r="D901" s="81" t="s">
        <v>436</v>
      </c>
      <c r="E901" s="81" t="s">
        <v>1235</v>
      </c>
      <c r="F901" s="81">
        <v>1091</v>
      </c>
      <c r="H901" s="81" t="s">
        <v>992</v>
      </c>
      <c r="I901" s="81" t="s">
        <v>993</v>
      </c>
      <c r="J901" s="81">
        <v>12</v>
      </c>
      <c r="K901" s="81" t="s">
        <v>437</v>
      </c>
      <c r="L901" s="81" t="s">
        <v>1811</v>
      </c>
      <c r="M901" s="81">
        <v>1259</v>
      </c>
      <c r="O901" s="81" t="s">
        <v>849</v>
      </c>
      <c r="P901" s="81" t="s">
        <v>850</v>
      </c>
      <c r="Q901" s="81">
        <v>30</v>
      </c>
      <c r="R901" s="81" t="s">
        <v>529</v>
      </c>
      <c r="S901" s="81" t="s">
        <v>1756</v>
      </c>
      <c r="T901" s="81">
        <v>1037</v>
      </c>
      <c r="V901" s="81" t="s">
        <v>745</v>
      </c>
      <c r="W901" s="81" t="s">
        <v>746</v>
      </c>
      <c r="X901" s="81">
        <v>12</v>
      </c>
      <c r="Y901" s="81" t="s">
        <v>437</v>
      </c>
      <c r="Z901" s="81" t="s">
        <v>1184</v>
      </c>
      <c r="AA901" s="81">
        <v>1078</v>
      </c>
      <c r="AC901" s="81" t="s">
        <v>2321</v>
      </c>
      <c r="AD901" s="81" t="s">
        <v>901</v>
      </c>
      <c r="AE901" s="81">
        <v>4</v>
      </c>
      <c r="AF901" s="81" t="s">
        <v>529</v>
      </c>
      <c r="AG901" s="81" t="s">
        <v>1185</v>
      </c>
      <c r="AH901" s="81">
        <v>1101</v>
      </c>
      <c r="AJ901" s="81" t="s">
        <v>745</v>
      </c>
      <c r="AK901" s="81" t="s">
        <v>746</v>
      </c>
      <c r="AL901" s="81">
        <v>24</v>
      </c>
      <c r="AM901" s="81" t="s">
        <v>529</v>
      </c>
      <c r="AN901" s="81" t="s">
        <v>1139</v>
      </c>
      <c r="AO901" s="81">
        <v>1027</v>
      </c>
      <c r="AQ901" s="81" t="s">
        <v>733</v>
      </c>
      <c r="AR901" s="81" t="s">
        <v>734</v>
      </c>
      <c r="AS901" s="81">
        <v>4</v>
      </c>
      <c r="AT901" s="81" t="s">
        <v>437</v>
      </c>
      <c r="AU901" s="81" t="s">
        <v>1859</v>
      </c>
      <c r="AV901" s="81">
        <v>1184</v>
      </c>
      <c r="AX901" s="81" t="s">
        <v>810</v>
      </c>
      <c r="AY901" s="81" t="s">
        <v>811</v>
      </c>
      <c r="AZ901" s="81">
        <v>2</v>
      </c>
      <c r="BA901" s="81" t="s">
        <v>529</v>
      </c>
      <c r="BB901" s="81" t="s">
        <v>713</v>
      </c>
      <c r="BC901" s="81">
        <v>1536</v>
      </c>
      <c r="BE901" s="81" t="s">
        <v>977</v>
      </c>
      <c r="BF901" s="81" t="s">
        <v>978</v>
      </c>
      <c r="BG901" s="81">
        <v>12</v>
      </c>
      <c r="BH901" s="81" t="s">
        <v>529</v>
      </c>
      <c r="BI901" s="81" t="s">
        <v>1093</v>
      </c>
      <c r="BJ901" s="81">
        <v>1089</v>
      </c>
      <c r="BL901" s="81" t="s">
        <v>885</v>
      </c>
      <c r="BM901" s="81" t="s">
        <v>886</v>
      </c>
      <c r="BN901" s="81">
        <v>2</v>
      </c>
      <c r="BO901" s="81" t="s">
        <v>437</v>
      </c>
      <c r="BP901" s="81" t="s">
        <v>1190</v>
      </c>
      <c r="BQ901" s="81">
        <v>1082</v>
      </c>
      <c r="BS901" s="81" t="s">
        <v>889</v>
      </c>
      <c r="BT901" s="81" t="s">
        <v>890</v>
      </c>
      <c r="BU901" s="81">
        <v>2</v>
      </c>
      <c r="BV901" s="81" t="s">
        <v>437</v>
      </c>
      <c r="BW901" s="81" t="s">
        <v>1187</v>
      </c>
      <c r="BX901" s="81">
        <v>1003</v>
      </c>
      <c r="BZ901" s="81" t="s">
        <v>747</v>
      </c>
      <c r="CA901" s="81" t="s">
        <v>748</v>
      </c>
      <c r="CB901" s="81">
        <v>12</v>
      </c>
      <c r="CC901" s="81" t="s">
        <v>437</v>
      </c>
      <c r="CD901" s="81" t="s">
        <v>1181</v>
      </c>
      <c r="CE901" s="81">
        <v>1044</v>
      </c>
      <c r="CG901" s="81" t="s">
        <v>729</v>
      </c>
      <c r="CH901" s="81" t="s">
        <v>730</v>
      </c>
      <c r="CI901" s="81">
        <v>4</v>
      </c>
      <c r="CJ901" s="81" t="s">
        <v>437</v>
      </c>
      <c r="CK901" s="81" t="s">
        <v>2169</v>
      </c>
      <c r="CL901" s="81">
        <v>1565</v>
      </c>
      <c r="CN901" s="81" t="s">
        <v>862</v>
      </c>
      <c r="CO901" s="81" t="s">
        <v>863</v>
      </c>
      <c r="CP901" s="81">
        <v>24</v>
      </c>
      <c r="CQ901" s="81" t="s">
        <v>436</v>
      </c>
      <c r="CR901" s="81" t="s">
        <v>1195</v>
      </c>
      <c r="CS901" s="81">
        <v>1237</v>
      </c>
      <c r="CU901" s="136" t="s">
        <v>897</v>
      </c>
      <c r="CV901" s="136" t="s">
        <v>898</v>
      </c>
      <c r="CW901" s="137">
        <v>6</v>
      </c>
      <c r="CX901" s="136" t="s">
        <v>436</v>
      </c>
      <c r="CY901" s="136" t="s">
        <v>1687</v>
      </c>
      <c r="CZ901" s="138">
        <v>1460</v>
      </c>
      <c r="DB901" s="136" t="s">
        <v>830</v>
      </c>
      <c r="DC901" s="136" t="s">
        <v>831</v>
      </c>
      <c r="DD901" s="137">
        <v>30</v>
      </c>
      <c r="DE901" s="136" t="s">
        <v>436</v>
      </c>
      <c r="DF901" s="136" t="s">
        <v>2406</v>
      </c>
      <c r="DG901" s="144">
        <v>1529</v>
      </c>
      <c r="DI901" s="136" t="s">
        <v>727</v>
      </c>
      <c r="DJ901" s="136" t="s">
        <v>728</v>
      </c>
      <c r="DK901" s="137">
        <v>4</v>
      </c>
      <c r="DL901" s="136" t="s">
        <v>436</v>
      </c>
      <c r="DM901" s="136" t="s">
        <v>1114</v>
      </c>
      <c r="DN901" s="144">
        <v>1011</v>
      </c>
    </row>
    <row r="902" spans="1:118" x14ac:dyDescent="0.25">
      <c r="A902" s="81" t="s">
        <v>832</v>
      </c>
      <c r="B902" s="81" t="s">
        <v>833</v>
      </c>
      <c r="C902" s="81">
        <v>6</v>
      </c>
      <c r="D902" s="81" t="s">
        <v>436</v>
      </c>
      <c r="E902" s="81" t="s">
        <v>1235</v>
      </c>
      <c r="F902" s="81">
        <v>1091</v>
      </c>
      <c r="H902" s="81" t="s">
        <v>780</v>
      </c>
      <c r="I902" s="81" t="s">
        <v>781</v>
      </c>
      <c r="J902" s="81">
        <v>12</v>
      </c>
      <c r="K902" s="81" t="s">
        <v>437</v>
      </c>
      <c r="L902" s="81" t="s">
        <v>1811</v>
      </c>
      <c r="M902" s="81">
        <v>1259</v>
      </c>
      <c r="O902" s="81" t="s">
        <v>891</v>
      </c>
      <c r="P902" s="81" t="s">
        <v>892</v>
      </c>
      <c r="Q902" s="81">
        <v>36</v>
      </c>
      <c r="R902" s="81" t="s">
        <v>529</v>
      </c>
      <c r="S902" s="81" t="s">
        <v>1170</v>
      </c>
      <c r="T902" s="81">
        <v>1069</v>
      </c>
      <c r="V902" s="81" t="s">
        <v>745</v>
      </c>
      <c r="W902" s="81" t="s">
        <v>746</v>
      </c>
      <c r="X902" s="81">
        <v>12</v>
      </c>
      <c r="Y902" s="81" t="s">
        <v>437</v>
      </c>
      <c r="Z902" s="81" t="s">
        <v>1184</v>
      </c>
      <c r="AA902" s="81">
        <v>1078</v>
      </c>
      <c r="AC902" s="81" t="s">
        <v>860</v>
      </c>
      <c r="AD902" s="81" t="s">
        <v>861</v>
      </c>
      <c r="AE902" s="81">
        <v>4</v>
      </c>
      <c r="AF902" s="81" t="s">
        <v>436</v>
      </c>
      <c r="AG902" s="81" t="s">
        <v>1188</v>
      </c>
      <c r="AH902" s="81">
        <v>1481</v>
      </c>
      <c r="AJ902" s="81" t="s">
        <v>785</v>
      </c>
      <c r="AK902" s="81" t="s">
        <v>786</v>
      </c>
      <c r="AL902" s="81">
        <v>12</v>
      </c>
      <c r="AM902" s="81" t="s">
        <v>529</v>
      </c>
      <c r="AN902" s="81" t="s">
        <v>1139</v>
      </c>
      <c r="AO902" s="81">
        <v>1027</v>
      </c>
      <c r="AQ902" s="81" t="s">
        <v>867</v>
      </c>
      <c r="AR902" s="81" t="s">
        <v>868</v>
      </c>
      <c r="AS902" s="81">
        <v>4</v>
      </c>
      <c r="AT902" s="81" t="s">
        <v>436</v>
      </c>
      <c r="AU902" s="81" t="s">
        <v>1189</v>
      </c>
      <c r="AV902" s="81">
        <v>1262</v>
      </c>
      <c r="AX902" s="81" t="s">
        <v>810</v>
      </c>
      <c r="AY902" s="81" t="s">
        <v>811</v>
      </c>
      <c r="AZ902" s="81">
        <v>6</v>
      </c>
      <c r="BA902" s="81" t="s">
        <v>436</v>
      </c>
      <c r="BB902" s="81" t="s">
        <v>1698</v>
      </c>
      <c r="BC902" s="81">
        <v>1251</v>
      </c>
      <c r="BE902" s="81" t="s">
        <v>973</v>
      </c>
      <c r="BF902" s="81" t="s">
        <v>974</v>
      </c>
      <c r="BG902" s="81">
        <v>48</v>
      </c>
      <c r="BH902" s="81" t="s">
        <v>529</v>
      </c>
      <c r="BI902" s="81" t="s">
        <v>1093</v>
      </c>
      <c r="BJ902" s="81">
        <v>1089</v>
      </c>
      <c r="BL902" s="81" t="s">
        <v>880</v>
      </c>
      <c r="BM902" s="81" t="s">
        <v>881</v>
      </c>
      <c r="BN902" s="81">
        <v>2</v>
      </c>
      <c r="BO902" s="81" t="s">
        <v>436</v>
      </c>
      <c r="BP902" s="81" t="s">
        <v>1165</v>
      </c>
      <c r="BQ902" s="81">
        <v>1531</v>
      </c>
      <c r="BS902" s="81" t="s">
        <v>755</v>
      </c>
      <c r="BT902" s="81" t="s">
        <v>756</v>
      </c>
      <c r="BU902" s="81">
        <v>12</v>
      </c>
      <c r="BV902" s="81" t="s">
        <v>436</v>
      </c>
      <c r="BW902" s="81" t="s">
        <v>2182</v>
      </c>
      <c r="BX902" s="81">
        <v>1582</v>
      </c>
      <c r="BZ902" s="81" t="s">
        <v>733</v>
      </c>
      <c r="CA902" s="81" t="s">
        <v>734</v>
      </c>
      <c r="CB902" s="81">
        <v>6</v>
      </c>
      <c r="CC902" s="81" t="s">
        <v>529</v>
      </c>
      <c r="CD902" s="81" t="s">
        <v>1169</v>
      </c>
      <c r="CE902" s="81">
        <v>1440</v>
      </c>
      <c r="CG902" s="81" t="s">
        <v>852</v>
      </c>
      <c r="CH902" s="81" t="s">
        <v>853</v>
      </c>
      <c r="CI902" s="81">
        <v>12</v>
      </c>
      <c r="CJ902" s="81" t="s">
        <v>437</v>
      </c>
      <c r="CK902" s="81" t="s">
        <v>2169</v>
      </c>
      <c r="CL902" s="81">
        <v>1565</v>
      </c>
      <c r="CN902" s="81" t="s">
        <v>727</v>
      </c>
      <c r="CO902" s="81" t="s">
        <v>728</v>
      </c>
      <c r="CP902" s="81">
        <v>4</v>
      </c>
      <c r="CQ902" s="81" t="s">
        <v>436</v>
      </c>
      <c r="CR902" s="81" t="s">
        <v>1134</v>
      </c>
      <c r="CS902" s="81">
        <v>1102</v>
      </c>
      <c r="CU902" s="136" t="s">
        <v>906</v>
      </c>
      <c r="CV902" s="136" t="s">
        <v>907</v>
      </c>
      <c r="CW902" s="137">
        <v>4</v>
      </c>
      <c r="CX902" s="136" t="s">
        <v>529</v>
      </c>
      <c r="CY902" s="136" t="s">
        <v>1712</v>
      </c>
      <c r="CZ902" s="138">
        <v>1458</v>
      </c>
      <c r="DB902" s="136" t="s">
        <v>830</v>
      </c>
      <c r="DC902" s="136" t="s">
        <v>831</v>
      </c>
      <c r="DD902" s="137">
        <v>8</v>
      </c>
      <c r="DE902" s="136" t="s">
        <v>529</v>
      </c>
      <c r="DF902" s="136" t="s">
        <v>1104</v>
      </c>
      <c r="DG902" s="144">
        <v>1037</v>
      </c>
      <c r="DI902" s="136" t="s">
        <v>727</v>
      </c>
      <c r="DJ902" s="136" t="s">
        <v>728</v>
      </c>
      <c r="DK902" s="137">
        <v>10</v>
      </c>
      <c r="DL902" s="136" t="s">
        <v>529</v>
      </c>
      <c r="DM902" s="136" t="s">
        <v>1100</v>
      </c>
      <c r="DN902" s="144">
        <v>1027</v>
      </c>
    </row>
    <row r="903" spans="1:118" x14ac:dyDescent="0.25">
      <c r="A903" s="81" t="s">
        <v>743</v>
      </c>
      <c r="B903" s="81" t="s">
        <v>744</v>
      </c>
      <c r="C903" s="81">
        <v>12</v>
      </c>
      <c r="D903" s="81" t="s">
        <v>436</v>
      </c>
      <c r="E903" s="81" t="s">
        <v>1235</v>
      </c>
      <c r="F903" s="81">
        <v>1091</v>
      </c>
      <c r="H903" s="81" t="s">
        <v>946</v>
      </c>
      <c r="I903" s="81" t="s">
        <v>947</v>
      </c>
      <c r="J903" s="81">
        <v>12</v>
      </c>
      <c r="K903" s="81" t="s">
        <v>437</v>
      </c>
      <c r="L903" s="81" t="s">
        <v>1811</v>
      </c>
      <c r="M903" s="81">
        <v>1259</v>
      </c>
      <c r="O903" s="81" t="s">
        <v>816</v>
      </c>
      <c r="P903" s="81" t="s">
        <v>817</v>
      </c>
      <c r="Q903" s="81">
        <v>4</v>
      </c>
      <c r="R903" s="81" t="s">
        <v>436</v>
      </c>
      <c r="S903" s="81" t="s">
        <v>1114</v>
      </c>
      <c r="T903" s="81">
        <v>1011</v>
      </c>
      <c r="V903" s="81" t="s">
        <v>796</v>
      </c>
      <c r="W903" s="81" t="s">
        <v>797</v>
      </c>
      <c r="X903" s="81">
        <v>2</v>
      </c>
      <c r="Y903" s="81" t="s">
        <v>437</v>
      </c>
      <c r="Z903" s="81" t="s">
        <v>1184</v>
      </c>
      <c r="AA903" s="81">
        <v>1078</v>
      </c>
      <c r="AC903" s="81" t="s">
        <v>883</v>
      </c>
      <c r="AD903" s="81" t="s">
        <v>884</v>
      </c>
      <c r="AE903" s="81">
        <v>2</v>
      </c>
      <c r="AF903" s="81" t="s">
        <v>436</v>
      </c>
      <c r="AG903" s="81" t="s">
        <v>1122</v>
      </c>
      <c r="AH903" s="81">
        <v>1213</v>
      </c>
      <c r="AJ903" s="81" t="s">
        <v>830</v>
      </c>
      <c r="AK903" s="81" t="s">
        <v>831</v>
      </c>
      <c r="AL903" s="81">
        <v>10</v>
      </c>
      <c r="AM903" s="81" t="s">
        <v>529</v>
      </c>
      <c r="AN903" s="81" t="s">
        <v>1160</v>
      </c>
      <c r="AO903" s="81">
        <v>1027</v>
      </c>
      <c r="AQ903" s="81" t="s">
        <v>954</v>
      </c>
      <c r="AR903" s="81" t="s">
        <v>955</v>
      </c>
      <c r="AS903" s="81">
        <v>4</v>
      </c>
      <c r="AT903" s="81" t="s">
        <v>436</v>
      </c>
      <c r="AU903" s="81" t="s">
        <v>1189</v>
      </c>
      <c r="AV903" s="81">
        <v>1262</v>
      </c>
      <c r="AX903" s="81" t="s">
        <v>810</v>
      </c>
      <c r="AY903" s="81" t="s">
        <v>811</v>
      </c>
      <c r="AZ903" s="81">
        <v>6</v>
      </c>
      <c r="BA903" s="81" t="s">
        <v>437</v>
      </c>
      <c r="BB903" s="81" t="s">
        <v>1193</v>
      </c>
      <c r="BC903" s="81">
        <v>1479</v>
      </c>
      <c r="BE903" s="81" t="s">
        <v>814</v>
      </c>
      <c r="BF903" s="81" t="s">
        <v>815</v>
      </c>
      <c r="BG903" s="81">
        <v>12</v>
      </c>
      <c r="BH903" s="81" t="s">
        <v>529</v>
      </c>
      <c r="BI903" s="81" t="s">
        <v>1093</v>
      </c>
      <c r="BJ903" s="81">
        <v>1089</v>
      </c>
      <c r="BL903" s="81" t="s">
        <v>860</v>
      </c>
      <c r="BM903" s="81" t="s">
        <v>861</v>
      </c>
      <c r="BN903" s="81">
        <v>4</v>
      </c>
      <c r="BO903" s="81" t="s">
        <v>436</v>
      </c>
      <c r="BP903" s="81" t="s">
        <v>1138</v>
      </c>
      <c r="BQ903" s="81">
        <v>1060</v>
      </c>
      <c r="BS903" s="81" t="s">
        <v>860</v>
      </c>
      <c r="BT903" s="81" t="s">
        <v>861</v>
      </c>
      <c r="BU903" s="81">
        <v>2</v>
      </c>
      <c r="BV903" s="81" t="s">
        <v>529</v>
      </c>
      <c r="BW903" s="81" t="s">
        <v>1178</v>
      </c>
      <c r="BX903" s="81">
        <v>1431</v>
      </c>
      <c r="BZ903" s="81" t="s">
        <v>860</v>
      </c>
      <c r="CA903" s="81" t="s">
        <v>861</v>
      </c>
      <c r="CB903" s="81">
        <v>24</v>
      </c>
      <c r="CC903" s="81" t="s">
        <v>436</v>
      </c>
      <c r="CD903" s="81" t="s">
        <v>1195</v>
      </c>
      <c r="CE903" s="81">
        <v>1237</v>
      </c>
      <c r="CG903" s="81" t="s">
        <v>891</v>
      </c>
      <c r="CH903" s="81" t="s">
        <v>892</v>
      </c>
      <c r="CI903" s="81">
        <v>12</v>
      </c>
      <c r="CJ903" s="81" t="s">
        <v>437</v>
      </c>
      <c r="CK903" s="81" t="s">
        <v>2169</v>
      </c>
      <c r="CL903" s="81">
        <v>1565</v>
      </c>
      <c r="CN903" s="81" t="s">
        <v>816</v>
      </c>
      <c r="CO903" s="81" t="s">
        <v>817</v>
      </c>
      <c r="CP903" s="81">
        <v>48</v>
      </c>
      <c r="CQ903" s="81" t="s">
        <v>436</v>
      </c>
      <c r="CR903" s="81" t="s">
        <v>1195</v>
      </c>
      <c r="CS903" s="81">
        <v>1237</v>
      </c>
      <c r="CU903" s="136" t="s">
        <v>873</v>
      </c>
      <c r="CV903" s="136" t="s">
        <v>874</v>
      </c>
      <c r="CW903" s="137">
        <v>6</v>
      </c>
      <c r="CX903" s="136" t="s">
        <v>436</v>
      </c>
      <c r="CY903" s="136" t="s">
        <v>2123</v>
      </c>
      <c r="CZ903" s="138">
        <v>1569</v>
      </c>
      <c r="DB903" s="136" t="s">
        <v>830</v>
      </c>
      <c r="DC903" s="136" t="s">
        <v>831</v>
      </c>
      <c r="DD903" s="137">
        <v>4</v>
      </c>
      <c r="DE903" s="136" t="s">
        <v>437</v>
      </c>
      <c r="DF903" s="136" t="s">
        <v>1186</v>
      </c>
      <c r="DG903" s="144">
        <v>1043</v>
      </c>
      <c r="DI903" s="136" t="s">
        <v>727</v>
      </c>
      <c r="DJ903" s="136" t="s">
        <v>728</v>
      </c>
      <c r="DK903" s="137">
        <v>18</v>
      </c>
      <c r="DL903" s="136" t="s">
        <v>529</v>
      </c>
      <c r="DM903" s="136" t="s">
        <v>1139</v>
      </c>
      <c r="DN903" s="144">
        <v>1027</v>
      </c>
    </row>
    <row r="904" spans="1:118" x14ac:dyDescent="0.25">
      <c r="A904" s="81" t="s">
        <v>852</v>
      </c>
      <c r="B904" s="81" t="s">
        <v>853</v>
      </c>
      <c r="C904" s="81">
        <v>12</v>
      </c>
      <c r="D904" s="81" t="s">
        <v>436</v>
      </c>
      <c r="E904" s="81" t="s">
        <v>1235</v>
      </c>
      <c r="F904" s="81">
        <v>1091</v>
      </c>
      <c r="H904" s="81" t="s">
        <v>977</v>
      </c>
      <c r="I904" s="81" t="s">
        <v>978</v>
      </c>
      <c r="J904" s="81">
        <v>12</v>
      </c>
      <c r="K904" s="81" t="s">
        <v>437</v>
      </c>
      <c r="L904" s="81" t="s">
        <v>1811</v>
      </c>
      <c r="M904" s="81">
        <v>1259</v>
      </c>
      <c r="O904" s="81" t="s">
        <v>832</v>
      </c>
      <c r="P904" s="81" t="s">
        <v>833</v>
      </c>
      <c r="Q904" s="81">
        <v>4</v>
      </c>
      <c r="R904" s="81" t="s">
        <v>436</v>
      </c>
      <c r="S904" s="81" t="s">
        <v>1114</v>
      </c>
      <c r="T904" s="81">
        <v>1011</v>
      </c>
      <c r="V904" s="81" t="s">
        <v>842</v>
      </c>
      <c r="W904" s="81" t="s">
        <v>843</v>
      </c>
      <c r="X904" s="81">
        <v>2</v>
      </c>
      <c r="Y904" s="81" t="s">
        <v>437</v>
      </c>
      <c r="Z904" s="81" t="s">
        <v>1184</v>
      </c>
      <c r="AA904" s="81">
        <v>1078</v>
      </c>
      <c r="AC904" s="81" t="s">
        <v>820</v>
      </c>
      <c r="AD904" s="81" t="s">
        <v>821</v>
      </c>
      <c r="AE904" s="81">
        <v>4</v>
      </c>
      <c r="AF904" s="81" t="s">
        <v>529</v>
      </c>
      <c r="AG904" s="81" t="s">
        <v>1139</v>
      </c>
      <c r="AH904" s="81">
        <v>1027</v>
      </c>
      <c r="AJ904" s="81" t="s">
        <v>893</v>
      </c>
      <c r="AK904" s="81" t="s">
        <v>894</v>
      </c>
      <c r="AL904" s="81">
        <v>12</v>
      </c>
      <c r="AM904" s="81" t="s">
        <v>529</v>
      </c>
      <c r="AN904" s="81" t="s">
        <v>1160</v>
      </c>
      <c r="AO904" s="81">
        <v>1027</v>
      </c>
      <c r="AQ904" s="81" t="s">
        <v>887</v>
      </c>
      <c r="AR904" s="81" t="s">
        <v>888</v>
      </c>
      <c r="AS904" s="81">
        <v>4</v>
      </c>
      <c r="AT904" s="81" t="s">
        <v>436</v>
      </c>
      <c r="AU904" s="81" t="s">
        <v>1189</v>
      </c>
      <c r="AV904" s="81">
        <v>1262</v>
      </c>
      <c r="AX904" s="81" t="s">
        <v>810</v>
      </c>
      <c r="AY904" s="81" t="s">
        <v>811</v>
      </c>
      <c r="AZ904" s="81">
        <v>2</v>
      </c>
      <c r="BA904" s="81" t="s">
        <v>436</v>
      </c>
      <c r="BB904" s="81" t="s">
        <v>1106</v>
      </c>
      <c r="BC904" s="81">
        <v>1295</v>
      </c>
      <c r="BE904" s="81" t="s">
        <v>806</v>
      </c>
      <c r="BF904" s="81" t="s">
        <v>807</v>
      </c>
      <c r="BG904" s="81">
        <v>12</v>
      </c>
      <c r="BH904" s="81" t="s">
        <v>529</v>
      </c>
      <c r="BI904" s="81" t="s">
        <v>1093</v>
      </c>
      <c r="BJ904" s="81">
        <v>1089</v>
      </c>
      <c r="BL904" s="81" t="s">
        <v>899</v>
      </c>
      <c r="BM904" s="81" t="s">
        <v>900</v>
      </c>
      <c r="BN904" s="81">
        <v>4</v>
      </c>
      <c r="BO904" s="81" t="s">
        <v>437</v>
      </c>
      <c r="BP904" s="81" t="s">
        <v>1190</v>
      </c>
      <c r="BQ904" s="81">
        <v>1082</v>
      </c>
      <c r="BS904" s="81" t="s">
        <v>2323</v>
      </c>
      <c r="BT904" s="81" t="s">
        <v>851</v>
      </c>
      <c r="BU904" s="81">
        <v>2</v>
      </c>
      <c r="BV904" s="81" t="s">
        <v>436</v>
      </c>
      <c r="BW904" s="81" t="s">
        <v>1123</v>
      </c>
      <c r="BX904" s="81">
        <v>1392</v>
      </c>
      <c r="BZ904" s="81" t="s">
        <v>867</v>
      </c>
      <c r="CA904" s="81" t="s">
        <v>868</v>
      </c>
      <c r="CB904" s="81">
        <v>24</v>
      </c>
      <c r="CC904" s="81" t="s">
        <v>436</v>
      </c>
      <c r="CD904" s="81" t="s">
        <v>1195</v>
      </c>
      <c r="CE904" s="81">
        <v>1237</v>
      </c>
      <c r="CG904" s="81" t="s">
        <v>745</v>
      </c>
      <c r="CH904" s="81" t="s">
        <v>746</v>
      </c>
      <c r="CI904" s="81">
        <v>12</v>
      </c>
      <c r="CJ904" s="81" t="s">
        <v>437</v>
      </c>
      <c r="CK904" s="81" t="s">
        <v>2169</v>
      </c>
      <c r="CL904" s="81">
        <v>1565</v>
      </c>
      <c r="CN904" s="81" t="s">
        <v>864</v>
      </c>
      <c r="CO904" s="81" t="s">
        <v>865</v>
      </c>
      <c r="CP904" s="81">
        <v>48</v>
      </c>
      <c r="CQ904" s="81" t="s">
        <v>436</v>
      </c>
      <c r="CR904" s="81" t="s">
        <v>1195</v>
      </c>
      <c r="CS904" s="81">
        <v>1237</v>
      </c>
      <c r="CU904" s="136" t="s">
        <v>2260</v>
      </c>
      <c r="CV904" s="136" t="s">
        <v>2304</v>
      </c>
      <c r="CW904" s="137">
        <v>4</v>
      </c>
      <c r="CX904" s="136" t="s">
        <v>529</v>
      </c>
      <c r="CY904" s="136" t="s">
        <v>1712</v>
      </c>
      <c r="CZ904" s="138">
        <v>1458</v>
      </c>
      <c r="DB904" s="136" t="s">
        <v>830</v>
      </c>
      <c r="DC904" s="136" t="s">
        <v>831</v>
      </c>
      <c r="DD904" s="137">
        <v>4</v>
      </c>
      <c r="DE904" s="136" t="s">
        <v>529</v>
      </c>
      <c r="DF904" s="136" t="s">
        <v>1867</v>
      </c>
      <c r="DG904" s="144">
        <v>1089</v>
      </c>
      <c r="DI904" s="136" t="s">
        <v>727</v>
      </c>
      <c r="DJ904" s="136" t="s">
        <v>728</v>
      </c>
      <c r="DK904" s="137">
        <v>2</v>
      </c>
      <c r="DL904" s="136" t="s">
        <v>436</v>
      </c>
      <c r="DM904" s="136" t="s">
        <v>2173</v>
      </c>
      <c r="DN904" s="144">
        <v>1240</v>
      </c>
    </row>
    <row r="905" spans="1:118" x14ac:dyDescent="0.25">
      <c r="A905" s="81" t="s">
        <v>895</v>
      </c>
      <c r="B905" s="81" t="s">
        <v>896</v>
      </c>
      <c r="C905" s="81">
        <v>12</v>
      </c>
      <c r="D905" s="81" t="s">
        <v>436</v>
      </c>
      <c r="E905" s="81" t="s">
        <v>1235</v>
      </c>
      <c r="F905" s="81">
        <v>1091</v>
      </c>
      <c r="H905" s="81" t="s">
        <v>802</v>
      </c>
      <c r="I905" s="81" t="s">
        <v>803</v>
      </c>
      <c r="J905" s="81">
        <v>2</v>
      </c>
      <c r="K905" s="81" t="s">
        <v>437</v>
      </c>
      <c r="L905" s="81" t="s">
        <v>1811</v>
      </c>
      <c r="M905" s="81">
        <v>1259</v>
      </c>
      <c r="O905" s="81" t="s">
        <v>729</v>
      </c>
      <c r="P905" s="81" t="s">
        <v>730</v>
      </c>
      <c r="Q905" s="81">
        <v>4</v>
      </c>
      <c r="R905" s="81" t="s">
        <v>436</v>
      </c>
      <c r="S905" s="81" t="s">
        <v>1114</v>
      </c>
      <c r="T905" s="81">
        <v>1011</v>
      </c>
      <c r="V905" s="81" t="s">
        <v>816</v>
      </c>
      <c r="W905" s="81" t="s">
        <v>817</v>
      </c>
      <c r="X905" s="81">
        <v>4</v>
      </c>
      <c r="Y905" s="81" t="s">
        <v>437</v>
      </c>
      <c r="Z905" s="81" t="s">
        <v>1184</v>
      </c>
      <c r="AA905" s="81">
        <v>1078</v>
      </c>
      <c r="AC905" s="81" t="s">
        <v>820</v>
      </c>
      <c r="AD905" s="81" t="s">
        <v>821</v>
      </c>
      <c r="AE905" s="81">
        <v>4</v>
      </c>
      <c r="AF905" s="81" t="s">
        <v>529</v>
      </c>
      <c r="AG905" s="81" t="s">
        <v>1172</v>
      </c>
      <c r="AH905" s="81">
        <v>1472</v>
      </c>
      <c r="AJ905" s="81" t="s">
        <v>745</v>
      </c>
      <c r="AK905" s="81" t="s">
        <v>746</v>
      </c>
      <c r="AL905" s="81">
        <v>12</v>
      </c>
      <c r="AM905" s="81" t="s">
        <v>529</v>
      </c>
      <c r="AN905" s="81" t="s">
        <v>1160</v>
      </c>
      <c r="AO905" s="81">
        <v>1027</v>
      </c>
      <c r="AQ905" s="81" t="s">
        <v>864</v>
      </c>
      <c r="AR905" s="81" t="s">
        <v>865</v>
      </c>
      <c r="AS905" s="81">
        <v>4</v>
      </c>
      <c r="AT905" s="81" t="s">
        <v>436</v>
      </c>
      <c r="AU905" s="81" t="s">
        <v>1189</v>
      </c>
      <c r="AV905" s="81">
        <v>1262</v>
      </c>
      <c r="AX905" s="81" t="s">
        <v>810</v>
      </c>
      <c r="AY905" s="81" t="s">
        <v>811</v>
      </c>
      <c r="AZ905" s="81">
        <v>12</v>
      </c>
      <c r="BA905" s="81" t="s">
        <v>529</v>
      </c>
      <c r="BB905" s="81" t="s">
        <v>1774</v>
      </c>
      <c r="BC905" s="81">
        <v>1466</v>
      </c>
      <c r="BE905" s="81" t="s">
        <v>774</v>
      </c>
      <c r="BF905" s="81" t="s">
        <v>775</v>
      </c>
      <c r="BG905" s="81">
        <v>4</v>
      </c>
      <c r="BH905" s="81" t="s">
        <v>529</v>
      </c>
      <c r="BI905" s="81" t="s">
        <v>1093</v>
      </c>
      <c r="BJ905" s="81">
        <v>1089</v>
      </c>
      <c r="BL905" s="81" t="s">
        <v>867</v>
      </c>
      <c r="BM905" s="81" t="s">
        <v>868</v>
      </c>
      <c r="BN905" s="81">
        <v>4</v>
      </c>
      <c r="BO905" s="81" t="s">
        <v>436</v>
      </c>
      <c r="BP905" s="81" t="s">
        <v>1197</v>
      </c>
      <c r="BQ905" s="81">
        <v>1531</v>
      </c>
      <c r="BS905" s="81" t="s">
        <v>812</v>
      </c>
      <c r="BT905" s="81" t="s">
        <v>813</v>
      </c>
      <c r="BU905" s="81">
        <v>4</v>
      </c>
      <c r="BV905" s="81" t="s">
        <v>437</v>
      </c>
      <c r="BW905" s="81" t="s">
        <v>1186</v>
      </c>
      <c r="BX905" s="81">
        <v>1043</v>
      </c>
      <c r="BZ905" s="81" t="s">
        <v>906</v>
      </c>
      <c r="CA905" s="81" t="s">
        <v>907</v>
      </c>
      <c r="CB905" s="81">
        <v>48</v>
      </c>
      <c r="CC905" s="81" t="s">
        <v>436</v>
      </c>
      <c r="CD905" s="81" t="s">
        <v>1195</v>
      </c>
      <c r="CE905" s="81">
        <v>1237</v>
      </c>
      <c r="CG905" s="81" t="s">
        <v>729</v>
      </c>
      <c r="CH905" s="81" t="s">
        <v>730</v>
      </c>
      <c r="CI905" s="81">
        <v>4</v>
      </c>
      <c r="CJ905" s="81" t="s">
        <v>436</v>
      </c>
      <c r="CK905" s="81" t="s">
        <v>1165</v>
      </c>
      <c r="CL905" s="81">
        <v>1531</v>
      </c>
      <c r="CN905" s="81" t="s">
        <v>2260</v>
      </c>
      <c r="CO905" s="81" t="s">
        <v>2304</v>
      </c>
      <c r="CP905" s="81">
        <v>24</v>
      </c>
      <c r="CQ905" s="81" t="s">
        <v>436</v>
      </c>
      <c r="CR905" s="81" t="s">
        <v>1195</v>
      </c>
      <c r="CS905" s="81">
        <v>1237</v>
      </c>
      <c r="CU905" s="136" t="s">
        <v>820</v>
      </c>
      <c r="CV905" s="136" t="s">
        <v>821</v>
      </c>
      <c r="CW905" s="137">
        <v>12</v>
      </c>
      <c r="CX905" s="136" t="s">
        <v>436</v>
      </c>
      <c r="CY905" s="136" t="s">
        <v>1148</v>
      </c>
      <c r="CZ905" s="138">
        <v>1091</v>
      </c>
      <c r="DB905" s="136" t="s">
        <v>830</v>
      </c>
      <c r="DC905" s="136" t="s">
        <v>831</v>
      </c>
      <c r="DD905" s="137">
        <v>50</v>
      </c>
      <c r="DE905" s="136" t="s">
        <v>436</v>
      </c>
      <c r="DF905" s="136" t="s">
        <v>2406</v>
      </c>
      <c r="DG905" s="144">
        <v>1529</v>
      </c>
      <c r="DI905" s="136" t="s">
        <v>727</v>
      </c>
      <c r="DJ905" s="136" t="s">
        <v>728</v>
      </c>
      <c r="DK905" s="137">
        <v>4</v>
      </c>
      <c r="DL905" s="136" t="s">
        <v>529</v>
      </c>
      <c r="DM905" s="136" t="s">
        <v>1169</v>
      </c>
      <c r="DN905" s="144">
        <v>1440</v>
      </c>
    </row>
    <row r="906" spans="1:118" x14ac:dyDescent="0.25">
      <c r="A906" s="81" t="s">
        <v>780</v>
      </c>
      <c r="B906" s="81" t="s">
        <v>781</v>
      </c>
      <c r="C906" s="81">
        <v>24</v>
      </c>
      <c r="D906" s="81" t="s">
        <v>436</v>
      </c>
      <c r="E906" s="81" t="s">
        <v>1235</v>
      </c>
      <c r="F906" s="81">
        <v>1091</v>
      </c>
      <c r="H906" s="81" t="s">
        <v>798</v>
      </c>
      <c r="I906" s="81" t="s">
        <v>799</v>
      </c>
      <c r="J906" s="81">
        <v>12</v>
      </c>
      <c r="K906" s="81" t="s">
        <v>437</v>
      </c>
      <c r="L906" s="81" t="s">
        <v>1811</v>
      </c>
      <c r="M906" s="81">
        <v>1259</v>
      </c>
      <c r="O906" s="81" t="s">
        <v>820</v>
      </c>
      <c r="P906" s="81" t="s">
        <v>821</v>
      </c>
      <c r="Q906" s="81">
        <v>4</v>
      </c>
      <c r="R906" s="81" t="s">
        <v>436</v>
      </c>
      <c r="S906" s="81" t="s">
        <v>1714</v>
      </c>
      <c r="T906" s="81">
        <v>1009</v>
      </c>
      <c r="V906" s="81" t="s">
        <v>864</v>
      </c>
      <c r="W906" s="81" t="s">
        <v>865</v>
      </c>
      <c r="X906" s="81">
        <v>4</v>
      </c>
      <c r="Y906" s="81" t="s">
        <v>437</v>
      </c>
      <c r="Z906" s="81" t="s">
        <v>1184</v>
      </c>
      <c r="AA906" s="81">
        <v>1078</v>
      </c>
      <c r="AC906" s="81" t="s">
        <v>790</v>
      </c>
      <c r="AD906" s="81" t="s">
        <v>791</v>
      </c>
      <c r="AE906" s="81">
        <v>2</v>
      </c>
      <c r="AF906" s="81" t="s">
        <v>436</v>
      </c>
      <c r="AG906" s="81" t="s">
        <v>1140</v>
      </c>
      <c r="AH906" s="81">
        <v>1036</v>
      </c>
      <c r="AJ906" s="81" t="s">
        <v>869</v>
      </c>
      <c r="AK906" s="81" t="s">
        <v>870</v>
      </c>
      <c r="AL906" s="81">
        <v>36</v>
      </c>
      <c r="AM906" s="81" t="s">
        <v>529</v>
      </c>
      <c r="AN906" s="81" t="s">
        <v>1161</v>
      </c>
      <c r="AO906" s="81">
        <v>1146</v>
      </c>
      <c r="AQ906" s="81" t="s">
        <v>768</v>
      </c>
      <c r="AR906" s="81" t="s">
        <v>769</v>
      </c>
      <c r="AS906" s="81">
        <v>12</v>
      </c>
      <c r="AT906" s="81" t="s">
        <v>529</v>
      </c>
      <c r="AU906" s="81" t="s">
        <v>1756</v>
      </c>
      <c r="AV906" s="81">
        <v>1037</v>
      </c>
      <c r="AX906" s="81" t="s">
        <v>810</v>
      </c>
      <c r="AY906" s="81" t="s">
        <v>811</v>
      </c>
      <c r="AZ906" s="81">
        <v>24</v>
      </c>
      <c r="BA906" s="81" t="s">
        <v>436</v>
      </c>
      <c r="BB906" s="81" t="s">
        <v>1124</v>
      </c>
      <c r="BC906" s="81">
        <v>1013</v>
      </c>
      <c r="BE906" s="81" t="s">
        <v>969</v>
      </c>
      <c r="BF906" s="81" t="s">
        <v>970</v>
      </c>
      <c r="BG906" s="81">
        <v>12</v>
      </c>
      <c r="BH906" s="81" t="s">
        <v>529</v>
      </c>
      <c r="BI906" s="81" t="s">
        <v>1093</v>
      </c>
      <c r="BJ906" s="81">
        <v>1089</v>
      </c>
      <c r="BL906" s="81" t="s">
        <v>867</v>
      </c>
      <c r="BM906" s="81" t="s">
        <v>868</v>
      </c>
      <c r="BN906" s="81">
        <v>4</v>
      </c>
      <c r="BO906" s="81" t="s">
        <v>436</v>
      </c>
      <c r="BP906" s="81" t="s">
        <v>1165</v>
      </c>
      <c r="BQ906" s="81">
        <v>1531</v>
      </c>
      <c r="BS906" s="81" t="s">
        <v>2321</v>
      </c>
      <c r="BT906" s="81" t="s">
        <v>901</v>
      </c>
      <c r="BU906" s="81">
        <v>2</v>
      </c>
      <c r="BV906" s="81" t="s">
        <v>437</v>
      </c>
      <c r="BW906" s="81" t="s">
        <v>1187</v>
      </c>
      <c r="BX906" s="81">
        <v>1003</v>
      </c>
      <c r="BZ906" s="81" t="s">
        <v>812</v>
      </c>
      <c r="CA906" s="81" t="s">
        <v>813</v>
      </c>
      <c r="CB906" s="81">
        <v>24</v>
      </c>
      <c r="CC906" s="81" t="s">
        <v>436</v>
      </c>
      <c r="CD906" s="81" t="s">
        <v>1195</v>
      </c>
      <c r="CE906" s="81">
        <v>1237</v>
      </c>
      <c r="CG906" s="81" t="s">
        <v>847</v>
      </c>
      <c r="CH906" s="81" t="s">
        <v>848</v>
      </c>
      <c r="CI906" s="81">
        <v>12</v>
      </c>
      <c r="CJ906" s="81" t="s">
        <v>436</v>
      </c>
      <c r="CK906" s="81" t="s">
        <v>1136</v>
      </c>
      <c r="CL906" s="81">
        <v>1313</v>
      </c>
      <c r="CN906" s="81" t="s">
        <v>828</v>
      </c>
      <c r="CO906" s="81" t="s">
        <v>829</v>
      </c>
      <c r="CP906" s="81">
        <v>4</v>
      </c>
      <c r="CQ906" s="81" t="s">
        <v>436</v>
      </c>
      <c r="CR906" s="81" t="s">
        <v>1195</v>
      </c>
      <c r="CS906" s="81">
        <v>1237</v>
      </c>
      <c r="CU906" s="136" t="s">
        <v>729</v>
      </c>
      <c r="CV906" s="136" t="s">
        <v>730</v>
      </c>
      <c r="CW906" s="137">
        <v>2</v>
      </c>
      <c r="CX906" s="136" t="s">
        <v>436</v>
      </c>
      <c r="CY906" s="136" t="s">
        <v>2406</v>
      </c>
      <c r="CZ906" s="138">
        <v>1529</v>
      </c>
      <c r="DB906" s="136" t="s">
        <v>830</v>
      </c>
      <c r="DC906" s="136" t="s">
        <v>831</v>
      </c>
      <c r="DD906" s="137">
        <v>4</v>
      </c>
      <c r="DE906" s="136" t="s">
        <v>436</v>
      </c>
      <c r="DF906" s="136" t="s">
        <v>1151</v>
      </c>
      <c r="DG906" s="144">
        <v>1047</v>
      </c>
      <c r="DI906" s="136" t="s">
        <v>727</v>
      </c>
      <c r="DJ906" s="136" t="s">
        <v>728</v>
      </c>
      <c r="DK906" s="137">
        <v>4</v>
      </c>
      <c r="DL906" s="136" t="s">
        <v>529</v>
      </c>
      <c r="DM906" s="136" t="s">
        <v>1871</v>
      </c>
      <c r="DN906" s="144">
        <v>1001</v>
      </c>
    </row>
    <row r="907" spans="1:118" x14ac:dyDescent="0.25">
      <c r="A907" s="81" t="s">
        <v>999</v>
      </c>
      <c r="B907" s="81" t="s">
        <v>1000</v>
      </c>
      <c r="C907" s="81">
        <v>12</v>
      </c>
      <c r="D907" s="81" t="s">
        <v>436</v>
      </c>
      <c r="E907" s="81" t="s">
        <v>1235</v>
      </c>
      <c r="F907" s="81">
        <v>1091</v>
      </c>
      <c r="H907" s="81" t="s">
        <v>942</v>
      </c>
      <c r="I907" s="81" t="s">
        <v>943</v>
      </c>
      <c r="J907" s="81">
        <v>12</v>
      </c>
      <c r="K907" s="81" t="s">
        <v>437</v>
      </c>
      <c r="L907" s="81" t="s">
        <v>1811</v>
      </c>
      <c r="M907" s="81">
        <v>1259</v>
      </c>
      <c r="O907" s="81" t="s">
        <v>812</v>
      </c>
      <c r="P907" s="81" t="s">
        <v>813</v>
      </c>
      <c r="Q907" s="81">
        <v>4</v>
      </c>
      <c r="R907" s="81" t="s">
        <v>436</v>
      </c>
      <c r="S907" s="81" t="s">
        <v>1714</v>
      </c>
      <c r="T907" s="81">
        <v>1009</v>
      </c>
      <c r="V907" s="81" t="s">
        <v>816</v>
      </c>
      <c r="W907" s="81" t="s">
        <v>817</v>
      </c>
      <c r="X907" s="81">
        <v>4</v>
      </c>
      <c r="Y907" s="81" t="s">
        <v>437</v>
      </c>
      <c r="Z907" s="81" t="s">
        <v>1184</v>
      </c>
      <c r="AA907" s="81">
        <v>1078</v>
      </c>
      <c r="AC907" s="81" t="s">
        <v>954</v>
      </c>
      <c r="AD907" s="81" t="s">
        <v>955</v>
      </c>
      <c r="AE907" s="81">
        <v>2</v>
      </c>
      <c r="AF907" s="81" t="s">
        <v>436</v>
      </c>
      <c r="AG907" s="81" t="s">
        <v>1703</v>
      </c>
      <c r="AH907" s="81">
        <v>1418</v>
      </c>
      <c r="AJ907" s="81" t="s">
        <v>893</v>
      </c>
      <c r="AK907" s="81" t="s">
        <v>894</v>
      </c>
      <c r="AL907" s="81">
        <v>12</v>
      </c>
      <c r="AM907" s="81" t="s">
        <v>529</v>
      </c>
      <c r="AN907" s="81" t="s">
        <v>1161</v>
      </c>
      <c r="AO907" s="81">
        <v>1146</v>
      </c>
      <c r="AQ907" s="81" t="s">
        <v>832</v>
      </c>
      <c r="AR907" s="81" t="s">
        <v>833</v>
      </c>
      <c r="AS907" s="81">
        <v>6</v>
      </c>
      <c r="AT907" s="81" t="s">
        <v>529</v>
      </c>
      <c r="AU907" s="81" t="s">
        <v>1756</v>
      </c>
      <c r="AV907" s="81">
        <v>1037</v>
      </c>
      <c r="AX907" s="81" t="s">
        <v>810</v>
      </c>
      <c r="AY907" s="81" t="s">
        <v>811</v>
      </c>
      <c r="AZ907" s="81">
        <v>96</v>
      </c>
      <c r="BA907" s="81" t="s">
        <v>1173</v>
      </c>
      <c r="BB907" s="81" t="s">
        <v>1174</v>
      </c>
      <c r="BC907" s="81">
        <v>0</v>
      </c>
      <c r="BE907" s="81" t="s">
        <v>1043</v>
      </c>
      <c r="BF907" s="81" t="s">
        <v>1044</v>
      </c>
      <c r="BG907" s="81">
        <v>12</v>
      </c>
      <c r="BH907" s="81" t="s">
        <v>529</v>
      </c>
      <c r="BI907" s="81" t="s">
        <v>1093</v>
      </c>
      <c r="BJ907" s="81">
        <v>1089</v>
      </c>
      <c r="BL907" s="81" t="s">
        <v>768</v>
      </c>
      <c r="BM907" s="81" t="s">
        <v>769</v>
      </c>
      <c r="BN907" s="81">
        <v>4</v>
      </c>
      <c r="BO907" s="81" t="s">
        <v>436</v>
      </c>
      <c r="BP907" s="81" t="s">
        <v>1138</v>
      </c>
      <c r="BQ907" s="81">
        <v>1060</v>
      </c>
      <c r="BS907" s="81" t="s">
        <v>836</v>
      </c>
      <c r="BT907" s="81" t="s">
        <v>837</v>
      </c>
      <c r="BU907" s="81">
        <v>2</v>
      </c>
      <c r="BV907" s="81" t="s">
        <v>437</v>
      </c>
      <c r="BW907" s="81" t="s">
        <v>1187</v>
      </c>
      <c r="BX907" s="81">
        <v>1003</v>
      </c>
      <c r="BZ907" s="81" t="s">
        <v>864</v>
      </c>
      <c r="CA907" s="81" t="s">
        <v>865</v>
      </c>
      <c r="CB907" s="81">
        <v>72</v>
      </c>
      <c r="CC907" s="81" t="s">
        <v>436</v>
      </c>
      <c r="CD907" s="81" t="s">
        <v>1195</v>
      </c>
      <c r="CE907" s="81">
        <v>1237</v>
      </c>
      <c r="CG907" s="81" t="s">
        <v>867</v>
      </c>
      <c r="CH907" s="81" t="s">
        <v>868</v>
      </c>
      <c r="CI907" s="81">
        <v>6</v>
      </c>
      <c r="CJ907" s="81" t="s">
        <v>436</v>
      </c>
      <c r="CK907" s="81" t="s">
        <v>1136</v>
      </c>
      <c r="CL907" s="81">
        <v>1313</v>
      </c>
      <c r="CN907" s="81" t="s">
        <v>828</v>
      </c>
      <c r="CO907" s="81" t="s">
        <v>829</v>
      </c>
      <c r="CP907" s="81">
        <v>2</v>
      </c>
      <c r="CQ907" s="81" t="s">
        <v>436</v>
      </c>
      <c r="CR907" s="81" t="s">
        <v>2056</v>
      </c>
      <c r="CS907" s="81">
        <v>1192</v>
      </c>
      <c r="CU907" s="136" t="s">
        <v>830</v>
      </c>
      <c r="CV907" s="136" t="s">
        <v>831</v>
      </c>
      <c r="CW907" s="137">
        <v>6</v>
      </c>
      <c r="CX907" s="136" t="s">
        <v>436</v>
      </c>
      <c r="CY907" s="136" t="s">
        <v>2406</v>
      </c>
      <c r="CZ907" s="138">
        <v>1529</v>
      </c>
      <c r="DB907" s="136" t="s">
        <v>830</v>
      </c>
      <c r="DC907" s="136" t="s">
        <v>831</v>
      </c>
      <c r="DD907" s="137">
        <v>6</v>
      </c>
      <c r="DE907" s="136" t="s">
        <v>436</v>
      </c>
      <c r="DF907" s="136" t="s">
        <v>1696</v>
      </c>
      <c r="DG907" s="144">
        <v>1390</v>
      </c>
      <c r="DI907" s="136" t="s">
        <v>727</v>
      </c>
      <c r="DJ907" s="136" t="s">
        <v>728</v>
      </c>
      <c r="DK907" s="137">
        <v>4</v>
      </c>
      <c r="DL907" s="136" t="s">
        <v>437</v>
      </c>
      <c r="DM907" s="136" t="s">
        <v>1186</v>
      </c>
      <c r="DN907" s="144">
        <v>1043</v>
      </c>
    </row>
    <row r="908" spans="1:118" x14ac:dyDescent="0.25">
      <c r="A908" s="81" t="s">
        <v>794</v>
      </c>
      <c r="B908" s="81" t="s">
        <v>795</v>
      </c>
      <c r="C908" s="81">
        <v>4</v>
      </c>
      <c r="D908" s="81" t="s">
        <v>436</v>
      </c>
      <c r="E908" s="81" t="s">
        <v>1235</v>
      </c>
      <c r="F908" s="81">
        <v>1091</v>
      </c>
      <c r="H908" s="81" t="s">
        <v>768</v>
      </c>
      <c r="I908" s="81" t="s">
        <v>769</v>
      </c>
      <c r="J908" s="81">
        <v>4</v>
      </c>
      <c r="K908" s="81" t="s">
        <v>437</v>
      </c>
      <c r="L908" s="81" t="s">
        <v>1811</v>
      </c>
      <c r="M908" s="81">
        <v>1259</v>
      </c>
      <c r="O908" s="81" t="s">
        <v>826</v>
      </c>
      <c r="P908" s="81" t="s">
        <v>827</v>
      </c>
      <c r="Q908" s="81">
        <v>12</v>
      </c>
      <c r="R908" s="81" t="s">
        <v>436</v>
      </c>
      <c r="S908" s="81" t="s">
        <v>1714</v>
      </c>
      <c r="T908" s="81">
        <v>1009</v>
      </c>
      <c r="V908" s="81" t="s">
        <v>864</v>
      </c>
      <c r="W908" s="81" t="s">
        <v>865</v>
      </c>
      <c r="X908" s="81">
        <v>4</v>
      </c>
      <c r="Y908" s="81" t="s">
        <v>437</v>
      </c>
      <c r="Z908" s="81" t="s">
        <v>1184</v>
      </c>
      <c r="AA908" s="81">
        <v>1078</v>
      </c>
      <c r="AC908" s="81" t="s">
        <v>820</v>
      </c>
      <c r="AD908" s="81" t="s">
        <v>821</v>
      </c>
      <c r="AE908" s="81">
        <v>4</v>
      </c>
      <c r="AF908" s="81" t="s">
        <v>436</v>
      </c>
      <c r="AG908" s="81" t="s">
        <v>1714</v>
      </c>
      <c r="AH908" s="81">
        <v>1009</v>
      </c>
      <c r="AJ908" s="81" t="s">
        <v>745</v>
      </c>
      <c r="AK908" s="81" t="s">
        <v>746</v>
      </c>
      <c r="AL908" s="81">
        <v>24</v>
      </c>
      <c r="AM908" s="81" t="s">
        <v>529</v>
      </c>
      <c r="AN908" s="81" t="s">
        <v>1161</v>
      </c>
      <c r="AO908" s="81">
        <v>1146</v>
      </c>
      <c r="AQ908" s="81" t="s">
        <v>757</v>
      </c>
      <c r="AR908" s="81" t="s">
        <v>758</v>
      </c>
      <c r="AS908" s="81">
        <v>12</v>
      </c>
      <c r="AT908" s="81" t="s">
        <v>437</v>
      </c>
      <c r="AU908" s="81" t="s">
        <v>1191</v>
      </c>
      <c r="AV908" s="81">
        <v>1029</v>
      </c>
      <c r="AX908" s="81" t="s">
        <v>963</v>
      </c>
      <c r="AY908" s="81" t="s">
        <v>964</v>
      </c>
      <c r="AZ908" s="81">
        <v>12</v>
      </c>
      <c r="BA908" s="81" t="s">
        <v>436</v>
      </c>
      <c r="BB908" s="81" t="s">
        <v>1715</v>
      </c>
      <c r="BC908" s="81">
        <v>1137</v>
      </c>
      <c r="BE908" s="81" t="s">
        <v>979</v>
      </c>
      <c r="BF908" s="81" t="s">
        <v>980</v>
      </c>
      <c r="BG908" s="81">
        <v>12</v>
      </c>
      <c r="BH908" s="81" t="s">
        <v>529</v>
      </c>
      <c r="BI908" s="81" t="s">
        <v>1093</v>
      </c>
      <c r="BJ908" s="81">
        <v>1089</v>
      </c>
      <c r="BL908" s="81" t="s">
        <v>733</v>
      </c>
      <c r="BM908" s="81" t="s">
        <v>734</v>
      </c>
      <c r="BN908" s="81">
        <v>4</v>
      </c>
      <c r="BO908" s="81" t="s">
        <v>437</v>
      </c>
      <c r="BP908" s="81" t="s">
        <v>1190</v>
      </c>
      <c r="BQ908" s="81">
        <v>1082</v>
      </c>
      <c r="BS908" s="81" t="s">
        <v>856</v>
      </c>
      <c r="BT908" s="81" t="s">
        <v>857</v>
      </c>
      <c r="BU908" s="81">
        <v>2</v>
      </c>
      <c r="BV908" s="81" t="s">
        <v>437</v>
      </c>
      <c r="BW908" s="81" t="s">
        <v>1187</v>
      </c>
      <c r="BX908" s="81">
        <v>1003</v>
      </c>
      <c r="BZ908" s="81" t="s">
        <v>830</v>
      </c>
      <c r="CA908" s="81" t="s">
        <v>831</v>
      </c>
      <c r="CB908" s="81">
        <v>24</v>
      </c>
      <c r="CC908" s="81" t="s">
        <v>436</v>
      </c>
      <c r="CD908" s="81" t="s">
        <v>1195</v>
      </c>
      <c r="CE908" s="81">
        <v>1237</v>
      </c>
      <c r="CG908" s="81" t="s">
        <v>906</v>
      </c>
      <c r="CH908" s="81" t="s">
        <v>907</v>
      </c>
      <c r="CI908" s="81">
        <v>6</v>
      </c>
      <c r="CJ908" s="81" t="s">
        <v>436</v>
      </c>
      <c r="CK908" s="81" t="s">
        <v>1136</v>
      </c>
      <c r="CL908" s="81">
        <v>1313</v>
      </c>
      <c r="CN908" s="81" t="s">
        <v>828</v>
      </c>
      <c r="CO908" s="81" t="s">
        <v>829</v>
      </c>
      <c r="CP908" s="81">
        <v>3</v>
      </c>
      <c r="CQ908" s="81" t="s">
        <v>529</v>
      </c>
      <c r="CR908" s="81" t="s">
        <v>1170</v>
      </c>
      <c r="CS908" s="81">
        <v>1069</v>
      </c>
      <c r="CU908" s="136" t="s">
        <v>849</v>
      </c>
      <c r="CV908" s="136" t="s">
        <v>850</v>
      </c>
      <c r="CW908" s="137">
        <v>6</v>
      </c>
      <c r="CX908" s="136" t="s">
        <v>436</v>
      </c>
      <c r="CY908" s="136" t="s">
        <v>2406</v>
      </c>
      <c r="CZ908" s="138">
        <v>1529</v>
      </c>
      <c r="DB908" s="136" t="s">
        <v>830</v>
      </c>
      <c r="DC908" s="136" t="s">
        <v>831</v>
      </c>
      <c r="DD908" s="137">
        <v>20</v>
      </c>
      <c r="DE908" s="136" t="s">
        <v>436</v>
      </c>
      <c r="DF908" s="136" t="s">
        <v>2406</v>
      </c>
      <c r="DG908" s="144">
        <v>1529</v>
      </c>
      <c r="DI908" s="136" t="s">
        <v>727</v>
      </c>
      <c r="DJ908" s="136" t="s">
        <v>728</v>
      </c>
      <c r="DK908" s="137">
        <v>4</v>
      </c>
      <c r="DL908" s="136" t="s">
        <v>529</v>
      </c>
      <c r="DM908" s="136" t="s">
        <v>1157</v>
      </c>
      <c r="DN908" s="144">
        <v>1399</v>
      </c>
    </row>
    <row r="909" spans="1:118" x14ac:dyDescent="0.25">
      <c r="A909" s="81" t="s">
        <v>856</v>
      </c>
      <c r="B909" s="81" t="s">
        <v>857</v>
      </c>
      <c r="C909" s="81">
        <v>3</v>
      </c>
      <c r="D909" s="81" t="s">
        <v>436</v>
      </c>
      <c r="E909" s="81" t="s">
        <v>1235</v>
      </c>
      <c r="F909" s="81">
        <v>1091</v>
      </c>
      <c r="H909" s="81" t="s">
        <v>737</v>
      </c>
      <c r="I909" s="81" t="s">
        <v>738</v>
      </c>
      <c r="J909" s="81">
        <v>4</v>
      </c>
      <c r="K909" s="81" t="s">
        <v>437</v>
      </c>
      <c r="L909" s="81" t="s">
        <v>1811</v>
      </c>
      <c r="M909" s="81">
        <v>1259</v>
      </c>
      <c r="O909" s="81" t="s">
        <v>816</v>
      </c>
      <c r="P909" s="81" t="s">
        <v>817</v>
      </c>
      <c r="Q909" s="81">
        <v>6</v>
      </c>
      <c r="R909" s="81" t="s">
        <v>436</v>
      </c>
      <c r="S909" s="81" t="s">
        <v>1714</v>
      </c>
      <c r="T909" s="81">
        <v>1009</v>
      </c>
      <c r="V909" s="81" t="s">
        <v>816</v>
      </c>
      <c r="W909" s="81" t="s">
        <v>817</v>
      </c>
      <c r="X909" s="81">
        <v>4</v>
      </c>
      <c r="Y909" s="81" t="s">
        <v>437</v>
      </c>
      <c r="Z909" s="81" t="s">
        <v>1184</v>
      </c>
      <c r="AA909" s="81">
        <v>1078</v>
      </c>
      <c r="AC909" s="81" t="s">
        <v>856</v>
      </c>
      <c r="AD909" s="81" t="s">
        <v>857</v>
      </c>
      <c r="AE909" s="81">
        <v>4</v>
      </c>
      <c r="AF909" s="81" t="s">
        <v>529</v>
      </c>
      <c r="AG909" s="81" t="s">
        <v>1185</v>
      </c>
      <c r="AH909" s="81">
        <v>1101</v>
      </c>
      <c r="AJ909" s="81" t="s">
        <v>761</v>
      </c>
      <c r="AK909" s="81" t="s">
        <v>762</v>
      </c>
      <c r="AL909" s="81">
        <v>2</v>
      </c>
      <c r="AM909" s="81" t="s">
        <v>436</v>
      </c>
      <c r="AN909" s="81" t="s">
        <v>1124</v>
      </c>
      <c r="AO909" s="81">
        <v>1013</v>
      </c>
      <c r="AQ909" s="81" t="s">
        <v>772</v>
      </c>
      <c r="AR909" s="81" t="s">
        <v>773</v>
      </c>
      <c r="AS909" s="81">
        <v>4</v>
      </c>
      <c r="AT909" s="81" t="s">
        <v>437</v>
      </c>
      <c r="AU909" s="81" t="s">
        <v>1191</v>
      </c>
      <c r="AV909" s="81">
        <v>1029</v>
      </c>
      <c r="AX909" s="81" t="s">
        <v>963</v>
      </c>
      <c r="AY909" s="81" t="s">
        <v>964</v>
      </c>
      <c r="AZ909" s="81">
        <v>12</v>
      </c>
      <c r="BA909" s="81" t="s">
        <v>436</v>
      </c>
      <c r="BB909" s="81" t="s">
        <v>2072</v>
      </c>
      <c r="BC909" s="81">
        <v>1562</v>
      </c>
      <c r="BE909" s="81" t="s">
        <v>2054</v>
      </c>
      <c r="BF909" s="81" t="s">
        <v>2055</v>
      </c>
      <c r="BG909" s="81">
        <v>12</v>
      </c>
      <c r="BH909" s="81" t="s">
        <v>529</v>
      </c>
      <c r="BI909" s="81" t="s">
        <v>1093</v>
      </c>
      <c r="BJ909" s="81">
        <v>1089</v>
      </c>
      <c r="BL909" s="81" t="s">
        <v>816</v>
      </c>
      <c r="BM909" s="81" t="s">
        <v>817</v>
      </c>
      <c r="BN909" s="81">
        <v>8</v>
      </c>
      <c r="BO909" s="81" t="s">
        <v>436</v>
      </c>
      <c r="BP909" s="81" t="s">
        <v>1197</v>
      </c>
      <c r="BQ909" s="81">
        <v>1531</v>
      </c>
      <c r="BS909" s="81" t="s">
        <v>856</v>
      </c>
      <c r="BT909" s="81" t="s">
        <v>857</v>
      </c>
      <c r="BU909" s="81">
        <v>2</v>
      </c>
      <c r="BV909" s="81" t="s">
        <v>436</v>
      </c>
      <c r="BW909" s="81" t="s">
        <v>1123</v>
      </c>
      <c r="BX909" s="81">
        <v>1392</v>
      </c>
      <c r="BZ909" s="81" t="s">
        <v>849</v>
      </c>
      <c r="CA909" s="81" t="s">
        <v>850</v>
      </c>
      <c r="CB909" s="81">
        <v>24</v>
      </c>
      <c r="CC909" s="81" t="s">
        <v>436</v>
      </c>
      <c r="CD909" s="81" t="s">
        <v>1195</v>
      </c>
      <c r="CE909" s="81">
        <v>1237</v>
      </c>
      <c r="CG909" s="81" t="s">
        <v>737</v>
      </c>
      <c r="CH909" s="81" t="s">
        <v>738</v>
      </c>
      <c r="CI909" s="81">
        <v>4</v>
      </c>
      <c r="CJ909" s="81" t="s">
        <v>436</v>
      </c>
      <c r="CK909" s="81" t="s">
        <v>1136</v>
      </c>
      <c r="CL909" s="81">
        <v>1313</v>
      </c>
      <c r="CN909" s="81" t="s">
        <v>810</v>
      </c>
      <c r="CO909" s="81" t="s">
        <v>811</v>
      </c>
      <c r="CP909" s="81">
        <v>48</v>
      </c>
      <c r="CQ909" s="81" t="s">
        <v>436</v>
      </c>
      <c r="CR909" s="81" t="s">
        <v>1195</v>
      </c>
      <c r="CS909" s="81">
        <v>1237</v>
      </c>
      <c r="CU909" s="136" t="s">
        <v>897</v>
      </c>
      <c r="CV909" s="136" t="s">
        <v>898</v>
      </c>
      <c r="CW909" s="137">
        <v>6</v>
      </c>
      <c r="CX909" s="136" t="s">
        <v>436</v>
      </c>
      <c r="CY909" s="136" t="s">
        <v>1189</v>
      </c>
      <c r="CZ909" s="138">
        <v>1262</v>
      </c>
      <c r="DB909" s="136" t="s">
        <v>830</v>
      </c>
      <c r="DC909" s="136" t="s">
        <v>831</v>
      </c>
      <c r="DD909" s="137">
        <v>10</v>
      </c>
      <c r="DE909" s="136" t="s">
        <v>529</v>
      </c>
      <c r="DF909" s="136" t="s">
        <v>1756</v>
      </c>
      <c r="DG909" s="144">
        <v>1037</v>
      </c>
      <c r="DI909" s="136" t="s">
        <v>727</v>
      </c>
      <c r="DJ909" s="136" t="s">
        <v>728</v>
      </c>
      <c r="DK909" s="137">
        <v>2</v>
      </c>
      <c r="DL909" s="136" t="s">
        <v>529</v>
      </c>
      <c r="DM909" s="136" t="s">
        <v>1178</v>
      </c>
      <c r="DN909" s="144">
        <v>1431</v>
      </c>
    </row>
    <row r="910" spans="1:118" x14ac:dyDescent="0.25">
      <c r="A910" s="81" t="s">
        <v>858</v>
      </c>
      <c r="B910" s="81" t="s">
        <v>859</v>
      </c>
      <c r="C910" s="81">
        <v>2</v>
      </c>
      <c r="D910" s="81" t="s">
        <v>436</v>
      </c>
      <c r="E910" s="81" t="s">
        <v>1235</v>
      </c>
      <c r="F910" s="81">
        <v>1091</v>
      </c>
      <c r="H910" s="81" t="s">
        <v>895</v>
      </c>
      <c r="I910" s="81" t="s">
        <v>896</v>
      </c>
      <c r="J910" s="81">
        <v>12</v>
      </c>
      <c r="K910" s="81" t="s">
        <v>437</v>
      </c>
      <c r="L910" s="81" t="s">
        <v>1918</v>
      </c>
      <c r="M910" s="81">
        <v>1056</v>
      </c>
      <c r="O910" s="81" t="s">
        <v>772</v>
      </c>
      <c r="P910" s="81" t="s">
        <v>773</v>
      </c>
      <c r="Q910" s="81">
        <v>8</v>
      </c>
      <c r="R910" s="81" t="s">
        <v>436</v>
      </c>
      <c r="S910" s="81" t="s">
        <v>1714</v>
      </c>
      <c r="T910" s="81">
        <v>1009</v>
      </c>
      <c r="V910" s="81" t="s">
        <v>954</v>
      </c>
      <c r="W910" s="81" t="s">
        <v>955</v>
      </c>
      <c r="X910" s="81">
        <v>4</v>
      </c>
      <c r="Y910" s="81" t="s">
        <v>437</v>
      </c>
      <c r="Z910" s="81" t="s">
        <v>1184</v>
      </c>
      <c r="AA910" s="81">
        <v>1078</v>
      </c>
      <c r="AC910" s="81" t="s">
        <v>906</v>
      </c>
      <c r="AD910" s="81" t="s">
        <v>907</v>
      </c>
      <c r="AE910" s="81">
        <v>6</v>
      </c>
      <c r="AF910" s="81" t="s">
        <v>529</v>
      </c>
      <c r="AG910" s="81" t="s">
        <v>1680</v>
      </c>
      <c r="AH910" s="81">
        <v>1368</v>
      </c>
      <c r="AJ910" s="81" t="s">
        <v>810</v>
      </c>
      <c r="AK910" s="81" t="s">
        <v>811</v>
      </c>
      <c r="AL910" s="81">
        <v>6</v>
      </c>
      <c r="AM910" s="81" t="s">
        <v>436</v>
      </c>
      <c r="AN910" s="81" t="s">
        <v>1124</v>
      </c>
      <c r="AO910" s="81">
        <v>1013</v>
      </c>
      <c r="AQ910" s="81" t="s">
        <v>820</v>
      </c>
      <c r="AR910" s="81" t="s">
        <v>821</v>
      </c>
      <c r="AS910" s="81">
        <v>4</v>
      </c>
      <c r="AT910" s="81" t="s">
        <v>437</v>
      </c>
      <c r="AU910" s="81" t="s">
        <v>1191</v>
      </c>
      <c r="AV910" s="81">
        <v>1029</v>
      </c>
      <c r="AX910" s="81" t="s">
        <v>1676</v>
      </c>
      <c r="AY910" s="81" t="s">
        <v>1378</v>
      </c>
      <c r="AZ910" s="81">
        <v>12</v>
      </c>
      <c r="BA910" s="81" t="s">
        <v>436</v>
      </c>
      <c r="BB910" s="81" t="s">
        <v>2072</v>
      </c>
      <c r="BC910" s="81">
        <v>1562</v>
      </c>
      <c r="BE910" s="81" t="s">
        <v>895</v>
      </c>
      <c r="BF910" s="81" t="s">
        <v>896</v>
      </c>
      <c r="BG910" s="81">
        <v>24</v>
      </c>
      <c r="BH910" s="81" t="s">
        <v>529</v>
      </c>
      <c r="BI910" s="81" t="s">
        <v>1093</v>
      </c>
      <c r="BJ910" s="81">
        <v>1089</v>
      </c>
      <c r="BL910" s="81" t="s">
        <v>816</v>
      </c>
      <c r="BM910" s="81" t="s">
        <v>817</v>
      </c>
      <c r="BN910" s="81">
        <v>8</v>
      </c>
      <c r="BO910" s="81" t="s">
        <v>436</v>
      </c>
      <c r="BP910" s="81" t="s">
        <v>1165</v>
      </c>
      <c r="BQ910" s="81">
        <v>1531</v>
      </c>
      <c r="BS910" s="81" t="s">
        <v>854</v>
      </c>
      <c r="BT910" s="81" t="s">
        <v>855</v>
      </c>
      <c r="BU910" s="81">
        <v>2</v>
      </c>
      <c r="BV910" s="81" t="s">
        <v>437</v>
      </c>
      <c r="BW910" s="81" t="s">
        <v>1186</v>
      </c>
      <c r="BX910" s="81">
        <v>1043</v>
      </c>
      <c r="BZ910" s="81" t="s">
        <v>733</v>
      </c>
      <c r="CA910" s="81" t="s">
        <v>734</v>
      </c>
      <c r="CB910" s="81">
        <v>60</v>
      </c>
      <c r="CC910" s="81" t="s">
        <v>436</v>
      </c>
      <c r="CD910" s="81" t="s">
        <v>1195</v>
      </c>
      <c r="CE910" s="81">
        <v>1237</v>
      </c>
      <c r="CG910" s="81" t="s">
        <v>770</v>
      </c>
      <c r="CH910" s="81" t="s">
        <v>771</v>
      </c>
      <c r="CI910" s="81">
        <v>6</v>
      </c>
      <c r="CJ910" s="81" t="s">
        <v>436</v>
      </c>
      <c r="CK910" s="81" t="s">
        <v>1138</v>
      </c>
      <c r="CL910" s="81">
        <v>1060</v>
      </c>
      <c r="CN910" s="81" t="s">
        <v>727</v>
      </c>
      <c r="CO910" s="81" t="s">
        <v>728</v>
      </c>
      <c r="CP910" s="81">
        <v>24</v>
      </c>
      <c r="CQ910" s="81" t="s">
        <v>436</v>
      </c>
      <c r="CR910" s="81" t="s">
        <v>1195</v>
      </c>
      <c r="CS910" s="81">
        <v>1237</v>
      </c>
      <c r="CU910" s="136" t="s">
        <v>768</v>
      </c>
      <c r="CV910" s="136" t="s">
        <v>769</v>
      </c>
      <c r="CW910" s="137">
        <v>6</v>
      </c>
      <c r="CX910" s="136" t="s">
        <v>436</v>
      </c>
      <c r="CY910" s="136" t="s">
        <v>1148</v>
      </c>
      <c r="CZ910" s="138">
        <v>1091</v>
      </c>
      <c r="DB910" s="136" t="s">
        <v>830</v>
      </c>
      <c r="DC910" s="136" t="s">
        <v>831</v>
      </c>
      <c r="DD910" s="137">
        <v>12</v>
      </c>
      <c r="DE910" s="136" t="s">
        <v>437</v>
      </c>
      <c r="DF910" s="136" t="s">
        <v>1094</v>
      </c>
      <c r="DG910" s="144">
        <v>1097</v>
      </c>
      <c r="DI910" s="136" t="s">
        <v>727</v>
      </c>
      <c r="DJ910" s="136" t="s">
        <v>728</v>
      </c>
      <c r="DK910" s="137">
        <v>36</v>
      </c>
      <c r="DL910" s="136" t="s">
        <v>1173</v>
      </c>
      <c r="DM910" s="136" t="s">
        <v>1174</v>
      </c>
      <c r="DN910" s="144">
        <v>0</v>
      </c>
    </row>
    <row r="911" spans="1:118" x14ac:dyDescent="0.25">
      <c r="A911" s="81" t="s">
        <v>802</v>
      </c>
      <c r="B911" s="81" t="s">
        <v>803</v>
      </c>
      <c r="C911" s="81">
        <v>4</v>
      </c>
      <c r="D911" s="81" t="s">
        <v>436</v>
      </c>
      <c r="E911" s="81" t="s">
        <v>1235</v>
      </c>
      <c r="F911" s="81">
        <v>1091</v>
      </c>
      <c r="H911" s="81" t="s">
        <v>1060</v>
      </c>
      <c r="I911" s="81" t="s">
        <v>787</v>
      </c>
      <c r="J911" s="81">
        <v>12</v>
      </c>
      <c r="K911" s="81" t="s">
        <v>437</v>
      </c>
      <c r="L911" s="81" t="s">
        <v>1918</v>
      </c>
      <c r="M911" s="81">
        <v>1056</v>
      </c>
      <c r="O911" s="81" t="s">
        <v>816</v>
      </c>
      <c r="P911" s="81" t="s">
        <v>817</v>
      </c>
      <c r="Q911" s="81">
        <v>6</v>
      </c>
      <c r="R911" s="81" t="s">
        <v>529</v>
      </c>
      <c r="S911" s="81" t="s">
        <v>1129</v>
      </c>
      <c r="T911" s="81">
        <v>1028</v>
      </c>
      <c r="V911" s="81" t="s">
        <v>729</v>
      </c>
      <c r="W911" s="81" t="s">
        <v>730</v>
      </c>
      <c r="X911" s="81">
        <v>4</v>
      </c>
      <c r="Y911" s="81" t="s">
        <v>437</v>
      </c>
      <c r="Z911" s="81" t="s">
        <v>1184</v>
      </c>
      <c r="AA911" s="81">
        <v>1078</v>
      </c>
      <c r="AC911" s="81" t="s">
        <v>873</v>
      </c>
      <c r="AD911" s="81" t="s">
        <v>874</v>
      </c>
      <c r="AE911" s="81">
        <v>2</v>
      </c>
      <c r="AF911" s="81" t="s">
        <v>436</v>
      </c>
      <c r="AG911" s="81" t="s">
        <v>1105</v>
      </c>
      <c r="AH911" s="81">
        <v>1186</v>
      </c>
      <c r="AJ911" s="81" t="s">
        <v>2269</v>
      </c>
      <c r="AK911" s="81" t="s">
        <v>767</v>
      </c>
      <c r="AL911" s="81">
        <v>6</v>
      </c>
      <c r="AM911" s="81" t="s">
        <v>436</v>
      </c>
      <c r="AN911" s="81" t="s">
        <v>1124</v>
      </c>
      <c r="AO911" s="81">
        <v>1013</v>
      </c>
      <c r="AQ911" s="81" t="s">
        <v>772</v>
      </c>
      <c r="AR911" s="81" t="s">
        <v>773</v>
      </c>
      <c r="AS911" s="81">
        <v>8</v>
      </c>
      <c r="AT911" s="81" t="s">
        <v>529</v>
      </c>
      <c r="AU911" s="81" t="s">
        <v>1168</v>
      </c>
      <c r="AV911" s="81">
        <v>1001</v>
      </c>
      <c r="AX911" s="81" t="s">
        <v>962</v>
      </c>
      <c r="AY911" s="81" t="s">
        <v>2206</v>
      </c>
      <c r="AZ911" s="81">
        <v>12</v>
      </c>
      <c r="BA911" s="81" t="s">
        <v>529</v>
      </c>
      <c r="BB911" s="81" t="s">
        <v>1199</v>
      </c>
      <c r="BC911" s="81">
        <v>1001</v>
      </c>
      <c r="BE911" s="81" t="s">
        <v>804</v>
      </c>
      <c r="BF911" s="81" t="s">
        <v>805</v>
      </c>
      <c r="BG911" s="81">
        <v>36</v>
      </c>
      <c r="BH911" s="81" t="s">
        <v>529</v>
      </c>
      <c r="BI911" s="81" t="s">
        <v>1093</v>
      </c>
      <c r="BJ911" s="81">
        <v>1089</v>
      </c>
      <c r="BL911" s="81" t="s">
        <v>906</v>
      </c>
      <c r="BM911" s="81" t="s">
        <v>907</v>
      </c>
      <c r="BN911" s="81">
        <v>4</v>
      </c>
      <c r="BO911" s="81" t="s">
        <v>436</v>
      </c>
      <c r="BP911" s="81" t="s">
        <v>1197</v>
      </c>
      <c r="BQ911" s="81">
        <v>1531</v>
      </c>
      <c r="BS911" s="81" t="s">
        <v>854</v>
      </c>
      <c r="BT911" s="81" t="s">
        <v>855</v>
      </c>
      <c r="BU911" s="81">
        <v>2</v>
      </c>
      <c r="BV911" s="81" t="s">
        <v>436</v>
      </c>
      <c r="BW911" s="81" t="s">
        <v>1123</v>
      </c>
      <c r="BX911" s="81">
        <v>1392</v>
      </c>
      <c r="BZ911" s="81" t="s">
        <v>727</v>
      </c>
      <c r="CA911" s="81" t="s">
        <v>728</v>
      </c>
      <c r="CB911" s="81">
        <v>7</v>
      </c>
      <c r="CC911" s="81" t="s">
        <v>436</v>
      </c>
      <c r="CD911" s="81" t="s">
        <v>1195</v>
      </c>
      <c r="CE911" s="81">
        <v>1237</v>
      </c>
      <c r="CG911" s="81" t="s">
        <v>864</v>
      </c>
      <c r="CH911" s="81" t="s">
        <v>865</v>
      </c>
      <c r="CI911" s="81">
        <v>12</v>
      </c>
      <c r="CJ911" s="81" t="s">
        <v>436</v>
      </c>
      <c r="CK911" s="81" t="s">
        <v>1138</v>
      </c>
      <c r="CL911" s="81">
        <v>1060</v>
      </c>
      <c r="CN911" s="81" t="s">
        <v>737</v>
      </c>
      <c r="CO911" s="81" t="s">
        <v>738</v>
      </c>
      <c r="CP911" s="81">
        <v>4</v>
      </c>
      <c r="CQ911" s="81" t="s">
        <v>436</v>
      </c>
      <c r="CR911" s="81" t="s">
        <v>2179</v>
      </c>
      <c r="CS911" s="81">
        <v>1442</v>
      </c>
      <c r="CU911" s="136" t="s">
        <v>733</v>
      </c>
      <c r="CV911" s="136" t="s">
        <v>734</v>
      </c>
      <c r="CW911" s="137">
        <v>6</v>
      </c>
      <c r="CX911" s="136" t="s">
        <v>436</v>
      </c>
      <c r="CY911" s="136" t="s">
        <v>2406</v>
      </c>
      <c r="CZ911" s="138">
        <v>1529</v>
      </c>
      <c r="DB911" s="136" t="s">
        <v>830</v>
      </c>
      <c r="DC911" s="136" t="s">
        <v>831</v>
      </c>
      <c r="DD911" s="137">
        <v>4</v>
      </c>
      <c r="DE911" s="136" t="s">
        <v>437</v>
      </c>
      <c r="DF911" s="136" t="s">
        <v>1180</v>
      </c>
      <c r="DG911" s="144">
        <v>1194</v>
      </c>
      <c r="DI911" s="136" t="s">
        <v>727</v>
      </c>
      <c r="DJ911" s="136" t="s">
        <v>728</v>
      </c>
      <c r="DK911" s="137">
        <v>4</v>
      </c>
      <c r="DL911" s="136" t="s">
        <v>529</v>
      </c>
      <c r="DM911" s="136" t="s">
        <v>1873</v>
      </c>
      <c r="DN911" s="144">
        <v>1126</v>
      </c>
    </row>
    <row r="912" spans="1:118" x14ac:dyDescent="0.25">
      <c r="A912" s="81" t="s">
        <v>729</v>
      </c>
      <c r="B912" s="81" t="s">
        <v>730</v>
      </c>
      <c r="C912" s="81">
        <v>24</v>
      </c>
      <c r="D912" s="81" t="s">
        <v>436</v>
      </c>
      <c r="E912" s="81" t="s">
        <v>1235</v>
      </c>
      <c r="F912" s="81">
        <v>1091</v>
      </c>
      <c r="H912" s="81" t="s">
        <v>852</v>
      </c>
      <c r="I912" s="81" t="s">
        <v>853</v>
      </c>
      <c r="J912" s="81">
        <v>24</v>
      </c>
      <c r="K912" s="81" t="s">
        <v>437</v>
      </c>
      <c r="L912" s="81" t="s">
        <v>1918</v>
      </c>
      <c r="M912" s="81">
        <v>1056</v>
      </c>
      <c r="O912" s="81" t="s">
        <v>772</v>
      </c>
      <c r="P912" s="81" t="s">
        <v>773</v>
      </c>
      <c r="Q912" s="81">
        <v>4</v>
      </c>
      <c r="R912" s="81" t="s">
        <v>529</v>
      </c>
      <c r="S912" s="81" t="s">
        <v>1129</v>
      </c>
      <c r="T912" s="81">
        <v>1028</v>
      </c>
      <c r="V912" s="81" t="s">
        <v>729</v>
      </c>
      <c r="W912" s="81" t="s">
        <v>730</v>
      </c>
      <c r="X912" s="81">
        <v>4</v>
      </c>
      <c r="Y912" s="81" t="s">
        <v>437</v>
      </c>
      <c r="Z912" s="81" t="s">
        <v>1184</v>
      </c>
      <c r="AA912" s="81">
        <v>1078</v>
      </c>
      <c r="AC912" s="81" t="s">
        <v>820</v>
      </c>
      <c r="AD912" s="81" t="s">
        <v>821</v>
      </c>
      <c r="AE912" s="81">
        <v>4</v>
      </c>
      <c r="AF912" s="81" t="s">
        <v>437</v>
      </c>
      <c r="AG912" s="81" t="s">
        <v>1191</v>
      </c>
      <c r="AH912" s="81">
        <v>1029</v>
      </c>
      <c r="AJ912" s="81" t="s">
        <v>906</v>
      </c>
      <c r="AK912" s="81" t="s">
        <v>907</v>
      </c>
      <c r="AL912" s="81">
        <v>6</v>
      </c>
      <c r="AM912" s="81" t="s">
        <v>436</v>
      </c>
      <c r="AN912" s="81" t="s">
        <v>1124</v>
      </c>
      <c r="AO912" s="81">
        <v>1013</v>
      </c>
      <c r="AQ912" s="81" t="s">
        <v>727</v>
      </c>
      <c r="AR912" s="81" t="s">
        <v>728</v>
      </c>
      <c r="AS912" s="81">
        <v>12</v>
      </c>
      <c r="AT912" s="81" t="s">
        <v>529</v>
      </c>
      <c r="AU912" s="81" t="s">
        <v>1168</v>
      </c>
      <c r="AV912" s="81">
        <v>1001</v>
      </c>
      <c r="AX912" s="81" t="s">
        <v>962</v>
      </c>
      <c r="AY912" s="81" t="s">
        <v>2206</v>
      </c>
      <c r="AZ912" s="81">
        <v>12</v>
      </c>
      <c r="BA912" s="81" t="s">
        <v>436</v>
      </c>
      <c r="BB912" s="81" t="s">
        <v>2318</v>
      </c>
      <c r="BC912" s="81">
        <v>1117</v>
      </c>
      <c r="BE912" s="81" t="s">
        <v>780</v>
      </c>
      <c r="BF912" s="81" t="s">
        <v>781</v>
      </c>
      <c r="BG912" s="81">
        <v>12</v>
      </c>
      <c r="BH912" s="81" t="s">
        <v>529</v>
      </c>
      <c r="BI912" s="81" t="s">
        <v>1093</v>
      </c>
      <c r="BJ912" s="81">
        <v>1089</v>
      </c>
      <c r="BL912" s="81" t="s">
        <v>765</v>
      </c>
      <c r="BM912" s="81" t="s">
        <v>766</v>
      </c>
      <c r="BN912" s="81">
        <v>4</v>
      </c>
      <c r="BO912" s="81" t="s">
        <v>436</v>
      </c>
      <c r="BP912" s="81" t="s">
        <v>1197</v>
      </c>
      <c r="BQ912" s="81">
        <v>1531</v>
      </c>
      <c r="BS912" s="81" t="s">
        <v>785</v>
      </c>
      <c r="BT912" s="81" t="s">
        <v>786</v>
      </c>
      <c r="BU912" s="81">
        <v>12</v>
      </c>
      <c r="BV912" s="81" t="s">
        <v>436</v>
      </c>
      <c r="BW912" s="81" t="s">
        <v>1123</v>
      </c>
      <c r="BX912" s="81">
        <v>1392</v>
      </c>
      <c r="BZ912" s="81" t="s">
        <v>729</v>
      </c>
      <c r="CA912" s="81" t="s">
        <v>730</v>
      </c>
      <c r="CB912" s="81">
        <v>20</v>
      </c>
      <c r="CC912" s="81" t="s">
        <v>436</v>
      </c>
      <c r="CD912" s="81" t="s">
        <v>1195</v>
      </c>
      <c r="CE912" s="81">
        <v>1237</v>
      </c>
      <c r="CG912" s="81" t="s">
        <v>737</v>
      </c>
      <c r="CH912" s="81" t="s">
        <v>738</v>
      </c>
      <c r="CI912" s="81">
        <v>4</v>
      </c>
      <c r="CJ912" s="81" t="s">
        <v>436</v>
      </c>
      <c r="CK912" s="81" t="s">
        <v>1138</v>
      </c>
      <c r="CL912" s="81">
        <v>1060</v>
      </c>
      <c r="CN912" s="81" t="s">
        <v>733</v>
      </c>
      <c r="CO912" s="81" t="s">
        <v>734</v>
      </c>
      <c r="CP912" s="81">
        <v>80</v>
      </c>
      <c r="CQ912" s="81" t="s">
        <v>436</v>
      </c>
      <c r="CR912" s="81" t="s">
        <v>1195</v>
      </c>
      <c r="CS912" s="81">
        <v>1237</v>
      </c>
      <c r="CU912" s="136" t="s">
        <v>810</v>
      </c>
      <c r="CV912" s="136" t="s">
        <v>811</v>
      </c>
      <c r="CW912" s="137">
        <v>6</v>
      </c>
      <c r="CX912" s="136" t="s">
        <v>436</v>
      </c>
      <c r="CY912" s="136" t="s">
        <v>2123</v>
      </c>
      <c r="CZ912" s="138">
        <v>1569</v>
      </c>
      <c r="DB912" s="136" t="s">
        <v>830</v>
      </c>
      <c r="DC912" s="136" t="s">
        <v>831</v>
      </c>
      <c r="DD912" s="137">
        <v>24</v>
      </c>
      <c r="DE912" s="136" t="s">
        <v>436</v>
      </c>
      <c r="DF912" s="136" t="s">
        <v>1834</v>
      </c>
      <c r="DG912" s="144">
        <v>1163</v>
      </c>
      <c r="DI912" s="136" t="s">
        <v>727</v>
      </c>
      <c r="DJ912" s="136" t="s">
        <v>728</v>
      </c>
      <c r="DK912" s="137">
        <v>10</v>
      </c>
      <c r="DL912" s="136" t="s">
        <v>436</v>
      </c>
      <c r="DM912" s="136" t="s">
        <v>2172</v>
      </c>
      <c r="DN912" s="144">
        <v>1072</v>
      </c>
    </row>
    <row r="913" spans="1:118" x14ac:dyDescent="0.25">
      <c r="A913" s="81" t="s">
        <v>1041</v>
      </c>
      <c r="B913" s="81" t="s">
        <v>1935</v>
      </c>
      <c r="C913" s="81">
        <v>12</v>
      </c>
      <c r="D913" s="81" t="s">
        <v>436</v>
      </c>
      <c r="E913" s="81" t="s">
        <v>1235</v>
      </c>
      <c r="F913" s="81">
        <v>1091</v>
      </c>
      <c r="H913" s="81" t="s">
        <v>873</v>
      </c>
      <c r="I913" s="81" t="s">
        <v>874</v>
      </c>
      <c r="J913" s="81">
        <v>4</v>
      </c>
      <c r="K913" s="81" t="s">
        <v>437</v>
      </c>
      <c r="L913" s="81" t="s">
        <v>1918</v>
      </c>
      <c r="M913" s="81">
        <v>1056</v>
      </c>
      <c r="O913" s="81" t="s">
        <v>830</v>
      </c>
      <c r="P913" s="81" t="s">
        <v>831</v>
      </c>
      <c r="Q913" s="81">
        <v>8</v>
      </c>
      <c r="R913" s="81" t="s">
        <v>529</v>
      </c>
      <c r="S913" s="81" t="s">
        <v>1129</v>
      </c>
      <c r="T913" s="81">
        <v>1028</v>
      </c>
      <c r="V913" s="81" t="s">
        <v>816</v>
      </c>
      <c r="W913" s="81" t="s">
        <v>817</v>
      </c>
      <c r="X913" s="81">
        <v>4</v>
      </c>
      <c r="Y913" s="81" t="s">
        <v>529</v>
      </c>
      <c r="Z913" s="81" t="s">
        <v>1132</v>
      </c>
      <c r="AA913" s="81">
        <v>1081</v>
      </c>
      <c r="AC913" s="81" t="s">
        <v>820</v>
      </c>
      <c r="AD913" s="81" t="s">
        <v>821</v>
      </c>
      <c r="AE913" s="81">
        <v>4</v>
      </c>
      <c r="AF913" s="81" t="s">
        <v>436</v>
      </c>
      <c r="AG913" s="81" t="s">
        <v>1724</v>
      </c>
      <c r="AH913" s="81">
        <v>1137</v>
      </c>
      <c r="AJ913" s="81" t="s">
        <v>737</v>
      </c>
      <c r="AK913" s="81" t="s">
        <v>738</v>
      </c>
      <c r="AL913" s="81">
        <v>4</v>
      </c>
      <c r="AM913" s="81" t="s">
        <v>436</v>
      </c>
      <c r="AN913" s="81" t="s">
        <v>1124</v>
      </c>
      <c r="AO913" s="81">
        <v>1013</v>
      </c>
      <c r="AQ913" s="81" t="s">
        <v>729</v>
      </c>
      <c r="AR913" s="81" t="s">
        <v>730</v>
      </c>
      <c r="AS913" s="81">
        <v>4</v>
      </c>
      <c r="AT913" s="81" t="s">
        <v>529</v>
      </c>
      <c r="AU913" s="81" t="s">
        <v>1168</v>
      </c>
      <c r="AV913" s="81">
        <v>1001</v>
      </c>
      <c r="AX913" s="81" t="s">
        <v>962</v>
      </c>
      <c r="AY913" s="81" t="s">
        <v>2206</v>
      </c>
      <c r="AZ913" s="81">
        <v>36</v>
      </c>
      <c r="BA913" s="81" t="s">
        <v>529</v>
      </c>
      <c r="BB913" s="81" t="s">
        <v>1948</v>
      </c>
      <c r="BC913" s="81">
        <v>1380</v>
      </c>
      <c r="BE913" s="81" t="s">
        <v>782</v>
      </c>
      <c r="BF913" s="81" t="s">
        <v>783</v>
      </c>
      <c r="BG913" s="81">
        <v>12</v>
      </c>
      <c r="BH913" s="81" t="s">
        <v>529</v>
      </c>
      <c r="BI913" s="81" t="s">
        <v>1093</v>
      </c>
      <c r="BJ913" s="81">
        <v>1089</v>
      </c>
      <c r="BL913" s="81" t="s">
        <v>729</v>
      </c>
      <c r="BM913" s="81" t="s">
        <v>730</v>
      </c>
      <c r="BN913" s="81">
        <v>2</v>
      </c>
      <c r="BO913" s="81" t="s">
        <v>436</v>
      </c>
      <c r="BP913" s="81" t="s">
        <v>1165</v>
      </c>
      <c r="BQ913" s="81">
        <v>1531</v>
      </c>
      <c r="BS913" s="81" t="s">
        <v>860</v>
      </c>
      <c r="BT913" s="81" t="s">
        <v>861</v>
      </c>
      <c r="BU913" s="81">
        <v>6</v>
      </c>
      <c r="BV913" s="81" t="s">
        <v>436</v>
      </c>
      <c r="BW913" s="81" t="s">
        <v>1124</v>
      </c>
      <c r="BX913" s="81">
        <v>1013</v>
      </c>
      <c r="BZ913" s="81" t="s">
        <v>891</v>
      </c>
      <c r="CA913" s="81" t="s">
        <v>892</v>
      </c>
      <c r="CB913" s="81">
        <v>24</v>
      </c>
      <c r="CC913" s="81" t="s">
        <v>436</v>
      </c>
      <c r="CD913" s="81" t="s">
        <v>1195</v>
      </c>
      <c r="CE913" s="81">
        <v>1237</v>
      </c>
      <c r="CG913" s="81" t="s">
        <v>891</v>
      </c>
      <c r="CH913" s="81" t="s">
        <v>892</v>
      </c>
      <c r="CI913" s="81">
        <v>12</v>
      </c>
      <c r="CJ913" s="81" t="s">
        <v>436</v>
      </c>
      <c r="CK913" s="81" t="s">
        <v>1138</v>
      </c>
      <c r="CL913" s="81">
        <v>1060</v>
      </c>
      <c r="CN913" s="81" t="s">
        <v>830</v>
      </c>
      <c r="CO913" s="81" t="s">
        <v>831</v>
      </c>
      <c r="CP913" s="81">
        <v>100</v>
      </c>
      <c r="CQ913" s="81" t="s">
        <v>436</v>
      </c>
      <c r="CR913" s="81" t="s">
        <v>1195</v>
      </c>
      <c r="CS913" s="81">
        <v>1237</v>
      </c>
      <c r="CU913" s="136" t="s">
        <v>765</v>
      </c>
      <c r="CV913" s="136" t="s">
        <v>766</v>
      </c>
      <c r="CW913" s="137">
        <v>6</v>
      </c>
      <c r="CX913" s="136" t="s">
        <v>436</v>
      </c>
      <c r="CY913" s="136" t="s">
        <v>2123</v>
      </c>
      <c r="CZ913" s="138">
        <v>1569</v>
      </c>
      <c r="DB913" s="136" t="s">
        <v>772</v>
      </c>
      <c r="DC913" s="136" t="s">
        <v>773</v>
      </c>
      <c r="DD913" s="137">
        <v>4</v>
      </c>
      <c r="DE913" s="136" t="s">
        <v>529</v>
      </c>
      <c r="DF913" s="136" t="s">
        <v>2419</v>
      </c>
      <c r="DG913" s="144">
        <v>1530</v>
      </c>
      <c r="DI913" s="136" t="s">
        <v>727</v>
      </c>
      <c r="DJ913" s="136" t="s">
        <v>728</v>
      </c>
      <c r="DK913" s="137">
        <v>4</v>
      </c>
      <c r="DL913" s="136" t="s">
        <v>436</v>
      </c>
      <c r="DM913" s="136" t="s">
        <v>2198</v>
      </c>
      <c r="DN913" s="144">
        <v>1587</v>
      </c>
    </row>
    <row r="914" spans="1:118" x14ac:dyDescent="0.25">
      <c r="A914" s="81" t="s">
        <v>757</v>
      </c>
      <c r="B914" s="81" t="s">
        <v>758</v>
      </c>
      <c r="C914" s="81">
        <v>12</v>
      </c>
      <c r="D914" s="81" t="s">
        <v>436</v>
      </c>
      <c r="E914" s="81" t="s">
        <v>1235</v>
      </c>
      <c r="F914" s="81">
        <v>1091</v>
      </c>
      <c r="H914" s="81" t="s">
        <v>733</v>
      </c>
      <c r="I914" s="81" t="s">
        <v>734</v>
      </c>
      <c r="J914" s="81">
        <v>4</v>
      </c>
      <c r="K914" s="81" t="s">
        <v>437</v>
      </c>
      <c r="L914" s="81" t="s">
        <v>1918</v>
      </c>
      <c r="M914" s="81">
        <v>1056</v>
      </c>
      <c r="O914" s="81" t="s">
        <v>847</v>
      </c>
      <c r="P914" s="81" t="s">
        <v>848</v>
      </c>
      <c r="Q914" s="81">
        <v>12</v>
      </c>
      <c r="R914" s="81" t="s">
        <v>529</v>
      </c>
      <c r="S914" s="81" t="s">
        <v>1766</v>
      </c>
      <c r="T914" s="81">
        <v>1002</v>
      </c>
      <c r="V914" s="81" t="s">
        <v>864</v>
      </c>
      <c r="W914" s="81" t="s">
        <v>865</v>
      </c>
      <c r="X914" s="81">
        <v>4</v>
      </c>
      <c r="Y914" s="81" t="s">
        <v>529</v>
      </c>
      <c r="Z914" s="81" t="s">
        <v>1132</v>
      </c>
      <c r="AA914" s="81">
        <v>1081</v>
      </c>
      <c r="AC914" s="81" t="s">
        <v>820</v>
      </c>
      <c r="AD914" s="81" t="s">
        <v>821</v>
      </c>
      <c r="AE914" s="81">
        <v>4</v>
      </c>
      <c r="AF914" s="81" t="s">
        <v>529</v>
      </c>
      <c r="AG914" s="81" t="s">
        <v>1732</v>
      </c>
      <c r="AH914" s="81">
        <v>1086</v>
      </c>
      <c r="AJ914" s="81" t="s">
        <v>733</v>
      </c>
      <c r="AK914" s="81" t="s">
        <v>734</v>
      </c>
      <c r="AL914" s="81">
        <v>4</v>
      </c>
      <c r="AM914" s="81" t="s">
        <v>436</v>
      </c>
      <c r="AN914" s="81" t="s">
        <v>1124</v>
      </c>
      <c r="AO914" s="81">
        <v>1013</v>
      </c>
      <c r="AQ914" s="81" t="s">
        <v>891</v>
      </c>
      <c r="AR914" s="81" t="s">
        <v>892</v>
      </c>
      <c r="AS914" s="81">
        <v>12</v>
      </c>
      <c r="AT914" s="81" t="s">
        <v>529</v>
      </c>
      <c r="AU914" s="81" t="s">
        <v>1168</v>
      </c>
      <c r="AV914" s="81">
        <v>1001</v>
      </c>
      <c r="AX914" s="81" t="s">
        <v>962</v>
      </c>
      <c r="AY914" s="81" t="s">
        <v>2206</v>
      </c>
      <c r="AZ914" s="81">
        <v>12</v>
      </c>
      <c r="BA914" s="81" t="s">
        <v>436</v>
      </c>
      <c r="BB914" s="81" t="s">
        <v>2072</v>
      </c>
      <c r="BC914" s="81">
        <v>1562</v>
      </c>
      <c r="BE914" s="81" t="s">
        <v>747</v>
      </c>
      <c r="BF914" s="81" t="s">
        <v>748</v>
      </c>
      <c r="BG914" s="81">
        <v>24</v>
      </c>
      <c r="BH914" s="81" t="s">
        <v>529</v>
      </c>
      <c r="BI914" s="81" t="s">
        <v>1093</v>
      </c>
      <c r="BJ914" s="81">
        <v>1089</v>
      </c>
      <c r="BL914" s="81" t="s">
        <v>832</v>
      </c>
      <c r="BM914" s="81" t="s">
        <v>833</v>
      </c>
      <c r="BN914" s="81">
        <v>2</v>
      </c>
      <c r="BO914" s="81" t="s">
        <v>436</v>
      </c>
      <c r="BP914" s="81" t="s">
        <v>1197</v>
      </c>
      <c r="BQ914" s="81">
        <v>1531</v>
      </c>
      <c r="BS914" s="81" t="s">
        <v>733</v>
      </c>
      <c r="BT914" s="81" t="s">
        <v>734</v>
      </c>
      <c r="BU914" s="81">
        <v>2</v>
      </c>
      <c r="BV914" s="81" t="s">
        <v>529</v>
      </c>
      <c r="BW914" s="81" t="s">
        <v>1178</v>
      </c>
      <c r="BX914" s="81">
        <v>1431</v>
      </c>
      <c r="BZ914" s="81" t="s">
        <v>772</v>
      </c>
      <c r="CA914" s="81" t="s">
        <v>773</v>
      </c>
      <c r="CB914" s="81">
        <v>4</v>
      </c>
      <c r="CC914" s="81" t="s">
        <v>436</v>
      </c>
      <c r="CD914" s="81" t="s">
        <v>1114</v>
      </c>
      <c r="CE914" s="81">
        <v>1011</v>
      </c>
      <c r="CG914" s="81" t="s">
        <v>895</v>
      </c>
      <c r="CH914" s="81" t="s">
        <v>896</v>
      </c>
      <c r="CI914" s="81">
        <v>12</v>
      </c>
      <c r="CJ914" s="81" t="s">
        <v>436</v>
      </c>
      <c r="CK914" s="81" t="s">
        <v>1138</v>
      </c>
      <c r="CL914" s="81">
        <v>1060</v>
      </c>
      <c r="CN914" s="81" t="s">
        <v>849</v>
      </c>
      <c r="CO914" s="81" t="s">
        <v>850</v>
      </c>
      <c r="CP914" s="81">
        <v>100</v>
      </c>
      <c r="CQ914" s="81" t="s">
        <v>436</v>
      </c>
      <c r="CR914" s="81" t="s">
        <v>1195</v>
      </c>
      <c r="CS914" s="81">
        <v>1237</v>
      </c>
      <c r="CU914" s="136" t="s">
        <v>765</v>
      </c>
      <c r="CV914" s="136" t="s">
        <v>766</v>
      </c>
      <c r="CW914" s="137">
        <v>6</v>
      </c>
      <c r="CX914" s="136" t="s">
        <v>529</v>
      </c>
      <c r="CY914" s="136" t="s">
        <v>1712</v>
      </c>
      <c r="CZ914" s="138">
        <v>1458</v>
      </c>
      <c r="DB914" s="136" t="s">
        <v>772</v>
      </c>
      <c r="DC914" s="136" t="s">
        <v>773</v>
      </c>
      <c r="DD914" s="137">
        <v>8</v>
      </c>
      <c r="DE914" s="136" t="s">
        <v>436</v>
      </c>
      <c r="DF914" s="136" t="s">
        <v>552</v>
      </c>
      <c r="DG914" s="144">
        <v>1116</v>
      </c>
      <c r="DI914" s="136" t="s">
        <v>727</v>
      </c>
      <c r="DJ914" s="136" t="s">
        <v>728</v>
      </c>
      <c r="DK914" s="137">
        <v>4</v>
      </c>
      <c r="DL914" s="136" t="s">
        <v>529</v>
      </c>
      <c r="DM914" s="136" t="s">
        <v>1830</v>
      </c>
      <c r="DN914" s="144">
        <v>1028</v>
      </c>
    </row>
    <row r="915" spans="1:118" x14ac:dyDescent="0.25">
      <c r="A915" s="81" t="s">
        <v>1677</v>
      </c>
      <c r="B915" s="81" t="s">
        <v>1465</v>
      </c>
      <c r="C915" s="81">
        <v>2</v>
      </c>
      <c r="D915" s="81" t="s">
        <v>436</v>
      </c>
      <c r="E915" s="81" t="s">
        <v>1235</v>
      </c>
      <c r="F915" s="81">
        <v>1091</v>
      </c>
      <c r="H915" s="81" t="s">
        <v>832</v>
      </c>
      <c r="I915" s="81" t="s">
        <v>833</v>
      </c>
      <c r="J915" s="81">
        <v>4</v>
      </c>
      <c r="K915" s="81" t="s">
        <v>437</v>
      </c>
      <c r="L915" s="81" t="s">
        <v>1918</v>
      </c>
      <c r="M915" s="81">
        <v>1056</v>
      </c>
      <c r="O915" s="81" t="s">
        <v>2319</v>
      </c>
      <c r="P915" s="81" t="s">
        <v>844</v>
      </c>
      <c r="Q915" s="81">
        <v>2</v>
      </c>
      <c r="R915" s="81" t="s">
        <v>529</v>
      </c>
      <c r="S915" s="81" t="s">
        <v>1766</v>
      </c>
      <c r="T915" s="81">
        <v>1002</v>
      </c>
      <c r="V915" s="81" t="s">
        <v>897</v>
      </c>
      <c r="W915" s="81" t="s">
        <v>898</v>
      </c>
      <c r="X915" s="81">
        <v>4</v>
      </c>
      <c r="Y915" s="81" t="s">
        <v>529</v>
      </c>
      <c r="Z915" s="81" t="s">
        <v>1132</v>
      </c>
      <c r="AA915" s="81">
        <v>1081</v>
      </c>
      <c r="AC915" s="81" t="s">
        <v>765</v>
      </c>
      <c r="AD915" s="81" t="s">
        <v>766</v>
      </c>
      <c r="AE915" s="81">
        <v>4</v>
      </c>
      <c r="AF915" s="81" t="s">
        <v>529</v>
      </c>
      <c r="AG915" s="81" t="s">
        <v>1132</v>
      </c>
      <c r="AH915" s="81">
        <v>1081</v>
      </c>
      <c r="AJ915" s="81" t="s">
        <v>729</v>
      </c>
      <c r="AK915" s="81" t="s">
        <v>730</v>
      </c>
      <c r="AL915" s="81">
        <v>8</v>
      </c>
      <c r="AM915" s="81" t="s">
        <v>436</v>
      </c>
      <c r="AN915" s="81" t="s">
        <v>1124</v>
      </c>
      <c r="AO915" s="81">
        <v>1013</v>
      </c>
      <c r="AQ915" s="81" t="s">
        <v>820</v>
      </c>
      <c r="AR915" s="81" t="s">
        <v>821</v>
      </c>
      <c r="AS915" s="81">
        <v>4</v>
      </c>
      <c r="AT915" s="81" t="s">
        <v>437</v>
      </c>
      <c r="AU915" s="81" t="s">
        <v>1187</v>
      </c>
      <c r="AV915" s="81">
        <v>1003</v>
      </c>
      <c r="AX915" s="81" t="s">
        <v>962</v>
      </c>
      <c r="AY915" s="81" t="s">
        <v>2206</v>
      </c>
      <c r="AZ915" s="81">
        <v>12</v>
      </c>
      <c r="BA915" s="81" t="s">
        <v>437</v>
      </c>
      <c r="BB915" s="81" t="s">
        <v>1730</v>
      </c>
      <c r="BC915" s="81">
        <v>1180</v>
      </c>
      <c r="BE915" s="81" t="s">
        <v>962</v>
      </c>
      <c r="BF915" s="81" t="s">
        <v>2206</v>
      </c>
      <c r="BG915" s="81">
        <v>12</v>
      </c>
      <c r="BH915" s="81" t="s">
        <v>529</v>
      </c>
      <c r="BI915" s="81" t="s">
        <v>1199</v>
      </c>
      <c r="BJ915" s="81">
        <v>1001</v>
      </c>
      <c r="BL915" s="81" t="s">
        <v>832</v>
      </c>
      <c r="BM915" s="81" t="s">
        <v>833</v>
      </c>
      <c r="BN915" s="81">
        <v>2</v>
      </c>
      <c r="BO915" s="81" t="s">
        <v>436</v>
      </c>
      <c r="BP915" s="81" t="s">
        <v>1165</v>
      </c>
      <c r="BQ915" s="81">
        <v>1531</v>
      </c>
      <c r="BS915" s="81" t="s">
        <v>864</v>
      </c>
      <c r="BT915" s="81" t="s">
        <v>865</v>
      </c>
      <c r="BU915" s="81">
        <v>4</v>
      </c>
      <c r="BV915" s="81" t="s">
        <v>436</v>
      </c>
      <c r="BW915" s="81" t="s">
        <v>1123</v>
      </c>
      <c r="BX915" s="81">
        <v>1392</v>
      </c>
      <c r="BZ915" s="81" t="s">
        <v>832</v>
      </c>
      <c r="CA915" s="81" t="s">
        <v>833</v>
      </c>
      <c r="CB915" s="81">
        <v>1</v>
      </c>
      <c r="CC915" s="81" t="s">
        <v>436</v>
      </c>
      <c r="CD915" s="81" t="s">
        <v>1114</v>
      </c>
      <c r="CE915" s="81">
        <v>1011</v>
      </c>
      <c r="CG915" s="81" t="s">
        <v>772</v>
      </c>
      <c r="CH915" s="81" t="s">
        <v>773</v>
      </c>
      <c r="CI915" s="81">
        <v>12</v>
      </c>
      <c r="CJ915" s="81" t="s">
        <v>437</v>
      </c>
      <c r="CK915" s="81" t="s">
        <v>1841</v>
      </c>
      <c r="CL915" s="81">
        <v>1247</v>
      </c>
      <c r="CN915" s="81" t="s">
        <v>729</v>
      </c>
      <c r="CO915" s="81" t="s">
        <v>730</v>
      </c>
      <c r="CP915" s="81">
        <v>60</v>
      </c>
      <c r="CQ915" s="81" t="s">
        <v>436</v>
      </c>
      <c r="CR915" s="81" t="s">
        <v>1195</v>
      </c>
      <c r="CS915" s="81">
        <v>1237</v>
      </c>
      <c r="CU915" s="136" t="s">
        <v>860</v>
      </c>
      <c r="CV915" s="136" t="s">
        <v>861</v>
      </c>
      <c r="CW915" s="137">
        <v>10</v>
      </c>
      <c r="CX915" s="136" t="s">
        <v>436</v>
      </c>
      <c r="CY915" s="136" t="s">
        <v>1687</v>
      </c>
      <c r="CZ915" s="138">
        <v>1460</v>
      </c>
      <c r="DB915" s="136" t="s">
        <v>772</v>
      </c>
      <c r="DC915" s="136" t="s">
        <v>773</v>
      </c>
      <c r="DD915" s="137">
        <v>4</v>
      </c>
      <c r="DE915" s="136" t="s">
        <v>436</v>
      </c>
      <c r="DF915" s="136" t="s">
        <v>2310</v>
      </c>
      <c r="DG915" s="144">
        <v>1160</v>
      </c>
      <c r="DI915" s="136" t="s">
        <v>727</v>
      </c>
      <c r="DJ915" s="136" t="s">
        <v>728</v>
      </c>
      <c r="DK915" s="137">
        <v>10</v>
      </c>
      <c r="DL915" s="136" t="s">
        <v>437</v>
      </c>
      <c r="DM915" s="136" t="s">
        <v>1181</v>
      </c>
      <c r="DN915" s="144">
        <v>1044</v>
      </c>
    </row>
    <row r="916" spans="1:118" x14ac:dyDescent="0.25">
      <c r="A916" s="81" t="s">
        <v>962</v>
      </c>
      <c r="B916" s="81" t="s">
        <v>2206</v>
      </c>
      <c r="C916" s="81">
        <v>12</v>
      </c>
      <c r="D916" s="81" t="s">
        <v>436</v>
      </c>
      <c r="E916" s="81" t="s">
        <v>1235</v>
      </c>
      <c r="F916" s="81">
        <v>1091</v>
      </c>
      <c r="H916" s="81" t="s">
        <v>946</v>
      </c>
      <c r="I916" s="81" t="s">
        <v>947</v>
      </c>
      <c r="J916" s="81">
        <v>12</v>
      </c>
      <c r="K916" s="81" t="s">
        <v>437</v>
      </c>
      <c r="L916" s="81" t="s">
        <v>1707</v>
      </c>
      <c r="M916" s="81">
        <v>1110</v>
      </c>
      <c r="O916" s="81" t="s">
        <v>858</v>
      </c>
      <c r="P916" s="81" t="s">
        <v>859</v>
      </c>
      <c r="Q916" s="81">
        <v>2</v>
      </c>
      <c r="R916" s="81" t="s">
        <v>529</v>
      </c>
      <c r="S916" s="81" t="s">
        <v>1766</v>
      </c>
      <c r="T916" s="81">
        <v>1002</v>
      </c>
      <c r="V916" s="81" t="s">
        <v>772</v>
      </c>
      <c r="W916" s="81" t="s">
        <v>773</v>
      </c>
      <c r="X916" s="81">
        <v>8</v>
      </c>
      <c r="Y916" s="81" t="s">
        <v>529</v>
      </c>
      <c r="Z916" s="81" t="s">
        <v>1132</v>
      </c>
      <c r="AA916" s="81">
        <v>1081</v>
      </c>
      <c r="AC916" s="81" t="s">
        <v>2319</v>
      </c>
      <c r="AD916" s="81" t="s">
        <v>844</v>
      </c>
      <c r="AE916" s="81">
        <v>2</v>
      </c>
      <c r="AF916" s="81" t="s">
        <v>436</v>
      </c>
      <c r="AG916" s="81" t="s">
        <v>1148</v>
      </c>
      <c r="AH916" s="81">
        <v>1091</v>
      </c>
      <c r="AJ916" s="81" t="s">
        <v>904</v>
      </c>
      <c r="AK916" s="81" t="s">
        <v>905</v>
      </c>
      <c r="AL916" s="81">
        <v>2</v>
      </c>
      <c r="AM916" s="81" t="s">
        <v>436</v>
      </c>
      <c r="AN916" s="81" t="s">
        <v>1124</v>
      </c>
      <c r="AO916" s="81">
        <v>1013</v>
      </c>
      <c r="AQ916" s="81" t="s">
        <v>816</v>
      </c>
      <c r="AR916" s="81" t="s">
        <v>817</v>
      </c>
      <c r="AS916" s="81">
        <v>8</v>
      </c>
      <c r="AT916" s="81" t="s">
        <v>437</v>
      </c>
      <c r="AU916" s="81" t="s">
        <v>1187</v>
      </c>
      <c r="AV916" s="81">
        <v>1003</v>
      </c>
      <c r="AX916" s="81" t="s">
        <v>962</v>
      </c>
      <c r="AY916" s="81" t="s">
        <v>2206</v>
      </c>
      <c r="AZ916" s="81">
        <v>12</v>
      </c>
      <c r="BA916" s="81" t="s">
        <v>436</v>
      </c>
      <c r="BB916" s="81" t="s">
        <v>1235</v>
      </c>
      <c r="BC916" s="81">
        <v>1091</v>
      </c>
      <c r="BE916" s="81" t="s">
        <v>751</v>
      </c>
      <c r="BF916" s="81" t="s">
        <v>752</v>
      </c>
      <c r="BG916" s="81">
        <v>24</v>
      </c>
      <c r="BH916" s="81" t="s">
        <v>529</v>
      </c>
      <c r="BI916" s="81" t="s">
        <v>1199</v>
      </c>
      <c r="BJ916" s="81">
        <v>1001</v>
      </c>
      <c r="BL916" s="81" t="s">
        <v>772</v>
      </c>
      <c r="BM916" s="81" t="s">
        <v>773</v>
      </c>
      <c r="BN916" s="81">
        <v>6</v>
      </c>
      <c r="BO916" s="81" t="s">
        <v>436</v>
      </c>
      <c r="BP916" s="81" t="s">
        <v>1138</v>
      </c>
      <c r="BQ916" s="81">
        <v>1060</v>
      </c>
      <c r="BS916" s="81" t="s">
        <v>845</v>
      </c>
      <c r="BT916" s="81" t="s">
        <v>846</v>
      </c>
      <c r="BU916" s="81">
        <v>4</v>
      </c>
      <c r="BV916" s="81" t="s">
        <v>436</v>
      </c>
      <c r="BW916" s="81" t="s">
        <v>1124</v>
      </c>
      <c r="BX916" s="81">
        <v>1013</v>
      </c>
      <c r="BZ916" s="81" t="s">
        <v>729</v>
      </c>
      <c r="CA916" s="81" t="s">
        <v>730</v>
      </c>
      <c r="CB916" s="81">
        <v>5</v>
      </c>
      <c r="CC916" s="81" t="s">
        <v>436</v>
      </c>
      <c r="CD916" s="81" t="s">
        <v>1114</v>
      </c>
      <c r="CE916" s="81">
        <v>1011</v>
      </c>
      <c r="CG916" s="81" t="s">
        <v>729</v>
      </c>
      <c r="CH916" s="81" t="s">
        <v>730</v>
      </c>
      <c r="CI916" s="81">
        <v>6</v>
      </c>
      <c r="CJ916" s="81" t="s">
        <v>437</v>
      </c>
      <c r="CK916" s="81" t="s">
        <v>1841</v>
      </c>
      <c r="CL916" s="81">
        <v>1247</v>
      </c>
      <c r="CN916" s="81" t="s">
        <v>1779</v>
      </c>
      <c r="CO916" s="81" t="s">
        <v>853</v>
      </c>
      <c r="CP916" s="81">
        <v>12</v>
      </c>
      <c r="CQ916" s="81" t="s">
        <v>437</v>
      </c>
      <c r="CR916" s="81" t="s">
        <v>1094</v>
      </c>
      <c r="CS916" s="81">
        <v>1097</v>
      </c>
      <c r="CU916" s="136" t="s">
        <v>862</v>
      </c>
      <c r="CV916" s="136" t="s">
        <v>863</v>
      </c>
      <c r="CW916" s="137">
        <v>10</v>
      </c>
      <c r="CX916" s="136" t="s">
        <v>436</v>
      </c>
      <c r="CY916" s="136" t="s">
        <v>1687</v>
      </c>
      <c r="CZ916" s="138">
        <v>1460</v>
      </c>
      <c r="DB916" s="136" t="s">
        <v>772</v>
      </c>
      <c r="DC916" s="136" t="s">
        <v>773</v>
      </c>
      <c r="DD916" s="137">
        <v>4</v>
      </c>
      <c r="DE916" s="136" t="s">
        <v>529</v>
      </c>
      <c r="DF916" s="136" t="s">
        <v>1681</v>
      </c>
      <c r="DG916" s="144">
        <v>1327</v>
      </c>
      <c r="DI916" s="136" t="s">
        <v>727</v>
      </c>
      <c r="DJ916" s="136" t="s">
        <v>728</v>
      </c>
      <c r="DK916" s="137">
        <v>40</v>
      </c>
      <c r="DL916" s="136" t="s">
        <v>529</v>
      </c>
      <c r="DM916" s="136" t="s">
        <v>1139</v>
      </c>
      <c r="DN916" s="144">
        <v>1027</v>
      </c>
    </row>
    <row r="917" spans="1:118" x14ac:dyDescent="0.25">
      <c r="A917" s="81" t="s">
        <v>940</v>
      </c>
      <c r="B917" s="81" t="s">
        <v>941</v>
      </c>
      <c r="C917" s="81">
        <v>24</v>
      </c>
      <c r="D917" s="81" t="s">
        <v>436</v>
      </c>
      <c r="E917" s="81" t="s">
        <v>1235</v>
      </c>
      <c r="F917" s="81">
        <v>1091</v>
      </c>
      <c r="H917" s="81" t="s">
        <v>780</v>
      </c>
      <c r="I917" s="81" t="s">
        <v>781</v>
      </c>
      <c r="J917" s="81">
        <v>12</v>
      </c>
      <c r="K917" s="81" t="s">
        <v>437</v>
      </c>
      <c r="L917" s="81" t="s">
        <v>1707</v>
      </c>
      <c r="M917" s="81">
        <v>1110</v>
      </c>
      <c r="O917" s="81" t="s">
        <v>816</v>
      </c>
      <c r="P917" s="81" t="s">
        <v>817</v>
      </c>
      <c r="Q917" s="81">
        <v>6</v>
      </c>
      <c r="R917" s="81" t="s">
        <v>529</v>
      </c>
      <c r="S917" s="81" t="s">
        <v>1766</v>
      </c>
      <c r="T917" s="81">
        <v>1002</v>
      </c>
      <c r="V917" s="81" t="s">
        <v>757</v>
      </c>
      <c r="W917" s="81" t="s">
        <v>758</v>
      </c>
      <c r="X917" s="81">
        <v>12</v>
      </c>
      <c r="Y917" s="81" t="s">
        <v>437</v>
      </c>
      <c r="Z917" s="81" t="s">
        <v>1190</v>
      </c>
      <c r="AA917" s="81">
        <v>1082</v>
      </c>
      <c r="AC917" s="81" t="s">
        <v>727</v>
      </c>
      <c r="AD917" s="81" t="s">
        <v>728</v>
      </c>
      <c r="AE917" s="81">
        <v>1</v>
      </c>
      <c r="AF917" s="81" t="s">
        <v>437</v>
      </c>
      <c r="AG917" s="81" t="s">
        <v>1187</v>
      </c>
      <c r="AH917" s="81">
        <v>1003</v>
      </c>
      <c r="AJ917" s="81" t="s">
        <v>838</v>
      </c>
      <c r="AK917" s="81" t="s">
        <v>839</v>
      </c>
      <c r="AL917" s="81">
        <v>2</v>
      </c>
      <c r="AM917" s="81" t="s">
        <v>436</v>
      </c>
      <c r="AN917" s="81" t="s">
        <v>1124</v>
      </c>
      <c r="AO917" s="81">
        <v>1013</v>
      </c>
      <c r="AQ917" s="81" t="s">
        <v>864</v>
      </c>
      <c r="AR917" s="81" t="s">
        <v>865</v>
      </c>
      <c r="AS917" s="81">
        <v>8</v>
      </c>
      <c r="AT917" s="81" t="s">
        <v>437</v>
      </c>
      <c r="AU917" s="81" t="s">
        <v>1187</v>
      </c>
      <c r="AV917" s="81">
        <v>1003</v>
      </c>
      <c r="AX917" s="81" t="s">
        <v>962</v>
      </c>
      <c r="AY917" s="81" t="s">
        <v>2206</v>
      </c>
      <c r="AZ917" s="81">
        <v>12</v>
      </c>
      <c r="BA917" s="81" t="s">
        <v>436</v>
      </c>
      <c r="BB917" s="81" t="s">
        <v>1212</v>
      </c>
      <c r="BC917" s="81">
        <v>1013</v>
      </c>
      <c r="BE917" s="81" t="s">
        <v>1026</v>
      </c>
      <c r="BF917" s="81" t="s">
        <v>1027</v>
      </c>
      <c r="BG917" s="81">
        <v>12</v>
      </c>
      <c r="BH917" s="81" t="s">
        <v>529</v>
      </c>
      <c r="BI917" s="81" t="s">
        <v>1199</v>
      </c>
      <c r="BJ917" s="81">
        <v>1001</v>
      </c>
      <c r="BL917" s="81" t="s">
        <v>768</v>
      </c>
      <c r="BM917" s="81" t="s">
        <v>769</v>
      </c>
      <c r="BN917" s="81">
        <v>8</v>
      </c>
      <c r="BO917" s="81" t="s">
        <v>437</v>
      </c>
      <c r="BP917" s="81" t="s">
        <v>2104</v>
      </c>
      <c r="BQ917" s="81">
        <v>1247</v>
      </c>
      <c r="BS917" s="81" t="s">
        <v>792</v>
      </c>
      <c r="BT917" s="81" t="s">
        <v>793</v>
      </c>
      <c r="BU917" s="81">
        <v>2</v>
      </c>
      <c r="BV917" s="81" t="s">
        <v>529</v>
      </c>
      <c r="BW917" s="81" t="s">
        <v>1178</v>
      </c>
      <c r="BX917" s="81">
        <v>1431</v>
      </c>
      <c r="BZ917" s="81" t="s">
        <v>812</v>
      </c>
      <c r="CA917" s="81" t="s">
        <v>813</v>
      </c>
      <c r="CB917" s="81">
        <v>10</v>
      </c>
      <c r="CC917" s="81" t="s">
        <v>436</v>
      </c>
      <c r="CD917" s="81" t="s">
        <v>1106</v>
      </c>
      <c r="CE917" s="81">
        <v>1295</v>
      </c>
      <c r="CG917" s="81" t="s">
        <v>942</v>
      </c>
      <c r="CH917" s="81" t="s">
        <v>943</v>
      </c>
      <c r="CI917" s="81">
        <v>12</v>
      </c>
      <c r="CJ917" s="81" t="s">
        <v>437</v>
      </c>
      <c r="CK917" s="81" t="s">
        <v>1841</v>
      </c>
      <c r="CL917" s="81">
        <v>1247</v>
      </c>
      <c r="CN917" s="81" t="s">
        <v>745</v>
      </c>
      <c r="CO917" s="81" t="s">
        <v>746</v>
      </c>
      <c r="CP917" s="81">
        <v>24</v>
      </c>
      <c r="CQ917" s="81" t="s">
        <v>437</v>
      </c>
      <c r="CR917" s="81" t="s">
        <v>1187</v>
      </c>
      <c r="CS917" s="81">
        <v>1003</v>
      </c>
      <c r="CU917" s="136" t="s">
        <v>828</v>
      </c>
      <c r="CV917" s="136" t="s">
        <v>829</v>
      </c>
      <c r="CW917" s="137">
        <v>1</v>
      </c>
      <c r="CX917" s="136" t="s">
        <v>529</v>
      </c>
      <c r="CY917" s="136" t="s">
        <v>1712</v>
      </c>
      <c r="CZ917" s="138">
        <v>1458</v>
      </c>
      <c r="DB917" s="136" t="s">
        <v>772</v>
      </c>
      <c r="DC917" s="136" t="s">
        <v>773</v>
      </c>
      <c r="DD917" s="137">
        <v>2</v>
      </c>
      <c r="DE917" s="136" t="s">
        <v>529</v>
      </c>
      <c r="DF917" s="136" t="s">
        <v>713</v>
      </c>
      <c r="DG917" s="144">
        <v>1536</v>
      </c>
      <c r="DI917" s="136" t="s">
        <v>727</v>
      </c>
      <c r="DJ917" s="136" t="s">
        <v>728</v>
      </c>
      <c r="DK917" s="137">
        <v>4</v>
      </c>
      <c r="DL917" s="136" t="s">
        <v>436</v>
      </c>
      <c r="DM917" s="136" t="s">
        <v>553</v>
      </c>
      <c r="DN917" s="144">
        <v>1521</v>
      </c>
    </row>
    <row r="918" spans="1:118" x14ac:dyDescent="0.25">
      <c r="A918" s="81" t="s">
        <v>814</v>
      </c>
      <c r="B918" s="81" t="s">
        <v>815</v>
      </c>
      <c r="C918" s="81">
        <v>12</v>
      </c>
      <c r="D918" s="81" t="s">
        <v>436</v>
      </c>
      <c r="E918" s="81" t="s">
        <v>1235</v>
      </c>
      <c r="F918" s="81">
        <v>1091</v>
      </c>
      <c r="H918" s="81" t="s">
        <v>895</v>
      </c>
      <c r="I918" s="81" t="s">
        <v>896</v>
      </c>
      <c r="J918" s="81">
        <v>12</v>
      </c>
      <c r="K918" s="81" t="s">
        <v>437</v>
      </c>
      <c r="L918" s="81" t="s">
        <v>1707</v>
      </c>
      <c r="M918" s="81">
        <v>1110</v>
      </c>
      <c r="O918" s="81" t="s">
        <v>772</v>
      </c>
      <c r="P918" s="81" t="s">
        <v>773</v>
      </c>
      <c r="Q918" s="81">
        <v>8</v>
      </c>
      <c r="R918" s="81" t="s">
        <v>529</v>
      </c>
      <c r="S918" s="81" t="s">
        <v>1766</v>
      </c>
      <c r="T918" s="81">
        <v>1002</v>
      </c>
      <c r="V918" s="81" t="s">
        <v>891</v>
      </c>
      <c r="W918" s="81" t="s">
        <v>892</v>
      </c>
      <c r="X918" s="81">
        <v>12</v>
      </c>
      <c r="Y918" s="81" t="s">
        <v>437</v>
      </c>
      <c r="Z918" s="81" t="s">
        <v>1190</v>
      </c>
      <c r="AA918" s="81">
        <v>1082</v>
      </c>
      <c r="AC918" s="81" t="s">
        <v>858</v>
      </c>
      <c r="AD918" s="81" t="s">
        <v>859</v>
      </c>
      <c r="AE918" s="81">
        <v>2</v>
      </c>
      <c r="AF918" s="81" t="s">
        <v>436</v>
      </c>
      <c r="AG918" s="81" t="s">
        <v>1122</v>
      </c>
      <c r="AH918" s="81">
        <v>1213</v>
      </c>
      <c r="AJ918" s="81" t="s">
        <v>938</v>
      </c>
      <c r="AK918" s="81" t="s">
        <v>939</v>
      </c>
      <c r="AL918" s="81">
        <v>2</v>
      </c>
      <c r="AM918" s="81" t="s">
        <v>436</v>
      </c>
      <c r="AN918" s="81" t="s">
        <v>1124</v>
      </c>
      <c r="AO918" s="81">
        <v>1013</v>
      </c>
      <c r="AQ918" s="81" t="s">
        <v>733</v>
      </c>
      <c r="AR918" s="81" t="s">
        <v>734</v>
      </c>
      <c r="AS918" s="81">
        <v>4</v>
      </c>
      <c r="AT918" s="81" t="s">
        <v>437</v>
      </c>
      <c r="AU918" s="81" t="s">
        <v>1187</v>
      </c>
      <c r="AV918" s="81">
        <v>1003</v>
      </c>
      <c r="AX918" s="81" t="s">
        <v>979</v>
      </c>
      <c r="AY918" s="81" t="s">
        <v>980</v>
      </c>
      <c r="AZ918" s="81">
        <v>12</v>
      </c>
      <c r="BA918" s="81" t="s">
        <v>529</v>
      </c>
      <c r="BB918" s="81" t="s">
        <v>1100</v>
      </c>
      <c r="BC918" s="81">
        <v>1027</v>
      </c>
      <c r="BE918" s="81" t="s">
        <v>965</v>
      </c>
      <c r="BF918" s="81" t="s">
        <v>966</v>
      </c>
      <c r="BG918" s="81">
        <v>12</v>
      </c>
      <c r="BH918" s="81" t="s">
        <v>529</v>
      </c>
      <c r="BI918" s="81" t="s">
        <v>1199</v>
      </c>
      <c r="BJ918" s="81">
        <v>1001</v>
      </c>
      <c r="BL918" s="81" t="s">
        <v>729</v>
      </c>
      <c r="BM918" s="81" t="s">
        <v>730</v>
      </c>
      <c r="BN918" s="81">
        <v>4</v>
      </c>
      <c r="BO918" s="81" t="s">
        <v>436</v>
      </c>
      <c r="BP918" s="81" t="s">
        <v>1138</v>
      </c>
      <c r="BQ918" s="81">
        <v>1060</v>
      </c>
      <c r="BS918" s="81" t="s">
        <v>765</v>
      </c>
      <c r="BT918" s="81" t="s">
        <v>766</v>
      </c>
      <c r="BU918" s="81">
        <v>2</v>
      </c>
      <c r="BV918" s="81" t="s">
        <v>436</v>
      </c>
      <c r="BW918" s="81" t="s">
        <v>2059</v>
      </c>
      <c r="BX918" s="81">
        <v>1551</v>
      </c>
      <c r="BZ918" s="81" t="s">
        <v>830</v>
      </c>
      <c r="CA918" s="81" t="s">
        <v>831</v>
      </c>
      <c r="CB918" s="81">
        <v>40</v>
      </c>
      <c r="CC918" s="81" t="s">
        <v>436</v>
      </c>
      <c r="CD918" s="81" t="s">
        <v>1106</v>
      </c>
      <c r="CE918" s="81">
        <v>1295</v>
      </c>
      <c r="CG918" s="81" t="s">
        <v>852</v>
      </c>
      <c r="CH918" s="81" t="s">
        <v>853</v>
      </c>
      <c r="CI918" s="81">
        <v>12</v>
      </c>
      <c r="CJ918" s="81" t="s">
        <v>437</v>
      </c>
      <c r="CK918" s="81" t="s">
        <v>1841</v>
      </c>
      <c r="CL918" s="81">
        <v>1247</v>
      </c>
      <c r="CN918" s="81" t="s">
        <v>2231</v>
      </c>
      <c r="CO918" s="81" t="s">
        <v>2274</v>
      </c>
      <c r="CP918" s="81">
        <v>4</v>
      </c>
      <c r="CQ918" s="81" t="s">
        <v>437</v>
      </c>
      <c r="CR918" s="81" t="s">
        <v>1187</v>
      </c>
      <c r="CS918" s="81">
        <v>1003</v>
      </c>
      <c r="CU918" s="136" t="s">
        <v>768</v>
      </c>
      <c r="CV918" s="136" t="s">
        <v>769</v>
      </c>
      <c r="CW918" s="137">
        <v>10</v>
      </c>
      <c r="CX918" s="136" t="s">
        <v>436</v>
      </c>
      <c r="CY918" s="136" t="s">
        <v>1687</v>
      </c>
      <c r="CZ918" s="138">
        <v>1460</v>
      </c>
      <c r="DB918" s="136" t="s">
        <v>772</v>
      </c>
      <c r="DC918" s="136" t="s">
        <v>773</v>
      </c>
      <c r="DD918" s="137">
        <v>14</v>
      </c>
      <c r="DE918" s="136" t="s">
        <v>529</v>
      </c>
      <c r="DF918" s="136" t="s">
        <v>1150</v>
      </c>
      <c r="DG918" s="144">
        <v>1185</v>
      </c>
      <c r="DI918" s="136" t="s">
        <v>727</v>
      </c>
      <c r="DJ918" s="136" t="s">
        <v>728</v>
      </c>
      <c r="DK918" s="137">
        <v>12</v>
      </c>
      <c r="DL918" s="136" t="s">
        <v>2152</v>
      </c>
      <c r="DM918" s="136" t="s">
        <v>2364</v>
      </c>
      <c r="DN918" s="144">
        <v>1593</v>
      </c>
    </row>
    <row r="919" spans="1:118" x14ac:dyDescent="0.25">
      <c r="A919" s="81" t="s">
        <v>806</v>
      </c>
      <c r="B919" s="81" t="s">
        <v>807</v>
      </c>
      <c r="C919" s="81">
        <v>12</v>
      </c>
      <c r="D919" s="81" t="s">
        <v>436</v>
      </c>
      <c r="E919" s="81" t="s">
        <v>1235</v>
      </c>
      <c r="F919" s="81">
        <v>1091</v>
      </c>
      <c r="H919" s="81" t="s">
        <v>737</v>
      </c>
      <c r="I919" s="81" t="s">
        <v>738</v>
      </c>
      <c r="J919" s="81">
        <v>10</v>
      </c>
      <c r="K919" s="81" t="s">
        <v>436</v>
      </c>
      <c r="L919" s="81" t="s">
        <v>1919</v>
      </c>
      <c r="M919" s="81">
        <v>1459</v>
      </c>
      <c r="O919" s="81" t="s">
        <v>727</v>
      </c>
      <c r="P919" s="81" t="s">
        <v>728</v>
      </c>
      <c r="Q919" s="81">
        <v>1</v>
      </c>
      <c r="R919" s="81" t="s">
        <v>436</v>
      </c>
      <c r="S919" s="81" t="s">
        <v>1163</v>
      </c>
      <c r="T919" s="81">
        <v>1186</v>
      </c>
      <c r="V919" s="81" t="s">
        <v>895</v>
      </c>
      <c r="W919" s="81" t="s">
        <v>896</v>
      </c>
      <c r="X919" s="81">
        <v>12</v>
      </c>
      <c r="Y919" s="81" t="s">
        <v>437</v>
      </c>
      <c r="Z919" s="81" t="s">
        <v>1190</v>
      </c>
      <c r="AA919" s="81">
        <v>1082</v>
      </c>
      <c r="AC919" s="81" t="s">
        <v>816</v>
      </c>
      <c r="AD919" s="81" t="s">
        <v>817</v>
      </c>
      <c r="AE919" s="81">
        <v>10</v>
      </c>
      <c r="AF919" s="81" t="s">
        <v>436</v>
      </c>
      <c r="AG919" s="81" t="s">
        <v>1123</v>
      </c>
      <c r="AH919" s="81">
        <v>1392</v>
      </c>
      <c r="AJ919" s="81" t="s">
        <v>934</v>
      </c>
      <c r="AK919" s="81" t="s">
        <v>935</v>
      </c>
      <c r="AL919" s="81">
        <v>2</v>
      </c>
      <c r="AM919" s="81" t="s">
        <v>436</v>
      </c>
      <c r="AN919" s="81" t="s">
        <v>1124</v>
      </c>
      <c r="AO919" s="81">
        <v>1013</v>
      </c>
      <c r="AQ919" s="81" t="s">
        <v>946</v>
      </c>
      <c r="AR919" s="81" t="s">
        <v>947</v>
      </c>
      <c r="AS919" s="81">
        <v>12</v>
      </c>
      <c r="AT919" s="81" t="s">
        <v>437</v>
      </c>
      <c r="AU919" s="81" t="s">
        <v>1187</v>
      </c>
      <c r="AV919" s="81">
        <v>1003</v>
      </c>
      <c r="AX919" s="81" t="s">
        <v>979</v>
      </c>
      <c r="AY919" s="81" t="s">
        <v>980</v>
      </c>
      <c r="AZ919" s="81">
        <v>12</v>
      </c>
      <c r="BA919" s="81" t="s">
        <v>529</v>
      </c>
      <c r="BB919" s="81" t="s">
        <v>1199</v>
      </c>
      <c r="BC919" s="81">
        <v>1001</v>
      </c>
      <c r="BE919" s="81" t="s">
        <v>741</v>
      </c>
      <c r="BF919" s="81" t="s">
        <v>742</v>
      </c>
      <c r="BG919" s="81">
        <v>12</v>
      </c>
      <c r="BH919" s="81" t="s">
        <v>529</v>
      </c>
      <c r="BI919" s="81" t="s">
        <v>1199</v>
      </c>
      <c r="BJ919" s="81">
        <v>1001</v>
      </c>
      <c r="BL919" s="81" t="s">
        <v>729</v>
      </c>
      <c r="BM919" s="81" t="s">
        <v>730</v>
      </c>
      <c r="BN919" s="81">
        <v>8</v>
      </c>
      <c r="BO919" s="81" t="s">
        <v>437</v>
      </c>
      <c r="BP919" s="81" t="s">
        <v>1191</v>
      </c>
      <c r="BQ919" s="81">
        <v>1029</v>
      </c>
      <c r="BS919" s="81" t="s">
        <v>743</v>
      </c>
      <c r="BT919" s="81" t="s">
        <v>744</v>
      </c>
      <c r="BU919" s="81">
        <v>36</v>
      </c>
      <c r="BV919" s="81" t="s">
        <v>436</v>
      </c>
      <c r="BW919" s="81" t="s">
        <v>1834</v>
      </c>
      <c r="BX919" s="81">
        <v>1163</v>
      </c>
      <c r="BZ919" s="81" t="s">
        <v>849</v>
      </c>
      <c r="CA919" s="81" t="s">
        <v>850</v>
      </c>
      <c r="CB919" s="81">
        <v>10</v>
      </c>
      <c r="CC919" s="81" t="s">
        <v>436</v>
      </c>
      <c r="CD919" s="81" t="s">
        <v>1106</v>
      </c>
      <c r="CE919" s="81">
        <v>1295</v>
      </c>
      <c r="CG919" s="81" t="s">
        <v>946</v>
      </c>
      <c r="CH919" s="81" t="s">
        <v>947</v>
      </c>
      <c r="CI919" s="81">
        <v>12</v>
      </c>
      <c r="CJ919" s="81" t="s">
        <v>437</v>
      </c>
      <c r="CK919" s="81" t="s">
        <v>1841</v>
      </c>
      <c r="CL919" s="81">
        <v>1247</v>
      </c>
      <c r="CN919" s="81" t="s">
        <v>1779</v>
      </c>
      <c r="CO919" s="81" t="s">
        <v>853</v>
      </c>
      <c r="CP919" s="81">
        <v>36</v>
      </c>
      <c r="CQ919" s="81" t="s">
        <v>436</v>
      </c>
      <c r="CR919" s="81" t="s">
        <v>1698</v>
      </c>
      <c r="CS919" s="81">
        <v>1251</v>
      </c>
      <c r="CU919" s="136" t="s">
        <v>830</v>
      </c>
      <c r="CV919" s="136" t="s">
        <v>831</v>
      </c>
      <c r="CW919" s="137">
        <v>10</v>
      </c>
      <c r="CX919" s="136" t="s">
        <v>436</v>
      </c>
      <c r="CY919" s="136" t="s">
        <v>1687</v>
      </c>
      <c r="CZ919" s="138">
        <v>1460</v>
      </c>
      <c r="DB919" s="136" t="s">
        <v>772</v>
      </c>
      <c r="DC919" s="136" t="s">
        <v>773</v>
      </c>
      <c r="DD919" s="137">
        <v>4</v>
      </c>
      <c r="DE919" s="136" t="s">
        <v>436</v>
      </c>
      <c r="DF919" s="136" t="s">
        <v>1134</v>
      </c>
      <c r="DG919" s="144">
        <v>1102</v>
      </c>
      <c r="DI919" s="136" t="s">
        <v>727</v>
      </c>
      <c r="DJ919" s="136" t="s">
        <v>728</v>
      </c>
      <c r="DK919" s="137">
        <v>80</v>
      </c>
      <c r="DL919" s="136" t="s">
        <v>529</v>
      </c>
      <c r="DM919" s="136" t="s">
        <v>1100</v>
      </c>
      <c r="DN919" s="144">
        <v>1027</v>
      </c>
    </row>
    <row r="920" spans="1:118" x14ac:dyDescent="0.25">
      <c r="A920" s="81" t="s">
        <v>751</v>
      </c>
      <c r="B920" s="81" t="s">
        <v>752</v>
      </c>
      <c r="C920" s="81">
        <v>12</v>
      </c>
      <c r="D920" s="81" t="s">
        <v>436</v>
      </c>
      <c r="E920" s="81" t="s">
        <v>1235</v>
      </c>
      <c r="F920" s="81">
        <v>1091</v>
      </c>
      <c r="H920" s="81" t="s">
        <v>904</v>
      </c>
      <c r="I920" s="81" t="s">
        <v>905</v>
      </c>
      <c r="J920" s="81">
        <v>2</v>
      </c>
      <c r="K920" s="81" t="s">
        <v>436</v>
      </c>
      <c r="L920" s="81" t="s">
        <v>1709</v>
      </c>
      <c r="M920" s="81">
        <v>1297</v>
      </c>
      <c r="O920" s="81" t="s">
        <v>745</v>
      </c>
      <c r="P920" s="81" t="s">
        <v>746</v>
      </c>
      <c r="Q920" s="81">
        <v>24</v>
      </c>
      <c r="R920" s="81" t="s">
        <v>436</v>
      </c>
      <c r="S920" s="81" t="s">
        <v>1163</v>
      </c>
      <c r="T920" s="81">
        <v>1186</v>
      </c>
      <c r="V920" s="81" t="s">
        <v>893</v>
      </c>
      <c r="W920" s="81" t="s">
        <v>894</v>
      </c>
      <c r="X920" s="81">
        <v>12</v>
      </c>
      <c r="Y920" s="81" t="s">
        <v>437</v>
      </c>
      <c r="Z920" s="81" t="s">
        <v>1190</v>
      </c>
      <c r="AA920" s="81">
        <v>1082</v>
      </c>
      <c r="AC920" s="81" t="s">
        <v>820</v>
      </c>
      <c r="AD920" s="81" t="s">
        <v>821</v>
      </c>
      <c r="AE920" s="81">
        <v>4</v>
      </c>
      <c r="AF920" s="81" t="s">
        <v>529</v>
      </c>
      <c r="AG920" s="81" t="s">
        <v>1713</v>
      </c>
      <c r="AH920" s="81">
        <v>1145</v>
      </c>
      <c r="AJ920" s="81" t="s">
        <v>2323</v>
      </c>
      <c r="AK920" s="81" t="s">
        <v>851</v>
      </c>
      <c r="AL920" s="81">
        <v>2</v>
      </c>
      <c r="AM920" s="81" t="s">
        <v>436</v>
      </c>
      <c r="AN920" s="81" t="s">
        <v>1124</v>
      </c>
      <c r="AO920" s="81">
        <v>1013</v>
      </c>
      <c r="AQ920" s="81" t="s">
        <v>745</v>
      </c>
      <c r="AR920" s="81" t="s">
        <v>746</v>
      </c>
      <c r="AS920" s="81">
        <v>36</v>
      </c>
      <c r="AT920" s="81" t="s">
        <v>437</v>
      </c>
      <c r="AU920" s="81" t="s">
        <v>1187</v>
      </c>
      <c r="AV920" s="81">
        <v>1003</v>
      </c>
      <c r="AX920" s="81" t="s">
        <v>979</v>
      </c>
      <c r="AY920" s="81" t="s">
        <v>980</v>
      </c>
      <c r="AZ920" s="81">
        <v>48</v>
      </c>
      <c r="BA920" s="81" t="s">
        <v>1768</v>
      </c>
      <c r="BB920" s="81" t="s">
        <v>1842</v>
      </c>
      <c r="BC920" s="81">
        <v>1416</v>
      </c>
      <c r="BE920" s="81" t="s">
        <v>1043</v>
      </c>
      <c r="BF920" s="81" t="s">
        <v>1044</v>
      </c>
      <c r="BG920" s="81">
        <v>12</v>
      </c>
      <c r="BH920" s="81" t="s">
        <v>529</v>
      </c>
      <c r="BI920" s="81" t="s">
        <v>1199</v>
      </c>
      <c r="BJ920" s="81">
        <v>1001</v>
      </c>
      <c r="BL920" s="81" t="s">
        <v>737</v>
      </c>
      <c r="BM920" s="81" t="s">
        <v>738</v>
      </c>
      <c r="BN920" s="81">
        <v>6</v>
      </c>
      <c r="BO920" s="81" t="s">
        <v>437</v>
      </c>
      <c r="BP920" s="81" t="s">
        <v>1191</v>
      </c>
      <c r="BQ920" s="81">
        <v>1029</v>
      </c>
      <c r="BS920" s="81" t="s">
        <v>954</v>
      </c>
      <c r="BT920" s="81" t="s">
        <v>955</v>
      </c>
      <c r="BU920" s="81">
        <v>4</v>
      </c>
      <c r="BV920" s="81" t="s">
        <v>436</v>
      </c>
      <c r="BW920" s="81" t="s">
        <v>1123</v>
      </c>
      <c r="BX920" s="81">
        <v>1392</v>
      </c>
      <c r="BZ920" s="81" t="s">
        <v>733</v>
      </c>
      <c r="CA920" s="81" t="s">
        <v>734</v>
      </c>
      <c r="CB920" s="81">
        <v>10</v>
      </c>
      <c r="CC920" s="81" t="s">
        <v>436</v>
      </c>
      <c r="CD920" s="81" t="s">
        <v>1106</v>
      </c>
      <c r="CE920" s="81">
        <v>1295</v>
      </c>
      <c r="CG920" s="81" t="s">
        <v>924</v>
      </c>
      <c r="CH920" s="81" t="s">
        <v>925</v>
      </c>
      <c r="CI920" s="81">
        <v>12</v>
      </c>
      <c r="CJ920" s="81" t="s">
        <v>437</v>
      </c>
      <c r="CK920" s="81" t="s">
        <v>1841</v>
      </c>
      <c r="CL920" s="81">
        <v>1247</v>
      </c>
      <c r="CN920" s="81" t="s">
        <v>2226</v>
      </c>
      <c r="CO920" s="81" t="s">
        <v>947</v>
      </c>
      <c r="CP920" s="81">
        <v>36</v>
      </c>
      <c r="CQ920" s="81" t="s">
        <v>436</v>
      </c>
      <c r="CR920" s="81" t="s">
        <v>1698</v>
      </c>
      <c r="CS920" s="81">
        <v>1251</v>
      </c>
      <c r="CU920" s="136" t="s">
        <v>849</v>
      </c>
      <c r="CV920" s="136" t="s">
        <v>850</v>
      </c>
      <c r="CW920" s="137">
        <v>10</v>
      </c>
      <c r="CX920" s="136" t="s">
        <v>436</v>
      </c>
      <c r="CY920" s="136" t="s">
        <v>1687</v>
      </c>
      <c r="CZ920" s="138">
        <v>1460</v>
      </c>
      <c r="DB920" s="136" t="s">
        <v>772</v>
      </c>
      <c r="DC920" s="136" t="s">
        <v>773</v>
      </c>
      <c r="DD920" s="137">
        <v>12</v>
      </c>
      <c r="DE920" s="136" t="s">
        <v>529</v>
      </c>
      <c r="DF920" s="136" t="s">
        <v>2314</v>
      </c>
      <c r="DG920" s="144">
        <v>1031</v>
      </c>
      <c r="DI920" s="136" t="s">
        <v>727</v>
      </c>
      <c r="DJ920" s="136" t="s">
        <v>728</v>
      </c>
      <c r="DK920" s="137">
        <v>2</v>
      </c>
      <c r="DL920" s="136" t="s">
        <v>436</v>
      </c>
      <c r="DM920" s="136" t="s">
        <v>1764</v>
      </c>
      <c r="DN920" s="144">
        <v>1435</v>
      </c>
    </row>
    <row r="921" spans="1:118" x14ac:dyDescent="0.25">
      <c r="A921" s="81" t="s">
        <v>761</v>
      </c>
      <c r="B921" s="81" t="s">
        <v>762</v>
      </c>
      <c r="C921" s="81">
        <v>2</v>
      </c>
      <c r="D921" s="81" t="s">
        <v>436</v>
      </c>
      <c r="E921" s="81" t="s">
        <v>1235</v>
      </c>
      <c r="F921" s="81">
        <v>1091</v>
      </c>
      <c r="H921" s="81" t="s">
        <v>770</v>
      </c>
      <c r="I921" s="81" t="s">
        <v>771</v>
      </c>
      <c r="J921" s="81">
        <v>4</v>
      </c>
      <c r="K921" s="81" t="s">
        <v>436</v>
      </c>
      <c r="L921" s="81" t="s">
        <v>1709</v>
      </c>
      <c r="M921" s="81">
        <v>1297</v>
      </c>
      <c r="O921" s="81" t="s">
        <v>816</v>
      </c>
      <c r="P921" s="81" t="s">
        <v>817</v>
      </c>
      <c r="Q921" s="81">
        <v>8</v>
      </c>
      <c r="R921" s="81" t="s">
        <v>436</v>
      </c>
      <c r="S921" s="81" t="s">
        <v>1163</v>
      </c>
      <c r="T921" s="81">
        <v>1186</v>
      </c>
      <c r="V921" s="81" t="s">
        <v>745</v>
      </c>
      <c r="W921" s="81" t="s">
        <v>746</v>
      </c>
      <c r="X921" s="81">
        <v>12</v>
      </c>
      <c r="Y921" s="81" t="s">
        <v>437</v>
      </c>
      <c r="Z921" s="81" t="s">
        <v>1190</v>
      </c>
      <c r="AA921" s="81">
        <v>1082</v>
      </c>
      <c r="AC921" s="81" t="s">
        <v>733</v>
      </c>
      <c r="AD921" s="81" t="s">
        <v>734</v>
      </c>
      <c r="AE921" s="81">
        <v>4</v>
      </c>
      <c r="AF921" s="81" t="s">
        <v>436</v>
      </c>
      <c r="AG921" s="81" t="s">
        <v>1124</v>
      </c>
      <c r="AH921" s="81">
        <v>1013</v>
      </c>
      <c r="AJ921" s="81" t="s">
        <v>2319</v>
      </c>
      <c r="AK921" s="81" t="s">
        <v>844</v>
      </c>
      <c r="AL921" s="81">
        <v>2</v>
      </c>
      <c r="AM921" s="81" t="s">
        <v>436</v>
      </c>
      <c r="AN921" s="81" t="s">
        <v>1124</v>
      </c>
      <c r="AO921" s="81">
        <v>1013</v>
      </c>
      <c r="AQ921" s="81" t="s">
        <v>2321</v>
      </c>
      <c r="AR921" s="81" t="s">
        <v>901</v>
      </c>
      <c r="AS921" s="81">
        <v>2</v>
      </c>
      <c r="AT921" s="81" t="s">
        <v>437</v>
      </c>
      <c r="AU921" s="81" t="s">
        <v>1187</v>
      </c>
      <c r="AV921" s="81">
        <v>1003</v>
      </c>
      <c r="AX921" s="81" t="s">
        <v>979</v>
      </c>
      <c r="AY921" s="81" t="s">
        <v>980</v>
      </c>
      <c r="AZ921" s="81">
        <v>24</v>
      </c>
      <c r="BA921" s="81" t="s">
        <v>529</v>
      </c>
      <c r="BB921" s="81" t="s">
        <v>1770</v>
      </c>
      <c r="BC921" s="81">
        <v>1037</v>
      </c>
      <c r="BE921" s="81" t="s">
        <v>979</v>
      </c>
      <c r="BF921" s="81" t="s">
        <v>980</v>
      </c>
      <c r="BG921" s="81">
        <v>12</v>
      </c>
      <c r="BH921" s="81" t="s">
        <v>529</v>
      </c>
      <c r="BI921" s="81" t="s">
        <v>1199</v>
      </c>
      <c r="BJ921" s="81">
        <v>1001</v>
      </c>
      <c r="BL921" s="81" t="s">
        <v>737</v>
      </c>
      <c r="BM921" s="81" t="s">
        <v>738</v>
      </c>
      <c r="BN921" s="81">
        <v>6</v>
      </c>
      <c r="BO921" s="81" t="s">
        <v>437</v>
      </c>
      <c r="BP921" s="81" t="s">
        <v>2104</v>
      </c>
      <c r="BQ921" s="81">
        <v>1247</v>
      </c>
      <c r="BS921" s="81" t="s">
        <v>2323</v>
      </c>
      <c r="BT921" s="81" t="s">
        <v>851</v>
      </c>
      <c r="BU921" s="81">
        <v>4</v>
      </c>
      <c r="BV921" s="81" t="s">
        <v>436</v>
      </c>
      <c r="BW921" s="81" t="s">
        <v>2182</v>
      </c>
      <c r="BX921" s="81">
        <v>1582</v>
      </c>
      <c r="BZ921" s="81" t="s">
        <v>745</v>
      </c>
      <c r="CA921" s="81" t="s">
        <v>746</v>
      </c>
      <c r="CB921" s="81">
        <v>12</v>
      </c>
      <c r="CC921" s="81" t="s">
        <v>436</v>
      </c>
      <c r="CD921" s="81" t="s">
        <v>1106</v>
      </c>
      <c r="CE921" s="81">
        <v>1295</v>
      </c>
      <c r="CG921" s="81" t="s">
        <v>895</v>
      </c>
      <c r="CH921" s="81" t="s">
        <v>896</v>
      </c>
      <c r="CI921" s="81">
        <v>12</v>
      </c>
      <c r="CJ921" s="81" t="s">
        <v>437</v>
      </c>
      <c r="CK921" s="81" t="s">
        <v>1841</v>
      </c>
      <c r="CL921" s="81">
        <v>1247</v>
      </c>
      <c r="CN921" s="81" t="s">
        <v>745</v>
      </c>
      <c r="CO921" s="81" t="s">
        <v>746</v>
      </c>
      <c r="CP921" s="81">
        <v>36</v>
      </c>
      <c r="CQ921" s="81" t="s">
        <v>436</v>
      </c>
      <c r="CR921" s="81" t="s">
        <v>1698</v>
      </c>
      <c r="CS921" s="81">
        <v>1251</v>
      </c>
      <c r="CU921" s="136" t="s">
        <v>772</v>
      </c>
      <c r="CV921" s="136" t="s">
        <v>773</v>
      </c>
      <c r="CW921" s="137">
        <v>10</v>
      </c>
      <c r="CX921" s="136" t="s">
        <v>436</v>
      </c>
      <c r="CY921" s="136" t="s">
        <v>2411</v>
      </c>
      <c r="CZ921" s="138">
        <v>1515</v>
      </c>
      <c r="DB921" s="136" t="s">
        <v>772</v>
      </c>
      <c r="DC921" s="136" t="s">
        <v>773</v>
      </c>
      <c r="DD921" s="137">
        <v>4</v>
      </c>
      <c r="DE921" s="136" t="s">
        <v>436</v>
      </c>
      <c r="DF921" s="136" t="s">
        <v>1863</v>
      </c>
      <c r="DG921" s="144">
        <v>1273</v>
      </c>
      <c r="DI921" s="136" t="s">
        <v>832</v>
      </c>
      <c r="DJ921" s="136" t="s">
        <v>833</v>
      </c>
      <c r="DK921" s="137">
        <v>20</v>
      </c>
      <c r="DL921" s="136" t="s">
        <v>1173</v>
      </c>
      <c r="DM921" s="136" t="s">
        <v>2316</v>
      </c>
      <c r="DN921" s="144">
        <v>0</v>
      </c>
    </row>
    <row r="922" spans="1:118" x14ac:dyDescent="0.25">
      <c r="A922" s="81" t="s">
        <v>2227</v>
      </c>
      <c r="B922" s="81" t="s">
        <v>882</v>
      </c>
      <c r="C922" s="81">
        <v>6</v>
      </c>
      <c r="D922" s="81" t="s">
        <v>436</v>
      </c>
      <c r="E922" s="81" t="s">
        <v>1235</v>
      </c>
      <c r="F922" s="81">
        <v>1091</v>
      </c>
      <c r="H922" s="81" t="s">
        <v>778</v>
      </c>
      <c r="I922" s="81" t="s">
        <v>779</v>
      </c>
      <c r="J922" s="81">
        <v>6</v>
      </c>
      <c r="K922" s="81" t="s">
        <v>529</v>
      </c>
      <c r="L922" s="81" t="s">
        <v>1920</v>
      </c>
      <c r="M922" s="81">
        <v>1018</v>
      </c>
      <c r="O922" s="81" t="s">
        <v>772</v>
      </c>
      <c r="P922" s="81" t="s">
        <v>773</v>
      </c>
      <c r="Q922" s="81">
        <v>8</v>
      </c>
      <c r="R922" s="81" t="s">
        <v>436</v>
      </c>
      <c r="S922" s="81" t="s">
        <v>1163</v>
      </c>
      <c r="T922" s="81">
        <v>1186</v>
      </c>
      <c r="V922" s="81" t="s">
        <v>820</v>
      </c>
      <c r="W922" s="81" t="s">
        <v>821</v>
      </c>
      <c r="X922" s="81">
        <v>4</v>
      </c>
      <c r="Y922" s="81" t="s">
        <v>437</v>
      </c>
      <c r="Z922" s="81" t="s">
        <v>1190</v>
      </c>
      <c r="AA922" s="81">
        <v>1082</v>
      </c>
      <c r="AC922" s="81" t="s">
        <v>820</v>
      </c>
      <c r="AD922" s="81" t="s">
        <v>821</v>
      </c>
      <c r="AE922" s="81">
        <v>4</v>
      </c>
      <c r="AF922" s="81" t="s">
        <v>436</v>
      </c>
      <c r="AG922" s="81" t="s">
        <v>1137</v>
      </c>
      <c r="AH922" s="81">
        <v>1160</v>
      </c>
      <c r="AJ922" s="81" t="s">
        <v>854</v>
      </c>
      <c r="AK922" s="81" t="s">
        <v>855</v>
      </c>
      <c r="AL922" s="81">
        <v>2</v>
      </c>
      <c r="AM922" s="81" t="s">
        <v>436</v>
      </c>
      <c r="AN922" s="81" t="s">
        <v>1124</v>
      </c>
      <c r="AO922" s="81">
        <v>1013</v>
      </c>
      <c r="AQ922" s="81" t="s">
        <v>830</v>
      </c>
      <c r="AR922" s="81" t="s">
        <v>831</v>
      </c>
      <c r="AS922" s="81">
        <v>6</v>
      </c>
      <c r="AT922" s="81" t="s">
        <v>436</v>
      </c>
      <c r="AU922" s="81" t="s">
        <v>1177</v>
      </c>
      <c r="AV922" s="81">
        <v>1045</v>
      </c>
      <c r="AX922" s="81" t="s">
        <v>979</v>
      </c>
      <c r="AY922" s="81" t="s">
        <v>980</v>
      </c>
      <c r="AZ922" s="81">
        <v>12</v>
      </c>
      <c r="BA922" s="81" t="s">
        <v>529</v>
      </c>
      <c r="BB922" s="81" t="s">
        <v>1100</v>
      </c>
      <c r="BC922" s="81">
        <v>1027</v>
      </c>
      <c r="BE922" s="81" t="s">
        <v>804</v>
      </c>
      <c r="BF922" s="81" t="s">
        <v>805</v>
      </c>
      <c r="BG922" s="81">
        <v>24</v>
      </c>
      <c r="BH922" s="81" t="s">
        <v>529</v>
      </c>
      <c r="BI922" s="81" t="s">
        <v>1199</v>
      </c>
      <c r="BJ922" s="81">
        <v>1001</v>
      </c>
      <c r="BL922" s="81" t="s">
        <v>946</v>
      </c>
      <c r="BM922" s="81" t="s">
        <v>947</v>
      </c>
      <c r="BN922" s="81">
        <v>12</v>
      </c>
      <c r="BO922" s="81" t="s">
        <v>529</v>
      </c>
      <c r="BP922" s="81" t="s">
        <v>1112</v>
      </c>
      <c r="BQ922" s="81">
        <v>1039</v>
      </c>
      <c r="BS922" s="81" t="s">
        <v>862</v>
      </c>
      <c r="BT922" s="81" t="s">
        <v>863</v>
      </c>
      <c r="BU922" s="81">
        <v>4</v>
      </c>
      <c r="BV922" s="81" t="s">
        <v>437</v>
      </c>
      <c r="BW922" s="81" t="s">
        <v>1186</v>
      </c>
      <c r="BX922" s="81">
        <v>1043</v>
      </c>
      <c r="BZ922" s="81" t="s">
        <v>867</v>
      </c>
      <c r="CA922" s="81" t="s">
        <v>868</v>
      </c>
      <c r="CB922" s="81">
        <v>4</v>
      </c>
      <c r="CC922" s="81" t="s">
        <v>529</v>
      </c>
      <c r="CD922" s="81" t="s">
        <v>1750</v>
      </c>
      <c r="CE922" s="81">
        <v>1501</v>
      </c>
      <c r="CG922" s="81" t="s">
        <v>912</v>
      </c>
      <c r="CH922" s="81" t="s">
        <v>913</v>
      </c>
      <c r="CI922" s="81">
        <v>1</v>
      </c>
      <c r="CJ922" s="81" t="s">
        <v>529</v>
      </c>
      <c r="CK922" s="81" t="s">
        <v>1192</v>
      </c>
      <c r="CL922" s="81">
        <v>1100</v>
      </c>
      <c r="CN922" s="81" t="s">
        <v>747</v>
      </c>
      <c r="CO922" s="81" t="s">
        <v>748</v>
      </c>
      <c r="CP922" s="81">
        <v>24</v>
      </c>
      <c r="CQ922" s="81" t="s">
        <v>436</v>
      </c>
      <c r="CR922" s="81" t="s">
        <v>1698</v>
      </c>
      <c r="CS922" s="81">
        <v>1251</v>
      </c>
      <c r="CU922" s="136" t="s">
        <v>948</v>
      </c>
      <c r="CV922" s="136" t="s">
        <v>949</v>
      </c>
      <c r="CW922" s="137">
        <v>10</v>
      </c>
      <c r="CX922" s="136" t="s">
        <v>436</v>
      </c>
      <c r="CY922" s="136" t="s">
        <v>2411</v>
      </c>
      <c r="CZ922" s="138">
        <v>1515</v>
      </c>
      <c r="DB922" s="136" t="s">
        <v>772</v>
      </c>
      <c r="DC922" s="136" t="s">
        <v>773</v>
      </c>
      <c r="DD922" s="137">
        <v>6</v>
      </c>
      <c r="DE922" s="136" t="s">
        <v>529</v>
      </c>
      <c r="DF922" s="136" t="s">
        <v>1158</v>
      </c>
      <c r="DG922" s="144">
        <v>1378</v>
      </c>
      <c r="DI922" s="136" t="s">
        <v>832</v>
      </c>
      <c r="DJ922" s="136" t="s">
        <v>833</v>
      </c>
      <c r="DK922" s="137">
        <v>2</v>
      </c>
      <c r="DL922" s="136" t="s">
        <v>529</v>
      </c>
      <c r="DM922" s="136" t="s">
        <v>1757</v>
      </c>
      <c r="DN922" s="144">
        <v>1014</v>
      </c>
    </row>
    <row r="923" spans="1:118" x14ac:dyDescent="0.25">
      <c r="A923" s="81" t="s">
        <v>2230</v>
      </c>
      <c r="B923" s="81" t="s">
        <v>866</v>
      </c>
      <c r="C923" s="81">
        <v>6</v>
      </c>
      <c r="D923" s="81" t="s">
        <v>436</v>
      </c>
      <c r="E923" s="81" t="s">
        <v>1235</v>
      </c>
      <c r="F923" s="81">
        <v>1091</v>
      </c>
      <c r="H923" s="81" t="s">
        <v>741</v>
      </c>
      <c r="I923" s="81" t="s">
        <v>742</v>
      </c>
      <c r="J923" s="81">
        <v>6</v>
      </c>
      <c r="K923" s="81" t="s">
        <v>529</v>
      </c>
      <c r="L923" s="81" t="s">
        <v>1920</v>
      </c>
      <c r="M923" s="81">
        <v>1018</v>
      </c>
      <c r="O923" s="81" t="s">
        <v>729</v>
      </c>
      <c r="P923" s="81" t="s">
        <v>730</v>
      </c>
      <c r="Q923" s="81">
        <v>5</v>
      </c>
      <c r="R923" s="81" t="s">
        <v>436</v>
      </c>
      <c r="S923" s="81" t="s">
        <v>1163</v>
      </c>
      <c r="T923" s="81">
        <v>1186</v>
      </c>
      <c r="V923" s="81" t="s">
        <v>816</v>
      </c>
      <c r="W923" s="81" t="s">
        <v>817</v>
      </c>
      <c r="X923" s="81">
        <v>4</v>
      </c>
      <c r="Y923" s="81" t="s">
        <v>437</v>
      </c>
      <c r="Z923" s="81" t="s">
        <v>1190</v>
      </c>
      <c r="AA923" s="81">
        <v>1082</v>
      </c>
      <c r="AC923" s="81" t="s">
        <v>2319</v>
      </c>
      <c r="AD923" s="81" t="s">
        <v>844</v>
      </c>
      <c r="AE923" s="81">
        <v>2</v>
      </c>
      <c r="AF923" s="81" t="s">
        <v>436</v>
      </c>
      <c r="AG923" s="81" t="s">
        <v>1723</v>
      </c>
      <c r="AH923" s="81">
        <v>1528</v>
      </c>
      <c r="AJ923" s="81" t="s">
        <v>792</v>
      </c>
      <c r="AK923" s="81" t="s">
        <v>793</v>
      </c>
      <c r="AL923" s="81">
        <v>2</v>
      </c>
      <c r="AM923" s="81" t="s">
        <v>436</v>
      </c>
      <c r="AN923" s="81" t="s">
        <v>1124</v>
      </c>
      <c r="AO923" s="81">
        <v>1013</v>
      </c>
      <c r="AQ923" s="81" t="s">
        <v>745</v>
      </c>
      <c r="AR923" s="81" t="s">
        <v>746</v>
      </c>
      <c r="AS923" s="81">
        <v>12</v>
      </c>
      <c r="AT923" s="81" t="s">
        <v>436</v>
      </c>
      <c r="AU923" s="81" t="s">
        <v>1177</v>
      </c>
      <c r="AV923" s="81">
        <v>1045</v>
      </c>
      <c r="AX923" s="81" t="s">
        <v>979</v>
      </c>
      <c r="AY923" s="81" t="s">
        <v>980</v>
      </c>
      <c r="AZ923" s="81">
        <v>12</v>
      </c>
      <c r="BA923" s="81" t="s">
        <v>436</v>
      </c>
      <c r="BB923" s="81" t="s">
        <v>2072</v>
      </c>
      <c r="BC923" s="81">
        <v>1562</v>
      </c>
      <c r="BE923" s="81" t="s">
        <v>780</v>
      </c>
      <c r="BF923" s="81" t="s">
        <v>781</v>
      </c>
      <c r="BG923" s="81">
        <v>120</v>
      </c>
      <c r="BH923" s="81" t="s">
        <v>529</v>
      </c>
      <c r="BI923" s="81" t="s">
        <v>1199</v>
      </c>
      <c r="BJ923" s="81">
        <v>1001</v>
      </c>
      <c r="BL923" s="81" t="s">
        <v>852</v>
      </c>
      <c r="BM923" s="81" t="s">
        <v>853</v>
      </c>
      <c r="BN923" s="81">
        <v>60</v>
      </c>
      <c r="BO923" s="81" t="s">
        <v>436</v>
      </c>
      <c r="BP923" s="81" t="s">
        <v>1164</v>
      </c>
      <c r="BQ923" s="81">
        <v>1121</v>
      </c>
      <c r="BS923" s="81" t="s">
        <v>860</v>
      </c>
      <c r="BT923" s="81" t="s">
        <v>861</v>
      </c>
      <c r="BU923" s="81">
        <v>4</v>
      </c>
      <c r="BV923" s="81" t="s">
        <v>437</v>
      </c>
      <c r="BW923" s="81" t="s">
        <v>1094</v>
      </c>
      <c r="BX923" s="81">
        <v>1097</v>
      </c>
      <c r="BZ923" s="81" t="s">
        <v>2269</v>
      </c>
      <c r="CA923" s="81" t="s">
        <v>767</v>
      </c>
      <c r="CB923" s="81">
        <v>4</v>
      </c>
      <c r="CC923" s="81" t="s">
        <v>529</v>
      </c>
      <c r="CD923" s="81" t="s">
        <v>1750</v>
      </c>
      <c r="CE923" s="81">
        <v>1501</v>
      </c>
      <c r="CG923" s="81" t="s">
        <v>916</v>
      </c>
      <c r="CH923" s="81" t="s">
        <v>917</v>
      </c>
      <c r="CI923" s="81">
        <v>1</v>
      </c>
      <c r="CJ923" s="81" t="s">
        <v>529</v>
      </c>
      <c r="CK923" s="81" t="s">
        <v>1192</v>
      </c>
      <c r="CL923" s="81">
        <v>1100</v>
      </c>
      <c r="CN923" s="81" t="s">
        <v>2231</v>
      </c>
      <c r="CO923" s="81" t="s">
        <v>2274</v>
      </c>
      <c r="CP923" s="81">
        <v>4</v>
      </c>
      <c r="CQ923" s="81" t="s">
        <v>436</v>
      </c>
      <c r="CR923" s="81" t="s">
        <v>2173</v>
      </c>
      <c r="CS923" s="81">
        <v>1240</v>
      </c>
      <c r="CU923" s="136" t="s">
        <v>729</v>
      </c>
      <c r="CV923" s="136" t="s">
        <v>730</v>
      </c>
      <c r="CW923" s="137">
        <v>4</v>
      </c>
      <c r="CX923" s="136" t="s">
        <v>529</v>
      </c>
      <c r="CY923" s="136" t="s">
        <v>1712</v>
      </c>
      <c r="CZ923" s="138">
        <v>1458</v>
      </c>
      <c r="DB923" s="136" t="s">
        <v>772</v>
      </c>
      <c r="DC923" s="136" t="s">
        <v>773</v>
      </c>
      <c r="DD923" s="137">
        <v>8</v>
      </c>
      <c r="DE923" s="136" t="s">
        <v>437</v>
      </c>
      <c r="DF923" s="136" t="s">
        <v>1186</v>
      </c>
      <c r="DG923" s="144">
        <v>1043</v>
      </c>
      <c r="DI923" s="136" t="s">
        <v>832</v>
      </c>
      <c r="DJ923" s="136" t="s">
        <v>833</v>
      </c>
      <c r="DK923" s="137">
        <v>2</v>
      </c>
      <c r="DL923" s="136" t="s">
        <v>436</v>
      </c>
      <c r="DM923" s="136" t="s">
        <v>1114</v>
      </c>
      <c r="DN923" s="144">
        <v>1011</v>
      </c>
    </row>
    <row r="924" spans="1:118" x14ac:dyDescent="0.25">
      <c r="A924" s="81" t="s">
        <v>847</v>
      </c>
      <c r="B924" s="81" t="s">
        <v>848</v>
      </c>
      <c r="C924" s="81">
        <v>6</v>
      </c>
      <c r="D924" s="81" t="s">
        <v>436</v>
      </c>
      <c r="E924" s="81" t="s">
        <v>1235</v>
      </c>
      <c r="F924" s="81">
        <v>1091</v>
      </c>
      <c r="H924" s="81" t="s">
        <v>840</v>
      </c>
      <c r="I924" s="81" t="s">
        <v>841</v>
      </c>
      <c r="J924" s="81">
        <v>2</v>
      </c>
      <c r="K924" s="81" t="s">
        <v>529</v>
      </c>
      <c r="L924" s="81" t="s">
        <v>1920</v>
      </c>
      <c r="M924" s="81">
        <v>1018</v>
      </c>
      <c r="O924" s="81" t="s">
        <v>812</v>
      </c>
      <c r="P924" s="81" t="s">
        <v>813</v>
      </c>
      <c r="Q924" s="81">
        <v>4</v>
      </c>
      <c r="R924" s="81" t="s">
        <v>436</v>
      </c>
      <c r="S924" s="81" t="s">
        <v>1862</v>
      </c>
      <c r="T924" s="81">
        <v>1243</v>
      </c>
      <c r="V924" s="81" t="s">
        <v>954</v>
      </c>
      <c r="W924" s="81" t="s">
        <v>955</v>
      </c>
      <c r="X924" s="81">
        <v>4</v>
      </c>
      <c r="Y924" s="81" t="s">
        <v>437</v>
      </c>
      <c r="Z924" s="81" t="s">
        <v>1190</v>
      </c>
      <c r="AA924" s="81">
        <v>1082</v>
      </c>
      <c r="AC924" s="81" t="s">
        <v>812</v>
      </c>
      <c r="AD924" s="81" t="s">
        <v>813</v>
      </c>
      <c r="AE924" s="81">
        <v>4</v>
      </c>
      <c r="AF924" s="81" t="s">
        <v>529</v>
      </c>
      <c r="AG924" s="81" t="s">
        <v>1750</v>
      </c>
      <c r="AH924" s="81">
        <v>1501</v>
      </c>
      <c r="AJ924" s="81" t="s">
        <v>856</v>
      </c>
      <c r="AK924" s="81" t="s">
        <v>857</v>
      </c>
      <c r="AL924" s="81">
        <v>2</v>
      </c>
      <c r="AM924" s="81" t="s">
        <v>436</v>
      </c>
      <c r="AN924" s="81" t="s">
        <v>1124</v>
      </c>
      <c r="AO924" s="81">
        <v>1013</v>
      </c>
      <c r="AQ924" s="81" t="s">
        <v>908</v>
      </c>
      <c r="AR924" s="81" t="s">
        <v>909</v>
      </c>
      <c r="AS924" s="81">
        <v>12</v>
      </c>
      <c r="AT924" s="81" t="s">
        <v>436</v>
      </c>
      <c r="AU924" s="81" t="s">
        <v>1177</v>
      </c>
      <c r="AV924" s="81">
        <v>1045</v>
      </c>
      <c r="AX924" s="81" t="s">
        <v>979</v>
      </c>
      <c r="AY924" s="81" t="s">
        <v>980</v>
      </c>
      <c r="AZ924" s="81">
        <v>12</v>
      </c>
      <c r="BA924" s="81" t="s">
        <v>436</v>
      </c>
      <c r="BB924" s="81" t="s">
        <v>1235</v>
      </c>
      <c r="BC924" s="81">
        <v>1091</v>
      </c>
      <c r="BE924" s="81" t="s">
        <v>1041</v>
      </c>
      <c r="BF924" s="81" t="s">
        <v>1042</v>
      </c>
      <c r="BG924" s="81">
        <v>12</v>
      </c>
      <c r="BH924" s="81" t="s">
        <v>436</v>
      </c>
      <c r="BI924" s="81" t="s">
        <v>1223</v>
      </c>
      <c r="BJ924" s="81">
        <v>1045</v>
      </c>
      <c r="BL924" s="81" t="s">
        <v>946</v>
      </c>
      <c r="BM924" s="81" t="s">
        <v>947</v>
      </c>
      <c r="BN924" s="81">
        <v>12</v>
      </c>
      <c r="BO924" s="81" t="s">
        <v>436</v>
      </c>
      <c r="BP924" s="81" t="s">
        <v>1164</v>
      </c>
      <c r="BQ924" s="81">
        <v>1121</v>
      </c>
      <c r="BS924" s="81" t="s">
        <v>860</v>
      </c>
      <c r="BT924" s="81" t="s">
        <v>861</v>
      </c>
      <c r="BU924" s="81">
        <v>4</v>
      </c>
      <c r="BV924" s="81" t="s">
        <v>436</v>
      </c>
      <c r="BW924" s="81" t="s">
        <v>1123</v>
      </c>
      <c r="BX924" s="81">
        <v>1392</v>
      </c>
      <c r="BZ924" s="81" t="s">
        <v>906</v>
      </c>
      <c r="CA924" s="81" t="s">
        <v>907</v>
      </c>
      <c r="CB924" s="81">
        <v>4</v>
      </c>
      <c r="CC924" s="81" t="s">
        <v>529</v>
      </c>
      <c r="CD924" s="81" t="s">
        <v>1750</v>
      </c>
      <c r="CE924" s="81">
        <v>1501</v>
      </c>
      <c r="CG924" s="81" t="s">
        <v>997</v>
      </c>
      <c r="CH924" s="81" t="s">
        <v>998</v>
      </c>
      <c r="CI924" s="81">
        <v>1</v>
      </c>
      <c r="CJ924" s="81" t="s">
        <v>529</v>
      </c>
      <c r="CK924" s="81" t="s">
        <v>1192</v>
      </c>
      <c r="CL924" s="81">
        <v>1100</v>
      </c>
      <c r="CN924" s="81" t="s">
        <v>2268</v>
      </c>
      <c r="CO924" s="81" t="s">
        <v>1663</v>
      </c>
      <c r="CP924" s="81">
        <v>4</v>
      </c>
      <c r="CQ924" s="81" t="s">
        <v>529</v>
      </c>
      <c r="CR924" s="81" t="s">
        <v>1112</v>
      </c>
      <c r="CS924" s="81">
        <v>1039</v>
      </c>
      <c r="CU924" s="136" t="s">
        <v>729</v>
      </c>
      <c r="CV924" s="136" t="s">
        <v>730</v>
      </c>
      <c r="CW924" s="137">
        <v>4</v>
      </c>
      <c r="CX924" s="136" t="s">
        <v>436</v>
      </c>
      <c r="CY924" s="136" t="s">
        <v>2411</v>
      </c>
      <c r="CZ924" s="138">
        <v>1515</v>
      </c>
      <c r="DB924" s="136" t="s">
        <v>772</v>
      </c>
      <c r="DC924" s="136" t="s">
        <v>773</v>
      </c>
      <c r="DD924" s="137">
        <v>4</v>
      </c>
      <c r="DE924" s="136" t="s">
        <v>529</v>
      </c>
      <c r="DF924" s="136" t="s">
        <v>1161</v>
      </c>
      <c r="DG924" s="144">
        <v>1146</v>
      </c>
      <c r="DI924" s="136" t="s">
        <v>832</v>
      </c>
      <c r="DJ924" s="136" t="s">
        <v>833</v>
      </c>
      <c r="DK924" s="137">
        <v>2</v>
      </c>
      <c r="DL924" s="136" t="s">
        <v>436</v>
      </c>
      <c r="DM924" s="136" t="s">
        <v>2179</v>
      </c>
      <c r="DN924" s="144">
        <v>1442</v>
      </c>
    </row>
    <row r="925" spans="1:118" x14ac:dyDescent="0.25">
      <c r="A925" s="81" t="s">
        <v>1851</v>
      </c>
      <c r="B925" s="81" t="s">
        <v>1497</v>
      </c>
      <c r="C925" s="81">
        <v>2</v>
      </c>
      <c r="D925" s="81" t="s">
        <v>436</v>
      </c>
      <c r="E925" s="81" t="s">
        <v>1235</v>
      </c>
      <c r="F925" s="81">
        <v>1091</v>
      </c>
      <c r="H925" s="81" t="s">
        <v>860</v>
      </c>
      <c r="I925" s="81" t="s">
        <v>861</v>
      </c>
      <c r="J925" s="81">
        <v>4</v>
      </c>
      <c r="K925" s="81" t="s">
        <v>529</v>
      </c>
      <c r="L925" s="81" t="s">
        <v>1920</v>
      </c>
      <c r="M925" s="81">
        <v>1018</v>
      </c>
      <c r="O925" s="81" t="s">
        <v>830</v>
      </c>
      <c r="P925" s="81" t="s">
        <v>831</v>
      </c>
      <c r="Q925" s="81">
        <v>4</v>
      </c>
      <c r="R925" s="81" t="s">
        <v>436</v>
      </c>
      <c r="S925" s="81" t="s">
        <v>1862</v>
      </c>
      <c r="T925" s="81">
        <v>1243</v>
      </c>
      <c r="V925" s="81" t="s">
        <v>729</v>
      </c>
      <c r="W925" s="81" t="s">
        <v>730</v>
      </c>
      <c r="X925" s="81">
        <v>4</v>
      </c>
      <c r="Y925" s="81" t="s">
        <v>437</v>
      </c>
      <c r="Z925" s="81" t="s">
        <v>1190</v>
      </c>
      <c r="AA925" s="81">
        <v>1082</v>
      </c>
      <c r="AC925" s="81" t="s">
        <v>2319</v>
      </c>
      <c r="AD925" s="81" t="s">
        <v>844</v>
      </c>
      <c r="AE925" s="81">
        <v>2</v>
      </c>
      <c r="AF925" s="81" t="s">
        <v>436</v>
      </c>
      <c r="AG925" s="81" t="s">
        <v>1145</v>
      </c>
      <c r="AH925" s="81">
        <v>1274</v>
      </c>
      <c r="AJ925" s="81" t="s">
        <v>834</v>
      </c>
      <c r="AK925" s="81" t="s">
        <v>835</v>
      </c>
      <c r="AL925" s="81">
        <v>2</v>
      </c>
      <c r="AM925" s="81" t="s">
        <v>436</v>
      </c>
      <c r="AN925" s="81" t="s">
        <v>1124</v>
      </c>
      <c r="AO925" s="81">
        <v>1013</v>
      </c>
      <c r="AQ925" s="81" t="s">
        <v>906</v>
      </c>
      <c r="AR925" s="81" t="s">
        <v>907</v>
      </c>
      <c r="AS925" s="81">
        <v>6</v>
      </c>
      <c r="AT925" s="81" t="s">
        <v>529</v>
      </c>
      <c r="AU925" s="81" t="s">
        <v>1169</v>
      </c>
      <c r="AV925" s="81">
        <v>1440</v>
      </c>
      <c r="AX925" s="81" t="s">
        <v>979</v>
      </c>
      <c r="AY925" s="81" t="s">
        <v>980</v>
      </c>
      <c r="AZ925" s="81">
        <v>12</v>
      </c>
      <c r="BA925" s="81" t="s">
        <v>436</v>
      </c>
      <c r="BB925" s="81" t="s">
        <v>1212</v>
      </c>
      <c r="BC925" s="81">
        <v>1013</v>
      </c>
      <c r="BE925" s="81" t="s">
        <v>814</v>
      </c>
      <c r="BF925" s="81" t="s">
        <v>815</v>
      </c>
      <c r="BG925" s="81">
        <v>24</v>
      </c>
      <c r="BH925" s="81" t="s">
        <v>436</v>
      </c>
      <c r="BI925" s="81" t="s">
        <v>1223</v>
      </c>
      <c r="BJ925" s="81">
        <v>1045</v>
      </c>
      <c r="BL925" s="81" t="s">
        <v>745</v>
      </c>
      <c r="BM925" s="81" t="s">
        <v>746</v>
      </c>
      <c r="BN925" s="81">
        <v>36</v>
      </c>
      <c r="BO925" s="81" t="s">
        <v>436</v>
      </c>
      <c r="BP925" s="81" t="s">
        <v>1164</v>
      </c>
      <c r="BQ925" s="81">
        <v>1121</v>
      </c>
      <c r="BS925" s="81" t="s">
        <v>862</v>
      </c>
      <c r="BT925" s="81" t="s">
        <v>863</v>
      </c>
      <c r="BU925" s="81">
        <v>4</v>
      </c>
      <c r="BV925" s="81" t="s">
        <v>437</v>
      </c>
      <c r="BW925" s="81" t="s">
        <v>1094</v>
      </c>
      <c r="BX925" s="81">
        <v>1097</v>
      </c>
      <c r="BZ925" s="81" t="s">
        <v>812</v>
      </c>
      <c r="CA925" s="81" t="s">
        <v>813</v>
      </c>
      <c r="CB925" s="81">
        <v>8</v>
      </c>
      <c r="CC925" s="81" t="s">
        <v>529</v>
      </c>
      <c r="CD925" s="81" t="s">
        <v>1750</v>
      </c>
      <c r="CE925" s="81">
        <v>1501</v>
      </c>
      <c r="CG925" s="81" t="s">
        <v>1035</v>
      </c>
      <c r="CH925" s="81" t="s">
        <v>958</v>
      </c>
      <c r="CI925" s="81">
        <v>1</v>
      </c>
      <c r="CJ925" s="81" t="s">
        <v>529</v>
      </c>
      <c r="CK925" s="81" t="s">
        <v>1192</v>
      </c>
      <c r="CL925" s="81">
        <v>1100</v>
      </c>
      <c r="CN925" s="81" t="s">
        <v>883</v>
      </c>
      <c r="CO925" s="81" t="s">
        <v>884</v>
      </c>
      <c r="CP925" s="81">
        <v>1</v>
      </c>
      <c r="CQ925" s="81" t="s">
        <v>529</v>
      </c>
      <c r="CR925" s="81" t="s">
        <v>1149</v>
      </c>
      <c r="CS925" s="81">
        <v>1172</v>
      </c>
      <c r="CU925" s="136" t="s">
        <v>729</v>
      </c>
      <c r="CV925" s="136" t="s">
        <v>730</v>
      </c>
      <c r="CW925" s="137">
        <v>4</v>
      </c>
      <c r="CX925" s="136" t="s">
        <v>529</v>
      </c>
      <c r="CY925" s="136" t="s">
        <v>1162</v>
      </c>
      <c r="CZ925" s="138">
        <v>1054</v>
      </c>
      <c r="DB925" s="136" t="s">
        <v>772</v>
      </c>
      <c r="DC925" s="136" t="s">
        <v>773</v>
      </c>
      <c r="DD925" s="137">
        <v>4</v>
      </c>
      <c r="DE925" s="136" t="s">
        <v>436</v>
      </c>
      <c r="DF925" s="136" t="s">
        <v>2221</v>
      </c>
      <c r="DG925" s="144">
        <v>1392</v>
      </c>
      <c r="DI925" s="136" t="s">
        <v>832</v>
      </c>
      <c r="DJ925" s="136" t="s">
        <v>833</v>
      </c>
      <c r="DK925" s="137">
        <v>4</v>
      </c>
      <c r="DL925" s="136" t="s">
        <v>529</v>
      </c>
      <c r="DM925" s="136" t="s">
        <v>1112</v>
      </c>
      <c r="DN925" s="144">
        <v>1039</v>
      </c>
    </row>
    <row r="926" spans="1:118" x14ac:dyDescent="0.25">
      <c r="A926" s="81" t="s">
        <v>765</v>
      </c>
      <c r="B926" s="81" t="s">
        <v>766</v>
      </c>
      <c r="C926" s="81">
        <v>6</v>
      </c>
      <c r="D926" s="81" t="s">
        <v>436</v>
      </c>
      <c r="E926" s="81" t="s">
        <v>1235</v>
      </c>
      <c r="F926" s="81">
        <v>1091</v>
      </c>
      <c r="H926" s="81" t="s">
        <v>1060</v>
      </c>
      <c r="I926" s="81" t="s">
        <v>787</v>
      </c>
      <c r="J926" s="81">
        <v>12</v>
      </c>
      <c r="K926" s="81" t="s">
        <v>529</v>
      </c>
      <c r="L926" s="81" t="s">
        <v>1770</v>
      </c>
      <c r="M926" s="81">
        <v>1037</v>
      </c>
      <c r="O926" s="81" t="s">
        <v>849</v>
      </c>
      <c r="P926" s="81" t="s">
        <v>850</v>
      </c>
      <c r="Q926" s="81">
        <v>4</v>
      </c>
      <c r="R926" s="81" t="s">
        <v>436</v>
      </c>
      <c r="S926" s="81" t="s">
        <v>1862</v>
      </c>
      <c r="T926" s="81">
        <v>1243</v>
      </c>
      <c r="V926" s="81" t="s">
        <v>1785</v>
      </c>
      <c r="W926" s="81" t="s">
        <v>1618</v>
      </c>
      <c r="X926" s="81">
        <v>1</v>
      </c>
      <c r="Y926" s="81" t="s">
        <v>436</v>
      </c>
      <c r="Z926" s="81" t="s">
        <v>1148</v>
      </c>
      <c r="AA926" s="81">
        <v>1091</v>
      </c>
      <c r="AC926" s="81" t="s">
        <v>2319</v>
      </c>
      <c r="AD926" s="81" t="s">
        <v>844</v>
      </c>
      <c r="AE926" s="81">
        <v>2</v>
      </c>
      <c r="AF926" s="81" t="s">
        <v>436</v>
      </c>
      <c r="AG926" s="81" t="s">
        <v>1105</v>
      </c>
      <c r="AH926" s="81">
        <v>1186</v>
      </c>
      <c r="AJ926" s="81" t="s">
        <v>858</v>
      </c>
      <c r="AK926" s="81" t="s">
        <v>859</v>
      </c>
      <c r="AL926" s="81">
        <v>2</v>
      </c>
      <c r="AM926" s="81" t="s">
        <v>436</v>
      </c>
      <c r="AN926" s="81" t="s">
        <v>1124</v>
      </c>
      <c r="AO926" s="81">
        <v>1013</v>
      </c>
      <c r="AQ926" s="81" t="s">
        <v>849</v>
      </c>
      <c r="AR926" s="81" t="s">
        <v>850</v>
      </c>
      <c r="AS926" s="81">
        <v>6</v>
      </c>
      <c r="AT926" s="81" t="s">
        <v>529</v>
      </c>
      <c r="AU926" s="81" t="s">
        <v>1169</v>
      </c>
      <c r="AV926" s="81">
        <v>1440</v>
      </c>
      <c r="AX926" s="81" t="s">
        <v>960</v>
      </c>
      <c r="AY926" s="81" t="s">
        <v>961</v>
      </c>
      <c r="AZ926" s="81">
        <v>12</v>
      </c>
      <c r="BA926" s="81" t="s">
        <v>529</v>
      </c>
      <c r="BB926" s="81" t="s">
        <v>1199</v>
      </c>
      <c r="BC926" s="81">
        <v>1001</v>
      </c>
      <c r="BE926" s="81" t="s">
        <v>946</v>
      </c>
      <c r="BF926" s="81" t="s">
        <v>947</v>
      </c>
      <c r="BG926" s="81">
        <v>12</v>
      </c>
      <c r="BH926" s="81" t="s">
        <v>436</v>
      </c>
      <c r="BI926" s="81" t="s">
        <v>1223</v>
      </c>
      <c r="BJ926" s="81">
        <v>1045</v>
      </c>
      <c r="BL926" s="81" t="s">
        <v>908</v>
      </c>
      <c r="BM926" s="81" t="s">
        <v>909</v>
      </c>
      <c r="BN926" s="81">
        <v>12</v>
      </c>
      <c r="BO926" s="81" t="s">
        <v>436</v>
      </c>
      <c r="BP926" s="81" t="s">
        <v>1164</v>
      </c>
      <c r="BQ926" s="81">
        <v>1121</v>
      </c>
      <c r="BS926" s="81" t="s">
        <v>755</v>
      </c>
      <c r="BT926" s="81" t="s">
        <v>756</v>
      </c>
      <c r="BU926" s="81">
        <v>24</v>
      </c>
      <c r="BV926" s="81" t="s">
        <v>436</v>
      </c>
      <c r="BW926" s="81" t="s">
        <v>1834</v>
      </c>
      <c r="BX926" s="81">
        <v>1163</v>
      </c>
      <c r="BZ926" s="81" t="s">
        <v>849</v>
      </c>
      <c r="CA926" s="81" t="s">
        <v>850</v>
      </c>
      <c r="CB926" s="81">
        <v>4</v>
      </c>
      <c r="CC926" s="81" t="s">
        <v>529</v>
      </c>
      <c r="CD926" s="81" t="s">
        <v>1750</v>
      </c>
      <c r="CE926" s="81">
        <v>1501</v>
      </c>
      <c r="CG926" s="81" t="s">
        <v>1003</v>
      </c>
      <c r="CH926" s="81" t="s">
        <v>959</v>
      </c>
      <c r="CI926" s="81">
        <v>1</v>
      </c>
      <c r="CJ926" s="81" t="s">
        <v>529</v>
      </c>
      <c r="CK926" s="81" t="s">
        <v>1192</v>
      </c>
      <c r="CL926" s="81">
        <v>1100</v>
      </c>
      <c r="CN926" s="81" t="s">
        <v>1778</v>
      </c>
      <c r="CO926" s="81" t="s">
        <v>758</v>
      </c>
      <c r="CP926" s="81">
        <v>12</v>
      </c>
      <c r="CQ926" s="81" t="s">
        <v>437</v>
      </c>
      <c r="CR926" s="81" t="s">
        <v>1187</v>
      </c>
      <c r="CS926" s="81">
        <v>1003</v>
      </c>
      <c r="CU926" s="136" t="s">
        <v>729</v>
      </c>
      <c r="CV926" s="136" t="s">
        <v>730</v>
      </c>
      <c r="CW926" s="137">
        <v>4</v>
      </c>
      <c r="CX926" s="136" t="s">
        <v>436</v>
      </c>
      <c r="CY926" s="136" t="s">
        <v>1148</v>
      </c>
      <c r="CZ926" s="138">
        <v>1091</v>
      </c>
      <c r="DB926" s="136" t="s">
        <v>772</v>
      </c>
      <c r="DC926" s="136" t="s">
        <v>773</v>
      </c>
      <c r="DD926" s="137">
        <v>4</v>
      </c>
      <c r="DE926" s="136" t="s">
        <v>436</v>
      </c>
      <c r="DF926" s="136" t="s">
        <v>1690</v>
      </c>
      <c r="DG926" s="144">
        <v>1297</v>
      </c>
      <c r="DI926" s="136" t="s">
        <v>832</v>
      </c>
      <c r="DJ926" s="136" t="s">
        <v>833</v>
      </c>
      <c r="DK926" s="137">
        <v>4</v>
      </c>
      <c r="DL926" s="136" t="s">
        <v>529</v>
      </c>
      <c r="DM926" s="136" t="s">
        <v>1756</v>
      </c>
      <c r="DN926" s="144">
        <v>1037</v>
      </c>
    </row>
    <row r="927" spans="1:118" x14ac:dyDescent="0.25">
      <c r="A927" s="81" t="s">
        <v>860</v>
      </c>
      <c r="B927" s="81" t="s">
        <v>861</v>
      </c>
      <c r="C927" s="81">
        <v>4</v>
      </c>
      <c r="D927" s="81" t="s">
        <v>436</v>
      </c>
      <c r="E927" s="81" t="s">
        <v>1235</v>
      </c>
      <c r="F927" s="81">
        <v>1091</v>
      </c>
      <c r="H927" s="81" t="s">
        <v>2320</v>
      </c>
      <c r="I927" s="81" t="s">
        <v>1059</v>
      </c>
      <c r="J927" s="81">
        <v>12</v>
      </c>
      <c r="K927" s="81" t="s">
        <v>529</v>
      </c>
      <c r="L927" s="81" t="s">
        <v>1770</v>
      </c>
      <c r="M927" s="81">
        <v>1037</v>
      </c>
      <c r="O927" s="81" t="s">
        <v>880</v>
      </c>
      <c r="P927" s="81" t="s">
        <v>881</v>
      </c>
      <c r="Q927" s="81">
        <v>4</v>
      </c>
      <c r="R927" s="81" t="s">
        <v>436</v>
      </c>
      <c r="S927" s="81" t="s">
        <v>1862</v>
      </c>
      <c r="T927" s="81">
        <v>1243</v>
      </c>
      <c r="V927" s="81" t="s">
        <v>761</v>
      </c>
      <c r="W927" s="81" t="s">
        <v>762</v>
      </c>
      <c r="X927" s="81">
        <v>6</v>
      </c>
      <c r="Y927" s="81" t="s">
        <v>436</v>
      </c>
      <c r="Z927" s="81" t="s">
        <v>1148</v>
      </c>
      <c r="AA927" s="81">
        <v>1091</v>
      </c>
      <c r="AC927" s="81" t="s">
        <v>2319</v>
      </c>
      <c r="AD927" s="81" t="s">
        <v>844</v>
      </c>
      <c r="AE927" s="81">
        <v>2</v>
      </c>
      <c r="AF927" s="81" t="s">
        <v>529</v>
      </c>
      <c r="AG927" s="81" t="s">
        <v>1702</v>
      </c>
      <c r="AH927" s="81">
        <v>1199</v>
      </c>
      <c r="AJ927" s="81" t="s">
        <v>950</v>
      </c>
      <c r="AK927" s="81" t="s">
        <v>951</v>
      </c>
      <c r="AL927" s="81">
        <v>2</v>
      </c>
      <c r="AM927" s="81" t="s">
        <v>436</v>
      </c>
      <c r="AN927" s="81" t="s">
        <v>1124</v>
      </c>
      <c r="AO927" s="81">
        <v>1013</v>
      </c>
      <c r="AQ927" s="81" t="s">
        <v>893</v>
      </c>
      <c r="AR927" s="81" t="s">
        <v>894</v>
      </c>
      <c r="AS927" s="81">
        <v>12</v>
      </c>
      <c r="AT927" s="81" t="s">
        <v>529</v>
      </c>
      <c r="AU927" s="81" t="s">
        <v>1169</v>
      </c>
      <c r="AV927" s="81">
        <v>1440</v>
      </c>
      <c r="AX927" s="81" t="s">
        <v>960</v>
      </c>
      <c r="AY927" s="81" t="s">
        <v>961</v>
      </c>
      <c r="AZ927" s="81">
        <v>48</v>
      </c>
      <c r="BA927" s="81" t="s">
        <v>1768</v>
      </c>
      <c r="BB927" s="81" t="s">
        <v>1842</v>
      </c>
      <c r="BC927" s="81">
        <v>1416</v>
      </c>
      <c r="BE927" s="81" t="s">
        <v>2054</v>
      </c>
      <c r="BF927" s="81" t="s">
        <v>2055</v>
      </c>
      <c r="BG927" s="81">
        <v>24</v>
      </c>
      <c r="BH927" s="81" t="s">
        <v>436</v>
      </c>
      <c r="BI927" s="81" t="s">
        <v>1223</v>
      </c>
      <c r="BJ927" s="81">
        <v>1045</v>
      </c>
      <c r="BL927" s="81" t="s">
        <v>891</v>
      </c>
      <c r="BM927" s="81" t="s">
        <v>892</v>
      </c>
      <c r="BN927" s="81">
        <v>24</v>
      </c>
      <c r="BO927" s="81" t="s">
        <v>436</v>
      </c>
      <c r="BP927" s="81" t="s">
        <v>1111</v>
      </c>
      <c r="BQ927" s="81">
        <v>1211</v>
      </c>
      <c r="BS927" s="81" t="s">
        <v>862</v>
      </c>
      <c r="BT927" s="81" t="s">
        <v>863</v>
      </c>
      <c r="BU927" s="81">
        <v>4</v>
      </c>
      <c r="BV927" s="81" t="s">
        <v>436</v>
      </c>
      <c r="BW927" s="81" t="s">
        <v>1123</v>
      </c>
      <c r="BX927" s="81">
        <v>1392</v>
      </c>
      <c r="BZ927" s="81" t="s">
        <v>745</v>
      </c>
      <c r="CA927" s="81" t="s">
        <v>746</v>
      </c>
      <c r="CB927" s="81">
        <v>24</v>
      </c>
      <c r="CC927" s="81" t="s">
        <v>529</v>
      </c>
      <c r="CD927" s="81" t="s">
        <v>1750</v>
      </c>
      <c r="CE927" s="81">
        <v>1501</v>
      </c>
      <c r="CG927" s="81" t="s">
        <v>832</v>
      </c>
      <c r="CH927" s="81" t="s">
        <v>833</v>
      </c>
      <c r="CI927" s="81">
        <v>2</v>
      </c>
      <c r="CJ927" s="81" t="s">
        <v>529</v>
      </c>
      <c r="CK927" s="81" t="s">
        <v>1192</v>
      </c>
      <c r="CL927" s="81">
        <v>1100</v>
      </c>
      <c r="CN927" s="81" t="s">
        <v>812</v>
      </c>
      <c r="CO927" s="81" t="s">
        <v>813</v>
      </c>
      <c r="CP927" s="81">
        <v>4</v>
      </c>
      <c r="CQ927" s="81" t="s">
        <v>436</v>
      </c>
      <c r="CR927" s="81" t="s">
        <v>2173</v>
      </c>
      <c r="CS927" s="81">
        <v>1240</v>
      </c>
      <c r="CU927" s="136" t="s">
        <v>828</v>
      </c>
      <c r="CV927" s="136" t="s">
        <v>829</v>
      </c>
      <c r="CW927" s="137">
        <v>2</v>
      </c>
      <c r="CX927" s="136" t="s">
        <v>436</v>
      </c>
      <c r="CY927" s="136" t="s">
        <v>2411</v>
      </c>
      <c r="CZ927" s="138">
        <v>1515</v>
      </c>
      <c r="DB927" s="136" t="s">
        <v>772</v>
      </c>
      <c r="DC927" s="136" t="s">
        <v>773</v>
      </c>
      <c r="DD927" s="137">
        <v>2</v>
      </c>
      <c r="DE927" s="136" t="s">
        <v>436</v>
      </c>
      <c r="DF927" s="136" t="s">
        <v>1927</v>
      </c>
      <c r="DG927" s="144">
        <v>1228</v>
      </c>
      <c r="DI927" s="136" t="s">
        <v>832</v>
      </c>
      <c r="DJ927" s="136" t="s">
        <v>833</v>
      </c>
      <c r="DK927" s="137">
        <v>4</v>
      </c>
      <c r="DL927" s="136" t="s">
        <v>436</v>
      </c>
      <c r="DM927" s="136" t="s">
        <v>1156</v>
      </c>
      <c r="DN927" s="144">
        <v>1070</v>
      </c>
    </row>
    <row r="928" spans="1:118" x14ac:dyDescent="0.25">
      <c r="A928" s="81" t="s">
        <v>867</v>
      </c>
      <c r="B928" s="81" t="s">
        <v>868</v>
      </c>
      <c r="C928" s="81">
        <v>6</v>
      </c>
      <c r="D928" s="81" t="s">
        <v>436</v>
      </c>
      <c r="E928" s="81" t="s">
        <v>1235</v>
      </c>
      <c r="F928" s="81">
        <v>1091</v>
      </c>
      <c r="H928" s="81" t="s">
        <v>788</v>
      </c>
      <c r="I928" s="81" t="s">
        <v>789</v>
      </c>
      <c r="J928" s="81">
        <v>12</v>
      </c>
      <c r="K928" s="81" t="s">
        <v>529</v>
      </c>
      <c r="L928" s="81" t="s">
        <v>1770</v>
      </c>
      <c r="M928" s="81">
        <v>1037</v>
      </c>
      <c r="O928" s="81" t="s">
        <v>772</v>
      </c>
      <c r="P928" s="81" t="s">
        <v>773</v>
      </c>
      <c r="Q928" s="81">
        <v>8</v>
      </c>
      <c r="R928" s="81" t="s">
        <v>436</v>
      </c>
      <c r="S928" s="81" t="s">
        <v>1862</v>
      </c>
      <c r="T928" s="81">
        <v>1243</v>
      </c>
      <c r="V928" s="81" t="s">
        <v>1788</v>
      </c>
      <c r="W928" s="81" t="s">
        <v>1012</v>
      </c>
      <c r="X928" s="81">
        <v>1</v>
      </c>
      <c r="Y928" s="81" t="s">
        <v>436</v>
      </c>
      <c r="Z928" s="81" t="s">
        <v>1148</v>
      </c>
      <c r="AA928" s="81">
        <v>1091</v>
      </c>
      <c r="AC928" s="81" t="s">
        <v>727</v>
      </c>
      <c r="AD928" s="81" t="s">
        <v>728</v>
      </c>
      <c r="AE928" s="81">
        <v>2</v>
      </c>
      <c r="AF928" s="81" t="s">
        <v>529</v>
      </c>
      <c r="AG928" s="81" t="s">
        <v>1157</v>
      </c>
      <c r="AH928" s="81">
        <v>1399</v>
      </c>
      <c r="AJ928" s="81" t="s">
        <v>796</v>
      </c>
      <c r="AK928" s="81" t="s">
        <v>797</v>
      </c>
      <c r="AL928" s="81">
        <v>2</v>
      </c>
      <c r="AM928" s="81" t="s">
        <v>436</v>
      </c>
      <c r="AN928" s="81" t="s">
        <v>1124</v>
      </c>
      <c r="AO928" s="81">
        <v>1013</v>
      </c>
      <c r="AQ928" s="81" t="s">
        <v>946</v>
      </c>
      <c r="AR928" s="81" t="s">
        <v>947</v>
      </c>
      <c r="AS928" s="81">
        <v>12</v>
      </c>
      <c r="AT928" s="81" t="s">
        <v>529</v>
      </c>
      <c r="AU928" s="81" t="s">
        <v>1169</v>
      </c>
      <c r="AV928" s="81">
        <v>1440</v>
      </c>
      <c r="AX928" s="81" t="s">
        <v>960</v>
      </c>
      <c r="AY928" s="81" t="s">
        <v>961</v>
      </c>
      <c r="AZ928" s="81">
        <v>12</v>
      </c>
      <c r="BA928" s="81" t="s">
        <v>436</v>
      </c>
      <c r="BB928" s="81" t="s">
        <v>2318</v>
      </c>
      <c r="BC928" s="81">
        <v>1117</v>
      </c>
      <c r="BE928" s="81" t="s">
        <v>804</v>
      </c>
      <c r="BF928" s="81" t="s">
        <v>805</v>
      </c>
      <c r="BG928" s="81">
        <v>24</v>
      </c>
      <c r="BH928" s="81" t="s">
        <v>436</v>
      </c>
      <c r="BI928" s="81" t="s">
        <v>1223</v>
      </c>
      <c r="BJ928" s="81">
        <v>1045</v>
      </c>
      <c r="BL928" s="81" t="s">
        <v>745</v>
      </c>
      <c r="BM928" s="81" t="s">
        <v>746</v>
      </c>
      <c r="BN928" s="81">
        <v>36</v>
      </c>
      <c r="BO928" s="81" t="s">
        <v>436</v>
      </c>
      <c r="BP928" s="81" t="s">
        <v>1111</v>
      </c>
      <c r="BQ928" s="81">
        <v>1211</v>
      </c>
      <c r="BS928" s="81" t="s">
        <v>836</v>
      </c>
      <c r="BT928" s="81" t="s">
        <v>837</v>
      </c>
      <c r="BU928" s="81">
        <v>4</v>
      </c>
      <c r="BV928" s="81" t="s">
        <v>436</v>
      </c>
      <c r="BW928" s="81" t="s">
        <v>2182</v>
      </c>
      <c r="BX928" s="81">
        <v>1582</v>
      </c>
      <c r="BZ928" s="81" t="s">
        <v>765</v>
      </c>
      <c r="CA928" s="81" t="s">
        <v>766</v>
      </c>
      <c r="CB928" s="81">
        <v>2</v>
      </c>
      <c r="CC928" s="81" t="s">
        <v>529</v>
      </c>
      <c r="CD928" s="81" t="s">
        <v>1869</v>
      </c>
      <c r="CE928" s="81">
        <v>1362</v>
      </c>
      <c r="CG928" s="81" t="s">
        <v>737</v>
      </c>
      <c r="CH928" s="81" t="s">
        <v>738</v>
      </c>
      <c r="CI928" s="81">
        <v>3</v>
      </c>
      <c r="CJ928" s="81" t="s">
        <v>529</v>
      </c>
      <c r="CK928" s="81" t="s">
        <v>1836</v>
      </c>
      <c r="CL928" s="81">
        <v>1473</v>
      </c>
      <c r="CN928" s="81" t="s">
        <v>2268</v>
      </c>
      <c r="CO928" s="81" t="s">
        <v>1663</v>
      </c>
      <c r="CP928" s="81">
        <v>10</v>
      </c>
      <c r="CQ928" s="81" t="s">
        <v>436</v>
      </c>
      <c r="CR928" s="81" t="s">
        <v>2173</v>
      </c>
      <c r="CS928" s="81">
        <v>1240</v>
      </c>
      <c r="CU928" s="136" t="s">
        <v>733</v>
      </c>
      <c r="CV928" s="136" t="s">
        <v>734</v>
      </c>
      <c r="CW928" s="137">
        <v>20</v>
      </c>
      <c r="CX928" s="136" t="s">
        <v>436</v>
      </c>
      <c r="CY928" s="136" t="s">
        <v>1687</v>
      </c>
      <c r="CZ928" s="138">
        <v>1460</v>
      </c>
      <c r="DB928" s="136" t="s">
        <v>772</v>
      </c>
      <c r="DC928" s="136" t="s">
        <v>773</v>
      </c>
      <c r="DD928" s="137">
        <v>8</v>
      </c>
      <c r="DE928" s="136" t="s">
        <v>529</v>
      </c>
      <c r="DF928" s="136" t="s">
        <v>1154</v>
      </c>
      <c r="DG928" s="144">
        <v>1439</v>
      </c>
      <c r="DI928" s="136" t="s">
        <v>832</v>
      </c>
      <c r="DJ928" s="136" t="s">
        <v>833</v>
      </c>
      <c r="DK928" s="137">
        <v>4</v>
      </c>
      <c r="DL928" s="136" t="s">
        <v>529</v>
      </c>
      <c r="DM928" s="136" t="s">
        <v>1756</v>
      </c>
      <c r="DN928" s="144">
        <v>1037</v>
      </c>
    </row>
    <row r="929" spans="1:118" x14ac:dyDescent="0.25">
      <c r="A929" s="81" t="s">
        <v>862</v>
      </c>
      <c r="B929" s="81" t="s">
        <v>863</v>
      </c>
      <c r="C929" s="81">
        <v>8</v>
      </c>
      <c r="D929" s="81" t="s">
        <v>436</v>
      </c>
      <c r="E929" s="81" t="s">
        <v>1235</v>
      </c>
      <c r="F929" s="81">
        <v>1091</v>
      </c>
      <c r="H929" s="81" t="s">
        <v>816</v>
      </c>
      <c r="I929" s="81" t="s">
        <v>817</v>
      </c>
      <c r="J929" s="81">
        <v>12</v>
      </c>
      <c r="K929" s="81" t="s">
        <v>529</v>
      </c>
      <c r="L929" s="81" t="s">
        <v>1770</v>
      </c>
      <c r="M929" s="81">
        <v>1037</v>
      </c>
      <c r="O929" s="81" t="s">
        <v>729</v>
      </c>
      <c r="P929" s="81" t="s">
        <v>730</v>
      </c>
      <c r="Q929" s="81">
        <v>4</v>
      </c>
      <c r="R929" s="81" t="s">
        <v>436</v>
      </c>
      <c r="S929" s="81" t="s">
        <v>1862</v>
      </c>
      <c r="T929" s="81">
        <v>1243</v>
      </c>
      <c r="V929" s="81" t="s">
        <v>926</v>
      </c>
      <c r="W929" s="81" t="s">
        <v>927</v>
      </c>
      <c r="X929" s="81">
        <v>1</v>
      </c>
      <c r="Y929" s="81" t="s">
        <v>436</v>
      </c>
      <c r="Z929" s="81" t="s">
        <v>1148</v>
      </c>
      <c r="AA929" s="81">
        <v>1091</v>
      </c>
      <c r="AC929" s="81" t="s">
        <v>867</v>
      </c>
      <c r="AD929" s="81" t="s">
        <v>868</v>
      </c>
      <c r="AE929" s="81">
        <v>8</v>
      </c>
      <c r="AF929" s="81" t="s">
        <v>529</v>
      </c>
      <c r="AG929" s="81" t="s">
        <v>1680</v>
      </c>
      <c r="AH929" s="81">
        <v>1368</v>
      </c>
      <c r="AJ929" s="81" t="s">
        <v>842</v>
      </c>
      <c r="AK929" s="81" t="s">
        <v>843</v>
      </c>
      <c r="AL929" s="81">
        <v>2</v>
      </c>
      <c r="AM929" s="81" t="s">
        <v>436</v>
      </c>
      <c r="AN929" s="81" t="s">
        <v>1124</v>
      </c>
      <c r="AO929" s="81">
        <v>1013</v>
      </c>
      <c r="AQ929" s="81" t="s">
        <v>753</v>
      </c>
      <c r="AR929" s="81" t="s">
        <v>754</v>
      </c>
      <c r="AS929" s="81">
        <v>12</v>
      </c>
      <c r="AT929" s="81" t="s">
        <v>437</v>
      </c>
      <c r="AU929" s="81" t="s">
        <v>1184</v>
      </c>
      <c r="AV929" s="81">
        <v>1078</v>
      </c>
      <c r="AX929" s="81" t="s">
        <v>960</v>
      </c>
      <c r="AY929" s="81" t="s">
        <v>961</v>
      </c>
      <c r="AZ929" s="81">
        <v>12</v>
      </c>
      <c r="BA929" s="81" t="s">
        <v>529</v>
      </c>
      <c r="BB929" s="81" t="s">
        <v>1770</v>
      </c>
      <c r="BC929" s="81">
        <v>1037</v>
      </c>
      <c r="BE929" s="81" t="s">
        <v>908</v>
      </c>
      <c r="BF929" s="81" t="s">
        <v>909</v>
      </c>
      <c r="BG929" s="81">
        <v>24</v>
      </c>
      <c r="BH929" s="81" t="s">
        <v>436</v>
      </c>
      <c r="BI929" s="81" t="s">
        <v>1223</v>
      </c>
      <c r="BJ929" s="81">
        <v>1045</v>
      </c>
      <c r="BL929" s="81" t="s">
        <v>749</v>
      </c>
      <c r="BM929" s="81" t="s">
        <v>750</v>
      </c>
      <c r="BN929" s="81">
        <v>24</v>
      </c>
      <c r="BO929" s="81" t="s">
        <v>436</v>
      </c>
      <c r="BP929" s="81" t="s">
        <v>2165</v>
      </c>
      <c r="BQ929" s="81">
        <v>1580</v>
      </c>
      <c r="BS929" s="81" t="s">
        <v>856</v>
      </c>
      <c r="BT929" s="81" t="s">
        <v>857</v>
      </c>
      <c r="BU929" s="81">
        <v>4</v>
      </c>
      <c r="BV929" s="81" t="s">
        <v>436</v>
      </c>
      <c r="BW929" s="81" t="s">
        <v>2182</v>
      </c>
      <c r="BX929" s="81">
        <v>1582</v>
      </c>
      <c r="BZ929" s="81" t="s">
        <v>729</v>
      </c>
      <c r="CA929" s="81" t="s">
        <v>730</v>
      </c>
      <c r="CB929" s="81">
        <v>2</v>
      </c>
      <c r="CC929" s="81" t="s">
        <v>529</v>
      </c>
      <c r="CD929" s="81" t="s">
        <v>1869</v>
      </c>
      <c r="CE929" s="81">
        <v>1362</v>
      </c>
      <c r="CG929" s="81" t="s">
        <v>733</v>
      </c>
      <c r="CH929" s="81" t="s">
        <v>734</v>
      </c>
      <c r="CI929" s="81">
        <v>4</v>
      </c>
      <c r="CJ929" s="81" t="s">
        <v>529</v>
      </c>
      <c r="CK929" s="81" t="s">
        <v>1836</v>
      </c>
      <c r="CL929" s="81">
        <v>1473</v>
      </c>
      <c r="CN929" s="81" t="s">
        <v>1043</v>
      </c>
      <c r="CO929" s="81" t="s">
        <v>825</v>
      </c>
      <c r="CP929" s="81">
        <v>12</v>
      </c>
      <c r="CQ929" s="81" t="s">
        <v>436</v>
      </c>
      <c r="CR929" s="81" t="s">
        <v>1698</v>
      </c>
      <c r="CS929" s="81">
        <v>1251</v>
      </c>
      <c r="CU929" s="136" t="s">
        <v>729</v>
      </c>
      <c r="CV929" s="136" t="s">
        <v>730</v>
      </c>
      <c r="CW929" s="137">
        <v>20</v>
      </c>
      <c r="CX929" s="136" t="s">
        <v>436</v>
      </c>
      <c r="CY929" s="136" t="s">
        <v>1687</v>
      </c>
      <c r="CZ929" s="138">
        <v>1460</v>
      </c>
      <c r="DB929" s="136" t="s">
        <v>772</v>
      </c>
      <c r="DC929" s="136" t="s">
        <v>773</v>
      </c>
      <c r="DD929" s="137">
        <v>6</v>
      </c>
      <c r="DE929" s="136" t="s">
        <v>529</v>
      </c>
      <c r="DF929" s="136" t="s">
        <v>1867</v>
      </c>
      <c r="DG929" s="144">
        <v>1089</v>
      </c>
      <c r="DI929" s="136" t="s">
        <v>832</v>
      </c>
      <c r="DJ929" s="136" t="s">
        <v>833</v>
      </c>
      <c r="DK929" s="137">
        <v>2</v>
      </c>
      <c r="DL929" s="136" t="s">
        <v>436</v>
      </c>
      <c r="DM929" s="136" t="s">
        <v>1114</v>
      </c>
      <c r="DN929" s="144">
        <v>1011</v>
      </c>
    </row>
    <row r="930" spans="1:118" x14ac:dyDescent="0.25">
      <c r="A930" s="81" t="s">
        <v>954</v>
      </c>
      <c r="B930" s="81" t="s">
        <v>955</v>
      </c>
      <c r="C930" s="81">
        <v>6</v>
      </c>
      <c r="D930" s="81" t="s">
        <v>436</v>
      </c>
      <c r="E930" s="81" t="s">
        <v>1235</v>
      </c>
      <c r="F930" s="81">
        <v>1091</v>
      </c>
      <c r="H930" s="81" t="s">
        <v>906</v>
      </c>
      <c r="I930" s="81" t="s">
        <v>907</v>
      </c>
      <c r="J930" s="81">
        <v>6</v>
      </c>
      <c r="K930" s="81" t="s">
        <v>529</v>
      </c>
      <c r="L930" s="81" t="s">
        <v>1770</v>
      </c>
      <c r="M930" s="81">
        <v>1037</v>
      </c>
      <c r="O930" s="81" t="s">
        <v>737</v>
      </c>
      <c r="P930" s="81" t="s">
        <v>738</v>
      </c>
      <c r="Q930" s="81">
        <v>4</v>
      </c>
      <c r="R930" s="81" t="s">
        <v>436</v>
      </c>
      <c r="S930" s="81" t="s">
        <v>1862</v>
      </c>
      <c r="T930" s="81">
        <v>1243</v>
      </c>
      <c r="V930" s="81" t="s">
        <v>743</v>
      </c>
      <c r="W930" s="81" t="s">
        <v>744</v>
      </c>
      <c r="X930" s="81">
        <v>24</v>
      </c>
      <c r="Y930" s="81" t="s">
        <v>436</v>
      </c>
      <c r="Z930" s="81" t="s">
        <v>1148</v>
      </c>
      <c r="AA930" s="81">
        <v>1091</v>
      </c>
      <c r="AC930" s="81" t="s">
        <v>834</v>
      </c>
      <c r="AD930" s="81" t="s">
        <v>835</v>
      </c>
      <c r="AE930" s="81">
        <v>2</v>
      </c>
      <c r="AF930" s="81" t="s">
        <v>436</v>
      </c>
      <c r="AG930" s="81" t="s">
        <v>1714</v>
      </c>
      <c r="AH930" s="81">
        <v>1009</v>
      </c>
      <c r="AJ930" s="81" t="s">
        <v>885</v>
      </c>
      <c r="AK930" s="81" t="s">
        <v>886</v>
      </c>
      <c r="AL930" s="81">
        <v>4</v>
      </c>
      <c r="AM930" s="81" t="s">
        <v>436</v>
      </c>
      <c r="AN930" s="81" t="s">
        <v>1124</v>
      </c>
      <c r="AO930" s="81">
        <v>1013</v>
      </c>
      <c r="AQ930" s="81" t="s">
        <v>816</v>
      </c>
      <c r="AR930" s="81" t="s">
        <v>817</v>
      </c>
      <c r="AS930" s="81">
        <v>4</v>
      </c>
      <c r="AT930" s="81" t="s">
        <v>437</v>
      </c>
      <c r="AU930" s="81" t="s">
        <v>1184</v>
      </c>
      <c r="AV930" s="81">
        <v>1078</v>
      </c>
      <c r="AX930" s="81" t="s">
        <v>960</v>
      </c>
      <c r="AY930" s="81" t="s">
        <v>961</v>
      </c>
      <c r="AZ930" s="81">
        <v>12</v>
      </c>
      <c r="BA930" s="81" t="s">
        <v>436</v>
      </c>
      <c r="BB930" s="81" t="s">
        <v>2072</v>
      </c>
      <c r="BC930" s="81">
        <v>1562</v>
      </c>
      <c r="BE930" s="81" t="s">
        <v>999</v>
      </c>
      <c r="BF930" s="81" t="s">
        <v>1000</v>
      </c>
      <c r="BG930" s="81">
        <v>24</v>
      </c>
      <c r="BH930" s="81" t="s">
        <v>436</v>
      </c>
      <c r="BI930" s="81" t="s">
        <v>1223</v>
      </c>
      <c r="BJ930" s="81">
        <v>1045</v>
      </c>
      <c r="BL930" s="81" t="s">
        <v>940</v>
      </c>
      <c r="BM930" s="81" t="s">
        <v>941</v>
      </c>
      <c r="BN930" s="81">
        <v>12</v>
      </c>
      <c r="BO930" s="81" t="s">
        <v>529</v>
      </c>
      <c r="BP930" s="81" t="s">
        <v>2176</v>
      </c>
      <c r="BQ930" s="81">
        <v>1555</v>
      </c>
      <c r="BS930" s="81" t="s">
        <v>854</v>
      </c>
      <c r="BT930" s="81" t="s">
        <v>855</v>
      </c>
      <c r="BU930" s="81">
        <v>4</v>
      </c>
      <c r="BV930" s="81" t="s">
        <v>436</v>
      </c>
      <c r="BW930" s="81" t="s">
        <v>2182</v>
      </c>
      <c r="BX930" s="81">
        <v>1582</v>
      </c>
      <c r="BZ930" s="81" t="s">
        <v>932</v>
      </c>
      <c r="CA930" s="81" t="s">
        <v>933</v>
      </c>
      <c r="CB930" s="81">
        <v>2</v>
      </c>
      <c r="CC930" s="81" t="s">
        <v>529</v>
      </c>
      <c r="CD930" s="81" t="s">
        <v>2192</v>
      </c>
      <c r="CE930" s="81">
        <v>1405</v>
      </c>
      <c r="CG930" s="81" t="s">
        <v>729</v>
      </c>
      <c r="CH930" s="81" t="s">
        <v>730</v>
      </c>
      <c r="CI930" s="81">
        <v>3</v>
      </c>
      <c r="CJ930" s="81" t="s">
        <v>529</v>
      </c>
      <c r="CK930" s="81" t="s">
        <v>1836</v>
      </c>
      <c r="CL930" s="81">
        <v>1473</v>
      </c>
      <c r="CN930" s="81" t="s">
        <v>1781</v>
      </c>
      <c r="CO930" s="81" t="s">
        <v>786</v>
      </c>
      <c r="CP930" s="81">
        <v>12</v>
      </c>
      <c r="CQ930" s="81" t="s">
        <v>437</v>
      </c>
      <c r="CR930" s="81" t="s">
        <v>1187</v>
      </c>
      <c r="CS930" s="81">
        <v>1003</v>
      </c>
      <c r="CU930" s="136" t="s">
        <v>1779</v>
      </c>
      <c r="CV930" s="136" t="s">
        <v>853</v>
      </c>
      <c r="CW930" s="137">
        <v>24</v>
      </c>
      <c r="CX930" s="136" t="s">
        <v>529</v>
      </c>
      <c r="CY930" s="136" t="s">
        <v>1104</v>
      </c>
      <c r="CZ930" s="138">
        <v>1037</v>
      </c>
      <c r="DB930" s="136" t="s">
        <v>772</v>
      </c>
      <c r="DC930" s="136" t="s">
        <v>773</v>
      </c>
      <c r="DD930" s="137">
        <v>4</v>
      </c>
      <c r="DE930" s="136" t="s">
        <v>436</v>
      </c>
      <c r="DF930" s="136" t="s">
        <v>1177</v>
      </c>
      <c r="DG930" s="144">
        <v>1045</v>
      </c>
      <c r="DI930" s="136" t="s">
        <v>832</v>
      </c>
      <c r="DJ930" s="136" t="s">
        <v>833</v>
      </c>
      <c r="DK930" s="137">
        <v>2</v>
      </c>
      <c r="DL930" s="136" t="s">
        <v>436</v>
      </c>
      <c r="DM930" s="136" t="s">
        <v>1114</v>
      </c>
      <c r="DN930" s="144">
        <v>1011</v>
      </c>
    </row>
    <row r="931" spans="1:118" x14ac:dyDescent="0.25">
      <c r="A931" s="81" t="s">
        <v>887</v>
      </c>
      <c r="B931" s="81" t="s">
        <v>888</v>
      </c>
      <c r="C931" s="81">
        <v>4</v>
      </c>
      <c r="D931" s="81" t="s">
        <v>436</v>
      </c>
      <c r="E931" s="81" t="s">
        <v>1235</v>
      </c>
      <c r="F931" s="81">
        <v>1091</v>
      </c>
      <c r="H931" s="81" t="s">
        <v>765</v>
      </c>
      <c r="I931" s="81" t="s">
        <v>766</v>
      </c>
      <c r="J931" s="81">
        <v>6</v>
      </c>
      <c r="K931" s="81" t="s">
        <v>529</v>
      </c>
      <c r="L931" s="81" t="s">
        <v>1770</v>
      </c>
      <c r="M931" s="81">
        <v>1037</v>
      </c>
      <c r="O931" s="81" t="s">
        <v>733</v>
      </c>
      <c r="P931" s="81" t="s">
        <v>734</v>
      </c>
      <c r="Q931" s="81">
        <v>4</v>
      </c>
      <c r="R931" s="81" t="s">
        <v>529</v>
      </c>
      <c r="S931" s="81" t="s">
        <v>1167</v>
      </c>
      <c r="T931" s="81">
        <v>1031</v>
      </c>
      <c r="V931" s="81" t="s">
        <v>924</v>
      </c>
      <c r="W931" s="81" t="s">
        <v>925</v>
      </c>
      <c r="X931" s="81">
        <v>12</v>
      </c>
      <c r="Y931" s="81" t="s">
        <v>436</v>
      </c>
      <c r="Z931" s="81" t="s">
        <v>1148</v>
      </c>
      <c r="AA931" s="81">
        <v>1091</v>
      </c>
      <c r="AC931" s="81" t="s">
        <v>2230</v>
      </c>
      <c r="AD931" s="81" t="s">
        <v>866</v>
      </c>
      <c r="AE931" s="81">
        <v>36</v>
      </c>
      <c r="AF931" s="81" t="s">
        <v>529</v>
      </c>
      <c r="AG931" s="81" t="s">
        <v>1172</v>
      </c>
      <c r="AH931" s="81">
        <v>1472</v>
      </c>
      <c r="AJ931" s="81" t="s">
        <v>802</v>
      </c>
      <c r="AK931" s="81" t="s">
        <v>803</v>
      </c>
      <c r="AL931" s="81">
        <v>2</v>
      </c>
      <c r="AM931" s="81" t="s">
        <v>436</v>
      </c>
      <c r="AN931" s="81" t="s">
        <v>1124</v>
      </c>
      <c r="AO931" s="81">
        <v>1013</v>
      </c>
      <c r="AQ931" s="81" t="s">
        <v>864</v>
      </c>
      <c r="AR931" s="81" t="s">
        <v>865</v>
      </c>
      <c r="AS931" s="81">
        <v>4</v>
      </c>
      <c r="AT931" s="81" t="s">
        <v>437</v>
      </c>
      <c r="AU931" s="81" t="s">
        <v>1184</v>
      </c>
      <c r="AV931" s="81">
        <v>1078</v>
      </c>
      <c r="AX931" s="81" t="s">
        <v>960</v>
      </c>
      <c r="AY931" s="81" t="s">
        <v>961</v>
      </c>
      <c r="AZ931" s="81">
        <v>12</v>
      </c>
      <c r="BA931" s="81" t="s">
        <v>436</v>
      </c>
      <c r="BB931" s="81" t="s">
        <v>2074</v>
      </c>
      <c r="BC931" s="81">
        <v>1564</v>
      </c>
      <c r="BE931" s="81" t="s">
        <v>2320</v>
      </c>
      <c r="BF931" s="81" t="s">
        <v>1059</v>
      </c>
      <c r="BG931" s="81">
        <v>12</v>
      </c>
      <c r="BH931" s="81" t="s">
        <v>436</v>
      </c>
      <c r="BI931" s="81" t="s">
        <v>1223</v>
      </c>
      <c r="BJ931" s="81">
        <v>1045</v>
      </c>
      <c r="BL931" s="81" t="s">
        <v>2230</v>
      </c>
      <c r="BM931" s="81" t="s">
        <v>866</v>
      </c>
      <c r="BN931" s="81">
        <v>6</v>
      </c>
      <c r="BO931" s="81" t="s">
        <v>529</v>
      </c>
      <c r="BP931" s="81" t="s">
        <v>2176</v>
      </c>
      <c r="BQ931" s="81">
        <v>1555</v>
      </c>
      <c r="BS931" s="81" t="s">
        <v>867</v>
      </c>
      <c r="BT931" s="81" t="s">
        <v>868</v>
      </c>
      <c r="BU931" s="81">
        <v>4</v>
      </c>
      <c r="BV931" s="81" t="s">
        <v>437</v>
      </c>
      <c r="BW931" s="81" t="s">
        <v>1186</v>
      </c>
      <c r="BX931" s="81">
        <v>1043</v>
      </c>
      <c r="BZ931" s="81" t="s">
        <v>873</v>
      </c>
      <c r="CA931" s="81" t="s">
        <v>874</v>
      </c>
      <c r="CB931" s="81">
        <v>2</v>
      </c>
      <c r="CC931" s="81" t="s">
        <v>529</v>
      </c>
      <c r="CD931" s="81" t="s">
        <v>2192</v>
      </c>
      <c r="CE931" s="81">
        <v>1405</v>
      </c>
      <c r="CG931" s="81" t="s">
        <v>852</v>
      </c>
      <c r="CH931" s="81" t="s">
        <v>853</v>
      </c>
      <c r="CI931" s="81">
        <v>12</v>
      </c>
      <c r="CJ931" s="81" t="s">
        <v>529</v>
      </c>
      <c r="CK931" s="81" t="s">
        <v>1836</v>
      </c>
      <c r="CL931" s="81">
        <v>1473</v>
      </c>
      <c r="CN931" s="81" t="s">
        <v>864</v>
      </c>
      <c r="CO931" s="81" t="s">
        <v>865</v>
      </c>
      <c r="CP931" s="81">
        <v>4</v>
      </c>
      <c r="CQ931" s="81" t="s">
        <v>529</v>
      </c>
      <c r="CR931" s="81" t="s">
        <v>1112</v>
      </c>
      <c r="CS931" s="81">
        <v>1039</v>
      </c>
      <c r="CU931" s="136" t="s">
        <v>2264</v>
      </c>
      <c r="CV931" s="136" t="s">
        <v>896</v>
      </c>
      <c r="CW931" s="137">
        <v>24</v>
      </c>
      <c r="CX931" s="136" t="s">
        <v>529</v>
      </c>
      <c r="CY931" s="136" t="s">
        <v>1104</v>
      </c>
      <c r="CZ931" s="138">
        <v>1037</v>
      </c>
      <c r="DB931" s="136" t="s">
        <v>772</v>
      </c>
      <c r="DC931" s="136" t="s">
        <v>773</v>
      </c>
      <c r="DD931" s="137">
        <v>6</v>
      </c>
      <c r="DE931" s="136" t="s">
        <v>529</v>
      </c>
      <c r="DF931" s="136" t="s">
        <v>1112</v>
      </c>
      <c r="DG931" s="144">
        <v>1039</v>
      </c>
      <c r="DI931" s="136" t="s">
        <v>832</v>
      </c>
      <c r="DJ931" s="136" t="s">
        <v>833</v>
      </c>
      <c r="DK931" s="137">
        <v>1</v>
      </c>
      <c r="DL931" s="136" t="s">
        <v>529</v>
      </c>
      <c r="DM931" s="136" t="s">
        <v>1133</v>
      </c>
      <c r="DN931" s="144">
        <v>1023</v>
      </c>
    </row>
    <row r="932" spans="1:118" x14ac:dyDescent="0.25">
      <c r="A932" s="81" t="s">
        <v>1050</v>
      </c>
      <c r="B932" s="81" t="s">
        <v>1051</v>
      </c>
      <c r="C932" s="81">
        <v>1</v>
      </c>
      <c r="D932" s="81" t="s">
        <v>436</v>
      </c>
      <c r="E932" s="81" t="s">
        <v>1235</v>
      </c>
      <c r="F932" s="81">
        <v>1091</v>
      </c>
      <c r="H932" s="81" t="s">
        <v>1677</v>
      </c>
      <c r="I932" s="81" t="s">
        <v>1465</v>
      </c>
      <c r="J932" s="81">
        <v>1</v>
      </c>
      <c r="K932" s="81" t="s">
        <v>436</v>
      </c>
      <c r="L932" s="81" t="s">
        <v>1921</v>
      </c>
      <c r="M932" s="81">
        <v>1243</v>
      </c>
      <c r="O932" s="81" t="s">
        <v>727</v>
      </c>
      <c r="P932" s="81" t="s">
        <v>728</v>
      </c>
      <c r="Q932" s="81">
        <v>6</v>
      </c>
      <c r="R932" s="81" t="s">
        <v>529</v>
      </c>
      <c r="S932" s="81" t="s">
        <v>1167</v>
      </c>
      <c r="T932" s="81">
        <v>1031</v>
      </c>
      <c r="V932" s="81" t="s">
        <v>975</v>
      </c>
      <c r="W932" s="81" t="s">
        <v>976</v>
      </c>
      <c r="X932" s="81">
        <v>2</v>
      </c>
      <c r="Y932" s="81" t="s">
        <v>436</v>
      </c>
      <c r="Z932" s="81" t="s">
        <v>1148</v>
      </c>
      <c r="AA932" s="81">
        <v>1091</v>
      </c>
      <c r="AC932" s="81" t="s">
        <v>954</v>
      </c>
      <c r="AD932" s="81" t="s">
        <v>955</v>
      </c>
      <c r="AE932" s="81">
        <v>4</v>
      </c>
      <c r="AF932" s="81" t="s">
        <v>437</v>
      </c>
      <c r="AG932" s="81" t="s">
        <v>1729</v>
      </c>
      <c r="AH932" s="81">
        <v>1191</v>
      </c>
      <c r="AJ932" s="81" t="s">
        <v>914</v>
      </c>
      <c r="AK932" s="81" t="s">
        <v>915</v>
      </c>
      <c r="AL932" s="81">
        <v>4</v>
      </c>
      <c r="AM932" s="81" t="s">
        <v>529</v>
      </c>
      <c r="AN932" s="81" t="s">
        <v>1162</v>
      </c>
      <c r="AO932" s="81">
        <v>1054</v>
      </c>
      <c r="AQ932" s="81" t="s">
        <v>727</v>
      </c>
      <c r="AR932" s="81" t="s">
        <v>728</v>
      </c>
      <c r="AS932" s="81">
        <v>4</v>
      </c>
      <c r="AT932" s="81" t="s">
        <v>437</v>
      </c>
      <c r="AU932" s="81" t="s">
        <v>1184</v>
      </c>
      <c r="AV932" s="81">
        <v>1078</v>
      </c>
      <c r="AX932" s="81" t="s">
        <v>960</v>
      </c>
      <c r="AY932" s="81" t="s">
        <v>961</v>
      </c>
      <c r="AZ932" s="81">
        <v>12</v>
      </c>
      <c r="BA932" s="81" t="s">
        <v>436</v>
      </c>
      <c r="BB932" s="81" t="s">
        <v>1706</v>
      </c>
      <c r="BC932" s="81">
        <v>1133</v>
      </c>
      <c r="BE932" s="81" t="s">
        <v>962</v>
      </c>
      <c r="BF932" s="81" t="s">
        <v>2206</v>
      </c>
      <c r="BG932" s="81">
        <v>12</v>
      </c>
      <c r="BH932" s="81" t="s">
        <v>529</v>
      </c>
      <c r="BI932" s="81" t="s">
        <v>1219</v>
      </c>
      <c r="BJ932" s="81">
        <v>1027</v>
      </c>
      <c r="BL932" s="81" t="s">
        <v>847</v>
      </c>
      <c r="BM932" s="81" t="s">
        <v>848</v>
      </c>
      <c r="BN932" s="81">
        <v>6</v>
      </c>
      <c r="BO932" s="81" t="s">
        <v>529</v>
      </c>
      <c r="BP932" s="81" t="s">
        <v>2176</v>
      </c>
      <c r="BQ932" s="81">
        <v>1555</v>
      </c>
      <c r="BS932" s="81" t="s">
        <v>785</v>
      </c>
      <c r="BT932" s="81" t="s">
        <v>786</v>
      </c>
      <c r="BU932" s="81">
        <v>24</v>
      </c>
      <c r="BV932" s="81" t="s">
        <v>436</v>
      </c>
      <c r="BW932" s="81" t="s">
        <v>1834</v>
      </c>
      <c r="BX932" s="81">
        <v>1163</v>
      </c>
      <c r="BZ932" s="81" t="s">
        <v>816</v>
      </c>
      <c r="CA932" s="81" t="s">
        <v>817</v>
      </c>
      <c r="CB932" s="81">
        <v>2</v>
      </c>
      <c r="CC932" s="81" t="s">
        <v>529</v>
      </c>
      <c r="CD932" s="81" t="s">
        <v>2192</v>
      </c>
      <c r="CE932" s="81">
        <v>1405</v>
      </c>
      <c r="CG932" s="81" t="s">
        <v>908</v>
      </c>
      <c r="CH932" s="81" t="s">
        <v>909</v>
      </c>
      <c r="CI932" s="81">
        <v>12</v>
      </c>
      <c r="CJ932" s="81" t="s">
        <v>529</v>
      </c>
      <c r="CK932" s="81" t="s">
        <v>1836</v>
      </c>
      <c r="CL932" s="81">
        <v>1473</v>
      </c>
      <c r="CN932" s="81" t="s">
        <v>1060</v>
      </c>
      <c r="CO932" s="81" t="s">
        <v>1351</v>
      </c>
      <c r="CP932" s="81">
        <v>12</v>
      </c>
      <c r="CQ932" s="81" t="s">
        <v>437</v>
      </c>
      <c r="CR932" s="81" t="s">
        <v>1187</v>
      </c>
      <c r="CS932" s="81">
        <v>1003</v>
      </c>
      <c r="CU932" s="136" t="s">
        <v>745</v>
      </c>
      <c r="CV932" s="136" t="s">
        <v>746</v>
      </c>
      <c r="CW932" s="137">
        <v>12</v>
      </c>
      <c r="CX932" s="136" t="s">
        <v>529</v>
      </c>
      <c r="CY932" s="136" t="s">
        <v>1104</v>
      </c>
      <c r="CZ932" s="138">
        <v>1037</v>
      </c>
      <c r="DB932" s="136" t="s">
        <v>772</v>
      </c>
      <c r="DC932" s="136" t="s">
        <v>773</v>
      </c>
      <c r="DD932" s="137">
        <v>4</v>
      </c>
      <c r="DE932" s="136" t="s">
        <v>529</v>
      </c>
      <c r="DF932" s="136" t="s">
        <v>1135</v>
      </c>
      <c r="DG932" s="144">
        <v>1412</v>
      </c>
      <c r="DI932" s="136" t="s">
        <v>832</v>
      </c>
      <c r="DJ932" s="136" t="s">
        <v>833</v>
      </c>
      <c r="DK932" s="137">
        <v>20</v>
      </c>
      <c r="DL932" s="136" t="s">
        <v>1173</v>
      </c>
      <c r="DM932" s="136" t="s">
        <v>1174</v>
      </c>
      <c r="DN932" s="144">
        <v>0</v>
      </c>
    </row>
    <row r="933" spans="1:118" x14ac:dyDescent="0.25">
      <c r="A933" s="81" t="s">
        <v>981</v>
      </c>
      <c r="B933" s="81" t="s">
        <v>982</v>
      </c>
      <c r="C933" s="81">
        <v>1</v>
      </c>
      <c r="D933" s="81" t="s">
        <v>436</v>
      </c>
      <c r="E933" s="81" t="s">
        <v>1235</v>
      </c>
      <c r="F933" s="81">
        <v>1091</v>
      </c>
      <c r="H933" s="81" t="s">
        <v>1050</v>
      </c>
      <c r="I933" s="81" t="s">
        <v>1051</v>
      </c>
      <c r="J933" s="81">
        <v>1</v>
      </c>
      <c r="K933" s="81" t="s">
        <v>436</v>
      </c>
      <c r="L933" s="81" t="s">
        <v>1921</v>
      </c>
      <c r="M933" s="81">
        <v>1243</v>
      </c>
      <c r="O933" s="81" t="s">
        <v>1785</v>
      </c>
      <c r="P933" s="81" t="s">
        <v>1618</v>
      </c>
      <c r="Q933" s="81">
        <v>1</v>
      </c>
      <c r="R933" s="81" t="s">
        <v>437</v>
      </c>
      <c r="S933" s="81" t="s">
        <v>1187</v>
      </c>
      <c r="T933" s="81">
        <v>1003</v>
      </c>
      <c r="V933" s="81" t="s">
        <v>856</v>
      </c>
      <c r="W933" s="81" t="s">
        <v>857</v>
      </c>
      <c r="X933" s="81">
        <v>2</v>
      </c>
      <c r="Y933" s="81" t="s">
        <v>436</v>
      </c>
      <c r="Z933" s="81" t="s">
        <v>1148</v>
      </c>
      <c r="AA933" s="81">
        <v>1091</v>
      </c>
      <c r="AC933" s="81" t="s">
        <v>860</v>
      </c>
      <c r="AD933" s="81" t="s">
        <v>861</v>
      </c>
      <c r="AE933" s="81">
        <v>2</v>
      </c>
      <c r="AF933" s="81" t="s">
        <v>529</v>
      </c>
      <c r="AG933" s="81" t="s">
        <v>560</v>
      </c>
      <c r="AH933" s="81">
        <v>1530</v>
      </c>
      <c r="AJ933" s="81" t="s">
        <v>916</v>
      </c>
      <c r="AK933" s="81" t="s">
        <v>917</v>
      </c>
      <c r="AL933" s="81">
        <v>6</v>
      </c>
      <c r="AM933" s="81" t="s">
        <v>529</v>
      </c>
      <c r="AN933" s="81" t="s">
        <v>1162</v>
      </c>
      <c r="AO933" s="81">
        <v>1054</v>
      </c>
      <c r="AQ933" s="81" t="s">
        <v>743</v>
      </c>
      <c r="AR933" s="81" t="s">
        <v>744</v>
      </c>
      <c r="AS933" s="81">
        <v>12</v>
      </c>
      <c r="AT933" s="81" t="s">
        <v>437</v>
      </c>
      <c r="AU933" s="81" t="s">
        <v>1184</v>
      </c>
      <c r="AV933" s="81">
        <v>1078</v>
      </c>
      <c r="AX933" s="81" t="s">
        <v>960</v>
      </c>
      <c r="AY933" s="81" t="s">
        <v>961</v>
      </c>
      <c r="AZ933" s="81">
        <v>12</v>
      </c>
      <c r="BA933" s="81" t="s">
        <v>436</v>
      </c>
      <c r="BB933" s="81" t="s">
        <v>1233</v>
      </c>
      <c r="BC933" s="81">
        <v>1481</v>
      </c>
      <c r="BE933" s="81" t="s">
        <v>814</v>
      </c>
      <c r="BF933" s="81" t="s">
        <v>815</v>
      </c>
      <c r="BG933" s="81">
        <v>36</v>
      </c>
      <c r="BH933" s="81" t="s">
        <v>529</v>
      </c>
      <c r="BI933" s="81" t="s">
        <v>1219</v>
      </c>
      <c r="BJ933" s="81">
        <v>1027</v>
      </c>
      <c r="BL933" s="81" t="s">
        <v>852</v>
      </c>
      <c r="BM933" s="81" t="s">
        <v>853</v>
      </c>
      <c r="BN933" s="81">
        <v>12</v>
      </c>
      <c r="BO933" s="81" t="s">
        <v>529</v>
      </c>
      <c r="BP933" s="81" t="s">
        <v>2176</v>
      </c>
      <c r="BQ933" s="81">
        <v>1555</v>
      </c>
      <c r="BS933" s="81" t="s">
        <v>768</v>
      </c>
      <c r="BT933" s="81" t="s">
        <v>769</v>
      </c>
      <c r="BU933" s="81">
        <v>4</v>
      </c>
      <c r="BV933" s="81" t="s">
        <v>436</v>
      </c>
      <c r="BW933" s="81" t="s">
        <v>1123</v>
      </c>
      <c r="BX933" s="81">
        <v>1392</v>
      </c>
      <c r="BZ933" s="81" t="s">
        <v>757</v>
      </c>
      <c r="CA933" s="81" t="s">
        <v>758</v>
      </c>
      <c r="CB933" s="81">
        <v>12</v>
      </c>
      <c r="CC933" s="81" t="s">
        <v>436</v>
      </c>
      <c r="CD933" s="81" t="s">
        <v>1165</v>
      </c>
      <c r="CE933" s="81">
        <v>1531</v>
      </c>
      <c r="CG933" s="81" t="s">
        <v>2227</v>
      </c>
      <c r="CH933" s="81" t="s">
        <v>882</v>
      </c>
      <c r="CI933" s="81">
        <v>12</v>
      </c>
      <c r="CJ933" s="81" t="s">
        <v>529</v>
      </c>
      <c r="CK933" s="81" t="s">
        <v>1139</v>
      </c>
      <c r="CL933" s="81">
        <v>1027</v>
      </c>
      <c r="CN933" s="81" t="s">
        <v>2260</v>
      </c>
      <c r="CO933" s="81" t="s">
        <v>2304</v>
      </c>
      <c r="CP933" s="81">
        <v>2</v>
      </c>
      <c r="CQ933" s="81" t="s">
        <v>436</v>
      </c>
      <c r="CR933" s="81" t="s">
        <v>2173</v>
      </c>
      <c r="CS933" s="81">
        <v>1240</v>
      </c>
      <c r="CU933" s="136" t="s">
        <v>2231</v>
      </c>
      <c r="CV933" s="136" t="s">
        <v>2274</v>
      </c>
      <c r="CW933" s="137">
        <v>6</v>
      </c>
      <c r="CX933" s="136" t="s">
        <v>529</v>
      </c>
      <c r="CY933" s="136" t="s">
        <v>1192</v>
      </c>
      <c r="CZ933" s="138">
        <v>1100</v>
      </c>
      <c r="DB933" s="136" t="s">
        <v>772</v>
      </c>
      <c r="DC933" s="136" t="s">
        <v>773</v>
      </c>
      <c r="DD933" s="137">
        <v>4</v>
      </c>
      <c r="DE933" s="136" t="s">
        <v>436</v>
      </c>
      <c r="DF933" s="136" t="s">
        <v>2061</v>
      </c>
      <c r="DG933" s="144">
        <v>1197</v>
      </c>
      <c r="DI933" s="136" t="s">
        <v>832</v>
      </c>
      <c r="DJ933" s="136" t="s">
        <v>833</v>
      </c>
      <c r="DK933" s="137">
        <v>8</v>
      </c>
      <c r="DL933" s="136" t="s">
        <v>529</v>
      </c>
      <c r="DM933" s="136" t="s">
        <v>2190</v>
      </c>
      <c r="DN933" s="144">
        <v>1021</v>
      </c>
    </row>
    <row r="934" spans="1:118" x14ac:dyDescent="0.25">
      <c r="A934" s="81" t="s">
        <v>875</v>
      </c>
      <c r="B934" s="81" t="s">
        <v>876</v>
      </c>
      <c r="C934" s="81">
        <v>4</v>
      </c>
      <c r="D934" s="81" t="s">
        <v>436</v>
      </c>
      <c r="E934" s="81" t="s">
        <v>1235</v>
      </c>
      <c r="F934" s="81">
        <v>1091</v>
      </c>
      <c r="H934" s="81" t="s">
        <v>962</v>
      </c>
      <c r="I934" s="81" t="s">
        <v>2206</v>
      </c>
      <c r="J934" s="81">
        <v>12</v>
      </c>
      <c r="K934" s="81" t="s">
        <v>436</v>
      </c>
      <c r="L934" s="81" t="s">
        <v>1921</v>
      </c>
      <c r="M934" s="81">
        <v>1243</v>
      </c>
      <c r="O934" s="81" t="s">
        <v>735</v>
      </c>
      <c r="P934" s="81" t="s">
        <v>736</v>
      </c>
      <c r="Q934" s="81">
        <v>1</v>
      </c>
      <c r="R934" s="81" t="s">
        <v>437</v>
      </c>
      <c r="S934" s="81" t="s">
        <v>1187</v>
      </c>
      <c r="T934" s="81">
        <v>1003</v>
      </c>
      <c r="V934" s="81" t="s">
        <v>745</v>
      </c>
      <c r="W934" s="81" t="s">
        <v>746</v>
      </c>
      <c r="X934" s="81">
        <v>12</v>
      </c>
      <c r="Y934" s="81" t="s">
        <v>436</v>
      </c>
      <c r="Z934" s="81" t="s">
        <v>1148</v>
      </c>
      <c r="AA934" s="81">
        <v>1091</v>
      </c>
      <c r="AC934" s="81" t="s">
        <v>924</v>
      </c>
      <c r="AD934" s="81" t="s">
        <v>925</v>
      </c>
      <c r="AE934" s="81">
        <v>24</v>
      </c>
      <c r="AF934" s="81" t="s">
        <v>529</v>
      </c>
      <c r="AG934" s="81" t="s">
        <v>1756</v>
      </c>
      <c r="AH934" s="81">
        <v>1037</v>
      </c>
      <c r="AJ934" s="81" t="s">
        <v>826</v>
      </c>
      <c r="AK934" s="81" t="s">
        <v>827</v>
      </c>
      <c r="AL934" s="81">
        <v>15</v>
      </c>
      <c r="AM934" s="81" t="s">
        <v>436</v>
      </c>
      <c r="AN934" s="81" t="s">
        <v>1124</v>
      </c>
      <c r="AO934" s="81">
        <v>1013</v>
      </c>
      <c r="AQ934" s="81" t="s">
        <v>729</v>
      </c>
      <c r="AR934" s="81" t="s">
        <v>730</v>
      </c>
      <c r="AS934" s="81">
        <v>6</v>
      </c>
      <c r="AT934" s="81" t="s">
        <v>529</v>
      </c>
      <c r="AU934" s="81" t="s">
        <v>1196</v>
      </c>
      <c r="AV934" s="81">
        <v>1456</v>
      </c>
      <c r="AX934" s="81" t="s">
        <v>878</v>
      </c>
      <c r="AY934" s="81" t="s">
        <v>879</v>
      </c>
      <c r="AZ934" s="81">
        <v>12</v>
      </c>
      <c r="BA934" s="81" t="s">
        <v>436</v>
      </c>
      <c r="BB934" s="81" t="s">
        <v>1762</v>
      </c>
      <c r="BC934" s="81">
        <v>1475</v>
      </c>
      <c r="BE934" s="81" t="s">
        <v>774</v>
      </c>
      <c r="BF934" s="81" t="s">
        <v>775</v>
      </c>
      <c r="BG934" s="81">
        <v>4</v>
      </c>
      <c r="BH934" s="81" t="s">
        <v>529</v>
      </c>
      <c r="BI934" s="81" t="s">
        <v>1219</v>
      </c>
      <c r="BJ934" s="81">
        <v>1027</v>
      </c>
      <c r="BL934" s="81" t="s">
        <v>924</v>
      </c>
      <c r="BM934" s="81" t="s">
        <v>925</v>
      </c>
      <c r="BN934" s="81">
        <v>12</v>
      </c>
      <c r="BO934" s="81" t="s">
        <v>529</v>
      </c>
      <c r="BP934" s="81" t="s">
        <v>2176</v>
      </c>
      <c r="BQ934" s="81">
        <v>1555</v>
      </c>
      <c r="BS934" s="81" t="s">
        <v>772</v>
      </c>
      <c r="BT934" s="81" t="s">
        <v>773</v>
      </c>
      <c r="BU934" s="81">
        <v>4</v>
      </c>
      <c r="BV934" s="81" t="s">
        <v>437</v>
      </c>
      <c r="BW934" s="81" t="s">
        <v>1186</v>
      </c>
      <c r="BX934" s="81">
        <v>1043</v>
      </c>
      <c r="BZ934" s="81" t="s">
        <v>860</v>
      </c>
      <c r="CA934" s="81" t="s">
        <v>861</v>
      </c>
      <c r="CB934" s="81">
        <v>4</v>
      </c>
      <c r="CC934" s="81" t="s">
        <v>436</v>
      </c>
      <c r="CD934" s="81" t="s">
        <v>1165</v>
      </c>
      <c r="CE934" s="81">
        <v>1531</v>
      </c>
      <c r="CG934" s="81" t="s">
        <v>847</v>
      </c>
      <c r="CH934" s="81" t="s">
        <v>848</v>
      </c>
      <c r="CI934" s="81">
        <v>6</v>
      </c>
      <c r="CJ934" s="81" t="s">
        <v>529</v>
      </c>
      <c r="CK934" s="81" t="s">
        <v>1139</v>
      </c>
      <c r="CL934" s="81">
        <v>1027</v>
      </c>
      <c r="CN934" s="81" t="s">
        <v>942</v>
      </c>
      <c r="CO934" s="81" t="s">
        <v>943</v>
      </c>
      <c r="CP934" s="81">
        <v>12</v>
      </c>
      <c r="CQ934" s="81" t="s">
        <v>529</v>
      </c>
      <c r="CR934" s="81" t="s">
        <v>1112</v>
      </c>
      <c r="CS934" s="81">
        <v>1039</v>
      </c>
      <c r="CU934" s="136" t="s">
        <v>2380</v>
      </c>
      <c r="CV934" s="136" t="s">
        <v>866</v>
      </c>
      <c r="CW934" s="137">
        <v>6</v>
      </c>
      <c r="CX934" s="136" t="s">
        <v>437</v>
      </c>
      <c r="CY934" s="136" t="s">
        <v>1184</v>
      </c>
      <c r="CZ934" s="138">
        <v>1078</v>
      </c>
      <c r="DB934" s="136" t="s">
        <v>772</v>
      </c>
      <c r="DC934" s="136" t="s">
        <v>773</v>
      </c>
      <c r="DD934" s="137">
        <v>10</v>
      </c>
      <c r="DE934" s="136" t="s">
        <v>436</v>
      </c>
      <c r="DF934" s="136" t="s">
        <v>2409</v>
      </c>
      <c r="DG934" s="144">
        <v>1013</v>
      </c>
      <c r="DI934" s="136" t="s">
        <v>832</v>
      </c>
      <c r="DJ934" s="136" t="s">
        <v>833</v>
      </c>
      <c r="DK934" s="137">
        <v>2</v>
      </c>
      <c r="DL934" s="136" t="s">
        <v>436</v>
      </c>
      <c r="DM934" s="136" t="s">
        <v>2172</v>
      </c>
      <c r="DN934" s="144">
        <v>1072</v>
      </c>
    </row>
    <row r="935" spans="1:118" x14ac:dyDescent="0.25">
      <c r="A935" s="81" t="s">
        <v>845</v>
      </c>
      <c r="B935" s="81" t="s">
        <v>846</v>
      </c>
      <c r="C935" s="81">
        <v>4</v>
      </c>
      <c r="D935" s="81" t="s">
        <v>436</v>
      </c>
      <c r="E935" s="81" t="s">
        <v>1235</v>
      </c>
      <c r="F935" s="81">
        <v>1091</v>
      </c>
      <c r="H935" s="81" t="s">
        <v>836</v>
      </c>
      <c r="I935" s="81" t="s">
        <v>837</v>
      </c>
      <c r="J935" s="81">
        <v>2</v>
      </c>
      <c r="K935" s="81" t="s">
        <v>436</v>
      </c>
      <c r="L935" s="81" t="s">
        <v>1921</v>
      </c>
      <c r="M935" s="81">
        <v>1243</v>
      </c>
      <c r="O935" s="81" t="s">
        <v>893</v>
      </c>
      <c r="P935" s="81" t="s">
        <v>894</v>
      </c>
      <c r="Q935" s="81">
        <v>12</v>
      </c>
      <c r="R935" s="81" t="s">
        <v>437</v>
      </c>
      <c r="S935" s="81" t="s">
        <v>1187</v>
      </c>
      <c r="T935" s="81">
        <v>1003</v>
      </c>
      <c r="V935" s="81" t="s">
        <v>1673</v>
      </c>
      <c r="W935" s="81" t="s">
        <v>1548</v>
      </c>
      <c r="X935" s="81">
        <v>2</v>
      </c>
      <c r="Y935" s="81" t="s">
        <v>436</v>
      </c>
      <c r="Z935" s="81" t="s">
        <v>1148</v>
      </c>
      <c r="AA935" s="81">
        <v>1091</v>
      </c>
      <c r="AC935" s="81" t="s">
        <v>820</v>
      </c>
      <c r="AD935" s="81" t="s">
        <v>821</v>
      </c>
      <c r="AE935" s="81">
        <v>6</v>
      </c>
      <c r="AF935" s="81" t="s">
        <v>529</v>
      </c>
      <c r="AG935" s="81" t="s">
        <v>1185</v>
      </c>
      <c r="AH935" s="81">
        <v>1101</v>
      </c>
      <c r="AJ935" s="81" t="s">
        <v>768</v>
      </c>
      <c r="AK935" s="81" t="s">
        <v>769</v>
      </c>
      <c r="AL935" s="81">
        <v>4</v>
      </c>
      <c r="AM935" s="81" t="s">
        <v>529</v>
      </c>
      <c r="AN935" s="81" t="s">
        <v>1154</v>
      </c>
      <c r="AO935" s="81">
        <v>1439</v>
      </c>
      <c r="AQ935" s="81" t="s">
        <v>891</v>
      </c>
      <c r="AR935" s="81" t="s">
        <v>892</v>
      </c>
      <c r="AS935" s="81">
        <v>12</v>
      </c>
      <c r="AT935" s="81" t="s">
        <v>529</v>
      </c>
      <c r="AU935" s="81" t="s">
        <v>1196</v>
      </c>
      <c r="AV935" s="81">
        <v>1456</v>
      </c>
      <c r="AX935" s="81" t="s">
        <v>878</v>
      </c>
      <c r="AY935" s="81" t="s">
        <v>879</v>
      </c>
      <c r="AZ935" s="81">
        <v>6</v>
      </c>
      <c r="BA935" s="81" t="s">
        <v>436</v>
      </c>
      <c r="BB935" s="81" t="s">
        <v>2072</v>
      </c>
      <c r="BC935" s="81">
        <v>1562</v>
      </c>
      <c r="BE935" s="81" t="s">
        <v>804</v>
      </c>
      <c r="BF935" s="81" t="s">
        <v>805</v>
      </c>
      <c r="BG935" s="81">
        <v>12</v>
      </c>
      <c r="BH935" s="81" t="s">
        <v>529</v>
      </c>
      <c r="BI935" s="81" t="s">
        <v>1219</v>
      </c>
      <c r="BJ935" s="81">
        <v>1027</v>
      </c>
      <c r="BL935" s="81" t="s">
        <v>745</v>
      </c>
      <c r="BM935" s="81" t="s">
        <v>746</v>
      </c>
      <c r="BN935" s="81">
        <v>12</v>
      </c>
      <c r="BO935" s="81" t="s">
        <v>529</v>
      </c>
      <c r="BP935" s="81" t="s">
        <v>2176</v>
      </c>
      <c r="BQ935" s="81">
        <v>1555</v>
      </c>
      <c r="BS935" s="81" t="s">
        <v>830</v>
      </c>
      <c r="BT935" s="81" t="s">
        <v>831</v>
      </c>
      <c r="BU935" s="81">
        <v>4</v>
      </c>
      <c r="BV935" s="81" t="s">
        <v>437</v>
      </c>
      <c r="BW935" s="81" t="s">
        <v>1094</v>
      </c>
      <c r="BX935" s="81">
        <v>1097</v>
      </c>
      <c r="BZ935" s="81" t="s">
        <v>737</v>
      </c>
      <c r="CA935" s="81" t="s">
        <v>738</v>
      </c>
      <c r="CB935" s="81">
        <v>10</v>
      </c>
      <c r="CC935" s="81" t="s">
        <v>436</v>
      </c>
      <c r="CD935" s="81" t="s">
        <v>1165</v>
      </c>
      <c r="CE935" s="81">
        <v>1531</v>
      </c>
      <c r="CG935" s="81" t="s">
        <v>812</v>
      </c>
      <c r="CH935" s="81" t="s">
        <v>813</v>
      </c>
      <c r="CI935" s="81">
        <v>4</v>
      </c>
      <c r="CJ935" s="81" t="s">
        <v>529</v>
      </c>
      <c r="CK935" s="81" t="s">
        <v>1139</v>
      </c>
      <c r="CL935" s="81">
        <v>1027</v>
      </c>
      <c r="CN935" s="81" t="s">
        <v>873</v>
      </c>
      <c r="CO935" s="81" t="s">
        <v>874</v>
      </c>
      <c r="CP935" s="81">
        <v>4</v>
      </c>
      <c r="CQ935" s="81" t="s">
        <v>529</v>
      </c>
      <c r="CR935" s="81" t="s">
        <v>1112</v>
      </c>
      <c r="CS935" s="81">
        <v>1039</v>
      </c>
      <c r="CU935" s="136" t="s">
        <v>2387</v>
      </c>
      <c r="CV935" s="136" t="s">
        <v>877</v>
      </c>
      <c r="CW935" s="137">
        <v>6</v>
      </c>
      <c r="CX935" s="136" t="s">
        <v>437</v>
      </c>
      <c r="CY935" s="136" t="s">
        <v>1184</v>
      </c>
      <c r="CZ935" s="138">
        <v>1078</v>
      </c>
      <c r="DB935" s="136" t="s">
        <v>772</v>
      </c>
      <c r="DC935" s="136" t="s">
        <v>773</v>
      </c>
      <c r="DD935" s="137">
        <v>4</v>
      </c>
      <c r="DE935" s="136" t="s">
        <v>529</v>
      </c>
      <c r="DF935" s="136" t="s">
        <v>1132</v>
      </c>
      <c r="DG935" s="144">
        <v>1081</v>
      </c>
      <c r="DI935" s="136" t="s">
        <v>832</v>
      </c>
      <c r="DJ935" s="136" t="s">
        <v>833</v>
      </c>
      <c r="DK935" s="137">
        <v>4</v>
      </c>
      <c r="DL935" s="136" t="s">
        <v>436</v>
      </c>
      <c r="DM935" s="136" t="s">
        <v>1114</v>
      </c>
      <c r="DN935" s="144">
        <v>1011</v>
      </c>
    </row>
    <row r="936" spans="1:118" x14ac:dyDescent="0.25">
      <c r="A936" s="81" t="s">
        <v>906</v>
      </c>
      <c r="B936" s="81" t="s">
        <v>907</v>
      </c>
      <c r="C936" s="81">
        <v>6</v>
      </c>
      <c r="D936" s="81" t="s">
        <v>436</v>
      </c>
      <c r="E936" s="81" t="s">
        <v>1235</v>
      </c>
      <c r="F936" s="81">
        <v>1091</v>
      </c>
      <c r="H936" s="81" t="s">
        <v>864</v>
      </c>
      <c r="I936" s="81" t="s">
        <v>865</v>
      </c>
      <c r="J936" s="81">
        <v>4</v>
      </c>
      <c r="K936" s="81" t="s">
        <v>436</v>
      </c>
      <c r="L936" s="81" t="s">
        <v>1921</v>
      </c>
      <c r="M936" s="81">
        <v>1243</v>
      </c>
      <c r="O936" s="81" t="s">
        <v>727</v>
      </c>
      <c r="P936" s="81" t="s">
        <v>728</v>
      </c>
      <c r="Q936" s="81">
        <v>4</v>
      </c>
      <c r="R936" s="81" t="s">
        <v>437</v>
      </c>
      <c r="S936" s="81" t="s">
        <v>1187</v>
      </c>
      <c r="T936" s="81">
        <v>1003</v>
      </c>
      <c r="V936" s="81" t="s">
        <v>735</v>
      </c>
      <c r="W936" s="81" t="s">
        <v>736</v>
      </c>
      <c r="X936" s="81">
        <v>2</v>
      </c>
      <c r="Y936" s="81" t="s">
        <v>436</v>
      </c>
      <c r="Z936" s="81" t="s">
        <v>1148</v>
      </c>
      <c r="AA936" s="81">
        <v>1091</v>
      </c>
      <c r="AC936" s="81" t="s">
        <v>873</v>
      </c>
      <c r="AD936" s="81" t="s">
        <v>874</v>
      </c>
      <c r="AE936" s="81">
        <v>4</v>
      </c>
      <c r="AF936" s="81" t="s">
        <v>436</v>
      </c>
      <c r="AG936" s="81" t="s">
        <v>1145</v>
      </c>
      <c r="AH936" s="81">
        <v>1274</v>
      </c>
      <c r="AJ936" s="81" t="s">
        <v>952</v>
      </c>
      <c r="AK936" s="81" t="s">
        <v>953</v>
      </c>
      <c r="AL936" s="81">
        <v>2</v>
      </c>
      <c r="AM936" s="81" t="s">
        <v>436</v>
      </c>
      <c r="AN936" s="81" t="s">
        <v>1163</v>
      </c>
      <c r="AO936" s="81">
        <v>1186</v>
      </c>
      <c r="AQ936" s="81" t="s">
        <v>924</v>
      </c>
      <c r="AR936" s="81" t="s">
        <v>925</v>
      </c>
      <c r="AS936" s="81">
        <v>12</v>
      </c>
      <c r="AT936" s="81" t="s">
        <v>529</v>
      </c>
      <c r="AU936" s="81" t="s">
        <v>1196</v>
      </c>
      <c r="AV936" s="81">
        <v>1456</v>
      </c>
      <c r="AX936" s="81" t="s">
        <v>878</v>
      </c>
      <c r="AY936" s="81" t="s">
        <v>879</v>
      </c>
      <c r="AZ936" s="81">
        <v>6</v>
      </c>
      <c r="BA936" s="81" t="s">
        <v>436</v>
      </c>
      <c r="BB936" s="81" t="s">
        <v>1753</v>
      </c>
      <c r="BC936" s="81">
        <v>1113</v>
      </c>
      <c r="BE936" s="81" t="s">
        <v>747</v>
      </c>
      <c r="BF936" s="81" t="s">
        <v>748</v>
      </c>
      <c r="BG936" s="81">
        <v>12</v>
      </c>
      <c r="BH936" s="81" t="s">
        <v>529</v>
      </c>
      <c r="BI936" s="81" t="s">
        <v>1219</v>
      </c>
      <c r="BJ936" s="81">
        <v>1027</v>
      </c>
      <c r="BL936" s="81" t="s">
        <v>749</v>
      </c>
      <c r="BM936" s="81" t="s">
        <v>750</v>
      </c>
      <c r="BN936" s="81">
        <v>24</v>
      </c>
      <c r="BO936" s="81" t="s">
        <v>529</v>
      </c>
      <c r="BP936" s="81" t="s">
        <v>2176</v>
      </c>
      <c r="BQ936" s="81">
        <v>1555</v>
      </c>
      <c r="BS936" s="81" t="s">
        <v>772</v>
      </c>
      <c r="BT936" s="81" t="s">
        <v>773</v>
      </c>
      <c r="BU936" s="81">
        <v>4</v>
      </c>
      <c r="BV936" s="81" t="s">
        <v>436</v>
      </c>
      <c r="BW936" s="81" t="s">
        <v>1123</v>
      </c>
      <c r="BX936" s="81">
        <v>1392</v>
      </c>
      <c r="BZ936" s="81" t="s">
        <v>832</v>
      </c>
      <c r="CA936" s="81" t="s">
        <v>833</v>
      </c>
      <c r="CB936" s="81">
        <v>4</v>
      </c>
      <c r="CC936" s="81" t="s">
        <v>436</v>
      </c>
      <c r="CD936" s="81" t="s">
        <v>1165</v>
      </c>
      <c r="CE936" s="81">
        <v>1531</v>
      </c>
      <c r="CG936" s="81" t="s">
        <v>772</v>
      </c>
      <c r="CH936" s="81" t="s">
        <v>773</v>
      </c>
      <c r="CI936" s="81">
        <v>6</v>
      </c>
      <c r="CJ936" s="81" t="s">
        <v>529</v>
      </c>
      <c r="CK936" s="81" t="s">
        <v>1139</v>
      </c>
      <c r="CL936" s="81">
        <v>1027</v>
      </c>
      <c r="CN936" s="81" t="s">
        <v>816</v>
      </c>
      <c r="CO936" s="81" t="s">
        <v>817</v>
      </c>
      <c r="CP936" s="81">
        <v>6</v>
      </c>
      <c r="CQ936" s="81" t="s">
        <v>529</v>
      </c>
      <c r="CR936" s="81" t="s">
        <v>1112</v>
      </c>
      <c r="CS936" s="81">
        <v>1039</v>
      </c>
      <c r="CU936" s="136" t="s">
        <v>2270</v>
      </c>
      <c r="CV936" s="136" t="s">
        <v>848</v>
      </c>
      <c r="CW936" s="137">
        <v>6</v>
      </c>
      <c r="CX936" s="136" t="s">
        <v>437</v>
      </c>
      <c r="CY936" s="136" t="s">
        <v>1184</v>
      </c>
      <c r="CZ936" s="138">
        <v>1078</v>
      </c>
      <c r="DB936" s="136" t="s">
        <v>772</v>
      </c>
      <c r="DC936" s="136" t="s">
        <v>773</v>
      </c>
      <c r="DD936" s="137">
        <v>6</v>
      </c>
      <c r="DE936" s="136" t="s">
        <v>529</v>
      </c>
      <c r="DF936" s="136" t="s">
        <v>1157</v>
      </c>
      <c r="DG936" s="144">
        <v>1399</v>
      </c>
      <c r="DI936" s="136" t="s">
        <v>832</v>
      </c>
      <c r="DJ936" s="136" t="s">
        <v>833</v>
      </c>
      <c r="DK936" s="137">
        <v>4</v>
      </c>
      <c r="DL936" s="136" t="s">
        <v>529</v>
      </c>
      <c r="DM936" s="136" t="s">
        <v>1139</v>
      </c>
      <c r="DN936" s="144">
        <v>1027</v>
      </c>
    </row>
    <row r="937" spans="1:118" x14ac:dyDescent="0.25">
      <c r="A937" s="81" t="s">
        <v>818</v>
      </c>
      <c r="B937" s="81" t="s">
        <v>819</v>
      </c>
      <c r="C937" s="81">
        <v>18</v>
      </c>
      <c r="D937" s="81" t="s">
        <v>436</v>
      </c>
      <c r="E937" s="81" t="s">
        <v>1235</v>
      </c>
      <c r="F937" s="81">
        <v>1091</v>
      </c>
      <c r="H937" s="81" t="s">
        <v>768</v>
      </c>
      <c r="I937" s="81" t="s">
        <v>769</v>
      </c>
      <c r="J937" s="81">
        <v>4</v>
      </c>
      <c r="K937" s="81" t="s">
        <v>436</v>
      </c>
      <c r="L937" s="81" t="s">
        <v>1921</v>
      </c>
      <c r="M937" s="81">
        <v>1243</v>
      </c>
      <c r="O937" s="81" t="s">
        <v>800</v>
      </c>
      <c r="P937" s="81" t="s">
        <v>801</v>
      </c>
      <c r="Q937" s="81">
        <v>2</v>
      </c>
      <c r="R937" s="81" t="s">
        <v>436</v>
      </c>
      <c r="S937" s="81" t="s">
        <v>1863</v>
      </c>
      <c r="T937" s="81">
        <v>1273</v>
      </c>
      <c r="V937" s="81" t="s">
        <v>860</v>
      </c>
      <c r="W937" s="81" t="s">
        <v>861</v>
      </c>
      <c r="X937" s="81">
        <v>2</v>
      </c>
      <c r="Y937" s="81" t="s">
        <v>436</v>
      </c>
      <c r="Z937" s="81" t="s">
        <v>1148</v>
      </c>
      <c r="AA937" s="81">
        <v>1091</v>
      </c>
      <c r="AC937" s="81" t="s">
        <v>880</v>
      </c>
      <c r="AD937" s="81" t="s">
        <v>881</v>
      </c>
      <c r="AE937" s="81">
        <v>4</v>
      </c>
      <c r="AF937" s="81" t="s">
        <v>436</v>
      </c>
      <c r="AG937" s="81" t="s">
        <v>1687</v>
      </c>
      <c r="AH937" s="81">
        <v>1460</v>
      </c>
      <c r="AJ937" s="81" t="s">
        <v>926</v>
      </c>
      <c r="AK937" s="81" t="s">
        <v>927</v>
      </c>
      <c r="AL937" s="81">
        <v>2</v>
      </c>
      <c r="AM937" s="81" t="s">
        <v>436</v>
      </c>
      <c r="AN937" s="81" t="s">
        <v>1163</v>
      </c>
      <c r="AO937" s="81">
        <v>1186</v>
      </c>
      <c r="AQ937" s="81" t="s">
        <v>932</v>
      </c>
      <c r="AR937" s="81" t="s">
        <v>933</v>
      </c>
      <c r="AS937" s="81">
        <v>12</v>
      </c>
      <c r="AT937" s="81" t="s">
        <v>529</v>
      </c>
      <c r="AU937" s="81" t="s">
        <v>1756</v>
      </c>
      <c r="AV937" s="81">
        <v>1037</v>
      </c>
      <c r="AX937" s="81" t="s">
        <v>878</v>
      </c>
      <c r="AY937" s="81" t="s">
        <v>879</v>
      </c>
      <c r="AZ937" s="81">
        <v>24</v>
      </c>
      <c r="BA937" s="81" t="s">
        <v>436</v>
      </c>
      <c r="BB937" s="81" t="s">
        <v>2109</v>
      </c>
      <c r="BC937" s="81">
        <v>1025</v>
      </c>
      <c r="BE937" s="81" t="s">
        <v>908</v>
      </c>
      <c r="BF937" s="81" t="s">
        <v>909</v>
      </c>
      <c r="BG937" s="81">
        <v>12</v>
      </c>
      <c r="BH937" s="81" t="s">
        <v>529</v>
      </c>
      <c r="BI937" s="81" t="s">
        <v>1219</v>
      </c>
      <c r="BJ937" s="81">
        <v>1027</v>
      </c>
      <c r="BL937" s="81" t="s">
        <v>1026</v>
      </c>
      <c r="BM937" s="81" t="s">
        <v>1027</v>
      </c>
      <c r="BN937" s="81">
        <v>12</v>
      </c>
      <c r="BO937" s="81" t="s">
        <v>436</v>
      </c>
      <c r="BP937" s="81" t="s">
        <v>2053</v>
      </c>
      <c r="BQ937" s="81">
        <v>1553</v>
      </c>
      <c r="BS937" s="81" t="s">
        <v>902</v>
      </c>
      <c r="BT937" s="81" t="s">
        <v>903</v>
      </c>
      <c r="BU937" s="81">
        <v>12</v>
      </c>
      <c r="BV937" s="81" t="s">
        <v>436</v>
      </c>
      <c r="BW937" s="81" t="s">
        <v>1124</v>
      </c>
      <c r="BX937" s="81">
        <v>1013</v>
      </c>
      <c r="BZ937" s="81" t="s">
        <v>745</v>
      </c>
      <c r="CA937" s="81" t="s">
        <v>746</v>
      </c>
      <c r="CB937" s="81">
        <v>12</v>
      </c>
      <c r="CC937" s="81" t="s">
        <v>436</v>
      </c>
      <c r="CD937" s="81" t="s">
        <v>1165</v>
      </c>
      <c r="CE937" s="81">
        <v>1531</v>
      </c>
      <c r="CG937" s="81" t="s">
        <v>948</v>
      </c>
      <c r="CH937" s="81" t="s">
        <v>949</v>
      </c>
      <c r="CI937" s="81">
        <v>4</v>
      </c>
      <c r="CJ937" s="81" t="s">
        <v>529</v>
      </c>
      <c r="CK937" s="81" t="s">
        <v>1139</v>
      </c>
      <c r="CL937" s="81">
        <v>1027</v>
      </c>
      <c r="CN937" s="81" t="s">
        <v>816</v>
      </c>
      <c r="CO937" s="81" t="s">
        <v>817</v>
      </c>
      <c r="CP937" s="81">
        <v>6</v>
      </c>
      <c r="CQ937" s="81" t="s">
        <v>436</v>
      </c>
      <c r="CR937" s="81" t="s">
        <v>1698</v>
      </c>
      <c r="CS937" s="81">
        <v>1251</v>
      </c>
      <c r="CU937" s="136" t="s">
        <v>1779</v>
      </c>
      <c r="CV937" s="136" t="s">
        <v>853</v>
      </c>
      <c r="CW937" s="137">
        <v>12</v>
      </c>
      <c r="CX937" s="136" t="s">
        <v>437</v>
      </c>
      <c r="CY937" s="136" t="s">
        <v>1184</v>
      </c>
      <c r="CZ937" s="138">
        <v>1078</v>
      </c>
      <c r="DB937" s="136" t="s">
        <v>772</v>
      </c>
      <c r="DC937" s="136" t="s">
        <v>773</v>
      </c>
      <c r="DD937" s="137">
        <v>4</v>
      </c>
      <c r="DE937" s="136" t="s">
        <v>436</v>
      </c>
      <c r="DF937" s="136" t="s">
        <v>1122</v>
      </c>
      <c r="DG937" s="144">
        <v>1213</v>
      </c>
      <c r="DI937" s="136" t="s">
        <v>832</v>
      </c>
      <c r="DJ937" s="136" t="s">
        <v>833</v>
      </c>
      <c r="DK937" s="137">
        <v>2</v>
      </c>
      <c r="DL937" s="136" t="s">
        <v>436</v>
      </c>
      <c r="DM937" s="136" t="s">
        <v>2310</v>
      </c>
      <c r="DN937" s="144">
        <v>1160</v>
      </c>
    </row>
    <row r="938" spans="1:118" x14ac:dyDescent="0.25">
      <c r="A938" s="81" t="s">
        <v>816</v>
      </c>
      <c r="B938" s="81" t="s">
        <v>817</v>
      </c>
      <c r="C938" s="81">
        <v>16</v>
      </c>
      <c r="D938" s="81" t="s">
        <v>436</v>
      </c>
      <c r="E938" s="81" t="s">
        <v>1235</v>
      </c>
      <c r="F938" s="81">
        <v>1091</v>
      </c>
      <c r="H938" s="81" t="s">
        <v>2230</v>
      </c>
      <c r="I938" s="81" t="s">
        <v>866</v>
      </c>
      <c r="J938" s="81">
        <v>6</v>
      </c>
      <c r="K938" s="81" t="s">
        <v>436</v>
      </c>
      <c r="L938" s="81" t="s">
        <v>1189</v>
      </c>
      <c r="M938" s="81">
        <v>1262</v>
      </c>
      <c r="O938" s="81" t="s">
        <v>942</v>
      </c>
      <c r="P938" s="81" t="s">
        <v>943</v>
      </c>
      <c r="Q938" s="81">
        <v>12</v>
      </c>
      <c r="R938" s="81" t="s">
        <v>436</v>
      </c>
      <c r="S938" s="81" t="s">
        <v>1863</v>
      </c>
      <c r="T938" s="81">
        <v>1273</v>
      </c>
      <c r="V938" s="81" t="s">
        <v>889</v>
      </c>
      <c r="W938" s="81" t="s">
        <v>890</v>
      </c>
      <c r="X938" s="81">
        <v>4</v>
      </c>
      <c r="Y938" s="81" t="s">
        <v>436</v>
      </c>
      <c r="Z938" s="81" t="s">
        <v>1148</v>
      </c>
      <c r="AA938" s="81">
        <v>1091</v>
      </c>
      <c r="AC938" s="81" t="s">
        <v>862</v>
      </c>
      <c r="AD938" s="81" t="s">
        <v>863</v>
      </c>
      <c r="AE938" s="81">
        <v>2</v>
      </c>
      <c r="AF938" s="81" t="s">
        <v>529</v>
      </c>
      <c r="AG938" s="81" t="s">
        <v>560</v>
      </c>
      <c r="AH938" s="81">
        <v>1530</v>
      </c>
      <c r="AJ938" s="81" t="s">
        <v>928</v>
      </c>
      <c r="AK938" s="81" t="s">
        <v>929</v>
      </c>
      <c r="AL938" s="81">
        <v>2</v>
      </c>
      <c r="AM938" s="81" t="s">
        <v>436</v>
      </c>
      <c r="AN938" s="81" t="s">
        <v>1163</v>
      </c>
      <c r="AO938" s="81">
        <v>1186</v>
      </c>
      <c r="AQ938" s="81" t="s">
        <v>816</v>
      </c>
      <c r="AR938" s="81" t="s">
        <v>817</v>
      </c>
      <c r="AS938" s="81">
        <v>12</v>
      </c>
      <c r="AT938" s="81" t="s">
        <v>529</v>
      </c>
      <c r="AU938" s="81" t="s">
        <v>1756</v>
      </c>
      <c r="AV938" s="81">
        <v>1037</v>
      </c>
      <c r="AX938" s="81" t="s">
        <v>878</v>
      </c>
      <c r="AY938" s="81" t="s">
        <v>879</v>
      </c>
      <c r="AZ938" s="81">
        <v>70</v>
      </c>
      <c r="BA938" s="81" t="s">
        <v>1173</v>
      </c>
      <c r="BB938" s="81" t="s">
        <v>1174</v>
      </c>
      <c r="BC938" s="81">
        <v>0</v>
      </c>
      <c r="BE938" s="81" t="s">
        <v>999</v>
      </c>
      <c r="BF938" s="81" t="s">
        <v>1000</v>
      </c>
      <c r="BG938" s="81">
        <v>12</v>
      </c>
      <c r="BH938" s="81" t="s">
        <v>529</v>
      </c>
      <c r="BI938" s="81" t="s">
        <v>1219</v>
      </c>
      <c r="BJ938" s="81">
        <v>1027</v>
      </c>
      <c r="BL938" s="81" t="s">
        <v>965</v>
      </c>
      <c r="BM938" s="81" t="s">
        <v>966</v>
      </c>
      <c r="BN938" s="81">
        <v>12</v>
      </c>
      <c r="BO938" s="81" t="s">
        <v>436</v>
      </c>
      <c r="BP938" s="81" t="s">
        <v>2053</v>
      </c>
      <c r="BQ938" s="81">
        <v>1553</v>
      </c>
      <c r="BS938" s="81" t="s">
        <v>2319</v>
      </c>
      <c r="BT938" s="81" t="s">
        <v>844</v>
      </c>
      <c r="BU938" s="81">
        <v>4</v>
      </c>
      <c r="BV938" s="81" t="s">
        <v>436</v>
      </c>
      <c r="BW938" s="81" t="s">
        <v>2182</v>
      </c>
      <c r="BX938" s="81">
        <v>1582</v>
      </c>
      <c r="BZ938" s="81" t="s">
        <v>889</v>
      </c>
      <c r="CA938" s="81" t="s">
        <v>890</v>
      </c>
      <c r="CB938" s="81">
        <v>2</v>
      </c>
      <c r="CC938" s="81" t="s">
        <v>436</v>
      </c>
      <c r="CD938" s="81" t="s">
        <v>1165</v>
      </c>
      <c r="CE938" s="81">
        <v>1531</v>
      </c>
      <c r="CG938" s="81" t="s">
        <v>776</v>
      </c>
      <c r="CH938" s="81" t="s">
        <v>777</v>
      </c>
      <c r="CI938" s="81">
        <v>4</v>
      </c>
      <c r="CJ938" s="81" t="s">
        <v>529</v>
      </c>
      <c r="CK938" s="81" t="s">
        <v>1139</v>
      </c>
      <c r="CL938" s="81">
        <v>1027</v>
      </c>
      <c r="CN938" s="81" t="s">
        <v>860</v>
      </c>
      <c r="CO938" s="81" t="s">
        <v>861</v>
      </c>
      <c r="CP938" s="81">
        <v>4</v>
      </c>
      <c r="CQ938" s="81" t="s">
        <v>437</v>
      </c>
      <c r="CR938" s="81" t="s">
        <v>1094</v>
      </c>
      <c r="CS938" s="81">
        <v>1097</v>
      </c>
      <c r="CU938" s="136" t="s">
        <v>986</v>
      </c>
      <c r="CV938" s="136" t="s">
        <v>987</v>
      </c>
      <c r="CW938" s="137">
        <v>12</v>
      </c>
      <c r="CX938" s="136" t="s">
        <v>437</v>
      </c>
      <c r="CY938" s="136" t="s">
        <v>1184</v>
      </c>
      <c r="CZ938" s="138">
        <v>1078</v>
      </c>
      <c r="DB938" s="136" t="s">
        <v>772</v>
      </c>
      <c r="DC938" s="136" t="s">
        <v>773</v>
      </c>
      <c r="DD938" s="137">
        <v>6</v>
      </c>
      <c r="DE938" s="136" t="s">
        <v>529</v>
      </c>
      <c r="DF938" s="136" t="s">
        <v>1131</v>
      </c>
      <c r="DG938" s="144">
        <v>1509</v>
      </c>
      <c r="DI938" s="136" t="s">
        <v>832</v>
      </c>
      <c r="DJ938" s="136" t="s">
        <v>833</v>
      </c>
      <c r="DK938" s="137">
        <v>16</v>
      </c>
      <c r="DL938" s="136" t="s">
        <v>2152</v>
      </c>
      <c r="DM938" s="136" t="s">
        <v>2364</v>
      </c>
      <c r="DN938" s="144">
        <v>1593</v>
      </c>
    </row>
    <row r="939" spans="1:118" x14ac:dyDescent="0.25">
      <c r="A939" s="81" t="s">
        <v>864</v>
      </c>
      <c r="B939" s="81" t="s">
        <v>865</v>
      </c>
      <c r="C939" s="81">
        <v>12</v>
      </c>
      <c r="D939" s="81" t="s">
        <v>436</v>
      </c>
      <c r="E939" s="81" t="s">
        <v>1235</v>
      </c>
      <c r="F939" s="81">
        <v>1091</v>
      </c>
      <c r="H939" s="81" t="s">
        <v>2263</v>
      </c>
      <c r="I939" s="81" t="s">
        <v>877</v>
      </c>
      <c r="J939" s="81">
        <v>6</v>
      </c>
      <c r="K939" s="81" t="s">
        <v>436</v>
      </c>
      <c r="L939" s="81" t="s">
        <v>1189</v>
      </c>
      <c r="M939" s="81">
        <v>1262</v>
      </c>
      <c r="O939" s="81" t="s">
        <v>826</v>
      </c>
      <c r="P939" s="81" t="s">
        <v>827</v>
      </c>
      <c r="Q939" s="81">
        <v>4</v>
      </c>
      <c r="R939" s="81" t="s">
        <v>436</v>
      </c>
      <c r="S939" s="81" t="s">
        <v>1105</v>
      </c>
      <c r="T939" s="81">
        <v>1186</v>
      </c>
      <c r="V939" s="81" t="s">
        <v>891</v>
      </c>
      <c r="W939" s="81" t="s">
        <v>892</v>
      </c>
      <c r="X939" s="81">
        <v>24</v>
      </c>
      <c r="Y939" s="81" t="s">
        <v>436</v>
      </c>
      <c r="Z939" s="81" t="s">
        <v>1148</v>
      </c>
      <c r="AA939" s="81">
        <v>1091</v>
      </c>
      <c r="AC939" s="81" t="s">
        <v>847</v>
      </c>
      <c r="AD939" s="81" t="s">
        <v>848</v>
      </c>
      <c r="AE939" s="81">
        <v>36</v>
      </c>
      <c r="AF939" s="81" t="s">
        <v>529</v>
      </c>
      <c r="AG939" s="81" t="s">
        <v>1172</v>
      </c>
      <c r="AH939" s="81">
        <v>1472</v>
      </c>
      <c r="AJ939" s="81" t="s">
        <v>765</v>
      </c>
      <c r="AK939" s="81" t="s">
        <v>766</v>
      </c>
      <c r="AL939" s="81">
        <v>4</v>
      </c>
      <c r="AM939" s="81" t="s">
        <v>436</v>
      </c>
      <c r="AN939" s="81" t="s">
        <v>1163</v>
      </c>
      <c r="AO939" s="81">
        <v>1186</v>
      </c>
      <c r="AQ939" s="81" t="s">
        <v>867</v>
      </c>
      <c r="AR939" s="81" t="s">
        <v>868</v>
      </c>
      <c r="AS939" s="81">
        <v>6</v>
      </c>
      <c r="AT939" s="81" t="s">
        <v>529</v>
      </c>
      <c r="AU939" s="81" t="s">
        <v>1169</v>
      </c>
      <c r="AV939" s="81">
        <v>1440</v>
      </c>
      <c r="AX939" s="81" t="s">
        <v>2263</v>
      </c>
      <c r="AY939" s="81" t="s">
        <v>877</v>
      </c>
      <c r="AZ939" s="81">
        <v>6</v>
      </c>
      <c r="BA939" s="81" t="s">
        <v>436</v>
      </c>
      <c r="BB939" s="81" t="s">
        <v>2072</v>
      </c>
      <c r="BC939" s="81">
        <v>1562</v>
      </c>
      <c r="BE939" s="81" t="s">
        <v>2320</v>
      </c>
      <c r="BF939" s="81" t="s">
        <v>1059</v>
      </c>
      <c r="BG939" s="81">
        <v>12</v>
      </c>
      <c r="BH939" s="81" t="s">
        <v>529</v>
      </c>
      <c r="BI939" s="81" t="s">
        <v>1219</v>
      </c>
      <c r="BJ939" s="81">
        <v>1027</v>
      </c>
      <c r="BL939" s="81" t="s">
        <v>852</v>
      </c>
      <c r="BM939" s="81" t="s">
        <v>853</v>
      </c>
      <c r="BN939" s="81">
        <v>12</v>
      </c>
      <c r="BO939" s="81" t="s">
        <v>436</v>
      </c>
      <c r="BP939" s="81" t="s">
        <v>2053</v>
      </c>
      <c r="BQ939" s="81">
        <v>1553</v>
      </c>
      <c r="BS939" s="81" t="s">
        <v>729</v>
      </c>
      <c r="BT939" s="81" t="s">
        <v>730</v>
      </c>
      <c r="BU939" s="81">
        <v>2</v>
      </c>
      <c r="BV939" s="81" t="s">
        <v>436</v>
      </c>
      <c r="BW939" s="81" t="s">
        <v>2182</v>
      </c>
      <c r="BX939" s="81">
        <v>1582</v>
      </c>
      <c r="BZ939" s="81" t="s">
        <v>2321</v>
      </c>
      <c r="CA939" s="81" t="s">
        <v>901</v>
      </c>
      <c r="CB939" s="81">
        <v>2</v>
      </c>
      <c r="CC939" s="81" t="s">
        <v>436</v>
      </c>
      <c r="CD939" s="81" t="s">
        <v>1165</v>
      </c>
      <c r="CE939" s="81">
        <v>1531</v>
      </c>
      <c r="CG939" s="81" t="s">
        <v>816</v>
      </c>
      <c r="CH939" s="81" t="s">
        <v>817</v>
      </c>
      <c r="CI939" s="81">
        <v>12</v>
      </c>
      <c r="CJ939" s="81" t="s">
        <v>529</v>
      </c>
      <c r="CK939" s="81" t="s">
        <v>1139</v>
      </c>
      <c r="CL939" s="81">
        <v>1027</v>
      </c>
      <c r="CN939" s="81" t="s">
        <v>770</v>
      </c>
      <c r="CO939" s="81" t="s">
        <v>771</v>
      </c>
      <c r="CP939" s="81">
        <v>4</v>
      </c>
      <c r="CQ939" s="81" t="s">
        <v>436</v>
      </c>
      <c r="CR939" s="81" t="s">
        <v>1698</v>
      </c>
      <c r="CS939" s="81">
        <v>1251</v>
      </c>
      <c r="CU939" s="136" t="s">
        <v>2228</v>
      </c>
      <c r="CV939" s="136" t="s">
        <v>925</v>
      </c>
      <c r="CW939" s="137">
        <v>12</v>
      </c>
      <c r="CX939" s="136" t="s">
        <v>436</v>
      </c>
      <c r="CY939" s="136" t="s">
        <v>2310</v>
      </c>
      <c r="CZ939" s="138">
        <v>1160</v>
      </c>
      <c r="DB939" s="136" t="s">
        <v>772</v>
      </c>
      <c r="DC939" s="136" t="s">
        <v>773</v>
      </c>
      <c r="DD939" s="137">
        <v>4</v>
      </c>
      <c r="DE939" s="136" t="s">
        <v>529</v>
      </c>
      <c r="DF939" s="136" t="s">
        <v>1141</v>
      </c>
      <c r="DG939" s="144">
        <v>1212</v>
      </c>
      <c r="DI939" s="136" t="s">
        <v>729</v>
      </c>
      <c r="DJ939" s="136" t="s">
        <v>730</v>
      </c>
      <c r="DK939" s="137">
        <v>24</v>
      </c>
      <c r="DL939" s="136" t="s">
        <v>1173</v>
      </c>
      <c r="DM939" s="136" t="s">
        <v>1174</v>
      </c>
      <c r="DN939" s="144">
        <v>0</v>
      </c>
    </row>
    <row r="940" spans="1:118" x14ac:dyDescent="0.25">
      <c r="A940" s="81" t="s">
        <v>737</v>
      </c>
      <c r="B940" s="81" t="s">
        <v>738</v>
      </c>
      <c r="C940" s="81">
        <v>4</v>
      </c>
      <c r="D940" s="81" t="s">
        <v>436</v>
      </c>
      <c r="E940" s="81" t="s">
        <v>1235</v>
      </c>
      <c r="F940" s="81">
        <v>1091</v>
      </c>
      <c r="H940" s="81" t="s">
        <v>969</v>
      </c>
      <c r="I940" s="81" t="s">
        <v>970</v>
      </c>
      <c r="J940" s="81">
        <v>12</v>
      </c>
      <c r="K940" s="81" t="s">
        <v>436</v>
      </c>
      <c r="L940" s="81" t="s">
        <v>1189</v>
      </c>
      <c r="M940" s="81">
        <v>1262</v>
      </c>
      <c r="O940" s="81" t="s">
        <v>812</v>
      </c>
      <c r="P940" s="81" t="s">
        <v>813</v>
      </c>
      <c r="Q940" s="81">
        <v>4</v>
      </c>
      <c r="R940" s="81" t="s">
        <v>436</v>
      </c>
      <c r="S940" s="81" t="s">
        <v>1717</v>
      </c>
      <c r="T940" s="81">
        <v>1494</v>
      </c>
      <c r="V940" s="81" t="s">
        <v>802</v>
      </c>
      <c r="W940" s="81" t="s">
        <v>803</v>
      </c>
      <c r="X940" s="81">
        <v>4</v>
      </c>
      <c r="Y940" s="81" t="s">
        <v>436</v>
      </c>
      <c r="Z940" s="81" t="s">
        <v>1148</v>
      </c>
      <c r="AA940" s="81">
        <v>1091</v>
      </c>
      <c r="AC940" s="81" t="s">
        <v>891</v>
      </c>
      <c r="AD940" s="81" t="s">
        <v>892</v>
      </c>
      <c r="AE940" s="81">
        <v>24</v>
      </c>
      <c r="AF940" s="81" t="s">
        <v>436</v>
      </c>
      <c r="AG940" s="81" t="s">
        <v>1177</v>
      </c>
      <c r="AH940" s="81">
        <v>1045</v>
      </c>
      <c r="AJ940" s="81" t="s">
        <v>867</v>
      </c>
      <c r="AK940" s="81" t="s">
        <v>868</v>
      </c>
      <c r="AL940" s="81">
        <v>4</v>
      </c>
      <c r="AM940" s="81" t="s">
        <v>436</v>
      </c>
      <c r="AN940" s="81" t="s">
        <v>1163</v>
      </c>
      <c r="AO940" s="81">
        <v>1186</v>
      </c>
      <c r="AQ940" s="81" t="s">
        <v>816</v>
      </c>
      <c r="AR940" s="81" t="s">
        <v>817</v>
      </c>
      <c r="AS940" s="81">
        <v>6</v>
      </c>
      <c r="AT940" s="81" t="s">
        <v>529</v>
      </c>
      <c r="AU940" s="81" t="s">
        <v>1169</v>
      </c>
      <c r="AV940" s="81">
        <v>1440</v>
      </c>
      <c r="AX940" s="81" t="s">
        <v>2263</v>
      </c>
      <c r="AY940" s="81" t="s">
        <v>877</v>
      </c>
      <c r="AZ940" s="81">
        <v>4</v>
      </c>
      <c r="BA940" s="81" t="s">
        <v>529</v>
      </c>
      <c r="BB940" s="81" t="s">
        <v>1118</v>
      </c>
      <c r="BC940" s="81">
        <v>1063</v>
      </c>
      <c r="BE940" s="81" t="s">
        <v>1060</v>
      </c>
      <c r="BF940" s="81" t="s">
        <v>787</v>
      </c>
      <c r="BG940" s="81">
        <v>12</v>
      </c>
      <c r="BH940" s="81" t="s">
        <v>529</v>
      </c>
      <c r="BI940" s="81" t="s">
        <v>1219</v>
      </c>
      <c r="BJ940" s="81">
        <v>1027</v>
      </c>
      <c r="BL940" s="81" t="s">
        <v>946</v>
      </c>
      <c r="BM940" s="81" t="s">
        <v>947</v>
      </c>
      <c r="BN940" s="81">
        <v>12</v>
      </c>
      <c r="BO940" s="81" t="s">
        <v>436</v>
      </c>
      <c r="BP940" s="81" t="s">
        <v>2053</v>
      </c>
      <c r="BQ940" s="81">
        <v>1553</v>
      </c>
      <c r="BS940" s="81" t="s">
        <v>729</v>
      </c>
      <c r="BT940" s="81" t="s">
        <v>730</v>
      </c>
      <c r="BU940" s="81">
        <v>2</v>
      </c>
      <c r="BV940" s="81" t="s">
        <v>436</v>
      </c>
      <c r="BW940" s="81" t="s">
        <v>2059</v>
      </c>
      <c r="BX940" s="81">
        <v>1551</v>
      </c>
      <c r="BZ940" s="81" t="s">
        <v>932</v>
      </c>
      <c r="CA940" s="81" t="s">
        <v>933</v>
      </c>
      <c r="CB940" s="81">
        <v>4</v>
      </c>
      <c r="CC940" s="81" t="s">
        <v>529</v>
      </c>
      <c r="CD940" s="81" t="s">
        <v>1869</v>
      </c>
      <c r="CE940" s="81">
        <v>1362</v>
      </c>
      <c r="CG940" s="81" t="s">
        <v>864</v>
      </c>
      <c r="CH940" s="81" t="s">
        <v>865</v>
      </c>
      <c r="CI940" s="81">
        <v>12</v>
      </c>
      <c r="CJ940" s="81" t="s">
        <v>529</v>
      </c>
      <c r="CK940" s="81" t="s">
        <v>1139</v>
      </c>
      <c r="CL940" s="81">
        <v>1027</v>
      </c>
      <c r="CN940" s="81" t="s">
        <v>733</v>
      </c>
      <c r="CO940" s="81" t="s">
        <v>734</v>
      </c>
      <c r="CP940" s="81">
        <v>4</v>
      </c>
      <c r="CQ940" s="81" t="s">
        <v>436</v>
      </c>
      <c r="CR940" s="81" t="s">
        <v>1698</v>
      </c>
      <c r="CS940" s="81">
        <v>1251</v>
      </c>
      <c r="CU940" s="136" t="s">
        <v>747</v>
      </c>
      <c r="CV940" s="136" t="s">
        <v>748</v>
      </c>
      <c r="CW940" s="137">
        <v>12</v>
      </c>
      <c r="CX940" s="136" t="s">
        <v>436</v>
      </c>
      <c r="CY940" s="136" t="s">
        <v>2310</v>
      </c>
      <c r="CZ940" s="138">
        <v>1160</v>
      </c>
      <c r="DB940" s="136" t="s">
        <v>772</v>
      </c>
      <c r="DC940" s="136" t="s">
        <v>773</v>
      </c>
      <c r="DD940" s="137">
        <v>4</v>
      </c>
      <c r="DE940" s="136" t="s">
        <v>436</v>
      </c>
      <c r="DF940" s="136" t="s">
        <v>1188</v>
      </c>
      <c r="DG940" s="144">
        <v>1481</v>
      </c>
      <c r="DI940" s="136" t="s">
        <v>729</v>
      </c>
      <c r="DJ940" s="136" t="s">
        <v>730</v>
      </c>
      <c r="DK940" s="137">
        <v>40</v>
      </c>
      <c r="DL940" s="136" t="s">
        <v>1173</v>
      </c>
      <c r="DM940" s="136" t="s">
        <v>2316</v>
      </c>
      <c r="DN940" s="144">
        <v>0</v>
      </c>
    </row>
    <row r="941" spans="1:118" x14ac:dyDescent="0.25">
      <c r="A941" s="81" t="s">
        <v>733</v>
      </c>
      <c r="B941" s="81" t="s">
        <v>734</v>
      </c>
      <c r="C941" s="81">
        <v>9</v>
      </c>
      <c r="D941" s="81" t="s">
        <v>436</v>
      </c>
      <c r="E941" s="81" t="s">
        <v>1235</v>
      </c>
      <c r="F941" s="81">
        <v>1091</v>
      </c>
      <c r="H941" s="81" t="s">
        <v>782</v>
      </c>
      <c r="I941" s="81" t="s">
        <v>783</v>
      </c>
      <c r="J941" s="81">
        <v>12</v>
      </c>
      <c r="K941" s="81" t="s">
        <v>436</v>
      </c>
      <c r="L941" s="81" t="s">
        <v>1189</v>
      </c>
      <c r="M941" s="81">
        <v>1262</v>
      </c>
      <c r="O941" s="81" t="s">
        <v>830</v>
      </c>
      <c r="P941" s="81" t="s">
        <v>831</v>
      </c>
      <c r="Q941" s="81">
        <v>4</v>
      </c>
      <c r="R941" s="81" t="s">
        <v>436</v>
      </c>
      <c r="S941" s="81" t="s">
        <v>1717</v>
      </c>
      <c r="T941" s="81">
        <v>1494</v>
      </c>
      <c r="V941" s="81" t="s">
        <v>899</v>
      </c>
      <c r="W941" s="81" t="s">
        <v>900</v>
      </c>
      <c r="X941" s="81">
        <v>4</v>
      </c>
      <c r="Y941" s="81" t="s">
        <v>436</v>
      </c>
      <c r="Z941" s="81" t="s">
        <v>1148</v>
      </c>
      <c r="AA941" s="81">
        <v>1091</v>
      </c>
      <c r="AC941" s="81" t="s">
        <v>891</v>
      </c>
      <c r="AD941" s="81" t="s">
        <v>892</v>
      </c>
      <c r="AE941" s="81">
        <v>24</v>
      </c>
      <c r="AF941" s="81" t="s">
        <v>529</v>
      </c>
      <c r="AG941" s="81" t="s">
        <v>1182</v>
      </c>
      <c r="AH941" s="81">
        <v>1109</v>
      </c>
      <c r="AJ941" s="81" t="s">
        <v>845</v>
      </c>
      <c r="AK941" s="81" t="s">
        <v>846</v>
      </c>
      <c r="AL941" s="81">
        <v>2</v>
      </c>
      <c r="AM941" s="81" t="s">
        <v>436</v>
      </c>
      <c r="AN941" s="81" t="s">
        <v>1163</v>
      </c>
      <c r="AO941" s="81">
        <v>1186</v>
      </c>
      <c r="AQ941" s="81" t="s">
        <v>755</v>
      </c>
      <c r="AR941" s="81" t="s">
        <v>756</v>
      </c>
      <c r="AS941" s="81">
        <v>12</v>
      </c>
      <c r="AT941" s="81" t="s">
        <v>437</v>
      </c>
      <c r="AU941" s="81" t="s">
        <v>1181</v>
      </c>
      <c r="AV941" s="81">
        <v>1044</v>
      </c>
      <c r="AX941" s="81" t="s">
        <v>2263</v>
      </c>
      <c r="AY941" s="81" t="s">
        <v>877</v>
      </c>
      <c r="AZ941" s="81">
        <v>6</v>
      </c>
      <c r="BA941" s="81" t="s">
        <v>436</v>
      </c>
      <c r="BB941" s="81" t="s">
        <v>1753</v>
      </c>
      <c r="BC941" s="81">
        <v>1113</v>
      </c>
      <c r="BE941" s="81" t="s">
        <v>1041</v>
      </c>
      <c r="BF941" s="81" t="s">
        <v>1042</v>
      </c>
      <c r="BG941" s="81">
        <v>24</v>
      </c>
      <c r="BH941" s="81" t="s">
        <v>436</v>
      </c>
      <c r="BI941" s="81" t="s">
        <v>1734</v>
      </c>
      <c r="BJ941" s="81">
        <v>1118</v>
      </c>
      <c r="BL941" s="81" t="s">
        <v>2230</v>
      </c>
      <c r="BM941" s="81" t="s">
        <v>866</v>
      </c>
      <c r="BN941" s="81">
        <v>6</v>
      </c>
      <c r="BO941" s="81" t="s">
        <v>529</v>
      </c>
      <c r="BP941" s="81" t="s">
        <v>1700</v>
      </c>
      <c r="BQ941" s="81">
        <v>1181</v>
      </c>
      <c r="BS941" s="81" t="s">
        <v>757</v>
      </c>
      <c r="BT941" s="81" t="s">
        <v>758</v>
      </c>
      <c r="BU941" s="81">
        <v>48</v>
      </c>
      <c r="BV941" s="81" t="s">
        <v>436</v>
      </c>
      <c r="BW941" s="81" t="s">
        <v>1834</v>
      </c>
      <c r="BX941" s="81">
        <v>1163</v>
      </c>
      <c r="BZ941" s="81" t="s">
        <v>772</v>
      </c>
      <c r="CA941" s="81" t="s">
        <v>773</v>
      </c>
      <c r="CB941" s="81">
        <v>4</v>
      </c>
      <c r="CC941" s="81" t="s">
        <v>529</v>
      </c>
      <c r="CD941" s="81" t="s">
        <v>1869</v>
      </c>
      <c r="CE941" s="81">
        <v>1362</v>
      </c>
      <c r="CG941" s="81" t="s">
        <v>737</v>
      </c>
      <c r="CH941" s="81" t="s">
        <v>738</v>
      </c>
      <c r="CI941" s="81">
        <v>4</v>
      </c>
      <c r="CJ941" s="81" t="s">
        <v>529</v>
      </c>
      <c r="CK941" s="81" t="s">
        <v>1139</v>
      </c>
      <c r="CL941" s="81">
        <v>1027</v>
      </c>
      <c r="CN941" s="81" t="s">
        <v>765</v>
      </c>
      <c r="CO941" s="81" t="s">
        <v>766</v>
      </c>
      <c r="CP941" s="81">
        <v>4</v>
      </c>
      <c r="CQ941" s="81" t="s">
        <v>529</v>
      </c>
      <c r="CR941" s="81" t="s">
        <v>1149</v>
      </c>
      <c r="CS941" s="81">
        <v>1172</v>
      </c>
      <c r="CU941" s="136" t="s">
        <v>1931</v>
      </c>
      <c r="CV941" s="136" t="s">
        <v>909</v>
      </c>
      <c r="CW941" s="137">
        <v>12</v>
      </c>
      <c r="CX941" s="136" t="s">
        <v>436</v>
      </c>
      <c r="CY941" s="136" t="s">
        <v>2310</v>
      </c>
      <c r="CZ941" s="138">
        <v>1160</v>
      </c>
      <c r="DB941" s="136" t="s">
        <v>772</v>
      </c>
      <c r="DC941" s="136" t="s">
        <v>773</v>
      </c>
      <c r="DD941" s="137">
        <v>10</v>
      </c>
      <c r="DE941" s="136" t="s">
        <v>529</v>
      </c>
      <c r="DF941" s="136" t="s">
        <v>2180</v>
      </c>
      <c r="DG941" s="144">
        <v>1123</v>
      </c>
      <c r="DI941" s="136" t="s">
        <v>729</v>
      </c>
      <c r="DJ941" s="136" t="s">
        <v>730</v>
      </c>
      <c r="DK941" s="137">
        <v>4</v>
      </c>
      <c r="DL941" s="136" t="s">
        <v>436</v>
      </c>
      <c r="DM941" s="136" t="s">
        <v>1110</v>
      </c>
      <c r="DN941" s="144">
        <v>1253</v>
      </c>
    </row>
    <row r="942" spans="1:118" x14ac:dyDescent="0.25">
      <c r="A942" s="81" t="s">
        <v>727</v>
      </c>
      <c r="B942" s="81" t="s">
        <v>728</v>
      </c>
      <c r="C942" s="81">
        <v>7</v>
      </c>
      <c r="D942" s="81" t="s">
        <v>436</v>
      </c>
      <c r="E942" s="81" t="s">
        <v>1235</v>
      </c>
      <c r="F942" s="81">
        <v>1091</v>
      </c>
      <c r="H942" s="81" t="s">
        <v>1056</v>
      </c>
      <c r="I942" s="81" t="s">
        <v>1057</v>
      </c>
      <c r="J942" s="81">
        <v>12</v>
      </c>
      <c r="K942" s="81" t="s">
        <v>436</v>
      </c>
      <c r="L942" s="81" t="s">
        <v>1189</v>
      </c>
      <c r="M942" s="81">
        <v>1262</v>
      </c>
      <c r="O942" s="81" t="s">
        <v>849</v>
      </c>
      <c r="P942" s="81" t="s">
        <v>850</v>
      </c>
      <c r="Q942" s="81">
        <v>4</v>
      </c>
      <c r="R942" s="81" t="s">
        <v>436</v>
      </c>
      <c r="S942" s="81" t="s">
        <v>1717</v>
      </c>
      <c r="T942" s="81">
        <v>1494</v>
      </c>
      <c r="V942" s="81" t="s">
        <v>854</v>
      </c>
      <c r="W942" s="81" t="s">
        <v>855</v>
      </c>
      <c r="X942" s="81">
        <v>4</v>
      </c>
      <c r="Y942" s="81" t="s">
        <v>436</v>
      </c>
      <c r="Z942" s="81" t="s">
        <v>1148</v>
      </c>
      <c r="AA942" s="81">
        <v>1091</v>
      </c>
      <c r="AC942" s="81" t="s">
        <v>954</v>
      </c>
      <c r="AD942" s="81" t="s">
        <v>955</v>
      </c>
      <c r="AE942" s="81">
        <v>4</v>
      </c>
      <c r="AF942" s="81" t="s">
        <v>436</v>
      </c>
      <c r="AG942" s="81" t="s">
        <v>1134</v>
      </c>
      <c r="AH942" s="81">
        <v>1102</v>
      </c>
      <c r="AJ942" s="81" t="s">
        <v>873</v>
      </c>
      <c r="AK942" s="81" t="s">
        <v>874</v>
      </c>
      <c r="AL942" s="81">
        <v>2</v>
      </c>
      <c r="AM942" s="81" t="s">
        <v>436</v>
      </c>
      <c r="AN942" s="81" t="s">
        <v>1163</v>
      </c>
      <c r="AO942" s="81">
        <v>1186</v>
      </c>
      <c r="AQ942" s="81" t="s">
        <v>871</v>
      </c>
      <c r="AR942" s="81" t="s">
        <v>872</v>
      </c>
      <c r="AS942" s="81">
        <v>24</v>
      </c>
      <c r="AT942" s="81" t="s">
        <v>437</v>
      </c>
      <c r="AU942" s="81" t="s">
        <v>1181</v>
      </c>
      <c r="AV942" s="81">
        <v>1044</v>
      </c>
      <c r="AX942" s="81" t="s">
        <v>2263</v>
      </c>
      <c r="AY942" s="81" t="s">
        <v>877</v>
      </c>
      <c r="AZ942" s="81">
        <v>24</v>
      </c>
      <c r="BA942" s="81" t="s">
        <v>436</v>
      </c>
      <c r="BB942" s="81" t="s">
        <v>2109</v>
      </c>
      <c r="BC942" s="81">
        <v>1025</v>
      </c>
      <c r="BE942" s="81" t="s">
        <v>973</v>
      </c>
      <c r="BF942" s="81" t="s">
        <v>974</v>
      </c>
      <c r="BG942" s="81">
        <v>24</v>
      </c>
      <c r="BH942" s="81" t="s">
        <v>436</v>
      </c>
      <c r="BI942" s="81" t="s">
        <v>1734</v>
      </c>
      <c r="BJ942" s="81">
        <v>1118</v>
      </c>
      <c r="BL942" s="81" t="s">
        <v>2263</v>
      </c>
      <c r="BM942" s="81" t="s">
        <v>877</v>
      </c>
      <c r="BN942" s="81">
        <v>6</v>
      </c>
      <c r="BO942" s="81" t="s">
        <v>529</v>
      </c>
      <c r="BP942" s="81" t="s">
        <v>1700</v>
      </c>
      <c r="BQ942" s="81">
        <v>1181</v>
      </c>
      <c r="BS942" s="81" t="s">
        <v>768</v>
      </c>
      <c r="BT942" s="81" t="s">
        <v>769</v>
      </c>
      <c r="BU942" s="81">
        <v>6</v>
      </c>
      <c r="BV942" s="81" t="s">
        <v>529</v>
      </c>
      <c r="BW942" s="81" t="s">
        <v>1178</v>
      </c>
      <c r="BX942" s="81">
        <v>1431</v>
      </c>
      <c r="BZ942" s="81" t="s">
        <v>816</v>
      </c>
      <c r="CA942" s="81" t="s">
        <v>817</v>
      </c>
      <c r="CB942" s="81">
        <v>6</v>
      </c>
      <c r="CC942" s="81" t="s">
        <v>529</v>
      </c>
      <c r="CD942" s="81" t="s">
        <v>1869</v>
      </c>
      <c r="CE942" s="81">
        <v>1362</v>
      </c>
      <c r="CG942" s="81" t="s">
        <v>891</v>
      </c>
      <c r="CH942" s="81" t="s">
        <v>892</v>
      </c>
      <c r="CI942" s="81">
        <v>12</v>
      </c>
      <c r="CJ942" s="81" t="s">
        <v>529</v>
      </c>
      <c r="CK942" s="81" t="s">
        <v>1139</v>
      </c>
      <c r="CL942" s="81">
        <v>1027</v>
      </c>
      <c r="CN942" s="81" t="s">
        <v>832</v>
      </c>
      <c r="CO942" s="81" t="s">
        <v>833</v>
      </c>
      <c r="CP942" s="81">
        <v>2</v>
      </c>
      <c r="CQ942" s="81" t="s">
        <v>436</v>
      </c>
      <c r="CR942" s="81" t="s">
        <v>2173</v>
      </c>
      <c r="CS942" s="81">
        <v>1240</v>
      </c>
      <c r="CU942" s="136" t="s">
        <v>962</v>
      </c>
      <c r="CV942" s="136" t="s">
        <v>2206</v>
      </c>
      <c r="CW942" s="137">
        <v>12</v>
      </c>
      <c r="CX942" s="136" t="s">
        <v>529</v>
      </c>
      <c r="CY942" s="136" t="s">
        <v>1139</v>
      </c>
      <c r="CZ942" s="138">
        <v>1027</v>
      </c>
      <c r="DB942" s="136" t="s">
        <v>772</v>
      </c>
      <c r="DC942" s="136" t="s">
        <v>773</v>
      </c>
      <c r="DD942" s="137">
        <v>4</v>
      </c>
      <c r="DE942" s="136" t="s">
        <v>529</v>
      </c>
      <c r="DF942" s="136" t="s">
        <v>2418</v>
      </c>
      <c r="DG942" s="144">
        <v>1576</v>
      </c>
      <c r="DI942" s="136" t="s">
        <v>729</v>
      </c>
      <c r="DJ942" s="136" t="s">
        <v>730</v>
      </c>
      <c r="DK942" s="137">
        <v>1</v>
      </c>
      <c r="DL942" s="136" t="s">
        <v>437</v>
      </c>
      <c r="DM942" s="136" t="s">
        <v>1187</v>
      </c>
      <c r="DN942" s="144">
        <v>1003</v>
      </c>
    </row>
    <row r="943" spans="1:118" x14ac:dyDescent="0.25">
      <c r="A943" s="81" t="s">
        <v>729</v>
      </c>
      <c r="B943" s="81" t="s">
        <v>730</v>
      </c>
      <c r="C943" s="81">
        <v>1</v>
      </c>
      <c r="D943" s="81" t="s">
        <v>436</v>
      </c>
      <c r="E943" s="81" t="s">
        <v>1235</v>
      </c>
      <c r="F943" s="81">
        <v>1091</v>
      </c>
      <c r="H943" s="81" t="s">
        <v>757</v>
      </c>
      <c r="I943" s="81" t="s">
        <v>758</v>
      </c>
      <c r="J943" s="81">
        <v>12</v>
      </c>
      <c r="K943" s="81" t="s">
        <v>436</v>
      </c>
      <c r="L943" s="81" t="s">
        <v>1189</v>
      </c>
      <c r="M943" s="81">
        <v>1262</v>
      </c>
      <c r="O943" s="81" t="s">
        <v>729</v>
      </c>
      <c r="P943" s="81" t="s">
        <v>730</v>
      </c>
      <c r="Q943" s="81">
        <v>4</v>
      </c>
      <c r="R943" s="81" t="s">
        <v>436</v>
      </c>
      <c r="S943" s="81" t="s">
        <v>1717</v>
      </c>
      <c r="T943" s="81">
        <v>1494</v>
      </c>
      <c r="V943" s="81" t="s">
        <v>765</v>
      </c>
      <c r="W943" s="81" t="s">
        <v>766</v>
      </c>
      <c r="X943" s="81">
        <v>6</v>
      </c>
      <c r="Y943" s="81" t="s">
        <v>436</v>
      </c>
      <c r="Z943" s="81" t="s">
        <v>1148</v>
      </c>
      <c r="AA943" s="81">
        <v>1091</v>
      </c>
      <c r="AC943" s="81" t="s">
        <v>1673</v>
      </c>
      <c r="AD943" s="81" t="s">
        <v>1548</v>
      </c>
      <c r="AE943" s="81">
        <v>4</v>
      </c>
      <c r="AF943" s="81" t="s">
        <v>529</v>
      </c>
      <c r="AG943" s="81" t="s">
        <v>1185</v>
      </c>
      <c r="AH943" s="81">
        <v>1101</v>
      </c>
      <c r="AJ943" s="81" t="s">
        <v>772</v>
      </c>
      <c r="AK943" s="81" t="s">
        <v>773</v>
      </c>
      <c r="AL943" s="81">
        <v>4</v>
      </c>
      <c r="AM943" s="81" t="s">
        <v>436</v>
      </c>
      <c r="AN943" s="81" t="s">
        <v>1163</v>
      </c>
      <c r="AO943" s="81">
        <v>1186</v>
      </c>
      <c r="AQ943" s="81" t="s">
        <v>847</v>
      </c>
      <c r="AR943" s="81" t="s">
        <v>848</v>
      </c>
      <c r="AS943" s="81">
        <v>24</v>
      </c>
      <c r="AT943" s="81" t="s">
        <v>437</v>
      </c>
      <c r="AU943" s="81" t="s">
        <v>1181</v>
      </c>
      <c r="AV943" s="81">
        <v>1044</v>
      </c>
      <c r="AX943" s="81" t="s">
        <v>2263</v>
      </c>
      <c r="AY943" s="81" t="s">
        <v>877</v>
      </c>
      <c r="AZ943" s="81">
        <v>12</v>
      </c>
      <c r="BA943" s="81" t="s">
        <v>529</v>
      </c>
      <c r="BB943" s="81" t="s">
        <v>1170</v>
      </c>
      <c r="BC943" s="81">
        <v>1069</v>
      </c>
      <c r="BE943" s="81" t="s">
        <v>818</v>
      </c>
      <c r="BF943" s="81" t="s">
        <v>819</v>
      </c>
      <c r="BG943" s="81">
        <v>4</v>
      </c>
      <c r="BH943" s="81" t="s">
        <v>436</v>
      </c>
      <c r="BI943" s="81" t="s">
        <v>1734</v>
      </c>
      <c r="BJ943" s="81">
        <v>1118</v>
      </c>
      <c r="BL943" s="81" t="s">
        <v>847</v>
      </c>
      <c r="BM943" s="81" t="s">
        <v>848</v>
      </c>
      <c r="BN943" s="81">
        <v>24</v>
      </c>
      <c r="BO943" s="81" t="s">
        <v>529</v>
      </c>
      <c r="BP943" s="81" t="s">
        <v>1700</v>
      </c>
      <c r="BQ943" s="81">
        <v>1181</v>
      </c>
      <c r="BS943" s="81" t="s">
        <v>816</v>
      </c>
      <c r="BT943" s="81" t="s">
        <v>817</v>
      </c>
      <c r="BU943" s="81">
        <v>12</v>
      </c>
      <c r="BV943" s="81" t="s">
        <v>436</v>
      </c>
      <c r="BW943" s="81" t="s">
        <v>1123</v>
      </c>
      <c r="BX943" s="81">
        <v>1392</v>
      </c>
      <c r="BZ943" s="81" t="s">
        <v>745</v>
      </c>
      <c r="CA943" s="81" t="s">
        <v>746</v>
      </c>
      <c r="CB943" s="81">
        <v>12</v>
      </c>
      <c r="CC943" s="81" t="s">
        <v>529</v>
      </c>
      <c r="CD943" s="81" t="s">
        <v>1869</v>
      </c>
      <c r="CE943" s="81">
        <v>1362</v>
      </c>
      <c r="CG943" s="81" t="s">
        <v>847</v>
      </c>
      <c r="CH943" s="81" t="s">
        <v>848</v>
      </c>
      <c r="CI943" s="81">
        <v>6</v>
      </c>
      <c r="CJ943" s="81" t="s">
        <v>529</v>
      </c>
      <c r="CK943" s="81" t="s">
        <v>1160</v>
      </c>
      <c r="CL943" s="81">
        <v>1027</v>
      </c>
      <c r="CN943" s="81" t="s">
        <v>770</v>
      </c>
      <c r="CO943" s="81" t="s">
        <v>771</v>
      </c>
      <c r="CP943" s="81">
        <v>6</v>
      </c>
      <c r="CQ943" s="81" t="s">
        <v>436</v>
      </c>
      <c r="CR943" s="81" t="s">
        <v>2173</v>
      </c>
      <c r="CS943" s="81">
        <v>1240</v>
      </c>
      <c r="CU943" s="136" t="s">
        <v>2265</v>
      </c>
      <c r="CV943" s="136" t="s">
        <v>941</v>
      </c>
      <c r="CW943" s="137">
        <v>12</v>
      </c>
      <c r="CX943" s="136" t="s">
        <v>529</v>
      </c>
      <c r="CY943" s="136" t="s">
        <v>1139</v>
      </c>
      <c r="CZ943" s="138">
        <v>1027</v>
      </c>
      <c r="DB943" s="136" t="s">
        <v>772</v>
      </c>
      <c r="DC943" s="136" t="s">
        <v>773</v>
      </c>
      <c r="DD943" s="137">
        <v>4</v>
      </c>
      <c r="DE943" s="136" t="s">
        <v>436</v>
      </c>
      <c r="DF943" s="136" t="s">
        <v>1762</v>
      </c>
      <c r="DG943" s="144">
        <v>1475</v>
      </c>
      <c r="DI943" s="136" t="s">
        <v>729</v>
      </c>
      <c r="DJ943" s="136" t="s">
        <v>730</v>
      </c>
      <c r="DK943" s="137">
        <v>6</v>
      </c>
      <c r="DL943" s="136" t="s">
        <v>437</v>
      </c>
      <c r="DM943" s="136" t="s">
        <v>1812</v>
      </c>
      <c r="DN943" s="144">
        <v>1257</v>
      </c>
    </row>
    <row r="944" spans="1:118" x14ac:dyDescent="0.25">
      <c r="A944" s="81" t="s">
        <v>1001</v>
      </c>
      <c r="B944" s="81" t="s">
        <v>1002</v>
      </c>
      <c r="C944" s="81">
        <v>12</v>
      </c>
      <c r="D944" s="81" t="s">
        <v>436</v>
      </c>
      <c r="E944" s="81" t="s">
        <v>1235</v>
      </c>
      <c r="F944" s="81">
        <v>1091</v>
      </c>
      <c r="H944" s="81" t="s">
        <v>852</v>
      </c>
      <c r="I944" s="81" t="s">
        <v>853</v>
      </c>
      <c r="J944" s="81">
        <v>12</v>
      </c>
      <c r="K944" s="81" t="s">
        <v>436</v>
      </c>
      <c r="L944" s="81" t="s">
        <v>1189</v>
      </c>
      <c r="M944" s="81">
        <v>1262</v>
      </c>
      <c r="O944" s="81" t="s">
        <v>790</v>
      </c>
      <c r="P944" s="81" t="s">
        <v>791</v>
      </c>
      <c r="Q944" s="81">
        <v>2</v>
      </c>
      <c r="R944" s="81" t="s">
        <v>529</v>
      </c>
      <c r="S944" s="81" t="s">
        <v>1132</v>
      </c>
      <c r="T944" s="81">
        <v>1081</v>
      </c>
      <c r="V944" s="81" t="s">
        <v>796</v>
      </c>
      <c r="W944" s="81" t="s">
        <v>797</v>
      </c>
      <c r="X944" s="81">
        <v>4</v>
      </c>
      <c r="Y944" s="81" t="s">
        <v>436</v>
      </c>
      <c r="Z944" s="81" t="s">
        <v>1148</v>
      </c>
      <c r="AA944" s="81">
        <v>1091</v>
      </c>
      <c r="AC944" s="81" t="s">
        <v>796</v>
      </c>
      <c r="AD944" s="81" t="s">
        <v>797</v>
      </c>
      <c r="AE944" s="81">
        <v>3</v>
      </c>
      <c r="AF944" s="81" t="s">
        <v>436</v>
      </c>
      <c r="AG944" s="81" t="s">
        <v>1748</v>
      </c>
      <c r="AH944" s="81">
        <v>1524</v>
      </c>
      <c r="AJ944" s="81" t="s">
        <v>864</v>
      </c>
      <c r="AK944" s="81" t="s">
        <v>865</v>
      </c>
      <c r="AL944" s="81">
        <v>4</v>
      </c>
      <c r="AM944" s="81" t="s">
        <v>436</v>
      </c>
      <c r="AN944" s="81" t="s">
        <v>1163</v>
      </c>
      <c r="AO944" s="81">
        <v>1186</v>
      </c>
      <c r="AQ944" s="81" t="s">
        <v>878</v>
      </c>
      <c r="AR944" s="81" t="s">
        <v>879</v>
      </c>
      <c r="AS944" s="81">
        <v>12</v>
      </c>
      <c r="AT944" s="81" t="s">
        <v>437</v>
      </c>
      <c r="AU944" s="81" t="s">
        <v>1181</v>
      </c>
      <c r="AV944" s="81">
        <v>1044</v>
      </c>
      <c r="AX944" s="81" t="s">
        <v>2263</v>
      </c>
      <c r="AY944" s="81" t="s">
        <v>877</v>
      </c>
      <c r="AZ944" s="81">
        <v>60</v>
      </c>
      <c r="BA944" s="81" t="s">
        <v>1173</v>
      </c>
      <c r="BB944" s="81" t="s">
        <v>1174</v>
      </c>
      <c r="BC944" s="81">
        <v>0</v>
      </c>
      <c r="BE944" s="81" t="s">
        <v>852</v>
      </c>
      <c r="BF944" s="81" t="s">
        <v>853</v>
      </c>
      <c r="BG944" s="81">
        <v>24</v>
      </c>
      <c r="BH944" s="81" t="s">
        <v>436</v>
      </c>
      <c r="BI944" s="81" t="s">
        <v>1734</v>
      </c>
      <c r="BJ944" s="81">
        <v>1118</v>
      </c>
      <c r="BL944" s="81" t="s">
        <v>878</v>
      </c>
      <c r="BM944" s="81" t="s">
        <v>879</v>
      </c>
      <c r="BN944" s="81">
        <v>6</v>
      </c>
      <c r="BO944" s="81" t="s">
        <v>529</v>
      </c>
      <c r="BP944" s="81" t="s">
        <v>1700</v>
      </c>
      <c r="BQ944" s="81">
        <v>1181</v>
      </c>
      <c r="BS944" s="81" t="s">
        <v>729</v>
      </c>
      <c r="BT944" s="81" t="s">
        <v>730</v>
      </c>
      <c r="BU944" s="81">
        <v>4</v>
      </c>
      <c r="BV944" s="81" t="s">
        <v>529</v>
      </c>
      <c r="BW944" s="81" t="s">
        <v>1131</v>
      </c>
      <c r="BX944" s="81">
        <v>1509</v>
      </c>
      <c r="BZ944" s="81" t="s">
        <v>847</v>
      </c>
      <c r="CA944" s="81" t="s">
        <v>848</v>
      </c>
      <c r="CB944" s="81">
        <v>6</v>
      </c>
      <c r="CC944" s="81" t="s">
        <v>436</v>
      </c>
      <c r="CD944" s="81" t="s">
        <v>1134</v>
      </c>
      <c r="CE944" s="81">
        <v>1102</v>
      </c>
      <c r="CG944" s="81" t="s">
        <v>776</v>
      </c>
      <c r="CH944" s="81" t="s">
        <v>777</v>
      </c>
      <c r="CI944" s="81">
        <v>4</v>
      </c>
      <c r="CJ944" s="81" t="s">
        <v>529</v>
      </c>
      <c r="CK944" s="81" t="s">
        <v>1160</v>
      </c>
      <c r="CL944" s="81">
        <v>1027</v>
      </c>
      <c r="CN944" s="81" t="s">
        <v>830</v>
      </c>
      <c r="CO944" s="81" t="s">
        <v>831</v>
      </c>
      <c r="CP944" s="81">
        <v>6</v>
      </c>
      <c r="CQ944" s="81" t="s">
        <v>436</v>
      </c>
      <c r="CR944" s="81" t="s">
        <v>1698</v>
      </c>
      <c r="CS944" s="81">
        <v>1251</v>
      </c>
      <c r="CU944" s="136" t="s">
        <v>2383</v>
      </c>
      <c r="CV944" s="136" t="s">
        <v>882</v>
      </c>
      <c r="CW944" s="137">
        <v>6</v>
      </c>
      <c r="CX944" s="136" t="s">
        <v>529</v>
      </c>
      <c r="CY944" s="136" t="s">
        <v>1139</v>
      </c>
      <c r="CZ944" s="138">
        <v>1027</v>
      </c>
      <c r="DB944" s="136" t="s">
        <v>772</v>
      </c>
      <c r="DC944" s="136" t="s">
        <v>773</v>
      </c>
      <c r="DD944" s="137">
        <v>4</v>
      </c>
      <c r="DE944" s="136" t="s">
        <v>529</v>
      </c>
      <c r="DF944" s="136" t="s">
        <v>1819</v>
      </c>
      <c r="DG944" s="144">
        <v>1505</v>
      </c>
      <c r="DI944" s="136" t="s">
        <v>729</v>
      </c>
      <c r="DJ944" s="136" t="s">
        <v>730</v>
      </c>
      <c r="DK944" s="137">
        <v>2</v>
      </c>
      <c r="DL944" s="136" t="s">
        <v>529</v>
      </c>
      <c r="DM944" s="136" t="s">
        <v>1757</v>
      </c>
      <c r="DN944" s="144">
        <v>1014</v>
      </c>
    </row>
    <row r="945" spans="1:118" x14ac:dyDescent="0.25">
      <c r="A945" s="81" t="s">
        <v>942</v>
      </c>
      <c r="B945" s="81" t="s">
        <v>943</v>
      </c>
      <c r="C945" s="81">
        <v>24</v>
      </c>
      <c r="D945" s="81" t="s">
        <v>436</v>
      </c>
      <c r="E945" s="81" t="s">
        <v>1235</v>
      </c>
      <c r="F945" s="81">
        <v>1091</v>
      </c>
      <c r="H945" s="81" t="s">
        <v>864</v>
      </c>
      <c r="I945" s="81" t="s">
        <v>865</v>
      </c>
      <c r="J945" s="81">
        <v>4</v>
      </c>
      <c r="K945" s="81" t="s">
        <v>436</v>
      </c>
      <c r="L945" s="81" t="s">
        <v>1189</v>
      </c>
      <c r="M945" s="81">
        <v>1262</v>
      </c>
      <c r="O945" s="81" t="s">
        <v>765</v>
      </c>
      <c r="P945" s="81" t="s">
        <v>766</v>
      </c>
      <c r="Q945" s="81">
        <v>4</v>
      </c>
      <c r="R945" s="81" t="s">
        <v>529</v>
      </c>
      <c r="S945" s="81" t="s">
        <v>1132</v>
      </c>
      <c r="T945" s="81">
        <v>1081</v>
      </c>
      <c r="V945" s="81" t="s">
        <v>883</v>
      </c>
      <c r="W945" s="81" t="s">
        <v>884</v>
      </c>
      <c r="X945" s="81">
        <v>4</v>
      </c>
      <c r="Y945" s="81" t="s">
        <v>436</v>
      </c>
      <c r="Z945" s="81" t="s">
        <v>1148</v>
      </c>
      <c r="AA945" s="81">
        <v>1091</v>
      </c>
      <c r="AC945" s="81" t="s">
        <v>802</v>
      </c>
      <c r="AD945" s="81" t="s">
        <v>803</v>
      </c>
      <c r="AE945" s="81">
        <v>4</v>
      </c>
      <c r="AF945" s="81" t="s">
        <v>437</v>
      </c>
      <c r="AG945" s="81" t="s">
        <v>1187</v>
      </c>
      <c r="AH945" s="81">
        <v>1003</v>
      </c>
      <c r="AJ945" s="81" t="s">
        <v>830</v>
      </c>
      <c r="AK945" s="81" t="s">
        <v>831</v>
      </c>
      <c r="AL945" s="81">
        <v>2</v>
      </c>
      <c r="AM945" s="81" t="s">
        <v>436</v>
      </c>
      <c r="AN945" s="81" t="s">
        <v>1163</v>
      </c>
      <c r="AO945" s="81">
        <v>1186</v>
      </c>
      <c r="AQ945" s="81" t="s">
        <v>864</v>
      </c>
      <c r="AR945" s="81" t="s">
        <v>865</v>
      </c>
      <c r="AS945" s="81">
        <v>12</v>
      </c>
      <c r="AT945" s="81" t="s">
        <v>437</v>
      </c>
      <c r="AU945" s="81" t="s">
        <v>1181</v>
      </c>
      <c r="AV945" s="81">
        <v>1044</v>
      </c>
      <c r="AX945" s="81" t="s">
        <v>847</v>
      </c>
      <c r="AY945" s="81" t="s">
        <v>848</v>
      </c>
      <c r="AZ945" s="81">
        <v>6</v>
      </c>
      <c r="BA945" s="81" t="s">
        <v>436</v>
      </c>
      <c r="BB945" s="81" t="s">
        <v>2102</v>
      </c>
      <c r="BC945" s="81">
        <v>1454</v>
      </c>
      <c r="BE945" s="81" t="s">
        <v>992</v>
      </c>
      <c r="BF945" s="81" t="s">
        <v>993</v>
      </c>
      <c r="BG945" s="81">
        <v>12</v>
      </c>
      <c r="BH945" s="81" t="s">
        <v>436</v>
      </c>
      <c r="BI945" s="81" t="s">
        <v>1734</v>
      </c>
      <c r="BJ945" s="81">
        <v>1118</v>
      </c>
      <c r="BL945" s="81" t="s">
        <v>852</v>
      </c>
      <c r="BM945" s="81" t="s">
        <v>853</v>
      </c>
      <c r="BN945" s="81">
        <v>24</v>
      </c>
      <c r="BO945" s="81" t="s">
        <v>529</v>
      </c>
      <c r="BP945" s="81" t="s">
        <v>1700</v>
      </c>
      <c r="BQ945" s="81">
        <v>1181</v>
      </c>
      <c r="BS945" s="81" t="s">
        <v>729</v>
      </c>
      <c r="BT945" s="81" t="s">
        <v>730</v>
      </c>
      <c r="BU945" s="81">
        <v>4</v>
      </c>
      <c r="BV945" s="81" t="s">
        <v>437</v>
      </c>
      <c r="BW945" s="81" t="s">
        <v>1186</v>
      </c>
      <c r="BX945" s="81">
        <v>1043</v>
      </c>
      <c r="BZ945" s="81" t="s">
        <v>765</v>
      </c>
      <c r="CA945" s="81" t="s">
        <v>766</v>
      </c>
      <c r="CB945" s="81">
        <v>6</v>
      </c>
      <c r="CC945" s="81" t="s">
        <v>436</v>
      </c>
      <c r="CD945" s="81" t="s">
        <v>1134</v>
      </c>
      <c r="CE945" s="81">
        <v>1102</v>
      </c>
      <c r="CG945" s="81" t="s">
        <v>849</v>
      </c>
      <c r="CH945" s="81" t="s">
        <v>850</v>
      </c>
      <c r="CI945" s="81">
        <v>6</v>
      </c>
      <c r="CJ945" s="81" t="s">
        <v>529</v>
      </c>
      <c r="CK945" s="81" t="s">
        <v>1160</v>
      </c>
      <c r="CL945" s="81">
        <v>1027</v>
      </c>
      <c r="CN945" s="81" t="s">
        <v>864</v>
      </c>
      <c r="CO945" s="81" t="s">
        <v>865</v>
      </c>
      <c r="CP945" s="81">
        <v>12</v>
      </c>
      <c r="CQ945" s="81" t="s">
        <v>437</v>
      </c>
      <c r="CR945" s="81" t="s">
        <v>1187</v>
      </c>
      <c r="CS945" s="81">
        <v>1003</v>
      </c>
      <c r="CU945" s="136" t="s">
        <v>2380</v>
      </c>
      <c r="CV945" s="136" t="s">
        <v>866</v>
      </c>
      <c r="CW945" s="137">
        <v>12</v>
      </c>
      <c r="CX945" s="136" t="s">
        <v>529</v>
      </c>
      <c r="CY945" s="136" t="s">
        <v>1139</v>
      </c>
      <c r="CZ945" s="138">
        <v>1027</v>
      </c>
      <c r="DB945" s="136" t="s">
        <v>772</v>
      </c>
      <c r="DC945" s="136" t="s">
        <v>773</v>
      </c>
      <c r="DD945" s="137">
        <v>4</v>
      </c>
      <c r="DE945" s="136" t="s">
        <v>437</v>
      </c>
      <c r="DF945" s="136" t="s">
        <v>1184</v>
      </c>
      <c r="DG945" s="144">
        <v>1078</v>
      </c>
      <c r="DI945" s="136" t="s">
        <v>729</v>
      </c>
      <c r="DJ945" s="136" t="s">
        <v>730</v>
      </c>
      <c r="DK945" s="137">
        <v>2</v>
      </c>
      <c r="DL945" s="136" t="s">
        <v>436</v>
      </c>
      <c r="DM945" s="136" t="s">
        <v>2179</v>
      </c>
      <c r="DN945" s="144">
        <v>1442</v>
      </c>
    </row>
    <row r="946" spans="1:118" x14ac:dyDescent="0.25">
      <c r="A946" s="81" t="s">
        <v>741</v>
      </c>
      <c r="B946" s="81" t="s">
        <v>742</v>
      </c>
      <c r="C946" s="81">
        <v>12</v>
      </c>
      <c r="D946" s="81" t="s">
        <v>436</v>
      </c>
      <c r="E946" s="81" t="s">
        <v>1235</v>
      </c>
      <c r="F946" s="81">
        <v>1091</v>
      </c>
      <c r="H946" s="81" t="s">
        <v>745</v>
      </c>
      <c r="I946" s="81" t="s">
        <v>746</v>
      </c>
      <c r="J946" s="81">
        <v>12</v>
      </c>
      <c r="K946" s="81" t="s">
        <v>436</v>
      </c>
      <c r="L946" s="81" t="s">
        <v>1189</v>
      </c>
      <c r="M946" s="81">
        <v>1262</v>
      </c>
      <c r="O946" s="81" t="s">
        <v>729</v>
      </c>
      <c r="P946" s="81" t="s">
        <v>730</v>
      </c>
      <c r="Q946" s="81">
        <v>6</v>
      </c>
      <c r="R946" s="81" t="s">
        <v>529</v>
      </c>
      <c r="S946" s="81" t="s">
        <v>1132</v>
      </c>
      <c r="T946" s="81">
        <v>1081</v>
      </c>
      <c r="V946" s="81" t="s">
        <v>820</v>
      </c>
      <c r="W946" s="81" t="s">
        <v>821</v>
      </c>
      <c r="X946" s="81">
        <v>8</v>
      </c>
      <c r="Y946" s="81" t="s">
        <v>436</v>
      </c>
      <c r="Z946" s="81" t="s">
        <v>1148</v>
      </c>
      <c r="AA946" s="81">
        <v>1091</v>
      </c>
      <c r="AC946" s="81" t="s">
        <v>800</v>
      </c>
      <c r="AD946" s="81" t="s">
        <v>801</v>
      </c>
      <c r="AE946" s="81">
        <v>4</v>
      </c>
      <c r="AF946" s="81" t="s">
        <v>529</v>
      </c>
      <c r="AG946" s="81" t="s">
        <v>1185</v>
      </c>
      <c r="AH946" s="81">
        <v>1101</v>
      </c>
      <c r="AJ946" s="81" t="s">
        <v>849</v>
      </c>
      <c r="AK946" s="81" t="s">
        <v>850</v>
      </c>
      <c r="AL946" s="81">
        <v>2</v>
      </c>
      <c r="AM946" s="81" t="s">
        <v>436</v>
      </c>
      <c r="AN946" s="81" t="s">
        <v>1163</v>
      </c>
      <c r="AO946" s="81">
        <v>1186</v>
      </c>
      <c r="AQ946" s="81" t="s">
        <v>733</v>
      </c>
      <c r="AR946" s="81" t="s">
        <v>734</v>
      </c>
      <c r="AS946" s="81">
        <v>10</v>
      </c>
      <c r="AT946" s="81" t="s">
        <v>437</v>
      </c>
      <c r="AU946" s="81" t="s">
        <v>1181</v>
      </c>
      <c r="AV946" s="81">
        <v>1044</v>
      </c>
      <c r="AX946" s="81" t="s">
        <v>847</v>
      </c>
      <c r="AY946" s="81" t="s">
        <v>848</v>
      </c>
      <c r="AZ946" s="81">
        <v>12</v>
      </c>
      <c r="BA946" s="81" t="s">
        <v>529</v>
      </c>
      <c r="BB946" s="81" t="s">
        <v>1128</v>
      </c>
      <c r="BC946" s="81">
        <v>1031</v>
      </c>
      <c r="BE946" s="81" t="s">
        <v>2054</v>
      </c>
      <c r="BF946" s="81" t="s">
        <v>2055</v>
      </c>
      <c r="BG946" s="81">
        <v>24</v>
      </c>
      <c r="BH946" s="81" t="s">
        <v>436</v>
      </c>
      <c r="BI946" s="81" t="s">
        <v>1734</v>
      </c>
      <c r="BJ946" s="81">
        <v>1118</v>
      </c>
      <c r="BL946" s="81" t="s">
        <v>895</v>
      </c>
      <c r="BM946" s="81" t="s">
        <v>896</v>
      </c>
      <c r="BN946" s="81">
        <v>12</v>
      </c>
      <c r="BO946" s="81" t="s">
        <v>529</v>
      </c>
      <c r="BP946" s="81" t="s">
        <v>1700</v>
      </c>
      <c r="BQ946" s="81">
        <v>1181</v>
      </c>
      <c r="BS946" s="81" t="s">
        <v>729</v>
      </c>
      <c r="BT946" s="81" t="s">
        <v>730</v>
      </c>
      <c r="BU946" s="81">
        <v>4</v>
      </c>
      <c r="BV946" s="81" t="s">
        <v>436</v>
      </c>
      <c r="BW946" s="81" t="s">
        <v>1123</v>
      </c>
      <c r="BX946" s="81">
        <v>1392</v>
      </c>
      <c r="BZ946" s="81" t="s">
        <v>862</v>
      </c>
      <c r="CA946" s="81" t="s">
        <v>863</v>
      </c>
      <c r="CB946" s="81">
        <v>4</v>
      </c>
      <c r="CC946" s="81" t="s">
        <v>436</v>
      </c>
      <c r="CD946" s="81" t="s">
        <v>1134</v>
      </c>
      <c r="CE946" s="81">
        <v>1102</v>
      </c>
      <c r="CG946" s="81" t="s">
        <v>747</v>
      </c>
      <c r="CH946" s="81" t="s">
        <v>748</v>
      </c>
      <c r="CI946" s="81">
        <v>12</v>
      </c>
      <c r="CJ946" s="81" t="s">
        <v>529</v>
      </c>
      <c r="CK946" s="81" t="s">
        <v>1160</v>
      </c>
      <c r="CL946" s="81">
        <v>1027</v>
      </c>
      <c r="CN946" s="81" t="s">
        <v>816</v>
      </c>
      <c r="CO946" s="81" t="s">
        <v>817</v>
      </c>
      <c r="CP946" s="81">
        <v>12</v>
      </c>
      <c r="CQ946" s="81" t="s">
        <v>529</v>
      </c>
      <c r="CR946" s="81" t="s">
        <v>1149</v>
      </c>
      <c r="CS946" s="81">
        <v>1172</v>
      </c>
      <c r="CU946" s="136" t="s">
        <v>962</v>
      </c>
      <c r="CV946" s="136" t="s">
        <v>2206</v>
      </c>
      <c r="CW946" s="137">
        <v>12</v>
      </c>
      <c r="CX946" s="136" t="s">
        <v>529</v>
      </c>
      <c r="CY946" s="136" t="s">
        <v>1100</v>
      </c>
      <c r="CZ946" s="138">
        <v>1027</v>
      </c>
      <c r="DB946" s="136" t="s">
        <v>772</v>
      </c>
      <c r="DC946" s="136" t="s">
        <v>773</v>
      </c>
      <c r="DD946" s="137">
        <v>3</v>
      </c>
      <c r="DE946" s="136" t="s">
        <v>529</v>
      </c>
      <c r="DF946" s="136" t="s">
        <v>2225</v>
      </c>
      <c r="DG946" s="144">
        <v>1592</v>
      </c>
      <c r="DI946" s="136" t="s">
        <v>729</v>
      </c>
      <c r="DJ946" s="136" t="s">
        <v>730</v>
      </c>
      <c r="DK946" s="137">
        <v>4</v>
      </c>
      <c r="DL946" s="136" t="s">
        <v>529</v>
      </c>
      <c r="DM946" s="136" t="s">
        <v>1169</v>
      </c>
      <c r="DN946" s="144">
        <v>1440</v>
      </c>
    </row>
    <row r="947" spans="1:118" x14ac:dyDescent="0.25">
      <c r="A947" s="81" t="s">
        <v>778</v>
      </c>
      <c r="B947" s="81" t="s">
        <v>779</v>
      </c>
      <c r="C947" s="81">
        <v>2</v>
      </c>
      <c r="D947" s="81" t="s">
        <v>436</v>
      </c>
      <c r="E947" s="81" t="s">
        <v>1235</v>
      </c>
      <c r="F947" s="81">
        <v>1091</v>
      </c>
      <c r="H947" s="81" t="s">
        <v>942</v>
      </c>
      <c r="I947" s="81" t="s">
        <v>943</v>
      </c>
      <c r="J947" s="81">
        <v>12</v>
      </c>
      <c r="K947" s="81" t="s">
        <v>436</v>
      </c>
      <c r="L947" s="81" t="s">
        <v>1189</v>
      </c>
      <c r="M947" s="81">
        <v>1262</v>
      </c>
      <c r="O947" s="81" t="s">
        <v>893</v>
      </c>
      <c r="P947" s="81" t="s">
        <v>894</v>
      </c>
      <c r="Q947" s="81">
        <v>12</v>
      </c>
      <c r="R947" s="81" t="s">
        <v>437</v>
      </c>
      <c r="S947" s="81" t="s">
        <v>1181</v>
      </c>
      <c r="T947" s="81">
        <v>1044</v>
      </c>
      <c r="V947" s="81" t="s">
        <v>858</v>
      </c>
      <c r="W947" s="81" t="s">
        <v>859</v>
      </c>
      <c r="X947" s="81">
        <v>4</v>
      </c>
      <c r="Y947" s="81" t="s">
        <v>436</v>
      </c>
      <c r="Z947" s="81" t="s">
        <v>1148</v>
      </c>
      <c r="AA947" s="81">
        <v>1091</v>
      </c>
      <c r="AC947" s="81" t="s">
        <v>757</v>
      </c>
      <c r="AD947" s="81" t="s">
        <v>758</v>
      </c>
      <c r="AE947" s="81">
        <v>24</v>
      </c>
      <c r="AF947" s="81" t="s">
        <v>437</v>
      </c>
      <c r="AG947" s="81" t="s">
        <v>1722</v>
      </c>
      <c r="AH947" s="81">
        <v>1247</v>
      </c>
      <c r="AJ947" s="81" t="s">
        <v>733</v>
      </c>
      <c r="AK947" s="81" t="s">
        <v>734</v>
      </c>
      <c r="AL947" s="81">
        <v>4</v>
      </c>
      <c r="AM947" s="81" t="s">
        <v>436</v>
      </c>
      <c r="AN947" s="81" t="s">
        <v>1163</v>
      </c>
      <c r="AO947" s="81">
        <v>1186</v>
      </c>
      <c r="AQ947" s="81" t="s">
        <v>832</v>
      </c>
      <c r="AR947" s="81" t="s">
        <v>833</v>
      </c>
      <c r="AS947" s="81">
        <v>10</v>
      </c>
      <c r="AT947" s="81" t="s">
        <v>437</v>
      </c>
      <c r="AU947" s="81" t="s">
        <v>1181</v>
      </c>
      <c r="AV947" s="81">
        <v>1044</v>
      </c>
      <c r="AX947" s="81" t="s">
        <v>847</v>
      </c>
      <c r="AY947" s="81" t="s">
        <v>848</v>
      </c>
      <c r="AZ947" s="81">
        <v>6</v>
      </c>
      <c r="BA947" s="81" t="s">
        <v>529</v>
      </c>
      <c r="BB947" s="81" t="s">
        <v>2105</v>
      </c>
      <c r="BC947" s="81">
        <v>1010</v>
      </c>
      <c r="BE947" s="81" t="s">
        <v>804</v>
      </c>
      <c r="BF947" s="81" t="s">
        <v>805</v>
      </c>
      <c r="BG947" s="81">
        <v>12</v>
      </c>
      <c r="BH947" s="81" t="s">
        <v>436</v>
      </c>
      <c r="BI947" s="81" t="s">
        <v>1734</v>
      </c>
      <c r="BJ947" s="81">
        <v>1118</v>
      </c>
      <c r="BL947" s="81" t="s">
        <v>745</v>
      </c>
      <c r="BM947" s="81" t="s">
        <v>746</v>
      </c>
      <c r="BN947" s="81">
        <v>12</v>
      </c>
      <c r="BO947" s="81" t="s">
        <v>529</v>
      </c>
      <c r="BP947" s="81" t="s">
        <v>1700</v>
      </c>
      <c r="BQ947" s="81">
        <v>1181</v>
      </c>
      <c r="BS947" s="81" t="s">
        <v>849</v>
      </c>
      <c r="BT947" s="81" t="s">
        <v>850</v>
      </c>
      <c r="BU947" s="81">
        <v>12</v>
      </c>
      <c r="BV947" s="81" t="s">
        <v>436</v>
      </c>
      <c r="BW947" s="81" t="s">
        <v>1834</v>
      </c>
      <c r="BX947" s="81">
        <v>1163</v>
      </c>
      <c r="BZ947" s="81" t="s">
        <v>880</v>
      </c>
      <c r="CA947" s="81" t="s">
        <v>881</v>
      </c>
      <c r="CB947" s="81">
        <v>4</v>
      </c>
      <c r="CC947" s="81" t="s">
        <v>436</v>
      </c>
      <c r="CD947" s="81" t="s">
        <v>1134</v>
      </c>
      <c r="CE947" s="81">
        <v>1102</v>
      </c>
      <c r="CG947" s="81" t="s">
        <v>908</v>
      </c>
      <c r="CH947" s="81" t="s">
        <v>909</v>
      </c>
      <c r="CI947" s="81">
        <v>12</v>
      </c>
      <c r="CJ947" s="81" t="s">
        <v>529</v>
      </c>
      <c r="CK947" s="81" t="s">
        <v>1160</v>
      </c>
      <c r="CL947" s="81">
        <v>1027</v>
      </c>
      <c r="CN947" s="81" t="s">
        <v>862</v>
      </c>
      <c r="CO947" s="81" t="s">
        <v>863</v>
      </c>
      <c r="CP947" s="81">
        <v>8</v>
      </c>
      <c r="CQ947" s="81" t="s">
        <v>437</v>
      </c>
      <c r="CR947" s="81" t="s">
        <v>1094</v>
      </c>
      <c r="CS947" s="81">
        <v>1097</v>
      </c>
      <c r="CU947" s="136" t="s">
        <v>2265</v>
      </c>
      <c r="CV947" s="136" t="s">
        <v>941</v>
      </c>
      <c r="CW947" s="137">
        <v>24</v>
      </c>
      <c r="CX947" s="136" t="s">
        <v>529</v>
      </c>
      <c r="CY947" s="136" t="s">
        <v>1100</v>
      </c>
      <c r="CZ947" s="138">
        <v>1027</v>
      </c>
      <c r="DB947" s="136" t="s">
        <v>772</v>
      </c>
      <c r="DC947" s="136" t="s">
        <v>773</v>
      </c>
      <c r="DD947" s="137">
        <v>6</v>
      </c>
      <c r="DE947" s="136" t="s">
        <v>529</v>
      </c>
      <c r="DF947" s="136" t="s">
        <v>1169</v>
      </c>
      <c r="DG947" s="144">
        <v>1440</v>
      </c>
      <c r="DI947" s="136" t="s">
        <v>729</v>
      </c>
      <c r="DJ947" s="136" t="s">
        <v>730</v>
      </c>
      <c r="DK947" s="137">
        <v>6</v>
      </c>
      <c r="DL947" s="136" t="s">
        <v>529</v>
      </c>
      <c r="DM947" s="136" t="s">
        <v>1158</v>
      </c>
      <c r="DN947" s="144">
        <v>1378</v>
      </c>
    </row>
    <row r="948" spans="1:118" x14ac:dyDescent="0.25">
      <c r="A948" s="81" t="s">
        <v>994</v>
      </c>
      <c r="B948" s="81" t="s">
        <v>995</v>
      </c>
      <c r="C948" s="81">
        <v>12</v>
      </c>
      <c r="D948" s="81" t="s">
        <v>436</v>
      </c>
      <c r="E948" s="81" t="s">
        <v>1235</v>
      </c>
      <c r="F948" s="81">
        <v>1091</v>
      </c>
      <c r="H948" s="81" t="s">
        <v>994</v>
      </c>
      <c r="I948" s="81" t="s">
        <v>995</v>
      </c>
      <c r="J948" s="81">
        <v>12</v>
      </c>
      <c r="K948" s="81" t="s">
        <v>436</v>
      </c>
      <c r="L948" s="81" t="s">
        <v>1189</v>
      </c>
      <c r="M948" s="81">
        <v>1262</v>
      </c>
      <c r="O948" s="81" t="s">
        <v>891</v>
      </c>
      <c r="P948" s="81" t="s">
        <v>892</v>
      </c>
      <c r="Q948" s="81">
        <v>24</v>
      </c>
      <c r="R948" s="81" t="s">
        <v>437</v>
      </c>
      <c r="S948" s="81" t="s">
        <v>1181</v>
      </c>
      <c r="T948" s="81">
        <v>1044</v>
      </c>
      <c r="V948" s="81" t="s">
        <v>812</v>
      </c>
      <c r="W948" s="81" t="s">
        <v>813</v>
      </c>
      <c r="X948" s="81">
        <v>8</v>
      </c>
      <c r="Y948" s="81" t="s">
        <v>436</v>
      </c>
      <c r="Z948" s="81" t="s">
        <v>1148</v>
      </c>
      <c r="AA948" s="81">
        <v>1091</v>
      </c>
      <c r="AC948" s="81" t="s">
        <v>757</v>
      </c>
      <c r="AD948" s="81" t="s">
        <v>758</v>
      </c>
      <c r="AE948" s="81">
        <v>24</v>
      </c>
      <c r="AF948" s="81" t="s">
        <v>437</v>
      </c>
      <c r="AG948" s="81" t="s">
        <v>1707</v>
      </c>
      <c r="AH948" s="81">
        <v>1110</v>
      </c>
      <c r="AJ948" s="81" t="s">
        <v>727</v>
      </c>
      <c r="AK948" s="81" t="s">
        <v>728</v>
      </c>
      <c r="AL948" s="81">
        <v>4</v>
      </c>
      <c r="AM948" s="81" t="s">
        <v>436</v>
      </c>
      <c r="AN948" s="81" t="s">
        <v>1163</v>
      </c>
      <c r="AO948" s="81">
        <v>1186</v>
      </c>
      <c r="AQ948" s="81" t="s">
        <v>729</v>
      </c>
      <c r="AR948" s="81" t="s">
        <v>730</v>
      </c>
      <c r="AS948" s="81">
        <v>6</v>
      </c>
      <c r="AT948" s="81" t="s">
        <v>437</v>
      </c>
      <c r="AU948" s="81" t="s">
        <v>1181</v>
      </c>
      <c r="AV948" s="81">
        <v>1044</v>
      </c>
      <c r="AX948" s="81" t="s">
        <v>847</v>
      </c>
      <c r="AY948" s="81" t="s">
        <v>848</v>
      </c>
      <c r="AZ948" s="81">
        <v>6</v>
      </c>
      <c r="BA948" s="81" t="s">
        <v>436</v>
      </c>
      <c r="BB948" s="81" t="s">
        <v>2318</v>
      </c>
      <c r="BC948" s="81">
        <v>1117</v>
      </c>
      <c r="BE948" s="81" t="s">
        <v>973</v>
      </c>
      <c r="BF948" s="81" t="s">
        <v>974</v>
      </c>
      <c r="BG948" s="81">
        <v>24</v>
      </c>
      <c r="BH948" s="81" t="s">
        <v>529</v>
      </c>
      <c r="BI948" s="81" t="s">
        <v>1213</v>
      </c>
      <c r="BJ948" s="81">
        <v>1472</v>
      </c>
      <c r="BL948" s="81" t="s">
        <v>852</v>
      </c>
      <c r="BM948" s="81" t="s">
        <v>853</v>
      </c>
      <c r="BN948" s="81">
        <v>12</v>
      </c>
      <c r="BO948" s="81" t="s">
        <v>529</v>
      </c>
      <c r="BP948" s="81" t="s">
        <v>1158</v>
      </c>
      <c r="BQ948" s="81">
        <v>1378</v>
      </c>
      <c r="BS948" s="81" t="s">
        <v>733</v>
      </c>
      <c r="BT948" s="81" t="s">
        <v>734</v>
      </c>
      <c r="BU948" s="81">
        <v>14</v>
      </c>
      <c r="BV948" s="81" t="s">
        <v>437</v>
      </c>
      <c r="BW948" s="81" t="s">
        <v>1094</v>
      </c>
      <c r="BX948" s="81">
        <v>1097</v>
      </c>
      <c r="BZ948" s="81" t="s">
        <v>770</v>
      </c>
      <c r="CA948" s="81" t="s">
        <v>771</v>
      </c>
      <c r="CB948" s="81">
        <v>4</v>
      </c>
      <c r="CC948" s="81" t="s">
        <v>436</v>
      </c>
      <c r="CD948" s="81" t="s">
        <v>1134</v>
      </c>
      <c r="CE948" s="81">
        <v>1102</v>
      </c>
      <c r="CG948" s="81" t="s">
        <v>776</v>
      </c>
      <c r="CH948" s="81" t="s">
        <v>777</v>
      </c>
      <c r="CI948" s="81">
        <v>6</v>
      </c>
      <c r="CJ948" s="81" t="s">
        <v>529</v>
      </c>
      <c r="CK948" s="81" t="s">
        <v>1756</v>
      </c>
      <c r="CL948" s="81">
        <v>1037</v>
      </c>
      <c r="CN948" s="81" t="s">
        <v>810</v>
      </c>
      <c r="CO948" s="81" t="s">
        <v>811</v>
      </c>
      <c r="CP948" s="81">
        <v>6</v>
      </c>
      <c r="CQ948" s="81" t="s">
        <v>436</v>
      </c>
      <c r="CR948" s="81" t="s">
        <v>1698</v>
      </c>
      <c r="CS948" s="81">
        <v>1251</v>
      </c>
      <c r="CU948" s="136" t="s">
        <v>2383</v>
      </c>
      <c r="CV948" s="136" t="s">
        <v>882</v>
      </c>
      <c r="CW948" s="137">
        <v>6</v>
      </c>
      <c r="CX948" s="136" t="s">
        <v>529</v>
      </c>
      <c r="CY948" s="136" t="s">
        <v>1100</v>
      </c>
      <c r="CZ948" s="138">
        <v>1027</v>
      </c>
      <c r="DB948" s="136" t="s">
        <v>772</v>
      </c>
      <c r="DC948" s="136" t="s">
        <v>773</v>
      </c>
      <c r="DD948" s="137">
        <v>12</v>
      </c>
      <c r="DE948" s="136" t="s">
        <v>529</v>
      </c>
      <c r="DF948" s="136" t="s">
        <v>1100</v>
      </c>
      <c r="DG948" s="144">
        <v>1027</v>
      </c>
      <c r="DI948" s="136" t="s">
        <v>729</v>
      </c>
      <c r="DJ948" s="136" t="s">
        <v>730</v>
      </c>
      <c r="DK948" s="137">
        <v>8</v>
      </c>
      <c r="DL948" s="136" t="s">
        <v>436</v>
      </c>
      <c r="DM948" s="136" t="s">
        <v>1159</v>
      </c>
      <c r="DN948" s="144">
        <v>1513</v>
      </c>
    </row>
    <row r="949" spans="1:118" x14ac:dyDescent="0.25">
      <c r="A949" s="81" t="s">
        <v>743</v>
      </c>
      <c r="B949" s="81" t="s">
        <v>744</v>
      </c>
      <c r="C949" s="81">
        <v>24</v>
      </c>
      <c r="D949" s="81" t="s">
        <v>436</v>
      </c>
      <c r="E949" s="81" t="s">
        <v>1235</v>
      </c>
      <c r="F949" s="81">
        <v>1091</v>
      </c>
      <c r="H949" s="81" t="s">
        <v>2320</v>
      </c>
      <c r="I949" s="81" t="s">
        <v>1059</v>
      </c>
      <c r="J949" s="81">
        <v>12</v>
      </c>
      <c r="K949" s="81" t="s">
        <v>436</v>
      </c>
      <c r="L949" s="81" t="s">
        <v>1189</v>
      </c>
      <c r="M949" s="81">
        <v>1262</v>
      </c>
      <c r="O949" s="81" t="s">
        <v>954</v>
      </c>
      <c r="P949" s="81" t="s">
        <v>955</v>
      </c>
      <c r="Q949" s="81">
        <v>12</v>
      </c>
      <c r="R949" s="81" t="s">
        <v>437</v>
      </c>
      <c r="S949" s="81" t="s">
        <v>1181</v>
      </c>
      <c r="T949" s="81">
        <v>1044</v>
      </c>
      <c r="V949" s="81" t="s">
        <v>816</v>
      </c>
      <c r="W949" s="81" t="s">
        <v>817</v>
      </c>
      <c r="X949" s="81">
        <v>8</v>
      </c>
      <c r="Y949" s="81" t="s">
        <v>436</v>
      </c>
      <c r="Z949" s="81" t="s">
        <v>1148</v>
      </c>
      <c r="AA949" s="81">
        <v>1091</v>
      </c>
      <c r="AC949" s="81" t="s">
        <v>891</v>
      </c>
      <c r="AD949" s="81" t="s">
        <v>892</v>
      </c>
      <c r="AE949" s="81">
        <v>24</v>
      </c>
      <c r="AF949" s="81" t="s">
        <v>529</v>
      </c>
      <c r="AG949" s="81" t="s">
        <v>1168</v>
      </c>
      <c r="AH949" s="81">
        <v>1001</v>
      </c>
      <c r="AJ949" s="81" t="s">
        <v>729</v>
      </c>
      <c r="AK949" s="81" t="s">
        <v>730</v>
      </c>
      <c r="AL949" s="81">
        <v>4</v>
      </c>
      <c r="AM949" s="81" t="s">
        <v>436</v>
      </c>
      <c r="AN949" s="81" t="s">
        <v>1163</v>
      </c>
      <c r="AO949" s="81">
        <v>1186</v>
      </c>
      <c r="AQ949" s="81" t="s">
        <v>824</v>
      </c>
      <c r="AR949" s="81" t="s">
        <v>825</v>
      </c>
      <c r="AS949" s="81">
        <v>12</v>
      </c>
      <c r="AT949" s="81" t="s">
        <v>437</v>
      </c>
      <c r="AU949" s="81" t="s">
        <v>1181</v>
      </c>
      <c r="AV949" s="81">
        <v>1044</v>
      </c>
      <c r="AX949" s="81" t="s">
        <v>847</v>
      </c>
      <c r="AY949" s="81" t="s">
        <v>848</v>
      </c>
      <c r="AZ949" s="81">
        <v>6</v>
      </c>
      <c r="BA949" s="81" t="s">
        <v>529</v>
      </c>
      <c r="BB949" s="81" t="s">
        <v>1161</v>
      </c>
      <c r="BC949" s="81">
        <v>1146</v>
      </c>
      <c r="BE949" s="81" t="s">
        <v>1001</v>
      </c>
      <c r="BF949" s="81" t="s">
        <v>1002</v>
      </c>
      <c r="BG949" s="81">
        <v>12</v>
      </c>
      <c r="BH949" s="81" t="s">
        <v>529</v>
      </c>
      <c r="BI949" s="81" t="s">
        <v>1213</v>
      </c>
      <c r="BJ949" s="81">
        <v>1472</v>
      </c>
      <c r="BL949" s="81" t="s">
        <v>761</v>
      </c>
      <c r="BM949" s="81" t="s">
        <v>762</v>
      </c>
      <c r="BN949" s="81">
        <v>2</v>
      </c>
      <c r="BO949" s="81" t="s">
        <v>529</v>
      </c>
      <c r="BP949" s="81" t="s">
        <v>2176</v>
      </c>
      <c r="BQ949" s="81">
        <v>1555</v>
      </c>
      <c r="BS949" s="81" t="s">
        <v>832</v>
      </c>
      <c r="BT949" s="81" t="s">
        <v>833</v>
      </c>
      <c r="BU949" s="81">
        <v>5</v>
      </c>
      <c r="BV949" s="81" t="s">
        <v>436</v>
      </c>
      <c r="BW949" s="81" t="s">
        <v>2182</v>
      </c>
      <c r="BX949" s="81">
        <v>1582</v>
      </c>
      <c r="BZ949" s="81" t="s">
        <v>816</v>
      </c>
      <c r="CA949" s="81" t="s">
        <v>817</v>
      </c>
      <c r="CB949" s="81">
        <v>4</v>
      </c>
      <c r="CC949" s="81" t="s">
        <v>436</v>
      </c>
      <c r="CD949" s="81" t="s">
        <v>1134</v>
      </c>
      <c r="CE949" s="81">
        <v>1102</v>
      </c>
      <c r="CG949" s="81" t="s">
        <v>729</v>
      </c>
      <c r="CH949" s="81" t="s">
        <v>730</v>
      </c>
      <c r="CI949" s="81">
        <v>2</v>
      </c>
      <c r="CJ949" s="81" t="s">
        <v>529</v>
      </c>
      <c r="CK949" s="81" t="s">
        <v>1756</v>
      </c>
      <c r="CL949" s="81">
        <v>1037</v>
      </c>
      <c r="CN949" s="81" t="s">
        <v>954</v>
      </c>
      <c r="CO949" s="81" t="s">
        <v>955</v>
      </c>
      <c r="CP949" s="81">
        <v>12</v>
      </c>
      <c r="CQ949" s="81" t="s">
        <v>437</v>
      </c>
      <c r="CR949" s="81" t="s">
        <v>1187</v>
      </c>
      <c r="CS949" s="81">
        <v>1003</v>
      </c>
      <c r="CU949" s="136" t="s">
        <v>2380</v>
      </c>
      <c r="CV949" s="136" t="s">
        <v>866</v>
      </c>
      <c r="CW949" s="137">
        <v>6</v>
      </c>
      <c r="CX949" s="136" t="s">
        <v>529</v>
      </c>
      <c r="CY949" s="136" t="s">
        <v>1100</v>
      </c>
      <c r="CZ949" s="138">
        <v>1027</v>
      </c>
      <c r="DB949" s="136" t="s">
        <v>772</v>
      </c>
      <c r="DC949" s="136" t="s">
        <v>773</v>
      </c>
      <c r="DD949" s="137">
        <v>4</v>
      </c>
      <c r="DE949" s="136" t="s">
        <v>436</v>
      </c>
      <c r="DF949" s="136" t="s">
        <v>1105</v>
      </c>
      <c r="DG949" s="144">
        <v>1186</v>
      </c>
      <c r="DI949" s="136" t="s">
        <v>729</v>
      </c>
      <c r="DJ949" s="136" t="s">
        <v>730</v>
      </c>
      <c r="DK949" s="137">
        <v>1</v>
      </c>
      <c r="DL949" s="136" t="s">
        <v>2046</v>
      </c>
      <c r="DM949" s="136" t="s">
        <v>2425</v>
      </c>
      <c r="DN949" s="144">
        <v>1603</v>
      </c>
    </row>
    <row r="950" spans="1:118" x14ac:dyDescent="0.25">
      <c r="A950" s="81" t="s">
        <v>1043</v>
      </c>
      <c r="B950" s="81" t="s">
        <v>1936</v>
      </c>
      <c r="C950" s="81">
        <v>12</v>
      </c>
      <c r="D950" s="81" t="s">
        <v>436</v>
      </c>
      <c r="E950" s="81" t="s">
        <v>1235</v>
      </c>
      <c r="F950" s="81">
        <v>1091</v>
      </c>
      <c r="H950" s="81" t="s">
        <v>867</v>
      </c>
      <c r="I950" s="81" t="s">
        <v>868</v>
      </c>
      <c r="J950" s="81">
        <v>4</v>
      </c>
      <c r="K950" s="81" t="s">
        <v>436</v>
      </c>
      <c r="L950" s="81" t="s">
        <v>1189</v>
      </c>
      <c r="M950" s="81">
        <v>1262</v>
      </c>
      <c r="O950" s="81" t="s">
        <v>816</v>
      </c>
      <c r="P950" s="81" t="s">
        <v>817</v>
      </c>
      <c r="Q950" s="81">
        <v>24</v>
      </c>
      <c r="R950" s="81" t="s">
        <v>437</v>
      </c>
      <c r="S950" s="81" t="s">
        <v>1181</v>
      </c>
      <c r="T950" s="81">
        <v>1044</v>
      </c>
      <c r="V950" s="81" t="s">
        <v>864</v>
      </c>
      <c r="W950" s="81" t="s">
        <v>865</v>
      </c>
      <c r="X950" s="81">
        <v>8</v>
      </c>
      <c r="Y950" s="81" t="s">
        <v>436</v>
      </c>
      <c r="Z950" s="81" t="s">
        <v>1148</v>
      </c>
      <c r="AA950" s="81">
        <v>1091</v>
      </c>
      <c r="AC950" s="81" t="s">
        <v>891</v>
      </c>
      <c r="AD950" s="81" t="s">
        <v>892</v>
      </c>
      <c r="AE950" s="81">
        <v>24</v>
      </c>
      <c r="AF950" s="81" t="s">
        <v>436</v>
      </c>
      <c r="AG950" s="81" t="s">
        <v>1179</v>
      </c>
      <c r="AH950" s="81">
        <v>1195</v>
      </c>
      <c r="AJ950" s="81" t="s">
        <v>739</v>
      </c>
      <c r="AK950" s="81" t="s">
        <v>740</v>
      </c>
      <c r="AL950" s="81">
        <v>2</v>
      </c>
      <c r="AM950" s="81" t="s">
        <v>436</v>
      </c>
      <c r="AN950" s="81" t="s">
        <v>1163</v>
      </c>
      <c r="AO950" s="81">
        <v>1186</v>
      </c>
      <c r="AQ950" s="81" t="s">
        <v>891</v>
      </c>
      <c r="AR950" s="81" t="s">
        <v>892</v>
      </c>
      <c r="AS950" s="81">
        <v>12</v>
      </c>
      <c r="AT950" s="81" t="s">
        <v>437</v>
      </c>
      <c r="AU950" s="81" t="s">
        <v>1181</v>
      </c>
      <c r="AV950" s="81">
        <v>1044</v>
      </c>
      <c r="AX950" s="81" t="s">
        <v>847</v>
      </c>
      <c r="AY950" s="81" t="s">
        <v>848</v>
      </c>
      <c r="AZ950" s="81">
        <v>6</v>
      </c>
      <c r="BA950" s="81" t="s">
        <v>436</v>
      </c>
      <c r="BB950" s="81" t="s">
        <v>2072</v>
      </c>
      <c r="BC950" s="81">
        <v>1562</v>
      </c>
      <c r="BE950" s="81" t="s">
        <v>994</v>
      </c>
      <c r="BF950" s="81" t="s">
        <v>995</v>
      </c>
      <c r="BG950" s="81">
        <v>12</v>
      </c>
      <c r="BH950" s="81" t="s">
        <v>529</v>
      </c>
      <c r="BI950" s="81" t="s">
        <v>1213</v>
      </c>
      <c r="BJ950" s="81">
        <v>1472</v>
      </c>
      <c r="BL950" s="81" t="s">
        <v>1008</v>
      </c>
      <c r="BM950" s="81" t="s">
        <v>1009</v>
      </c>
      <c r="BN950" s="81">
        <v>2</v>
      </c>
      <c r="BO950" s="81" t="s">
        <v>436</v>
      </c>
      <c r="BP950" s="81" t="s">
        <v>1114</v>
      </c>
      <c r="BQ950" s="81">
        <v>1011</v>
      </c>
      <c r="BS950" s="81" t="s">
        <v>729</v>
      </c>
      <c r="BT950" s="81" t="s">
        <v>730</v>
      </c>
      <c r="BU950" s="81">
        <v>6</v>
      </c>
      <c r="BV950" s="81" t="s">
        <v>437</v>
      </c>
      <c r="BW950" s="81" t="s">
        <v>1094</v>
      </c>
      <c r="BX950" s="81">
        <v>1097</v>
      </c>
      <c r="BZ950" s="81" t="s">
        <v>852</v>
      </c>
      <c r="CA950" s="81" t="s">
        <v>853</v>
      </c>
      <c r="CB950" s="81">
        <v>12</v>
      </c>
      <c r="CC950" s="81" t="s">
        <v>436</v>
      </c>
      <c r="CD950" s="81" t="s">
        <v>1134</v>
      </c>
      <c r="CE950" s="81">
        <v>1102</v>
      </c>
      <c r="CG950" s="81" t="s">
        <v>942</v>
      </c>
      <c r="CH950" s="81" t="s">
        <v>943</v>
      </c>
      <c r="CI950" s="81">
        <v>12</v>
      </c>
      <c r="CJ950" s="81" t="s">
        <v>529</v>
      </c>
      <c r="CK950" s="81" t="s">
        <v>1756</v>
      </c>
      <c r="CL950" s="81">
        <v>1037</v>
      </c>
      <c r="CN950" s="81" t="s">
        <v>873</v>
      </c>
      <c r="CO950" s="81" t="s">
        <v>874</v>
      </c>
      <c r="CP950" s="81">
        <v>12</v>
      </c>
      <c r="CQ950" s="81" t="s">
        <v>437</v>
      </c>
      <c r="CR950" s="81" t="s">
        <v>1187</v>
      </c>
      <c r="CS950" s="81">
        <v>1003</v>
      </c>
      <c r="CU950" s="136" t="s">
        <v>2387</v>
      </c>
      <c r="CV950" s="136" t="s">
        <v>877</v>
      </c>
      <c r="CW950" s="137">
        <v>6</v>
      </c>
      <c r="CX950" s="136" t="s">
        <v>529</v>
      </c>
      <c r="CY950" s="136" t="s">
        <v>1100</v>
      </c>
      <c r="CZ950" s="138">
        <v>1027</v>
      </c>
      <c r="DB950" s="136" t="s">
        <v>772</v>
      </c>
      <c r="DC950" s="136" t="s">
        <v>773</v>
      </c>
      <c r="DD950" s="137">
        <v>4</v>
      </c>
      <c r="DE950" s="136" t="s">
        <v>436</v>
      </c>
      <c r="DF950" s="136" t="s">
        <v>2221</v>
      </c>
      <c r="DG950" s="144">
        <v>1392</v>
      </c>
      <c r="DI950" s="136" t="s">
        <v>729</v>
      </c>
      <c r="DJ950" s="136" t="s">
        <v>730</v>
      </c>
      <c r="DK950" s="137">
        <v>4</v>
      </c>
      <c r="DL950" s="136" t="s">
        <v>529</v>
      </c>
      <c r="DM950" s="136" t="s">
        <v>1727</v>
      </c>
      <c r="DN950" s="144">
        <v>1219</v>
      </c>
    </row>
    <row r="951" spans="1:118" x14ac:dyDescent="0.25">
      <c r="A951" s="81" t="s">
        <v>960</v>
      </c>
      <c r="B951" s="81" t="s">
        <v>961</v>
      </c>
      <c r="C951" s="81">
        <v>12</v>
      </c>
      <c r="D951" s="81" t="s">
        <v>436</v>
      </c>
      <c r="E951" s="81" t="s">
        <v>1235</v>
      </c>
      <c r="F951" s="81">
        <v>1091</v>
      </c>
      <c r="H951" s="81" t="s">
        <v>875</v>
      </c>
      <c r="I951" s="81" t="s">
        <v>876</v>
      </c>
      <c r="J951" s="81">
        <v>4</v>
      </c>
      <c r="K951" s="81" t="s">
        <v>436</v>
      </c>
      <c r="L951" s="81" t="s">
        <v>1189</v>
      </c>
      <c r="M951" s="81">
        <v>1262</v>
      </c>
      <c r="O951" s="81" t="s">
        <v>772</v>
      </c>
      <c r="P951" s="81" t="s">
        <v>773</v>
      </c>
      <c r="Q951" s="81">
        <v>24</v>
      </c>
      <c r="R951" s="81" t="s">
        <v>437</v>
      </c>
      <c r="S951" s="81" t="s">
        <v>1181</v>
      </c>
      <c r="T951" s="81">
        <v>1044</v>
      </c>
      <c r="V951" s="81" t="s">
        <v>768</v>
      </c>
      <c r="W951" s="81" t="s">
        <v>769</v>
      </c>
      <c r="X951" s="81">
        <v>4</v>
      </c>
      <c r="Y951" s="81" t="s">
        <v>436</v>
      </c>
      <c r="Z951" s="81" t="s">
        <v>1148</v>
      </c>
      <c r="AA951" s="81">
        <v>1091</v>
      </c>
      <c r="AC951" s="81" t="s">
        <v>796</v>
      </c>
      <c r="AD951" s="81" t="s">
        <v>797</v>
      </c>
      <c r="AE951" s="81">
        <v>4</v>
      </c>
      <c r="AF951" s="81" t="s">
        <v>529</v>
      </c>
      <c r="AG951" s="81" t="s">
        <v>1185</v>
      </c>
      <c r="AH951" s="81">
        <v>1101</v>
      </c>
      <c r="AJ951" s="81" t="s">
        <v>745</v>
      </c>
      <c r="AK951" s="81" t="s">
        <v>746</v>
      </c>
      <c r="AL951" s="81">
        <v>12</v>
      </c>
      <c r="AM951" s="81" t="s">
        <v>436</v>
      </c>
      <c r="AN951" s="81" t="s">
        <v>1163</v>
      </c>
      <c r="AO951" s="81">
        <v>1186</v>
      </c>
      <c r="AQ951" s="81" t="s">
        <v>2321</v>
      </c>
      <c r="AR951" s="81" t="s">
        <v>901</v>
      </c>
      <c r="AS951" s="81">
        <v>4</v>
      </c>
      <c r="AT951" s="81" t="s">
        <v>437</v>
      </c>
      <c r="AU951" s="81" t="s">
        <v>1181</v>
      </c>
      <c r="AV951" s="81">
        <v>1044</v>
      </c>
      <c r="AX951" s="81" t="s">
        <v>847</v>
      </c>
      <c r="AY951" s="81" t="s">
        <v>848</v>
      </c>
      <c r="AZ951" s="81">
        <v>6</v>
      </c>
      <c r="BA951" s="81" t="s">
        <v>437</v>
      </c>
      <c r="BB951" s="81" t="s">
        <v>1191</v>
      </c>
      <c r="BC951" s="81">
        <v>1029</v>
      </c>
      <c r="BE951" s="81" t="s">
        <v>852</v>
      </c>
      <c r="BF951" s="81" t="s">
        <v>853</v>
      </c>
      <c r="BG951" s="81">
        <v>36</v>
      </c>
      <c r="BH951" s="81" t="s">
        <v>529</v>
      </c>
      <c r="BI951" s="81" t="s">
        <v>1213</v>
      </c>
      <c r="BJ951" s="81">
        <v>1472</v>
      </c>
      <c r="BL951" s="81" t="s">
        <v>802</v>
      </c>
      <c r="BM951" s="81" t="s">
        <v>803</v>
      </c>
      <c r="BN951" s="81">
        <v>1</v>
      </c>
      <c r="BO951" s="81" t="s">
        <v>436</v>
      </c>
      <c r="BP951" s="81" t="s">
        <v>1164</v>
      </c>
      <c r="BQ951" s="81">
        <v>1121</v>
      </c>
      <c r="BS951" s="81" t="s">
        <v>860</v>
      </c>
      <c r="BT951" s="81" t="s">
        <v>861</v>
      </c>
      <c r="BU951" s="81">
        <v>24</v>
      </c>
      <c r="BV951" s="81" t="s">
        <v>436</v>
      </c>
      <c r="BW951" s="81" t="s">
        <v>1834</v>
      </c>
      <c r="BX951" s="81">
        <v>1163</v>
      </c>
      <c r="BZ951" s="81" t="s">
        <v>745</v>
      </c>
      <c r="CA951" s="81" t="s">
        <v>746</v>
      </c>
      <c r="CB951" s="81">
        <v>12</v>
      </c>
      <c r="CC951" s="81" t="s">
        <v>436</v>
      </c>
      <c r="CD951" s="81" t="s">
        <v>1134</v>
      </c>
      <c r="CE951" s="81">
        <v>1102</v>
      </c>
      <c r="CG951" s="81" t="s">
        <v>845</v>
      </c>
      <c r="CH951" s="81" t="s">
        <v>846</v>
      </c>
      <c r="CI951" s="81">
        <v>4</v>
      </c>
      <c r="CJ951" s="81" t="s">
        <v>437</v>
      </c>
      <c r="CK951" s="81" t="s">
        <v>1187</v>
      </c>
      <c r="CL951" s="81">
        <v>1003</v>
      </c>
      <c r="CN951" s="81" t="s">
        <v>2260</v>
      </c>
      <c r="CO951" s="81" t="s">
        <v>2304</v>
      </c>
      <c r="CP951" s="81">
        <v>8</v>
      </c>
      <c r="CQ951" s="81" t="s">
        <v>437</v>
      </c>
      <c r="CR951" s="81" t="s">
        <v>1187</v>
      </c>
      <c r="CS951" s="81">
        <v>1003</v>
      </c>
      <c r="CU951" s="136" t="s">
        <v>871</v>
      </c>
      <c r="CV951" s="136" t="s">
        <v>872</v>
      </c>
      <c r="CW951" s="137">
        <v>6</v>
      </c>
      <c r="CX951" s="136" t="s">
        <v>529</v>
      </c>
      <c r="CY951" s="136" t="s">
        <v>1100</v>
      </c>
      <c r="CZ951" s="138">
        <v>1027</v>
      </c>
      <c r="DB951" s="136" t="s">
        <v>772</v>
      </c>
      <c r="DC951" s="136" t="s">
        <v>773</v>
      </c>
      <c r="DD951" s="137">
        <v>6</v>
      </c>
      <c r="DE951" s="136" t="s">
        <v>529</v>
      </c>
      <c r="DF951" s="136" t="s">
        <v>2314</v>
      </c>
      <c r="DG951" s="144">
        <v>1031</v>
      </c>
      <c r="DI951" s="136" t="s">
        <v>729</v>
      </c>
      <c r="DJ951" s="136" t="s">
        <v>730</v>
      </c>
      <c r="DK951" s="137">
        <v>15</v>
      </c>
      <c r="DL951" s="136" t="s">
        <v>436</v>
      </c>
      <c r="DM951" s="136" t="s">
        <v>2406</v>
      </c>
      <c r="DN951" s="144">
        <v>1529</v>
      </c>
    </row>
    <row r="952" spans="1:118" x14ac:dyDescent="0.25">
      <c r="A952" s="81" t="s">
        <v>979</v>
      </c>
      <c r="B952" s="81" t="s">
        <v>980</v>
      </c>
      <c r="C952" s="81">
        <v>12</v>
      </c>
      <c r="D952" s="81" t="s">
        <v>436</v>
      </c>
      <c r="E952" s="81" t="s">
        <v>1235</v>
      </c>
      <c r="F952" s="81">
        <v>1091</v>
      </c>
      <c r="H952" s="81" t="s">
        <v>727</v>
      </c>
      <c r="I952" s="81" t="s">
        <v>728</v>
      </c>
      <c r="J952" s="81">
        <v>4</v>
      </c>
      <c r="K952" s="81" t="s">
        <v>436</v>
      </c>
      <c r="L952" s="81" t="s">
        <v>1189</v>
      </c>
      <c r="M952" s="81">
        <v>1262</v>
      </c>
      <c r="O952" s="81" t="s">
        <v>816</v>
      </c>
      <c r="P952" s="81" t="s">
        <v>817</v>
      </c>
      <c r="Q952" s="81">
        <v>6</v>
      </c>
      <c r="R952" s="81" t="s">
        <v>529</v>
      </c>
      <c r="S952" s="81" t="s">
        <v>1864</v>
      </c>
      <c r="T952" s="81">
        <v>1001</v>
      </c>
      <c r="V952" s="81" t="s">
        <v>810</v>
      </c>
      <c r="W952" s="81" t="s">
        <v>811</v>
      </c>
      <c r="X952" s="81">
        <v>12</v>
      </c>
      <c r="Y952" s="81" t="s">
        <v>436</v>
      </c>
      <c r="Z952" s="81" t="s">
        <v>1148</v>
      </c>
      <c r="AA952" s="81">
        <v>1091</v>
      </c>
      <c r="AC952" s="81" t="s">
        <v>847</v>
      </c>
      <c r="AD952" s="81" t="s">
        <v>848</v>
      </c>
      <c r="AE952" s="81">
        <v>12</v>
      </c>
      <c r="AF952" s="81" t="s">
        <v>529</v>
      </c>
      <c r="AG952" s="81" t="s">
        <v>1713</v>
      </c>
      <c r="AH952" s="81">
        <v>1145</v>
      </c>
      <c r="AJ952" s="81" t="s">
        <v>826</v>
      </c>
      <c r="AK952" s="81" t="s">
        <v>827</v>
      </c>
      <c r="AL952" s="81">
        <v>4</v>
      </c>
      <c r="AM952" s="81" t="s">
        <v>436</v>
      </c>
      <c r="AN952" s="81" t="s">
        <v>1163</v>
      </c>
      <c r="AO952" s="81">
        <v>1186</v>
      </c>
      <c r="AQ952" s="81" t="s">
        <v>869</v>
      </c>
      <c r="AR952" s="81" t="s">
        <v>870</v>
      </c>
      <c r="AS952" s="81">
        <v>12</v>
      </c>
      <c r="AT952" s="81" t="s">
        <v>437</v>
      </c>
      <c r="AU952" s="81" t="s">
        <v>1094</v>
      </c>
      <c r="AV952" s="81">
        <v>1097</v>
      </c>
      <c r="AX952" s="81" t="s">
        <v>847</v>
      </c>
      <c r="AY952" s="81" t="s">
        <v>848</v>
      </c>
      <c r="AZ952" s="81">
        <v>6</v>
      </c>
      <c r="BA952" s="81" t="s">
        <v>529</v>
      </c>
      <c r="BB952" s="81" t="s">
        <v>1112</v>
      </c>
      <c r="BC952" s="81">
        <v>1039</v>
      </c>
      <c r="BE952" s="81" t="s">
        <v>946</v>
      </c>
      <c r="BF952" s="81" t="s">
        <v>947</v>
      </c>
      <c r="BG952" s="81">
        <v>24</v>
      </c>
      <c r="BH952" s="81" t="s">
        <v>529</v>
      </c>
      <c r="BI952" s="81" t="s">
        <v>1213</v>
      </c>
      <c r="BJ952" s="81">
        <v>1472</v>
      </c>
      <c r="BL952" s="81" t="s">
        <v>743</v>
      </c>
      <c r="BM952" s="81" t="s">
        <v>744</v>
      </c>
      <c r="BN952" s="81">
        <v>12</v>
      </c>
      <c r="BO952" s="81" t="s">
        <v>529</v>
      </c>
      <c r="BP952" s="81" t="s">
        <v>2176</v>
      </c>
      <c r="BQ952" s="81">
        <v>1555</v>
      </c>
      <c r="BS952" s="81" t="s">
        <v>733</v>
      </c>
      <c r="BT952" s="81" t="s">
        <v>734</v>
      </c>
      <c r="BU952" s="81">
        <v>20</v>
      </c>
      <c r="BV952" s="81" t="s">
        <v>436</v>
      </c>
      <c r="BW952" s="81" t="s">
        <v>1834</v>
      </c>
      <c r="BX952" s="81">
        <v>1163</v>
      </c>
      <c r="BZ952" s="81" t="s">
        <v>2227</v>
      </c>
      <c r="CA952" s="81" t="s">
        <v>882</v>
      </c>
      <c r="CB952" s="81">
        <v>6</v>
      </c>
      <c r="CC952" s="81" t="s">
        <v>437</v>
      </c>
      <c r="CD952" s="81" t="s">
        <v>1187</v>
      </c>
      <c r="CE952" s="81">
        <v>1003</v>
      </c>
      <c r="CG952" s="81" t="s">
        <v>770</v>
      </c>
      <c r="CH952" s="81" t="s">
        <v>771</v>
      </c>
      <c r="CI952" s="81">
        <v>12</v>
      </c>
      <c r="CJ952" s="81" t="s">
        <v>437</v>
      </c>
      <c r="CK952" s="81" t="s">
        <v>1187</v>
      </c>
      <c r="CL952" s="81">
        <v>1003</v>
      </c>
      <c r="CN952" s="81" t="s">
        <v>729</v>
      </c>
      <c r="CO952" s="81" t="s">
        <v>730</v>
      </c>
      <c r="CP952" s="81">
        <v>4</v>
      </c>
      <c r="CQ952" s="81" t="s">
        <v>529</v>
      </c>
      <c r="CR952" s="81" t="s">
        <v>1112</v>
      </c>
      <c r="CS952" s="81">
        <v>1039</v>
      </c>
      <c r="CU952" s="136" t="s">
        <v>2270</v>
      </c>
      <c r="CV952" s="136" t="s">
        <v>848</v>
      </c>
      <c r="CW952" s="137">
        <v>12</v>
      </c>
      <c r="CX952" s="136" t="s">
        <v>529</v>
      </c>
      <c r="CY952" s="136" t="s">
        <v>1100</v>
      </c>
      <c r="CZ952" s="138">
        <v>1027</v>
      </c>
      <c r="DB952" s="136" t="s">
        <v>772</v>
      </c>
      <c r="DC952" s="136" t="s">
        <v>773</v>
      </c>
      <c r="DD952" s="137">
        <v>8</v>
      </c>
      <c r="DE952" s="136" t="s">
        <v>436</v>
      </c>
      <c r="DF952" s="136" t="s">
        <v>1145</v>
      </c>
      <c r="DG952" s="144">
        <v>1274</v>
      </c>
      <c r="DI952" s="136" t="s">
        <v>729</v>
      </c>
      <c r="DJ952" s="136" t="s">
        <v>730</v>
      </c>
      <c r="DK952" s="137">
        <v>4</v>
      </c>
      <c r="DL952" s="136" t="s">
        <v>436</v>
      </c>
      <c r="DM952" s="136" t="s">
        <v>2109</v>
      </c>
      <c r="DN952" s="144">
        <v>1025</v>
      </c>
    </row>
    <row r="953" spans="1:118" x14ac:dyDescent="0.25">
      <c r="A953" s="81" t="s">
        <v>852</v>
      </c>
      <c r="B953" s="81" t="s">
        <v>853</v>
      </c>
      <c r="C953" s="81">
        <v>36</v>
      </c>
      <c r="D953" s="81" t="s">
        <v>436</v>
      </c>
      <c r="E953" s="81" t="s">
        <v>1235</v>
      </c>
      <c r="F953" s="81">
        <v>1091</v>
      </c>
      <c r="H953" s="81" t="s">
        <v>832</v>
      </c>
      <c r="I953" s="81" t="s">
        <v>833</v>
      </c>
      <c r="J953" s="81">
        <v>4</v>
      </c>
      <c r="K953" s="81" t="s">
        <v>436</v>
      </c>
      <c r="L953" s="81" t="s">
        <v>1189</v>
      </c>
      <c r="M953" s="81">
        <v>1262</v>
      </c>
      <c r="O953" s="81" t="s">
        <v>770</v>
      </c>
      <c r="P953" s="81" t="s">
        <v>771</v>
      </c>
      <c r="Q953" s="81">
        <v>4</v>
      </c>
      <c r="R953" s="81" t="s">
        <v>529</v>
      </c>
      <c r="S953" s="81" t="s">
        <v>1864</v>
      </c>
      <c r="T953" s="81">
        <v>1001</v>
      </c>
      <c r="V953" s="81" t="s">
        <v>792</v>
      </c>
      <c r="W953" s="81" t="s">
        <v>793</v>
      </c>
      <c r="X953" s="81">
        <v>8</v>
      </c>
      <c r="Y953" s="81" t="s">
        <v>436</v>
      </c>
      <c r="Z953" s="81" t="s">
        <v>1148</v>
      </c>
      <c r="AA953" s="81">
        <v>1091</v>
      </c>
      <c r="AC953" s="81" t="s">
        <v>830</v>
      </c>
      <c r="AD953" s="81" t="s">
        <v>831</v>
      </c>
      <c r="AE953" s="81">
        <v>2</v>
      </c>
      <c r="AF953" s="81" t="s">
        <v>529</v>
      </c>
      <c r="AG953" s="81" t="s">
        <v>713</v>
      </c>
      <c r="AH953" s="81">
        <v>1536</v>
      </c>
      <c r="AJ953" s="81" t="s">
        <v>830</v>
      </c>
      <c r="AK953" s="81" t="s">
        <v>831</v>
      </c>
      <c r="AL953" s="81">
        <v>4</v>
      </c>
      <c r="AM953" s="81" t="s">
        <v>436</v>
      </c>
      <c r="AN953" s="81" t="s">
        <v>559</v>
      </c>
      <c r="AO953" s="81">
        <v>1529</v>
      </c>
      <c r="AQ953" s="81" t="s">
        <v>860</v>
      </c>
      <c r="AR953" s="81" t="s">
        <v>861</v>
      </c>
      <c r="AS953" s="81">
        <v>4</v>
      </c>
      <c r="AT953" s="81" t="s">
        <v>437</v>
      </c>
      <c r="AU953" s="81" t="s">
        <v>1094</v>
      </c>
      <c r="AV953" s="81">
        <v>1097</v>
      </c>
      <c r="AX953" s="81" t="s">
        <v>847</v>
      </c>
      <c r="AY953" s="81" t="s">
        <v>848</v>
      </c>
      <c r="AZ953" s="81">
        <v>2</v>
      </c>
      <c r="BA953" s="81" t="s">
        <v>436</v>
      </c>
      <c r="BB953" s="81" t="s">
        <v>2070</v>
      </c>
      <c r="BC953" s="81">
        <v>1560</v>
      </c>
      <c r="BE953" s="81" t="s">
        <v>908</v>
      </c>
      <c r="BF953" s="81" t="s">
        <v>909</v>
      </c>
      <c r="BG953" s="81">
        <v>12</v>
      </c>
      <c r="BH953" s="81" t="s">
        <v>529</v>
      </c>
      <c r="BI953" s="81" t="s">
        <v>1213</v>
      </c>
      <c r="BJ953" s="81">
        <v>1472</v>
      </c>
      <c r="BL953" s="81" t="s">
        <v>1008</v>
      </c>
      <c r="BM953" s="81" t="s">
        <v>1009</v>
      </c>
      <c r="BN953" s="81">
        <v>3</v>
      </c>
      <c r="BO953" s="81" t="s">
        <v>529</v>
      </c>
      <c r="BP953" s="81" t="s">
        <v>1158</v>
      </c>
      <c r="BQ953" s="81">
        <v>1378</v>
      </c>
      <c r="BS953" s="81" t="s">
        <v>737</v>
      </c>
      <c r="BT953" s="81" t="s">
        <v>738</v>
      </c>
      <c r="BU953" s="81">
        <v>4</v>
      </c>
      <c r="BV953" s="81" t="s">
        <v>529</v>
      </c>
      <c r="BW953" s="81" t="s">
        <v>1178</v>
      </c>
      <c r="BX953" s="81">
        <v>1431</v>
      </c>
      <c r="BZ953" s="81" t="s">
        <v>2230</v>
      </c>
      <c r="CA953" s="81" t="s">
        <v>866</v>
      </c>
      <c r="CB953" s="81">
        <v>6</v>
      </c>
      <c r="CC953" s="81" t="s">
        <v>437</v>
      </c>
      <c r="CD953" s="81" t="s">
        <v>1187</v>
      </c>
      <c r="CE953" s="81">
        <v>1003</v>
      </c>
      <c r="CG953" s="81" t="s">
        <v>816</v>
      </c>
      <c r="CH953" s="81" t="s">
        <v>817</v>
      </c>
      <c r="CI953" s="81">
        <v>24</v>
      </c>
      <c r="CJ953" s="81" t="s">
        <v>437</v>
      </c>
      <c r="CK953" s="81" t="s">
        <v>1187</v>
      </c>
      <c r="CL953" s="81">
        <v>1003</v>
      </c>
      <c r="CN953" s="81" t="s">
        <v>770</v>
      </c>
      <c r="CO953" s="81" t="s">
        <v>771</v>
      </c>
      <c r="CP953" s="81">
        <v>12</v>
      </c>
      <c r="CQ953" s="81" t="s">
        <v>437</v>
      </c>
      <c r="CR953" s="81" t="s">
        <v>1187</v>
      </c>
      <c r="CS953" s="81">
        <v>1003</v>
      </c>
      <c r="CU953" s="136" t="s">
        <v>878</v>
      </c>
      <c r="CV953" s="136" t="s">
        <v>879</v>
      </c>
      <c r="CW953" s="137">
        <v>6</v>
      </c>
      <c r="CX953" s="136" t="s">
        <v>529</v>
      </c>
      <c r="CY953" s="136" t="s">
        <v>1100</v>
      </c>
      <c r="CZ953" s="138">
        <v>1027</v>
      </c>
      <c r="DB953" s="136" t="s">
        <v>772</v>
      </c>
      <c r="DC953" s="136" t="s">
        <v>773</v>
      </c>
      <c r="DD953" s="137">
        <v>2</v>
      </c>
      <c r="DE953" s="136" t="s">
        <v>436</v>
      </c>
      <c r="DF953" s="136" t="s">
        <v>1153</v>
      </c>
      <c r="DG953" s="144">
        <v>1402</v>
      </c>
      <c r="DI953" s="136" t="s">
        <v>729</v>
      </c>
      <c r="DJ953" s="136" t="s">
        <v>730</v>
      </c>
      <c r="DK953" s="137">
        <v>76</v>
      </c>
      <c r="DL953" s="136" t="s">
        <v>2152</v>
      </c>
      <c r="DM953" s="136" t="s">
        <v>2364</v>
      </c>
      <c r="DN953" s="144">
        <v>1593</v>
      </c>
    </row>
    <row r="954" spans="1:118" x14ac:dyDescent="0.25">
      <c r="A954" s="81" t="s">
        <v>992</v>
      </c>
      <c r="B954" s="81" t="s">
        <v>993</v>
      </c>
      <c r="C954" s="81">
        <v>12</v>
      </c>
      <c r="D954" s="81" t="s">
        <v>436</v>
      </c>
      <c r="E954" s="81" t="s">
        <v>1235</v>
      </c>
      <c r="F954" s="81">
        <v>1091</v>
      </c>
      <c r="H954" s="81" t="s">
        <v>737</v>
      </c>
      <c r="I954" s="81" t="s">
        <v>738</v>
      </c>
      <c r="J954" s="81">
        <v>4</v>
      </c>
      <c r="K954" s="81" t="s">
        <v>436</v>
      </c>
      <c r="L954" s="81" t="s">
        <v>1189</v>
      </c>
      <c r="M954" s="81">
        <v>1262</v>
      </c>
      <c r="O954" s="81" t="s">
        <v>733</v>
      </c>
      <c r="P954" s="81" t="s">
        <v>734</v>
      </c>
      <c r="Q954" s="81">
        <v>4</v>
      </c>
      <c r="R954" s="81" t="s">
        <v>529</v>
      </c>
      <c r="S954" s="81" t="s">
        <v>1864</v>
      </c>
      <c r="T954" s="81">
        <v>1001</v>
      </c>
      <c r="V954" s="81" t="s">
        <v>790</v>
      </c>
      <c r="W954" s="81" t="s">
        <v>791</v>
      </c>
      <c r="X954" s="81">
        <v>8</v>
      </c>
      <c r="Y954" s="81" t="s">
        <v>436</v>
      </c>
      <c r="Z954" s="81" t="s">
        <v>1148</v>
      </c>
      <c r="AA954" s="81">
        <v>1091</v>
      </c>
      <c r="AC954" s="81" t="s">
        <v>847</v>
      </c>
      <c r="AD954" s="81" t="s">
        <v>848</v>
      </c>
      <c r="AE954" s="81">
        <v>12</v>
      </c>
      <c r="AF954" s="81" t="s">
        <v>529</v>
      </c>
      <c r="AG954" s="81" t="s">
        <v>1093</v>
      </c>
      <c r="AH954" s="81">
        <v>1089</v>
      </c>
      <c r="AJ954" s="81" t="s">
        <v>849</v>
      </c>
      <c r="AK954" s="81" t="s">
        <v>850</v>
      </c>
      <c r="AL954" s="81">
        <v>4</v>
      </c>
      <c r="AM954" s="81" t="s">
        <v>436</v>
      </c>
      <c r="AN954" s="81" t="s">
        <v>559</v>
      </c>
      <c r="AO954" s="81">
        <v>1529</v>
      </c>
      <c r="AQ954" s="81" t="s">
        <v>830</v>
      </c>
      <c r="AR954" s="81" t="s">
        <v>831</v>
      </c>
      <c r="AS954" s="81">
        <v>8</v>
      </c>
      <c r="AT954" s="81" t="s">
        <v>437</v>
      </c>
      <c r="AU954" s="81" t="s">
        <v>1094</v>
      </c>
      <c r="AV954" s="81">
        <v>1097</v>
      </c>
      <c r="AX954" s="81" t="s">
        <v>847</v>
      </c>
      <c r="AY954" s="81" t="s">
        <v>848</v>
      </c>
      <c r="AZ954" s="81">
        <v>8</v>
      </c>
      <c r="BA954" s="81" t="s">
        <v>529</v>
      </c>
      <c r="BB954" s="81" t="s">
        <v>1118</v>
      </c>
      <c r="BC954" s="81">
        <v>1063</v>
      </c>
      <c r="BE954" s="81" t="s">
        <v>973</v>
      </c>
      <c r="BF954" s="81" t="s">
        <v>974</v>
      </c>
      <c r="BG954" s="81">
        <v>12</v>
      </c>
      <c r="BH954" s="81" t="s">
        <v>529</v>
      </c>
      <c r="BI954" s="81" t="s">
        <v>1199</v>
      </c>
      <c r="BJ954" s="81">
        <v>1001</v>
      </c>
      <c r="BL954" s="81" t="s">
        <v>838</v>
      </c>
      <c r="BM954" s="81" t="s">
        <v>839</v>
      </c>
      <c r="BN954" s="81">
        <v>1</v>
      </c>
      <c r="BO954" s="81" t="s">
        <v>436</v>
      </c>
      <c r="BP954" s="81" t="s">
        <v>1164</v>
      </c>
      <c r="BQ954" s="81">
        <v>1121</v>
      </c>
      <c r="BS954" s="81" t="s">
        <v>727</v>
      </c>
      <c r="BT954" s="81" t="s">
        <v>728</v>
      </c>
      <c r="BU954" s="81">
        <v>14</v>
      </c>
      <c r="BV954" s="81" t="s">
        <v>437</v>
      </c>
      <c r="BW954" s="81" t="s">
        <v>1094</v>
      </c>
      <c r="BX954" s="81">
        <v>1097</v>
      </c>
      <c r="BZ954" s="81" t="s">
        <v>2263</v>
      </c>
      <c r="CA954" s="81" t="s">
        <v>877</v>
      </c>
      <c r="CB954" s="81">
        <v>6</v>
      </c>
      <c r="CC954" s="81" t="s">
        <v>437</v>
      </c>
      <c r="CD954" s="81" t="s">
        <v>1187</v>
      </c>
      <c r="CE954" s="81">
        <v>1003</v>
      </c>
      <c r="CG954" s="81" t="s">
        <v>864</v>
      </c>
      <c r="CH954" s="81" t="s">
        <v>865</v>
      </c>
      <c r="CI954" s="81">
        <v>12</v>
      </c>
      <c r="CJ954" s="81" t="s">
        <v>437</v>
      </c>
      <c r="CK954" s="81" t="s">
        <v>1187</v>
      </c>
      <c r="CL954" s="81">
        <v>1003</v>
      </c>
      <c r="CN954" s="81" t="s">
        <v>729</v>
      </c>
      <c r="CO954" s="81" t="s">
        <v>730</v>
      </c>
      <c r="CP954" s="81">
        <v>4</v>
      </c>
      <c r="CQ954" s="81" t="s">
        <v>437</v>
      </c>
      <c r="CR954" s="81" t="s">
        <v>1094</v>
      </c>
      <c r="CS954" s="81">
        <v>1097</v>
      </c>
      <c r="CU954" s="136" t="s">
        <v>2264</v>
      </c>
      <c r="CV954" s="136" t="s">
        <v>896</v>
      </c>
      <c r="CW954" s="137">
        <v>36</v>
      </c>
      <c r="CX954" s="136" t="s">
        <v>529</v>
      </c>
      <c r="CY954" s="136" t="s">
        <v>1100</v>
      </c>
      <c r="CZ954" s="138">
        <v>1027</v>
      </c>
      <c r="DB954" s="136" t="s">
        <v>772</v>
      </c>
      <c r="DC954" s="136" t="s">
        <v>773</v>
      </c>
      <c r="DD954" s="137">
        <v>4</v>
      </c>
      <c r="DE954" s="136" t="s">
        <v>437</v>
      </c>
      <c r="DF954" s="136" t="s">
        <v>1191</v>
      </c>
      <c r="DG954" s="144">
        <v>1029</v>
      </c>
      <c r="DI954" s="136" t="s">
        <v>729</v>
      </c>
      <c r="DJ954" s="136" t="s">
        <v>730</v>
      </c>
      <c r="DK954" s="137">
        <v>24</v>
      </c>
      <c r="DL954" s="136" t="s">
        <v>1173</v>
      </c>
      <c r="DM954" s="136" t="s">
        <v>1174</v>
      </c>
      <c r="DN954" s="144">
        <v>0</v>
      </c>
    </row>
    <row r="955" spans="1:118" x14ac:dyDescent="0.25">
      <c r="A955" s="81" t="s">
        <v>924</v>
      </c>
      <c r="B955" s="81" t="s">
        <v>925</v>
      </c>
      <c r="C955" s="81">
        <v>12</v>
      </c>
      <c r="D955" s="81" t="s">
        <v>436</v>
      </c>
      <c r="E955" s="81" t="s">
        <v>1235</v>
      </c>
      <c r="F955" s="81">
        <v>1091</v>
      </c>
      <c r="H955" s="81" t="s">
        <v>765</v>
      </c>
      <c r="I955" s="81" t="s">
        <v>766</v>
      </c>
      <c r="J955" s="81">
        <v>2</v>
      </c>
      <c r="K955" s="81" t="s">
        <v>529</v>
      </c>
      <c r="L955" s="81" t="s">
        <v>1817</v>
      </c>
      <c r="M955" s="81">
        <v>1509</v>
      </c>
      <c r="O955" s="81" t="s">
        <v>830</v>
      </c>
      <c r="P955" s="81" t="s">
        <v>831</v>
      </c>
      <c r="Q955" s="81">
        <v>6</v>
      </c>
      <c r="R955" s="81" t="s">
        <v>529</v>
      </c>
      <c r="S955" s="81" t="s">
        <v>1864</v>
      </c>
      <c r="T955" s="81">
        <v>1001</v>
      </c>
      <c r="V955" s="81" t="s">
        <v>830</v>
      </c>
      <c r="W955" s="81" t="s">
        <v>831</v>
      </c>
      <c r="X955" s="81">
        <v>6</v>
      </c>
      <c r="Y955" s="81" t="s">
        <v>436</v>
      </c>
      <c r="Z955" s="81" t="s">
        <v>1148</v>
      </c>
      <c r="AA955" s="81">
        <v>1091</v>
      </c>
      <c r="AC955" s="81" t="s">
        <v>878</v>
      </c>
      <c r="AD955" s="81" t="s">
        <v>879</v>
      </c>
      <c r="AE955" s="81">
        <v>12</v>
      </c>
      <c r="AF955" s="81" t="s">
        <v>529</v>
      </c>
      <c r="AG955" s="81" t="s">
        <v>1093</v>
      </c>
      <c r="AH955" s="81">
        <v>1089</v>
      </c>
      <c r="AJ955" s="81" t="s">
        <v>733</v>
      </c>
      <c r="AK955" s="81" t="s">
        <v>734</v>
      </c>
      <c r="AL955" s="81">
        <v>20</v>
      </c>
      <c r="AM955" s="81" t="s">
        <v>436</v>
      </c>
      <c r="AN955" s="81" t="s">
        <v>559</v>
      </c>
      <c r="AO955" s="81">
        <v>1529</v>
      </c>
      <c r="AQ955" s="81" t="s">
        <v>733</v>
      </c>
      <c r="AR955" s="81" t="s">
        <v>734</v>
      </c>
      <c r="AS955" s="81">
        <v>8</v>
      </c>
      <c r="AT955" s="81" t="s">
        <v>437</v>
      </c>
      <c r="AU955" s="81" t="s">
        <v>1094</v>
      </c>
      <c r="AV955" s="81">
        <v>1097</v>
      </c>
      <c r="AX955" s="81" t="s">
        <v>847</v>
      </c>
      <c r="AY955" s="81" t="s">
        <v>848</v>
      </c>
      <c r="AZ955" s="81">
        <v>12</v>
      </c>
      <c r="BA955" s="81" t="s">
        <v>529</v>
      </c>
      <c r="BB955" s="81" t="s">
        <v>1712</v>
      </c>
      <c r="BC955" s="81">
        <v>1458</v>
      </c>
      <c r="BE955" s="81" t="s">
        <v>751</v>
      </c>
      <c r="BF955" s="81" t="s">
        <v>752</v>
      </c>
      <c r="BG955" s="81">
        <v>60</v>
      </c>
      <c r="BH955" s="81" t="s">
        <v>529</v>
      </c>
      <c r="BI955" s="81" t="s">
        <v>1199</v>
      </c>
      <c r="BJ955" s="81">
        <v>1001</v>
      </c>
      <c r="BL955" s="81" t="s">
        <v>757</v>
      </c>
      <c r="BM955" s="81" t="s">
        <v>758</v>
      </c>
      <c r="BN955" s="81">
        <v>12</v>
      </c>
      <c r="BO955" s="81" t="s">
        <v>529</v>
      </c>
      <c r="BP955" s="81" t="s">
        <v>2176</v>
      </c>
      <c r="BQ955" s="81">
        <v>1555</v>
      </c>
      <c r="BS955" s="81" t="s">
        <v>830</v>
      </c>
      <c r="BT955" s="81" t="s">
        <v>831</v>
      </c>
      <c r="BU955" s="81">
        <v>24</v>
      </c>
      <c r="BV955" s="81" t="s">
        <v>436</v>
      </c>
      <c r="BW955" s="81" t="s">
        <v>1834</v>
      </c>
      <c r="BX955" s="81">
        <v>1163</v>
      </c>
      <c r="BZ955" s="81" t="s">
        <v>867</v>
      </c>
      <c r="CA955" s="81" t="s">
        <v>868</v>
      </c>
      <c r="CB955" s="81">
        <v>4</v>
      </c>
      <c r="CC955" s="81" t="s">
        <v>437</v>
      </c>
      <c r="CD955" s="81" t="s">
        <v>1187</v>
      </c>
      <c r="CE955" s="81">
        <v>1003</v>
      </c>
      <c r="CG955" s="81" t="s">
        <v>832</v>
      </c>
      <c r="CH955" s="81" t="s">
        <v>833</v>
      </c>
      <c r="CI955" s="81">
        <v>4</v>
      </c>
      <c r="CJ955" s="81" t="s">
        <v>437</v>
      </c>
      <c r="CK955" s="81" t="s">
        <v>1187</v>
      </c>
      <c r="CL955" s="81">
        <v>1003</v>
      </c>
      <c r="CN955" s="81" t="s">
        <v>729</v>
      </c>
      <c r="CO955" s="81" t="s">
        <v>730</v>
      </c>
      <c r="CP955" s="81">
        <v>4</v>
      </c>
      <c r="CQ955" s="81" t="s">
        <v>529</v>
      </c>
      <c r="CR955" s="81" t="s">
        <v>1149</v>
      </c>
      <c r="CS955" s="81">
        <v>1172</v>
      </c>
      <c r="CU955" s="136" t="s">
        <v>745</v>
      </c>
      <c r="CV955" s="136" t="s">
        <v>746</v>
      </c>
      <c r="CW955" s="137">
        <v>24</v>
      </c>
      <c r="CX955" s="136" t="s">
        <v>529</v>
      </c>
      <c r="CY955" s="136" t="s">
        <v>1100</v>
      </c>
      <c r="CZ955" s="138">
        <v>1027</v>
      </c>
      <c r="DB955" s="136" t="s">
        <v>772</v>
      </c>
      <c r="DC955" s="136" t="s">
        <v>773</v>
      </c>
      <c r="DD955" s="137">
        <v>8</v>
      </c>
      <c r="DE955" s="136" t="s">
        <v>436</v>
      </c>
      <c r="DF955" s="136" t="s">
        <v>2198</v>
      </c>
      <c r="DG955" s="144">
        <v>1587</v>
      </c>
      <c r="DI955" s="136" t="s">
        <v>729</v>
      </c>
      <c r="DJ955" s="136" t="s">
        <v>730</v>
      </c>
      <c r="DK955" s="137">
        <v>4</v>
      </c>
      <c r="DL955" s="136" t="s">
        <v>436</v>
      </c>
      <c r="DM955" s="136" t="s">
        <v>2053</v>
      </c>
      <c r="DN955" s="144">
        <v>1553</v>
      </c>
    </row>
    <row r="956" spans="1:118" x14ac:dyDescent="0.25">
      <c r="A956" s="81" t="s">
        <v>895</v>
      </c>
      <c r="B956" s="81" t="s">
        <v>896</v>
      </c>
      <c r="C956" s="81">
        <v>12</v>
      </c>
      <c r="D956" s="81" t="s">
        <v>436</v>
      </c>
      <c r="E956" s="81" t="s">
        <v>1235</v>
      </c>
      <c r="F956" s="81">
        <v>1091</v>
      </c>
      <c r="H956" s="81" t="s">
        <v>887</v>
      </c>
      <c r="I956" s="81" t="s">
        <v>888</v>
      </c>
      <c r="J956" s="81">
        <v>2</v>
      </c>
      <c r="K956" s="81" t="s">
        <v>529</v>
      </c>
      <c r="L956" s="81" t="s">
        <v>1817</v>
      </c>
      <c r="M956" s="81">
        <v>1509</v>
      </c>
      <c r="O956" s="81" t="s">
        <v>832</v>
      </c>
      <c r="P956" s="81" t="s">
        <v>833</v>
      </c>
      <c r="Q956" s="81">
        <v>4</v>
      </c>
      <c r="R956" s="81" t="s">
        <v>529</v>
      </c>
      <c r="S956" s="81" t="s">
        <v>1864</v>
      </c>
      <c r="T956" s="81">
        <v>1001</v>
      </c>
      <c r="V956" s="81" t="s">
        <v>849</v>
      </c>
      <c r="W956" s="81" t="s">
        <v>850</v>
      </c>
      <c r="X956" s="81">
        <v>6</v>
      </c>
      <c r="Y956" s="81" t="s">
        <v>436</v>
      </c>
      <c r="Z956" s="81" t="s">
        <v>1148</v>
      </c>
      <c r="AA956" s="81">
        <v>1091</v>
      </c>
      <c r="AC956" s="81" t="s">
        <v>830</v>
      </c>
      <c r="AD956" s="81" t="s">
        <v>831</v>
      </c>
      <c r="AE956" s="81">
        <v>2</v>
      </c>
      <c r="AF956" s="81" t="s">
        <v>436</v>
      </c>
      <c r="AG956" s="81" t="s">
        <v>1723</v>
      </c>
      <c r="AH956" s="81">
        <v>1528</v>
      </c>
      <c r="AJ956" s="81" t="s">
        <v>772</v>
      </c>
      <c r="AK956" s="81" t="s">
        <v>773</v>
      </c>
      <c r="AL956" s="81">
        <v>6</v>
      </c>
      <c r="AM956" s="81" t="s">
        <v>436</v>
      </c>
      <c r="AN956" s="81" t="s">
        <v>1110</v>
      </c>
      <c r="AO956" s="81">
        <v>1253</v>
      </c>
      <c r="AQ956" s="81" t="s">
        <v>727</v>
      </c>
      <c r="AR956" s="81" t="s">
        <v>728</v>
      </c>
      <c r="AS956" s="81">
        <v>8</v>
      </c>
      <c r="AT956" s="81" t="s">
        <v>437</v>
      </c>
      <c r="AU956" s="81" t="s">
        <v>1094</v>
      </c>
      <c r="AV956" s="81">
        <v>1097</v>
      </c>
      <c r="AX956" s="81" t="s">
        <v>847</v>
      </c>
      <c r="AY956" s="81" t="s">
        <v>848</v>
      </c>
      <c r="AZ956" s="81">
        <v>6</v>
      </c>
      <c r="BA956" s="81" t="s">
        <v>529</v>
      </c>
      <c r="BB956" s="81" t="s">
        <v>1132</v>
      </c>
      <c r="BC956" s="81">
        <v>1081</v>
      </c>
      <c r="BE956" s="81" t="s">
        <v>804</v>
      </c>
      <c r="BF956" s="81" t="s">
        <v>805</v>
      </c>
      <c r="BG956" s="81">
        <v>24</v>
      </c>
      <c r="BH956" s="81" t="s">
        <v>529</v>
      </c>
      <c r="BI956" s="81" t="s">
        <v>1199</v>
      </c>
      <c r="BJ956" s="81">
        <v>1001</v>
      </c>
      <c r="BL956" s="81" t="s">
        <v>757</v>
      </c>
      <c r="BM956" s="81" t="s">
        <v>758</v>
      </c>
      <c r="BN956" s="81">
        <v>12</v>
      </c>
      <c r="BO956" s="81" t="s">
        <v>436</v>
      </c>
      <c r="BP956" s="81" t="s">
        <v>1164</v>
      </c>
      <c r="BQ956" s="81">
        <v>1121</v>
      </c>
      <c r="BS956" s="81" t="s">
        <v>727</v>
      </c>
      <c r="BT956" s="81" t="s">
        <v>728</v>
      </c>
      <c r="BU956" s="81">
        <v>20</v>
      </c>
      <c r="BV956" s="81" t="s">
        <v>436</v>
      </c>
      <c r="BW956" s="81" t="s">
        <v>1834</v>
      </c>
      <c r="BX956" s="81">
        <v>1163</v>
      </c>
      <c r="BZ956" s="81" t="s">
        <v>2269</v>
      </c>
      <c r="CA956" s="81" t="s">
        <v>767</v>
      </c>
      <c r="CB956" s="81">
        <v>4</v>
      </c>
      <c r="CC956" s="81" t="s">
        <v>437</v>
      </c>
      <c r="CD956" s="81" t="s">
        <v>1187</v>
      </c>
      <c r="CE956" s="81">
        <v>1003</v>
      </c>
      <c r="CG956" s="81" t="s">
        <v>743</v>
      </c>
      <c r="CH956" s="81" t="s">
        <v>744</v>
      </c>
      <c r="CI956" s="81">
        <v>12</v>
      </c>
      <c r="CJ956" s="81" t="s">
        <v>437</v>
      </c>
      <c r="CK956" s="81" t="s">
        <v>1187</v>
      </c>
      <c r="CL956" s="81">
        <v>1003</v>
      </c>
      <c r="CN956" s="81" t="s">
        <v>816</v>
      </c>
      <c r="CO956" s="81" t="s">
        <v>817</v>
      </c>
      <c r="CP956" s="81">
        <v>24</v>
      </c>
      <c r="CQ956" s="81" t="s">
        <v>437</v>
      </c>
      <c r="CR956" s="81" t="s">
        <v>1187</v>
      </c>
      <c r="CS956" s="81">
        <v>1003</v>
      </c>
      <c r="CU956" s="136" t="s">
        <v>747</v>
      </c>
      <c r="CV956" s="136" t="s">
        <v>748</v>
      </c>
      <c r="CW956" s="137">
        <v>24</v>
      </c>
      <c r="CX956" s="136" t="s">
        <v>529</v>
      </c>
      <c r="CY956" s="136" t="s">
        <v>1100</v>
      </c>
      <c r="CZ956" s="138">
        <v>1027</v>
      </c>
      <c r="DB956" s="136" t="s">
        <v>772</v>
      </c>
      <c r="DC956" s="136" t="s">
        <v>773</v>
      </c>
      <c r="DD956" s="137">
        <v>2</v>
      </c>
      <c r="DE956" s="136" t="s">
        <v>436</v>
      </c>
      <c r="DF956" s="136" t="s">
        <v>2409</v>
      </c>
      <c r="DG956" s="144">
        <v>1013</v>
      </c>
      <c r="DI956" s="136" t="s">
        <v>729</v>
      </c>
      <c r="DJ956" s="136" t="s">
        <v>730</v>
      </c>
      <c r="DK956" s="137">
        <v>20</v>
      </c>
      <c r="DL956" s="136" t="s">
        <v>529</v>
      </c>
      <c r="DM956" s="136" t="s">
        <v>1139</v>
      </c>
      <c r="DN956" s="144">
        <v>1027</v>
      </c>
    </row>
    <row r="957" spans="1:118" x14ac:dyDescent="0.25">
      <c r="A957" s="81" t="s">
        <v>782</v>
      </c>
      <c r="B957" s="81" t="s">
        <v>783</v>
      </c>
      <c r="C957" s="81">
        <v>12</v>
      </c>
      <c r="D957" s="81" t="s">
        <v>436</v>
      </c>
      <c r="E957" s="81" t="s">
        <v>1235</v>
      </c>
      <c r="F957" s="81">
        <v>1091</v>
      </c>
      <c r="H957" s="81" t="s">
        <v>906</v>
      </c>
      <c r="I957" s="81" t="s">
        <v>907</v>
      </c>
      <c r="J957" s="81">
        <v>2</v>
      </c>
      <c r="K957" s="81" t="s">
        <v>529</v>
      </c>
      <c r="L957" s="81" t="s">
        <v>1817</v>
      </c>
      <c r="M957" s="81">
        <v>1509</v>
      </c>
      <c r="O957" s="81" t="s">
        <v>729</v>
      </c>
      <c r="P957" s="81" t="s">
        <v>730</v>
      </c>
      <c r="Q957" s="81">
        <v>10</v>
      </c>
      <c r="R957" s="81" t="s">
        <v>529</v>
      </c>
      <c r="S957" s="81" t="s">
        <v>1864</v>
      </c>
      <c r="T957" s="81">
        <v>1001</v>
      </c>
      <c r="V957" s="81" t="s">
        <v>862</v>
      </c>
      <c r="W957" s="81" t="s">
        <v>863</v>
      </c>
      <c r="X957" s="81">
        <v>8</v>
      </c>
      <c r="Y957" s="81" t="s">
        <v>436</v>
      </c>
      <c r="Z957" s="81" t="s">
        <v>1148</v>
      </c>
      <c r="AA957" s="81">
        <v>1091</v>
      </c>
      <c r="AC957" s="81" t="s">
        <v>849</v>
      </c>
      <c r="AD957" s="81" t="s">
        <v>850</v>
      </c>
      <c r="AE957" s="81">
        <v>2</v>
      </c>
      <c r="AF957" s="81" t="s">
        <v>436</v>
      </c>
      <c r="AG957" s="81" t="s">
        <v>1723</v>
      </c>
      <c r="AH957" s="81">
        <v>1528</v>
      </c>
      <c r="AJ957" s="81" t="s">
        <v>737</v>
      </c>
      <c r="AK957" s="81" t="s">
        <v>738</v>
      </c>
      <c r="AL957" s="81">
        <v>4</v>
      </c>
      <c r="AM957" s="81" t="s">
        <v>436</v>
      </c>
      <c r="AN957" s="81" t="s">
        <v>1110</v>
      </c>
      <c r="AO957" s="81">
        <v>1253</v>
      </c>
      <c r="AQ957" s="81" t="s">
        <v>832</v>
      </c>
      <c r="AR957" s="81" t="s">
        <v>833</v>
      </c>
      <c r="AS957" s="81">
        <v>4</v>
      </c>
      <c r="AT957" s="81" t="s">
        <v>437</v>
      </c>
      <c r="AU957" s="81" t="s">
        <v>1094</v>
      </c>
      <c r="AV957" s="81">
        <v>1097</v>
      </c>
      <c r="AX957" s="81" t="s">
        <v>847</v>
      </c>
      <c r="AY957" s="81" t="s">
        <v>848</v>
      </c>
      <c r="AZ957" s="81">
        <v>12</v>
      </c>
      <c r="BA957" s="81" t="s">
        <v>436</v>
      </c>
      <c r="BB957" s="81" t="s">
        <v>1123</v>
      </c>
      <c r="BC957" s="81">
        <v>1392</v>
      </c>
      <c r="BE957" s="81" t="s">
        <v>782</v>
      </c>
      <c r="BF957" s="81" t="s">
        <v>783</v>
      </c>
      <c r="BG957" s="81">
        <v>24</v>
      </c>
      <c r="BH957" s="81" t="s">
        <v>529</v>
      </c>
      <c r="BI957" s="81" t="s">
        <v>1199</v>
      </c>
      <c r="BJ957" s="81">
        <v>1001</v>
      </c>
      <c r="BL957" s="81" t="s">
        <v>757</v>
      </c>
      <c r="BM957" s="81" t="s">
        <v>758</v>
      </c>
      <c r="BN957" s="81">
        <v>12</v>
      </c>
      <c r="BO957" s="81" t="s">
        <v>529</v>
      </c>
      <c r="BP957" s="81" t="s">
        <v>1700</v>
      </c>
      <c r="BQ957" s="81">
        <v>1181</v>
      </c>
      <c r="BS957" s="81" t="s">
        <v>847</v>
      </c>
      <c r="BT957" s="81" t="s">
        <v>848</v>
      </c>
      <c r="BU957" s="81">
        <v>6</v>
      </c>
      <c r="BV957" s="81" t="s">
        <v>529</v>
      </c>
      <c r="BW957" s="81" t="s">
        <v>1732</v>
      </c>
      <c r="BX957" s="81">
        <v>1086</v>
      </c>
      <c r="BZ957" s="81" t="s">
        <v>873</v>
      </c>
      <c r="CA957" s="81" t="s">
        <v>874</v>
      </c>
      <c r="CB957" s="81">
        <v>4</v>
      </c>
      <c r="CC957" s="81" t="s">
        <v>437</v>
      </c>
      <c r="CD957" s="81" t="s">
        <v>1187</v>
      </c>
      <c r="CE957" s="81">
        <v>1003</v>
      </c>
      <c r="CG957" s="81" t="s">
        <v>745</v>
      </c>
      <c r="CH957" s="81" t="s">
        <v>746</v>
      </c>
      <c r="CI957" s="81">
        <v>24</v>
      </c>
      <c r="CJ957" s="81" t="s">
        <v>437</v>
      </c>
      <c r="CK957" s="81" t="s">
        <v>1187</v>
      </c>
      <c r="CL957" s="81">
        <v>1003</v>
      </c>
      <c r="CN957" s="81" t="s">
        <v>772</v>
      </c>
      <c r="CO957" s="81" t="s">
        <v>773</v>
      </c>
      <c r="CP957" s="81">
        <v>12</v>
      </c>
      <c r="CQ957" s="81" t="s">
        <v>437</v>
      </c>
      <c r="CR957" s="81" t="s">
        <v>1187</v>
      </c>
      <c r="CS957" s="81">
        <v>1003</v>
      </c>
      <c r="CU957" s="136" t="s">
        <v>962</v>
      </c>
      <c r="CV957" s="136" t="s">
        <v>2206</v>
      </c>
      <c r="CW957" s="137">
        <v>12</v>
      </c>
      <c r="CX957" s="136" t="s">
        <v>436</v>
      </c>
      <c r="CY957" s="136" t="s">
        <v>1144</v>
      </c>
      <c r="CZ957" s="138">
        <v>1442</v>
      </c>
      <c r="DB957" s="136" t="s">
        <v>772</v>
      </c>
      <c r="DC957" s="136" t="s">
        <v>773</v>
      </c>
      <c r="DD957" s="137">
        <v>4</v>
      </c>
      <c r="DE957" s="136" t="s">
        <v>436</v>
      </c>
      <c r="DF957" s="136" t="s">
        <v>1828</v>
      </c>
      <c r="DG957" s="144">
        <v>1413</v>
      </c>
      <c r="DI957" s="136" t="s">
        <v>729</v>
      </c>
      <c r="DJ957" s="136" t="s">
        <v>730</v>
      </c>
      <c r="DK957" s="137">
        <v>4</v>
      </c>
      <c r="DL957" s="136" t="s">
        <v>436</v>
      </c>
      <c r="DM957" s="136" t="s">
        <v>1872</v>
      </c>
      <c r="DN957" s="144">
        <v>1133</v>
      </c>
    </row>
    <row r="958" spans="1:118" x14ac:dyDescent="0.25">
      <c r="A958" s="81" t="s">
        <v>745</v>
      </c>
      <c r="B958" s="81" t="s">
        <v>746</v>
      </c>
      <c r="C958" s="81">
        <v>24</v>
      </c>
      <c r="D958" s="81" t="s">
        <v>436</v>
      </c>
      <c r="E958" s="81" t="s">
        <v>1235</v>
      </c>
      <c r="F958" s="81">
        <v>1091</v>
      </c>
      <c r="H958" s="81" t="s">
        <v>808</v>
      </c>
      <c r="I958" s="81" t="s">
        <v>809</v>
      </c>
      <c r="J958" s="81">
        <v>12</v>
      </c>
      <c r="K958" s="81" t="s">
        <v>437</v>
      </c>
      <c r="L958" s="81" t="s">
        <v>1234</v>
      </c>
      <c r="M958" s="81">
        <v>1043</v>
      </c>
      <c r="O958" s="81" t="s">
        <v>895</v>
      </c>
      <c r="P958" s="81" t="s">
        <v>896</v>
      </c>
      <c r="Q958" s="81">
        <v>12</v>
      </c>
      <c r="R958" s="81" t="s">
        <v>436</v>
      </c>
      <c r="S958" s="81" t="s">
        <v>1865</v>
      </c>
      <c r="T958" s="81">
        <v>1490</v>
      </c>
      <c r="V958" s="81" t="s">
        <v>733</v>
      </c>
      <c r="W958" s="81" t="s">
        <v>734</v>
      </c>
      <c r="X958" s="81">
        <v>12</v>
      </c>
      <c r="Y958" s="81" t="s">
        <v>436</v>
      </c>
      <c r="Z958" s="81" t="s">
        <v>1148</v>
      </c>
      <c r="AA958" s="81">
        <v>1091</v>
      </c>
      <c r="AC958" s="81" t="s">
        <v>897</v>
      </c>
      <c r="AD958" s="81" t="s">
        <v>898</v>
      </c>
      <c r="AE958" s="81">
        <v>2</v>
      </c>
      <c r="AF958" s="81" t="s">
        <v>436</v>
      </c>
      <c r="AG958" s="81" t="s">
        <v>1105</v>
      </c>
      <c r="AH958" s="81">
        <v>1186</v>
      </c>
      <c r="AJ958" s="81" t="s">
        <v>745</v>
      </c>
      <c r="AK958" s="81" t="s">
        <v>746</v>
      </c>
      <c r="AL958" s="81">
        <v>12</v>
      </c>
      <c r="AM958" s="81" t="s">
        <v>436</v>
      </c>
      <c r="AN958" s="81" t="s">
        <v>1110</v>
      </c>
      <c r="AO958" s="81">
        <v>1253</v>
      </c>
      <c r="AQ958" s="81" t="s">
        <v>729</v>
      </c>
      <c r="AR958" s="81" t="s">
        <v>730</v>
      </c>
      <c r="AS958" s="81">
        <v>16</v>
      </c>
      <c r="AT958" s="81" t="s">
        <v>437</v>
      </c>
      <c r="AU958" s="81" t="s">
        <v>1094</v>
      </c>
      <c r="AV958" s="81">
        <v>1097</v>
      </c>
      <c r="AX958" s="81" t="s">
        <v>847</v>
      </c>
      <c r="AY958" s="81" t="s">
        <v>848</v>
      </c>
      <c r="AZ958" s="81">
        <v>36</v>
      </c>
      <c r="BA958" s="81" t="s">
        <v>436</v>
      </c>
      <c r="BB958" s="81" t="s">
        <v>2109</v>
      </c>
      <c r="BC958" s="81">
        <v>1025</v>
      </c>
      <c r="BE958" s="81" t="s">
        <v>747</v>
      </c>
      <c r="BF958" s="81" t="s">
        <v>748</v>
      </c>
      <c r="BG958" s="81">
        <v>12</v>
      </c>
      <c r="BH958" s="81" t="s">
        <v>529</v>
      </c>
      <c r="BI958" s="81" t="s">
        <v>1199</v>
      </c>
      <c r="BJ958" s="81">
        <v>1001</v>
      </c>
      <c r="BL958" s="81" t="s">
        <v>2323</v>
      </c>
      <c r="BM958" s="81" t="s">
        <v>851</v>
      </c>
      <c r="BN958" s="81">
        <v>2</v>
      </c>
      <c r="BO958" s="81" t="s">
        <v>436</v>
      </c>
      <c r="BP958" s="81" t="s">
        <v>2053</v>
      </c>
      <c r="BQ958" s="81">
        <v>1553</v>
      </c>
      <c r="BS958" s="81" t="s">
        <v>852</v>
      </c>
      <c r="BT958" s="81" t="s">
        <v>853</v>
      </c>
      <c r="BU958" s="81">
        <v>24</v>
      </c>
      <c r="BV958" s="81" t="s">
        <v>529</v>
      </c>
      <c r="BW958" s="81" t="s">
        <v>1732</v>
      </c>
      <c r="BX958" s="81">
        <v>1086</v>
      </c>
      <c r="BZ958" s="81" t="s">
        <v>906</v>
      </c>
      <c r="CA958" s="81" t="s">
        <v>907</v>
      </c>
      <c r="CB958" s="81">
        <v>4</v>
      </c>
      <c r="CC958" s="81" t="s">
        <v>437</v>
      </c>
      <c r="CD958" s="81" t="s">
        <v>1187</v>
      </c>
      <c r="CE958" s="81">
        <v>1003</v>
      </c>
      <c r="CG958" s="81" t="s">
        <v>1008</v>
      </c>
      <c r="CH958" s="81" t="s">
        <v>1009</v>
      </c>
      <c r="CI958" s="81">
        <v>1</v>
      </c>
      <c r="CJ958" s="81" t="s">
        <v>436</v>
      </c>
      <c r="CK958" s="81" t="s">
        <v>2059</v>
      </c>
      <c r="CL958" s="81">
        <v>1551</v>
      </c>
      <c r="CN958" s="81" t="s">
        <v>948</v>
      </c>
      <c r="CO958" s="81" t="s">
        <v>949</v>
      </c>
      <c r="CP958" s="81">
        <v>12</v>
      </c>
      <c r="CQ958" s="81" t="s">
        <v>437</v>
      </c>
      <c r="CR958" s="81" t="s">
        <v>1187</v>
      </c>
      <c r="CS958" s="81">
        <v>1003</v>
      </c>
      <c r="CU958" s="136" t="s">
        <v>2262</v>
      </c>
      <c r="CV958" s="136" t="s">
        <v>870</v>
      </c>
      <c r="CW958" s="137">
        <v>12</v>
      </c>
      <c r="CX958" s="136" t="s">
        <v>436</v>
      </c>
      <c r="CY958" s="136" t="s">
        <v>1144</v>
      </c>
      <c r="CZ958" s="138">
        <v>1442</v>
      </c>
      <c r="DB958" s="136" t="s">
        <v>772</v>
      </c>
      <c r="DC958" s="136" t="s">
        <v>773</v>
      </c>
      <c r="DD958" s="137">
        <v>12</v>
      </c>
      <c r="DE958" s="136" t="s">
        <v>437</v>
      </c>
      <c r="DF958" s="136" t="s">
        <v>1181</v>
      </c>
      <c r="DG958" s="144">
        <v>1044</v>
      </c>
      <c r="DI958" s="136" t="s">
        <v>729</v>
      </c>
      <c r="DJ958" s="136" t="s">
        <v>730</v>
      </c>
      <c r="DK958" s="137">
        <v>2</v>
      </c>
      <c r="DL958" s="136" t="s">
        <v>436</v>
      </c>
      <c r="DM958" s="136" t="s">
        <v>2173</v>
      </c>
      <c r="DN958" s="144">
        <v>1240</v>
      </c>
    </row>
    <row r="959" spans="1:118" x14ac:dyDescent="0.25">
      <c r="A959" s="81" t="s">
        <v>747</v>
      </c>
      <c r="B959" s="81" t="s">
        <v>748</v>
      </c>
      <c r="C959" s="81">
        <v>12</v>
      </c>
      <c r="D959" s="81" t="s">
        <v>436</v>
      </c>
      <c r="E959" s="81" t="s">
        <v>1235</v>
      </c>
      <c r="F959" s="81">
        <v>1091</v>
      </c>
      <c r="H959" s="81" t="s">
        <v>1041</v>
      </c>
      <c r="I959" s="81" t="s">
        <v>1042</v>
      </c>
      <c r="J959" s="81">
        <v>12</v>
      </c>
      <c r="K959" s="81" t="s">
        <v>437</v>
      </c>
      <c r="L959" s="81" t="s">
        <v>1234</v>
      </c>
      <c r="M959" s="81">
        <v>1043</v>
      </c>
      <c r="O959" s="81" t="s">
        <v>745</v>
      </c>
      <c r="P959" s="81" t="s">
        <v>746</v>
      </c>
      <c r="Q959" s="81">
        <v>12</v>
      </c>
      <c r="R959" s="81" t="s">
        <v>436</v>
      </c>
      <c r="S959" s="81" t="s">
        <v>1865</v>
      </c>
      <c r="T959" s="81">
        <v>1490</v>
      </c>
      <c r="V959" s="81" t="s">
        <v>727</v>
      </c>
      <c r="W959" s="81" t="s">
        <v>728</v>
      </c>
      <c r="X959" s="81">
        <v>8</v>
      </c>
      <c r="Y959" s="81" t="s">
        <v>436</v>
      </c>
      <c r="Z959" s="81" t="s">
        <v>1148</v>
      </c>
      <c r="AA959" s="81">
        <v>1091</v>
      </c>
      <c r="AC959" s="81" t="s">
        <v>733</v>
      </c>
      <c r="AD959" s="81" t="s">
        <v>734</v>
      </c>
      <c r="AE959" s="81">
        <v>2</v>
      </c>
      <c r="AF959" s="81" t="s">
        <v>436</v>
      </c>
      <c r="AG959" s="81" t="s">
        <v>1723</v>
      </c>
      <c r="AH959" s="81">
        <v>1528</v>
      </c>
      <c r="AJ959" s="81" t="s">
        <v>854</v>
      </c>
      <c r="AK959" s="81" t="s">
        <v>855</v>
      </c>
      <c r="AL959" s="81">
        <v>4</v>
      </c>
      <c r="AM959" s="81" t="s">
        <v>436</v>
      </c>
      <c r="AN959" s="81" t="s">
        <v>1110</v>
      </c>
      <c r="AO959" s="81">
        <v>1253</v>
      </c>
      <c r="AQ959" s="81" t="s">
        <v>729</v>
      </c>
      <c r="AR959" s="81" t="s">
        <v>730</v>
      </c>
      <c r="AS959" s="81">
        <v>6</v>
      </c>
      <c r="AT959" s="81" t="s">
        <v>529</v>
      </c>
      <c r="AU959" s="81" t="s">
        <v>1169</v>
      </c>
      <c r="AV959" s="81">
        <v>1440</v>
      </c>
      <c r="AX959" s="81" t="s">
        <v>847</v>
      </c>
      <c r="AY959" s="81" t="s">
        <v>848</v>
      </c>
      <c r="AZ959" s="81">
        <v>12</v>
      </c>
      <c r="BA959" s="81" t="s">
        <v>529</v>
      </c>
      <c r="BB959" s="81" t="s">
        <v>1170</v>
      </c>
      <c r="BC959" s="81">
        <v>1069</v>
      </c>
      <c r="BE959" s="81" t="s">
        <v>999</v>
      </c>
      <c r="BF959" s="81" t="s">
        <v>1000</v>
      </c>
      <c r="BG959" s="81">
        <v>12</v>
      </c>
      <c r="BH959" s="81" t="s">
        <v>529</v>
      </c>
      <c r="BI959" s="81" t="s">
        <v>1199</v>
      </c>
      <c r="BJ959" s="81">
        <v>1001</v>
      </c>
      <c r="BL959" s="81" t="s">
        <v>860</v>
      </c>
      <c r="BM959" s="81" t="s">
        <v>861</v>
      </c>
      <c r="BN959" s="81">
        <v>2</v>
      </c>
      <c r="BO959" s="81" t="s">
        <v>529</v>
      </c>
      <c r="BP959" s="81" t="s">
        <v>2176</v>
      </c>
      <c r="BQ959" s="81">
        <v>1555</v>
      </c>
      <c r="BS959" s="81" t="s">
        <v>895</v>
      </c>
      <c r="BT959" s="81" t="s">
        <v>896</v>
      </c>
      <c r="BU959" s="81">
        <v>12</v>
      </c>
      <c r="BV959" s="81" t="s">
        <v>529</v>
      </c>
      <c r="BW959" s="81" t="s">
        <v>1732</v>
      </c>
      <c r="BX959" s="81">
        <v>1086</v>
      </c>
      <c r="BZ959" s="81" t="s">
        <v>772</v>
      </c>
      <c r="CA959" s="81" t="s">
        <v>773</v>
      </c>
      <c r="CB959" s="81">
        <v>6</v>
      </c>
      <c r="CC959" s="81" t="s">
        <v>437</v>
      </c>
      <c r="CD959" s="81" t="s">
        <v>1187</v>
      </c>
      <c r="CE959" s="81">
        <v>1003</v>
      </c>
      <c r="CG959" s="81" t="s">
        <v>765</v>
      </c>
      <c r="CH959" s="81" t="s">
        <v>766</v>
      </c>
      <c r="CI959" s="81">
        <v>6</v>
      </c>
      <c r="CJ959" s="81" t="s">
        <v>436</v>
      </c>
      <c r="CK959" s="81" t="s">
        <v>2120</v>
      </c>
      <c r="CL959" s="81">
        <v>1566</v>
      </c>
      <c r="CN959" s="81" t="s">
        <v>772</v>
      </c>
      <c r="CO959" s="81" t="s">
        <v>773</v>
      </c>
      <c r="CP959" s="81">
        <v>12</v>
      </c>
      <c r="CQ959" s="81" t="s">
        <v>529</v>
      </c>
      <c r="CR959" s="81" t="s">
        <v>1149</v>
      </c>
      <c r="CS959" s="81">
        <v>1172</v>
      </c>
      <c r="CU959" s="136" t="s">
        <v>2226</v>
      </c>
      <c r="CV959" s="136" t="s">
        <v>947</v>
      </c>
      <c r="CW959" s="137">
        <v>12</v>
      </c>
      <c r="CX959" s="136" t="s">
        <v>436</v>
      </c>
      <c r="CY959" s="136" t="s">
        <v>1144</v>
      </c>
      <c r="CZ959" s="138">
        <v>1442</v>
      </c>
      <c r="DB959" s="136" t="s">
        <v>772</v>
      </c>
      <c r="DC959" s="136" t="s">
        <v>773</v>
      </c>
      <c r="DD959" s="137">
        <v>6</v>
      </c>
      <c r="DE959" s="136" t="s">
        <v>529</v>
      </c>
      <c r="DF959" s="136" t="s">
        <v>1214</v>
      </c>
      <c r="DG959" s="144">
        <v>1209</v>
      </c>
      <c r="DI959" s="136" t="s">
        <v>729</v>
      </c>
      <c r="DJ959" s="136" t="s">
        <v>730</v>
      </c>
      <c r="DK959" s="137">
        <v>2</v>
      </c>
      <c r="DL959" s="136" t="s">
        <v>436</v>
      </c>
      <c r="DM959" s="136" t="s">
        <v>1156</v>
      </c>
      <c r="DN959" s="144">
        <v>1070</v>
      </c>
    </row>
    <row r="960" spans="1:118" x14ac:dyDescent="0.25">
      <c r="A960" s="81" t="s">
        <v>1060</v>
      </c>
      <c r="B960" s="81" t="s">
        <v>787</v>
      </c>
      <c r="C960" s="81">
        <v>12</v>
      </c>
      <c r="D960" s="81" t="s">
        <v>436</v>
      </c>
      <c r="E960" s="81" t="s">
        <v>1235</v>
      </c>
      <c r="F960" s="81">
        <v>1091</v>
      </c>
      <c r="H960" s="81" t="s">
        <v>1060</v>
      </c>
      <c r="I960" s="81" t="s">
        <v>787</v>
      </c>
      <c r="J960" s="81">
        <v>12</v>
      </c>
      <c r="K960" s="81" t="s">
        <v>437</v>
      </c>
      <c r="L960" s="81" t="s">
        <v>1234</v>
      </c>
      <c r="M960" s="81">
        <v>1043</v>
      </c>
      <c r="O960" s="81" t="s">
        <v>772</v>
      </c>
      <c r="P960" s="81" t="s">
        <v>773</v>
      </c>
      <c r="Q960" s="81">
        <v>4</v>
      </c>
      <c r="R960" s="81" t="s">
        <v>436</v>
      </c>
      <c r="S960" s="81" t="s">
        <v>1865</v>
      </c>
      <c r="T960" s="81">
        <v>1490</v>
      </c>
      <c r="V960" s="81" t="s">
        <v>737</v>
      </c>
      <c r="W960" s="81" t="s">
        <v>738</v>
      </c>
      <c r="X960" s="81">
        <v>4</v>
      </c>
      <c r="Y960" s="81" t="s">
        <v>436</v>
      </c>
      <c r="Z960" s="81" t="s">
        <v>1148</v>
      </c>
      <c r="AA960" s="81">
        <v>1091</v>
      </c>
      <c r="AC960" s="81" t="s">
        <v>792</v>
      </c>
      <c r="AD960" s="81" t="s">
        <v>793</v>
      </c>
      <c r="AE960" s="81">
        <v>4</v>
      </c>
      <c r="AF960" s="81" t="s">
        <v>529</v>
      </c>
      <c r="AG960" s="81" t="s">
        <v>1185</v>
      </c>
      <c r="AH960" s="81">
        <v>1101</v>
      </c>
      <c r="AJ960" s="81" t="s">
        <v>856</v>
      </c>
      <c r="AK960" s="81" t="s">
        <v>857</v>
      </c>
      <c r="AL960" s="81">
        <v>4</v>
      </c>
      <c r="AM960" s="81" t="s">
        <v>436</v>
      </c>
      <c r="AN960" s="81" t="s">
        <v>1110</v>
      </c>
      <c r="AO960" s="81">
        <v>1253</v>
      </c>
      <c r="AQ960" s="81" t="s">
        <v>895</v>
      </c>
      <c r="AR960" s="81" t="s">
        <v>896</v>
      </c>
      <c r="AS960" s="81">
        <v>12</v>
      </c>
      <c r="AT960" s="81" t="s">
        <v>529</v>
      </c>
      <c r="AU960" s="81" t="s">
        <v>1169</v>
      </c>
      <c r="AV960" s="81">
        <v>1440</v>
      </c>
      <c r="AX960" s="81" t="s">
        <v>847</v>
      </c>
      <c r="AY960" s="81" t="s">
        <v>848</v>
      </c>
      <c r="AZ960" s="81">
        <v>6</v>
      </c>
      <c r="BA960" s="81" t="s">
        <v>436</v>
      </c>
      <c r="BB960" s="81" t="s">
        <v>2069</v>
      </c>
      <c r="BC960" s="81">
        <v>1559</v>
      </c>
      <c r="BE960" s="81" t="s">
        <v>1087</v>
      </c>
      <c r="BF960" s="81" t="s">
        <v>1088</v>
      </c>
      <c r="BG960" s="81">
        <v>1</v>
      </c>
      <c r="BH960" s="81" t="s">
        <v>436</v>
      </c>
      <c r="BI960" s="81" t="s">
        <v>2122</v>
      </c>
      <c r="BJ960" s="81">
        <v>1568</v>
      </c>
      <c r="BL960" s="81" t="s">
        <v>862</v>
      </c>
      <c r="BM960" s="81" t="s">
        <v>863</v>
      </c>
      <c r="BN960" s="81">
        <v>2</v>
      </c>
      <c r="BO960" s="81" t="s">
        <v>529</v>
      </c>
      <c r="BP960" s="81" t="s">
        <v>2176</v>
      </c>
      <c r="BQ960" s="81">
        <v>1555</v>
      </c>
      <c r="BS960" s="81" t="s">
        <v>869</v>
      </c>
      <c r="BT960" s="81" t="s">
        <v>870</v>
      </c>
      <c r="BU960" s="81">
        <v>12</v>
      </c>
      <c r="BV960" s="81" t="s">
        <v>436</v>
      </c>
      <c r="BW960" s="81" t="s">
        <v>2106</v>
      </c>
      <c r="BX960" s="81">
        <v>1391</v>
      </c>
      <c r="BZ960" s="81" t="s">
        <v>948</v>
      </c>
      <c r="CA960" s="81" t="s">
        <v>949</v>
      </c>
      <c r="CB960" s="81">
        <v>6</v>
      </c>
      <c r="CC960" s="81" t="s">
        <v>437</v>
      </c>
      <c r="CD960" s="81" t="s">
        <v>1187</v>
      </c>
      <c r="CE960" s="81">
        <v>1003</v>
      </c>
      <c r="CG960" s="81" t="s">
        <v>729</v>
      </c>
      <c r="CH960" s="81" t="s">
        <v>730</v>
      </c>
      <c r="CI960" s="81">
        <v>4</v>
      </c>
      <c r="CJ960" s="81" t="s">
        <v>436</v>
      </c>
      <c r="CK960" s="81" t="s">
        <v>2120</v>
      </c>
      <c r="CL960" s="81">
        <v>1566</v>
      </c>
      <c r="CN960" s="81" t="s">
        <v>772</v>
      </c>
      <c r="CO960" s="81" t="s">
        <v>773</v>
      </c>
      <c r="CP960" s="81">
        <v>12</v>
      </c>
      <c r="CQ960" s="81" t="s">
        <v>436</v>
      </c>
      <c r="CR960" s="81" t="s">
        <v>1138</v>
      </c>
      <c r="CS960" s="81">
        <v>1060</v>
      </c>
      <c r="CU960" s="136" t="s">
        <v>2228</v>
      </c>
      <c r="CV960" s="136" t="s">
        <v>925</v>
      </c>
      <c r="CW960" s="137">
        <v>12</v>
      </c>
      <c r="CX960" s="136" t="s">
        <v>436</v>
      </c>
      <c r="CY960" s="136" t="s">
        <v>1144</v>
      </c>
      <c r="CZ960" s="138">
        <v>1442</v>
      </c>
      <c r="DB960" s="136" t="s">
        <v>772</v>
      </c>
      <c r="DC960" s="136" t="s">
        <v>773</v>
      </c>
      <c r="DD960" s="137">
        <v>12</v>
      </c>
      <c r="DE960" s="136" t="s">
        <v>529</v>
      </c>
      <c r="DF960" s="136" t="s">
        <v>1139</v>
      </c>
      <c r="DG960" s="144">
        <v>1027</v>
      </c>
      <c r="DI960" s="136" t="s">
        <v>729</v>
      </c>
      <c r="DJ960" s="136" t="s">
        <v>730</v>
      </c>
      <c r="DK960" s="137">
        <v>4</v>
      </c>
      <c r="DL960" s="136" t="s">
        <v>529</v>
      </c>
      <c r="DM960" s="136" t="s">
        <v>1871</v>
      </c>
      <c r="DN960" s="144">
        <v>1001</v>
      </c>
    </row>
    <row r="961" spans="1:118" x14ac:dyDescent="0.25">
      <c r="A961" s="81" t="s">
        <v>790</v>
      </c>
      <c r="B961" s="81" t="s">
        <v>791</v>
      </c>
      <c r="C961" s="81">
        <v>2</v>
      </c>
      <c r="D961" s="81" t="s">
        <v>436</v>
      </c>
      <c r="E961" s="81" t="s">
        <v>1235</v>
      </c>
      <c r="F961" s="81">
        <v>1091</v>
      </c>
      <c r="H961" s="81" t="s">
        <v>745</v>
      </c>
      <c r="I961" s="81" t="s">
        <v>746</v>
      </c>
      <c r="J961" s="81">
        <v>12</v>
      </c>
      <c r="K961" s="81" t="s">
        <v>437</v>
      </c>
      <c r="L961" s="81" t="s">
        <v>1234</v>
      </c>
      <c r="M961" s="81">
        <v>1043</v>
      </c>
      <c r="O961" s="81" t="s">
        <v>906</v>
      </c>
      <c r="P961" s="81" t="s">
        <v>907</v>
      </c>
      <c r="Q961" s="81">
        <v>4</v>
      </c>
      <c r="R961" s="81" t="s">
        <v>436</v>
      </c>
      <c r="S961" s="81" t="s">
        <v>1865</v>
      </c>
      <c r="T961" s="81">
        <v>1490</v>
      </c>
      <c r="V961" s="81" t="s">
        <v>828</v>
      </c>
      <c r="W961" s="81" t="s">
        <v>829</v>
      </c>
      <c r="X961" s="81">
        <v>8</v>
      </c>
      <c r="Y961" s="81" t="s">
        <v>436</v>
      </c>
      <c r="Z961" s="81" t="s">
        <v>1148</v>
      </c>
      <c r="AA961" s="81">
        <v>1091</v>
      </c>
      <c r="AC961" s="81" t="s">
        <v>867</v>
      </c>
      <c r="AD961" s="81" t="s">
        <v>868</v>
      </c>
      <c r="AE961" s="81">
        <v>2</v>
      </c>
      <c r="AF961" s="81" t="s">
        <v>529</v>
      </c>
      <c r="AG961" s="81" t="s">
        <v>560</v>
      </c>
      <c r="AH961" s="81">
        <v>1530</v>
      </c>
      <c r="AJ961" s="81" t="s">
        <v>836</v>
      </c>
      <c r="AK961" s="81" t="s">
        <v>837</v>
      </c>
      <c r="AL961" s="81">
        <v>4</v>
      </c>
      <c r="AM961" s="81" t="s">
        <v>436</v>
      </c>
      <c r="AN961" s="81" t="s">
        <v>1110</v>
      </c>
      <c r="AO961" s="81">
        <v>1253</v>
      </c>
      <c r="AQ961" s="81" t="s">
        <v>864</v>
      </c>
      <c r="AR961" s="81" t="s">
        <v>865</v>
      </c>
      <c r="AS961" s="81">
        <v>4</v>
      </c>
      <c r="AT961" s="81" t="s">
        <v>529</v>
      </c>
      <c r="AU961" s="81" t="s">
        <v>1172</v>
      </c>
      <c r="AV961" s="81">
        <v>1472</v>
      </c>
      <c r="AX961" s="81" t="s">
        <v>847</v>
      </c>
      <c r="AY961" s="81" t="s">
        <v>848</v>
      </c>
      <c r="AZ961" s="81">
        <v>12</v>
      </c>
      <c r="BA961" s="81" t="s">
        <v>436</v>
      </c>
      <c r="BB961" s="81" t="s">
        <v>2053</v>
      </c>
      <c r="BC961" s="81">
        <v>1553</v>
      </c>
      <c r="BE961" s="81" t="s">
        <v>2143</v>
      </c>
      <c r="BF961" s="81" t="s">
        <v>1508</v>
      </c>
      <c r="BG961" s="81">
        <v>1</v>
      </c>
      <c r="BH961" s="81" t="s">
        <v>436</v>
      </c>
      <c r="BI961" s="81" t="s">
        <v>2122</v>
      </c>
      <c r="BJ961" s="81">
        <v>1568</v>
      </c>
      <c r="BL961" s="81" t="s">
        <v>2323</v>
      </c>
      <c r="BM961" s="81" t="s">
        <v>851</v>
      </c>
      <c r="BN961" s="81">
        <v>2</v>
      </c>
      <c r="BO961" s="81" t="s">
        <v>529</v>
      </c>
      <c r="BP961" s="81" t="s">
        <v>1700</v>
      </c>
      <c r="BQ961" s="81">
        <v>1181</v>
      </c>
      <c r="BS961" s="81" t="s">
        <v>852</v>
      </c>
      <c r="BT961" s="81" t="s">
        <v>853</v>
      </c>
      <c r="BU961" s="81">
        <v>24</v>
      </c>
      <c r="BV961" s="81" t="s">
        <v>436</v>
      </c>
      <c r="BW961" s="81" t="s">
        <v>2106</v>
      </c>
      <c r="BX961" s="81">
        <v>1391</v>
      </c>
      <c r="BZ961" s="81" t="s">
        <v>776</v>
      </c>
      <c r="CA961" s="81" t="s">
        <v>777</v>
      </c>
      <c r="CB961" s="81">
        <v>4</v>
      </c>
      <c r="CC961" s="81" t="s">
        <v>437</v>
      </c>
      <c r="CD961" s="81" t="s">
        <v>1187</v>
      </c>
      <c r="CE961" s="81">
        <v>1003</v>
      </c>
      <c r="CG961" s="81" t="s">
        <v>852</v>
      </c>
      <c r="CH961" s="81" t="s">
        <v>853</v>
      </c>
      <c r="CI961" s="81">
        <v>12</v>
      </c>
      <c r="CJ961" s="81" t="s">
        <v>436</v>
      </c>
      <c r="CK961" s="81" t="s">
        <v>2120</v>
      </c>
      <c r="CL961" s="81">
        <v>1566</v>
      </c>
      <c r="CN961" s="81" t="s">
        <v>2260</v>
      </c>
      <c r="CO961" s="81" t="s">
        <v>2304</v>
      </c>
      <c r="CP961" s="81">
        <v>40</v>
      </c>
      <c r="CQ961" s="81" t="s">
        <v>1173</v>
      </c>
      <c r="CR961" s="81" t="s">
        <v>1174</v>
      </c>
      <c r="CS961" s="81">
        <v>0</v>
      </c>
      <c r="CU961" s="136" t="s">
        <v>2264</v>
      </c>
      <c r="CV961" s="136" t="s">
        <v>896</v>
      </c>
      <c r="CW961" s="137">
        <v>12</v>
      </c>
      <c r="CX961" s="136" t="s">
        <v>436</v>
      </c>
      <c r="CY961" s="136" t="s">
        <v>1144</v>
      </c>
      <c r="CZ961" s="138">
        <v>1442</v>
      </c>
      <c r="DB961" s="136" t="s">
        <v>772</v>
      </c>
      <c r="DC961" s="136" t="s">
        <v>773</v>
      </c>
      <c r="DD961" s="137">
        <v>12</v>
      </c>
      <c r="DE961" s="136" t="s">
        <v>529</v>
      </c>
      <c r="DF961" s="136" t="s">
        <v>1100</v>
      </c>
      <c r="DG961" s="144">
        <v>1027</v>
      </c>
      <c r="DI961" s="136" t="s">
        <v>729</v>
      </c>
      <c r="DJ961" s="136" t="s">
        <v>730</v>
      </c>
      <c r="DK961" s="137">
        <v>6</v>
      </c>
      <c r="DL961" s="136" t="s">
        <v>437</v>
      </c>
      <c r="DM961" s="136" t="s">
        <v>1186</v>
      </c>
      <c r="DN961" s="144">
        <v>1043</v>
      </c>
    </row>
    <row r="962" spans="1:118" x14ac:dyDescent="0.25">
      <c r="A962" s="81" t="s">
        <v>899</v>
      </c>
      <c r="B962" s="81" t="s">
        <v>900</v>
      </c>
      <c r="C962" s="81">
        <v>4</v>
      </c>
      <c r="D962" s="81" t="s">
        <v>436</v>
      </c>
      <c r="E962" s="81" t="s">
        <v>1235</v>
      </c>
      <c r="F962" s="81">
        <v>1091</v>
      </c>
      <c r="H962" s="81" t="s">
        <v>788</v>
      </c>
      <c r="I962" s="81" t="s">
        <v>789</v>
      </c>
      <c r="J962" s="81">
        <v>12</v>
      </c>
      <c r="K962" s="81" t="s">
        <v>437</v>
      </c>
      <c r="L962" s="81" t="s">
        <v>1234</v>
      </c>
      <c r="M962" s="81">
        <v>1043</v>
      </c>
      <c r="O962" s="81" t="s">
        <v>2269</v>
      </c>
      <c r="P962" s="81" t="s">
        <v>767</v>
      </c>
      <c r="Q962" s="81">
        <v>4</v>
      </c>
      <c r="R962" s="81" t="s">
        <v>436</v>
      </c>
      <c r="S962" s="81" t="s">
        <v>1865</v>
      </c>
      <c r="T962" s="81">
        <v>1490</v>
      </c>
      <c r="V962" s="81" t="s">
        <v>812</v>
      </c>
      <c r="W962" s="81" t="s">
        <v>813</v>
      </c>
      <c r="X962" s="81">
        <v>4</v>
      </c>
      <c r="Y962" s="81" t="s">
        <v>529</v>
      </c>
      <c r="Z962" s="81" t="s">
        <v>1126</v>
      </c>
      <c r="AA962" s="81">
        <v>1093</v>
      </c>
      <c r="AC962" s="81" t="s">
        <v>820</v>
      </c>
      <c r="AD962" s="81" t="s">
        <v>821</v>
      </c>
      <c r="AE962" s="81">
        <v>8</v>
      </c>
      <c r="AF962" s="81" t="s">
        <v>529</v>
      </c>
      <c r="AG962" s="81" t="s">
        <v>1683</v>
      </c>
      <c r="AH962" s="81">
        <v>1463</v>
      </c>
      <c r="AJ962" s="81" t="s">
        <v>802</v>
      </c>
      <c r="AK962" s="81" t="s">
        <v>803</v>
      </c>
      <c r="AL962" s="81">
        <v>4</v>
      </c>
      <c r="AM962" s="81" t="s">
        <v>436</v>
      </c>
      <c r="AN962" s="81" t="s">
        <v>1110</v>
      </c>
      <c r="AO962" s="81">
        <v>1253</v>
      </c>
      <c r="AQ962" s="81" t="s">
        <v>729</v>
      </c>
      <c r="AR962" s="81" t="s">
        <v>730</v>
      </c>
      <c r="AS962" s="81">
        <v>4</v>
      </c>
      <c r="AT962" s="81" t="s">
        <v>529</v>
      </c>
      <c r="AU962" s="81" t="s">
        <v>1172</v>
      </c>
      <c r="AV962" s="81">
        <v>1472</v>
      </c>
      <c r="AX962" s="81" t="s">
        <v>847</v>
      </c>
      <c r="AY962" s="81" t="s">
        <v>848</v>
      </c>
      <c r="AZ962" s="81">
        <v>12</v>
      </c>
      <c r="BA962" s="81" t="s">
        <v>529</v>
      </c>
      <c r="BB962" s="81" t="s">
        <v>1175</v>
      </c>
      <c r="BC962" s="81">
        <v>1027</v>
      </c>
      <c r="BE962" s="81" t="s">
        <v>962</v>
      </c>
      <c r="BF962" s="81" t="s">
        <v>2206</v>
      </c>
      <c r="BG962" s="81">
        <v>12</v>
      </c>
      <c r="BH962" s="81" t="s">
        <v>436</v>
      </c>
      <c r="BI962" s="81" t="s">
        <v>2122</v>
      </c>
      <c r="BJ962" s="81">
        <v>1568</v>
      </c>
      <c r="BL962" s="81" t="s">
        <v>755</v>
      </c>
      <c r="BM962" s="81" t="s">
        <v>756</v>
      </c>
      <c r="BN962" s="81">
        <v>12</v>
      </c>
      <c r="BO962" s="81" t="s">
        <v>436</v>
      </c>
      <c r="BP962" s="81" t="s">
        <v>1164</v>
      </c>
      <c r="BQ962" s="81">
        <v>1121</v>
      </c>
      <c r="BS962" s="81" t="s">
        <v>852</v>
      </c>
      <c r="BT962" s="81" t="s">
        <v>853</v>
      </c>
      <c r="BU962" s="81">
        <v>12</v>
      </c>
      <c r="BV962" s="81" t="s">
        <v>436</v>
      </c>
      <c r="BW962" s="81" t="s">
        <v>1148</v>
      </c>
      <c r="BX962" s="81">
        <v>1091</v>
      </c>
      <c r="BZ962" s="81" t="s">
        <v>826</v>
      </c>
      <c r="CA962" s="81" t="s">
        <v>827</v>
      </c>
      <c r="CB962" s="81">
        <v>4</v>
      </c>
      <c r="CC962" s="81" t="s">
        <v>437</v>
      </c>
      <c r="CD962" s="81" t="s">
        <v>1187</v>
      </c>
      <c r="CE962" s="81">
        <v>1003</v>
      </c>
      <c r="CG962" s="81" t="s">
        <v>755</v>
      </c>
      <c r="CH962" s="81" t="s">
        <v>756</v>
      </c>
      <c r="CI962" s="81">
        <v>12</v>
      </c>
      <c r="CJ962" s="81" t="s">
        <v>529</v>
      </c>
      <c r="CK962" s="81" t="s">
        <v>1100</v>
      </c>
      <c r="CL962" s="81">
        <v>1027</v>
      </c>
      <c r="CN962" s="81" t="s">
        <v>737</v>
      </c>
      <c r="CO962" s="81" t="s">
        <v>738</v>
      </c>
      <c r="CP962" s="81">
        <v>4</v>
      </c>
      <c r="CQ962" s="81" t="s">
        <v>436</v>
      </c>
      <c r="CR962" s="81" t="s">
        <v>1698</v>
      </c>
      <c r="CS962" s="81">
        <v>1251</v>
      </c>
      <c r="CU962" s="136" t="s">
        <v>745</v>
      </c>
      <c r="CV962" s="136" t="s">
        <v>746</v>
      </c>
      <c r="CW962" s="137">
        <v>12</v>
      </c>
      <c r="CX962" s="136" t="s">
        <v>436</v>
      </c>
      <c r="CY962" s="136" t="s">
        <v>1144</v>
      </c>
      <c r="CZ962" s="138">
        <v>1442</v>
      </c>
      <c r="DB962" s="136" t="s">
        <v>772</v>
      </c>
      <c r="DC962" s="136" t="s">
        <v>773</v>
      </c>
      <c r="DD962" s="137">
        <v>6</v>
      </c>
      <c r="DE962" s="136" t="s">
        <v>529</v>
      </c>
      <c r="DF962" s="136" t="s">
        <v>1712</v>
      </c>
      <c r="DG962" s="144">
        <v>1458</v>
      </c>
      <c r="DI962" s="136" t="s">
        <v>729</v>
      </c>
      <c r="DJ962" s="136" t="s">
        <v>730</v>
      </c>
      <c r="DK962" s="137">
        <v>2</v>
      </c>
      <c r="DL962" s="136" t="s">
        <v>436</v>
      </c>
      <c r="DM962" s="136" t="s">
        <v>1114</v>
      </c>
      <c r="DN962" s="144">
        <v>1011</v>
      </c>
    </row>
    <row r="963" spans="1:118" x14ac:dyDescent="0.25">
      <c r="A963" s="81" t="s">
        <v>800</v>
      </c>
      <c r="B963" s="81" t="s">
        <v>801</v>
      </c>
      <c r="C963" s="81">
        <v>4</v>
      </c>
      <c r="D963" s="81" t="s">
        <v>436</v>
      </c>
      <c r="E963" s="81" t="s">
        <v>1235</v>
      </c>
      <c r="F963" s="81">
        <v>1091</v>
      </c>
      <c r="H963" s="81" t="s">
        <v>864</v>
      </c>
      <c r="I963" s="81" t="s">
        <v>865</v>
      </c>
      <c r="J963" s="81">
        <v>4</v>
      </c>
      <c r="K963" s="81" t="s">
        <v>437</v>
      </c>
      <c r="L963" s="81" t="s">
        <v>1234</v>
      </c>
      <c r="M963" s="81">
        <v>1043</v>
      </c>
      <c r="O963" s="81" t="s">
        <v>729</v>
      </c>
      <c r="P963" s="81" t="s">
        <v>730</v>
      </c>
      <c r="Q963" s="81">
        <v>4</v>
      </c>
      <c r="R963" s="81" t="s">
        <v>436</v>
      </c>
      <c r="S963" s="81" t="s">
        <v>1865</v>
      </c>
      <c r="T963" s="81">
        <v>1490</v>
      </c>
      <c r="V963" s="81" t="s">
        <v>816</v>
      </c>
      <c r="W963" s="81" t="s">
        <v>817</v>
      </c>
      <c r="X963" s="81">
        <v>4</v>
      </c>
      <c r="Y963" s="81" t="s">
        <v>529</v>
      </c>
      <c r="Z963" s="81" t="s">
        <v>1126</v>
      </c>
      <c r="AA963" s="81">
        <v>1093</v>
      </c>
      <c r="AC963" s="81" t="s">
        <v>818</v>
      </c>
      <c r="AD963" s="81" t="s">
        <v>819</v>
      </c>
      <c r="AE963" s="81">
        <v>4</v>
      </c>
      <c r="AF963" s="81" t="s">
        <v>437</v>
      </c>
      <c r="AG963" s="81" t="s">
        <v>1098</v>
      </c>
      <c r="AH963" s="81">
        <v>1381</v>
      </c>
      <c r="AJ963" s="81" t="s">
        <v>757</v>
      </c>
      <c r="AK963" s="81" t="s">
        <v>758</v>
      </c>
      <c r="AL963" s="81">
        <v>48</v>
      </c>
      <c r="AM963" s="81" t="s">
        <v>436</v>
      </c>
      <c r="AN963" s="81" t="s">
        <v>1164</v>
      </c>
      <c r="AO963" s="81">
        <v>1121</v>
      </c>
      <c r="AQ963" s="81" t="s">
        <v>2323</v>
      </c>
      <c r="AR963" s="81" t="s">
        <v>851</v>
      </c>
      <c r="AS963" s="81">
        <v>2</v>
      </c>
      <c r="AT963" s="81" t="s">
        <v>529</v>
      </c>
      <c r="AU963" s="81" t="s">
        <v>1172</v>
      </c>
      <c r="AV963" s="81">
        <v>1472</v>
      </c>
      <c r="AX963" s="81" t="s">
        <v>847</v>
      </c>
      <c r="AY963" s="81" t="s">
        <v>848</v>
      </c>
      <c r="AZ963" s="81">
        <v>6</v>
      </c>
      <c r="BA963" s="81" t="s">
        <v>529</v>
      </c>
      <c r="BB963" s="81" t="s">
        <v>1139</v>
      </c>
      <c r="BC963" s="81">
        <v>1027</v>
      </c>
      <c r="BE963" s="81" t="s">
        <v>751</v>
      </c>
      <c r="BF963" s="81" t="s">
        <v>752</v>
      </c>
      <c r="BG963" s="81">
        <v>12</v>
      </c>
      <c r="BH963" s="81" t="s">
        <v>436</v>
      </c>
      <c r="BI963" s="81" t="s">
        <v>2122</v>
      </c>
      <c r="BJ963" s="81">
        <v>1568</v>
      </c>
      <c r="BL963" s="81" t="s">
        <v>856</v>
      </c>
      <c r="BM963" s="81" t="s">
        <v>857</v>
      </c>
      <c r="BN963" s="81">
        <v>2</v>
      </c>
      <c r="BO963" s="81" t="s">
        <v>436</v>
      </c>
      <c r="BP963" s="81" t="s">
        <v>2053</v>
      </c>
      <c r="BQ963" s="81">
        <v>1553</v>
      </c>
      <c r="BS963" s="81" t="s">
        <v>908</v>
      </c>
      <c r="BT963" s="81" t="s">
        <v>909</v>
      </c>
      <c r="BU963" s="81">
        <v>12</v>
      </c>
      <c r="BV963" s="81" t="s">
        <v>436</v>
      </c>
      <c r="BW963" s="81" t="s">
        <v>1148</v>
      </c>
      <c r="BX963" s="81">
        <v>1091</v>
      </c>
      <c r="BZ963" s="81" t="s">
        <v>867</v>
      </c>
      <c r="CA963" s="81" t="s">
        <v>868</v>
      </c>
      <c r="CB963" s="81">
        <v>4</v>
      </c>
      <c r="CC963" s="81" t="s">
        <v>529</v>
      </c>
      <c r="CD963" s="81" t="s">
        <v>1713</v>
      </c>
      <c r="CE963" s="81">
        <v>1145</v>
      </c>
      <c r="CG963" s="81" t="s">
        <v>757</v>
      </c>
      <c r="CH963" s="81" t="s">
        <v>758</v>
      </c>
      <c r="CI963" s="81">
        <v>24</v>
      </c>
      <c r="CJ963" s="81" t="s">
        <v>529</v>
      </c>
      <c r="CK963" s="81" t="s">
        <v>1100</v>
      </c>
      <c r="CL963" s="81">
        <v>1027</v>
      </c>
      <c r="CN963" s="81" t="s">
        <v>727</v>
      </c>
      <c r="CO963" s="81" t="s">
        <v>728</v>
      </c>
      <c r="CP963" s="81">
        <v>20</v>
      </c>
      <c r="CQ963" s="81" t="s">
        <v>437</v>
      </c>
      <c r="CR963" s="81" t="s">
        <v>1094</v>
      </c>
      <c r="CS963" s="81">
        <v>1097</v>
      </c>
      <c r="CU963" s="136" t="s">
        <v>1779</v>
      </c>
      <c r="CV963" s="136" t="s">
        <v>853</v>
      </c>
      <c r="CW963" s="137">
        <v>12</v>
      </c>
      <c r="CX963" s="136" t="s">
        <v>436</v>
      </c>
      <c r="CY963" s="136" t="s">
        <v>1156</v>
      </c>
      <c r="CZ963" s="138">
        <v>1070</v>
      </c>
      <c r="DB963" s="136" t="s">
        <v>772</v>
      </c>
      <c r="DC963" s="136" t="s">
        <v>773</v>
      </c>
      <c r="DD963" s="137">
        <v>4</v>
      </c>
      <c r="DE963" s="136" t="s">
        <v>436</v>
      </c>
      <c r="DF963" s="136" t="s">
        <v>1134</v>
      </c>
      <c r="DG963" s="144">
        <v>1102</v>
      </c>
      <c r="DI963" s="136" t="s">
        <v>729</v>
      </c>
      <c r="DJ963" s="136" t="s">
        <v>730</v>
      </c>
      <c r="DK963" s="137">
        <v>4</v>
      </c>
      <c r="DL963" s="136" t="s">
        <v>436</v>
      </c>
      <c r="DM963" s="136" t="s">
        <v>2202</v>
      </c>
      <c r="DN963" s="144">
        <v>1586</v>
      </c>
    </row>
    <row r="964" spans="1:118" x14ac:dyDescent="0.25">
      <c r="A964" s="81" t="s">
        <v>889</v>
      </c>
      <c r="B964" s="81" t="s">
        <v>890</v>
      </c>
      <c r="C964" s="81">
        <v>2</v>
      </c>
      <c r="D964" s="81" t="s">
        <v>436</v>
      </c>
      <c r="E964" s="81" t="s">
        <v>1235</v>
      </c>
      <c r="F964" s="81">
        <v>1091</v>
      </c>
      <c r="H964" s="81" t="s">
        <v>873</v>
      </c>
      <c r="I964" s="81" t="s">
        <v>874</v>
      </c>
      <c r="J964" s="81">
        <v>4</v>
      </c>
      <c r="K964" s="81" t="s">
        <v>437</v>
      </c>
      <c r="L964" s="81" t="s">
        <v>1234</v>
      </c>
      <c r="M964" s="81">
        <v>1043</v>
      </c>
      <c r="O964" s="81" t="s">
        <v>893</v>
      </c>
      <c r="P964" s="81" t="s">
        <v>894</v>
      </c>
      <c r="Q964" s="81">
        <v>12</v>
      </c>
      <c r="R964" s="81" t="s">
        <v>529</v>
      </c>
      <c r="S964" s="81" t="s">
        <v>1807</v>
      </c>
      <c r="T964" s="81">
        <v>1510</v>
      </c>
      <c r="V964" s="81" t="s">
        <v>864</v>
      </c>
      <c r="W964" s="81" t="s">
        <v>865</v>
      </c>
      <c r="X964" s="81">
        <v>4</v>
      </c>
      <c r="Y964" s="81" t="s">
        <v>529</v>
      </c>
      <c r="Z964" s="81" t="s">
        <v>1126</v>
      </c>
      <c r="AA964" s="81">
        <v>1093</v>
      </c>
      <c r="AC964" s="81" t="s">
        <v>830</v>
      </c>
      <c r="AD964" s="81" t="s">
        <v>831</v>
      </c>
      <c r="AE964" s="81">
        <v>2</v>
      </c>
      <c r="AF964" s="81" t="s">
        <v>529</v>
      </c>
      <c r="AG964" s="81" t="s">
        <v>1158</v>
      </c>
      <c r="AH964" s="81">
        <v>1378</v>
      </c>
      <c r="AJ964" s="81" t="s">
        <v>940</v>
      </c>
      <c r="AK964" s="81" t="s">
        <v>941</v>
      </c>
      <c r="AL964" s="81">
        <v>36</v>
      </c>
      <c r="AM964" s="81" t="s">
        <v>436</v>
      </c>
      <c r="AN964" s="81" t="s">
        <v>1164</v>
      </c>
      <c r="AO964" s="81">
        <v>1121</v>
      </c>
      <c r="AQ964" s="81" t="s">
        <v>899</v>
      </c>
      <c r="AR964" s="81" t="s">
        <v>900</v>
      </c>
      <c r="AS964" s="81">
        <v>4</v>
      </c>
      <c r="AT964" s="81" t="s">
        <v>529</v>
      </c>
      <c r="AU964" s="81" t="s">
        <v>1172</v>
      </c>
      <c r="AV964" s="81">
        <v>1472</v>
      </c>
      <c r="AX964" s="81" t="s">
        <v>847</v>
      </c>
      <c r="AY964" s="81" t="s">
        <v>848</v>
      </c>
      <c r="AZ964" s="81">
        <v>210</v>
      </c>
      <c r="BA964" s="81" t="s">
        <v>1173</v>
      </c>
      <c r="BB964" s="81" t="s">
        <v>1174</v>
      </c>
      <c r="BC964" s="81">
        <v>0</v>
      </c>
      <c r="BE964" s="81" t="s">
        <v>759</v>
      </c>
      <c r="BF964" s="81" t="s">
        <v>760</v>
      </c>
      <c r="BG964" s="81">
        <v>2</v>
      </c>
      <c r="BH964" s="81" t="s">
        <v>436</v>
      </c>
      <c r="BI964" s="81" t="s">
        <v>2122</v>
      </c>
      <c r="BJ964" s="81">
        <v>1568</v>
      </c>
      <c r="BL964" s="81" t="s">
        <v>824</v>
      </c>
      <c r="BM964" s="81" t="s">
        <v>825</v>
      </c>
      <c r="BN964" s="81">
        <v>12</v>
      </c>
      <c r="BO964" s="81" t="s">
        <v>436</v>
      </c>
      <c r="BP964" s="81" t="s">
        <v>2053</v>
      </c>
      <c r="BQ964" s="81">
        <v>1553</v>
      </c>
      <c r="BS964" s="81" t="s">
        <v>895</v>
      </c>
      <c r="BT964" s="81" t="s">
        <v>896</v>
      </c>
      <c r="BU964" s="81">
        <v>12</v>
      </c>
      <c r="BV964" s="81" t="s">
        <v>437</v>
      </c>
      <c r="BW964" s="81" t="s">
        <v>2195</v>
      </c>
      <c r="BX964" s="81">
        <v>1149</v>
      </c>
      <c r="BZ964" s="81" t="s">
        <v>887</v>
      </c>
      <c r="CA964" s="81" t="s">
        <v>888</v>
      </c>
      <c r="CB964" s="81">
        <v>4</v>
      </c>
      <c r="CC964" s="81" t="s">
        <v>529</v>
      </c>
      <c r="CD964" s="81" t="s">
        <v>1713</v>
      </c>
      <c r="CE964" s="81">
        <v>1145</v>
      </c>
      <c r="CG964" s="81" t="s">
        <v>940</v>
      </c>
      <c r="CH964" s="81" t="s">
        <v>941</v>
      </c>
      <c r="CI964" s="81">
        <v>12</v>
      </c>
      <c r="CJ964" s="81" t="s">
        <v>529</v>
      </c>
      <c r="CK964" s="81" t="s">
        <v>1100</v>
      </c>
      <c r="CL964" s="81">
        <v>1027</v>
      </c>
      <c r="CN964" s="81" t="s">
        <v>2231</v>
      </c>
      <c r="CO964" s="81" t="s">
        <v>2274</v>
      </c>
      <c r="CP964" s="81">
        <v>2</v>
      </c>
      <c r="CQ964" s="81" t="s">
        <v>529</v>
      </c>
      <c r="CR964" s="81" t="s">
        <v>1757</v>
      </c>
      <c r="CS964" s="81">
        <v>1014</v>
      </c>
      <c r="CU964" s="136" t="s">
        <v>2054</v>
      </c>
      <c r="CV964" s="136" t="s">
        <v>892</v>
      </c>
      <c r="CW964" s="137">
        <v>12</v>
      </c>
      <c r="CX964" s="136" t="s">
        <v>436</v>
      </c>
      <c r="CY964" s="136" t="s">
        <v>1156</v>
      </c>
      <c r="CZ964" s="138">
        <v>1070</v>
      </c>
      <c r="DB964" s="136" t="s">
        <v>772</v>
      </c>
      <c r="DC964" s="136" t="s">
        <v>773</v>
      </c>
      <c r="DD964" s="137">
        <v>4</v>
      </c>
      <c r="DE964" s="136" t="s">
        <v>436</v>
      </c>
      <c r="DF964" s="136" t="s">
        <v>2201</v>
      </c>
      <c r="DG964" s="144">
        <v>1168</v>
      </c>
      <c r="DI964" s="136" t="s">
        <v>729</v>
      </c>
      <c r="DJ964" s="136" t="s">
        <v>730</v>
      </c>
      <c r="DK964" s="137">
        <v>4</v>
      </c>
      <c r="DL964" s="136" t="s">
        <v>529</v>
      </c>
      <c r="DM964" s="136" t="s">
        <v>1726</v>
      </c>
      <c r="DN964" s="144">
        <v>1373</v>
      </c>
    </row>
    <row r="965" spans="1:118" x14ac:dyDescent="0.25">
      <c r="A965" s="81" t="s">
        <v>794</v>
      </c>
      <c r="B965" s="81" t="s">
        <v>795</v>
      </c>
      <c r="C965" s="81">
        <v>4</v>
      </c>
      <c r="D965" s="81" t="s">
        <v>436</v>
      </c>
      <c r="E965" s="81" t="s">
        <v>1235</v>
      </c>
      <c r="F965" s="81">
        <v>1091</v>
      </c>
      <c r="H965" s="81" t="s">
        <v>867</v>
      </c>
      <c r="I965" s="81" t="s">
        <v>868</v>
      </c>
      <c r="J965" s="81">
        <v>4</v>
      </c>
      <c r="K965" s="81" t="s">
        <v>437</v>
      </c>
      <c r="L965" s="81" t="s">
        <v>1234</v>
      </c>
      <c r="M965" s="81">
        <v>1043</v>
      </c>
      <c r="O965" s="81" t="s">
        <v>897</v>
      </c>
      <c r="P965" s="81" t="s">
        <v>898</v>
      </c>
      <c r="Q965" s="81">
        <v>2</v>
      </c>
      <c r="R965" s="81" t="s">
        <v>529</v>
      </c>
      <c r="S965" s="81" t="s">
        <v>1807</v>
      </c>
      <c r="T965" s="81">
        <v>1510</v>
      </c>
      <c r="V965" s="81" t="s">
        <v>743</v>
      </c>
      <c r="W965" s="81" t="s">
        <v>744</v>
      </c>
      <c r="X965" s="81">
        <v>12</v>
      </c>
      <c r="Y965" s="81" t="s">
        <v>436</v>
      </c>
      <c r="Z965" s="81" t="s">
        <v>1814</v>
      </c>
      <c r="AA965" s="81">
        <v>1095</v>
      </c>
      <c r="AC965" s="81" t="s">
        <v>849</v>
      </c>
      <c r="AD965" s="81" t="s">
        <v>850</v>
      </c>
      <c r="AE965" s="81">
        <v>2</v>
      </c>
      <c r="AF965" s="81" t="s">
        <v>529</v>
      </c>
      <c r="AG965" s="81" t="s">
        <v>1158</v>
      </c>
      <c r="AH965" s="81">
        <v>1378</v>
      </c>
      <c r="AJ965" s="81" t="s">
        <v>869</v>
      </c>
      <c r="AK965" s="81" t="s">
        <v>870</v>
      </c>
      <c r="AL965" s="81">
        <v>36</v>
      </c>
      <c r="AM965" s="81" t="s">
        <v>436</v>
      </c>
      <c r="AN965" s="81" t="s">
        <v>1164</v>
      </c>
      <c r="AO965" s="81">
        <v>1121</v>
      </c>
      <c r="AQ965" s="81" t="s">
        <v>834</v>
      </c>
      <c r="AR965" s="81" t="s">
        <v>835</v>
      </c>
      <c r="AS965" s="81">
        <v>2</v>
      </c>
      <c r="AT965" s="81" t="s">
        <v>529</v>
      </c>
      <c r="AU965" s="81" t="s">
        <v>1172</v>
      </c>
      <c r="AV965" s="81">
        <v>1472</v>
      </c>
      <c r="AX965" s="81" t="s">
        <v>2230</v>
      </c>
      <c r="AY965" s="81" t="s">
        <v>866</v>
      </c>
      <c r="AZ965" s="81">
        <v>6</v>
      </c>
      <c r="BA965" s="81" t="s">
        <v>529</v>
      </c>
      <c r="BB965" s="81" t="s">
        <v>2105</v>
      </c>
      <c r="BC965" s="81">
        <v>1010</v>
      </c>
      <c r="BE965" s="81" t="s">
        <v>798</v>
      </c>
      <c r="BF965" s="81" t="s">
        <v>799</v>
      </c>
      <c r="BG965" s="81">
        <v>12</v>
      </c>
      <c r="BH965" s="81" t="s">
        <v>436</v>
      </c>
      <c r="BI965" s="81" t="s">
        <v>2122</v>
      </c>
      <c r="BJ965" s="81">
        <v>1568</v>
      </c>
      <c r="BL965" s="81" t="s">
        <v>854</v>
      </c>
      <c r="BM965" s="81" t="s">
        <v>855</v>
      </c>
      <c r="BN965" s="81">
        <v>2</v>
      </c>
      <c r="BO965" s="81" t="s">
        <v>436</v>
      </c>
      <c r="BP965" s="81" t="s">
        <v>2053</v>
      </c>
      <c r="BQ965" s="81">
        <v>1553</v>
      </c>
      <c r="BS965" s="81" t="s">
        <v>946</v>
      </c>
      <c r="BT965" s="81" t="s">
        <v>947</v>
      </c>
      <c r="BU965" s="81">
        <v>12</v>
      </c>
      <c r="BV965" s="81" t="s">
        <v>437</v>
      </c>
      <c r="BW965" s="81" t="s">
        <v>1191</v>
      </c>
      <c r="BX965" s="81">
        <v>1029</v>
      </c>
      <c r="BZ965" s="81" t="s">
        <v>772</v>
      </c>
      <c r="CA965" s="81" t="s">
        <v>773</v>
      </c>
      <c r="CB965" s="81">
        <v>4</v>
      </c>
      <c r="CC965" s="81" t="s">
        <v>529</v>
      </c>
      <c r="CD965" s="81" t="s">
        <v>1713</v>
      </c>
      <c r="CE965" s="81">
        <v>1145</v>
      </c>
      <c r="CG965" s="81" t="s">
        <v>765</v>
      </c>
      <c r="CH965" s="81" t="s">
        <v>766</v>
      </c>
      <c r="CI965" s="81">
        <v>12</v>
      </c>
      <c r="CJ965" s="81" t="s">
        <v>529</v>
      </c>
      <c r="CK965" s="81" t="s">
        <v>1100</v>
      </c>
      <c r="CL965" s="81">
        <v>1027</v>
      </c>
      <c r="CN965" s="81" t="s">
        <v>745</v>
      </c>
      <c r="CO965" s="81" t="s">
        <v>746</v>
      </c>
      <c r="CP965" s="81">
        <v>12</v>
      </c>
      <c r="CQ965" s="81" t="s">
        <v>529</v>
      </c>
      <c r="CR965" s="81" t="s">
        <v>1920</v>
      </c>
      <c r="CS965" s="81">
        <v>1018</v>
      </c>
      <c r="CU965" s="136" t="s">
        <v>2264</v>
      </c>
      <c r="CV965" s="136" t="s">
        <v>896</v>
      </c>
      <c r="CW965" s="137">
        <v>12</v>
      </c>
      <c r="CX965" s="136" t="s">
        <v>436</v>
      </c>
      <c r="CY965" s="136" t="s">
        <v>1156</v>
      </c>
      <c r="CZ965" s="138">
        <v>1070</v>
      </c>
      <c r="DB965" s="136" t="s">
        <v>772</v>
      </c>
      <c r="DC965" s="136" t="s">
        <v>773</v>
      </c>
      <c r="DD965" s="137">
        <v>4</v>
      </c>
      <c r="DE965" s="136" t="s">
        <v>436</v>
      </c>
      <c r="DF965" s="136" t="s">
        <v>2310</v>
      </c>
      <c r="DG965" s="144">
        <v>1160</v>
      </c>
      <c r="DI965" s="136" t="s">
        <v>729</v>
      </c>
      <c r="DJ965" s="136" t="s">
        <v>730</v>
      </c>
      <c r="DK965" s="137">
        <v>1</v>
      </c>
      <c r="DL965" s="136" t="s">
        <v>2046</v>
      </c>
      <c r="DM965" s="136" t="s">
        <v>2425</v>
      </c>
      <c r="DN965" s="144">
        <v>1603</v>
      </c>
    </row>
    <row r="966" spans="1:118" x14ac:dyDescent="0.25">
      <c r="A966" s="81" t="s">
        <v>2321</v>
      </c>
      <c r="B966" s="81" t="s">
        <v>901</v>
      </c>
      <c r="C966" s="81">
        <v>2</v>
      </c>
      <c r="D966" s="81" t="s">
        <v>436</v>
      </c>
      <c r="E966" s="81" t="s">
        <v>1235</v>
      </c>
      <c r="F966" s="81">
        <v>1091</v>
      </c>
      <c r="H966" s="81" t="s">
        <v>727</v>
      </c>
      <c r="I966" s="81" t="s">
        <v>728</v>
      </c>
      <c r="J966" s="81">
        <v>4</v>
      </c>
      <c r="K966" s="81" t="s">
        <v>437</v>
      </c>
      <c r="L966" s="81" t="s">
        <v>1234</v>
      </c>
      <c r="M966" s="81">
        <v>1043</v>
      </c>
      <c r="O966" s="81" t="s">
        <v>954</v>
      </c>
      <c r="P966" s="81" t="s">
        <v>955</v>
      </c>
      <c r="Q966" s="81">
        <v>4</v>
      </c>
      <c r="R966" s="81" t="s">
        <v>529</v>
      </c>
      <c r="S966" s="81" t="s">
        <v>1807</v>
      </c>
      <c r="T966" s="81">
        <v>1510</v>
      </c>
      <c r="V966" s="81" t="s">
        <v>745</v>
      </c>
      <c r="W966" s="81" t="s">
        <v>746</v>
      </c>
      <c r="X966" s="81">
        <v>12</v>
      </c>
      <c r="Y966" s="81" t="s">
        <v>436</v>
      </c>
      <c r="Z966" s="81" t="s">
        <v>1814</v>
      </c>
      <c r="AA966" s="81">
        <v>1095</v>
      </c>
      <c r="AC966" s="81" t="s">
        <v>891</v>
      </c>
      <c r="AD966" s="81" t="s">
        <v>892</v>
      </c>
      <c r="AE966" s="81">
        <v>24</v>
      </c>
      <c r="AF966" s="81" t="s">
        <v>437</v>
      </c>
      <c r="AG966" s="81" t="s">
        <v>1707</v>
      </c>
      <c r="AH966" s="81">
        <v>1110</v>
      </c>
      <c r="AJ966" s="81" t="s">
        <v>2230</v>
      </c>
      <c r="AK966" s="81" t="s">
        <v>866</v>
      </c>
      <c r="AL966" s="81">
        <v>12</v>
      </c>
      <c r="AM966" s="81" t="s">
        <v>436</v>
      </c>
      <c r="AN966" s="81" t="s">
        <v>1164</v>
      </c>
      <c r="AO966" s="81">
        <v>1121</v>
      </c>
      <c r="AQ966" s="81" t="s">
        <v>757</v>
      </c>
      <c r="AR966" s="81" t="s">
        <v>758</v>
      </c>
      <c r="AS966" s="81">
        <v>12</v>
      </c>
      <c r="AT966" s="81" t="s">
        <v>529</v>
      </c>
      <c r="AU966" s="81" t="s">
        <v>1175</v>
      </c>
      <c r="AV966" s="81">
        <v>1027</v>
      </c>
      <c r="AX966" s="81" t="s">
        <v>2230</v>
      </c>
      <c r="AY966" s="81" t="s">
        <v>866</v>
      </c>
      <c r="AZ966" s="81">
        <v>6</v>
      </c>
      <c r="BA966" s="81" t="s">
        <v>529</v>
      </c>
      <c r="BB966" s="81" t="s">
        <v>1161</v>
      </c>
      <c r="BC966" s="81">
        <v>1146</v>
      </c>
      <c r="BE966" s="81" t="s">
        <v>994</v>
      </c>
      <c r="BF966" s="81" t="s">
        <v>995</v>
      </c>
      <c r="BG966" s="81">
        <v>12</v>
      </c>
      <c r="BH966" s="81" t="s">
        <v>436</v>
      </c>
      <c r="BI966" s="81" t="s">
        <v>2122</v>
      </c>
      <c r="BJ966" s="81">
        <v>1568</v>
      </c>
      <c r="BL966" s="81" t="s">
        <v>854</v>
      </c>
      <c r="BM966" s="81" t="s">
        <v>855</v>
      </c>
      <c r="BN966" s="81">
        <v>2</v>
      </c>
      <c r="BO966" s="81" t="s">
        <v>436</v>
      </c>
      <c r="BP966" s="81" t="s">
        <v>1164</v>
      </c>
      <c r="BQ966" s="81">
        <v>1121</v>
      </c>
      <c r="BS966" s="81" t="s">
        <v>891</v>
      </c>
      <c r="BT966" s="81" t="s">
        <v>892</v>
      </c>
      <c r="BU966" s="81">
        <v>12</v>
      </c>
      <c r="BV966" s="81" t="s">
        <v>436</v>
      </c>
      <c r="BW966" s="81" t="s">
        <v>1137</v>
      </c>
      <c r="BX966" s="81">
        <v>1160</v>
      </c>
      <c r="BZ966" s="81" t="s">
        <v>864</v>
      </c>
      <c r="CA966" s="81" t="s">
        <v>865</v>
      </c>
      <c r="CB966" s="81">
        <v>6</v>
      </c>
      <c r="CC966" s="81" t="s">
        <v>529</v>
      </c>
      <c r="CD966" s="81" t="s">
        <v>1713</v>
      </c>
      <c r="CE966" s="81">
        <v>1145</v>
      </c>
      <c r="CG966" s="81" t="s">
        <v>772</v>
      </c>
      <c r="CH966" s="81" t="s">
        <v>773</v>
      </c>
      <c r="CI966" s="81">
        <v>24</v>
      </c>
      <c r="CJ966" s="81" t="s">
        <v>529</v>
      </c>
      <c r="CK966" s="81" t="s">
        <v>1100</v>
      </c>
      <c r="CL966" s="81">
        <v>1027</v>
      </c>
      <c r="CN966" s="81" t="s">
        <v>745</v>
      </c>
      <c r="CO966" s="81" t="s">
        <v>746</v>
      </c>
      <c r="CP966" s="81">
        <v>12</v>
      </c>
      <c r="CQ966" s="81" t="s">
        <v>529</v>
      </c>
      <c r="CR966" s="81" t="s">
        <v>1158</v>
      </c>
      <c r="CS966" s="81">
        <v>1378</v>
      </c>
      <c r="CU966" s="136" t="s">
        <v>747</v>
      </c>
      <c r="CV966" s="136" t="s">
        <v>748</v>
      </c>
      <c r="CW966" s="137">
        <v>12</v>
      </c>
      <c r="CX966" s="136" t="s">
        <v>436</v>
      </c>
      <c r="CY966" s="136" t="s">
        <v>1156</v>
      </c>
      <c r="CZ966" s="138">
        <v>1070</v>
      </c>
      <c r="DB966" s="136" t="s">
        <v>772</v>
      </c>
      <c r="DC966" s="136" t="s">
        <v>773</v>
      </c>
      <c r="DD966" s="137">
        <v>4</v>
      </c>
      <c r="DE966" s="136" t="s">
        <v>529</v>
      </c>
      <c r="DF966" s="136" t="s">
        <v>1694</v>
      </c>
      <c r="DG966" s="144">
        <v>1504</v>
      </c>
      <c r="DI966" s="136" t="s">
        <v>729</v>
      </c>
      <c r="DJ966" s="136" t="s">
        <v>730</v>
      </c>
      <c r="DK966" s="137">
        <v>15</v>
      </c>
      <c r="DL966" s="136" t="s">
        <v>436</v>
      </c>
      <c r="DM966" s="136" t="s">
        <v>1698</v>
      </c>
      <c r="DN966" s="144">
        <v>1251</v>
      </c>
    </row>
    <row r="967" spans="1:118" x14ac:dyDescent="0.25">
      <c r="A967" s="81" t="s">
        <v>836</v>
      </c>
      <c r="B967" s="81" t="s">
        <v>837</v>
      </c>
      <c r="C967" s="81">
        <v>4</v>
      </c>
      <c r="D967" s="81" t="s">
        <v>436</v>
      </c>
      <c r="E967" s="81" t="s">
        <v>1235</v>
      </c>
      <c r="F967" s="81">
        <v>1091</v>
      </c>
      <c r="H967" s="81" t="s">
        <v>778</v>
      </c>
      <c r="I967" s="81" t="s">
        <v>779</v>
      </c>
      <c r="J967" s="81">
        <v>6</v>
      </c>
      <c r="K967" s="81" t="s">
        <v>437</v>
      </c>
      <c r="L967" s="81" t="s">
        <v>1809</v>
      </c>
      <c r="M967" s="81">
        <v>1064</v>
      </c>
      <c r="O967" s="81" t="s">
        <v>873</v>
      </c>
      <c r="P967" s="81" t="s">
        <v>874</v>
      </c>
      <c r="Q967" s="81">
        <v>4</v>
      </c>
      <c r="R967" s="81" t="s">
        <v>529</v>
      </c>
      <c r="S967" s="81" t="s">
        <v>1807</v>
      </c>
      <c r="T967" s="81">
        <v>1510</v>
      </c>
      <c r="V967" s="81" t="s">
        <v>812</v>
      </c>
      <c r="W967" s="81" t="s">
        <v>813</v>
      </c>
      <c r="X967" s="81">
        <v>6</v>
      </c>
      <c r="Y967" s="81" t="s">
        <v>436</v>
      </c>
      <c r="Z967" s="81" t="s">
        <v>1814</v>
      </c>
      <c r="AA967" s="81">
        <v>1095</v>
      </c>
      <c r="AC967" s="81" t="s">
        <v>733</v>
      </c>
      <c r="AD967" s="81" t="s">
        <v>734</v>
      </c>
      <c r="AE967" s="81">
        <v>2</v>
      </c>
      <c r="AF967" s="81" t="s">
        <v>529</v>
      </c>
      <c r="AG967" s="81" t="s">
        <v>1757</v>
      </c>
      <c r="AH967" s="81">
        <v>1014</v>
      </c>
      <c r="AJ967" s="81" t="s">
        <v>2263</v>
      </c>
      <c r="AK967" s="81" t="s">
        <v>877</v>
      </c>
      <c r="AL967" s="81">
        <v>12</v>
      </c>
      <c r="AM967" s="81" t="s">
        <v>436</v>
      </c>
      <c r="AN967" s="81" t="s">
        <v>1164</v>
      </c>
      <c r="AO967" s="81">
        <v>1121</v>
      </c>
      <c r="AQ967" s="81" t="s">
        <v>869</v>
      </c>
      <c r="AR967" s="81" t="s">
        <v>870</v>
      </c>
      <c r="AS967" s="81">
        <v>12</v>
      </c>
      <c r="AT967" s="81" t="s">
        <v>529</v>
      </c>
      <c r="AU967" s="81" t="s">
        <v>1175</v>
      </c>
      <c r="AV967" s="81">
        <v>1027</v>
      </c>
      <c r="AX967" s="81" t="s">
        <v>2230</v>
      </c>
      <c r="AY967" s="81" t="s">
        <v>866</v>
      </c>
      <c r="AZ967" s="81">
        <v>36</v>
      </c>
      <c r="BA967" s="81" t="s">
        <v>529</v>
      </c>
      <c r="BB967" s="81" t="s">
        <v>1941</v>
      </c>
      <c r="BC967" s="81">
        <v>1380</v>
      </c>
      <c r="BE967" s="81" t="s">
        <v>1043</v>
      </c>
      <c r="BF967" s="81" t="s">
        <v>1044</v>
      </c>
      <c r="BG967" s="81">
        <v>12</v>
      </c>
      <c r="BH967" s="81" t="s">
        <v>436</v>
      </c>
      <c r="BI967" s="81" t="s">
        <v>2122</v>
      </c>
      <c r="BJ967" s="81">
        <v>1568</v>
      </c>
      <c r="BL967" s="81" t="s">
        <v>800</v>
      </c>
      <c r="BM967" s="81" t="s">
        <v>801</v>
      </c>
      <c r="BN967" s="81">
        <v>2</v>
      </c>
      <c r="BO967" s="81" t="s">
        <v>529</v>
      </c>
      <c r="BP967" s="81" t="s">
        <v>1158</v>
      </c>
      <c r="BQ967" s="81">
        <v>1378</v>
      </c>
      <c r="BS967" s="81" t="s">
        <v>975</v>
      </c>
      <c r="BT967" s="81" t="s">
        <v>976</v>
      </c>
      <c r="BU967" s="81">
        <v>1</v>
      </c>
      <c r="BV967" s="81" t="s">
        <v>436</v>
      </c>
      <c r="BW967" s="81" t="s">
        <v>1148</v>
      </c>
      <c r="BX967" s="81">
        <v>1091</v>
      </c>
      <c r="BZ967" s="81" t="s">
        <v>830</v>
      </c>
      <c r="CA967" s="81" t="s">
        <v>831</v>
      </c>
      <c r="CB967" s="81">
        <v>4</v>
      </c>
      <c r="CC967" s="81" t="s">
        <v>529</v>
      </c>
      <c r="CD967" s="81" t="s">
        <v>1713</v>
      </c>
      <c r="CE967" s="81">
        <v>1145</v>
      </c>
      <c r="CG967" s="81" t="s">
        <v>948</v>
      </c>
      <c r="CH967" s="81" t="s">
        <v>949</v>
      </c>
      <c r="CI967" s="81">
        <v>4</v>
      </c>
      <c r="CJ967" s="81" t="s">
        <v>529</v>
      </c>
      <c r="CK967" s="81" t="s">
        <v>1100</v>
      </c>
      <c r="CL967" s="81">
        <v>1027</v>
      </c>
      <c r="CN967" s="81" t="s">
        <v>908</v>
      </c>
      <c r="CO967" s="81" t="s">
        <v>909</v>
      </c>
      <c r="CP967" s="81">
        <v>12</v>
      </c>
      <c r="CQ967" s="81" t="s">
        <v>529</v>
      </c>
      <c r="CR967" s="81" t="s">
        <v>1158</v>
      </c>
      <c r="CS967" s="81">
        <v>1378</v>
      </c>
      <c r="CU967" s="136" t="s">
        <v>1931</v>
      </c>
      <c r="CV967" s="136" t="s">
        <v>909</v>
      </c>
      <c r="CW967" s="137">
        <v>12</v>
      </c>
      <c r="CX967" s="136" t="s">
        <v>436</v>
      </c>
      <c r="CY967" s="136" t="s">
        <v>1156</v>
      </c>
      <c r="CZ967" s="138">
        <v>1070</v>
      </c>
      <c r="DB967" s="136" t="s">
        <v>772</v>
      </c>
      <c r="DC967" s="136" t="s">
        <v>773</v>
      </c>
      <c r="DD967" s="137">
        <v>4</v>
      </c>
      <c r="DE967" s="136" t="s">
        <v>436</v>
      </c>
      <c r="DF967" s="136" t="s">
        <v>2220</v>
      </c>
      <c r="DG967" s="144">
        <v>1570</v>
      </c>
      <c r="DI967" s="136" t="s">
        <v>729</v>
      </c>
      <c r="DJ967" s="136" t="s">
        <v>730</v>
      </c>
      <c r="DK967" s="137">
        <v>4</v>
      </c>
      <c r="DL967" s="136" t="s">
        <v>436</v>
      </c>
      <c r="DM967" s="136" t="s">
        <v>1164</v>
      </c>
      <c r="DN967" s="144">
        <v>1121</v>
      </c>
    </row>
    <row r="968" spans="1:118" x14ac:dyDescent="0.25">
      <c r="A968" s="81" t="s">
        <v>840</v>
      </c>
      <c r="B968" s="81" t="s">
        <v>841</v>
      </c>
      <c r="C968" s="81">
        <v>4</v>
      </c>
      <c r="D968" s="81" t="s">
        <v>436</v>
      </c>
      <c r="E968" s="81" t="s">
        <v>1235</v>
      </c>
      <c r="F968" s="81">
        <v>1091</v>
      </c>
      <c r="H968" s="81" t="s">
        <v>741</v>
      </c>
      <c r="I968" s="81" t="s">
        <v>742</v>
      </c>
      <c r="J968" s="81">
        <v>6</v>
      </c>
      <c r="K968" s="81" t="s">
        <v>437</v>
      </c>
      <c r="L968" s="81" t="s">
        <v>1809</v>
      </c>
      <c r="M968" s="81">
        <v>1064</v>
      </c>
      <c r="O968" s="81" t="s">
        <v>727</v>
      </c>
      <c r="P968" s="81" t="s">
        <v>728</v>
      </c>
      <c r="Q968" s="81">
        <v>2</v>
      </c>
      <c r="R968" s="81" t="s">
        <v>529</v>
      </c>
      <c r="S968" s="81" t="s">
        <v>1807</v>
      </c>
      <c r="T968" s="81">
        <v>1510</v>
      </c>
      <c r="V968" s="81" t="s">
        <v>830</v>
      </c>
      <c r="W968" s="81" t="s">
        <v>831</v>
      </c>
      <c r="X968" s="81">
        <v>4</v>
      </c>
      <c r="Y968" s="81" t="s">
        <v>436</v>
      </c>
      <c r="Z968" s="81" t="s">
        <v>1814</v>
      </c>
      <c r="AA968" s="81">
        <v>1095</v>
      </c>
      <c r="AC968" s="81" t="s">
        <v>897</v>
      </c>
      <c r="AD968" s="81" t="s">
        <v>898</v>
      </c>
      <c r="AE968" s="81">
        <v>2</v>
      </c>
      <c r="AF968" s="81" t="s">
        <v>436</v>
      </c>
      <c r="AG968" s="81" t="s">
        <v>1758</v>
      </c>
      <c r="AH968" s="81">
        <v>1492</v>
      </c>
      <c r="AJ968" s="81" t="s">
        <v>954</v>
      </c>
      <c r="AK968" s="81" t="s">
        <v>955</v>
      </c>
      <c r="AL968" s="81">
        <v>14</v>
      </c>
      <c r="AM968" s="81" t="s">
        <v>436</v>
      </c>
      <c r="AN968" s="81" t="s">
        <v>1164</v>
      </c>
      <c r="AO968" s="81">
        <v>1121</v>
      </c>
      <c r="AQ968" s="81" t="s">
        <v>2227</v>
      </c>
      <c r="AR968" s="81" t="s">
        <v>882</v>
      </c>
      <c r="AS968" s="81">
        <v>12</v>
      </c>
      <c r="AT968" s="81" t="s">
        <v>529</v>
      </c>
      <c r="AU968" s="81" t="s">
        <v>1175</v>
      </c>
      <c r="AV968" s="81">
        <v>1027</v>
      </c>
      <c r="AX968" s="81" t="s">
        <v>2230</v>
      </c>
      <c r="AY968" s="81" t="s">
        <v>866</v>
      </c>
      <c r="AZ968" s="81">
        <v>6</v>
      </c>
      <c r="BA968" s="81" t="s">
        <v>436</v>
      </c>
      <c r="BB968" s="81" t="s">
        <v>2072</v>
      </c>
      <c r="BC968" s="81">
        <v>1562</v>
      </c>
      <c r="BE968" s="81" t="s">
        <v>960</v>
      </c>
      <c r="BF968" s="81" t="s">
        <v>961</v>
      </c>
      <c r="BG968" s="81">
        <v>12</v>
      </c>
      <c r="BH968" s="81" t="s">
        <v>436</v>
      </c>
      <c r="BI968" s="81" t="s">
        <v>2122</v>
      </c>
      <c r="BJ968" s="81">
        <v>1568</v>
      </c>
      <c r="BL968" s="81" t="s">
        <v>2075</v>
      </c>
      <c r="BM968" s="81" t="s">
        <v>1351</v>
      </c>
      <c r="BN968" s="81">
        <v>12</v>
      </c>
      <c r="BO968" s="81" t="s">
        <v>436</v>
      </c>
      <c r="BP968" s="81" t="s">
        <v>2053</v>
      </c>
      <c r="BQ968" s="81">
        <v>1553</v>
      </c>
      <c r="BS968" s="81" t="s">
        <v>926</v>
      </c>
      <c r="BT968" s="81" t="s">
        <v>927</v>
      </c>
      <c r="BU968" s="81">
        <v>1</v>
      </c>
      <c r="BV968" s="81" t="s">
        <v>436</v>
      </c>
      <c r="BW968" s="81" t="s">
        <v>1148</v>
      </c>
      <c r="BX968" s="81">
        <v>1091</v>
      </c>
      <c r="BZ968" s="81" t="s">
        <v>733</v>
      </c>
      <c r="CA968" s="81" t="s">
        <v>734</v>
      </c>
      <c r="CB968" s="81">
        <v>8</v>
      </c>
      <c r="CC968" s="81" t="s">
        <v>529</v>
      </c>
      <c r="CD968" s="81" t="s">
        <v>1713</v>
      </c>
      <c r="CE968" s="81">
        <v>1145</v>
      </c>
      <c r="CG968" s="81" t="s">
        <v>776</v>
      </c>
      <c r="CH968" s="81" t="s">
        <v>777</v>
      </c>
      <c r="CI968" s="81">
        <v>12</v>
      </c>
      <c r="CJ968" s="81" t="s">
        <v>529</v>
      </c>
      <c r="CK968" s="81" t="s">
        <v>1100</v>
      </c>
      <c r="CL968" s="81">
        <v>1027</v>
      </c>
      <c r="CN968" s="81" t="s">
        <v>2267</v>
      </c>
      <c r="CO968" s="81" t="s">
        <v>2306</v>
      </c>
      <c r="CP968" s="81">
        <v>3</v>
      </c>
      <c r="CQ968" s="81" t="s">
        <v>436</v>
      </c>
      <c r="CR968" s="81" t="s">
        <v>1715</v>
      </c>
      <c r="CS968" s="81">
        <v>1137</v>
      </c>
      <c r="CU968" s="136" t="s">
        <v>962</v>
      </c>
      <c r="CV968" s="136" t="s">
        <v>2206</v>
      </c>
      <c r="CW968" s="137">
        <v>12</v>
      </c>
      <c r="CX968" s="136" t="s">
        <v>436</v>
      </c>
      <c r="CY968" s="136" t="s">
        <v>2409</v>
      </c>
      <c r="CZ968" s="138">
        <v>1013</v>
      </c>
      <c r="DB968" s="136" t="s">
        <v>772</v>
      </c>
      <c r="DC968" s="136" t="s">
        <v>773</v>
      </c>
      <c r="DD968" s="137">
        <v>6</v>
      </c>
      <c r="DE968" s="136" t="s">
        <v>529</v>
      </c>
      <c r="DF968" s="136" t="s">
        <v>1172</v>
      </c>
      <c r="DG968" s="144">
        <v>1472</v>
      </c>
      <c r="DI968" s="136" t="s">
        <v>729</v>
      </c>
      <c r="DJ968" s="136" t="s">
        <v>730</v>
      </c>
      <c r="DK968" s="137">
        <v>4</v>
      </c>
      <c r="DL968" s="136" t="s">
        <v>529</v>
      </c>
      <c r="DM968" s="136" t="s">
        <v>1157</v>
      </c>
      <c r="DN968" s="144">
        <v>1399</v>
      </c>
    </row>
    <row r="969" spans="1:118" x14ac:dyDescent="0.25">
      <c r="A969" s="81" t="s">
        <v>802</v>
      </c>
      <c r="B969" s="81" t="s">
        <v>803</v>
      </c>
      <c r="C969" s="81">
        <v>4</v>
      </c>
      <c r="D969" s="81" t="s">
        <v>436</v>
      </c>
      <c r="E969" s="81" t="s">
        <v>1235</v>
      </c>
      <c r="F969" s="81">
        <v>1091</v>
      </c>
      <c r="H969" s="81" t="s">
        <v>808</v>
      </c>
      <c r="I969" s="81" t="s">
        <v>809</v>
      </c>
      <c r="J969" s="81">
        <v>6</v>
      </c>
      <c r="K969" s="81" t="s">
        <v>437</v>
      </c>
      <c r="L969" s="81" t="s">
        <v>1809</v>
      </c>
      <c r="M969" s="81">
        <v>1064</v>
      </c>
      <c r="O969" s="81" t="s">
        <v>772</v>
      </c>
      <c r="P969" s="81" t="s">
        <v>773</v>
      </c>
      <c r="Q969" s="81">
        <v>4</v>
      </c>
      <c r="R969" s="81" t="s">
        <v>529</v>
      </c>
      <c r="S969" s="81" t="s">
        <v>1807</v>
      </c>
      <c r="T969" s="81">
        <v>1510</v>
      </c>
      <c r="V969" s="81" t="s">
        <v>954</v>
      </c>
      <c r="W969" s="81" t="s">
        <v>955</v>
      </c>
      <c r="X969" s="81">
        <v>6</v>
      </c>
      <c r="Y969" s="81" t="s">
        <v>436</v>
      </c>
      <c r="Z969" s="81" t="s">
        <v>1814</v>
      </c>
      <c r="AA969" s="81">
        <v>1095</v>
      </c>
      <c r="AC969" s="81" t="s">
        <v>816</v>
      </c>
      <c r="AD969" s="81" t="s">
        <v>817</v>
      </c>
      <c r="AE969" s="81">
        <v>4</v>
      </c>
      <c r="AF969" s="81" t="s">
        <v>529</v>
      </c>
      <c r="AG969" s="81" t="s">
        <v>1139</v>
      </c>
      <c r="AH969" s="81">
        <v>1027</v>
      </c>
      <c r="AJ969" s="81" t="s">
        <v>770</v>
      </c>
      <c r="AK969" s="81" t="s">
        <v>771</v>
      </c>
      <c r="AL969" s="81">
        <v>8</v>
      </c>
      <c r="AM969" s="81" t="s">
        <v>436</v>
      </c>
      <c r="AN969" s="81" t="s">
        <v>1164</v>
      </c>
      <c r="AO969" s="81">
        <v>1121</v>
      </c>
      <c r="AQ969" s="81" t="s">
        <v>2230</v>
      </c>
      <c r="AR969" s="81" t="s">
        <v>866</v>
      </c>
      <c r="AS969" s="81">
        <v>30</v>
      </c>
      <c r="AT969" s="81" t="s">
        <v>529</v>
      </c>
      <c r="AU969" s="81" t="s">
        <v>1175</v>
      </c>
      <c r="AV969" s="81">
        <v>1027</v>
      </c>
      <c r="AX969" s="81" t="s">
        <v>2230</v>
      </c>
      <c r="AY969" s="81" t="s">
        <v>866</v>
      </c>
      <c r="AZ969" s="81">
        <v>12</v>
      </c>
      <c r="BA969" s="81" t="s">
        <v>529</v>
      </c>
      <c r="BB969" s="81" t="s">
        <v>1712</v>
      </c>
      <c r="BC969" s="81">
        <v>1458</v>
      </c>
      <c r="BE969" s="81" t="s">
        <v>979</v>
      </c>
      <c r="BF969" s="81" t="s">
        <v>980</v>
      </c>
      <c r="BG969" s="81">
        <v>12</v>
      </c>
      <c r="BH969" s="81" t="s">
        <v>436</v>
      </c>
      <c r="BI969" s="81" t="s">
        <v>2122</v>
      </c>
      <c r="BJ969" s="81">
        <v>1568</v>
      </c>
      <c r="BL969" s="81" t="s">
        <v>800</v>
      </c>
      <c r="BM969" s="81" t="s">
        <v>801</v>
      </c>
      <c r="BN969" s="81">
        <v>2</v>
      </c>
      <c r="BO969" s="81" t="s">
        <v>436</v>
      </c>
      <c r="BP969" s="81" t="s">
        <v>1164</v>
      </c>
      <c r="BQ969" s="81">
        <v>1121</v>
      </c>
      <c r="BS969" s="81" t="s">
        <v>928</v>
      </c>
      <c r="BT969" s="81" t="s">
        <v>929</v>
      </c>
      <c r="BU969" s="81">
        <v>1</v>
      </c>
      <c r="BV969" s="81" t="s">
        <v>436</v>
      </c>
      <c r="BW969" s="81" t="s">
        <v>1148</v>
      </c>
      <c r="BX969" s="81">
        <v>1091</v>
      </c>
      <c r="BZ969" s="81" t="s">
        <v>745</v>
      </c>
      <c r="CA969" s="81" t="s">
        <v>746</v>
      </c>
      <c r="CB969" s="81">
        <v>12</v>
      </c>
      <c r="CC969" s="81" t="s">
        <v>529</v>
      </c>
      <c r="CD969" s="81" t="s">
        <v>1713</v>
      </c>
      <c r="CE969" s="81">
        <v>1145</v>
      </c>
      <c r="CG969" s="81" t="s">
        <v>816</v>
      </c>
      <c r="CH969" s="81" t="s">
        <v>817</v>
      </c>
      <c r="CI969" s="81">
        <v>48</v>
      </c>
      <c r="CJ969" s="81" t="s">
        <v>529</v>
      </c>
      <c r="CK969" s="81" t="s">
        <v>1100</v>
      </c>
      <c r="CL969" s="81">
        <v>1027</v>
      </c>
      <c r="CN969" s="81" t="s">
        <v>1779</v>
      </c>
      <c r="CO969" s="81" t="s">
        <v>853</v>
      </c>
      <c r="CP969" s="81">
        <v>12</v>
      </c>
      <c r="CQ969" s="81" t="s">
        <v>436</v>
      </c>
      <c r="CR969" s="81" t="s">
        <v>1715</v>
      </c>
      <c r="CS969" s="81">
        <v>1137</v>
      </c>
      <c r="CU969" s="136" t="s">
        <v>2265</v>
      </c>
      <c r="CV969" s="136" t="s">
        <v>941</v>
      </c>
      <c r="CW969" s="137">
        <v>12</v>
      </c>
      <c r="CX969" s="136" t="s">
        <v>436</v>
      </c>
      <c r="CY969" s="136" t="s">
        <v>2409</v>
      </c>
      <c r="CZ969" s="138">
        <v>1013</v>
      </c>
      <c r="DB969" s="136" t="s">
        <v>772</v>
      </c>
      <c r="DC969" s="136" t="s">
        <v>773</v>
      </c>
      <c r="DD969" s="137">
        <v>4</v>
      </c>
      <c r="DE969" s="136" t="s">
        <v>436</v>
      </c>
      <c r="DF969" s="136" t="s">
        <v>1136</v>
      </c>
      <c r="DG969" s="144">
        <v>1313</v>
      </c>
      <c r="DI969" s="136" t="s">
        <v>729</v>
      </c>
      <c r="DJ969" s="136" t="s">
        <v>730</v>
      </c>
      <c r="DK969" s="137">
        <v>6</v>
      </c>
      <c r="DL969" s="136" t="s">
        <v>437</v>
      </c>
      <c r="DM969" s="136" t="s">
        <v>718</v>
      </c>
      <c r="DN969" s="144">
        <v>1539</v>
      </c>
    </row>
    <row r="970" spans="1:118" x14ac:dyDescent="0.25">
      <c r="A970" s="81" t="s">
        <v>749</v>
      </c>
      <c r="B970" s="81" t="s">
        <v>1937</v>
      </c>
      <c r="C970" s="81">
        <v>24</v>
      </c>
      <c r="D970" s="81" t="s">
        <v>436</v>
      </c>
      <c r="E970" s="81" t="s">
        <v>1235</v>
      </c>
      <c r="F970" s="81">
        <v>1091</v>
      </c>
      <c r="H970" s="81" t="s">
        <v>1001</v>
      </c>
      <c r="I970" s="81" t="s">
        <v>1002</v>
      </c>
      <c r="J970" s="81">
        <v>6</v>
      </c>
      <c r="K970" s="81" t="s">
        <v>437</v>
      </c>
      <c r="L970" s="81" t="s">
        <v>1809</v>
      </c>
      <c r="M970" s="81">
        <v>1064</v>
      </c>
      <c r="O970" s="81" t="s">
        <v>729</v>
      </c>
      <c r="P970" s="81" t="s">
        <v>730</v>
      </c>
      <c r="Q970" s="81">
        <v>4</v>
      </c>
      <c r="R970" s="81" t="s">
        <v>529</v>
      </c>
      <c r="S970" s="81" t="s">
        <v>1807</v>
      </c>
      <c r="T970" s="81">
        <v>1510</v>
      </c>
      <c r="V970" s="81" t="s">
        <v>867</v>
      </c>
      <c r="W970" s="81" t="s">
        <v>868</v>
      </c>
      <c r="X970" s="81">
        <v>6</v>
      </c>
      <c r="Y970" s="81" t="s">
        <v>436</v>
      </c>
      <c r="Z970" s="81" t="s">
        <v>1814</v>
      </c>
      <c r="AA970" s="81">
        <v>1095</v>
      </c>
      <c r="AC970" s="81" t="s">
        <v>864</v>
      </c>
      <c r="AD970" s="81" t="s">
        <v>865</v>
      </c>
      <c r="AE970" s="81">
        <v>4</v>
      </c>
      <c r="AF970" s="81" t="s">
        <v>529</v>
      </c>
      <c r="AG970" s="81" t="s">
        <v>1175</v>
      </c>
      <c r="AH970" s="81">
        <v>1027</v>
      </c>
      <c r="AJ970" s="81" t="s">
        <v>812</v>
      </c>
      <c r="AK970" s="81" t="s">
        <v>813</v>
      </c>
      <c r="AL970" s="81">
        <v>6</v>
      </c>
      <c r="AM970" s="81" t="s">
        <v>436</v>
      </c>
      <c r="AN970" s="81" t="s">
        <v>1164</v>
      </c>
      <c r="AO970" s="81">
        <v>1121</v>
      </c>
      <c r="AQ970" s="81" t="s">
        <v>847</v>
      </c>
      <c r="AR970" s="81" t="s">
        <v>848</v>
      </c>
      <c r="AS970" s="81">
        <v>30</v>
      </c>
      <c r="AT970" s="81" t="s">
        <v>529</v>
      </c>
      <c r="AU970" s="81" t="s">
        <v>1175</v>
      </c>
      <c r="AV970" s="81">
        <v>1027</v>
      </c>
      <c r="AX970" s="81" t="s">
        <v>2230</v>
      </c>
      <c r="AY970" s="81" t="s">
        <v>866</v>
      </c>
      <c r="AZ970" s="81">
        <v>6</v>
      </c>
      <c r="BA970" s="81" t="s">
        <v>529</v>
      </c>
      <c r="BB970" s="81" t="s">
        <v>1132</v>
      </c>
      <c r="BC970" s="81">
        <v>1081</v>
      </c>
      <c r="BE970" s="81" t="s">
        <v>780</v>
      </c>
      <c r="BF970" s="81" t="s">
        <v>781</v>
      </c>
      <c r="BG970" s="81">
        <v>12</v>
      </c>
      <c r="BH970" s="81" t="s">
        <v>436</v>
      </c>
      <c r="BI970" s="81" t="s">
        <v>2122</v>
      </c>
      <c r="BJ970" s="81">
        <v>1568</v>
      </c>
      <c r="BL970" s="81" t="s">
        <v>792</v>
      </c>
      <c r="BM970" s="81" t="s">
        <v>793</v>
      </c>
      <c r="BN970" s="81">
        <v>2</v>
      </c>
      <c r="BO970" s="81" t="s">
        <v>529</v>
      </c>
      <c r="BP970" s="81" t="s">
        <v>2176</v>
      </c>
      <c r="BQ970" s="81">
        <v>1555</v>
      </c>
      <c r="BS970" s="81" t="s">
        <v>889</v>
      </c>
      <c r="BT970" s="81" t="s">
        <v>890</v>
      </c>
      <c r="BU970" s="81">
        <v>1</v>
      </c>
      <c r="BV970" s="81" t="s">
        <v>529</v>
      </c>
      <c r="BW970" s="81" t="s">
        <v>2176</v>
      </c>
      <c r="BX970" s="81">
        <v>1555</v>
      </c>
      <c r="BZ970" s="81" t="s">
        <v>2319</v>
      </c>
      <c r="CA970" s="81" t="s">
        <v>844</v>
      </c>
      <c r="CB970" s="81">
        <v>2</v>
      </c>
      <c r="CC970" s="81" t="s">
        <v>529</v>
      </c>
      <c r="CD970" s="81" t="s">
        <v>1713</v>
      </c>
      <c r="CE970" s="81">
        <v>1145</v>
      </c>
      <c r="CG970" s="81" t="s">
        <v>849</v>
      </c>
      <c r="CH970" s="81" t="s">
        <v>850</v>
      </c>
      <c r="CI970" s="81">
        <v>10</v>
      </c>
      <c r="CJ970" s="81" t="s">
        <v>529</v>
      </c>
      <c r="CK970" s="81" t="s">
        <v>1100</v>
      </c>
      <c r="CL970" s="81">
        <v>1027</v>
      </c>
      <c r="CN970" s="81" t="s">
        <v>2054</v>
      </c>
      <c r="CO970" s="81" t="s">
        <v>892</v>
      </c>
      <c r="CP970" s="81">
        <v>12</v>
      </c>
      <c r="CQ970" s="81" t="s">
        <v>436</v>
      </c>
      <c r="CR970" s="81" t="s">
        <v>1715</v>
      </c>
      <c r="CS970" s="81">
        <v>1137</v>
      </c>
      <c r="CU970" s="136" t="s">
        <v>2226</v>
      </c>
      <c r="CV970" s="136" t="s">
        <v>947</v>
      </c>
      <c r="CW970" s="137">
        <v>12</v>
      </c>
      <c r="CX970" s="136" t="s">
        <v>436</v>
      </c>
      <c r="CY970" s="136" t="s">
        <v>2409</v>
      </c>
      <c r="CZ970" s="138">
        <v>1013</v>
      </c>
      <c r="DB970" s="136" t="s">
        <v>772</v>
      </c>
      <c r="DC970" s="136" t="s">
        <v>773</v>
      </c>
      <c r="DD970" s="137">
        <v>10</v>
      </c>
      <c r="DE970" s="136" t="s">
        <v>436</v>
      </c>
      <c r="DF970" s="136" t="s">
        <v>552</v>
      </c>
      <c r="DG970" s="144">
        <v>1116</v>
      </c>
      <c r="DI970" s="136" t="s">
        <v>729</v>
      </c>
      <c r="DJ970" s="136" t="s">
        <v>730</v>
      </c>
      <c r="DK970" s="137">
        <v>4</v>
      </c>
      <c r="DL970" s="136" t="s">
        <v>437</v>
      </c>
      <c r="DM970" s="136" t="s">
        <v>2421</v>
      </c>
      <c r="DN970" s="144">
        <v>1599</v>
      </c>
    </row>
    <row r="971" spans="1:118" x14ac:dyDescent="0.25">
      <c r="A971" s="81" t="s">
        <v>757</v>
      </c>
      <c r="B971" s="81" t="s">
        <v>758</v>
      </c>
      <c r="C971" s="81">
        <v>12</v>
      </c>
      <c r="D971" s="81" t="s">
        <v>529</v>
      </c>
      <c r="E971" s="81" t="s">
        <v>1093</v>
      </c>
      <c r="F971" s="81">
        <v>1089</v>
      </c>
      <c r="H971" s="81" t="s">
        <v>864</v>
      </c>
      <c r="I971" s="81" t="s">
        <v>865</v>
      </c>
      <c r="J971" s="81">
        <v>4</v>
      </c>
      <c r="K971" s="81" t="s">
        <v>437</v>
      </c>
      <c r="L971" s="81" t="s">
        <v>1809</v>
      </c>
      <c r="M971" s="81">
        <v>1064</v>
      </c>
      <c r="O971" s="81" t="s">
        <v>745</v>
      </c>
      <c r="P971" s="81" t="s">
        <v>746</v>
      </c>
      <c r="Q971" s="81">
        <v>12</v>
      </c>
      <c r="R971" s="81" t="s">
        <v>529</v>
      </c>
      <c r="S971" s="81" t="s">
        <v>1127</v>
      </c>
      <c r="T971" s="81">
        <v>1123</v>
      </c>
      <c r="V971" s="81" t="s">
        <v>864</v>
      </c>
      <c r="W971" s="81" t="s">
        <v>865</v>
      </c>
      <c r="X971" s="81">
        <v>12</v>
      </c>
      <c r="Y971" s="81" t="s">
        <v>436</v>
      </c>
      <c r="Z971" s="81" t="s">
        <v>1814</v>
      </c>
      <c r="AA971" s="81">
        <v>1095</v>
      </c>
      <c r="AC971" s="81" t="s">
        <v>733</v>
      </c>
      <c r="AD971" s="81" t="s">
        <v>734</v>
      </c>
      <c r="AE971" s="81">
        <v>2</v>
      </c>
      <c r="AF971" s="81" t="s">
        <v>436</v>
      </c>
      <c r="AG971" s="81" t="s">
        <v>1703</v>
      </c>
      <c r="AH971" s="81">
        <v>1418</v>
      </c>
      <c r="AJ971" s="81" t="s">
        <v>772</v>
      </c>
      <c r="AK971" s="81" t="s">
        <v>773</v>
      </c>
      <c r="AL971" s="81">
        <v>18</v>
      </c>
      <c r="AM971" s="81" t="s">
        <v>436</v>
      </c>
      <c r="AN971" s="81" t="s">
        <v>1164</v>
      </c>
      <c r="AO971" s="81">
        <v>1121</v>
      </c>
      <c r="AQ971" s="81" t="s">
        <v>765</v>
      </c>
      <c r="AR971" s="81" t="s">
        <v>766</v>
      </c>
      <c r="AS971" s="81">
        <v>18</v>
      </c>
      <c r="AT971" s="81" t="s">
        <v>529</v>
      </c>
      <c r="AU971" s="81" t="s">
        <v>1175</v>
      </c>
      <c r="AV971" s="81">
        <v>1027</v>
      </c>
      <c r="AX971" s="81" t="s">
        <v>2230</v>
      </c>
      <c r="AY971" s="81" t="s">
        <v>866</v>
      </c>
      <c r="AZ971" s="81">
        <v>12</v>
      </c>
      <c r="BA971" s="81" t="s">
        <v>436</v>
      </c>
      <c r="BB971" s="81" t="s">
        <v>1123</v>
      </c>
      <c r="BC971" s="81">
        <v>1392</v>
      </c>
      <c r="BE971" s="81" t="s">
        <v>782</v>
      </c>
      <c r="BF971" s="81" t="s">
        <v>783</v>
      </c>
      <c r="BG971" s="81">
        <v>12</v>
      </c>
      <c r="BH971" s="81" t="s">
        <v>436</v>
      </c>
      <c r="BI971" s="81" t="s">
        <v>2122</v>
      </c>
      <c r="BJ971" s="81">
        <v>1568</v>
      </c>
      <c r="BL971" s="81" t="s">
        <v>893</v>
      </c>
      <c r="BM971" s="81" t="s">
        <v>894</v>
      </c>
      <c r="BN971" s="81">
        <v>12</v>
      </c>
      <c r="BO971" s="81" t="s">
        <v>529</v>
      </c>
      <c r="BP971" s="81" t="s">
        <v>1158</v>
      </c>
      <c r="BQ971" s="81">
        <v>1378</v>
      </c>
      <c r="BS971" s="81" t="s">
        <v>2321</v>
      </c>
      <c r="BT971" s="81" t="s">
        <v>901</v>
      </c>
      <c r="BU971" s="81">
        <v>1</v>
      </c>
      <c r="BV971" s="81" t="s">
        <v>529</v>
      </c>
      <c r="BW971" s="81" t="s">
        <v>2176</v>
      </c>
      <c r="BX971" s="81">
        <v>1555</v>
      </c>
      <c r="BZ971" s="81" t="s">
        <v>757</v>
      </c>
      <c r="CA971" s="81" t="s">
        <v>758</v>
      </c>
      <c r="CB971" s="81">
        <v>12</v>
      </c>
      <c r="CC971" s="81" t="s">
        <v>529</v>
      </c>
      <c r="CD971" s="81" t="s">
        <v>1807</v>
      </c>
      <c r="CE971" s="81">
        <v>1510</v>
      </c>
      <c r="CG971" s="81" t="s">
        <v>733</v>
      </c>
      <c r="CH971" s="81" t="s">
        <v>734</v>
      </c>
      <c r="CI971" s="81">
        <v>17</v>
      </c>
      <c r="CJ971" s="81" t="s">
        <v>529</v>
      </c>
      <c r="CK971" s="81" t="s">
        <v>1100</v>
      </c>
      <c r="CL971" s="81">
        <v>1027</v>
      </c>
      <c r="CN971" s="81" t="s">
        <v>745</v>
      </c>
      <c r="CO971" s="81" t="s">
        <v>746</v>
      </c>
      <c r="CP971" s="81">
        <v>12</v>
      </c>
      <c r="CQ971" s="81" t="s">
        <v>436</v>
      </c>
      <c r="CR971" s="81" t="s">
        <v>1715</v>
      </c>
      <c r="CS971" s="81">
        <v>1137</v>
      </c>
      <c r="CU971" s="136" t="s">
        <v>745</v>
      </c>
      <c r="CV971" s="136" t="s">
        <v>746</v>
      </c>
      <c r="CW971" s="137">
        <v>12</v>
      </c>
      <c r="CX971" s="136" t="s">
        <v>436</v>
      </c>
      <c r="CY971" s="136" t="s">
        <v>2409</v>
      </c>
      <c r="CZ971" s="138">
        <v>1013</v>
      </c>
      <c r="DB971" s="136" t="s">
        <v>772</v>
      </c>
      <c r="DC971" s="136" t="s">
        <v>773</v>
      </c>
      <c r="DD971" s="137">
        <v>16</v>
      </c>
      <c r="DE971" s="136" t="s">
        <v>436</v>
      </c>
      <c r="DF971" s="136" t="s">
        <v>2411</v>
      </c>
      <c r="DG971" s="144">
        <v>1515</v>
      </c>
      <c r="DI971" s="136" t="s">
        <v>729</v>
      </c>
      <c r="DJ971" s="136" t="s">
        <v>730</v>
      </c>
      <c r="DK971" s="137">
        <v>2</v>
      </c>
      <c r="DL971" s="136" t="s">
        <v>529</v>
      </c>
      <c r="DM971" s="136" t="s">
        <v>1178</v>
      </c>
      <c r="DN971" s="144">
        <v>1431</v>
      </c>
    </row>
    <row r="972" spans="1:118" x14ac:dyDescent="0.25">
      <c r="A972" s="81" t="s">
        <v>2230</v>
      </c>
      <c r="B972" s="81" t="s">
        <v>866</v>
      </c>
      <c r="C972" s="81">
        <v>6</v>
      </c>
      <c r="D972" s="81" t="s">
        <v>529</v>
      </c>
      <c r="E972" s="81" t="s">
        <v>1093</v>
      </c>
      <c r="F972" s="81">
        <v>1089</v>
      </c>
      <c r="H972" s="81" t="s">
        <v>780</v>
      </c>
      <c r="I972" s="81" t="s">
        <v>781</v>
      </c>
      <c r="J972" s="81">
        <v>12</v>
      </c>
      <c r="K972" s="81" t="s">
        <v>437</v>
      </c>
      <c r="L972" s="81" t="s">
        <v>1809</v>
      </c>
      <c r="M972" s="81">
        <v>1064</v>
      </c>
      <c r="O972" s="81" t="s">
        <v>816</v>
      </c>
      <c r="P972" s="81" t="s">
        <v>817</v>
      </c>
      <c r="Q972" s="81">
        <v>4</v>
      </c>
      <c r="R972" s="81" t="s">
        <v>529</v>
      </c>
      <c r="S972" s="81" t="s">
        <v>1127</v>
      </c>
      <c r="T972" s="81">
        <v>1123</v>
      </c>
      <c r="V972" s="81" t="s">
        <v>906</v>
      </c>
      <c r="W972" s="81" t="s">
        <v>907</v>
      </c>
      <c r="X972" s="81">
        <v>6</v>
      </c>
      <c r="Y972" s="81" t="s">
        <v>436</v>
      </c>
      <c r="Z972" s="81" t="s">
        <v>1814</v>
      </c>
      <c r="AA972" s="81">
        <v>1095</v>
      </c>
      <c r="AC972" s="81" t="s">
        <v>862</v>
      </c>
      <c r="AD972" s="81" t="s">
        <v>863</v>
      </c>
      <c r="AE972" s="81">
        <v>4</v>
      </c>
      <c r="AF972" s="81" t="s">
        <v>529</v>
      </c>
      <c r="AG972" s="81" t="s">
        <v>714</v>
      </c>
      <c r="AH972" s="81">
        <v>1537</v>
      </c>
      <c r="AJ972" s="81" t="s">
        <v>820</v>
      </c>
      <c r="AK972" s="81" t="s">
        <v>821</v>
      </c>
      <c r="AL972" s="81">
        <v>20</v>
      </c>
      <c r="AM972" s="81" t="s">
        <v>436</v>
      </c>
      <c r="AN972" s="81" t="s">
        <v>1164</v>
      </c>
      <c r="AO972" s="81">
        <v>1121</v>
      </c>
      <c r="AQ972" s="81" t="s">
        <v>867</v>
      </c>
      <c r="AR972" s="81" t="s">
        <v>868</v>
      </c>
      <c r="AS972" s="81">
        <v>4</v>
      </c>
      <c r="AT972" s="81" t="s">
        <v>529</v>
      </c>
      <c r="AU972" s="81" t="s">
        <v>1175</v>
      </c>
      <c r="AV972" s="81">
        <v>1027</v>
      </c>
      <c r="AX972" s="81" t="s">
        <v>2230</v>
      </c>
      <c r="AY972" s="81" t="s">
        <v>866</v>
      </c>
      <c r="AZ972" s="81">
        <v>36</v>
      </c>
      <c r="BA972" s="81" t="s">
        <v>436</v>
      </c>
      <c r="BB972" s="81" t="s">
        <v>2109</v>
      </c>
      <c r="BC972" s="81">
        <v>1025</v>
      </c>
      <c r="BE972" s="81" t="s">
        <v>747</v>
      </c>
      <c r="BF972" s="81" t="s">
        <v>748</v>
      </c>
      <c r="BG972" s="81">
        <v>12</v>
      </c>
      <c r="BH972" s="81" t="s">
        <v>436</v>
      </c>
      <c r="BI972" s="81" t="s">
        <v>2122</v>
      </c>
      <c r="BJ972" s="81">
        <v>1568</v>
      </c>
      <c r="BL972" s="81" t="s">
        <v>772</v>
      </c>
      <c r="BM972" s="81" t="s">
        <v>773</v>
      </c>
      <c r="BN972" s="81">
        <v>2</v>
      </c>
      <c r="BO972" s="81" t="s">
        <v>529</v>
      </c>
      <c r="BP972" s="81" t="s">
        <v>2176</v>
      </c>
      <c r="BQ972" s="81">
        <v>1555</v>
      </c>
      <c r="BS972" s="81" t="s">
        <v>899</v>
      </c>
      <c r="BT972" s="81" t="s">
        <v>900</v>
      </c>
      <c r="BU972" s="81">
        <v>1</v>
      </c>
      <c r="BV972" s="81" t="s">
        <v>529</v>
      </c>
      <c r="BW972" s="81" t="s">
        <v>2176</v>
      </c>
      <c r="BX972" s="81">
        <v>1555</v>
      </c>
      <c r="BZ972" s="81" t="s">
        <v>847</v>
      </c>
      <c r="CA972" s="81" t="s">
        <v>848</v>
      </c>
      <c r="CB972" s="81">
        <v>6</v>
      </c>
      <c r="CC972" s="81" t="s">
        <v>529</v>
      </c>
      <c r="CD972" s="81" t="s">
        <v>1807</v>
      </c>
      <c r="CE972" s="81">
        <v>1510</v>
      </c>
      <c r="CG972" s="81" t="s">
        <v>832</v>
      </c>
      <c r="CH972" s="81" t="s">
        <v>833</v>
      </c>
      <c r="CI972" s="81">
        <v>4</v>
      </c>
      <c r="CJ972" s="81" t="s">
        <v>529</v>
      </c>
      <c r="CK972" s="81" t="s">
        <v>1100</v>
      </c>
      <c r="CL972" s="81">
        <v>1027</v>
      </c>
      <c r="CN972" s="81" t="s">
        <v>2231</v>
      </c>
      <c r="CO972" s="81" t="s">
        <v>2274</v>
      </c>
      <c r="CP972" s="81">
        <v>4</v>
      </c>
      <c r="CQ972" s="81" t="s">
        <v>436</v>
      </c>
      <c r="CR972" s="81" t="s">
        <v>1863</v>
      </c>
      <c r="CS972" s="81">
        <v>1273</v>
      </c>
      <c r="CU972" s="136" t="s">
        <v>2265</v>
      </c>
      <c r="CV972" s="136" t="s">
        <v>941</v>
      </c>
      <c r="CW972" s="137">
        <v>12</v>
      </c>
      <c r="CX972" s="136" t="s">
        <v>529</v>
      </c>
      <c r="CY972" s="136" t="s">
        <v>1869</v>
      </c>
      <c r="CZ972" s="138">
        <v>1362</v>
      </c>
      <c r="DB972" s="136" t="s">
        <v>772</v>
      </c>
      <c r="DC972" s="136" t="s">
        <v>773</v>
      </c>
      <c r="DD972" s="137">
        <v>6</v>
      </c>
      <c r="DE972" s="136" t="s">
        <v>436</v>
      </c>
      <c r="DF972" s="136" t="s">
        <v>2060</v>
      </c>
      <c r="DG972" s="144">
        <v>1098</v>
      </c>
      <c r="DI972" s="136" t="s">
        <v>729</v>
      </c>
      <c r="DJ972" s="136" t="s">
        <v>730</v>
      </c>
      <c r="DK972" s="137">
        <v>6</v>
      </c>
      <c r="DL972" s="136" t="s">
        <v>437</v>
      </c>
      <c r="DM972" s="136" t="s">
        <v>1754</v>
      </c>
      <c r="DN972" s="144">
        <v>1180</v>
      </c>
    </row>
    <row r="973" spans="1:118" x14ac:dyDescent="0.25">
      <c r="A973" s="81" t="s">
        <v>871</v>
      </c>
      <c r="B973" s="81" t="s">
        <v>872</v>
      </c>
      <c r="C973" s="81">
        <v>6</v>
      </c>
      <c r="D973" s="81" t="s">
        <v>529</v>
      </c>
      <c r="E973" s="81" t="s">
        <v>1093</v>
      </c>
      <c r="F973" s="81">
        <v>1089</v>
      </c>
      <c r="H973" s="81" t="s">
        <v>804</v>
      </c>
      <c r="I973" s="81" t="s">
        <v>805</v>
      </c>
      <c r="J973" s="81">
        <v>12</v>
      </c>
      <c r="K973" s="81" t="s">
        <v>437</v>
      </c>
      <c r="L973" s="81" t="s">
        <v>1809</v>
      </c>
      <c r="M973" s="81">
        <v>1064</v>
      </c>
      <c r="O973" s="81" t="s">
        <v>733</v>
      </c>
      <c r="P973" s="81" t="s">
        <v>734</v>
      </c>
      <c r="Q973" s="81">
        <v>4</v>
      </c>
      <c r="R973" s="81" t="s">
        <v>529</v>
      </c>
      <c r="S973" s="81" t="s">
        <v>1127</v>
      </c>
      <c r="T973" s="81">
        <v>1123</v>
      </c>
      <c r="V973" s="81" t="s">
        <v>729</v>
      </c>
      <c r="W973" s="81" t="s">
        <v>730</v>
      </c>
      <c r="X973" s="81">
        <v>4</v>
      </c>
      <c r="Y973" s="81" t="s">
        <v>436</v>
      </c>
      <c r="Z973" s="81" t="s">
        <v>1814</v>
      </c>
      <c r="AA973" s="81">
        <v>1095</v>
      </c>
      <c r="AC973" s="81" t="s">
        <v>727</v>
      </c>
      <c r="AD973" s="81" t="s">
        <v>728</v>
      </c>
      <c r="AE973" s="81">
        <v>2</v>
      </c>
      <c r="AF973" s="81" t="s">
        <v>529</v>
      </c>
      <c r="AG973" s="81" t="s">
        <v>1132</v>
      </c>
      <c r="AH973" s="81">
        <v>1081</v>
      </c>
      <c r="AJ973" s="81" t="s">
        <v>816</v>
      </c>
      <c r="AK973" s="81" t="s">
        <v>817</v>
      </c>
      <c r="AL973" s="81">
        <v>10</v>
      </c>
      <c r="AM973" s="81" t="s">
        <v>436</v>
      </c>
      <c r="AN973" s="81" t="s">
        <v>1164</v>
      </c>
      <c r="AO973" s="81">
        <v>1121</v>
      </c>
      <c r="AQ973" s="81" t="s">
        <v>954</v>
      </c>
      <c r="AR973" s="81" t="s">
        <v>955</v>
      </c>
      <c r="AS973" s="81">
        <v>20</v>
      </c>
      <c r="AT973" s="81" t="s">
        <v>529</v>
      </c>
      <c r="AU973" s="81" t="s">
        <v>1175</v>
      </c>
      <c r="AV973" s="81">
        <v>1027</v>
      </c>
      <c r="AX973" s="81" t="s">
        <v>2230</v>
      </c>
      <c r="AY973" s="81" t="s">
        <v>866</v>
      </c>
      <c r="AZ973" s="81">
        <v>6</v>
      </c>
      <c r="BA973" s="81" t="s">
        <v>436</v>
      </c>
      <c r="BB973" s="81" t="s">
        <v>2073</v>
      </c>
      <c r="BC973" s="81">
        <v>1563</v>
      </c>
      <c r="BE973" s="81" t="s">
        <v>973</v>
      </c>
      <c r="BF973" s="81" t="s">
        <v>974</v>
      </c>
      <c r="BG973" s="81">
        <v>12</v>
      </c>
      <c r="BH973" s="81" t="s">
        <v>529</v>
      </c>
      <c r="BI973" s="81" t="s">
        <v>1167</v>
      </c>
      <c r="BJ973" s="81">
        <v>1031</v>
      </c>
      <c r="BL973" s="81" t="s">
        <v>893</v>
      </c>
      <c r="BM973" s="81" t="s">
        <v>894</v>
      </c>
      <c r="BN973" s="81">
        <v>12</v>
      </c>
      <c r="BO973" s="81" t="s">
        <v>436</v>
      </c>
      <c r="BP973" s="81" t="s">
        <v>2165</v>
      </c>
      <c r="BQ973" s="81">
        <v>1580</v>
      </c>
      <c r="BS973" s="81" t="s">
        <v>930</v>
      </c>
      <c r="BT973" s="81" t="s">
        <v>931</v>
      </c>
      <c r="BU973" s="81">
        <v>6</v>
      </c>
      <c r="BV973" s="81" t="s">
        <v>436</v>
      </c>
      <c r="BW973" s="81" t="s">
        <v>1148</v>
      </c>
      <c r="BX973" s="81">
        <v>1091</v>
      </c>
      <c r="BZ973" s="81" t="s">
        <v>867</v>
      </c>
      <c r="CA973" s="81" t="s">
        <v>868</v>
      </c>
      <c r="CB973" s="81">
        <v>4</v>
      </c>
      <c r="CC973" s="81" t="s">
        <v>529</v>
      </c>
      <c r="CD973" s="81" t="s">
        <v>1807</v>
      </c>
      <c r="CE973" s="81">
        <v>1510</v>
      </c>
      <c r="CG973" s="81" t="s">
        <v>729</v>
      </c>
      <c r="CH973" s="81" t="s">
        <v>730</v>
      </c>
      <c r="CI973" s="81">
        <v>52</v>
      </c>
      <c r="CJ973" s="81" t="s">
        <v>529</v>
      </c>
      <c r="CK973" s="81" t="s">
        <v>1100</v>
      </c>
      <c r="CL973" s="81">
        <v>1027</v>
      </c>
      <c r="CN973" s="81" t="s">
        <v>747</v>
      </c>
      <c r="CO973" s="81" t="s">
        <v>748</v>
      </c>
      <c r="CP973" s="81">
        <v>12</v>
      </c>
      <c r="CQ973" s="81" t="s">
        <v>529</v>
      </c>
      <c r="CR973" s="81" t="s">
        <v>2315</v>
      </c>
      <c r="CS973" s="81">
        <v>1450</v>
      </c>
      <c r="CU973" s="136" t="s">
        <v>1779</v>
      </c>
      <c r="CV973" s="136" t="s">
        <v>853</v>
      </c>
      <c r="CW973" s="137">
        <v>12</v>
      </c>
      <c r="CX973" s="136" t="s">
        <v>529</v>
      </c>
      <c r="CY973" s="136" t="s">
        <v>1869</v>
      </c>
      <c r="CZ973" s="138">
        <v>1362</v>
      </c>
      <c r="DB973" s="136" t="s">
        <v>772</v>
      </c>
      <c r="DC973" s="136" t="s">
        <v>773</v>
      </c>
      <c r="DD973" s="137">
        <v>6</v>
      </c>
      <c r="DE973" s="136" t="s">
        <v>436</v>
      </c>
      <c r="DF973" s="136" t="s">
        <v>2221</v>
      </c>
      <c r="DG973" s="144">
        <v>1392</v>
      </c>
      <c r="DI973" s="136" t="s">
        <v>729</v>
      </c>
      <c r="DJ973" s="136" t="s">
        <v>730</v>
      </c>
      <c r="DK973" s="137">
        <v>6</v>
      </c>
      <c r="DL973" s="136" t="s">
        <v>436</v>
      </c>
      <c r="DM973" s="136" t="s">
        <v>1148</v>
      </c>
      <c r="DN973" s="144">
        <v>1091</v>
      </c>
    </row>
    <row r="974" spans="1:118" x14ac:dyDescent="0.25">
      <c r="A974" s="81" t="s">
        <v>847</v>
      </c>
      <c r="B974" s="81" t="s">
        <v>848</v>
      </c>
      <c r="C974" s="81">
        <v>12</v>
      </c>
      <c r="D974" s="81" t="s">
        <v>529</v>
      </c>
      <c r="E974" s="81" t="s">
        <v>1093</v>
      </c>
      <c r="F974" s="81">
        <v>1089</v>
      </c>
      <c r="H974" s="81" t="s">
        <v>1026</v>
      </c>
      <c r="I974" s="81" t="s">
        <v>1027</v>
      </c>
      <c r="J974" s="81">
        <v>12</v>
      </c>
      <c r="K974" s="81" t="s">
        <v>437</v>
      </c>
      <c r="L974" s="81" t="s">
        <v>1809</v>
      </c>
      <c r="M974" s="81">
        <v>1064</v>
      </c>
      <c r="O974" s="81" t="s">
        <v>772</v>
      </c>
      <c r="P974" s="81" t="s">
        <v>773</v>
      </c>
      <c r="Q974" s="81">
        <v>4</v>
      </c>
      <c r="R974" s="81" t="s">
        <v>529</v>
      </c>
      <c r="S974" s="81" t="s">
        <v>1127</v>
      </c>
      <c r="T974" s="81">
        <v>1123</v>
      </c>
      <c r="V974" s="81" t="s">
        <v>862</v>
      </c>
      <c r="W974" s="81" t="s">
        <v>863</v>
      </c>
      <c r="X974" s="81">
        <v>4</v>
      </c>
      <c r="Y974" s="81" t="s">
        <v>437</v>
      </c>
      <c r="Z974" s="81" t="s">
        <v>1176</v>
      </c>
      <c r="AA974" s="81">
        <v>1097</v>
      </c>
      <c r="AC974" s="81" t="s">
        <v>885</v>
      </c>
      <c r="AD974" s="81" t="s">
        <v>886</v>
      </c>
      <c r="AE974" s="81">
        <v>4</v>
      </c>
      <c r="AF974" s="81" t="s">
        <v>529</v>
      </c>
      <c r="AG974" s="81" t="s">
        <v>1185</v>
      </c>
      <c r="AH974" s="81">
        <v>1101</v>
      </c>
      <c r="AJ974" s="81" t="s">
        <v>830</v>
      </c>
      <c r="AK974" s="81" t="s">
        <v>831</v>
      </c>
      <c r="AL974" s="81">
        <v>2</v>
      </c>
      <c r="AM974" s="81" t="s">
        <v>436</v>
      </c>
      <c r="AN974" s="81" t="s">
        <v>1164</v>
      </c>
      <c r="AO974" s="81">
        <v>1121</v>
      </c>
      <c r="AQ974" s="81" t="s">
        <v>875</v>
      </c>
      <c r="AR974" s="81" t="s">
        <v>876</v>
      </c>
      <c r="AS974" s="81">
        <v>3</v>
      </c>
      <c r="AT974" s="81" t="s">
        <v>529</v>
      </c>
      <c r="AU974" s="81" t="s">
        <v>1175</v>
      </c>
      <c r="AV974" s="81">
        <v>1027</v>
      </c>
      <c r="AX974" s="81" t="s">
        <v>2230</v>
      </c>
      <c r="AY974" s="81" t="s">
        <v>866</v>
      </c>
      <c r="AZ974" s="81">
        <v>12</v>
      </c>
      <c r="BA974" s="81" t="s">
        <v>529</v>
      </c>
      <c r="BB974" s="81" t="s">
        <v>1175</v>
      </c>
      <c r="BC974" s="81">
        <v>1027</v>
      </c>
      <c r="BE974" s="81" t="s">
        <v>814</v>
      </c>
      <c r="BF974" s="81" t="s">
        <v>815</v>
      </c>
      <c r="BG974" s="81">
        <v>12</v>
      </c>
      <c r="BH974" s="81" t="s">
        <v>529</v>
      </c>
      <c r="BI974" s="81" t="s">
        <v>1167</v>
      </c>
      <c r="BJ974" s="81">
        <v>1031</v>
      </c>
      <c r="BL974" s="81" t="s">
        <v>893</v>
      </c>
      <c r="BM974" s="81" t="s">
        <v>894</v>
      </c>
      <c r="BN974" s="81">
        <v>12</v>
      </c>
      <c r="BO974" s="81" t="s">
        <v>436</v>
      </c>
      <c r="BP974" s="81" t="s">
        <v>1164</v>
      </c>
      <c r="BQ974" s="81">
        <v>1121</v>
      </c>
      <c r="BS974" s="81" t="s">
        <v>753</v>
      </c>
      <c r="BT974" s="81" t="s">
        <v>754</v>
      </c>
      <c r="BU974" s="81">
        <v>12</v>
      </c>
      <c r="BV974" s="81" t="s">
        <v>436</v>
      </c>
      <c r="BW974" s="81" t="s">
        <v>1137</v>
      </c>
      <c r="BX974" s="81">
        <v>1160</v>
      </c>
      <c r="BZ974" s="81" t="s">
        <v>932</v>
      </c>
      <c r="CA974" s="81" t="s">
        <v>933</v>
      </c>
      <c r="CB974" s="81">
        <v>1</v>
      </c>
      <c r="CC974" s="81" t="s">
        <v>529</v>
      </c>
      <c r="CD974" s="81" t="s">
        <v>1807</v>
      </c>
      <c r="CE974" s="81">
        <v>1510</v>
      </c>
      <c r="CG974" s="81" t="s">
        <v>743</v>
      </c>
      <c r="CH974" s="81" t="s">
        <v>744</v>
      </c>
      <c r="CI974" s="81">
        <v>24</v>
      </c>
      <c r="CJ974" s="81" t="s">
        <v>529</v>
      </c>
      <c r="CK974" s="81" t="s">
        <v>1100</v>
      </c>
      <c r="CL974" s="81">
        <v>1027</v>
      </c>
      <c r="CN974" s="81" t="s">
        <v>2268</v>
      </c>
      <c r="CO974" s="81" t="s">
        <v>1663</v>
      </c>
      <c r="CP974" s="81">
        <v>4</v>
      </c>
      <c r="CQ974" s="81" t="s">
        <v>436</v>
      </c>
      <c r="CR974" s="81" t="s">
        <v>2072</v>
      </c>
      <c r="CS974" s="81">
        <v>1562</v>
      </c>
      <c r="CU974" s="136" t="s">
        <v>2264</v>
      </c>
      <c r="CV974" s="136" t="s">
        <v>896</v>
      </c>
      <c r="CW974" s="137">
        <v>12</v>
      </c>
      <c r="CX974" s="136" t="s">
        <v>529</v>
      </c>
      <c r="CY974" s="136" t="s">
        <v>1869</v>
      </c>
      <c r="CZ974" s="138">
        <v>1362</v>
      </c>
      <c r="DB974" s="136" t="s">
        <v>772</v>
      </c>
      <c r="DC974" s="136" t="s">
        <v>773</v>
      </c>
      <c r="DD974" s="137">
        <v>24</v>
      </c>
      <c r="DE974" s="136" t="s">
        <v>529</v>
      </c>
      <c r="DF974" s="136" t="s">
        <v>2314</v>
      </c>
      <c r="DG974" s="144">
        <v>1031</v>
      </c>
      <c r="DI974" s="136" t="s">
        <v>729</v>
      </c>
      <c r="DJ974" s="136" t="s">
        <v>730</v>
      </c>
      <c r="DK974" s="137">
        <v>4</v>
      </c>
      <c r="DL974" s="136" t="s">
        <v>436</v>
      </c>
      <c r="DM974" s="136" t="s">
        <v>2427</v>
      </c>
      <c r="DN974" s="144">
        <v>1604</v>
      </c>
    </row>
    <row r="975" spans="1:118" x14ac:dyDescent="0.25">
      <c r="A975" s="81" t="s">
        <v>878</v>
      </c>
      <c r="B975" s="81" t="s">
        <v>879</v>
      </c>
      <c r="C975" s="81">
        <v>6</v>
      </c>
      <c r="D975" s="81" t="s">
        <v>529</v>
      </c>
      <c r="E975" s="81" t="s">
        <v>1093</v>
      </c>
      <c r="F975" s="81">
        <v>1089</v>
      </c>
      <c r="H975" s="81" t="s">
        <v>965</v>
      </c>
      <c r="I975" s="81" t="s">
        <v>966</v>
      </c>
      <c r="J975" s="81">
        <v>12</v>
      </c>
      <c r="K975" s="81" t="s">
        <v>437</v>
      </c>
      <c r="L975" s="81" t="s">
        <v>1809</v>
      </c>
      <c r="M975" s="81">
        <v>1064</v>
      </c>
      <c r="O975" s="81" t="s">
        <v>785</v>
      </c>
      <c r="P975" s="81" t="s">
        <v>786</v>
      </c>
      <c r="Q975" s="81">
        <v>12</v>
      </c>
      <c r="R975" s="81" t="s">
        <v>529</v>
      </c>
      <c r="S975" s="81" t="s">
        <v>1131</v>
      </c>
      <c r="T975" s="81">
        <v>1509</v>
      </c>
      <c r="V975" s="81" t="s">
        <v>830</v>
      </c>
      <c r="W975" s="81" t="s">
        <v>831</v>
      </c>
      <c r="X975" s="81">
        <v>4</v>
      </c>
      <c r="Y975" s="81" t="s">
        <v>437</v>
      </c>
      <c r="Z975" s="81" t="s">
        <v>1176</v>
      </c>
      <c r="AA975" s="81">
        <v>1097</v>
      </c>
      <c r="AC975" s="81" t="s">
        <v>864</v>
      </c>
      <c r="AD975" s="81" t="s">
        <v>865</v>
      </c>
      <c r="AE975" s="81">
        <v>4</v>
      </c>
      <c r="AF975" s="81" t="s">
        <v>436</v>
      </c>
      <c r="AG975" s="81" t="s">
        <v>1760</v>
      </c>
      <c r="AH975" s="81">
        <v>1307</v>
      </c>
      <c r="AJ975" s="81" t="s">
        <v>849</v>
      </c>
      <c r="AK975" s="81" t="s">
        <v>850</v>
      </c>
      <c r="AL975" s="81">
        <v>2</v>
      </c>
      <c r="AM975" s="81" t="s">
        <v>436</v>
      </c>
      <c r="AN975" s="81" t="s">
        <v>1164</v>
      </c>
      <c r="AO975" s="81">
        <v>1121</v>
      </c>
      <c r="AQ975" s="81" t="s">
        <v>932</v>
      </c>
      <c r="AR975" s="81" t="s">
        <v>933</v>
      </c>
      <c r="AS975" s="81">
        <v>16</v>
      </c>
      <c r="AT975" s="81" t="s">
        <v>529</v>
      </c>
      <c r="AU975" s="81" t="s">
        <v>1175</v>
      </c>
      <c r="AV975" s="81">
        <v>1027</v>
      </c>
      <c r="AX975" s="81" t="s">
        <v>2230</v>
      </c>
      <c r="AY975" s="81" t="s">
        <v>866</v>
      </c>
      <c r="AZ975" s="81">
        <v>100</v>
      </c>
      <c r="BA975" s="81" t="s">
        <v>1173</v>
      </c>
      <c r="BB975" s="81" t="s">
        <v>1174</v>
      </c>
      <c r="BC975" s="81">
        <v>0</v>
      </c>
      <c r="BE975" s="81" t="s">
        <v>774</v>
      </c>
      <c r="BF975" s="81" t="s">
        <v>775</v>
      </c>
      <c r="BG975" s="81">
        <v>4</v>
      </c>
      <c r="BH975" s="81" t="s">
        <v>529</v>
      </c>
      <c r="BI975" s="81" t="s">
        <v>1167</v>
      </c>
      <c r="BJ975" s="81">
        <v>1031</v>
      </c>
      <c r="BL975" s="81" t="s">
        <v>893</v>
      </c>
      <c r="BM975" s="81" t="s">
        <v>894</v>
      </c>
      <c r="BN975" s="81">
        <v>12</v>
      </c>
      <c r="BO975" s="81" t="s">
        <v>529</v>
      </c>
      <c r="BP975" s="81" t="s">
        <v>2176</v>
      </c>
      <c r="BQ975" s="81">
        <v>1555</v>
      </c>
      <c r="BS975" s="81" t="s">
        <v>873</v>
      </c>
      <c r="BT975" s="81" t="s">
        <v>874</v>
      </c>
      <c r="BU975" s="81">
        <v>2</v>
      </c>
      <c r="BV975" s="81" t="s">
        <v>436</v>
      </c>
      <c r="BW975" s="81" t="s">
        <v>1137</v>
      </c>
      <c r="BX975" s="81">
        <v>1160</v>
      </c>
      <c r="BZ975" s="81" t="s">
        <v>2269</v>
      </c>
      <c r="CA975" s="81" t="s">
        <v>767</v>
      </c>
      <c r="CB975" s="81">
        <v>4</v>
      </c>
      <c r="CC975" s="81" t="s">
        <v>529</v>
      </c>
      <c r="CD975" s="81" t="s">
        <v>1807</v>
      </c>
      <c r="CE975" s="81">
        <v>1510</v>
      </c>
      <c r="CG975" s="81" t="s">
        <v>924</v>
      </c>
      <c r="CH975" s="81" t="s">
        <v>925</v>
      </c>
      <c r="CI975" s="81">
        <v>24</v>
      </c>
      <c r="CJ975" s="81" t="s">
        <v>529</v>
      </c>
      <c r="CK975" s="81" t="s">
        <v>1100</v>
      </c>
      <c r="CL975" s="81">
        <v>1027</v>
      </c>
      <c r="CN975" s="81" t="s">
        <v>942</v>
      </c>
      <c r="CO975" s="81" t="s">
        <v>943</v>
      </c>
      <c r="CP975" s="81">
        <v>12</v>
      </c>
      <c r="CQ975" s="81" t="s">
        <v>436</v>
      </c>
      <c r="CR975" s="81" t="s">
        <v>2072</v>
      </c>
      <c r="CS975" s="81">
        <v>1562</v>
      </c>
      <c r="CU975" s="136" t="s">
        <v>2396</v>
      </c>
      <c r="CV975" s="136" t="s">
        <v>976</v>
      </c>
      <c r="CW975" s="137">
        <v>1</v>
      </c>
      <c r="CX975" s="136" t="s">
        <v>529</v>
      </c>
      <c r="CY975" s="136" t="s">
        <v>1192</v>
      </c>
      <c r="CZ975" s="138">
        <v>1100</v>
      </c>
      <c r="DB975" s="136" t="s">
        <v>776</v>
      </c>
      <c r="DC975" s="136" t="s">
        <v>777</v>
      </c>
      <c r="DD975" s="137">
        <v>4</v>
      </c>
      <c r="DE975" s="136" t="s">
        <v>529</v>
      </c>
      <c r="DF975" s="136" t="s">
        <v>1169</v>
      </c>
      <c r="DG975" s="144">
        <v>1440</v>
      </c>
      <c r="DI975" s="136" t="s">
        <v>729</v>
      </c>
      <c r="DJ975" s="136" t="s">
        <v>730</v>
      </c>
      <c r="DK975" s="137">
        <v>1</v>
      </c>
      <c r="DL975" s="136" t="s">
        <v>529</v>
      </c>
      <c r="DM975" s="136" t="s">
        <v>2314</v>
      </c>
      <c r="DN975" s="144">
        <v>1031</v>
      </c>
    </row>
    <row r="976" spans="1:118" x14ac:dyDescent="0.25">
      <c r="A976" s="81" t="s">
        <v>816</v>
      </c>
      <c r="B976" s="81" t="s">
        <v>817</v>
      </c>
      <c r="C976" s="81">
        <v>6</v>
      </c>
      <c r="D976" s="81" t="s">
        <v>529</v>
      </c>
      <c r="E976" s="81" t="s">
        <v>1093</v>
      </c>
      <c r="F976" s="81">
        <v>1089</v>
      </c>
      <c r="H976" s="81" t="s">
        <v>942</v>
      </c>
      <c r="I976" s="81" t="s">
        <v>943</v>
      </c>
      <c r="J976" s="81">
        <v>12</v>
      </c>
      <c r="K976" s="81" t="s">
        <v>437</v>
      </c>
      <c r="L976" s="81" t="s">
        <v>1809</v>
      </c>
      <c r="M976" s="81">
        <v>1064</v>
      </c>
      <c r="O976" s="81" t="s">
        <v>893</v>
      </c>
      <c r="P976" s="81" t="s">
        <v>894</v>
      </c>
      <c r="Q976" s="81">
        <v>12</v>
      </c>
      <c r="R976" s="81" t="s">
        <v>529</v>
      </c>
      <c r="S976" s="81" t="s">
        <v>1131</v>
      </c>
      <c r="T976" s="81">
        <v>1509</v>
      </c>
      <c r="V976" s="81" t="s">
        <v>772</v>
      </c>
      <c r="W976" s="81" t="s">
        <v>773</v>
      </c>
      <c r="X976" s="81">
        <v>4</v>
      </c>
      <c r="Y976" s="81" t="s">
        <v>437</v>
      </c>
      <c r="Z976" s="81" t="s">
        <v>1176</v>
      </c>
      <c r="AA976" s="81">
        <v>1097</v>
      </c>
      <c r="AC976" s="81" t="s">
        <v>816</v>
      </c>
      <c r="AD976" s="81" t="s">
        <v>817</v>
      </c>
      <c r="AE976" s="81">
        <v>4</v>
      </c>
      <c r="AF976" s="81" t="s">
        <v>436</v>
      </c>
      <c r="AG976" s="81" t="s">
        <v>1699</v>
      </c>
      <c r="AH976" s="81">
        <v>1453</v>
      </c>
      <c r="AJ976" s="81" t="s">
        <v>729</v>
      </c>
      <c r="AK976" s="81" t="s">
        <v>730</v>
      </c>
      <c r="AL976" s="81">
        <v>4</v>
      </c>
      <c r="AM976" s="81" t="s">
        <v>436</v>
      </c>
      <c r="AN976" s="81" t="s">
        <v>1164</v>
      </c>
      <c r="AO976" s="81">
        <v>1121</v>
      </c>
      <c r="AQ976" s="81" t="s">
        <v>2269</v>
      </c>
      <c r="AR976" s="81" t="s">
        <v>767</v>
      </c>
      <c r="AS976" s="81">
        <v>4</v>
      </c>
      <c r="AT976" s="81" t="s">
        <v>529</v>
      </c>
      <c r="AU976" s="81" t="s">
        <v>1175</v>
      </c>
      <c r="AV976" s="81">
        <v>1027</v>
      </c>
      <c r="AX976" s="81" t="s">
        <v>2230</v>
      </c>
      <c r="AY976" s="81" t="s">
        <v>866</v>
      </c>
      <c r="AZ976" s="81">
        <v>150</v>
      </c>
      <c r="BA976" s="81" t="s">
        <v>1173</v>
      </c>
      <c r="BB976" s="81" t="s">
        <v>1174</v>
      </c>
      <c r="BC976" s="81">
        <v>0</v>
      </c>
      <c r="BE976" s="81" t="s">
        <v>741</v>
      </c>
      <c r="BF976" s="81" t="s">
        <v>742</v>
      </c>
      <c r="BG976" s="81">
        <v>24</v>
      </c>
      <c r="BH976" s="81" t="s">
        <v>529</v>
      </c>
      <c r="BI976" s="81" t="s">
        <v>1167</v>
      </c>
      <c r="BJ976" s="81">
        <v>1031</v>
      </c>
      <c r="BL976" s="81" t="s">
        <v>794</v>
      </c>
      <c r="BM976" s="81" t="s">
        <v>795</v>
      </c>
      <c r="BN976" s="81">
        <v>2</v>
      </c>
      <c r="BO976" s="81" t="s">
        <v>529</v>
      </c>
      <c r="BP976" s="81" t="s">
        <v>2176</v>
      </c>
      <c r="BQ976" s="81">
        <v>1555</v>
      </c>
      <c r="BS976" s="81" t="s">
        <v>755</v>
      </c>
      <c r="BT976" s="81" t="s">
        <v>756</v>
      </c>
      <c r="BU976" s="81">
        <v>12</v>
      </c>
      <c r="BV976" s="81" t="s">
        <v>529</v>
      </c>
      <c r="BW976" s="81" t="s">
        <v>2176</v>
      </c>
      <c r="BX976" s="81">
        <v>1555</v>
      </c>
      <c r="BZ976" s="81" t="s">
        <v>897</v>
      </c>
      <c r="CA976" s="81" t="s">
        <v>898</v>
      </c>
      <c r="CB976" s="81">
        <v>2</v>
      </c>
      <c r="CC976" s="81" t="s">
        <v>529</v>
      </c>
      <c r="CD976" s="81" t="s">
        <v>1807</v>
      </c>
      <c r="CE976" s="81">
        <v>1510</v>
      </c>
      <c r="CG976" s="81" t="s">
        <v>908</v>
      </c>
      <c r="CH976" s="81" t="s">
        <v>909</v>
      </c>
      <c r="CI976" s="81">
        <v>12</v>
      </c>
      <c r="CJ976" s="81" t="s">
        <v>529</v>
      </c>
      <c r="CK976" s="81" t="s">
        <v>1100</v>
      </c>
      <c r="CL976" s="81">
        <v>1027</v>
      </c>
      <c r="CN976" s="81" t="s">
        <v>862</v>
      </c>
      <c r="CO976" s="81" t="s">
        <v>863</v>
      </c>
      <c r="CP976" s="81">
        <v>2</v>
      </c>
      <c r="CQ976" s="81" t="s">
        <v>436</v>
      </c>
      <c r="CR976" s="81" t="s">
        <v>2072</v>
      </c>
      <c r="CS976" s="81">
        <v>1562</v>
      </c>
      <c r="CU976" s="136" t="s">
        <v>2397</v>
      </c>
      <c r="CV976" s="136" t="s">
        <v>998</v>
      </c>
      <c r="CW976" s="137">
        <v>1</v>
      </c>
      <c r="CX976" s="136" t="s">
        <v>529</v>
      </c>
      <c r="CY976" s="136" t="s">
        <v>1192</v>
      </c>
      <c r="CZ976" s="138">
        <v>1100</v>
      </c>
      <c r="DB976" s="136" t="s">
        <v>776</v>
      </c>
      <c r="DC976" s="136" t="s">
        <v>777</v>
      </c>
      <c r="DD976" s="137">
        <v>4</v>
      </c>
      <c r="DE976" s="136" t="s">
        <v>529</v>
      </c>
      <c r="DF976" s="136" t="s">
        <v>1139</v>
      </c>
      <c r="DG976" s="144">
        <v>1027</v>
      </c>
      <c r="DI976" s="136" t="s">
        <v>729</v>
      </c>
      <c r="DJ976" s="136" t="s">
        <v>730</v>
      </c>
      <c r="DK976" s="137">
        <v>4</v>
      </c>
      <c r="DL976" s="136" t="s">
        <v>529</v>
      </c>
      <c r="DM976" s="136" t="s">
        <v>2314</v>
      </c>
      <c r="DN976" s="144">
        <v>1031</v>
      </c>
    </row>
    <row r="977" spans="1:118" x14ac:dyDescent="0.25">
      <c r="A977" s="81" t="s">
        <v>729</v>
      </c>
      <c r="B977" s="81" t="s">
        <v>730</v>
      </c>
      <c r="C977" s="81">
        <v>4</v>
      </c>
      <c r="D977" s="81" t="s">
        <v>529</v>
      </c>
      <c r="E977" s="81" t="s">
        <v>1093</v>
      </c>
      <c r="F977" s="81">
        <v>1089</v>
      </c>
      <c r="H977" s="81" t="s">
        <v>733</v>
      </c>
      <c r="I977" s="81" t="s">
        <v>734</v>
      </c>
      <c r="J977" s="81">
        <v>4</v>
      </c>
      <c r="K977" s="81" t="s">
        <v>437</v>
      </c>
      <c r="L977" s="81" t="s">
        <v>1809</v>
      </c>
      <c r="M977" s="81">
        <v>1064</v>
      </c>
      <c r="O977" s="81" t="s">
        <v>2321</v>
      </c>
      <c r="P977" s="81" t="s">
        <v>901</v>
      </c>
      <c r="Q977" s="81">
        <v>2</v>
      </c>
      <c r="R977" s="81" t="s">
        <v>529</v>
      </c>
      <c r="S977" s="81" t="s">
        <v>1131</v>
      </c>
      <c r="T977" s="81">
        <v>1509</v>
      </c>
      <c r="V977" s="81" t="s">
        <v>727</v>
      </c>
      <c r="W977" s="81" t="s">
        <v>728</v>
      </c>
      <c r="X977" s="81">
        <v>4</v>
      </c>
      <c r="Y977" s="81" t="s">
        <v>437</v>
      </c>
      <c r="Z977" s="81" t="s">
        <v>1176</v>
      </c>
      <c r="AA977" s="81">
        <v>1097</v>
      </c>
      <c r="AC977" s="81" t="s">
        <v>860</v>
      </c>
      <c r="AD977" s="81" t="s">
        <v>861</v>
      </c>
      <c r="AE977" s="81">
        <v>4</v>
      </c>
      <c r="AF977" s="81" t="s">
        <v>529</v>
      </c>
      <c r="AG977" s="81" t="s">
        <v>1132</v>
      </c>
      <c r="AH977" s="81">
        <v>1081</v>
      </c>
      <c r="AJ977" s="81" t="s">
        <v>891</v>
      </c>
      <c r="AK977" s="81" t="s">
        <v>892</v>
      </c>
      <c r="AL977" s="81">
        <v>24</v>
      </c>
      <c r="AM977" s="81" t="s">
        <v>436</v>
      </c>
      <c r="AN977" s="81" t="s">
        <v>1164</v>
      </c>
      <c r="AO977" s="81">
        <v>1121</v>
      </c>
      <c r="AQ977" s="81" t="s">
        <v>873</v>
      </c>
      <c r="AR977" s="81" t="s">
        <v>874</v>
      </c>
      <c r="AS977" s="81">
        <v>4</v>
      </c>
      <c r="AT977" s="81" t="s">
        <v>529</v>
      </c>
      <c r="AU977" s="81" t="s">
        <v>1175</v>
      </c>
      <c r="AV977" s="81">
        <v>1027</v>
      </c>
      <c r="AX977" s="81" t="s">
        <v>871</v>
      </c>
      <c r="AY977" s="81" t="s">
        <v>872</v>
      </c>
      <c r="AZ977" s="81">
        <v>6</v>
      </c>
      <c r="BA977" s="81" t="s">
        <v>529</v>
      </c>
      <c r="BB977" s="81" t="s">
        <v>1161</v>
      </c>
      <c r="BC977" s="81">
        <v>1146</v>
      </c>
      <c r="BE977" s="81" t="s">
        <v>994</v>
      </c>
      <c r="BF977" s="81" t="s">
        <v>995</v>
      </c>
      <c r="BG977" s="81">
        <v>12</v>
      </c>
      <c r="BH977" s="81" t="s">
        <v>529</v>
      </c>
      <c r="BI977" s="81" t="s">
        <v>1167</v>
      </c>
      <c r="BJ977" s="81">
        <v>1031</v>
      </c>
      <c r="BL977" s="81" t="s">
        <v>796</v>
      </c>
      <c r="BM977" s="81" t="s">
        <v>797</v>
      </c>
      <c r="BN977" s="81">
        <v>2</v>
      </c>
      <c r="BO977" s="81" t="s">
        <v>529</v>
      </c>
      <c r="BP977" s="81" t="s">
        <v>2176</v>
      </c>
      <c r="BQ977" s="81">
        <v>1555</v>
      </c>
      <c r="BS977" s="81" t="s">
        <v>755</v>
      </c>
      <c r="BT977" s="81" t="s">
        <v>756</v>
      </c>
      <c r="BU977" s="81">
        <v>12</v>
      </c>
      <c r="BV977" s="81" t="s">
        <v>436</v>
      </c>
      <c r="BW977" s="81" t="s">
        <v>2106</v>
      </c>
      <c r="BX977" s="81">
        <v>1391</v>
      </c>
      <c r="BZ977" s="81" t="s">
        <v>906</v>
      </c>
      <c r="CA977" s="81" t="s">
        <v>907</v>
      </c>
      <c r="CB977" s="81">
        <v>4</v>
      </c>
      <c r="CC977" s="81" t="s">
        <v>529</v>
      </c>
      <c r="CD977" s="81" t="s">
        <v>1807</v>
      </c>
      <c r="CE977" s="81">
        <v>1510</v>
      </c>
      <c r="CG977" s="81" t="s">
        <v>854</v>
      </c>
      <c r="CH977" s="81" t="s">
        <v>855</v>
      </c>
      <c r="CI977" s="81">
        <v>2</v>
      </c>
      <c r="CJ977" s="81" t="s">
        <v>529</v>
      </c>
      <c r="CK977" s="81" t="s">
        <v>1100</v>
      </c>
      <c r="CL977" s="81">
        <v>1027</v>
      </c>
      <c r="CN977" s="81" t="s">
        <v>930</v>
      </c>
      <c r="CO977" s="81" t="s">
        <v>931</v>
      </c>
      <c r="CP977" s="81">
        <v>4</v>
      </c>
      <c r="CQ977" s="81" t="s">
        <v>436</v>
      </c>
      <c r="CR977" s="81" t="s">
        <v>1715</v>
      </c>
      <c r="CS977" s="81">
        <v>1137</v>
      </c>
      <c r="CU977" s="136" t="s">
        <v>1069</v>
      </c>
      <c r="CV977" s="136" t="s">
        <v>1070</v>
      </c>
      <c r="CW977" s="137">
        <v>1</v>
      </c>
      <c r="CX977" s="136" t="s">
        <v>529</v>
      </c>
      <c r="CY977" s="136" t="s">
        <v>1192</v>
      </c>
      <c r="CZ977" s="138">
        <v>1100</v>
      </c>
      <c r="DB977" s="136" t="s">
        <v>776</v>
      </c>
      <c r="DC977" s="136" t="s">
        <v>777</v>
      </c>
      <c r="DD977" s="137">
        <v>6</v>
      </c>
      <c r="DE977" s="136" t="s">
        <v>529</v>
      </c>
      <c r="DF977" s="136" t="s">
        <v>2314</v>
      </c>
      <c r="DG977" s="144">
        <v>1031</v>
      </c>
      <c r="DI977" s="136" t="s">
        <v>729</v>
      </c>
      <c r="DJ977" s="136" t="s">
        <v>730</v>
      </c>
      <c r="DK977" s="137">
        <v>6</v>
      </c>
      <c r="DL977" s="136" t="s">
        <v>529</v>
      </c>
      <c r="DM977" s="136" t="s">
        <v>2190</v>
      </c>
      <c r="DN977" s="144">
        <v>1021</v>
      </c>
    </row>
    <row r="978" spans="1:118" x14ac:dyDescent="0.25">
      <c r="A978" s="81" t="s">
        <v>808</v>
      </c>
      <c r="B978" s="81" t="s">
        <v>809</v>
      </c>
      <c r="C978" s="81">
        <v>8</v>
      </c>
      <c r="D978" s="81" t="s">
        <v>529</v>
      </c>
      <c r="E978" s="81" t="s">
        <v>1093</v>
      </c>
      <c r="F978" s="81">
        <v>1089</v>
      </c>
      <c r="H978" s="81" t="s">
        <v>774</v>
      </c>
      <c r="I978" s="81" t="s">
        <v>775</v>
      </c>
      <c r="J978" s="81">
        <v>4</v>
      </c>
      <c r="K978" s="81" t="s">
        <v>437</v>
      </c>
      <c r="L978" s="81" t="s">
        <v>1809</v>
      </c>
      <c r="M978" s="81">
        <v>1064</v>
      </c>
      <c r="O978" s="81" t="s">
        <v>883</v>
      </c>
      <c r="P978" s="81" t="s">
        <v>884</v>
      </c>
      <c r="Q978" s="81">
        <v>2</v>
      </c>
      <c r="R978" s="81" t="s">
        <v>529</v>
      </c>
      <c r="S978" s="81" t="s">
        <v>1131</v>
      </c>
      <c r="T978" s="81">
        <v>1509</v>
      </c>
      <c r="V978" s="81" t="s">
        <v>729</v>
      </c>
      <c r="W978" s="81" t="s">
        <v>730</v>
      </c>
      <c r="X978" s="81">
        <v>4</v>
      </c>
      <c r="Y978" s="81" t="s">
        <v>437</v>
      </c>
      <c r="Z978" s="81" t="s">
        <v>1176</v>
      </c>
      <c r="AA978" s="81">
        <v>1097</v>
      </c>
      <c r="AC978" s="81" t="s">
        <v>816</v>
      </c>
      <c r="AD978" s="81" t="s">
        <v>817</v>
      </c>
      <c r="AE978" s="81">
        <v>4</v>
      </c>
      <c r="AF978" s="81" t="s">
        <v>436</v>
      </c>
      <c r="AG978" s="81" t="s">
        <v>1122</v>
      </c>
      <c r="AH978" s="81">
        <v>1213</v>
      </c>
      <c r="AJ978" s="81" t="s">
        <v>745</v>
      </c>
      <c r="AK978" s="81" t="s">
        <v>746</v>
      </c>
      <c r="AL978" s="81">
        <v>48</v>
      </c>
      <c r="AM978" s="81" t="s">
        <v>436</v>
      </c>
      <c r="AN978" s="81" t="s">
        <v>1164</v>
      </c>
      <c r="AO978" s="81">
        <v>1121</v>
      </c>
      <c r="AQ978" s="81" t="s">
        <v>906</v>
      </c>
      <c r="AR978" s="81" t="s">
        <v>907</v>
      </c>
      <c r="AS978" s="81">
        <v>4</v>
      </c>
      <c r="AT978" s="81" t="s">
        <v>529</v>
      </c>
      <c r="AU978" s="81" t="s">
        <v>1175</v>
      </c>
      <c r="AV978" s="81">
        <v>1027</v>
      </c>
      <c r="AX978" s="81" t="s">
        <v>871</v>
      </c>
      <c r="AY978" s="81" t="s">
        <v>872</v>
      </c>
      <c r="AZ978" s="81">
        <v>6</v>
      </c>
      <c r="BA978" s="81" t="s">
        <v>436</v>
      </c>
      <c r="BB978" s="81" t="s">
        <v>2072</v>
      </c>
      <c r="BC978" s="81">
        <v>1562</v>
      </c>
      <c r="BE978" s="81" t="s">
        <v>804</v>
      </c>
      <c r="BF978" s="81" t="s">
        <v>805</v>
      </c>
      <c r="BG978" s="81">
        <v>12</v>
      </c>
      <c r="BH978" s="81" t="s">
        <v>529</v>
      </c>
      <c r="BI978" s="81" t="s">
        <v>1167</v>
      </c>
      <c r="BJ978" s="81">
        <v>1031</v>
      </c>
      <c r="BL978" s="81" t="s">
        <v>790</v>
      </c>
      <c r="BM978" s="81" t="s">
        <v>791</v>
      </c>
      <c r="BN978" s="81">
        <v>2</v>
      </c>
      <c r="BO978" s="81" t="s">
        <v>529</v>
      </c>
      <c r="BP978" s="81" t="s">
        <v>2176</v>
      </c>
      <c r="BQ978" s="81">
        <v>1555</v>
      </c>
      <c r="BS978" s="81" t="s">
        <v>802</v>
      </c>
      <c r="BT978" s="81" t="s">
        <v>803</v>
      </c>
      <c r="BU978" s="81">
        <v>2</v>
      </c>
      <c r="BV978" s="81" t="s">
        <v>436</v>
      </c>
      <c r="BW978" s="81" t="s">
        <v>1148</v>
      </c>
      <c r="BX978" s="81">
        <v>1091</v>
      </c>
      <c r="BZ978" s="81" t="s">
        <v>770</v>
      </c>
      <c r="CA978" s="81" t="s">
        <v>771</v>
      </c>
      <c r="CB978" s="81">
        <v>4</v>
      </c>
      <c r="CC978" s="81" t="s">
        <v>529</v>
      </c>
      <c r="CD978" s="81" t="s">
        <v>1807</v>
      </c>
      <c r="CE978" s="81">
        <v>1510</v>
      </c>
      <c r="CG978" s="81" t="s">
        <v>856</v>
      </c>
      <c r="CH978" s="81" t="s">
        <v>857</v>
      </c>
      <c r="CI978" s="81">
        <v>2</v>
      </c>
      <c r="CJ978" s="81" t="s">
        <v>529</v>
      </c>
      <c r="CK978" s="81" t="s">
        <v>1100</v>
      </c>
      <c r="CL978" s="81">
        <v>1027</v>
      </c>
      <c r="CN978" s="81" t="s">
        <v>768</v>
      </c>
      <c r="CO978" s="81" t="s">
        <v>769</v>
      </c>
      <c r="CP978" s="81">
        <v>2</v>
      </c>
      <c r="CQ978" s="81" t="s">
        <v>436</v>
      </c>
      <c r="CR978" s="81" t="s">
        <v>2072</v>
      </c>
      <c r="CS978" s="81">
        <v>1562</v>
      </c>
      <c r="CU978" s="136" t="s">
        <v>2398</v>
      </c>
      <c r="CV978" s="136" t="s">
        <v>736</v>
      </c>
      <c r="CW978" s="137">
        <v>1</v>
      </c>
      <c r="CX978" s="136" t="s">
        <v>529</v>
      </c>
      <c r="CY978" s="136" t="s">
        <v>1192</v>
      </c>
      <c r="CZ978" s="138">
        <v>1100</v>
      </c>
      <c r="DB978" s="136" t="s">
        <v>776</v>
      </c>
      <c r="DC978" s="136" t="s">
        <v>777</v>
      </c>
      <c r="DD978" s="137">
        <v>4</v>
      </c>
      <c r="DE978" s="136" t="s">
        <v>436</v>
      </c>
      <c r="DF978" s="136" t="s">
        <v>1159</v>
      </c>
      <c r="DG978" s="144">
        <v>1513</v>
      </c>
      <c r="DI978" s="136" t="s">
        <v>729</v>
      </c>
      <c r="DJ978" s="136" t="s">
        <v>730</v>
      </c>
      <c r="DK978" s="137">
        <v>2</v>
      </c>
      <c r="DL978" s="136" t="s">
        <v>436</v>
      </c>
      <c r="DM978" s="136" t="s">
        <v>1143</v>
      </c>
      <c r="DN978" s="144">
        <v>1223</v>
      </c>
    </row>
    <row r="979" spans="1:118" x14ac:dyDescent="0.25">
      <c r="A979" s="81" t="s">
        <v>778</v>
      </c>
      <c r="B979" s="81" t="s">
        <v>779</v>
      </c>
      <c r="C979" s="81">
        <v>6</v>
      </c>
      <c r="D979" s="81" t="s">
        <v>529</v>
      </c>
      <c r="E979" s="81" t="s">
        <v>1093</v>
      </c>
      <c r="F979" s="81">
        <v>1089</v>
      </c>
      <c r="H979" s="81" t="s">
        <v>832</v>
      </c>
      <c r="I979" s="81" t="s">
        <v>833</v>
      </c>
      <c r="J979" s="81">
        <v>4</v>
      </c>
      <c r="K979" s="81" t="s">
        <v>437</v>
      </c>
      <c r="L979" s="81" t="s">
        <v>1809</v>
      </c>
      <c r="M979" s="81">
        <v>1064</v>
      </c>
      <c r="O979" s="81" t="s">
        <v>885</v>
      </c>
      <c r="P979" s="81" t="s">
        <v>886</v>
      </c>
      <c r="Q979" s="81">
        <v>2</v>
      </c>
      <c r="R979" s="81" t="s">
        <v>529</v>
      </c>
      <c r="S979" s="81" t="s">
        <v>1131</v>
      </c>
      <c r="T979" s="81">
        <v>1509</v>
      </c>
      <c r="V979" s="81" t="s">
        <v>830</v>
      </c>
      <c r="W979" s="81" t="s">
        <v>831</v>
      </c>
      <c r="X979" s="81">
        <v>16</v>
      </c>
      <c r="Y979" s="81" t="s">
        <v>437</v>
      </c>
      <c r="Z979" s="81" t="s">
        <v>1176</v>
      </c>
      <c r="AA979" s="81">
        <v>1097</v>
      </c>
      <c r="AC979" s="81" t="s">
        <v>802</v>
      </c>
      <c r="AD979" s="81" t="s">
        <v>803</v>
      </c>
      <c r="AE979" s="81">
        <v>4</v>
      </c>
      <c r="AF979" s="81" t="s">
        <v>436</v>
      </c>
      <c r="AG979" s="81" t="s">
        <v>1148</v>
      </c>
      <c r="AH979" s="81">
        <v>1091</v>
      </c>
      <c r="AJ979" s="81" t="s">
        <v>938</v>
      </c>
      <c r="AK979" s="81" t="s">
        <v>939</v>
      </c>
      <c r="AL979" s="81">
        <v>2</v>
      </c>
      <c r="AM979" s="81" t="s">
        <v>436</v>
      </c>
      <c r="AN979" s="81" t="s">
        <v>1164</v>
      </c>
      <c r="AO979" s="81">
        <v>1121</v>
      </c>
      <c r="AQ979" s="81" t="s">
        <v>770</v>
      </c>
      <c r="AR979" s="81" t="s">
        <v>771</v>
      </c>
      <c r="AS979" s="81">
        <v>4</v>
      </c>
      <c r="AT979" s="81" t="s">
        <v>529</v>
      </c>
      <c r="AU979" s="81" t="s">
        <v>1175</v>
      </c>
      <c r="AV979" s="81">
        <v>1027</v>
      </c>
      <c r="AX979" s="81" t="s">
        <v>871</v>
      </c>
      <c r="AY979" s="81" t="s">
        <v>872</v>
      </c>
      <c r="AZ979" s="81">
        <v>6</v>
      </c>
      <c r="BA979" s="81" t="s">
        <v>436</v>
      </c>
      <c r="BB979" s="81" t="s">
        <v>2073</v>
      </c>
      <c r="BC979" s="81">
        <v>1563</v>
      </c>
      <c r="BE979" s="81" t="s">
        <v>780</v>
      </c>
      <c r="BF979" s="81" t="s">
        <v>781</v>
      </c>
      <c r="BG979" s="81">
        <v>12</v>
      </c>
      <c r="BH979" s="81" t="s">
        <v>529</v>
      </c>
      <c r="BI979" s="81" t="s">
        <v>1167</v>
      </c>
      <c r="BJ979" s="81">
        <v>1031</v>
      </c>
      <c r="BL979" s="81" t="s">
        <v>2325</v>
      </c>
      <c r="BM979" s="81" t="s">
        <v>784</v>
      </c>
      <c r="BN979" s="81">
        <v>12</v>
      </c>
      <c r="BO979" s="81" t="s">
        <v>436</v>
      </c>
      <c r="BP979" s="81" t="s">
        <v>2053</v>
      </c>
      <c r="BQ979" s="81">
        <v>1553</v>
      </c>
      <c r="BS979" s="81" t="s">
        <v>836</v>
      </c>
      <c r="BT979" s="81" t="s">
        <v>837</v>
      </c>
      <c r="BU979" s="81">
        <v>2</v>
      </c>
      <c r="BV979" s="81" t="s">
        <v>436</v>
      </c>
      <c r="BW979" s="81" t="s">
        <v>1863</v>
      </c>
      <c r="BX979" s="81">
        <v>1273</v>
      </c>
      <c r="BZ979" s="81" t="s">
        <v>948</v>
      </c>
      <c r="CA979" s="81" t="s">
        <v>949</v>
      </c>
      <c r="CB979" s="81">
        <v>4</v>
      </c>
      <c r="CC979" s="81" t="s">
        <v>529</v>
      </c>
      <c r="CD979" s="81" t="s">
        <v>1807</v>
      </c>
      <c r="CE979" s="81">
        <v>1510</v>
      </c>
      <c r="CG979" s="81" t="s">
        <v>867</v>
      </c>
      <c r="CH979" s="81" t="s">
        <v>868</v>
      </c>
      <c r="CI979" s="81">
        <v>6</v>
      </c>
      <c r="CJ979" s="81" t="s">
        <v>529</v>
      </c>
      <c r="CK979" s="81" t="s">
        <v>1169</v>
      </c>
      <c r="CL979" s="81">
        <v>1440</v>
      </c>
      <c r="CN979" s="81" t="s">
        <v>880</v>
      </c>
      <c r="CO979" s="81" t="s">
        <v>881</v>
      </c>
      <c r="CP979" s="81">
        <v>2</v>
      </c>
      <c r="CQ979" s="81" t="s">
        <v>436</v>
      </c>
      <c r="CR979" s="81" t="s">
        <v>2072</v>
      </c>
      <c r="CS979" s="81">
        <v>1562</v>
      </c>
      <c r="CU979" s="136" t="s">
        <v>2323</v>
      </c>
      <c r="CV979" s="136" t="s">
        <v>851</v>
      </c>
      <c r="CW979" s="137">
        <v>1</v>
      </c>
      <c r="CX979" s="136" t="s">
        <v>436</v>
      </c>
      <c r="CY979" s="136" t="s">
        <v>1156</v>
      </c>
      <c r="CZ979" s="138">
        <v>1070</v>
      </c>
      <c r="DB979" s="136" t="s">
        <v>1006</v>
      </c>
      <c r="DC979" s="136" t="s">
        <v>1007</v>
      </c>
      <c r="DD979" s="137">
        <v>6</v>
      </c>
      <c r="DE979" s="136" t="s">
        <v>529</v>
      </c>
      <c r="DF979" s="136" t="s">
        <v>2314</v>
      </c>
      <c r="DG979" s="144">
        <v>1031</v>
      </c>
      <c r="DI979" s="136" t="s">
        <v>729</v>
      </c>
      <c r="DJ979" s="136" t="s">
        <v>730</v>
      </c>
      <c r="DK979" s="137">
        <v>4</v>
      </c>
      <c r="DL979" s="136" t="s">
        <v>529</v>
      </c>
      <c r="DM979" s="136" t="s">
        <v>1169</v>
      </c>
      <c r="DN979" s="144">
        <v>1440</v>
      </c>
    </row>
    <row r="980" spans="1:118" x14ac:dyDescent="0.25">
      <c r="A980" s="81" t="s">
        <v>994</v>
      </c>
      <c r="B980" s="81" t="s">
        <v>995</v>
      </c>
      <c r="C980" s="81">
        <v>12</v>
      </c>
      <c r="D980" s="81" t="s">
        <v>529</v>
      </c>
      <c r="E980" s="81" t="s">
        <v>1093</v>
      </c>
      <c r="F980" s="81">
        <v>1089</v>
      </c>
      <c r="H980" s="81" t="s">
        <v>992</v>
      </c>
      <c r="I980" s="81" t="s">
        <v>993</v>
      </c>
      <c r="J980" s="81">
        <v>12</v>
      </c>
      <c r="K980" s="81" t="s">
        <v>529</v>
      </c>
      <c r="L980" s="81" t="s">
        <v>1093</v>
      </c>
      <c r="M980" s="81">
        <v>1089</v>
      </c>
      <c r="O980" s="81" t="s">
        <v>2319</v>
      </c>
      <c r="P980" s="81" t="s">
        <v>844</v>
      </c>
      <c r="Q980" s="81">
        <v>2</v>
      </c>
      <c r="R980" s="81" t="s">
        <v>529</v>
      </c>
      <c r="S980" s="81" t="s">
        <v>1131</v>
      </c>
      <c r="T980" s="81">
        <v>1509</v>
      </c>
      <c r="V980" s="81" t="s">
        <v>828</v>
      </c>
      <c r="W980" s="81" t="s">
        <v>829</v>
      </c>
      <c r="X980" s="81">
        <v>4</v>
      </c>
      <c r="Y980" s="81" t="s">
        <v>437</v>
      </c>
      <c r="Z980" s="81" t="s">
        <v>1176</v>
      </c>
      <c r="AA980" s="81">
        <v>1097</v>
      </c>
      <c r="AC980" s="81" t="s">
        <v>840</v>
      </c>
      <c r="AD980" s="81" t="s">
        <v>841</v>
      </c>
      <c r="AE980" s="81">
        <v>4</v>
      </c>
      <c r="AF980" s="81" t="s">
        <v>529</v>
      </c>
      <c r="AG980" s="81" t="s">
        <v>1185</v>
      </c>
      <c r="AH980" s="81">
        <v>1101</v>
      </c>
      <c r="AJ980" s="81" t="s">
        <v>934</v>
      </c>
      <c r="AK980" s="81" t="s">
        <v>935</v>
      </c>
      <c r="AL980" s="81">
        <v>2</v>
      </c>
      <c r="AM980" s="81" t="s">
        <v>436</v>
      </c>
      <c r="AN980" s="81" t="s">
        <v>1164</v>
      </c>
      <c r="AO980" s="81">
        <v>1121</v>
      </c>
      <c r="AQ980" s="81" t="s">
        <v>772</v>
      </c>
      <c r="AR980" s="81" t="s">
        <v>773</v>
      </c>
      <c r="AS980" s="81">
        <v>60</v>
      </c>
      <c r="AT980" s="81" t="s">
        <v>529</v>
      </c>
      <c r="AU980" s="81" t="s">
        <v>1175</v>
      </c>
      <c r="AV980" s="81">
        <v>1027</v>
      </c>
      <c r="AX980" s="81" t="s">
        <v>871</v>
      </c>
      <c r="AY980" s="81" t="s">
        <v>872</v>
      </c>
      <c r="AZ980" s="81">
        <v>90</v>
      </c>
      <c r="BA980" s="81" t="s">
        <v>1173</v>
      </c>
      <c r="BB980" s="81" t="s">
        <v>1174</v>
      </c>
      <c r="BC980" s="81">
        <v>0</v>
      </c>
      <c r="BE980" s="81" t="s">
        <v>747</v>
      </c>
      <c r="BF980" s="81" t="s">
        <v>748</v>
      </c>
      <c r="BG980" s="81">
        <v>12</v>
      </c>
      <c r="BH980" s="81" t="s">
        <v>529</v>
      </c>
      <c r="BI980" s="81" t="s">
        <v>1167</v>
      </c>
      <c r="BJ980" s="81">
        <v>1031</v>
      </c>
      <c r="BL980" s="81" t="s">
        <v>858</v>
      </c>
      <c r="BM980" s="81" t="s">
        <v>859</v>
      </c>
      <c r="BN980" s="81">
        <v>2</v>
      </c>
      <c r="BO980" s="81" t="s">
        <v>436</v>
      </c>
      <c r="BP980" s="81" t="s">
        <v>1164</v>
      </c>
      <c r="BQ980" s="81">
        <v>1121</v>
      </c>
      <c r="BS980" s="81" t="s">
        <v>792</v>
      </c>
      <c r="BT980" s="81" t="s">
        <v>793</v>
      </c>
      <c r="BU980" s="81">
        <v>2</v>
      </c>
      <c r="BV980" s="81" t="s">
        <v>436</v>
      </c>
      <c r="BW980" s="81" t="s">
        <v>1148</v>
      </c>
      <c r="BX980" s="81">
        <v>1091</v>
      </c>
      <c r="BZ980" s="81" t="s">
        <v>816</v>
      </c>
      <c r="CA980" s="81" t="s">
        <v>817</v>
      </c>
      <c r="CB980" s="81">
        <v>6</v>
      </c>
      <c r="CC980" s="81" t="s">
        <v>529</v>
      </c>
      <c r="CD980" s="81" t="s">
        <v>1807</v>
      </c>
      <c r="CE980" s="81">
        <v>1510</v>
      </c>
      <c r="CG980" s="81" t="s">
        <v>737</v>
      </c>
      <c r="CH980" s="81" t="s">
        <v>738</v>
      </c>
      <c r="CI980" s="81">
        <v>4</v>
      </c>
      <c r="CJ980" s="81" t="s">
        <v>529</v>
      </c>
      <c r="CK980" s="81" t="s">
        <v>1169</v>
      </c>
      <c r="CL980" s="81">
        <v>1440</v>
      </c>
      <c r="CN980" s="81" t="s">
        <v>910</v>
      </c>
      <c r="CO980" s="81" t="s">
        <v>911</v>
      </c>
      <c r="CP980" s="81">
        <v>1</v>
      </c>
      <c r="CQ980" s="81" t="s">
        <v>529</v>
      </c>
      <c r="CR980" s="81" t="s">
        <v>1154</v>
      </c>
      <c r="CS980" s="81">
        <v>1439</v>
      </c>
      <c r="CU980" s="136" t="s">
        <v>916</v>
      </c>
      <c r="CV980" s="136" t="s">
        <v>917</v>
      </c>
      <c r="CW980" s="137">
        <v>3</v>
      </c>
      <c r="CX980" s="136" t="s">
        <v>436</v>
      </c>
      <c r="CY980" s="136" t="s">
        <v>2409</v>
      </c>
      <c r="CZ980" s="138">
        <v>1013</v>
      </c>
      <c r="DB980" s="136" t="s">
        <v>774</v>
      </c>
      <c r="DC980" s="136" t="s">
        <v>775</v>
      </c>
      <c r="DD980" s="137">
        <v>4</v>
      </c>
      <c r="DE980" s="136" t="s">
        <v>436</v>
      </c>
      <c r="DF980" s="136" t="s">
        <v>1111</v>
      </c>
      <c r="DG980" s="144">
        <v>1211</v>
      </c>
      <c r="DI980" s="136" t="s">
        <v>729</v>
      </c>
      <c r="DJ980" s="136" t="s">
        <v>730</v>
      </c>
      <c r="DK980" s="137">
        <v>4</v>
      </c>
      <c r="DL980" s="136" t="s">
        <v>529</v>
      </c>
      <c r="DM980" s="136" t="s">
        <v>1112</v>
      </c>
      <c r="DN980" s="144">
        <v>1039</v>
      </c>
    </row>
    <row r="981" spans="1:118" x14ac:dyDescent="0.25">
      <c r="A981" s="81" t="s">
        <v>1043</v>
      </c>
      <c r="B981" s="81" t="s">
        <v>1936</v>
      </c>
      <c r="C981" s="81">
        <v>12</v>
      </c>
      <c r="D981" s="81" t="s">
        <v>529</v>
      </c>
      <c r="E981" s="81" t="s">
        <v>1093</v>
      </c>
      <c r="F981" s="81">
        <v>1089</v>
      </c>
      <c r="H981" s="81" t="s">
        <v>782</v>
      </c>
      <c r="I981" s="81" t="s">
        <v>783</v>
      </c>
      <c r="J981" s="81">
        <v>12</v>
      </c>
      <c r="K981" s="81" t="s">
        <v>529</v>
      </c>
      <c r="L981" s="81" t="s">
        <v>1093</v>
      </c>
      <c r="M981" s="81">
        <v>1089</v>
      </c>
      <c r="O981" s="81" t="s">
        <v>858</v>
      </c>
      <c r="P981" s="81" t="s">
        <v>859</v>
      </c>
      <c r="Q981" s="81">
        <v>2</v>
      </c>
      <c r="R981" s="81" t="s">
        <v>529</v>
      </c>
      <c r="S981" s="81" t="s">
        <v>1131</v>
      </c>
      <c r="T981" s="81">
        <v>1509</v>
      </c>
      <c r="V981" s="81" t="s">
        <v>743</v>
      </c>
      <c r="W981" s="81" t="s">
        <v>744</v>
      </c>
      <c r="X981" s="81">
        <v>12</v>
      </c>
      <c r="Y981" s="81" t="s">
        <v>529</v>
      </c>
      <c r="Z981" s="81" t="s">
        <v>1192</v>
      </c>
      <c r="AA981" s="81">
        <v>1100</v>
      </c>
      <c r="AC981" s="81" t="s">
        <v>849</v>
      </c>
      <c r="AD981" s="81" t="s">
        <v>850</v>
      </c>
      <c r="AE981" s="81">
        <v>2</v>
      </c>
      <c r="AF981" s="81" t="s">
        <v>436</v>
      </c>
      <c r="AG981" s="81" t="s">
        <v>1140</v>
      </c>
      <c r="AH981" s="81">
        <v>1036</v>
      </c>
      <c r="AJ981" s="81" t="s">
        <v>2323</v>
      </c>
      <c r="AK981" s="81" t="s">
        <v>851</v>
      </c>
      <c r="AL981" s="81">
        <v>2</v>
      </c>
      <c r="AM981" s="81" t="s">
        <v>436</v>
      </c>
      <c r="AN981" s="81" t="s">
        <v>1164</v>
      </c>
      <c r="AO981" s="81">
        <v>1121</v>
      </c>
      <c r="AQ981" s="81" t="s">
        <v>776</v>
      </c>
      <c r="AR981" s="81" t="s">
        <v>777</v>
      </c>
      <c r="AS981" s="81">
        <v>10</v>
      </c>
      <c r="AT981" s="81" t="s">
        <v>529</v>
      </c>
      <c r="AU981" s="81" t="s">
        <v>1175</v>
      </c>
      <c r="AV981" s="81">
        <v>1027</v>
      </c>
      <c r="AX981" s="81" t="s">
        <v>2227</v>
      </c>
      <c r="AY981" s="81" t="s">
        <v>882</v>
      </c>
      <c r="AZ981" s="81">
        <v>6</v>
      </c>
      <c r="BA981" s="81" t="s">
        <v>529</v>
      </c>
      <c r="BB981" s="81" t="s">
        <v>1175</v>
      </c>
      <c r="BC981" s="81">
        <v>1027</v>
      </c>
      <c r="BE981" s="81" t="s">
        <v>808</v>
      </c>
      <c r="BF981" s="81" t="s">
        <v>809</v>
      </c>
      <c r="BG981" s="81">
        <v>6</v>
      </c>
      <c r="BH981" s="81" t="s">
        <v>436</v>
      </c>
      <c r="BI981" s="81" t="s">
        <v>2125</v>
      </c>
      <c r="BJ981" s="81">
        <v>1571</v>
      </c>
      <c r="BL981" s="81" t="s">
        <v>858</v>
      </c>
      <c r="BM981" s="81" t="s">
        <v>859</v>
      </c>
      <c r="BN981" s="81">
        <v>2</v>
      </c>
      <c r="BO981" s="81" t="s">
        <v>529</v>
      </c>
      <c r="BP981" s="81" t="s">
        <v>1700</v>
      </c>
      <c r="BQ981" s="81">
        <v>1181</v>
      </c>
      <c r="BS981" s="81" t="s">
        <v>936</v>
      </c>
      <c r="BT981" s="81" t="s">
        <v>937</v>
      </c>
      <c r="BU981" s="81">
        <v>2</v>
      </c>
      <c r="BV981" s="81" t="s">
        <v>436</v>
      </c>
      <c r="BW981" s="81" t="s">
        <v>1863</v>
      </c>
      <c r="BX981" s="81">
        <v>1273</v>
      </c>
      <c r="BZ981" s="81" t="s">
        <v>864</v>
      </c>
      <c r="CA981" s="81" t="s">
        <v>865</v>
      </c>
      <c r="CB981" s="81">
        <v>2</v>
      </c>
      <c r="CC981" s="81" t="s">
        <v>529</v>
      </c>
      <c r="CD981" s="81" t="s">
        <v>1807</v>
      </c>
      <c r="CE981" s="81">
        <v>1510</v>
      </c>
      <c r="CG981" s="81" t="s">
        <v>729</v>
      </c>
      <c r="CH981" s="81" t="s">
        <v>730</v>
      </c>
      <c r="CI981" s="81">
        <v>4</v>
      </c>
      <c r="CJ981" s="81" t="s">
        <v>529</v>
      </c>
      <c r="CK981" s="81" t="s">
        <v>1169</v>
      </c>
      <c r="CL981" s="81">
        <v>1440</v>
      </c>
      <c r="CN981" s="81" t="s">
        <v>2268</v>
      </c>
      <c r="CO981" s="81" t="s">
        <v>1663</v>
      </c>
      <c r="CP981" s="81">
        <v>5</v>
      </c>
      <c r="CQ981" s="81" t="s">
        <v>529</v>
      </c>
      <c r="CR981" s="81" t="s">
        <v>1920</v>
      </c>
      <c r="CS981" s="81">
        <v>1018</v>
      </c>
      <c r="CU981" s="136" t="s">
        <v>820</v>
      </c>
      <c r="CV981" s="136" t="s">
        <v>821</v>
      </c>
      <c r="CW981" s="137">
        <v>2</v>
      </c>
      <c r="CX981" s="136" t="s">
        <v>436</v>
      </c>
      <c r="CY981" s="136" t="s">
        <v>1144</v>
      </c>
      <c r="CZ981" s="138">
        <v>1442</v>
      </c>
      <c r="DB981" s="136" t="s">
        <v>774</v>
      </c>
      <c r="DC981" s="136" t="s">
        <v>775</v>
      </c>
      <c r="DD981" s="137">
        <v>6</v>
      </c>
      <c r="DE981" s="136" t="s">
        <v>529</v>
      </c>
      <c r="DF981" s="136" t="s">
        <v>1169</v>
      </c>
      <c r="DG981" s="144">
        <v>1440</v>
      </c>
      <c r="DI981" s="136" t="s">
        <v>729</v>
      </c>
      <c r="DJ981" s="136" t="s">
        <v>730</v>
      </c>
      <c r="DK981" s="137">
        <v>4</v>
      </c>
      <c r="DL981" s="136" t="s">
        <v>437</v>
      </c>
      <c r="DM981" s="136" t="s">
        <v>1187</v>
      </c>
      <c r="DN981" s="144">
        <v>1003</v>
      </c>
    </row>
    <row r="982" spans="1:118" x14ac:dyDescent="0.25">
      <c r="A982" s="81" t="s">
        <v>1015</v>
      </c>
      <c r="B982" s="81" t="s">
        <v>1016</v>
      </c>
      <c r="C982" s="81">
        <v>6</v>
      </c>
      <c r="D982" s="81" t="s">
        <v>529</v>
      </c>
      <c r="E982" s="81" t="s">
        <v>1093</v>
      </c>
      <c r="F982" s="81">
        <v>1089</v>
      </c>
      <c r="H982" s="81" t="s">
        <v>960</v>
      </c>
      <c r="I982" s="81" t="s">
        <v>961</v>
      </c>
      <c r="J982" s="81">
        <v>12</v>
      </c>
      <c r="K982" s="81" t="s">
        <v>529</v>
      </c>
      <c r="L982" s="81" t="s">
        <v>1093</v>
      </c>
      <c r="M982" s="81">
        <v>1089</v>
      </c>
      <c r="O982" s="81" t="s">
        <v>772</v>
      </c>
      <c r="P982" s="81" t="s">
        <v>773</v>
      </c>
      <c r="Q982" s="81">
        <v>4</v>
      </c>
      <c r="R982" s="81" t="s">
        <v>529</v>
      </c>
      <c r="S982" s="81" t="s">
        <v>1131</v>
      </c>
      <c r="T982" s="81">
        <v>1509</v>
      </c>
      <c r="V982" s="81" t="s">
        <v>910</v>
      </c>
      <c r="W982" s="81" t="s">
        <v>911</v>
      </c>
      <c r="X982" s="81">
        <v>1</v>
      </c>
      <c r="Y982" s="81" t="s">
        <v>529</v>
      </c>
      <c r="Z982" s="81" t="s">
        <v>1192</v>
      </c>
      <c r="AA982" s="81">
        <v>1100</v>
      </c>
      <c r="AC982" s="81" t="s">
        <v>864</v>
      </c>
      <c r="AD982" s="81" t="s">
        <v>865</v>
      </c>
      <c r="AE982" s="81">
        <v>4</v>
      </c>
      <c r="AF982" s="81" t="s">
        <v>529</v>
      </c>
      <c r="AG982" s="81" t="s">
        <v>1757</v>
      </c>
      <c r="AH982" s="81">
        <v>1014</v>
      </c>
      <c r="AJ982" s="81" t="s">
        <v>2319</v>
      </c>
      <c r="AK982" s="81" t="s">
        <v>844</v>
      </c>
      <c r="AL982" s="81">
        <v>4</v>
      </c>
      <c r="AM982" s="81" t="s">
        <v>436</v>
      </c>
      <c r="AN982" s="81" t="s">
        <v>1164</v>
      </c>
      <c r="AO982" s="81">
        <v>1121</v>
      </c>
      <c r="AQ982" s="81" t="s">
        <v>820</v>
      </c>
      <c r="AR982" s="81" t="s">
        <v>821</v>
      </c>
      <c r="AS982" s="81">
        <v>8</v>
      </c>
      <c r="AT982" s="81" t="s">
        <v>529</v>
      </c>
      <c r="AU982" s="81" t="s">
        <v>1175</v>
      </c>
      <c r="AV982" s="81">
        <v>1027</v>
      </c>
      <c r="AX982" s="81" t="s">
        <v>2227</v>
      </c>
      <c r="AY982" s="81" t="s">
        <v>882</v>
      </c>
      <c r="AZ982" s="81">
        <v>6</v>
      </c>
      <c r="BA982" s="81" t="s">
        <v>529</v>
      </c>
      <c r="BB982" s="81" t="s">
        <v>1161</v>
      </c>
      <c r="BC982" s="81">
        <v>1146</v>
      </c>
      <c r="BE982" s="81" t="s">
        <v>798</v>
      </c>
      <c r="BF982" s="81" t="s">
        <v>799</v>
      </c>
      <c r="BG982" s="81">
        <v>12</v>
      </c>
      <c r="BH982" s="81" t="s">
        <v>436</v>
      </c>
      <c r="BI982" s="81" t="s">
        <v>2125</v>
      </c>
      <c r="BJ982" s="81">
        <v>1571</v>
      </c>
      <c r="BL982" s="81" t="s">
        <v>942</v>
      </c>
      <c r="BM982" s="81" t="s">
        <v>943</v>
      </c>
      <c r="BN982" s="81">
        <v>12</v>
      </c>
      <c r="BO982" s="81" t="s">
        <v>529</v>
      </c>
      <c r="BP982" s="81" t="s">
        <v>2176</v>
      </c>
      <c r="BQ982" s="81">
        <v>1555</v>
      </c>
      <c r="BS982" s="81" t="s">
        <v>794</v>
      </c>
      <c r="BT982" s="81" t="s">
        <v>795</v>
      </c>
      <c r="BU982" s="81">
        <v>2</v>
      </c>
      <c r="BV982" s="81" t="s">
        <v>436</v>
      </c>
      <c r="BW982" s="81" t="s">
        <v>1148</v>
      </c>
      <c r="BX982" s="81">
        <v>1091</v>
      </c>
      <c r="BZ982" s="81" t="s">
        <v>737</v>
      </c>
      <c r="CA982" s="81" t="s">
        <v>738</v>
      </c>
      <c r="CB982" s="81">
        <v>2</v>
      </c>
      <c r="CC982" s="81" t="s">
        <v>529</v>
      </c>
      <c r="CD982" s="81" t="s">
        <v>1807</v>
      </c>
      <c r="CE982" s="81">
        <v>1510</v>
      </c>
      <c r="CG982" s="81" t="s">
        <v>847</v>
      </c>
      <c r="CH982" s="81" t="s">
        <v>848</v>
      </c>
      <c r="CI982" s="81">
        <v>24</v>
      </c>
      <c r="CJ982" s="81" t="s">
        <v>437</v>
      </c>
      <c r="CK982" s="81" t="s">
        <v>1823</v>
      </c>
      <c r="CL982" s="81">
        <v>1259</v>
      </c>
      <c r="CN982" s="81" t="s">
        <v>2261</v>
      </c>
      <c r="CO982" s="81" t="s">
        <v>744</v>
      </c>
      <c r="CP982" s="81">
        <v>12</v>
      </c>
      <c r="CQ982" s="81" t="s">
        <v>529</v>
      </c>
      <c r="CR982" s="81" t="s">
        <v>1158</v>
      </c>
      <c r="CS982" s="81">
        <v>1378</v>
      </c>
      <c r="CU982" s="136" t="s">
        <v>2261</v>
      </c>
      <c r="CV982" s="136" t="s">
        <v>744</v>
      </c>
      <c r="CW982" s="137">
        <v>12</v>
      </c>
      <c r="CX982" s="136" t="s">
        <v>529</v>
      </c>
      <c r="CY982" s="136" t="s">
        <v>1139</v>
      </c>
      <c r="CZ982" s="138">
        <v>1027</v>
      </c>
      <c r="DB982" s="136" t="s">
        <v>774</v>
      </c>
      <c r="DC982" s="136" t="s">
        <v>775</v>
      </c>
      <c r="DD982" s="137">
        <v>4</v>
      </c>
      <c r="DE982" s="136" t="s">
        <v>529</v>
      </c>
      <c r="DF982" s="136" t="s">
        <v>2314</v>
      </c>
      <c r="DG982" s="144">
        <v>1031</v>
      </c>
      <c r="DI982" s="136" t="s">
        <v>729</v>
      </c>
      <c r="DJ982" s="136" t="s">
        <v>730</v>
      </c>
      <c r="DK982" s="137">
        <v>4</v>
      </c>
      <c r="DL982" s="136" t="s">
        <v>436</v>
      </c>
      <c r="DM982" s="136" t="s">
        <v>1111</v>
      </c>
      <c r="DN982" s="144">
        <v>1211</v>
      </c>
    </row>
    <row r="983" spans="1:118" x14ac:dyDescent="0.25">
      <c r="A983" s="81" t="s">
        <v>804</v>
      </c>
      <c r="B983" s="81" t="s">
        <v>805</v>
      </c>
      <c r="C983" s="81">
        <v>36</v>
      </c>
      <c r="D983" s="81" t="s">
        <v>529</v>
      </c>
      <c r="E983" s="81" t="s">
        <v>1093</v>
      </c>
      <c r="F983" s="81">
        <v>1089</v>
      </c>
      <c r="H983" s="81" t="s">
        <v>979</v>
      </c>
      <c r="I983" s="81" t="s">
        <v>980</v>
      </c>
      <c r="J983" s="81">
        <v>12</v>
      </c>
      <c r="K983" s="81" t="s">
        <v>529</v>
      </c>
      <c r="L983" s="81" t="s">
        <v>1093</v>
      </c>
      <c r="M983" s="81">
        <v>1089</v>
      </c>
      <c r="O983" s="81" t="s">
        <v>729</v>
      </c>
      <c r="P983" s="81" t="s">
        <v>730</v>
      </c>
      <c r="Q983" s="81">
        <v>6</v>
      </c>
      <c r="R983" s="81" t="s">
        <v>529</v>
      </c>
      <c r="S983" s="81" t="s">
        <v>1131</v>
      </c>
      <c r="T983" s="81">
        <v>1509</v>
      </c>
      <c r="V983" s="81" t="s">
        <v>899</v>
      </c>
      <c r="W983" s="81" t="s">
        <v>900</v>
      </c>
      <c r="X983" s="81">
        <v>1</v>
      </c>
      <c r="Y983" s="81" t="s">
        <v>529</v>
      </c>
      <c r="Z983" s="81" t="s">
        <v>1192</v>
      </c>
      <c r="AA983" s="81">
        <v>1100</v>
      </c>
      <c r="AC983" s="81" t="s">
        <v>816</v>
      </c>
      <c r="AD983" s="81" t="s">
        <v>817</v>
      </c>
      <c r="AE983" s="81">
        <v>4</v>
      </c>
      <c r="AF983" s="81" t="s">
        <v>529</v>
      </c>
      <c r="AG983" s="81" t="s">
        <v>1118</v>
      </c>
      <c r="AH983" s="81">
        <v>1063</v>
      </c>
      <c r="AJ983" s="81" t="s">
        <v>854</v>
      </c>
      <c r="AK983" s="81" t="s">
        <v>855</v>
      </c>
      <c r="AL983" s="81">
        <v>2</v>
      </c>
      <c r="AM983" s="81" t="s">
        <v>436</v>
      </c>
      <c r="AN983" s="81" t="s">
        <v>1164</v>
      </c>
      <c r="AO983" s="81">
        <v>1121</v>
      </c>
      <c r="AQ983" s="81" t="s">
        <v>816</v>
      </c>
      <c r="AR983" s="81" t="s">
        <v>817</v>
      </c>
      <c r="AS983" s="81">
        <v>12</v>
      </c>
      <c r="AT983" s="81" t="s">
        <v>529</v>
      </c>
      <c r="AU983" s="81" t="s">
        <v>1175</v>
      </c>
      <c r="AV983" s="81">
        <v>1027</v>
      </c>
      <c r="AX983" s="81" t="s">
        <v>2227</v>
      </c>
      <c r="AY983" s="81" t="s">
        <v>882</v>
      </c>
      <c r="AZ983" s="81">
        <v>6</v>
      </c>
      <c r="BA983" s="81" t="s">
        <v>436</v>
      </c>
      <c r="BB983" s="81" t="s">
        <v>2072</v>
      </c>
      <c r="BC983" s="81">
        <v>1562</v>
      </c>
      <c r="BE983" s="81" t="s">
        <v>852</v>
      </c>
      <c r="BF983" s="81" t="s">
        <v>853</v>
      </c>
      <c r="BG983" s="81">
        <v>48</v>
      </c>
      <c r="BH983" s="81" t="s">
        <v>436</v>
      </c>
      <c r="BI983" s="81" t="s">
        <v>2125</v>
      </c>
      <c r="BJ983" s="81">
        <v>1571</v>
      </c>
      <c r="BL983" s="81" t="s">
        <v>873</v>
      </c>
      <c r="BM983" s="81" t="s">
        <v>874</v>
      </c>
      <c r="BN983" s="81">
        <v>4</v>
      </c>
      <c r="BO983" s="81" t="s">
        <v>436</v>
      </c>
      <c r="BP983" s="81" t="s">
        <v>2318</v>
      </c>
      <c r="BQ983" s="81">
        <v>1117</v>
      </c>
      <c r="BS983" s="81" t="s">
        <v>796</v>
      </c>
      <c r="BT983" s="81" t="s">
        <v>797</v>
      </c>
      <c r="BU983" s="81">
        <v>2</v>
      </c>
      <c r="BV983" s="81" t="s">
        <v>436</v>
      </c>
      <c r="BW983" s="81" t="s">
        <v>1148</v>
      </c>
      <c r="BX983" s="81">
        <v>1091</v>
      </c>
      <c r="BZ983" s="81" t="s">
        <v>733</v>
      </c>
      <c r="CA983" s="81" t="s">
        <v>734</v>
      </c>
      <c r="CB983" s="81">
        <v>2</v>
      </c>
      <c r="CC983" s="81" t="s">
        <v>529</v>
      </c>
      <c r="CD983" s="81" t="s">
        <v>1807</v>
      </c>
      <c r="CE983" s="81">
        <v>1510</v>
      </c>
      <c r="CG983" s="81" t="s">
        <v>772</v>
      </c>
      <c r="CH983" s="81" t="s">
        <v>773</v>
      </c>
      <c r="CI983" s="81">
        <v>4</v>
      </c>
      <c r="CJ983" s="81" t="s">
        <v>437</v>
      </c>
      <c r="CK983" s="81" t="s">
        <v>1823</v>
      </c>
      <c r="CL983" s="81">
        <v>1259</v>
      </c>
      <c r="CN983" s="81" t="s">
        <v>845</v>
      </c>
      <c r="CO983" s="81" t="s">
        <v>846</v>
      </c>
      <c r="CP983" s="81">
        <v>2</v>
      </c>
      <c r="CQ983" s="81" t="s">
        <v>436</v>
      </c>
      <c r="CR983" s="81" t="s">
        <v>2072</v>
      </c>
      <c r="CS983" s="81">
        <v>1562</v>
      </c>
      <c r="CU983" s="136" t="s">
        <v>856</v>
      </c>
      <c r="CV983" s="136" t="s">
        <v>857</v>
      </c>
      <c r="CW983" s="137">
        <v>1</v>
      </c>
      <c r="CX983" s="136" t="s">
        <v>436</v>
      </c>
      <c r="CY983" s="136" t="s">
        <v>1156</v>
      </c>
      <c r="CZ983" s="138">
        <v>1070</v>
      </c>
      <c r="DB983" s="136" t="s">
        <v>774</v>
      </c>
      <c r="DC983" s="136" t="s">
        <v>775</v>
      </c>
      <c r="DD983" s="137">
        <v>4</v>
      </c>
      <c r="DE983" s="136" t="s">
        <v>436</v>
      </c>
      <c r="DF983" s="136" t="s">
        <v>2407</v>
      </c>
      <c r="DG983" s="144">
        <v>1117</v>
      </c>
      <c r="DI983" s="136" t="s">
        <v>729</v>
      </c>
      <c r="DJ983" s="136" t="s">
        <v>730</v>
      </c>
      <c r="DK983" s="137">
        <v>2</v>
      </c>
      <c r="DL983" s="136" t="s">
        <v>436</v>
      </c>
      <c r="DM983" s="136" t="s">
        <v>1114</v>
      </c>
      <c r="DN983" s="144">
        <v>1011</v>
      </c>
    </row>
    <row r="984" spans="1:118" x14ac:dyDescent="0.25">
      <c r="A984" s="81" t="s">
        <v>780</v>
      </c>
      <c r="B984" s="81" t="s">
        <v>781</v>
      </c>
      <c r="C984" s="81">
        <v>24</v>
      </c>
      <c r="D984" s="81" t="s">
        <v>529</v>
      </c>
      <c r="E984" s="81" t="s">
        <v>1093</v>
      </c>
      <c r="F984" s="81">
        <v>1089</v>
      </c>
      <c r="H984" s="81" t="s">
        <v>852</v>
      </c>
      <c r="I984" s="81" t="s">
        <v>853</v>
      </c>
      <c r="J984" s="81">
        <v>12</v>
      </c>
      <c r="K984" s="81" t="s">
        <v>529</v>
      </c>
      <c r="L984" s="81" t="s">
        <v>1093</v>
      </c>
      <c r="M984" s="81">
        <v>1089</v>
      </c>
      <c r="O984" s="81" t="s">
        <v>826</v>
      </c>
      <c r="P984" s="81" t="s">
        <v>827</v>
      </c>
      <c r="Q984" s="81">
        <v>10</v>
      </c>
      <c r="R984" s="81" t="s">
        <v>436</v>
      </c>
      <c r="S984" s="81" t="s">
        <v>1110</v>
      </c>
      <c r="T984" s="81">
        <v>1253</v>
      </c>
      <c r="V984" s="81" t="s">
        <v>883</v>
      </c>
      <c r="W984" s="81" t="s">
        <v>884</v>
      </c>
      <c r="X984" s="81">
        <v>1</v>
      </c>
      <c r="Y984" s="81" t="s">
        <v>529</v>
      </c>
      <c r="Z984" s="81" t="s">
        <v>1192</v>
      </c>
      <c r="AA984" s="81">
        <v>1100</v>
      </c>
      <c r="AC984" s="81" t="s">
        <v>864</v>
      </c>
      <c r="AD984" s="81" t="s">
        <v>865</v>
      </c>
      <c r="AE984" s="81">
        <v>4</v>
      </c>
      <c r="AF984" s="81" t="s">
        <v>529</v>
      </c>
      <c r="AG984" s="81" t="s">
        <v>1118</v>
      </c>
      <c r="AH984" s="81">
        <v>1063</v>
      </c>
      <c r="AJ984" s="81" t="s">
        <v>800</v>
      </c>
      <c r="AK984" s="81" t="s">
        <v>801</v>
      </c>
      <c r="AL984" s="81">
        <v>2</v>
      </c>
      <c r="AM984" s="81" t="s">
        <v>436</v>
      </c>
      <c r="AN984" s="81" t="s">
        <v>1164</v>
      </c>
      <c r="AO984" s="81">
        <v>1121</v>
      </c>
      <c r="AQ984" s="81" t="s">
        <v>864</v>
      </c>
      <c r="AR984" s="81" t="s">
        <v>865</v>
      </c>
      <c r="AS984" s="81">
        <v>4</v>
      </c>
      <c r="AT984" s="81" t="s">
        <v>529</v>
      </c>
      <c r="AU984" s="81" t="s">
        <v>1175</v>
      </c>
      <c r="AV984" s="81">
        <v>1027</v>
      </c>
      <c r="AX984" s="81" t="s">
        <v>2227</v>
      </c>
      <c r="AY984" s="81" t="s">
        <v>882</v>
      </c>
      <c r="AZ984" s="81">
        <v>12</v>
      </c>
      <c r="BA984" s="81" t="s">
        <v>529</v>
      </c>
      <c r="BB984" s="81" t="s">
        <v>1175</v>
      </c>
      <c r="BC984" s="81">
        <v>1027</v>
      </c>
      <c r="BE984" s="81" t="s">
        <v>946</v>
      </c>
      <c r="BF984" s="81" t="s">
        <v>947</v>
      </c>
      <c r="BG984" s="81">
        <v>12</v>
      </c>
      <c r="BH984" s="81" t="s">
        <v>436</v>
      </c>
      <c r="BI984" s="81" t="s">
        <v>2125</v>
      </c>
      <c r="BJ984" s="81">
        <v>1571</v>
      </c>
      <c r="BL984" s="81" t="s">
        <v>873</v>
      </c>
      <c r="BM984" s="81" t="s">
        <v>874</v>
      </c>
      <c r="BN984" s="81">
        <v>4</v>
      </c>
      <c r="BO984" s="81" t="s">
        <v>529</v>
      </c>
      <c r="BP984" s="81" t="s">
        <v>1112</v>
      </c>
      <c r="BQ984" s="81">
        <v>1039</v>
      </c>
      <c r="BS984" s="81" t="s">
        <v>873</v>
      </c>
      <c r="BT984" s="81" t="s">
        <v>874</v>
      </c>
      <c r="BU984" s="81">
        <v>4</v>
      </c>
      <c r="BV984" s="81" t="s">
        <v>529</v>
      </c>
      <c r="BW984" s="81" t="s">
        <v>1732</v>
      </c>
      <c r="BX984" s="81">
        <v>1086</v>
      </c>
      <c r="BZ984" s="81" t="s">
        <v>946</v>
      </c>
      <c r="CA984" s="81" t="s">
        <v>947</v>
      </c>
      <c r="CB984" s="81">
        <v>12</v>
      </c>
      <c r="CC984" s="81" t="s">
        <v>529</v>
      </c>
      <c r="CD984" s="81" t="s">
        <v>1757</v>
      </c>
      <c r="CE984" s="81">
        <v>1014</v>
      </c>
      <c r="CG984" s="81" t="s">
        <v>737</v>
      </c>
      <c r="CH984" s="81" t="s">
        <v>738</v>
      </c>
      <c r="CI984" s="81">
        <v>4</v>
      </c>
      <c r="CJ984" s="81" t="s">
        <v>437</v>
      </c>
      <c r="CK984" s="81" t="s">
        <v>1823</v>
      </c>
      <c r="CL984" s="81">
        <v>1259</v>
      </c>
      <c r="CN984" s="81" t="s">
        <v>930</v>
      </c>
      <c r="CO984" s="81" t="s">
        <v>931</v>
      </c>
      <c r="CP984" s="81">
        <v>6</v>
      </c>
      <c r="CQ984" s="81" t="s">
        <v>529</v>
      </c>
      <c r="CR984" s="81" t="s">
        <v>1757</v>
      </c>
      <c r="CS984" s="81">
        <v>1014</v>
      </c>
      <c r="CU984" s="136" t="s">
        <v>836</v>
      </c>
      <c r="CV984" s="136" t="s">
        <v>837</v>
      </c>
      <c r="CW984" s="137">
        <v>1</v>
      </c>
      <c r="CX984" s="136" t="s">
        <v>436</v>
      </c>
      <c r="CY984" s="136" t="s">
        <v>1156</v>
      </c>
      <c r="CZ984" s="138">
        <v>1070</v>
      </c>
      <c r="DB984" s="136" t="s">
        <v>774</v>
      </c>
      <c r="DC984" s="136" t="s">
        <v>775</v>
      </c>
      <c r="DD984" s="137">
        <v>4</v>
      </c>
      <c r="DE984" s="136" t="s">
        <v>436</v>
      </c>
      <c r="DF984" s="136" t="s">
        <v>1159</v>
      </c>
      <c r="DG984" s="144">
        <v>1513</v>
      </c>
      <c r="DI984" s="136" t="s">
        <v>729</v>
      </c>
      <c r="DJ984" s="136" t="s">
        <v>730</v>
      </c>
      <c r="DK984" s="137">
        <v>40</v>
      </c>
      <c r="DL984" s="136" t="s">
        <v>1173</v>
      </c>
      <c r="DM984" s="136" t="s">
        <v>1174</v>
      </c>
      <c r="DN984" s="144">
        <v>0</v>
      </c>
    </row>
    <row r="985" spans="1:118" x14ac:dyDescent="0.25">
      <c r="A985" s="81" t="s">
        <v>782</v>
      </c>
      <c r="B985" s="81" t="s">
        <v>783</v>
      </c>
      <c r="C985" s="81">
        <v>12</v>
      </c>
      <c r="D985" s="81" t="s">
        <v>529</v>
      </c>
      <c r="E985" s="81" t="s">
        <v>1093</v>
      </c>
      <c r="F985" s="81">
        <v>1089</v>
      </c>
      <c r="H985" s="81" t="s">
        <v>908</v>
      </c>
      <c r="I985" s="81" t="s">
        <v>909</v>
      </c>
      <c r="J985" s="81">
        <v>12</v>
      </c>
      <c r="K985" s="81" t="s">
        <v>529</v>
      </c>
      <c r="L985" s="81" t="s">
        <v>1093</v>
      </c>
      <c r="M985" s="81">
        <v>1089</v>
      </c>
      <c r="O985" s="81" t="s">
        <v>816</v>
      </c>
      <c r="P985" s="81" t="s">
        <v>817</v>
      </c>
      <c r="Q985" s="81">
        <v>4</v>
      </c>
      <c r="R985" s="81" t="s">
        <v>436</v>
      </c>
      <c r="S985" s="81" t="s">
        <v>1110</v>
      </c>
      <c r="T985" s="81">
        <v>1253</v>
      </c>
      <c r="V985" s="81" t="s">
        <v>757</v>
      </c>
      <c r="W985" s="81" t="s">
        <v>758</v>
      </c>
      <c r="X985" s="81">
        <v>12</v>
      </c>
      <c r="Y985" s="81" t="s">
        <v>529</v>
      </c>
      <c r="Z985" s="81" t="s">
        <v>1192</v>
      </c>
      <c r="AA985" s="81">
        <v>1100</v>
      </c>
      <c r="AC985" s="81" t="s">
        <v>864</v>
      </c>
      <c r="AD985" s="81" t="s">
        <v>865</v>
      </c>
      <c r="AE985" s="81">
        <v>4</v>
      </c>
      <c r="AF985" s="81" t="s">
        <v>529</v>
      </c>
      <c r="AG985" s="81" t="s">
        <v>1128</v>
      </c>
      <c r="AH985" s="81">
        <v>1031</v>
      </c>
      <c r="AJ985" s="81" t="s">
        <v>792</v>
      </c>
      <c r="AK985" s="81" t="s">
        <v>793</v>
      </c>
      <c r="AL985" s="81">
        <v>2</v>
      </c>
      <c r="AM985" s="81" t="s">
        <v>436</v>
      </c>
      <c r="AN985" s="81" t="s">
        <v>1164</v>
      </c>
      <c r="AO985" s="81">
        <v>1121</v>
      </c>
      <c r="AQ985" s="81" t="s">
        <v>830</v>
      </c>
      <c r="AR985" s="81" t="s">
        <v>831</v>
      </c>
      <c r="AS985" s="81">
        <v>40</v>
      </c>
      <c r="AT985" s="81" t="s">
        <v>529</v>
      </c>
      <c r="AU985" s="81" t="s">
        <v>1175</v>
      </c>
      <c r="AV985" s="81">
        <v>1027</v>
      </c>
      <c r="AX985" s="81" t="s">
        <v>2227</v>
      </c>
      <c r="AY985" s="81" t="s">
        <v>882</v>
      </c>
      <c r="AZ985" s="81">
        <v>70</v>
      </c>
      <c r="BA985" s="81" t="s">
        <v>1173</v>
      </c>
      <c r="BB985" s="81" t="s">
        <v>1174</v>
      </c>
      <c r="BC985" s="81">
        <v>0</v>
      </c>
      <c r="BE985" s="81" t="s">
        <v>895</v>
      </c>
      <c r="BF985" s="81" t="s">
        <v>896</v>
      </c>
      <c r="BG985" s="81">
        <v>24</v>
      </c>
      <c r="BH985" s="81" t="s">
        <v>436</v>
      </c>
      <c r="BI985" s="81" t="s">
        <v>2125</v>
      </c>
      <c r="BJ985" s="81">
        <v>1571</v>
      </c>
      <c r="BL985" s="81" t="s">
        <v>942</v>
      </c>
      <c r="BM985" s="81" t="s">
        <v>943</v>
      </c>
      <c r="BN985" s="81">
        <v>12</v>
      </c>
      <c r="BO985" s="81" t="s">
        <v>436</v>
      </c>
      <c r="BP985" s="81" t="s">
        <v>1111</v>
      </c>
      <c r="BQ985" s="81">
        <v>1211</v>
      </c>
      <c r="BS985" s="81" t="s">
        <v>942</v>
      </c>
      <c r="BT985" s="81" t="s">
        <v>943</v>
      </c>
      <c r="BU985" s="81">
        <v>12</v>
      </c>
      <c r="BV985" s="81" t="s">
        <v>436</v>
      </c>
      <c r="BW985" s="81" t="s">
        <v>1148</v>
      </c>
      <c r="BX985" s="81">
        <v>1091</v>
      </c>
      <c r="BZ985" s="81" t="s">
        <v>891</v>
      </c>
      <c r="CA985" s="81" t="s">
        <v>892</v>
      </c>
      <c r="CB985" s="81">
        <v>12</v>
      </c>
      <c r="CC985" s="81" t="s">
        <v>529</v>
      </c>
      <c r="CD985" s="81" t="s">
        <v>1757</v>
      </c>
      <c r="CE985" s="81">
        <v>1014</v>
      </c>
      <c r="CG985" s="81" t="s">
        <v>729</v>
      </c>
      <c r="CH985" s="81" t="s">
        <v>730</v>
      </c>
      <c r="CI985" s="81">
        <v>4</v>
      </c>
      <c r="CJ985" s="81" t="s">
        <v>437</v>
      </c>
      <c r="CK985" s="81" t="s">
        <v>1823</v>
      </c>
      <c r="CL985" s="81">
        <v>1259</v>
      </c>
      <c r="CN985" s="81" t="s">
        <v>860</v>
      </c>
      <c r="CO985" s="81" t="s">
        <v>861</v>
      </c>
      <c r="CP985" s="81">
        <v>4</v>
      </c>
      <c r="CQ985" s="81" t="s">
        <v>436</v>
      </c>
      <c r="CR985" s="81" t="s">
        <v>2072</v>
      </c>
      <c r="CS985" s="81">
        <v>1562</v>
      </c>
      <c r="CU985" s="136" t="s">
        <v>854</v>
      </c>
      <c r="CV985" s="136" t="s">
        <v>855</v>
      </c>
      <c r="CW985" s="137">
        <v>1</v>
      </c>
      <c r="CX985" s="136" t="s">
        <v>436</v>
      </c>
      <c r="CY985" s="136" t="s">
        <v>1156</v>
      </c>
      <c r="CZ985" s="138">
        <v>1070</v>
      </c>
      <c r="DB985" s="136" t="s">
        <v>2405</v>
      </c>
      <c r="DC985" s="136" t="s">
        <v>996</v>
      </c>
      <c r="DD985" s="137">
        <v>4</v>
      </c>
      <c r="DE985" s="136" t="s">
        <v>529</v>
      </c>
      <c r="DF985" s="136" t="s">
        <v>1838</v>
      </c>
      <c r="DG985" s="144">
        <v>1372</v>
      </c>
      <c r="DI985" s="136" t="s">
        <v>729</v>
      </c>
      <c r="DJ985" s="136" t="s">
        <v>730</v>
      </c>
      <c r="DK985" s="137">
        <v>2</v>
      </c>
      <c r="DL985" s="136" t="s">
        <v>529</v>
      </c>
      <c r="DM985" s="136" t="s">
        <v>1833</v>
      </c>
      <c r="DN985" s="144">
        <v>1023</v>
      </c>
    </row>
    <row r="986" spans="1:118" x14ac:dyDescent="0.25">
      <c r="A986" s="81" t="s">
        <v>745</v>
      </c>
      <c r="B986" s="81" t="s">
        <v>746</v>
      </c>
      <c r="C986" s="81">
        <v>12</v>
      </c>
      <c r="D986" s="81" t="s">
        <v>529</v>
      </c>
      <c r="E986" s="81" t="s">
        <v>1093</v>
      </c>
      <c r="F986" s="81">
        <v>1089</v>
      </c>
      <c r="H986" s="81" t="s">
        <v>747</v>
      </c>
      <c r="I986" s="81" t="s">
        <v>748</v>
      </c>
      <c r="J986" s="81">
        <v>12</v>
      </c>
      <c r="K986" s="81" t="s">
        <v>529</v>
      </c>
      <c r="L986" s="81" t="s">
        <v>1093</v>
      </c>
      <c r="M986" s="81">
        <v>1089</v>
      </c>
      <c r="O986" s="81" t="s">
        <v>836</v>
      </c>
      <c r="P986" s="81" t="s">
        <v>837</v>
      </c>
      <c r="Q986" s="81">
        <v>4</v>
      </c>
      <c r="R986" s="81" t="s">
        <v>436</v>
      </c>
      <c r="S986" s="81" t="s">
        <v>1110</v>
      </c>
      <c r="T986" s="81">
        <v>1253</v>
      </c>
      <c r="V986" s="81" t="s">
        <v>1003</v>
      </c>
      <c r="W986" s="81" t="s">
        <v>959</v>
      </c>
      <c r="X986" s="81">
        <v>2</v>
      </c>
      <c r="Y986" s="81" t="s">
        <v>529</v>
      </c>
      <c r="Z986" s="81" t="s">
        <v>1192</v>
      </c>
      <c r="AA986" s="81">
        <v>1100</v>
      </c>
      <c r="AC986" s="81" t="s">
        <v>816</v>
      </c>
      <c r="AD986" s="81" t="s">
        <v>817</v>
      </c>
      <c r="AE986" s="81">
        <v>4</v>
      </c>
      <c r="AF986" s="81" t="s">
        <v>529</v>
      </c>
      <c r="AG986" s="81" t="s">
        <v>1712</v>
      </c>
      <c r="AH986" s="81">
        <v>1458</v>
      </c>
      <c r="AJ986" s="81" t="s">
        <v>944</v>
      </c>
      <c r="AK986" s="81" t="s">
        <v>945</v>
      </c>
      <c r="AL986" s="81">
        <v>2</v>
      </c>
      <c r="AM986" s="81" t="s">
        <v>436</v>
      </c>
      <c r="AN986" s="81" t="s">
        <v>1164</v>
      </c>
      <c r="AO986" s="81">
        <v>1121</v>
      </c>
      <c r="AQ986" s="81" t="s">
        <v>737</v>
      </c>
      <c r="AR986" s="81" t="s">
        <v>738</v>
      </c>
      <c r="AS986" s="81">
        <v>1</v>
      </c>
      <c r="AT986" s="81" t="s">
        <v>529</v>
      </c>
      <c r="AU986" s="81" t="s">
        <v>1175</v>
      </c>
      <c r="AV986" s="81">
        <v>1027</v>
      </c>
      <c r="AX986" s="81" t="s">
        <v>743</v>
      </c>
      <c r="AY986" s="81" t="s">
        <v>744</v>
      </c>
      <c r="AZ986" s="81">
        <v>12</v>
      </c>
      <c r="BA986" s="81" t="s">
        <v>529</v>
      </c>
      <c r="BB986" s="81" t="s">
        <v>1756</v>
      </c>
      <c r="BC986" s="81">
        <v>1037</v>
      </c>
      <c r="BE986" s="81" t="s">
        <v>751</v>
      </c>
      <c r="BF986" s="81" t="s">
        <v>752</v>
      </c>
      <c r="BG986" s="81">
        <v>60</v>
      </c>
      <c r="BH986" s="81" t="s">
        <v>529</v>
      </c>
      <c r="BI986" s="81" t="s">
        <v>1199</v>
      </c>
      <c r="BJ986" s="81">
        <v>1001</v>
      </c>
      <c r="BL986" s="81" t="s">
        <v>834</v>
      </c>
      <c r="BM986" s="81" t="s">
        <v>835</v>
      </c>
      <c r="BN986" s="81">
        <v>2</v>
      </c>
      <c r="BO986" s="81" t="s">
        <v>436</v>
      </c>
      <c r="BP986" s="81" t="s">
        <v>1164</v>
      </c>
      <c r="BQ986" s="81">
        <v>1121</v>
      </c>
      <c r="BS986" s="81" t="s">
        <v>942</v>
      </c>
      <c r="BT986" s="81" t="s">
        <v>943</v>
      </c>
      <c r="BU986" s="81">
        <v>12</v>
      </c>
      <c r="BV986" s="81" t="s">
        <v>436</v>
      </c>
      <c r="BW986" s="81" t="s">
        <v>2106</v>
      </c>
      <c r="BX986" s="81">
        <v>1391</v>
      </c>
      <c r="BZ986" s="81" t="s">
        <v>826</v>
      </c>
      <c r="CA986" s="81" t="s">
        <v>827</v>
      </c>
      <c r="CB986" s="81">
        <v>10</v>
      </c>
      <c r="CC986" s="81" t="s">
        <v>529</v>
      </c>
      <c r="CD986" s="81" t="s">
        <v>1757</v>
      </c>
      <c r="CE986" s="81">
        <v>1014</v>
      </c>
      <c r="CG986" s="81" t="s">
        <v>772</v>
      </c>
      <c r="CH986" s="81" t="s">
        <v>773</v>
      </c>
      <c r="CI986" s="81">
        <v>6</v>
      </c>
      <c r="CJ986" s="81" t="s">
        <v>529</v>
      </c>
      <c r="CK986" s="81" t="s">
        <v>1169</v>
      </c>
      <c r="CL986" s="81">
        <v>1440</v>
      </c>
      <c r="CN986" s="81" t="s">
        <v>1673</v>
      </c>
      <c r="CO986" s="81" t="s">
        <v>1548</v>
      </c>
      <c r="CP986" s="81">
        <v>2</v>
      </c>
      <c r="CQ986" s="81" t="s">
        <v>529</v>
      </c>
      <c r="CR986" s="81" t="s">
        <v>1920</v>
      </c>
      <c r="CS986" s="81">
        <v>1018</v>
      </c>
      <c r="CU986" s="136" t="s">
        <v>1056</v>
      </c>
      <c r="CV986" s="136" t="s">
        <v>754</v>
      </c>
      <c r="CW986" s="137">
        <v>12</v>
      </c>
      <c r="CX986" s="136" t="s">
        <v>529</v>
      </c>
      <c r="CY986" s="136" t="s">
        <v>1100</v>
      </c>
      <c r="CZ986" s="138">
        <v>1027</v>
      </c>
      <c r="DB986" s="136" t="s">
        <v>2405</v>
      </c>
      <c r="DC986" s="136" t="s">
        <v>996</v>
      </c>
      <c r="DD986" s="137">
        <v>4</v>
      </c>
      <c r="DE986" s="136" t="s">
        <v>529</v>
      </c>
      <c r="DF986" s="136" t="s">
        <v>2314</v>
      </c>
      <c r="DG986" s="144">
        <v>1031</v>
      </c>
      <c r="DI986" s="136" t="s">
        <v>729</v>
      </c>
      <c r="DJ986" s="136" t="s">
        <v>730</v>
      </c>
      <c r="DK986" s="137">
        <v>6</v>
      </c>
      <c r="DL986" s="136" t="s">
        <v>436</v>
      </c>
      <c r="DM986" s="136" t="s">
        <v>2406</v>
      </c>
      <c r="DN986" s="144">
        <v>1529</v>
      </c>
    </row>
    <row r="987" spans="1:118" x14ac:dyDescent="0.25">
      <c r="A987" s="81" t="s">
        <v>747</v>
      </c>
      <c r="B987" s="81" t="s">
        <v>748</v>
      </c>
      <c r="C987" s="81">
        <v>12</v>
      </c>
      <c r="D987" s="81" t="s">
        <v>529</v>
      </c>
      <c r="E987" s="81" t="s">
        <v>1093</v>
      </c>
      <c r="F987" s="81">
        <v>1089</v>
      </c>
      <c r="H987" s="81" t="s">
        <v>864</v>
      </c>
      <c r="I987" s="81" t="s">
        <v>865</v>
      </c>
      <c r="J987" s="81">
        <v>8</v>
      </c>
      <c r="K987" s="81" t="s">
        <v>529</v>
      </c>
      <c r="L987" s="81" t="s">
        <v>1093</v>
      </c>
      <c r="M987" s="81">
        <v>1089</v>
      </c>
      <c r="O987" s="81" t="s">
        <v>856</v>
      </c>
      <c r="P987" s="81" t="s">
        <v>857</v>
      </c>
      <c r="Q987" s="81">
        <v>4</v>
      </c>
      <c r="R987" s="81" t="s">
        <v>436</v>
      </c>
      <c r="S987" s="81" t="s">
        <v>1110</v>
      </c>
      <c r="T987" s="81">
        <v>1253</v>
      </c>
      <c r="V987" s="81" t="s">
        <v>1035</v>
      </c>
      <c r="W987" s="81" t="s">
        <v>958</v>
      </c>
      <c r="X987" s="81">
        <v>2</v>
      </c>
      <c r="Y987" s="81" t="s">
        <v>529</v>
      </c>
      <c r="Z987" s="81" t="s">
        <v>1192</v>
      </c>
      <c r="AA987" s="81">
        <v>1100</v>
      </c>
      <c r="AC987" s="81" t="s">
        <v>864</v>
      </c>
      <c r="AD987" s="81" t="s">
        <v>865</v>
      </c>
      <c r="AE987" s="81">
        <v>4</v>
      </c>
      <c r="AF987" s="81" t="s">
        <v>529</v>
      </c>
      <c r="AG987" s="81" t="s">
        <v>1712</v>
      </c>
      <c r="AH987" s="81">
        <v>1458</v>
      </c>
      <c r="AJ987" s="81" t="s">
        <v>856</v>
      </c>
      <c r="AK987" s="81" t="s">
        <v>857</v>
      </c>
      <c r="AL987" s="81">
        <v>4</v>
      </c>
      <c r="AM987" s="81" t="s">
        <v>436</v>
      </c>
      <c r="AN987" s="81" t="s">
        <v>1164</v>
      </c>
      <c r="AO987" s="81">
        <v>1121</v>
      </c>
      <c r="AQ987" s="81" t="s">
        <v>733</v>
      </c>
      <c r="AR987" s="81" t="s">
        <v>734</v>
      </c>
      <c r="AS987" s="81">
        <v>21</v>
      </c>
      <c r="AT987" s="81" t="s">
        <v>529</v>
      </c>
      <c r="AU987" s="81" t="s">
        <v>1175</v>
      </c>
      <c r="AV987" s="81">
        <v>1027</v>
      </c>
      <c r="AX987" s="81" t="s">
        <v>743</v>
      </c>
      <c r="AY987" s="81" t="s">
        <v>744</v>
      </c>
      <c r="AZ987" s="81">
        <v>12</v>
      </c>
      <c r="BA987" s="81" t="s">
        <v>436</v>
      </c>
      <c r="BB987" s="81" t="s">
        <v>1715</v>
      </c>
      <c r="BC987" s="81">
        <v>1137</v>
      </c>
      <c r="BE987" s="81" t="s">
        <v>818</v>
      </c>
      <c r="BF987" s="81" t="s">
        <v>819</v>
      </c>
      <c r="BG987" s="81">
        <v>4</v>
      </c>
      <c r="BH987" s="81" t="s">
        <v>529</v>
      </c>
      <c r="BI987" s="81" t="s">
        <v>1199</v>
      </c>
      <c r="BJ987" s="81">
        <v>1001</v>
      </c>
      <c r="BL987" s="81" t="s">
        <v>897</v>
      </c>
      <c r="BM987" s="81" t="s">
        <v>898</v>
      </c>
      <c r="BN987" s="81">
        <v>4</v>
      </c>
      <c r="BO987" s="81" t="s">
        <v>436</v>
      </c>
      <c r="BP987" s="81" t="s">
        <v>1111</v>
      </c>
      <c r="BQ987" s="81">
        <v>1211</v>
      </c>
      <c r="BS987" s="81" t="s">
        <v>864</v>
      </c>
      <c r="BT987" s="81" t="s">
        <v>865</v>
      </c>
      <c r="BU987" s="81">
        <v>6</v>
      </c>
      <c r="BV987" s="81" t="s">
        <v>436</v>
      </c>
      <c r="BW987" s="81" t="s">
        <v>1137</v>
      </c>
      <c r="BX987" s="81">
        <v>1160</v>
      </c>
      <c r="BZ987" s="81" t="s">
        <v>847</v>
      </c>
      <c r="CA987" s="81" t="s">
        <v>848</v>
      </c>
      <c r="CB987" s="81">
        <v>6</v>
      </c>
      <c r="CC987" s="81" t="s">
        <v>436</v>
      </c>
      <c r="CD987" s="81" t="s">
        <v>1188</v>
      </c>
      <c r="CE987" s="81">
        <v>1481</v>
      </c>
      <c r="CG987" s="81" t="s">
        <v>753</v>
      </c>
      <c r="CH987" s="81" t="s">
        <v>754</v>
      </c>
      <c r="CI987" s="81">
        <v>24</v>
      </c>
      <c r="CJ987" s="81" t="s">
        <v>437</v>
      </c>
      <c r="CK987" s="81" t="s">
        <v>1743</v>
      </c>
      <c r="CL987" s="81">
        <v>1476</v>
      </c>
      <c r="CN987" s="81" t="s">
        <v>733</v>
      </c>
      <c r="CO987" s="81" t="s">
        <v>734</v>
      </c>
      <c r="CP987" s="81">
        <v>4</v>
      </c>
      <c r="CQ987" s="81" t="s">
        <v>436</v>
      </c>
      <c r="CR987" s="81" t="s">
        <v>2072</v>
      </c>
      <c r="CS987" s="81">
        <v>1562</v>
      </c>
      <c r="CU987" s="136" t="s">
        <v>1778</v>
      </c>
      <c r="CV987" s="136" t="s">
        <v>758</v>
      </c>
      <c r="CW987" s="137">
        <v>12</v>
      </c>
      <c r="CX987" s="136" t="s">
        <v>437</v>
      </c>
      <c r="CY987" s="136" t="s">
        <v>1184</v>
      </c>
      <c r="CZ987" s="138">
        <v>1078</v>
      </c>
      <c r="DB987" s="136" t="s">
        <v>1039</v>
      </c>
      <c r="DC987" s="136" t="s">
        <v>1040</v>
      </c>
      <c r="DD987" s="137">
        <v>4</v>
      </c>
      <c r="DE987" s="136" t="s">
        <v>529</v>
      </c>
      <c r="DF987" s="136" t="s">
        <v>1886</v>
      </c>
      <c r="DG987" s="144">
        <v>1089</v>
      </c>
      <c r="DI987" s="136" t="s">
        <v>729</v>
      </c>
      <c r="DJ987" s="136" t="s">
        <v>730</v>
      </c>
      <c r="DK987" s="137">
        <v>4</v>
      </c>
      <c r="DL987" s="136" t="s">
        <v>436</v>
      </c>
      <c r="DM987" s="136" t="s">
        <v>2424</v>
      </c>
      <c r="DN987" s="144">
        <v>1602</v>
      </c>
    </row>
    <row r="988" spans="1:118" x14ac:dyDescent="0.25">
      <c r="A988" s="81" t="s">
        <v>908</v>
      </c>
      <c r="B988" s="81" t="s">
        <v>909</v>
      </c>
      <c r="C988" s="81">
        <v>12</v>
      </c>
      <c r="D988" s="81" t="s">
        <v>529</v>
      </c>
      <c r="E988" s="81" t="s">
        <v>1093</v>
      </c>
      <c r="F988" s="81">
        <v>1089</v>
      </c>
      <c r="H988" s="81" t="s">
        <v>727</v>
      </c>
      <c r="I988" s="81" t="s">
        <v>728</v>
      </c>
      <c r="J988" s="81">
        <v>4</v>
      </c>
      <c r="K988" s="81" t="s">
        <v>529</v>
      </c>
      <c r="L988" s="81" t="s">
        <v>1093</v>
      </c>
      <c r="M988" s="81">
        <v>1089</v>
      </c>
      <c r="O988" s="81" t="s">
        <v>854</v>
      </c>
      <c r="P988" s="81" t="s">
        <v>855</v>
      </c>
      <c r="Q988" s="81">
        <v>4</v>
      </c>
      <c r="R988" s="81" t="s">
        <v>436</v>
      </c>
      <c r="S988" s="81" t="s">
        <v>1110</v>
      </c>
      <c r="T988" s="81">
        <v>1253</v>
      </c>
      <c r="V988" s="81" t="s">
        <v>869</v>
      </c>
      <c r="W988" s="81" t="s">
        <v>870</v>
      </c>
      <c r="X988" s="81">
        <v>12</v>
      </c>
      <c r="Y988" s="81" t="s">
        <v>529</v>
      </c>
      <c r="Z988" s="81" t="s">
        <v>1192</v>
      </c>
      <c r="AA988" s="81">
        <v>1100</v>
      </c>
      <c r="AC988" s="81" t="s">
        <v>864</v>
      </c>
      <c r="AD988" s="81" t="s">
        <v>865</v>
      </c>
      <c r="AE988" s="81">
        <v>4</v>
      </c>
      <c r="AF988" s="81" t="s">
        <v>437</v>
      </c>
      <c r="AG988" s="81" t="s">
        <v>1733</v>
      </c>
      <c r="AH988" s="81">
        <v>1004</v>
      </c>
      <c r="AJ988" s="81" t="s">
        <v>834</v>
      </c>
      <c r="AK988" s="81" t="s">
        <v>835</v>
      </c>
      <c r="AL988" s="81">
        <v>2</v>
      </c>
      <c r="AM988" s="81" t="s">
        <v>436</v>
      </c>
      <c r="AN988" s="81" t="s">
        <v>1164</v>
      </c>
      <c r="AO988" s="81">
        <v>1121</v>
      </c>
      <c r="AQ988" s="81" t="s">
        <v>727</v>
      </c>
      <c r="AR988" s="81" t="s">
        <v>728</v>
      </c>
      <c r="AS988" s="81">
        <v>20</v>
      </c>
      <c r="AT988" s="81" t="s">
        <v>529</v>
      </c>
      <c r="AU988" s="81" t="s">
        <v>1175</v>
      </c>
      <c r="AV988" s="81">
        <v>1027</v>
      </c>
      <c r="AX988" s="81" t="s">
        <v>743</v>
      </c>
      <c r="AY988" s="81" t="s">
        <v>744</v>
      </c>
      <c r="AZ988" s="81">
        <v>12</v>
      </c>
      <c r="BA988" s="81" t="s">
        <v>529</v>
      </c>
      <c r="BB988" s="81" t="s">
        <v>1128</v>
      </c>
      <c r="BC988" s="81">
        <v>1031</v>
      </c>
      <c r="BE988" s="81" t="s">
        <v>741</v>
      </c>
      <c r="BF988" s="81" t="s">
        <v>742</v>
      </c>
      <c r="BG988" s="81">
        <v>12</v>
      </c>
      <c r="BH988" s="81" t="s">
        <v>529</v>
      </c>
      <c r="BI988" s="81" t="s">
        <v>1199</v>
      </c>
      <c r="BJ988" s="81">
        <v>1001</v>
      </c>
      <c r="BL988" s="81" t="s">
        <v>816</v>
      </c>
      <c r="BM988" s="81" t="s">
        <v>817</v>
      </c>
      <c r="BN988" s="81">
        <v>6</v>
      </c>
      <c r="BO988" s="81" t="s">
        <v>436</v>
      </c>
      <c r="BP988" s="81" t="s">
        <v>1114</v>
      </c>
      <c r="BQ988" s="81">
        <v>1011</v>
      </c>
      <c r="BS988" s="81" t="s">
        <v>864</v>
      </c>
      <c r="BT988" s="81" t="s">
        <v>865</v>
      </c>
      <c r="BU988" s="81">
        <v>6</v>
      </c>
      <c r="BV988" s="81" t="s">
        <v>436</v>
      </c>
      <c r="BW988" s="81" t="s">
        <v>1148</v>
      </c>
      <c r="BX988" s="81">
        <v>1091</v>
      </c>
      <c r="BZ988" s="81" t="s">
        <v>862</v>
      </c>
      <c r="CA988" s="81" t="s">
        <v>863</v>
      </c>
      <c r="CB988" s="81">
        <v>2</v>
      </c>
      <c r="CC988" s="81" t="s">
        <v>436</v>
      </c>
      <c r="CD988" s="81" t="s">
        <v>1188</v>
      </c>
      <c r="CE988" s="81">
        <v>1481</v>
      </c>
      <c r="CG988" s="81" t="s">
        <v>860</v>
      </c>
      <c r="CH988" s="81" t="s">
        <v>861</v>
      </c>
      <c r="CI988" s="81">
        <v>6</v>
      </c>
      <c r="CJ988" s="81" t="s">
        <v>437</v>
      </c>
      <c r="CK988" s="81" t="s">
        <v>1743</v>
      </c>
      <c r="CL988" s="81">
        <v>1476</v>
      </c>
      <c r="CN988" s="81" t="s">
        <v>889</v>
      </c>
      <c r="CO988" s="81" t="s">
        <v>890</v>
      </c>
      <c r="CP988" s="81">
        <v>2</v>
      </c>
      <c r="CQ988" s="81" t="s">
        <v>529</v>
      </c>
      <c r="CR988" s="81" t="s">
        <v>1920</v>
      </c>
      <c r="CS988" s="81">
        <v>1018</v>
      </c>
      <c r="CU988" s="136" t="s">
        <v>862</v>
      </c>
      <c r="CV988" s="136" t="s">
        <v>863</v>
      </c>
      <c r="CW988" s="137">
        <v>2</v>
      </c>
      <c r="CX988" s="136" t="s">
        <v>436</v>
      </c>
      <c r="CY988" s="136" t="s">
        <v>2409</v>
      </c>
      <c r="CZ988" s="138">
        <v>1013</v>
      </c>
      <c r="DB988" s="136" t="s">
        <v>1039</v>
      </c>
      <c r="DC988" s="136" t="s">
        <v>1040</v>
      </c>
      <c r="DD988" s="137">
        <v>6</v>
      </c>
      <c r="DE988" s="136" t="s">
        <v>437</v>
      </c>
      <c r="DF988" s="136" t="s">
        <v>1229</v>
      </c>
      <c r="DG988" s="144">
        <v>1194</v>
      </c>
      <c r="DI988" s="136" t="s">
        <v>729</v>
      </c>
      <c r="DJ988" s="136" t="s">
        <v>730</v>
      </c>
      <c r="DK988" s="137">
        <v>12</v>
      </c>
      <c r="DL988" s="136" t="s">
        <v>529</v>
      </c>
      <c r="DM988" s="136" t="s">
        <v>1139</v>
      </c>
      <c r="DN988" s="144">
        <v>1027</v>
      </c>
    </row>
    <row r="989" spans="1:118" x14ac:dyDescent="0.25">
      <c r="A989" s="81" t="s">
        <v>2227</v>
      </c>
      <c r="B989" s="81" t="s">
        <v>882</v>
      </c>
      <c r="C989" s="81">
        <v>6</v>
      </c>
      <c r="D989" s="81" t="s">
        <v>529</v>
      </c>
      <c r="E989" s="81" t="s">
        <v>1763</v>
      </c>
      <c r="F989" s="81">
        <v>1086</v>
      </c>
      <c r="H989" s="81" t="s">
        <v>832</v>
      </c>
      <c r="I989" s="81" t="s">
        <v>833</v>
      </c>
      <c r="J989" s="81">
        <v>4</v>
      </c>
      <c r="K989" s="81" t="s">
        <v>529</v>
      </c>
      <c r="L989" s="81" t="s">
        <v>1093</v>
      </c>
      <c r="M989" s="81">
        <v>1089</v>
      </c>
      <c r="O989" s="81" t="s">
        <v>729</v>
      </c>
      <c r="P989" s="81" t="s">
        <v>730</v>
      </c>
      <c r="Q989" s="81">
        <v>4</v>
      </c>
      <c r="R989" s="81" t="s">
        <v>436</v>
      </c>
      <c r="S989" s="81" t="s">
        <v>1110</v>
      </c>
      <c r="T989" s="81">
        <v>1253</v>
      </c>
      <c r="V989" s="81" t="s">
        <v>830</v>
      </c>
      <c r="W989" s="81" t="s">
        <v>831</v>
      </c>
      <c r="X989" s="81">
        <v>4</v>
      </c>
      <c r="Y989" s="81" t="s">
        <v>529</v>
      </c>
      <c r="Z989" s="81" t="s">
        <v>1192</v>
      </c>
      <c r="AA989" s="81">
        <v>1100</v>
      </c>
      <c r="AC989" s="81" t="s">
        <v>869</v>
      </c>
      <c r="AD989" s="81" t="s">
        <v>870</v>
      </c>
      <c r="AE989" s="81">
        <v>24</v>
      </c>
      <c r="AF989" s="81" t="s">
        <v>529</v>
      </c>
      <c r="AG989" s="81" t="s">
        <v>1172</v>
      </c>
      <c r="AH989" s="81">
        <v>1472</v>
      </c>
      <c r="AJ989" s="81" t="s">
        <v>858</v>
      </c>
      <c r="AK989" s="81" t="s">
        <v>859</v>
      </c>
      <c r="AL989" s="81">
        <v>2</v>
      </c>
      <c r="AM989" s="81" t="s">
        <v>436</v>
      </c>
      <c r="AN989" s="81" t="s">
        <v>1164</v>
      </c>
      <c r="AO989" s="81">
        <v>1121</v>
      </c>
      <c r="AQ989" s="81" t="s">
        <v>832</v>
      </c>
      <c r="AR989" s="81" t="s">
        <v>833</v>
      </c>
      <c r="AS989" s="81">
        <v>4</v>
      </c>
      <c r="AT989" s="81" t="s">
        <v>529</v>
      </c>
      <c r="AU989" s="81" t="s">
        <v>1175</v>
      </c>
      <c r="AV989" s="81">
        <v>1027</v>
      </c>
      <c r="AX989" s="81" t="s">
        <v>743</v>
      </c>
      <c r="AY989" s="81" t="s">
        <v>744</v>
      </c>
      <c r="AZ989" s="81">
        <v>12</v>
      </c>
      <c r="BA989" s="81" t="s">
        <v>529</v>
      </c>
      <c r="BB989" s="81" t="s">
        <v>1127</v>
      </c>
      <c r="BC989" s="81">
        <v>1123</v>
      </c>
      <c r="BE989" s="81" t="s">
        <v>778</v>
      </c>
      <c r="BF989" s="81" t="s">
        <v>779</v>
      </c>
      <c r="BG989" s="81">
        <v>6</v>
      </c>
      <c r="BH989" s="81" t="s">
        <v>529</v>
      </c>
      <c r="BI989" s="81" t="s">
        <v>1199</v>
      </c>
      <c r="BJ989" s="81">
        <v>1001</v>
      </c>
      <c r="BL989" s="81" t="s">
        <v>862</v>
      </c>
      <c r="BM989" s="81" t="s">
        <v>863</v>
      </c>
      <c r="BN989" s="81">
        <v>4</v>
      </c>
      <c r="BO989" s="81" t="s">
        <v>436</v>
      </c>
      <c r="BP989" s="81" t="s">
        <v>2318</v>
      </c>
      <c r="BQ989" s="81">
        <v>1117</v>
      </c>
      <c r="BS989" s="81" t="s">
        <v>860</v>
      </c>
      <c r="BT989" s="81" t="s">
        <v>861</v>
      </c>
      <c r="BU989" s="81">
        <v>4</v>
      </c>
      <c r="BV989" s="81" t="s">
        <v>436</v>
      </c>
      <c r="BW989" s="81" t="s">
        <v>1137</v>
      </c>
      <c r="BX989" s="81">
        <v>1160</v>
      </c>
      <c r="BZ989" s="81" t="s">
        <v>737</v>
      </c>
      <c r="CA989" s="81" t="s">
        <v>738</v>
      </c>
      <c r="CB989" s="81">
        <v>2</v>
      </c>
      <c r="CC989" s="81" t="s">
        <v>436</v>
      </c>
      <c r="CD989" s="81" t="s">
        <v>1188</v>
      </c>
      <c r="CE989" s="81">
        <v>1481</v>
      </c>
      <c r="CG989" s="81" t="s">
        <v>880</v>
      </c>
      <c r="CH989" s="81" t="s">
        <v>881</v>
      </c>
      <c r="CI989" s="81">
        <v>4</v>
      </c>
      <c r="CJ989" s="81" t="s">
        <v>437</v>
      </c>
      <c r="CK989" s="81" t="s">
        <v>1743</v>
      </c>
      <c r="CL989" s="81">
        <v>1476</v>
      </c>
      <c r="CN989" s="81" t="s">
        <v>1041</v>
      </c>
      <c r="CO989" s="81" t="s">
        <v>756</v>
      </c>
      <c r="CP989" s="81">
        <v>12</v>
      </c>
      <c r="CQ989" s="81" t="s">
        <v>436</v>
      </c>
      <c r="CR989" s="81" t="s">
        <v>1715</v>
      </c>
      <c r="CS989" s="81">
        <v>1137</v>
      </c>
      <c r="CU989" s="136" t="s">
        <v>1041</v>
      </c>
      <c r="CV989" s="136" t="s">
        <v>756</v>
      </c>
      <c r="CW989" s="137">
        <v>12</v>
      </c>
      <c r="CX989" s="136" t="s">
        <v>437</v>
      </c>
      <c r="CY989" s="136" t="s">
        <v>1184</v>
      </c>
      <c r="CZ989" s="138">
        <v>1078</v>
      </c>
      <c r="DB989" s="136" t="s">
        <v>948</v>
      </c>
      <c r="DC989" s="136" t="s">
        <v>949</v>
      </c>
      <c r="DD989" s="137">
        <v>4</v>
      </c>
      <c r="DE989" s="136" t="s">
        <v>529</v>
      </c>
      <c r="DF989" s="136" t="s">
        <v>1867</v>
      </c>
      <c r="DG989" s="144">
        <v>1089</v>
      </c>
      <c r="DI989" s="136" t="s">
        <v>729</v>
      </c>
      <c r="DJ989" s="136" t="s">
        <v>730</v>
      </c>
      <c r="DK989" s="137">
        <v>4</v>
      </c>
      <c r="DL989" s="136" t="s">
        <v>436</v>
      </c>
      <c r="DM989" s="136" t="s">
        <v>2310</v>
      </c>
      <c r="DN989" s="144">
        <v>1160</v>
      </c>
    </row>
    <row r="990" spans="1:118" x14ac:dyDescent="0.25">
      <c r="A990" s="81" t="s">
        <v>2230</v>
      </c>
      <c r="B990" s="81" t="s">
        <v>866</v>
      </c>
      <c r="C990" s="81">
        <v>6</v>
      </c>
      <c r="D990" s="81" t="s">
        <v>529</v>
      </c>
      <c r="E990" s="81" t="s">
        <v>1763</v>
      </c>
      <c r="F990" s="81">
        <v>1086</v>
      </c>
      <c r="H990" s="81" t="s">
        <v>780</v>
      </c>
      <c r="I990" s="81" t="s">
        <v>781</v>
      </c>
      <c r="J990" s="81">
        <v>24</v>
      </c>
      <c r="K990" s="81" t="s">
        <v>1768</v>
      </c>
      <c r="L990" s="81" t="s">
        <v>1842</v>
      </c>
      <c r="M990" s="81">
        <v>1416</v>
      </c>
      <c r="O990" s="81" t="s">
        <v>818</v>
      </c>
      <c r="P990" s="81" t="s">
        <v>819</v>
      </c>
      <c r="Q990" s="81">
        <v>4</v>
      </c>
      <c r="R990" s="81" t="s">
        <v>529</v>
      </c>
      <c r="S990" s="81" t="s">
        <v>1157</v>
      </c>
      <c r="T990" s="81">
        <v>1399</v>
      </c>
      <c r="V990" s="81" t="s">
        <v>906</v>
      </c>
      <c r="W990" s="81" t="s">
        <v>907</v>
      </c>
      <c r="X990" s="81">
        <v>4</v>
      </c>
      <c r="Y990" s="81" t="s">
        <v>529</v>
      </c>
      <c r="Z990" s="81" t="s">
        <v>1192</v>
      </c>
      <c r="AA990" s="81">
        <v>1100</v>
      </c>
      <c r="AC990" s="81" t="s">
        <v>862</v>
      </c>
      <c r="AD990" s="81" t="s">
        <v>863</v>
      </c>
      <c r="AE990" s="81">
        <v>4</v>
      </c>
      <c r="AF990" s="81" t="s">
        <v>436</v>
      </c>
      <c r="AG990" s="81" t="s">
        <v>1134</v>
      </c>
      <c r="AH990" s="81">
        <v>1102</v>
      </c>
      <c r="AJ990" s="81" t="s">
        <v>796</v>
      </c>
      <c r="AK990" s="81" t="s">
        <v>797</v>
      </c>
      <c r="AL990" s="81">
        <v>2</v>
      </c>
      <c r="AM990" s="81" t="s">
        <v>436</v>
      </c>
      <c r="AN990" s="81" t="s">
        <v>1164</v>
      </c>
      <c r="AO990" s="81">
        <v>1121</v>
      </c>
      <c r="AQ990" s="81" t="s">
        <v>729</v>
      </c>
      <c r="AR990" s="81" t="s">
        <v>730</v>
      </c>
      <c r="AS990" s="81">
        <v>50</v>
      </c>
      <c r="AT990" s="81" t="s">
        <v>529</v>
      </c>
      <c r="AU990" s="81" t="s">
        <v>1175</v>
      </c>
      <c r="AV990" s="81">
        <v>1027</v>
      </c>
      <c r="AX990" s="81" t="s">
        <v>743</v>
      </c>
      <c r="AY990" s="81" t="s">
        <v>744</v>
      </c>
      <c r="AZ990" s="81">
        <v>12</v>
      </c>
      <c r="BA990" s="81" t="s">
        <v>436</v>
      </c>
      <c r="BB990" s="81" t="s">
        <v>2072</v>
      </c>
      <c r="BC990" s="81">
        <v>1562</v>
      </c>
      <c r="BE990" s="81" t="s">
        <v>804</v>
      </c>
      <c r="BF990" s="81" t="s">
        <v>805</v>
      </c>
      <c r="BG990" s="81">
        <v>36</v>
      </c>
      <c r="BH990" s="81" t="s">
        <v>529</v>
      </c>
      <c r="BI990" s="81" t="s">
        <v>1199</v>
      </c>
      <c r="BJ990" s="81">
        <v>1001</v>
      </c>
      <c r="BL990" s="81" t="s">
        <v>836</v>
      </c>
      <c r="BM990" s="81" t="s">
        <v>837</v>
      </c>
      <c r="BN990" s="81">
        <v>4</v>
      </c>
      <c r="BO990" s="81" t="s">
        <v>436</v>
      </c>
      <c r="BP990" s="81" t="s">
        <v>2053</v>
      </c>
      <c r="BQ990" s="81">
        <v>1553</v>
      </c>
      <c r="BS990" s="81" t="s">
        <v>862</v>
      </c>
      <c r="BT990" s="81" t="s">
        <v>863</v>
      </c>
      <c r="BU990" s="81">
        <v>4</v>
      </c>
      <c r="BV990" s="81" t="s">
        <v>436</v>
      </c>
      <c r="BW990" s="81" t="s">
        <v>1137</v>
      </c>
      <c r="BX990" s="81">
        <v>1160</v>
      </c>
      <c r="BZ990" s="81" t="s">
        <v>932</v>
      </c>
      <c r="CA990" s="81" t="s">
        <v>933</v>
      </c>
      <c r="CB990" s="81">
        <v>12</v>
      </c>
      <c r="CC990" s="81" t="s">
        <v>529</v>
      </c>
      <c r="CD990" s="81" t="s">
        <v>1756</v>
      </c>
      <c r="CE990" s="81">
        <v>1037</v>
      </c>
      <c r="CG990" s="81" t="s">
        <v>891</v>
      </c>
      <c r="CH990" s="81" t="s">
        <v>892</v>
      </c>
      <c r="CI990" s="81">
        <v>12</v>
      </c>
      <c r="CJ990" s="81" t="s">
        <v>437</v>
      </c>
      <c r="CK990" s="81" t="s">
        <v>1743</v>
      </c>
      <c r="CL990" s="81">
        <v>1476</v>
      </c>
      <c r="CN990" s="81" t="s">
        <v>936</v>
      </c>
      <c r="CO990" s="81" t="s">
        <v>937</v>
      </c>
      <c r="CP990" s="81">
        <v>2</v>
      </c>
      <c r="CQ990" s="81" t="s">
        <v>529</v>
      </c>
      <c r="CR990" s="81" t="s">
        <v>1920</v>
      </c>
      <c r="CS990" s="81">
        <v>1018</v>
      </c>
      <c r="CU990" s="136" t="s">
        <v>856</v>
      </c>
      <c r="CV990" s="136" t="s">
        <v>857</v>
      </c>
      <c r="CW990" s="137">
        <v>2</v>
      </c>
      <c r="CX990" s="136" t="s">
        <v>529</v>
      </c>
      <c r="CY990" s="136" t="s">
        <v>1100</v>
      </c>
      <c r="CZ990" s="138">
        <v>1027</v>
      </c>
      <c r="DB990" s="136" t="s">
        <v>948</v>
      </c>
      <c r="DC990" s="136" t="s">
        <v>949</v>
      </c>
      <c r="DD990" s="137">
        <v>6</v>
      </c>
      <c r="DE990" s="136" t="s">
        <v>529</v>
      </c>
      <c r="DF990" s="136" t="s">
        <v>1131</v>
      </c>
      <c r="DG990" s="144">
        <v>1509</v>
      </c>
      <c r="DI990" s="136" t="s">
        <v>729</v>
      </c>
      <c r="DJ990" s="136" t="s">
        <v>730</v>
      </c>
      <c r="DK990" s="137">
        <v>4</v>
      </c>
      <c r="DL990" s="136" t="s">
        <v>436</v>
      </c>
      <c r="DM990" s="136" t="s">
        <v>1105</v>
      </c>
      <c r="DN990" s="144">
        <v>1186</v>
      </c>
    </row>
    <row r="991" spans="1:118" x14ac:dyDescent="0.25">
      <c r="A991" s="81" t="s">
        <v>2263</v>
      </c>
      <c r="B991" s="81" t="s">
        <v>877</v>
      </c>
      <c r="C991" s="81">
        <v>6</v>
      </c>
      <c r="D991" s="81" t="s">
        <v>529</v>
      </c>
      <c r="E991" s="81" t="s">
        <v>1763</v>
      </c>
      <c r="F991" s="81">
        <v>1086</v>
      </c>
      <c r="H991" s="81" t="s">
        <v>782</v>
      </c>
      <c r="I991" s="81" t="s">
        <v>783</v>
      </c>
      <c r="J991" s="81">
        <v>24</v>
      </c>
      <c r="K991" s="81" t="s">
        <v>1768</v>
      </c>
      <c r="L991" s="81" t="s">
        <v>1842</v>
      </c>
      <c r="M991" s="81">
        <v>1416</v>
      </c>
      <c r="O991" s="81" t="s">
        <v>826</v>
      </c>
      <c r="P991" s="81" t="s">
        <v>827</v>
      </c>
      <c r="Q991" s="81">
        <v>20</v>
      </c>
      <c r="R991" s="81" t="s">
        <v>529</v>
      </c>
      <c r="S991" s="81" t="s">
        <v>1157</v>
      </c>
      <c r="T991" s="81">
        <v>1399</v>
      </c>
      <c r="V991" s="81" t="s">
        <v>816</v>
      </c>
      <c r="W991" s="81" t="s">
        <v>817</v>
      </c>
      <c r="X991" s="81">
        <v>12</v>
      </c>
      <c r="Y991" s="81" t="s">
        <v>529</v>
      </c>
      <c r="Z991" s="81" t="s">
        <v>1192</v>
      </c>
      <c r="AA991" s="81">
        <v>1100</v>
      </c>
      <c r="AC991" s="81" t="s">
        <v>889</v>
      </c>
      <c r="AD991" s="81" t="s">
        <v>890</v>
      </c>
      <c r="AE991" s="81">
        <v>6</v>
      </c>
      <c r="AF991" s="81" t="s">
        <v>529</v>
      </c>
      <c r="AG991" s="81" t="s">
        <v>1185</v>
      </c>
      <c r="AH991" s="81">
        <v>1101</v>
      </c>
      <c r="AJ991" s="81" t="s">
        <v>842</v>
      </c>
      <c r="AK991" s="81" t="s">
        <v>843</v>
      </c>
      <c r="AL991" s="81">
        <v>2</v>
      </c>
      <c r="AM991" s="81" t="s">
        <v>436</v>
      </c>
      <c r="AN991" s="81" t="s">
        <v>1164</v>
      </c>
      <c r="AO991" s="81">
        <v>1121</v>
      </c>
      <c r="AQ991" s="81" t="s">
        <v>891</v>
      </c>
      <c r="AR991" s="81" t="s">
        <v>892</v>
      </c>
      <c r="AS991" s="81">
        <v>12</v>
      </c>
      <c r="AT991" s="81" t="s">
        <v>529</v>
      </c>
      <c r="AU991" s="81" t="s">
        <v>1175</v>
      </c>
      <c r="AV991" s="81">
        <v>1027</v>
      </c>
      <c r="AX991" s="81" t="s">
        <v>743</v>
      </c>
      <c r="AY991" s="81" t="s">
        <v>744</v>
      </c>
      <c r="AZ991" s="81">
        <v>12</v>
      </c>
      <c r="BA991" s="81" t="s">
        <v>436</v>
      </c>
      <c r="BB991" s="81" t="s">
        <v>2070</v>
      </c>
      <c r="BC991" s="81">
        <v>1560</v>
      </c>
      <c r="BE991" s="81" t="s">
        <v>1039</v>
      </c>
      <c r="BF991" s="81" t="s">
        <v>1040</v>
      </c>
      <c r="BG991" s="81">
        <v>12</v>
      </c>
      <c r="BH991" s="81" t="s">
        <v>529</v>
      </c>
      <c r="BI991" s="81" t="s">
        <v>1227</v>
      </c>
      <c r="BJ991" s="81">
        <v>1109</v>
      </c>
      <c r="BL991" s="81" t="s">
        <v>836</v>
      </c>
      <c r="BM991" s="81" t="s">
        <v>837</v>
      </c>
      <c r="BN991" s="81">
        <v>4</v>
      </c>
      <c r="BO991" s="81" t="s">
        <v>529</v>
      </c>
      <c r="BP991" s="81" t="s">
        <v>1700</v>
      </c>
      <c r="BQ991" s="81">
        <v>1181</v>
      </c>
      <c r="BS991" s="81" t="s">
        <v>862</v>
      </c>
      <c r="BT991" s="81" t="s">
        <v>863</v>
      </c>
      <c r="BU991" s="81">
        <v>4</v>
      </c>
      <c r="BV991" s="81" t="s">
        <v>436</v>
      </c>
      <c r="BW991" s="81" t="s">
        <v>1148</v>
      </c>
      <c r="BX991" s="81">
        <v>1091</v>
      </c>
      <c r="BZ991" s="81" t="s">
        <v>816</v>
      </c>
      <c r="CA991" s="81" t="s">
        <v>817</v>
      </c>
      <c r="CB991" s="81">
        <v>6</v>
      </c>
      <c r="CC991" s="81" t="s">
        <v>529</v>
      </c>
      <c r="CD991" s="81" t="s">
        <v>1756</v>
      </c>
      <c r="CE991" s="81">
        <v>1037</v>
      </c>
      <c r="CG991" s="81" t="s">
        <v>755</v>
      </c>
      <c r="CH991" s="81" t="s">
        <v>756</v>
      </c>
      <c r="CI991" s="81">
        <v>12</v>
      </c>
      <c r="CJ991" s="81" t="s">
        <v>437</v>
      </c>
      <c r="CK991" s="81" t="s">
        <v>1171</v>
      </c>
      <c r="CL991" s="81">
        <v>1351</v>
      </c>
      <c r="CN991" s="81" t="s">
        <v>2321</v>
      </c>
      <c r="CO991" s="81" t="s">
        <v>901</v>
      </c>
      <c r="CP991" s="81">
        <v>2</v>
      </c>
      <c r="CQ991" s="81" t="s">
        <v>529</v>
      </c>
      <c r="CR991" s="81" t="s">
        <v>1154</v>
      </c>
      <c r="CS991" s="81">
        <v>1439</v>
      </c>
      <c r="CU991" s="136" t="s">
        <v>1041</v>
      </c>
      <c r="CV991" s="136" t="s">
        <v>756</v>
      </c>
      <c r="CW991" s="137">
        <v>12</v>
      </c>
      <c r="CX991" s="136" t="s">
        <v>436</v>
      </c>
      <c r="CY991" s="136" t="s">
        <v>2310</v>
      </c>
      <c r="CZ991" s="138">
        <v>1160</v>
      </c>
      <c r="DB991" s="136" t="s">
        <v>948</v>
      </c>
      <c r="DC991" s="136" t="s">
        <v>949</v>
      </c>
      <c r="DD991" s="137">
        <v>4</v>
      </c>
      <c r="DE991" s="136" t="s">
        <v>529</v>
      </c>
      <c r="DF991" s="136" t="s">
        <v>2418</v>
      </c>
      <c r="DG991" s="144">
        <v>1576</v>
      </c>
      <c r="DI991" s="136" t="s">
        <v>729</v>
      </c>
      <c r="DJ991" s="136" t="s">
        <v>730</v>
      </c>
      <c r="DK991" s="137">
        <v>2</v>
      </c>
      <c r="DL991" s="136" t="s">
        <v>529</v>
      </c>
      <c r="DM991" s="136" t="s">
        <v>1135</v>
      </c>
      <c r="DN991" s="144">
        <v>1412</v>
      </c>
    </row>
    <row r="992" spans="1:118" x14ac:dyDescent="0.25">
      <c r="A992" s="81" t="s">
        <v>871</v>
      </c>
      <c r="B992" s="81" t="s">
        <v>872</v>
      </c>
      <c r="C992" s="81">
        <v>6</v>
      </c>
      <c r="D992" s="81" t="s">
        <v>529</v>
      </c>
      <c r="E992" s="81" t="s">
        <v>1763</v>
      </c>
      <c r="F992" s="81">
        <v>1086</v>
      </c>
      <c r="H992" s="81" t="s">
        <v>747</v>
      </c>
      <c r="I992" s="81" t="s">
        <v>748</v>
      </c>
      <c r="J992" s="81">
        <v>24</v>
      </c>
      <c r="K992" s="81" t="s">
        <v>1768</v>
      </c>
      <c r="L992" s="81" t="s">
        <v>1842</v>
      </c>
      <c r="M992" s="81">
        <v>1416</v>
      </c>
      <c r="O992" s="81" t="s">
        <v>810</v>
      </c>
      <c r="P992" s="81" t="s">
        <v>811</v>
      </c>
      <c r="Q992" s="81">
        <v>4</v>
      </c>
      <c r="R992" s="81" t="s">
        <v>529</v>
      </c>
      <c r="S992" s="81" t="s">
        <v>1157</v>
      </c>
      <c r="T992" s="81">
        <v>1399</v>
      </c>
      <c r="V992" s="81" t="s">
        <v>727</v>
      </c>
      <c r="W992" s="81" t="s">
        <v>728</v>
      </c>
      <c r="X992" s="81">
        <v>4</v>
      </c>
      <c r="Y992" s="81" t="s">
        <v>529</v>
      </c>
      <c r="Z992" s="81" t="s">
        <v>1192</v>
      </c>
      <c r="AA992" s="81">
        <v>1100</v>
      </c>
      <c r="AC992" s="81" t="s">
        <v>864</v>
      </c>
      <c r="AD992" s="81" t="s">
        <v>865</v>
      </c>
      <c r="AE992" s="81">
        <v>4</v>
      </c>
      <c r="AF992" s="81" t="s">
        <v>436</v>
      </c>
      <c r="AG992" s="81" t="s">
        <v>1137</v>
      </c>
      <c r="AH992" s="81">
        <v>1160</v>
      </c>
      <c r="AJ992" s="81" t="s">
        <v>802</v>
      </c>
      <c r="AK992" s="81" t="s">
        <v>803</v>
      </c>
      <c r="AL992" s="81">
        <v>2</v>
      </c>
      <c r="AM992" s="81" t="s">
        <v>436</v>
      </c>
      <c r="AN992" s="81" t="s">
        <v>1164</v>
      </c>
      <c r="AO992" s="81">
        <v>1121</v>
      </c>
      <c r="AQ992" s="81" t="s">
        <v>924</v>
      </c>
      <c r="AR992" s="81" t="s">
        <v>925</v>
      </c>
      <c r="AS992" s="81">
        <v>12</v>
      </c>
      <c r="AT992" s="81" t="s">
        <v>529</v>
      </c>
      <c r="AU992" s="81" t="s">
        <v>1175</v>
      </c>
      <c r="AV992" s="81">
        <v>1027</v>
      </c>
      <c r="AX992" s="81" t="s">
        <v>743</v>
      </c>
      <c r="AY992" s="81" t="s">
        <v>744</v>
      </c>
      <c r="AZ992" s="81">
        <v>12</v>
      </c>
      <c r="BA992" s="81" t="s">
        <v>529</v>
      </c>
      <c r="BB992" s="81" t="s">
        <v>1766</v>
      </c>
      <c r="BC992" s="81">
        <v>1002</v>
      </c>
      <c r="BE992" s="81" t="s">
        <v>2054</v>
      </c>
      <c r="BF992" s="81" t="s">
        <v>2055</v>
      </c>
      <c r="BG992" s="81">
        <v>24</v>
      </c>
      <c r="BH992" s="81" t="s">
        <v>529</v>
      </c>
      <c r="BI992" s="81" t="s">
        <v>1227</v>
      </c>
      <c r="BJ992" s="81">
        <v>1109</v>
      </c>
      <c r="BL992" s="81" t="s">
        <v>2319</v>
      </c>
      <c r="BM992" s="81" t="s">
        <v>844</v>
      </c>
      <c r="BN992" s="81">
        <v>3</v>
      </c>
      <c r="BO992" s="81" t="s">
        <v>436</v>
      </c>
      <c r="BP992" s="81" t="s">
        <v>1164</v>
      </c>
      <c r="BQ992" s="81">
        <v>1121</v>
      </c>
      <c r="BS992" s="81" t="s">
        <v>867</v>
      </c>
      <c r="BT992" s="81" t="s">
        <v>868</v>
      </c>
      <c r="BU992" s="81">
        <v>4</v>
      </c>
      <c r="BV992" s="81" t="s">
        <v>437</v>
      </c>
      <c r="BW992" s="81" t="s">
        <v>2195</v>
      </c>
      <c r="BX992" s="81">
        <v>1149</v>
      </c>
      <c r="BZ992" s="81" t="s">
        <v>864</v>
      </c>
      <c r="CA992" s="81" t="s">
        <v>865</v>
      </c>
      <c r="CB992" s="81">
        <v>12</v>
      </c>
      <c r="CC992" s="81" t="s">
        <v>529</v>
      </c>
      <c r="CD992" s="81" t="s">
        <v>1756</v>
      </c>
      <c r="CE992" s="81">
        <v>1037</v>
      </c>
      <c r="CG992" s="81" t="s">
        <v>757</v>
      </c>
      <c r="CH992" s="81" t="s">
        <v>758</v>
      </c>
      <c r="CI992" s="81">
        <v>12</v>
      </c>
      <c r="CJ992" s="81" t="s">
        <v>437</v>
      </c>
      <c r="CK992" s="81" t="s">
        <v>1171</v>
      </c>
      <c r="CL992" s="81">
        <v>1351</v>
      </c>
      <c r="CN992" s="81" t="s">
        <v>2268</v>
      </c>
      <c r="CO992" s="81" t="s">
        <v>1663</v>
      </c>
      <c r="CP992" s="81">
        <v>10</v>
      </c>
      <c r="CQ992" s="81" t="s">
        <v>529</v>
      </c>
      <c r="CR992" s="81" t="s">
        <v>1757</v>
      </c>
      <c r="CS992" s="81">
        <v>1014</v>
      </c>
      <c r="CU992" s="136" t="s">
        <v>887</v>
      </c>
      <c r="CV992" s="136" t="s">
        <v>888</v>
      </c>
      <c r="CW992" s="137">
        <v>2</v>
      </c>
      <c r="CX992" s="136" t="s">
        <v>436</v>
      </c>
      <c r="CY992" s="136" t="s">
        <v>2409</v>
      </c>
      <c r="CZ992" s="138">
        <v>1013</v>
      </c>
      <c r="DB992" s="136" t="s">
        <v>948</v>
      </c>
      <c r="DC992" s="136" t="s">
        <v>949</v>
      </c>
      <c r="DD992" s="137">
        <v>4</v>
      </c>
      <c r="DE992" s="136" t="s">
        <v>529</v>
      </c>
      <c r="DF992" s="136" t="s">
        <v>1139</v>
      </c>
      <c r="DG992" s="144">
        <v>1027</v>
      </c>
      <c r="DI992" s="136" t="s">
        <v>729</v>
      </c>
      <c r="DJ992" s="136" t="s">
        <v>730</v>
      </c>
      <c r="DK992" s="137">
        <v>44</v>
      </c>
      <c r="DL992" s="136" t="s">
        <v>2152</v>
      </c>
      <c r="DM992" s="136" t="s">
        <v>2364</v>
      </c>
      <c r="DN992" s="144">
        <v>1593</v>
      </c>
    </row>
    <row r="993" spans="1:118" x14ac:dyDescent="0.25">
      <c r="A993" s="81" t="s">
        <v>847</v>
      </c>
      <c r="B993" s="81" t="s">
        <v>848</v>
      </c>
      <c r="C993" s="81">
        <v>6</v>
      </c>
      <c r="D993" s="81" t="s">
        <v>529</v>
      </c>
      <c r="E993" s="81" t="s">
        <v>1763</v>
      </c>
      <c r="F993" s="81">
        <v>1086</v>
      </c>
      <c r="H993" s="81" t="s">
        <v>1056</v>
      </c>
      <c r="I993" s="81" t="s">
        <v>1057</v>
      </c>
      <c r="J993" s="81">
        <v>36</v>
      </c>
      <c r="K993" s="81" t="s">
        <v>1768</v>
      </c>
      <c r="L993" s="81" t="s">
        <v>1842</v>
      </c>
      <c r="M993" s="81">
        <v>1416</v>
      </c>
      <c r="O993" s="81" t="s">
        <v>772</v>
      </c>
      <c r="P993" s="81" t="s">
        <v>773</v>
      </c>
      <c r="Q993" s="81">
        <v>4</v>
      </c>
      <c r="R993" s="81" t="s">
        <v>529</v>
      </c>
      <c r="S993" s="81" t="s">
        <v>1157</v>
      </c>
      <c r="T993" s="81">
        <v>1399</v>
      </c>
      <c r="V993" s="81" t="s">
        <v>737</v>
      </c>
      <c r="W993" s="81" t="s">
        <v>738</v>
      </c>
      <c r="X993" s="81">
        <v>2</v>
      </c>
      <c r="Y993" s="81" t="s">
        <v>529</v>
      </c>
      <c r="Z993" s="81" t="s">
        <v>1192</v>
      </c>
      <c r="AA993" s="81">
        <v>1100</v>
      </c>
      <c r="AC993" s="81" t="s">
        <v>768</v>
      </c>
      <c r="AD993" s="81" t="s">
        <v>769</v>
      </c>
      <c r="AE993" s="81">
        <v>2</v>
      </c>
      <c r="AF993" s="81" t="s">
        <v>436</v>
      </c>
      <c r="AG993" s="81" t="s">
        <v>1137</v>
      </c>
      <c r="AH993" s="81">
        <v>1160</v>
      </c>
      <c r="AJ993" s="81" t="s">
        <v>869</v>
      </c>
      <c r="AK993" s="81" t="s">
        <v>870</v>
      </c>
      <c r="AL993" s="81">
        <v>12</v>
      </c>
      <c r="AM993" s="81" t="s">
        <v>436</v>
      </c>
      <c r="AN993" s="81" t="s">
        <v>1113</v>
      </c>
      <c r="AO993" s="81">
        <v>1118</v>
      </c>
      <c r="AQ993" s="81" t="s">
        <v>745</v>
      </c>
      <c r="AR993" s="81" t="s">
        <v>746</v>
      </c>
      <c r="AS993" s="81">
        <v>84</v>
      </c>
      <c r="AT993" s="81" t="s">
        <v>529</v>
      </c>
      <c r="AU993" s="81" t="s">
        <v>1175</v>
      </c>
      <c r="AV993" s="81">
        <v>1027</v>
      </c>
      <c r="AX993" s="81" t="s">
        <v>743</v>
      </c>
      <c r="AY993" s="81" t="s">
        <v>744</v>
      </c>
      <c r="AZ993" s="81">
        <v>12</v>
      </c>
      <c r="BA993" s="81" t="s">
        <v>529</v>
      </c>
      <c r="BB993" s="81" t="s">
        <v>1104</v>
      </c>
      <c r="BC993" s="81">
        <v>1037</v>
      </c>
      <c r="BE993" s="81" t="s">
        <v>895</v>
      </c>
      <c r="BF993" s="81" t="s">
        <v>896</v>
      </c>
      <c r="BG993" s="81">
        <v>24</v>
      </c>
      <c r="BH993" s="81" t="s">
        <v>529</v>
      </c>
      <c r="BI993" s="81" t="s">
        <v>1227</v>
      </c>
      <c r="BJ993" s="81">
        <v>1109</v>
      </c>
      <c r="BL993" s="81" t="s">
        <v>820</v>
      </c>
      <c r="BM993" s="81" t="s">
        <v>821</v>
      </c>
      <c r="BN993" s="81">
        <v>10</v>
      </c>
      <c r="BO993" s="81" t="s">
        <v>436</v>
      </c>
      <c r="BP993" s="81" t="s">
        <v>2318</v>
      </c>
      <c r="BQ993" s="81">
        <v>1117</v>
      </c>
      <c r="BS993" s="81" t="s">
        <v>867</v>
      </c>
      <c r="BT993" s="81" t="s">
        <v>868</v>
      </c>
      <c r="BU993" s="81">
        <v>4</v>
      </c>
      <c r="BV993" s="81" t="s">
        <v>436</v>
      </c>
      <c r="BW993" s="81" t="s">
        <v>1137</v>
      </c>
      <c r="BX993" s="81">
        <v>1160</v>
      </c>
      <c r="BZ993" s="81" t="s">
        <v>830</v>
      </c>
      <c r="CA993" s="81" t="s">
        <v>831</v>
      </c>
      <c r="CB993" s="81">
        <v>10</v>
      </c>
      <c r="CC993" s="81" t="s">
        <v>529</v>
      </c>
      <c r="CD993" s="81" t="s">
        <v>1756</v>
      </c>
      <c r="CE993" s="81">
        <v>1037</v>
      </c>
      <c r="CG993" s="81" t="s">
        <v>867</v>
      </c>
      <c r="CH993" s="81" t="s">
        <v>868</v>
      </c>
      <c r="CI993" s="81">
        <v>4</v>
      </c>
      <c r="CJ993" s="81" t="s">
        <v>437</v>
      </c>
      <c r="CK993" s="81" t="s">
        <v>1171</v>
      </c>
      <c r="CL993" s="81">
        <v>1351</v>
      </c>
      <c r="CN993" s="81" t="s">
        <v>1036</v>
      </c>
      <c r="CO993" s="81" t="s">
        <v>1037</v>
      </c>
      <c r="CP993" s="81">
        <v>2</v>
      </c>
      <c r="CQ993" s="81" t="s">
        <v>529</v>
      </c>
      <c r="CR993" s="81" t="s">
        <v>1920</v>
      </c>
      <c r="CS993" s="81">
        <v>1018</v>
      </c>
      <c r="CU993" s="136" t="s">
        <v>2323</v>
      </c>
      <c r="CV993" s="136" t="s">
        <v>851</v>
      </c>
      <c r="CW993" s="137">
        <v>2</v>
      </c>
      <c r="CX993" s="136" t="s">
        <v>436</v>
      </c>
      <c r="CY993" s="136" t="s">
        <v>1144</v>
      </c>
      <c r="CZ993" s="138">
        <v>1442</v>
      </c>
      <c r="DB993" s="136" t="s">
        <v>948</v>
      </c>
      <c r="DC993" s="136" t="s">
        <v>949</v>
      </c>
      <c r="DD993" s="137">
        <v>4</v>
      </c>
      <c r="DE993" s="136" t="s">
        <v>529</v>
      </c>
      <c r="DF993" s="136" t="s">
        <v>2314</v>
      </c>
      <c r="DG993" s="144">
        <v>1031</v>
      </c>
      <c r="DI993" s="136" t="s">
        <v>729</v>
      </c>
      <c r="DJ993" s="136" t="s">
        <v>730</v>
      </c>
      <c r="DK993" s="137">
        <v>82</v>
      </c>
      <c r="DL993" s="136" t="s">
        <v>529</v>
      </c>
      <c r="DM993" s="136" t="s">
        <v>1100</v>
      </c>
      <c r="DN993" s="144">
        <v>1027</v>
      </c>
    </row>
    <row r="994" spans="1:118" x14ac:dyDescent="0.25">
      <c r="A994" s="81" t="s">
        <v>878</v>
      </c>
      <c r="B994" s="81" t="s">
        <v>879</v>
      </c>
      <c r="C994" s="81">
        <v>6</v>
      </c>
      <c r="D994" s="81" t="s">
        <v>529</v>
      </c>
      <c r="E994" s="81" t="s">
        <v>1763</v>
      </c>
      <c r="F994" s="81">
        <v>1086</v>
      </c>
      <c r="H994" s="81" t="s">
        <v>745</v>
      </c>
      <c r="I994" s="81" t="s">
        <v>746</v>
      </c>
      <c r="J994" s="81">
        <v>24</v>
      </c>
      <c r="K994" s="81" t="s">
        <v>1768</v>
      </c>
      <c r="L994" s="81" t="s">
        <v>1842</v>
      </c>
      <c r="M994" s="81">
        <v>1416</v>
      </c>
      <c r="O994" s="81" t="s">
        <v>2269</v>
      </c>
      <c r="P994" s="81" t="s">
        <v>767</v>
      </c>
      <c r="Q994" s="81">
        <v>2</v>
      </c>
      <c r="R994" s="81" t="s">
        <v>529</v>
      </c>
      <c r="S994" s="81" t="s">
        <v>1157</v>
      </c>
      <c r="T994" s="81">
        <v>1399</v>
      </c>
      <c r="V994" s="81" t="s">
        <v>745</v>
      </c>
      <c r="W994" s="81" t="s">
        <v>746</v>
      </c>
      <c r="X994" s="81">
        <v>12</v>
      </c>
      <c r="Y994" s="81" t="s">
        <v>529</v>
      </c>
      <c r="Z994" s="81" t="s">
        <v>1185</v>
      </c>
      <c r="AA994" s="81">
        <v>1101</v>
      </c>
      <c r="AC994" s="81" t="s">
        <v>816</v>
      </c>
      <c r="AD994" s="81" t="s">
        <v>817</v>
      </c>
      <c r="AE994" s="81">
        <v>4</v>
      </c>
      <c r="AF994" s="81" t="s">
        <v>436</v>
      </c>
      <c r="AG994" s="81" t="s">
        <v>1105</v>
      </c>
      <c r="AH994" s="81">
        <v>1186</v>
      </c>
      <c r="AJ994" s="81" t="s">
        <v>860</v>
      </c>
      <c r="AK994" s="81" t="s">
        <v>861</v>
      </c>
      <c r="AL994" s="81">
        <v>12</v>
      </c>
      <c r="AM994" s="81" t="s">
        <v>436</v>
      </c>
      <c r="AN994" s="81" t="s">
        <v>1113</v>
      </c>
      <c r="AO994" s="81">
        <v>1118</v>
      </c>
      <c r="AQ994" s="81" t="s">
        <v>785</v>
      </c>
      <c r="AR994" s="81" t="s">
        <v>786</v>
      </c>
      <c r="AS994" s="81">
        <v>12</v>
      </c>
      <c r="AT994" s="81" t="s">
        <v>529</v>
      </c>
      <c r="AU994" s="81" t="s">
        <v>1175</v>
      </c>
      <c r="AV994" s="81">
        <v>1027</v>
      </c>
      <c r="AX994" s="81" t="s">
        <v>743</v>
      </c>
      <c r="AY994" s="81" t="s">
        <v>744</v>
      </c>
      <c r="AZ994" s="81">
        <v>12</v>
      </c>
      <c r="BA994" s="81" t="s">
        <v>436</v>
      </c>
      <c r="BB994" s="81" t="s">
        <v>1123</v>
      </c>
      <c r="BC994" s="81">
        <v>1392</v>
      </c>
      <c r="BE994" s="81" t="s">
        <v>747</v>
      </c>
      <c r="BF994" s="81" t="s">
        <v>748</v>
      </c>
      <c r="BG994" s="81">
        <v>12</v>
      </c>
      <c r="BH994" s="81" t="s">
        <v>529</v>
      </c>
      <c r="BI994" s="81" t="s">
        <v>1227</v>
      </c>
      <c r="BJ994" s="81">
        <v>1109</v>
      </c>
      <c r="BL994" s="81" t="s">
        <v>770</v>
      </c>
      <c r="BM994" s="81" t="s">
        <v>771</v>
      </c>
      <c r="BN994" s="81">
        <v>4</v>
      </c>
      <c r="BO994" s="81" t="s">
        <v>436</v>
      </c>
      <c r="BP994" s="81" t="s">
        <v>2318</v>
      </c>
      <c r="BQ994" s="81">
        <v>1117</v>
      </c>
      <c r="BS994" s="81" t="s">
        <v>768</v>
      </c>
      <c r="BT994" s="81" t="s">
        <v>769</v>
      </c>
      <c r="BU994" s="81">
        <v>4</v>
      </c>
      <c r="BV994" s="81" t="s">
        <v>436</v>
      </c>
      <c r="BW994" s="81" t="s">
        <v>1137</v>
      </c>
      <c r="BX994" s="81">
        <v>1160</v>
      </c>
      <c r="BZ994" s="81" t="s">
        <v>849</v>
      </c>
      <c r="CA994" s="81" t="s">
        <v>850</v>
      </c>
      <c r="CB994" s="81">
        <v>10</v>
      </c>
      <c r="CC994" s="81" t="s">
        <v>529</v>
      </c>
      <c r="CD994" s="81" t="s">
        <v>1756</v>
      </c>
      <c r="CE994" s="81">
        <v>1037</v>
      </c>
      <c r="CG994" s="81" t="s">
        <v>906</v>
      </c>
      <c r="CH994" s="81" t="s">
        <v>907</v>
      </c>
      <c r="CI994" s="81">
        <v>4</v>
      </c>
      <c r="CJ994" s="81" t="s">
        <v>437</v>
      </c>
      <c r="CK994" s="81" t="s">
        <v>1171</v>
      </c>
      <c r="CL994" s="81">
        <v>1351</v>
      </c>
      <c r="CN994" s="81" t="s">
        <v>770</v>
      </c>
      <c r="CO994" s="81" t="s">
        <v>771</v>
      </c>
      <c r="CP994" s="81">
        <v>2</v>
      </c>
      <c r="CQ994" s="81" t="s">
        <v>529</v>
      </c>
      <c r="CR994" s="81" t="s">
        <v>2315</v>
      </c>
      <c r="CS994" s="81">
        <v>1450</v>
      </c>
      <c r="CU994" s="136" t="s">
        <v>818</v>
      </c>
      <c r="CV994" s="136" t="s">
        <v>819</v>
      </c>
      <c r="CW994" s="137">
        <v>4</v>
      </c>
      <c r="CX994" s="136" t="s">
        <v>436</v>
      </c>
      <c r="CY994" s="136" t="s">
        <v>1156</v>
      </c>
      <c r="CZ994" s="138">
        <v>1070</v>
      </c>
      <c r="DB994" s="136" t="s">
        <v>948</v>
      </c>
      <c r="DC994" s="136" t="s">
        <v>949</v>
      </c>
      <c r="DD994" s="137">
        <v>2</v>
      </c>
      <c r="DE994" s="136" t="s">
        <v>436</v>
      </c>
      <c r="DF994" s="136" t="s">
        <v>2409</v>
      </c>
      <c r="DG994" s="144">
        <v>1013</v>
      </c>
      <c r="DI994" s="136" t="s">
        <v>729</v>
      </c>
      <c r="DJ994" s="136" t="s">
        <v>730</v>
      </c>
      <c r="DK994" s="137">
        <v>4</v>
      </c>
      <c r="DL994" s="136" t="s">
        <v>437</v>
      </c>
      <c r="DM994" s="136" t="s">
        <v>1094</v>
      </c>
      <c r="DN994" s="144">
        <v>1097</v>
      </c>
    </row>
    <row r="995" spans="1:118" x14ac:dyDescent="0.25">
      <c r="A995" s="81" t="s">
        <v>864</v>
      </c>
      <c r="B995" s="81" t="s">
        <v>865</v>
      </c>
      <c r="C995" s="81">
        <v>6</v>
      </c>
      <c r="D995" s="81" t="s">
        <v>529</v>
      </c>
      <c r="E995" s="81" t="s">
        <v>1763</v>
      </c>
      <c r="F995" s="81">
        <v>1086</v>
      </c>
      <c r="H995" s="81" t="s">
        <v>999</v>
      </c>
      <c r="I995" s="81" t="s">
        <v>1000</v>
      </c>
      <c r="J995" s="81">
        <v>36</v>
      </c>
      <c r="K995" s="81" t="s">
        <v>1768</v>
      </c>
      <c r="L995" s="81" t="s">
        <v>1842</v>
      </c>
      <c r="M995" s="81">
        <v>1416</v>
      </c>
      <c r="O995" s="81" t="s">
        <v>737</v>
      </c>
      <c r="P995" s="81" t="s">
        <v>738</v>
      </c>
      <c r="Q995" s="81">
        <v>4</v>
      </c>
      <c r="R995" s="81" t="s">
        <v>529</v>
      </c>
      <c r="S995" s="81" t="s">
        <v>1157</v>
      </c>
      <c r="T995" s="81">
        <v>1399</v>
      </c>
      <c r="V995" s="81" t="s">
        <v>924</v>
      </c>
      <c r="W995" s="81" t="s">
        <v>925</v>
      </c>
      <c r="X995" s="81">
        <v>24</v>
      </c>
      <c r="Y995" s="81" t="s">
        <v>529</v>
      </c>
      <c r="Z995" s="81" t="s">
        <v>1185</v>
      </c>
      <c r="AA995" s="81">
        <v>1101</v>
      </c>
      <c r="AC995" s="81" t="s">
        <v>768</v>
      </c>
      <c r="AD995" s="81" t="s">
        <v>769</v>
      </c>
      <c r="AE995" s="81">
        <v>2</v>
      </c>
      <c r="AF995" s="81" t="s">
        <v>529</v>
      </c>
      <c r="AG995" s="81" t="s">
        <v>713</v>
      </c>
      <c r="AH995" s="81">
        <v>1536</v>
      </c>
      <c r="AJ995" s="81" t="s">
        <v>954</v>
      </c>
      <c r="AK995" s="81" t="s">
        <v>955</v>
      </c>
      <c r="AL995" s="81">
        <v>36</v>
      </c>
      <c r="AM995" s="81" t="s">
        <v>436</v>
      </c>
      <c r="AN995" s="81" t="s">
        <v>1113</v>
      </c>
      <c r="AO995" s="81">
        <v>1118</v>
      </c>
      <c r="AQ995" s="81" t="s">
        <v>897</v>
      </c>
      <c r="AR995" s="81" t="s">
        <v>898</v>
      </c>
      <c r="AS995" s="81">
        <v>4</v>
      </c>
      <c r="AT995" s="81" t="s">
        <v>529</v>
      </c>
      <c r="AU995" s="81" t="s">
        <v>1756</v>
      </c>
      <c r="AV995" s="81">
        <v>1037</v>
      </c>
      <c r="AX995" s="81" t="s">
        <v>743</v>
      </c>
      <c r="AY995" s="81" t="s">
        <v>744</v>
      </c>
      <c r="AZ995" s="81">
        <v>12</v>
      </c>
      <c r="BA995" s="81" t="s">
        <v>529</v>
      </c>
      <c r="BB995" s="81" t="s">
        <v>1757</v>
      </c>
      <c r="BC995" s="81">
        <v>1014</v>
      </c>
      <c r="BE995" s="81" t="s">
        <v>1052</v>
      </c>
      <c r="BF995" s="81" t="s">
        <v>1053</v>
      </c>
      <c r="BG995" s="81">
        <v>24</v>
      </c>
      <c r="BH995" s="81" t="s">
        <v>436</v>
      </c>
      <c r="BI995" s="81" t="s">
        <v>2062</v>
      </c>
      <c r="BJ995" s="81">
        <v>1237</v>
      </c>
      <c r="BL995" s="81" t="s">
        <v>904</v>
      </c>
      <c r="BM995" s="81" t="s">
        <v>905</v>
      </c>
      <c r="BN995" s="81">
        <v>4</v>
      </c>
      <c r="BO995" s="81" t="s">
        <v>436</v>
      </c>
      <c r="BP995" s="81" t="s">
        <v>1164</v>
      </c>
      <c r="BQ995" s="81">
        <v>1121</v>
      </c>
      <c r="BS995" s="81" t="s">
        <v>772</v>
      </c>
      <c r="BT995" s="81" t="s">
        <v>773</v>
      </c>
      <c r="BU995" s="81">
        <v>4</v>
      </c>
      <c r="BV995" s="81" t="s">
        <v>529</v>
      </c>
      <c r="BW995" s="81" t="s">
        <v>1732</v>
      </c>
      <c r="BX995" s="81">
        <v>1086</v>
      </c>
      <c r="BZ995" s="81" t="s">
        <v>733</v>
      </c>
      <c r="CA995" s="81" t="s">
        <v>734</v>
      </c>
      <c r="CB995" s="81">
        <v>4</v>
      </c>
      <c r="CC995" s="81" t="s">
        <v>529</v>
      </c>
      <c r="CD995" s="81" t="s">
        <v>1756</v>
      </c>
      <c r="CE995" s="81">
        <v>1037</v>
      </c>
      <c r="CG995" s="81" t="s">
        <v>770</v>
      </c>
      <c r="CH995" s="81" t="s">
        <v>771</v>
      </c>
      <c r="CI995" s="81">
        <v>4</v>
      </c>
      <c r="CJ995" s="81" t="s">
        <v>437</v>
      </c>
      <c r="CK995" s="81" t="s">
        <v>1171</v>
      </c>
      <c r="CL995" s="81">
        <v>1351</v>
      </c>
      <c r="CN995" s="81" t="s">
        <v>802</v>
      </c>
      <c r="CO995" s="81" t="s">
        <v>803</v>
      </c>
      <c r="CP995" s="81">
        <v>2</v>
      </c>
      <c r="CQ995" s="81" t="s">
        <v>529</v>
      </c>
      <c r="CR995" s="81" t="s">
        <v>1920</v>
      </c>
      <c r="CS995" s="81">
        <v>1018</v>
      </c>
      <c r="CU995" s="136" t="s">
        <v>948</v>
      </c>
      <c r="CV995" s="136" t="s">
        <v>949</v>
      </c>
      <c r="CW995" s="137">
        <v>2</v>
      </c>
      <c r="CX995" s="136" t="s">
        <v>436</v>
      </c>
      <c r="CY995" s="136" t="s">
        <v>2409</v>
      </c>
      <c r="CZ995" s="138">
        <v>1013</v>
      </c>
      <c r="DB995" s="136" t="s">
        <v>948</v>
      </c>
      <c r="DC995" s="136" t="s">
        <v>949</v>
      </c>
      <c r="DD995" s="137">
        <v>4</v>
      </c>
      <c r="DE995" s="136" t="s">
        <v>436</v>
      </c>
      <c r="DF995" s="136" t="s">
        <v>1828</v>
      </c>
      <c r="DG995" s="144">
        <v>1413</v>
      </c>
      <c r="DI995" s="136" t="s">
        <v>729</v>
      </c>
      <c r="DJ995" s="136" t="s">
        <v>730</v>
      </c>
      <c r="DK995" s="137">
        <v>6</v>
      </c>
      <c r="DL995" s="136" t="s">
        <v>529</v>
      </c>
      <c r="DM995" s="136" t="s">
        <v>1694</v>
      </c>
      <c r="DN995" s="144">
        <v>1504</v>
      </c>
    </row>
    <row r="996" spans="1:118" x14ac:dyDescent="0.25">
      <c r="A996" s="81" t="s">
        <v>729</v>
      </c>
      <c r="B996" s="81" t="s">
        <v>730</v>
      </c>
      <c r="C996" s="81">
        <v>4</v>
      </c>
      <c r="D996" s="81" t="s">
        <v>529</v>
      </c>
      <c r="E996" s="81" t="s">
        <v>1763</v>
      </c>
      <c r="F996" s="81">
        <v>1086</v>
      </c>
      <c r="H996" s="81" t="s">
        <v>757</v>
      </c>
      <c r="I996" s="81" t="s">
        <v>758</v>
      </c>
      <c r="J996" s="81">
        <v>36</v>
      </c>
      <c r="K996" s="81" t="s">
        <v>1768</v>
      </c>
      <c r="L996" s="81" t="s">
        <v>1842</v>
      </c>
      <c r="M996" s="81">
        <v>1416</v>
      </c>
      <c r="O996" s="81" t="s">
        <v>745</v>
      </c>
      <c r="P996" s="81" t="s">
        <v>746</v>
      </c>
      <c r="Q996" s="81">
        <v>12</v>
      </c>
      <c r="R996" s="81" t="s">
        <v>436</v>
      </c>
      <c r="S996" s="81" t="s">
        <v>2318</v>
      </c>
      <c r="T996" s="81">
        <v>1117</v>
      </c>
      <c r="V996" s="81" t="s">
        <v>891</v>
      </c>
      <c r="W996" s="81" t="s">
        <v>892</v>
      </c>
      <c r="X996" s="81">
        <v>24</v>
      </c>
      <c r="Y996" s="81" t="s">
        <v>529</v>
      </c>
      <c r="Z996" s="81" t="s">
        <v>1185</v>
      </c>
      <c r="AA996" s="81">
        <v>1101</v>
      </c>
      <c r="AC996" s="81" t="s">
        <v>790</v>
      </c>
      <c r="AD996" s="81" t="s">
        <v>791</v>
      </c>
      <c r="AE996" s="81">
        <v>4</v>
      </c>
      <c r="AF996" s="81" t="s">
        <v>529</v>
      </c>
      <c r="AG996" s="81" t="s">
        <v>1185</v>
      </c>
      <c r="AH996" s="81">
        <v>1101</v>
      </c>
      <c r="AJ996" s="81" t="s">
        <v>880</v>
      </c>
      <c r="AK996" s="81" t="s">
        <v>881</v>
      </c>
      <c r="AL996" s="81">
        <v>4</v>
      </c>
      <c r="AM996" s="81" t="s">
        <v>436</v>
      </c>
      <c r="AN996" s="81" t="s">
        <v>1113</v>
      </c>
      <c r="AO996" s="81">
        <v>1118</v>
      </c>
      <c r="AQ996" s="81" t="s">
        <v>830</v>
      </c>
      <c r="AR996" s="81" t="s">
        <v>831</v>
      </c>
      <c r="AS996" s="81">
        <v>10</v>
      </c>
      <c r="AT996" s="81" t="s">
        <v>529</v>
      </c>
      <c r="AU996" s="81" t="s">
        <v>1756</v>
      </c>
      <c r="AV996" s="81">
        <v>1037</v>
      </c>
      <c r="AX996" s="81" t="s">
        <v>743</v>
      </c>
      <c r="AY996" s="81" t="s">
        <v>744</v>
      </c>
      <c r="AZ996" s="81">
        <v>12</v>
      </c>
      <c r="BA996" s="81" t="s">
        <v>436</v>
      </c>
      <c r="BB996" s="81" t="s">
        <v>1753</v>
      </c>
      <c r="BC996" s="81">
        <v>1113</v>
      </c>
      <c r="BE996" s="81" t="s">
        <v>814</v>
      </c>
      <c r="BF996" s="81" t="s">
        <v>815</v>
      </c>
      <c r="BG996" s="81">
        <v>12</v>
      </c>
      <c r="BH996" s="81" t="s">
        <v>436</v>
      </c>
      <c r="BI996" s="81" t="s">
        <v>1892</v>
      </c>
      <c r="BJ996" s="81">
        <v>1402</v>
      </c>
      <c r="BL996" s="81" t="s">
        <v>873</v>
      </c>
      <c r="BM996" s="81" t="s">
        <v>874</v>
      </c>
      <c r="BN996" s="81">
        <v>6</v>
      </c>
      <c r="BO996" s="81" t="s">
        <v>529</v>
      </c>
      <c r="BP996" s="81" t="s">
        <v>1158</v>
      </c>
      <c r="BQ996" s="81">
        <v>1378</v>
      </c>
      <c r="BS996" s="81" t="s">
        <v>733</v>
      </c>
      <c r="BT996" s="81" t="s">
        <v>734</v>
      </c>
      <c r="BU996" s="81">
        <v>4</v>
      </c>
      <c r="BV996" s="81" t="s">
        <v>436</v>
      </c>
      <c r="BW996" s="81" t="s">
        <v>1137</v>
      </c>
      <c r="BX996" s="81">
        <v>1160</v>
      </c>
      <c r="BZ996" s="81" t="s">
        <v>832</v>
      </c>
      <c r="CA996" s="81" t="s">
        <v>833</v>
      </c>
      <c r="CB996" s="81">
        <v>6</v>
      </c>
      <c r="CC996" s="81" t="s">
        <v>529</v>
      </c>
      <c r="CD996" s="81" t="s">
        <v>1756</v>
      </c>
      <c r="CE996" s="81">
        <v>1037</v>
      </c>
      <c r="CG996" s="81" t="s">
        <v>812</v>
      </c>
      <c r="CH996" s="81" t="s">
        <v>813</v>
      </c>
      <c r="CI996" s="81">
        <v>10</v>
      </c>
      <c r="CJ996" s="81" t="s">
        <v>437</v>
      </c>
      <c r="CK996" s="81" t="s">
        <v>1171</v>
      </c>
      <c r="CL996" s="81">
        <v>1351</v>
      </c>
      <c r="CN996" s="81" t="s">
        <v>856</v>
      </c>
      <c r="CO996" s="81" t="s">
        <v>857</v>
      </c>
      <c r="CP996" s="81">
        <v>2</v>
      </c>
      <c r="CQ996" s="81" t="s">
        <v>436</v>
      </c>
      <c r="CR996" s="81" t="s">
        <v>1863</v>
      </c>
      <c r="CS996" s="81">
        <v>1273</v>
      </c>
      <c r="CU996" s="136" t="s">
        <v>845</v>
      </c>
      <c r="CV996" s="136" t="s">
        <v>846</v>
      </c>
      <c r="CW996" s="137">
        <v>2</v>
      </c>
      <c r="CX996" s="136" t="s">
        <v>436</v>
      </c>
      <c r="CY996" s="136" t="s">
        <v>1144</v>
      </c>
      <c r="CZ996" s="138">
        <v>1442</v>
      </c>
      <c r="DB996" s="136" t="s">
        <v>948</v>
      </c>
      <c r="DC996" s="136" t="s">
        <v>949</v>
      </c>
      <c r="DD996" s="137">
        <v>4</v>
      </c>
      <c r="DE996" s="136" t="s">
        <v>529</v>
      </c>
      <c r="DF996" s="136" t="s">
        <v>1214</v>
      </c>
      <c r="DG996" s="144">
        <v>1209</v>
      </c>
      <c r="DI996" s="136" t="s">
        <v>729</v>
      </c>
      <c r="DJ996" s="136" t="s">
        <v>730</v>
      </c>
      <c r="DK996" s="137">
        <v>2</v>
      </c>
      <c r="DL996" s="136" t="s">
        <v>436</v>
      </c>
      <c r="DM996" s="136" t="s">
        <v>1764</v>
      </c>
      <c r="DN996" s="144">
        <v>1435</v>
      </c>
    </row>
    <row r="997" spans="1:118" x14ac:dyDescent="0.25">
      <c r="A997" s="81" t="s">
        <v>962</v>
      </c>
      <c r="B997" s="81" t="s">
        <v>2206</v>
      </c>
      <c r="C997" s="81">
        <v>12</v>
      </c>
      <c r="D997" s="81" t="s">
        <v>529</v>
      </c>
      <c r="E997" s="81" t="s">
        <v>1798</v>
      </c>
      <c r="F997" s="81">
        <v>1084</v>
      </c>
      <c r="H997" s="81" t="s">
        <v>1041</v>
      </c>
      <c r="I997" s="81" t="s">
        <v>1042</v>
      </c>
      <c r="J997" s="81">
        <v>36</v>
      </c>
      <c r="K997" s="81" t="s">
        <v>1768</v>
      </c>
      <c r="L997" s="81" t="s">
        <v>1842</v>
      </c>
      <c r="M997" s="81">
        <v>1416</v>
      </c>
      <c r="O997" s="81" t="s">
        <v>930</v>
      </c>
      <c r="P997" s="81" t="s">
        <v>931</v>
      </c>
      <c r="Q997" s="81">
        <v>10</v>
      </c>
      <c r="R997" s="81" t="s">
        <v>436</v>
      </c>
      <c r="S997" s="81" t="s">
        <v>2318</v>
      </c>
      <c r="T997" s="81">
        <v>1117</v>
      </c>
      <c r="V997" s="81" t="s">
        <v>820</v>
      </c>
      <c r="W997" s="81" t="s">
        <v>821</v>
      </c>
      <c r="X997" s="81">
        <v>6</v>
      </c>
      <c r="Y997" s="81" t="s">
        <v>529</v>
      </c>
      <c r="Z997" s="81" t="s">
        <v>1185</v>
      </c>
      <c r="AA997" s="81">
        <v>1101</v>
      </c>
      <c r="AC997" s="81" t="s">
        <v>858</v>
      </c>
      <c r="AD997" s="81" t="s">
        <v>859</v>
      </c>
      <c r="AE997" s="81">
        <v>4</v>
      </c>
      <c r="AF997" s="81" t="s">
        <v>529</v>
      </c>
      <c r="AG997" s="81" t="s">
        <v>1185</v>
      </c>
      <c r="AH997" s="81">
        <v>1101</v>
      </c>
      <c r="AJ997" s="81" t="s">
        <v>768</v>
      </c>
      <c r="AK997" s="81" t="s">
        <v>769</v>
      </c>
      <c r="AL997" s="81">
        <v>24</v>
      </c>
      <c r="AM997" s="81" t="s">
        <v>436</v>
      </c>
      <c r="AN997" s="81" t="s">
        <v>1113</v>
      </c>
      <c r="AO997" s="81">
        <v>1118</v>
      </c>
      <c r="AQ997" s="81" t="s">
        <v>849</v>
      </c>
      <c r="AR997" s="81" t="s">
        <v>850</v>
      </c>
      <c r="AS997" s="81">
        <v>16</v>
      </c>
      <c r="AT997" s="81" t="s">
        <v>529</v>
      </c>
      <c r="AU997" s="81" t="s">
        <v>1756</v>
      </c>
      <c r="AV997" s="81">
        <v>1037</v>
      </c>
      <c r="AX997" s="81" t="s">
        <v>743</v>
      </c>
      <c r="AY997" s="81" t="s">
        <v>744</v>
      </c>
      <c r="AZ997" s="81">
        <v>12</v>
      </c>
      <c r="BA997" s="81" t="s">
        <v>436</v>
      </c>
      <c r="BB997" s="81" t="s">
        <v>1148</v>
      </c>
      <c r="BC997" s="81">
        <v>1091</v>
      </c>
      <c r="BE997" s="81" t="s">
        <v>806</v>
      </c>
      <c r="BF997" s="81" t="s">
        <v>807</v>
      </c>
      <c r="BG997" s="81">
        <v>12</v>
      </c>
      <c r="BH997" s="81" t="s">
        <v>436</v>
      </c>
      <c r="BI997" s="81" t="s">
        <v>1892</v>
      </c>
      <c r="BJ997" s="81">
        <v>1402</v>
      </c>
      <c r="BL997" s="81" t="s">
        <v>930</v>
      </c>
      <c r="BM997" s="81" t="s">
        <v>931</v>
      </c>
      <c r="BN997" s="81">
        <v>14</v>
      </c>
      <c r="BO997" s="81" t="s">
        <v>436</v>
      </c>
      <c r="BP997" s="81" t="s">
        <v>2318</v>
      </c>
      <c r="BQ997" s="81">
        <v>1117</v>
      </c>
      <c r="BS997" s="81" t="s">
        <v>830</v>
      </c>
      <c r="BT997" s="81" t="s">
        <v>831</v>
      </c>
      <c r="BU997" s="81">
        <v>4</v>
      </c>
      <c r="BV997" s="81" t="s">
        <v>437</v>
      </c>
      <c r="BW997" s="81" t="s">
        <v>2195</v>
      </c>
      <c r="BX997" s="81">
        <v>1149</v>
      </c>
      <c r="BZ997" s="81" t="s">
        <v>745</v>
      </c>
      <c r="CA997" s="81" t="s">
        <v>746</v>
      </c>
      <c r="CB997" s="81">
        <v>48</v>
      </c>
      <c r="CC997" s="81" t="s">
        <v>529</v>
      </c>
      <c r="CD997" s="81" t="s">
        <v>2190</v>
      </c>
      <c r="CE997" s="81">
        <v>1021</v>
      </c>
      <c r="CG997" s="81" t="s">
        <v>864</v>
      </c>
      <c r="CH997" s="81" t="s">
        <v>865</v>
      </c>
      <c r="CI997" s="81">
        <v>4</v>
      </c>
      <c r="CJ997" s="81" t="s">
        <v>437</v>
      </c>
      <c r="CK997" s="81" t="s">
        <v>1171</v>
      </c>
      <c r="CL997" s="81">
        <v>1351</v>
      </c>
      <c r="CN997" s="81" t="s">
        <v>772</v>
      </c>
      <c r="CO997" s="81" t="s">
        <v>773</v>
      </c>
      <c r="CP997" s="81">
        <v>2</v>
      </c>
      <c r="CQ997" s="81" t="s">
        <v>529</v>
      </c>
      <c r="CR997" s="81" t="s">
        <v>2315</v>
      </c>
      <c r="CS997" s="81">
        <v>1450</v>
      </c>
      <c r="CU997" s="136" t="s">
        <v>2386</v>
      </c>
      <c r="CV997" s="136" t="s">
        <v>817</v>
      </c>
      <c r="CW997" s="137">
        <v>4</v>
      </c>
      <c r="CX997" s="136" t="s">
        <v>437</v>
      </c>
      <c r="CY997" s="136" t="s">
        <v>1184</v>
      </c>
      <c r="CZ997" s="138">
        <v>1078</v>
      </c>
      <c r="DB997" s="136" t="s">
        <v>948</v>
      </c>
      <c r="DC997" s="136" t="s">
        <v>949</v>
      </c>
      <c r="DD997" s="137">
        <v>2</v>
      </c>
      <c r="DE997" s="136" t="s">
        <v>436</v>
      </c>
      <c r="DF997" s="136" t="s">
        <v>2059</v>
      </c>
      <c r="DG997" s="144">
        <v>1551</v>
      </c>
      <c r="DI997" s="136" t="s">
        <v>729</v>
      </c>
      <c r="DJ997" s="136" t="s">
        <v>730</v>
      </c>
      <c r="DK997" s="137">
        <v>2</v>
      </c>
      <c r="DL997" s="136" t="s">
        <v>436</v>
      </c>
      <c r="DM997" s="136" t="s">
        <v>2406</v>
      </c>
      <c r="DN997" s="144">
        <v>1529</v>
      </c>
    </row>
    <row r="998" spans="1:118" x14ac:dyDescent="0.25">
      <c r="A998" s="81" t="s">
        <v>765</v>
      </c>
      <c r="B998" s="81" t="s">
        <v>766</v>
      </c>
      <c r="C998" s="81">
        <v>6</v>
      </c>
      <c r="D998" s="81" t="s">
        <v>529</v>
      </c>
      <c r="E998" s="81" t="s">
        <v>1798</v>
      </c>
      <c r="F998" s="81">
        <v>1084</v>
      </c>
      <c r="H998" s="81" t="s">
        <v>940</v>
      </c>
      <c r="I998" s="81" t="s">
        <v>941</v>
      </c>
      <c r="J998" s="81">
        <v>48</v>
      </c>
      <c r="K998" s="81" t="s">
        <v>1768</v>
      </c>
      <c r="L998" s="81" t="s">
        <v>1842</v>
      </c>
      <c r="M998" s="81">
        <v>1416</v>
      </c>
      <c r="O998" s="81" t="s">
        <v>727</v>
      </c>
      <c r="P998" s="81" t="s">
        <v>728</v>
      </c>
      <c r="Q998" s="81">
        <v>4</v>
      </c>
      <c r="R998" s="81" t="s">
        <v>436</v>
      </c>
      <c r="S998" s="81" t="s">
        <v>2318</v>
      </c>
      <c r="T998" s="81">
        <v>1117</v>
      </c>
      <c r="V998" s="81" t="s">
        <v>772</v>
      </c>
      <c r="W998" s="81" t="s">
        <v>773</v>
      </c>
      <c r="X998" s="81">
        <v>12</v>
      </c>
      <c r="Y998" s="81" t="s">
        <v>529</v>
      </c>
      <c r="Z998" s="81" t="s">
        <v>1185</v>
      </c>
      <c r="AA998" s="81">
        <v>1101</v>
      </c>
      <c r="AC998" s="81" t="s">
        <v>816</v>
      </c>
      <c r="AD998" s="81" t="s">
        <v>817</v>
      </c>
      <c r="AE998" s="81">
        <v>4</v>
      </c>
      <c r="AF998" s="81" t="s">
        <v>436</v>
      </c>
      <c r="AG998" s="81" t="s">
        <v>1137</v>
      </c>
      <c r="AH998" s="81">
        <v>1160</v>
      </c>
      <c r="AJ998" s="81" t="s">
        <v>906</v>
      </c>
      <c r="AK998" s="81" t="s">
        <v>907</v>
      </c>
      <c r="AL998" s="81">
        <v>12</v>
      </c>
      <c r="AM998" s="81" t="s">
        <v>436</v>
      </c>
      <c r="AN998" s="81" t="s">
        <v>1113</v>
      </c>
      <c r="AO998" s="81">
        <v>1118</v>
      </c>
      <c r="AQ998" s="81" t="s">
        <v>932</v>
      </c>
      <c r="AR998" s="81" t="s">
        <v>933</v>
      </c>
      <c r="AS998" s="81">
        <v>4</v>
      </c>
      <c r="AT998" s="81" t="s">
        <v>437</v>
      </c>
      <c r="AU998" s="81" t="s">
        <v>1186</v>
      </c>
      <c r="AV998" s="81">
        <v>1043</v>
      </c>
      <c r="AX998" s="81" t="s">
        <v>743</v>
      </c>
      <c r="AY998" s="81" t="s">
        <v>744</v>
      </c>
      <c r="AZ998" s="81">
        <v>12</v>
      </c>
      <c r="BA998" s="81" t="s">
        <v>436</v>
      </c>
      <c r="BB998" s="81" t="s">
        <v>1764</v>
      </c>
      <c r="BC998" s="81">
        <v>1435</v>
      </c>
      <c r="BE998" s="81" t="s">
        <v>751</v>
      </c>
      <c r="BF998" s="81" t="s">
        <v>752</v>
      </c>
      <c r="BG998" s="81">
        <v>12</v>
      </c>
      <c r="BH998" s="81" t="s">
        <v>436</v>
      </c>
      <c r="BI998" s="81" t="s">
        <v>1892</v>
      </c>
      <c r="BJ998" s="81">
        <v>1402</v>
      </c>
      <c r="BL998" s="81" t="s">
        <v>733</v>
      </c>
      <c r="BM998" s="81" t="s">
        <v>734</v>
      </c>
      <c r="BN998" s="81">
        <v>6</v>
      </c>
      <c r="BO998" s="81" t="s">
        <v>436</v>
      </c>
      <c r="BP998" s="81" t="s">
        <v>2053</v>
      </c>
      <c r="BQ998" s="81">
        <v>1553</v>
      </c>
      <c r="BS998" s="81" t="s">
        <v>849</v>
      </c>
      <c r="BT998" s="81" t="s">
        <v>850</v>
      </c>
      <c r="BU998" s="81">
        <v>4</v>
      </c>
      <c r="BV998" s="81" t="s">
        <v>437</v>
      </c>
      <c r="BW998" s="81" t="s">
        <v>2195</v>
      </c>
      <c r="BX998" s="81">
        <v>1149</v>
      </c>
      <c r="BZ998" s="81" t="s">
        <v>834</v>
      </c>
      <c r="CA998" s="81" t="s">
        <v>835</v>
      </c>
      <c r="CB998" s="81">
        <v>6</v>
      </c>
      <c r="CC998" s="81" t="s">
        <v>529</v>
      </c>
      <c r="CD998" s="81" t="s">
        <v>2190</v>
      </c>
      <c r="CE998" s="81">
        <v>1021</v>
      </c>
      <c r="CG998" s="81" t="s">
        <v>832</v>
      </c>
      <c r="CH998" s="81" t="s">
        <v>833</v>
      </c>
      <c r="CI998" s="81">
        <v>4</v>
      </c>
      <c r="CJ998" s="81" t="s">
        <v>437</v>
      </c>
      <c r="CK998" s="81" t="s">
        <v>1171</v>
      </c>
      <c r="CL998" s="81">
        <v>1351</v>
      </c>
      <c r="CN998" s="81" t="s">
        <v>816</v>
      </c>
      <c r="CO998" s="81" t="s">
        <v>817</v>
      </c>
      <c r="CP998" s="81">
        <v>4</v>
      </c>
      <c r="CQ998" s="81" t="s">
        <v>436</v>
      </c>
      <c r="CR998" s="81" t="s">
        <v>2221</v>
      </c>
      <c r="CS998" s="81">
        <v>1392</v>
      </c>
      <c r="CU998" s="136" t="s">
        <v>2386</v>
      </c>
      <c r="CV998" s="136" t="s">
        <v>817</v>
      </c>
      <c r="CW998" s="137">
        <v>4</v>
      </c>
      <c r="CX998" s="136" t="s">
        <v>436</v>
      </c>
      <c r="CY998" s="136" t="s">
        <v>1144</v>
      </c>
      <c r="CZ998" s="138">
        <v>1442</v>
      </c>
      <c r="DB998" s="136" t="s">
        <v>948</v>
      </c>
      <c r="DC998" s="136" t="s">
        <v>949</v>
      </c>
      <c r="DD998" s="137">
        <v>4</v>
      </c>
      <c r="DE998" s="136" t="s">
        <v>436</v>
      </c>
      <c r="DF998" s="136" t="s">
        <v>1715</v>
      </c>
      <c r="DG998" s="144">
        <v>1137</v>
      </c>
      <c r="DI998" s="136" t="s">
        <v>2377</v>
      </c>
      <c r="DJ998" s="136" t="s">
        <v>2376</v>
      </c>
      <c r="DK998" s="137">
        <v>20</v>
      </c>
      <c r="DL998" s="136" t="s">
        <v>1173</v>
      </c>
      <c r="DM998" s="136" t="s">
        <v>2316</v>
      </c>
      <c r="DN998" s="144">
        <v>0</v>
      </c>
    </row>
    <row r="999" spans="1:118" x14ac:dyDescent="0.25">
      <c r="A999" s="81" t="s">
        <v>743</v>
      </c>
      <c r="B999" s="81" t="s">
        <v>744</v>
      </c>
      <c r="C999" s="81">
        <v>12</v>
      </c>
      <c r="D999" s="81" t="s">
        <v>529</v>
      </c>
      <c r="E999" s="81" t="s">
        <v>1798</v>
      </c>
      <c r="F999" s="81">
        <v>1084</v>
      </c>
      <c r="H999" s="81" t="s">
        <v>962</v>
      </c>
      <c r="I999" s="81" t="s">
        <v>2206</v>
      </c>
      <c r="J999" s="81">
        <v>48</v>
      </c>
      <c r="K999" s="81" t="s">
        <v>1768</v>
      </c>
      <c r="L999" s="81" t="s">
        <v>1842</v>
      </c>
      <c r="M999" s="81">
        <v>1416</v>
      </c>
      <c r="O999" s="81" t="s">
        <v>729</v>
      </c>
      <c r="P999" s="81" t="s">
        <v>730</v>
      </c>
      <c r="Q999" s="81">
        <v>4</v>
      </c>
      <c r="R999" s="81" t="s">
        <v>436</v>
      </c>
      <c r="S999" s="81" t="s">
        <v>2318</v>
      </c>
      <c r="T999" s="81">
        <v>1117</v>
      </c>
      <c r="V999" s="81" t="s">
        <v>847</v>
      </c>
      <c r="W999" s="81" t="s">
        <v>848</v>
      </c>
      <c r="X999" s="81">
        <v>6</v>
      </c>
      <c r="Y999" s="81" t="s">
        <v>436</v>
      </c>
      <c r="Z999" s="81" t="s">
        <v>1134</v>
      </c>
      <c r="AA999" s="81">
        <v>1102</v>
      </c>
      <c r="AC999" s="81" t="s">
        <v>816</v>
      </c>
      <c r="AD999" s="81" t="s">
        <v>817</v>
      </c>
      <c r="AE999" s="81">
        <v>4</v>
      </c>
      <c r="AF999" s="81" t="s">
        <v>436</v>
      </c>
      <c r="AG999" s="81" t="s">
        <v>1758</v>
      </c>
      <c r="AH999" s="81">
        <v>1492</v>
      </c>
      <c r="AJ999" s="81" t="s">
        <v>816</v>
      </c>
      <c r="AK999" s="81" t="s">
        <v>817</v>
      </c>
      <c r="AL999" s="81">
        <v>12</v>
      </c>
      <c r="AM999" s="81" t="s">
        <v>436</v>
      </c>
      <c r="AN999" s="81" t="s">
        <v>1113</v>
      </c>
      <c r="AO999" s="81">
        <v>1118</v>
      </c>
      <c r="AQ999" s="81" t="s">
        <v>906</v>
      </c>
      <c r="AR999" s="81" t="s">
        <v>907</v>
      </c>
      <c r="AS999" s="81">
        <v>4</v>
      </c>
      <c r="AT999" s="81" t="s">
        <v>437</v>
      </c>
      <c r="AU999" s="81" t="s">
        <v>1186</v>
      </c>
      <c r="AV999" s="81">
        <v>1043</v>
      </c>
      <c r="AX999" s="81" t="s">
        <v>743</v>
      </c>
      <c r="AY999" s="81" t="s">
        <v>744</v>
      </c>
      <c r="AZ999" s="81">
        <v>12</v>
      </c>
      <c r="BA999" s="81" t="s">
        <v>529</v>
      </c>
      <c r="BB999" s="81" t="s">
        <v>1149</v>
      </c>
      <c r="BC999" s="81">
        <v>1172</v>
      </c>
      <c r="BE999" s="81" t="s">
        <v>852</v>
      </c>
      <c r="BF999" s="81" t="s">
        <v>853</v>
      </c>
      <c r="BG999" s="81">
        <v>12</v>
      </c>
      <c r="BH999" s="81" t="s">
        <v>436</v>
      </c>
      <c r="BI999" s="81" t="s">
        <v>1892</v>
      </c>
      <c r="BJ999" s="81">
        <v>1402</v>
      </c>
      <c r="BL999" s="81" t="s">
        <v>772</v>
      </c>
      <c r="BM999" s="81" t="s">
        <v>773</v>
      </c>
      <c r="BN999" s="81">
        <v>6</v>
      </c>
      <c r="BO999" s="81" t="s">
        <v>529</v>
      </c>
      <c r="BP999" s="81" t="s">
        <v>1158</v>
      </c>
      <c r="BQ999" s="81">
        <v>1378</v>
      </c>
      <c r="BS999" s="81" t="s">
        <v>830</v>
      </c>
      <c r="BT999" s="81" t="s">
        <v>831</v>
      </c>
      <c r="BU999" s="81">
        <v>4</v>
      </c>
      <c r="BV999" s="81" t="s">
        <v>436</v>
      </c>
      <c r="BW999" s="81" t="s">
        <v>1148</v>
      </c>
      <c r="BX999" s="81">
        <v>1091</v>
      </c>
      <c r="BZ999" s="81" t="s">
        <v>930</v>
      </c>
      <c r="CA999" s="81" t="s">
        <v>931</v>
      </c>
      <c r="CB999" s="81">
        <v>8</v>
      </c>
      <c r="CC999" s="81" t="s">
        <v>437</v>
      </c>
      <c r="CD999" s="81" t="s">
        <v>1190</v>
      </c>
      <c r="CE999" s="81">
        <v>1082</v>
      </c>
      <c r="CG999" s="81" t="s">
        <v>942</v>
      </c>
      <c r="CH999" s="81" t="s">
        <v>943</v>
      </c>
      <c r="CI999" s="81">
        <v>12</v>
      </c>
      <c r="CJ999" s="81" t="s">
        <v>437</v>
      </c>
      <c r="CK999" s="81" t="s">
        <v>1171</v>
      </c>
      <c r="CL999" s="81">
        <v>1351</v>
      </c>
      <c r="CN999" s="81" t="s">
        <v>864</v>
      </c>
      <c r="CO999" s="81" t="s">
        <v>865</v>
      </c>
      <c r="CP999" s="81">
        <v>4</v>
      </c>
      <c r="CQ999" s="81" t="s">
        <v>436</v>
      </c>
      <c r="CR999" s="81" t="s">
        <v>1715</v>
      </c>
      <c r="CS999" s="81">
        <v>1137</v>
      </c>
      <c r="CU999" s="136" t="s">
        <v>772</v>
      </c>
      <c r="CV999" s="136" t="s">
        <v>773</v>
      </c>
      <c r="CW999" s="137">
        <v>2</v>
      </c>
      <c r="CX999" s="136" t="s">
        <v>436</v>
      </c>
      <c r="CY999" s="136" t="s">
        <v>1156</v>
      </c>
      <c r="CZ999" s="138">
        <v>1070</v>
      </c>
      <c r="DB999" s="136" t="s">
        <v>820</v>
      </c>
      <c r="DC999" s="136" t="s">
        <v>821</v>
      </c>
      <c r="DD999" s="137">
        <v>6</v>
      </c>
      <c r="DE999" s="136" t="s">
        <v>529</v>
      </c>
      <c r="DF999" s="136" t="s">
        <v>1150</v>
      </c>
      <c r="DG999" s="144">
        <v>1185</v>
      </c>
      <c r="DI999" s="136" t="s">
        <v>2377</v>
      </c>
      <c r="DJ999" s="136" t="s">
        <v>2376</v>
      </c>
      <c r="DK999" s="137">
        <v>4</v>
      </c>
      <c r="DL999" s="136" t="s">
        <v>529</v>
      </c>
      <c r="DM999" s="136" t="s">
        <v>1141</v>
      </c>
      <c r="DN999" s="144">
        <v>1212</v>
      </c>
    </row>
    <row r="1000" spans="1:118" x14ac:dyDescent="0.25">
      <c r="A1000" s="81" t="s">
        <v>1041</v>
      </c>
      <c r="B1000" s="81" t="s">
        <v>1935</v>
      </c>
      <c r="C1000" s="81">
        <v>12</v>
      </c>
      <c r="D1000" s="81" t="s">
        <v>529</v>
      </c>
      <c r="E1000" s="81" t="s">
        <v>1798</v>
      </c>
      <c r="F1000" s="81">
        <v>1084</v>
      </c>
      <c r="H1000" s="81" t="s">
        <v>869</v>
      </c>
      <c r="I1000" s="81" t="s">
        <v>870</v>
      </c>
      <c r="J1000" s="81">
        <v>48</v>
      </c>
      <c r="K1000" s="81" t="s">
        <v>1768</v>
      </c>
      <c r="L1000" s="81" t="s">
        <v>1842</v>
      </c>
      <c r="M1000" s="81">
        <v>1416</v>
      </c>
      <c r="O1000" s="81" t="s">
        <v>893</v>
      </c>
      <c r="P1000" s="81" t="s">
        <v>894</v>
      </c>
      <c r="Q1000" s="81">
        <v>12</v>
      </c>
      <c r="R1000" s="81" t="s">
        <v>436</v>
      </c>
      <c r="S1000" s="81" t="s">
        <v>551</v>
      </c>
      <c r="T1000" s="81">
        <v>1518</v>
      </c>
      <c r="V1000" s="81" t="s">
        <v>745</v>
      </c>
      <c r="W1000" s="81" t="s">
        <v>746</v>
      </c>
      <c r="X1000" s="81">
        <v>12</v>
      </c>
      <c r="Y1000" s="81" t="s">
        <v>436</v>
      </c>
      <c r="Z1000" s="81" t="s">
        <v>1134</v>
      </c>
      <c r="AA1000" s="81">
        <v>1102</v>
      </c>
      <c r="AC1000" s="81" t="s">
        <v>864</v>
      </c>
      <c r="AD1000" s="81" t="s">
        <v>865</v>
      </c>
      <c r="AE1000" s="81">
        <v>4</v>
      </c>
      <c r="AF1000" s="81" t="s">
        <v>436</v>
      </c>
      <c r="AG1000" s="81" t="s">
        <v>1758</v>
      </c>
      <c r="AH1000" s="81">
        <v>1492</v>
      </c>
      <c r="AJ1000" s="81" t="s">
        <v>830</v>
      </c>
      <c r="AK1000" s="81" t="s">
        <v>831</v>
      </c>
      <c r="AL1000" s="81">
        <v>14</v>
      </c>
      <c r="AM1000" s="81" t="s">
        <v>436</v>
      </c>
      <c r="AN1000" s="81" t="s">
        <v>1113</v>
      </c>
      <c r="AO1000" s="81">
        <v>1118</v>
      </c>
      <c r="AQ1000" s="81" t="s">
        <v>772</v>
      </c>
      <c r="AR1000" s="81" t="s">
        <v>773</v>
      </c>
      <c r="AS1000" s="81">
        <v>4</v>
      </c>
      <c r="AT1000" s="81" t="s">
        <v>437</v>
      </c>
      <c r="AU1000" s="81" t="s">
        <v>1186</v>
      </c>
      <c r="AV1000" s="81">
        <v>1043</v>
      </c>
      <c r="AX1000" s="81" t="s">
        <v>743</v>
      </c>
      <c r="AY1000" s="81" t="s">
        <v>744</v>
      </c>
      <c r="AZ1000" s="81">
        <v>12</v>
      </c>
      <c r="BA1000" s="81" t="s">
        <v>436</v>
      </c>
      <c r="BB1000" s="81" t="s">
        <v>1124</v>
      </c>
      <c r="BC1000" s="81">
        <v>1013</v>
      </c>
      <c r="BE1000" s="81" t="s">
        <v>895</v>
      </c>
      <c r="BF1000" s="81" t="s">
        <v>896</v>
      </c>
      <c r="BG1000" s="81">
        <v>12</v>
      </c>
      <c r="BH1000" s="81" t="s">
        <v>436</v>
      </c>
      <c r="BI1000" s="81" t="s">
        <v>1892</v>
      </c>
      <c r="BJ1000" s="81">
        <v>1402</v>
      </c>
      <c r="BL1000" s="81" t="s">
        <v>849</v>
      </c>
      <c r="BM1000" s="81" t="s">
        <v>850</v>
      </c>
      <c r="BN1000" s="81">
        <v>6</v>
      </c>
      <c r="BO1000" s="81" t="s">
        <v>436</v>
      </c>
      <c r="BP1000" s="81" t="s">
        <v>1164</v>
      </c>
      <c r="BQ1000" s="81">
        <v>1121</v>
      </c>
      <c r="BS1000" s="81" t="s">
        <v>849</v>
      </c>
      <c r="BT1000" s="81" t="s">
        <v>850</v>
      </c>
      <c r="BU1000" s="81">
        <v>4</v>
      </c>
      <c r="BV1000" s="81" t="s">
        <v>436</v>
      </c>
      <c r="BW1000" s="81" t="s">
        <v>1148</v>
      </c>
      <c r="BX1000" s="81">
        <v>1091</v>
      </c>
      <c r="BZ1000" s="81" t="s">
        <v>940</v>
      </c>
      <c r="CA1000" s="81" t="s">
        <v>941</v>
      </c>
      <c r="CB1000" s="81">
        <v>24</v>
      </c>
      <c r="CC1000" s="81" t="s">
        <v>437</v>
      </c>
      <c r="CD1000" s="81" t="s">
        <v>1190</v>
      </c>
      <c r="CE1000" s="81">
        <v>1082</v>
      </c>
      <c r="CG1000" s="81" t="s">
        <v>824</v>
      </c>
      <c r="CH1000" s="81" t="s">
        <v>825</v>
      </c>
      <c r="CI1000" s="81">
        <v>12</v>
      </c>
      <c r="CJ1000" s="81" t="s">
        <v>437</v>
      </c>
      <c r="CK1000" s="81" t="s">
        <v>1171</v>
      </c>
      <c r="CL1000" s="81">
        <v>1351</v>
      </c>
      <c r="CN1000" s="81" t="s">
        <v>904</v>
      </c>
      <c r="CO1000" s="81" t="s">
        <v>905</v>
      </c>
      <c r="CP1000" s="81">
        <v>2</v>
      </c>
      <c r="CQ1000" s="81" t="s">
        <v>529</v>
      </c>
      <c r="CR1000" s="81" t="s">
        <v>1158</v>
      </c>
      <c r="CS1000" s="81">
        <v>1378</v>
      </c>
      <c r="CU1000" s="136" t="s">
        <v>796</v>
      </c>
      <c r="CV1000" s="136" t="s">
        <v>797</v>
      </c>
      <c r="CW1000" s="137">
        <v>2</v>
      </c>
      <c r="CX1000" s="136" t="s">
        <v>437</v>
      </c>
      <c r="CY1000" s="136" t="s">
        <v>1184</v>
      </c>
      <c r="CZ1000" s="138">
        <v>1078</v>
      </c>
      <c r="DB1000" s="136" t="s">
        <v>820</v>
      </c>
      <c r="DC1000" s="136" t="s">
        <v>821</v>
      </c>
      <c r="DD1000" s="137">
        <v>4</v>
      </c>
      <c r="DE1000" s="136" t="s">
        <v>529</v>
      </c>
      <c r="DF1000" s="136" t="s">
        <v>1867</v>
      </c>
      <c r="DG1000" s="144">
        <v>1089</v>
      </c>
      <c r="DI1000" s="136" t="s">
        <v>2377</v>
      </c>
      <c r="DJ1000" s="136" t="s">
        <v>2376</v>
      </c>
      <c r="DK1000" s="137">
        <v>4</v>
      </c>
      <c r="DL1000" s="136" t="s">
        <v>436</v>
      </c>
      <c r="DM1000" s="136" t="s">
        <v>2221</v>
      </c>
      <c r="DN1000" s="144">
        <v>1392</v>
      </c>
    </row>
    <row r="1001" spans="1:118" x14ac:dyDescent="0.25">
      <c r="A1001" s="81" t="s">
        <v>757</v>
      </c>
      <c r="B1001" s="81" t="s">
        <v>758</v>
      </c>
      <c r="C1001" s="81">
        <v>12</v>
      </c>
      <c r="D1001" s="81" t="s">
        <v>529</v>
      </c>
      <c r="E1001" s="81" t="s">
        <v>1798</v>
      </c>
      <c r="F1001" s="81">
        <v>1084</v>
      </c>
      <c r="H1001" s="81" t="s">
        <v>979</v>
      </c>
      <c r="I1001" s="81" t="s">
        <v>980</v>
      </c>
      <c r="J1001" s="81">
        <v>48</v>
      </c>
      <c r="K1001" s="81" t="s">
        <v>1768</v>
      </c>
      <c r="L1001" s="81" t="s">
        <v>1842</v>
      </c>
      <c r="M1001" s="81">
        <v>1416</v>
      </c>
      <c r="O1001" s="81" t="s">
        <v>785</v>
      </c>
      <c r="P1001" s="81" t="s">
        <v>786</v>
      </c>
      <c r="Q1001" s="81">
        <v>12</v>
      </c>
      <c r="R1001" s="81" t="s">
        <v>436</v>
      </c>
      <c r="S1001" s="81" t="s">
        <v>551</v>
      </c>
      <c r="T1001" s="81">
        <v>1518</v>
      </c>
      <c r="V1001" s="81" t="s">
        <v>816</v>
      </c>
      <c r="W1001" s="81" t="s">
        <v>817</v>
      </c>
      <c r="X1001" s="81">
        <v>8</v>
      </c>
      <c r="Y1001" s="81" t="s">
        <v>436</v>
      </c>
      <c r="Z1001" s="81" t="s">
        <v>1134</v>
      </c>
      <c r="AA1001" s="81">
        <v>1102</v>
      </c>
      <c r="AC1001" s="81" t="s">
        <v>873</v>
      </c>
      <c r="AD1001" s="81" t="s">
        <v>874</v>
      </c>
      <c r="AE1001" s="81">
        <v>3</v>
      </c>
      <c r="AF1001" s="81" t="s">
        <v>436</v>
      </c>
      <c r="AG1001" s="81" t="s">
        <v>1699</v>
      </c>
      <c r="AH1001" s="81">
        <v>1453</v>
      </c>
      <c r="AJ1001" s="81" t="s">
        <v>849</v>
      </c>
      <c r="AK1001" s="81" t="s">
        <v>850</v>
      </c>
      <c r="AL1001" s="81">
        <v>30</v>
      </c>
      <c r="AM1001" s="81" t="s">
        <v>436</v>
      </c>
      <c r="AN1001" s="81" t="s">
        <v>1113</v>
      </c>
      <c r="AO1001" s="81">
        <v>1118</v>
      </c>
      <c r="AQ1001" s="81" t="s">
        <v>830</v>
      </c>
      <c r="AR1001" s="81" t="s">
        <v>831</v>
      </c>
      <c r="AS1001" s="81">
        <v>6</v>
      </c>
      <c r="AT1001" s="81" t="s">
        <v>437</v>
      </c>
      <c r="AU1001" s="81" t="s">
        <v>1186</v>
      </c>
      <c r="AV1001" s="81">
        <v>1043</v>
      </c>
      <c r="AX1001" s="81" t="s">
        <v>743</v>
      </c>
      <c r="AY1001" s="81" t="s">
        <v>744</v>
      </c>
      <c r="AZ1001" s="81">
        <v>432</v>
      </c>
      <c r="BA1001" s="81" t="s">
        <v>1173</v>
      </c>
      <c r="BB1001" s="81" t="s">
        <v>1174</v>
      </c>
      <c r="BC1001" s="81">
        <v>0</v>
      </c>
      <c r="BE1001" s="81" t="s">
        <v>780</v>
      </c>
      <c r="BF1001" s="81" t="s">
        <v>781</v>
      </c>
      <c r="BG1001" s="81">
        <v>12</v>
      </c>
      <c r="BH1001" s="81" t="s">
        <v>436</v>
      </c>
      <c r="BI1001" s="81" t="s">
        <v>1892</v>
      </c>
      <c r="BJ1001" s="81">
        <v>1402</v>
      </c>
      <c r="BL1001" s="81" t="s">
        <v>816</v>
      </c>
      <c r="BM1001" s="81" t="s">
        <v>817</v>
      </c>
      <c r="BN1001" s="81">
        <v>12</v>
      </c>
      <c r="BO1001" s="81" t="s">
        <v>436</v>
      </c>
      <c r="BP1001" s="81" t="s">
        <v>1111</v>
      </c>
      <c r="BQ1001" s="81">
        <v>1211</v>
      </c>
      <c r="BS1001" s="81" t="s">
        <v>906</v>
      </c>
      <c r="BT1001" s="81" t="s">
        <v>907</v>
      </c>
      <c r="BU1001" s="81">
        <v>4</v>
      </c>
      <c r="BV1001" s="81" t="s">
        <v>437</v>
      </c>
      <c r="BW1001" s="81" t="s">
        <v>2195</v>
      </c>
      <c r="BX1001" s="81">
        <v>1149</v>
      </c>
      <c r="BZ1001" s="81" t="s">
        <v>864</v>
      </c>
      <c r="CA1001" s="81" t="s">
        <v>865</v>
      </c>
      <c r="CB1001" s="81">
        <v>4</v>
      </c>
      <c r="CC1001" s="81" t="s">
        <v>437</v>
      </c>
      <c r="CD1001" s="81" t="s">
        <v>1190</v>
      </c>
      <c r="CE1001" s="81">
        <v>1082</v>
      </c>
      <c r="CG1001" s="81" t="s">
        <v>852</v>
      </c>
      <c r="CH1001" s="81" t="s">
        <v>853</v>
      </c>
      <c r="CI1001" s="81">
        <v>12</v>
      </c>
      <c r="CJ1001" s="81" t="s">
        <v>437</v>
      </c>
      <c r="CK1001" s="81" t="s">
        <v>1171</v>
      </c>
      <c r="CL1001" s="81">
        <v>1351</v>
      </c>
      <c r="CN1001" s="81" t="s">
        <v>838</v>
      </c>
      <c r="CO1001" s="81" t="s">
        <v>839</v>
      </c>
      <c r="CP1001" s="81">
        <v>2</v>
      </c>
      <c r="CQ1001" s="81" t="s">
        <v>529</v>
      </c>
      <c r="CR1001" s="81" t="s">
        <v>1158</v>
      </c>
      <c r="CS1001" s="81">
        <v>1378</v>
      </c>
      <c r="CU1001" s="136" t="s">
        <v>2392</v>
      </c>
      <c r="CV1001" s="136" t="s">
        <v>913</v>
      </c>
      <c r="CW1001" s="137">
        <v>3</v>
      </c>
      <c r="CX1001" s="136" t="s">
        <v>436</v>
      </c>
      <c r="CY1001" s="136" t="s">
        <v>2409</v>
      </c>
      <c r="CZ1001" s="138">
        <v>1013</v>
      </c>
      <c r="DB1001" s="136" t="s">
        <v>820</v>
      </c>
      <c r="DC1001" s="136" t="s">
        <v>821</v>
      </c>
      <c r="DD1001" s="137">
        <v>2</v>
      </c>
      <c r="DE1001" s="136" t="s">
        <v>529</v>
      </c>
      <c r="DF1001" s="136" t="s">
        <v>1833</v>
      </c>
      <c r="DG1001" s="144">
        <v>1023</v>
      </c>
      <c r="DI1001" s="136" t="s">
        <v>2377</v>
      </c>
      <c r="DJ1001" s="136" t="s">
        <v>2376</v>
      </c>
      <c r="DK1001" s="137">
        <v>6</v>
      </c>
      <c r="DL1001" s="136" t="s">
        <v>529</v>
      </c>
      <c r="DM1001" s="136" t="s">
        <v>1169</v>
      </c>
      <c r="DN1001" s="144">
        <v>1440</v>
      </c>
    </row>
    <row r="1002" spans="1:118" x14ac:dyDescent="0.25">
      <c r="A1002" s="81" t="s">
        <v>871</v>
      </c>
      <c r="B1002" s="81" t="s">
        <v>872</v>
      </c>
      <c r="C1002" s="81">
        <v>6</v>
      </c>
      <c r="D1002" s="81" t="s">
        <v>529</v>
      </c>
      <c r="E1002" s="81" t="s">
        <v>1798</v>
      </c>
      <c r="F1002" s="81">
        <v>1084</v>
      </c>
      <c r="H1002" s="81" t="s">
        <v>908</v>
      </c>
      <c r="I1002" s="81" t="s">
        <v>909</v>
      </c>
      <c r="J1002" s="81">
        <v>60</v>
      </c>
      <c r="K1002" s="81" t="s">
        <v>1768</v>
      </c>
      <c r="L1002" s="81" t="s">
        <v>1842</v>
      </c>
      <c r="M1002" s="81">
        <v>1416</v>
      </c>
      <c r="O1002" s="81" t="s">
        <v>889</v>
      </c>
      <c r="P1002" s="81" t="s">
        <v>890</v>
      </c>
      <c r="Q1002" s="81">
        <v>2</v>
      </c>
      <c r="R1002" s="81" t="s">
        <v>436</v>
      </c>
      <c r="S1002" s="81" t="s">
        <v>551</v>
      </c>
      <c r="T1002" s="81">
        <v>1518</v>
      </c>
      <c r="V1002" s="81" t="s">
        <v>745</v>
      </c>
      <c r="W1002" s="81" t="s">
        <v>746</v>
      </c>
      <c r="X1002" s="81">
        <v>12</v>
      </c>
      <c r="Y1002" s="81" t="s">
        <v>436</v>
      </c>
      <c r="Z1002" s="81" t="s">
        <v>1803</v>
      </c>
      <c r="AA1002" s="81">
        <v>1103</v>
      </c>
      <c r="AC1002" s="81" t="s">
        <v>873</v>
      </c>
      <c r="AD1002" s="81" t="s">
        <v>874</v>
      </c>
      <c r="AE1002" s="81">
        <v>3</v>
      </c>
      <c r="AF1002" s="81" t="s">
        <v>436</v>
      </c>
      <c r="AG1002" s="81" t="s">
        <v>1699</v>
      </c>
      <c r="AH1002" s="81">
        <v>1453</v>
      </c>
      <c r="AJ1002" s="81" t="s">
        <v>743</v>
      </c>
      <c r="AK1002" s="81" t="s">
        <v>744</v>
      </c>
      <c r="AL1002" s="81">
        <v>24</v>
      </c>
      <c r="AM1002" s="81" t="s">
        <v>436</v>
      </c>
      <c r="AN1002" s="81" t="s">
        <v>1113</v>
      </c>
      <c r="AO1002" s="81">
        <v>1118</v>
      </c>
      <c r="AQ1002" s="81" t="s">
        <v>727</v>
      </c>
      <c r="AR1002" s="81" t="s">
        <v>728</v>
      </c>
      <c r="AS1002" s="81">
        <v>4</v>
      </c>
      <c r="AT1002" s="81" t="s">
        <v>437</v>
      </c>
      <c r="AU1002" s="81" t="s">
        <v>1186</v>
      </c>
      <c r="AV1002" s="81">
        <v>1043</v>
      </c>
      <c r="AX1002" s="81" t="s">
        <v>994</v>
      </c>
      <c r="AY1002" s="81" t="s">
        <v>995</v>
      </c>
      <c r="AZ1002" s="81">
        <v>12</v>
      </c>
      <c r="BA1002" s="81" t="s">
        <v>436</v>
      </c>
      <c r="BB1002" s="81" t="s">
        <v>2318</v>
      </c>
      <c r="BC1002" s="81">
        <v>1117</v>
      </c>
      <c r="BE1002" s="81" t="s">
        <v>2320</v>
      </c>
      <c r="BF1002" s="81" t="s">
        <v>1059</v>
      </c>
      <c r="BG1002" s="81">
        <v>12</v>
      </c>
      <c r="BH1002" s="81" t="s">
        <v>436</v>
      </c>
      <c r="BI1002" s="81" t="s">
        <v>1892</v>
      </c>
      <c r="BJ1002" s="81">
        <v>1402</v>
      </c>
      <c r="BL1002" s="81" t="s">
        <v>864</v>
      </c>
      <c r="BM1002" s="81" t="s">
        <v>865</v>
      </c>
      <c r="BN1002" s="81">
        <v>12</v>
      </c>
      <c r="BO1002" s="81" t="s">
        <v>436</v>
      </c>
      <c r="BP1002" s="81" t="s">
        <v>1111</v>
      </c>
      <c r="BQ1002" s="81">
        <v>1211</v>
      </c>
      <c r="BS1002" s="81" t="s">
        <v>768</v>
      </c>
      <c r="BT1002" s="81" t="s">
        <v>769</v>
      </c>
      <c r="BU1002" s="81">
        <v>4</v>
      </c>
      <c r="BV1002" s="81" t="s">
        <v>529</v>
      </c>
      <c r="BW1002" s="81" t="s">
        <v>2176</v>
      </c>
      <c r="BX1002" s="81">
        <v>1555</v>
      </c>
      <c r="BZ1002" s="81" t="s">
        <v>729</v>
      </c>
      <c r="CA1002" s="81" t="s">
        <v>730</v>
      </c>
      <c r="CB1002" s="81">
        <v>4</v>
      </c>
      <c r="CC1002" s="81" t="s">
        <v>437</v>
      </c>
      <c r="CD1002" s="81" t="s">
        <v>1190</v>
      </c>
      <c r="CE1002" s="81">
        <v>1082</v>
      </c>
      <c r="CG1002" s="81" t="s">
        <v>946</v>
      </c>
      <c r="CH1002" s="81" t="s">
        <v>947</v>
      </c>
      <c r="CI1002" s="81">
        <v>12</v>
      </c>
      <c r="CJ1002" s="81" t="s">
        <v>437</v>
      </c>
      <c r="CK1002" s="81" t="s">
        <v>1171</v>
      </c>
      <c r="CL1002" s="81">
        <v>1351</v>
      </c>
      <c r="CN1002" s="81" t="s">
        <v>2260</v>
      </c>
      <c r="CO1002" s="81" t="s">
        <v>2304</v>
      </c>
      <c r="CP1002" s="81">
        <v>2</v>
      </c>
      <c r="CQ1002" s="81" t="s">
        <v>529</v>
      </c>
      <c r="CR1002" s="81" t="s">
        <v>1757</v>
      </c>
      <c r="CS1002" s="81">
        <v>1014</v>
      </c>
      <c r="CU1002" s="136" t="s">
        <v>880</v>
      </c>
      <c r="CV1002" s="136" t="s">
        <v>881</v>
      </c>
      <c r="CW1002" s="137">
        <v>2</v>
      </c>
      <c r="CX1002" s="136" t="s">
        <v>436</v>
      </c>
      <c r="CY1002" s="136" t="s">
        <v>1144</v>
      </c>
      <c r="CZ1002" s="138">
        <v>1442</v>
      </c>
      <c r="DB1002" s="136" t="s">
        <v>820</v>
      </c>
      <c r="DC1002" s="136" t="s">
        <v>821</v>
      </c>
      <c r="DD1002" s="137">
        <v>2</v>
      </c>
      <c r="DE1002" s="136" t="s">
        <v>436</v>
      </c>
      <c r="DF1002" s="136" t="s">
        <v>2156</v>
      </c>
      <c r="DG1002" s="144">
        <v>1377</v>
      </c>
      <c r="DI1002" s="136" t="s">
        <v>2377</v>
      </c>
      <c r="DJ1002" s="136" t="s">
        <v>2376</v>
      </c>
      <c r="DK1002" s="137">
        <v>4</v>
      </c>
      <c r="DL1002" s="136" t="s">
        <v>437</v>
      </c>
      <c r="DM1002" s="136" t="s">
        <v>1823</v>
      </c>
      <c r="DN1002" s="144">
        <v>1259</v>
      </c>
    </row>
    <row r="1003" spans="1:118" x14ac:dyDescent="0.25">
      <c r="A1003" s="81" t="s">
        <v>847</v>
      </c>
      <c r="B1003" s="81" t="s">
        <v>848</v>
      </c>
      <c r="C1003" s="81">
        <v>6</v>
      </c>
      <c r="D1003" s="81" t="s">
        <v>529</v>
      </c>
      <c r="E1003" s="81" t="s">
        <v>1798</v>
      </c>
      <c r="F1003" s="81">
        <v>1084</v>
      </c>
      <c r="H1003" s="81" t="s">
        <v>960</v>
      </c>
      <c r="I1003" s="81" t="s">
        <v>961</v>
      </c>
      <c r="J1003" s="81">
        <v>60</v>
      </c>
      <c r="K1003" s="81" t="s">
        <v>1768</v>
      </c>
      <c r="L1003" s="81" t="s">
        <v>1842</v>
      </c>
      <c r="M1003" s="81">
        <v>1416</v>
      </c>
      <c r="O1003" s="81" t="s">
        <v>899</v>
      </c>
      <c r="P1003" s="81" t="s">
        <v>900</v>
      </c>
      <c r="Q1003" s="81">
        <v>2</v>
      </c>
      <c r="R1003" s="81" t="s">
        <v>436</v>
      </c>
      <c r="S1003" s="81" t="s">
        <v>551</v>
      </c>
      <c r="T1003" s="81">
        <v>1518</v>
      </c>
      <c r="V1003" s="81" t="s">
        <v>816</v>
      </c>
      <c r="W1003" s="81" t="s">
        <v>817</v>
      </c>
      <c r="X1003" s="81">
        <v>4</v>
      </c>
      <c r="Y1003" s="81" t="s">
        <v>436</v>
      </c>
      <c r="Z1003" s="81" t="s">
        <v>1803</v>
      </c>
      <c r="AA1003" s="81">
        <v>1103</v>
      </c>
      <c r="AC1003" s="81" t="s">
        <v>864</v>
      </c>
      <c r="AD1003" s="81" t="s">
        <v>865</v>
      </c>
      <c r="AE1003" s="81">
        <v>4</v>
      </c>
      <c r="AF1003" s="81" t="s">
        <v>436</v>
      </c>
      <c r="AG1003" s="81" t="s">
        <v>551</v>
      </c>
      <c r="AH1003" s="81">
        <v>1518</v>
      </c>
      <c r="AJ1003" s="81" t="s">
        <v>891</v>
      </c>
      <c r="AK1003" s="81" t="s">
        <v>892</v>
      </c>
      <c r="AL1003" s="81">
        <v>12</v>
      </c>
      <c r="AM1003" s="81" t="s">
        <v>436</v>
      </c>
      <c r="AN1003" s="81" t="s">
        <v>1113</v>
      </c>
      <c r="AO1003" s="81">
        <v>1118</v>
      </c>
      <c r="AQ1003" s="81" t="s">
        <v>745</v>
      </c>
      <c r="AR1003" s="81" t="s">
        <v>746</v>
      </c>
      <c r="AS1003" s="81">
        <v>24</v>
      </c>
      <c r="AT1003" s="81" t="s">
        <v>437</v>
      </c>
      <c r="AU1003" s="81" t="s">
        <v>1186</v>
      </c>
      <c r="AV1003" s="81">
        <v>1043</v>
      </c>
      <c r="AX1003" s="81" t="s">
        <v>994</v>
      </c>
      <c r="AY1003" s="81" t="s">
        <v>995</v>
      </c>
      <c r="AZ1003" s="81">
        <v>12</v>
      </c>
      <c r="BA1003" s="81" t="s">
        <v>529</v>
      </c>
      <c r="BB1003" s="81" t="s">
        <v>1770</v>
      </c>
      <c r="BC1003" s="81">
        <v>1037</v>
      </c>
      <c r="BE1003" s="81" t="s">
        <v>774</v>
      </c>
      <c r="BF1003" s="81" t="s">
        <v>775</v>
      </c>
      <c r="BG1003" s="81">
        <v>2</v>
      </c>
      <c r="BH1003" s="81" t="s">
        <v>436</v>
      </c>
      <c r="BI1003" s="81" t="s">
        <v>1710</v>
      </c>
      <c r="BJ1003" s="81">
        <v>1186</v>
      </c>
      <c r="BL1003" s="81" t="s">
        <v>864</v>
      </c>
      <c r="BM1003" s="81" t="s">
        <v>865</v>
      </c>
      <c r="BN1003" s="81">
        <v>12</v>
      </c>
      <c r="BO1003" s="81" t="s">
        <v>436</v>
      </c>
      <c r="BP1003" s="81" t="s">
        <v>2318</v>
      </c>
      <c r="BQ1003" s="81">
        <v>1117</v>
      </c>
      <c r="BS1003" s="81" t="s">
        <v>906</v>
      </c>
      <c r="BT1003" s="81" t="s">
        <v>907</v>
      </c>
      <c r="BU1003" s="81">
        <v>4</v>
      </c>
      <c r="BV1003" s="81" t="s">
        <v>436</v>
      </c>
      <c r="BW1003" s="81" t="s">
        <v>1137</v>
      </c>
      <c r="BX1003" s="81">
        <v>1160</v>
      </c>
      <c r="BZ1003" s="81" t="s">
        <v>852</v>
      </c>
      <c r="CA1003" s="81" t="s">
        <v>853</v>
      </c>
      <c r="CB1003" s="81">
        <v>24</v>
      </c>
      <c r="CC1003" s="81" t="s">
        <v>437</v>
      </c>
      <c r="CD1003" s="81" t="s">
        <v>1190</v>
      </c>
      <c r="CE1003" s="81">
        <v>1082</v>
      </c>
      <c r="CG1003" s="81" t="s">
        <v>745</v>
      </c>
      <c r="CH1003" s="81" t="s">
        <v>746</v>
      </c>
      <c r="CI1003" s="81">
        <v>12</v>
      </c>
      <c r="CJ1003" s="81" t="s">
        <v>437</v>
      </c>
      <c r="CK1003" s="81" t="s">
        <v>1171</v>
      </c>
      <c r="CL1003" s="81">
        <v>1351</v>
      </c>
      <c r="CN1003" s="81" t="s">
        <v>942</v>
      </c>
      <c r="CO1003" s="81" t="s">
        <v>943</v>
      </c>
      <c r="CP1003" s="81">
        <v>12</v>
      </c>
      <c r="CQ1003" s="81" t="s">
        <v>529</v>
      </c>
      <c r="CR1003" s="81" t="s">
        <v>2315</v>
      </c>
      <c r="CS1003" s="81">
        <v>1450</v>
      </c>
      <c r="CU1003" s="136" t="s">
        <v>1778</v>
      </c>
      <c r="CV1003" s="136" t="s">
        <v>758</v>
      </c>
      <c r="CW1003" s="137">
        <v>24</v>
      </c>
      <c r="CX1003" s="136" t="s">
        <v>529</v>
      </c>
      <c r="CY1003" s="136" t="s">
        <v>1100</v>
      </c>
      <c r="CZ1003" s="138">
        <v>1027</v>
      </c>
      <c r="DB1003" s="136" t="s">
        <v>820</v>
      </c>
      <c r="DC1003" s="136" t="s">
        <v>821</v>
      </c>
      <c r="DD1003" s="137">
        <v>4</v>
      </c>
      <c r="DE1003" s="136" t="s">
        <v>436</v>
      </c>
      <c r="DF1003" s="136" t="s">
        <v>2061</v>
      </c>
      <c r="DG1003" s="144">
        <v>1197</v>
      </c>
      <c r="DI1003" s="136" t="s">
        <v>2377</v>
      </c>
      <c r="DJ1003" s="136" t="s">
        <v>2376</v>
      </c>
      <c r="DK1003" s="137">
        <v>20</v>
      </c>
      <c r="DL1003" s="136" t="s">
        <v>2152</v>
      </c>
      <c r="DM1003" s="136" t="s">
        <v>2364</v>
      </c>
      <c r="DN1003" s="144">
        <v>1593</v>
      </c>
    </row>
    <row r="1004" spans="1:118" x14ac:dyDescent="0.25">
      <c r="A1004" s="81" t="s">
        <v>878</v>
      </c>
      <c r="B1004" s="81" t="s">
        <v>879</v>
      </c>
      <c r="C1004" s="81">
        <v>6</v>
      </c>
      <c r="D1004" s="81" t="s">
        <v>529</v>
      </c>
      <c r="E1004" s="81" t="s">
        <v>1798</v>
      </c>
      <c r="F1004" s="81">
        <v>1084</v>
      </c>
      <c r="H1004" s="81" t="s">
        <v>864</v>
      </c>
      <c r="I1004" s="81" t="s">
        <v>865</v>
      </c>
      <c r="J1004" s="81">
        <v>12</v>
      </c>
      <c r="K1004" s="81" t="s">
        <v>1768</v>
      </c>
      <c r="L1004" s="81" t="s">
        <v>1842</v>
      </c>
      <c r="M1004" s="81">
        <v>1416</v>
      </c>
      <c r="O1004" s="81" t="s">
        <v>745</v>
      </c>
      <c r="P1004" s="81" t="s">
        <v>746</v>
      </c>
      <c r="Q1004" s="81">
        <v>24</v>
      </c>
      <c r="R1004" s="81" t="s">
        <v>436</v>
      </c>
      <c r="S1004" s="81" t="s">
        <v>551</v>
      </c>
      <c r="T1004" s="81">
        <v>1518</v>
      </c>
      <c r="V1004" s="81" t="s">
        <v>772</v>
      </c>
      <c r="W1004" s="81" t="s">
        <v>773</v>
      </c>
      <c r="X1004" s="81">
        <v>4</v>
      </c>
      <c r="Y1004" s="81" t="s">
        <v>436</v>
      </c>
      <c r="Z1004" s="81" t="s">
        <v>1803</v>
      </c>
      <c r="AA1004" s="81">
        <v>1103</v>
      </c>
      <c r="AC1004" s="81" t="s">
        <v>770</v>
      </c>
      <c r="AD1004" s="81" t="s">
        <v>771</v>
      </c>
      <c r="AE1004" s="81">
        <v>8</v>
      </c>
      <c r="AF1004" s="81" t="s">
        <v>436</v>
      </c>
      <c r="AG1004" s="81" t="s">
        <v>1687</v>
      </c>
      <c r="AH1004" s="81">
        <v>1460</v>
      </c>
      <c r="AJ1004" s="81" t="s">
        <v>904</v>
      </c>
      <c r="AK1004" s="81" t="s">
        <v>905</v>
      </c>
      <c r="AL1004" s="81">
        <v>6</v>
      </c>
      <c r="AM1004" s="81" t="s">
        <v>436</v>
      </c>
      <c r="AN1004" s="81" t="s">
        <v>1113</v>
      </c>
      <c r="AO1004" s="81">
        <v>1118</v>
      </c>
      <c r="AQ1004" s="81" t="s">
        <v>2323</v>
      </c>
      <c r="AR1004" s="81" t="s">
        <v>851</v>
      </c>
      <c r="AS1004" s="81">
        <v>2</v>
      </c>
      <c r="AT1004" s="81" t="s">
        <v>437</v>
      </c>
      <c r="AU1004" s="81" t="s">
        <v>1186</v>
      </c>
      <c r="AV1004" s="81">
        <v>1043</v>
      </c>
      <c r="AX1004" s="81" t="s">
        <v>994</v>
      </c>
      <c r="AY1004" s="81" t="s">
        <v>995</v>
      </c>
      <c r="AZ1004" s="81">
        <v>12</v>
      </c>
      <c r="BA1004" s="81" t="s">
        <v>436</v>
      </c>
      <c r="BB1004" s="81" t="s">
        <v>2072</v>
      </c>
      <c r="BC1004" s="81">
        <v>1562</v>
      </c>
      <c r="BE1004" s="81" t="s">
        <v>1006</v>
      </c>
      <c r="BF1004" s="81" t="s">
        <v>1007</v>
      </c>
      <c r="BG1004" s="81">
        <v>2</v>
      </c>
      <c r="BH1004" s="81" t="s">
        <v>436</v>
      </c>
      <c r="BI1004" s="81" t="s">
        <v>1710</v>
      </c>
      <c r="BJ1004" s="81">
        <v>1186</v>
      </c>
      <c r="BL1004" s="81" t="s">
        <v>906</v>
      </c>
      <c r="BM1004" s="81" t="s">
        <v>907</v>
      </c>
      <c r="BN1004" s="81">
        <v>6</v>
      </c>
      <c r="BO1004" s="81" t="s">
        <v>436</v>
      </c>
      <c r="BP1004" s="81" t="s">
        <v>2318</v>
      </c>
      <c r="BQ1004" s="81">
        <v>1117</v>
      </c>
      <c r="BS1004" s="81" t="s">
        <v>873</v>
      </c>
      <c r="BT1004" s="81" t="s">
        <v>874</v>
      </c>
      <c r="BU1004" s="81">
        <v>6</v>
      </c>
      <c r="BV1004" s="81" t="s">
        <v>436</v>
      </c>
      <c r="BW1004" s="81" t="s">
        <v>1148</v>
      </c>
      <c r="BX1004" s="81">
        <v>1091</v>
      </c>
      <c r="BZ1004" s="81" t="s">
        <v>745</v>
      </c>
      <c r="CA1004" s="81" t="s">
        <v>746</v>
      </c>
      <c r="CB1004" s="81">
        <v>24</v>
      </c>
      <c r="CC1004" s="81" t="s">
        <v>437</v>
      </c>
      <c r="CD1004" s="81" t="s">
        <v>1190</v>
      </c>
      <c r="CE1004" s="81">
        <v>1082</v>
      </c>
      <c r="CG1004" s="81" t="s">
        <v>2319</v>
      </c>
      <c r="CH1004" s="81" t="s">
        <v>844</v>
      </c>
      <c r="CI1004" s="81">
        <v>2</v>
      </c>
      <c r="CJ1004" s="81" t="s">
        <v>437</v>
      </c>
      <c r="CK1004" s="81" t="s">
        <v>1171</v>
      </c>
      <c r="CL1004" s="81">
        <v>1351</v>
      </c>
      <c r="CN1004" s="81" t="s">
        <v>2319</v>
      </c>
      <c r="CO1004" s="81" t="s">
        <v>844</v>
      </c>
      <c r="CP1004" s="81">
        <v>2</v>
      </c>
      <c r="CQ1004" s="81" t="s">
        <v>436</v>
      </c>
      <c r="CR1004" s="81" t="s">
        <v>2221</v>
      </c>
      <c r="CS1004" s="81">
        <v>1392</v>
      </c>
      <c r="CU1004" s="136" t="s">
        <v>2319</v>
      </c>
      <c r="CV1004" s="136" t="s">
        <v>844</v>
      </c>
      <c r="CW1004" s="137">
        <v>2</v>
      </c>
      <c r="CX1004" s="136" t="s">
        <v>436</v>
      </c>
      <c r="CY1004" s="136" t="s">
        <v>1144</v>
      </c>
      <c r="CZ1004" s="138">
        <v>1442</v>
      </c>
      <c r="DB1004" s="136" t="s">
        <v>820</v>
      </c>
      <c r="DC1004" s="136" t="s">
        <v>821</v>
      </c>
      <c r="DD1004" s="137">
        <v>4</v>
      </c>
      <c r="DE1004" s="136" t="s">
        <v>529</v>
      </c>
      <c r="DF1004" s="136" t="s">
        <v>1131</v>
      </c>
      <c r="DG1004" s="144">
        <v>1509</v>
      </c>
      <c r="DI1004" s="136" t="s">
        <v>2377</v>
      </c>
      <c r="DJ1004" s="136" t="s">
        <v>2376</v>
      </c>
      <c r="DK1004" s="137">
        <v>2</v>
      </c>
      <c r="DL1004" s="136" t="s">
        <v>529</v>
      </c>
      <c r="DM1004" s="136" t="s">
        <v>1807</v>
      </c>
      <c r="DN1004" s="144">
        <v>1510</v>
      </c>
    </row>
    <row r="1005" spans="1:118" x14ac:dyDescent="0.25">
      <c r="A1005" s="81" t="s">
        <v>765</v>
      </c>
      <c r="B1005" s="81" t="s">
        <v>766</v>
      </c>
      <c r="C1005" s="81">
        <v>6</v>
      </c>
      <c r="D1005" s="81" t="s">
        <v>529</v>
      </c>
      <c r="E1005" s="81" t="s">
        <v>1798</v>
      </c>
      <c r="F1005" s="81">
        <v>1084</v>
      </c>
      <c r="H1005" s="81" t="s">
        <v>845</v>
      </c>
      <c r="I1005" s="81" t="s">
        <v>846</v>
      </c>
      <c r="J1005" s="81">
        <v>12</v>
      </c>
      <c r="K1005" s="81" t="s">
        <v>1768</v>
      </c>
      <c r="L1005" s="81" t="s">
        <v>1842</v>
      </c>
      <c r="M1005" s="81">
        <v>1416</v>
      </c>
      <c r="O1005" s="81" t="s">
        <v>883</v>
      </c>
      <c r="P1005" s="81" t="s">
        <v>884</v>
      </c>
      <c r="Q1005" s="81">
        <v>2</v>
      </c>
      <c r="R1005" s="81" t="s">
        <v>436</v>
      </c>
      <c r="S1005" s="81" t="s">
        <v>551</v>
      </c>
      <c r="T1005" s="81">
        <v>1518</v>
      </c>
      <c r="V1005" s="81" t="s">
        <v>954</v>
      </c>
      <c r="W1005" s="81" t="s">
        <v>955</v>
      </c>
      <c r="X1005" s="81">
        <v>6</v>
      </c>
      <c r="Y1005" s="81" t="s">
        <v>436</v>
      </c>
      <c r="Z1005" s="81" t="s">
        <v>1803</v>
      </c>
      <c r="AA1005" s="81">
        <v>1103</v>
      </c>
      <c r="AC1005" s="81" t="s">
        <v>836</v>
      </c>
      <c r="AD1005" s="81" t="s">
        <v>837</v>
      </c>
      <c r="AE1005" s="81">
        <v>6</v>
      </c>
      <c r="AF1005" s="81" t="s">
        <v>529</v>
      </c>
      <c r="AG1005" s="81" t="s">
        <v>1185</v>
      </c>
      <c r="AH1005" s="81">
        <v>1101</v>
      </c>
      <c r="AJ1005" s="81" t="s">
        <v>838</v>
      </c>
      <c r="AK1005" s="81" t="s">
        <v>839</v>
      </c>
      <c r="AL1005" s="81">
        <v>6</v>
      </c>
      <c r="AM1005" s="81" t="s">
        <v>436</v>
      </c>
      <c r="AN1005" s="81" t="s">
        <v>1113</v>
      </c>
      <c r="AO1005" s="81">
        <v>1118</v>
      </c>
      <c r="AQ1005" s="81" t="s">
        <v>810</v>
      </c>
      <c r="AR1005" s="81" t="s">
        <v>811</v>
      </c>
      <c r="AS1005" s="81">
        <v>6</v>
      </c>
      <c r="AT1005" s="81" t="s">
        <v>437</v>
      </c>
      <c r="AU1005" s="81" t="s">
        <v>1813</v>
      </c>
      <c r="AV1005" s="81">
        <v>1064</v>
      </c>
      <c r="AX1005" s="81" t="s">
        <v>994</v>
      </c>
      <c r="AY1005" s="81" t="s">
        <v>995</v>
      </c>
      <c r="AZ1005" s="81">
        <v>12</v>
      </c>
      <c r="BA1005" s="81" t="s">
        <v>529</v>
      </c>
      <c r="BB1005" s="81" t="s">
        <v>1920</v>
      </c>
      <c r="BC1005" s="81">
        <v>1018</v>
      </c>
      <c r="BE1005" s="81" t="s">
        <v>960</v>
      </c>
      <c r="BF1005" s="81" t="s">
        <v>961</v>
      </c>
      <c r="BG1005" s="81">
        <v>12</v>
      </c>
      <c r="BH1005" s="81" t="s">
        <v>436</v>
      </c>
      <c r="BI1005" s="81" t="s">
        <v>1710</v>
      </c>
      <c r="BJ1005" s="81">
        <v>1186</v>
      </c>
      <c r="BL1005" s="81" t="s">
        <v>765</v>
      </c>
      <c r="BM1005" s="81" t="s">
        <v>766</v>
      </c>
      <c r="BN1005" s="81">
        <v>6</v>
      </c>
      <c r="BO1005" s="81" t="s">
        <v>529</v>
      </c>
      <c r="BP1005" s="81" t="s">
        <v>1158</v>
      </c>
      <c r="BQ1005" s="81">
        <v>1378</v>
      </c>
      <c r="BS1005" s="81" t="s">
        <v>906</v>
      </c>
      <c r="BT1005" s="81" t="s">
        <v>907</v>
      </c>
      <c r="BU1005" s="81">
        <v>4</v>
      </c>
      <c r="BV1005" s="81" t="s">
        <v>529</v>
      </c>
      <c r="BW1005" s="81" t="s">
        <v>2176</v>
      </c>
      <c r="BX1005" s="81">
        <v>1555</v>
      </c>
      <c r="BZ1005" s="81" t="s">
        <v>729</v>
      </c>
      <c r="CA1005" s="81" t="s">
        <v>730</v>
      </c>
      <c r="CB1005" s="81">
        <v>4</v>
      </c>
      <c r="CC1005" s="81" t="s">
        <v>436</v>
      </c>
      <c r="CD1005" s="81" t="s">
        <v>2120</v>
      </c>
      <c r="CE1005" s="81">
        <v>1566</v>
      </c>
      <c r="CG1005" s="81" t="s">
        <v>889</v>
      </c>
      <c r="CH1005" s="81" t="s">
        <v>890</v>
      </c>
      <c r="CI1005" s="81">
        <v>2</v>
      </c>
      <c r="CJ1005" s="81" t="s">
        <v>437</v>
      </c>
      <c r="CK1005" s="81" t="s">
        <v>1171</v>
      </c>
      <c r="CL1005" s="81">
        <v>1351</v>
      </c>
      <c r="CN1005" s="81" t="s">
        <v>858</v>
      </c>
      <c r="CO1005" s="81" t="s">
        <v>859</v>
      </c>
      <c r="CP1005" s="81">
        <v>2</v>
      </c>
      <c r="CQ1005" s="81" t="s">
        <v>436</v>
      </c>
      <c r="CR1005" s="81" t="s">
        <v>2221</v>
      </c>
      <c r="CS1005" s="81">
        <v>1392</v>
      </c>
      <c r="CU1005" s="136" t="s">
        <v>930</v>
      </c>
      <c r="CV1005" s="136" t="s">
        <v>931</v>
      </c>
      <c r="CW1005" s="137">
        <v>15</v>
      </c>
      <c r="CX1005" s="136" t="s">
        <v>529</v>
      </c>
      <c r="CY1005" s="136" t="s">
        <v>1192</v>
      </c>
      <c r="CZ1005" s="138">
        <v>1100</v>
      </c>
      <c r="DB1005" s="136" t="s">
        <v>820</v>
      </c>
      <c r="DC1005" s="136" t="s">
        <v>821</v>
      </c>
      <c r="DD1005" s="137">
        <v>4</v>
      </c>
      <c r="DE1005" s="136" t="s">
        <v>436</v>
      </c>
      <c r="DF1005" s="136" t="s">
        <v>1105</v>
      </c>
      <c r="DG1005" s="144">
        <v>1186</v>
      </c>
      <c r="DI1005" s="136" t="s">
        <v>2377</v>
      </c>
      <c r="DJ1005" s="136" t="s">
        <v>2376</v>
      </c>
      <c r="DK1005" s="137">
        <v>6</v>
      </c>
      <c r="DL1005" s="136" t="s">
        <v>529</v>
      </c>
      <c r="DM1005" s="136" t="s">
        <v>1100</v>
      </c>
      <c r="DN1005" s="144">
        <v>1027</v>
      </c>
    </row>
    <row r="1006" spans="1:118" x14ac:dyDescent="0.25">
      <c r="A1006" s="81" t="s">
        <v>729</v>
      </c>
      <c r="B1006" s="81" t="s">
        <v>730</v>
      </c>
      <c r="C1006" s="81">
        <v>6</v>
      </c>
      <c r="D1006" s="81" t="s">
        <v>529</v>
      </c>
      <c r="E1006" s="81" t="s">
        <v>1798</v>
      </c>
      <c r="F1006" s="81">
        <v>1084</v>
      </c>
      <c r="H1006" s="81" t="s">
        <v>862</v>
      </c>
      <c r="I1006" s="81" t="s">
        <v>863</v>
      </c>
      <c r="J1006" s="81">
        <v>24</v>
      </c>
      <c r="K1006" s="81" t="s">
        <v>1768</v>
      </c>
      <c r="L1006" s="81" t="s">
        <v>1842</v>
      </c>
      <c r="M1006" s="81">
        <v>1416</v>
      </c>
      <c r="O1006" s="81" t="s">
        <v>765</v>
      </c>
      <c r="P1006" s="81" t="s">
        <v>766</v>
      </c>
      <c r="Q1006" s="81">
        <v>6</v>
      </c>
      <c r="R1006" s="81" t="s">
        <v>436</v>
      </c>
      <c r="S1006" s="81" t="s">
        <v>551</v>
      </c>
      <c r="T1006" s="81">
        <v>1518</v>
      </c>
      <c r="V1006" s="81" t="s">
        <v>733</v>
      </c>
      <c r="W1006" s="81" t="s">
        <v>734</v>
      </c>
      <c r="X1006" s="81">
        <v>3</v>
      </c>
      <c r="Y1006" s="81" t="s">
        <v>436</v>
      </c>
      <c r="Z1006" s="81" t="s">
        <v>1803</v>
      </c>
      <c r="AA1006" s="81">
        <v>1103</v>
      </c>
      <c r="AC1006" s="81" t="s">
        <v>950</v>
      </c>
      <c r="AD1006" s="81" t="s">
        <v>951</v>
      </c>
      <c r="AE1006" s="81">
        <v>4</v>
      </c>
      <c r="AF1006" s="81" t="s">
        <v>529</v>
      </c>
      <c r="AG1006" s="81" t="s">
        <v>1185</v>
      </c>
      <c r="AH1006" s="81">
        <v>1101</v>
      </c>
      <c r="AJ1006" s="81" t="s">
        <v>938</v>
      </c>
      <c r="AK1006" s="81" t="s">
        <v>939</v>
      </c>
      <c r="AL1006" s="81">
        <v>6</v>
      </c>
      <c r="AM1006" s="81" t="s">
        <v>436</v>
      </c>
      <c r="AN1006" s="81" t="s">
        <v>1113</v>
      </c>
      <c r="AO1006" s="81">
        <v>1118</v>
      </c>
      <c r="AQ1006" s="81" t="s">
        <v>860</v>
      </c>
      <c r="AR1006" s="81" t="s">
        <v>861</v>
      </c>
      <c r="AS1006" s="81">
        <v>4</v>
      </c>
      <c r="AT1006" s="81" t="s">
        <v>437</v>
      </c>
      <c r="AU1006" s="81" t="s">
        <v>1813</v>
      </c>
      <c r="AV1006" s="81">
        <v>1064</v>
      </c>
      <c r="AX1006" s="81" t="s">
        <v>994</v>
      </c>
      <c r="AY1006" s="81" t="s">
        <v>995</v>
      </c>
      <c r="AZ1006" s="81">
        <v>12</v>
      </c>
      <c r="BA1006" s="81" t="s">
        <v>436</v>
      </c>
      <c r="BB1006" s="81" t="s">
        <v>1200</v>
      </c>
      <c r="BC1006" s="81">
        <v>1240</v>
      </c>
      <c r="BE1006" s="81" t="s">
        <v>852</v>
      </c>
      <c r="BF1006" s="81" t="s">
        <v>853</v>
      </c>
      <c r="BG1006" s="81">
        <v>12</v>
      </c>
      <c r="BH1006" s="81" t="s">
        <v>436</v>
      </c>
      <c r="BI1006" s="81" t="s">
        <v>1710</v>
      </c>
      <c r="BJ1006" s="81">
        <v>1186</v>
      </c>
      <c r="BL1006" s="81" t="s">
        <v>765</v>
      </c>
      <c r="BM1006" s="81" t="s">
        <v>766</v>
      </c>
      <c r="BN1006" s="81">
        <v>6</v>
      </c>
      <c r="BO1006" s="81" t="s">
        <v>529</v>
      </c>
      <c r="BP1006" s="81" t="s">
        <v>2176</v>
      </c>
      <c r="BQ1006" s="81">
        <v>1555</v>
      </c>
      <c r="BS1006" s="81" t="s">
        <v>860</v>
      </c>
      <c r="BT1006" s="81" t="s">
        <v>861</v>
      </c>
      <c r="BU1006" s="81">
        <v>6</v>
      </c>
      <c r="BV1006" s="81" t="s">
        <v>436</v>
      </c>
      <c r="BW1006" s="81" t="s">
        <v>1148</v>
      </c>
      <c r="BX1006" s="81">
        <v>1091</v>
      </c>
      <c r="BZ1006" s="81" t="s">
        <v>772</v>
      </c>
      <c r="CA1006" s="81" t="s">
        <v>773</v>
      </c>
      <c r="CB1006" s="81">
        <v>1</v>
      </c>
      <c r="CC1006" s="81" t="s">
        <v>529</v>
      </c>
      <c r="CD1006" s="81" t="s">
        <v>2205</v>
      </c>
      <c r="CE1006" s="81">
        <v>1221</v>
      </c>
      <c r="CG1006" s="81" t="s">
        <v>836</v>
      </c>
      <c r="CH1006" s="81" t="s">
        <v>837</v>
      </c>
      <c r="CI1006" s="81">
        <v>4</v>
      </c>
      <c r="CJ1006" s="81" t="s">
        <v>437</v>
      </c>
      <c r="CK1006" s="81" t="s">
        <v>1171</v>
      </c>
      <c r="CL1006" s="81">
        <v>1351</v>
      </c>
      <c r="CN1006" s="81" t="s">
        <v>942</v>
      </c>
      <c r="CO1006" s="81" t="s">
        <v>943</v>
      </c>
      <c r="CP1006" s="81">
        <v>12</v>
      </c>
      <c r="CQ1006" s="81" t="s">
        <v>436</v>
      </c>
      <c r="CR1006" s="81" t="s">
        <v>1715</v>
      </c>
      <c r="CS1006" s="81">
        <v>1137</v>
      </c>
      <c r="CU1006" s="136" t="s">
        <v>873</v>
      </c>
      <c r="CV1006" s="136" t="s">
        <v>874</v>
      </c>
      <c r="CW1006" s="137">
        <v>4</v>
      </c>
      <c r="CX1006" s="136" t="s">
        <v>436</v>
      </c>
      <c r="CY1006" s="136" t="s">
        <v>1156</v>
      </c>
      <c r="CZ1006" s="138">
        <v>1070</v>
      </c>
      <c r="DB1006" s="136" t="s">
        <v>820</v>
      </c>
      <c r="DC1006" s="136" t="s">
        <v>821</v>
      </c>
      <c r="DD1006" s="137">
        <v>4</v>
      </c>
      <c r="DE1006" s="136" t="s">
        <v>529</v>
      </c>
      <c r="DF1006" s="136" t="s">
        <v>1824</v>
      </c>
      <c r="DG1006" s="144">
        <v>1372</v>
      </c>
      <c r="DI1006" s="136" t="s">
        <v>2377</v>
      </c>
      <c r="DJ1006" s="136" t="s">
        <v>2376</v>
      </c>
      <c r="DK1006" s="137">
        <v>4</v>
      </c>
      <c r="DL1006" s="136" t="s">
        <v>436</v>
      </c>
      <c r="DM1006" s="136" t="s">
        <v>2202</v>
      </c>
      <c r="DN1006" s="144">
        <v>1586</v>
      </c>
    </row>
    <row r="1007" spans="1:118" x14ac:dyDescent="0.25">
      <c r="A1007" s="81" t="s">
        <v>1043</v>
      </c>
      <c r="B1007" s="81" t="s">
        <v>1936</v>
      </c>
      <c r="C1007" s="81">
        <v>12</v>
      </c>
      <c r="D1007" s="81" t="s">
        <v>529</v>
      </c>
      <c r="E1007" s="81" t="s">
        <v>1798</v>
      </c>
      <c r="F1007" s="81">
        <v>1084</v>
      </c>
      <c r="H1007" s="81" t="s">
        <v>906</v>
      </c>
      <c r="I1007" s="81" t="s">
        <v>907</v>
      </c>
      <c r="J1007" s="81">
        <v>24</v>
      </c>
      <c r="K1007" s="81" t="s">
        <v>1768</v>
      </c>
      <c r="L1007" s="81" t="s">
        <v>1842</v>
      </c>
      <c r="M1007" s="81">
        <v>1416</v>
      </c>
      <c r="O1007" s="81" t="s">
        <v>873</v>
      </c>
      <c r="P1007" s="81" t="s">
        <v>874</v>
      </c>
      <c r="Q1007" s="81">
        <v>4</v>
      </c>
      <c r="R1007" s="81" t="s">
        <v>436</v>
      </c>
      <c r="S1007" s="81" t="s">
        <v>551</v>
      </c>
      <c r="T1007" s="81">
        <v>1518</v>
      </c>
      <c r="V1007" s="81" t="s">
        <v>830</v>
      </c>
      <c r="W1007" s="81" t="s">
        <v>831</v>
      </c>
      <c r="X1007" s="81">
        <v>4</v>
      </c>
      <c r="Y1007" s="81" t="s">
        <v>436</v>
      </c>
      <c r="Z1007" s="81" t="s">
        <v>1803</v>
      </c>
      <c r="AA1007" s="81">
        <v>1103</v>
      </c>
      <c r="AC1007" s="81" t="s">
        <v>869</v>
      </c>
      <c r="AD1007" s="81" t="s">
        <v>870</v>
      </c>
      <c r="AE1007" s="81">
        <v>24</v>
      </c>
      <c r="AF1007" s="81" t="s">
        <v>529</v>
      </c>
      <c r="AG1007" s="81" t="s">
        <v>1182</v>
      </c>
      <c r="AH1007" s="81">
        <v>1109</v>
      </c>
      <c r="AJ1007" s="81" t="s">
        <v>934</v>
      </c>
      <c r="AK1007" s="81" t="s">
        <v>935</v>
      </c>
      <c r="AL1007" s="81">
        <v>6</v>
      </c>
      <c r="AM1007" s="81" t="s">
        <v>436</v>
      </c>
      <c r="AN1007" s="81" t="s">
        <v>1113</v>
      </c>
      <c r="AO1007" s="81">
        <v>1118</v>
      </c>
      <c r="AQ1007" s="81" t="s">
        <v>954</v>
      </c>
      <c r="AR1007" s="81" t="s">
        <v>955</v>
      </c>
      <c r="AS1007" s="81">
        <v>4</v>
      </c>
      <c r="AT1007" s="81" t="s">
        <v>437</v>
      </c>
      <c r="AU1007" s="81" t="s">
        <v>1813</v>
      </c>
      <c r="AV1007" s="81">
        <v>1064</v>
      </c>
      <c r="AX1007" s="81" t="s">
        <v>994</v>
      </c>
      <c r="AY1007" s="81" t="s">
        <v>995</v>
      </c>
      <c r="AZ1007" s="81">
        <v>12</v>
      </c>
      <c r="BA1007" s="81" t="s">
        <v>529</v>
      </c>
      <c r="BB1007" s="81" t="s">
        <v>1167</v>
      </c>
      <c r="BC1007" s="81">
        <v>1031</v>
      </c>
      <c r="BE1007" s="81" t="s">
        <v>895</v>
      </c>
      <c r="BF1007" s="81" t="s">
        <v>896</v>
      </c>
      <c r="BG1007" s="81">
        <v>12</v>
      </c>
      <c r="BH1007" s="81" t="s">
        <v>436</v>
      </c>
      <c r="BI1007" s="81" t="s">
        <v>1710</v>
      </c>
      <c r="BJ1007" s="81">
        <v>1186</v>
      </c>
      <c r="BL1007" s="81" t="s">
        <v>765</v>
      </c>
      <c r="BM1007" s="81" t="s">
        <v>766</v>
      </c>
      <c r="BN1007" s="81">
        <v>6</v>
      </c>
      <c r="BO1007" s="81" t="s">
        <v>436</v>
      </c>
      <c r="BP1007" s="81" t="s">
        <v>1114</v>
      </c>
      <c r="BQ1007" s="81">
        <v>1011</v>
      </c>
      <c r="BS1007" s="81" t="s">
        <v>765</v>
      </c>
      <c r="BT1007" s="81" t="s">
        <v>766</v>
      </c>
      <c r="BU1007" s="81">
        <v>4</v>
      </c>
      <c r="BV1007" s="81" t="s">
        <v>436</v>
      </c>
      <c r="BW1007" s="81" t="s">
        <v>1137</v>
      </c>
      <c r="BX1007" s="81">
        <v>1160</v>
      </c>
      <c r="BZ1007" s="81" t="s">
        <v>737</v>
      </c>
      <c r="CA1007" s="81" t="s">
        <v>738</v>
      </c>
      <c r="CB1007" s="81">
        <v>2</v>
      </c>
      <c r="CC1007" s="81" t="s">
        <v>529</v>
      </c>
      <c r="CD1007" s="81" t="s">
        <v>2205</v>
      </c>
      <c r="CE1007" s="81">
        <v>1221</v>
      </c>
      <c r="CG1007" s="81" t="s">
        <v>845</v>
      </c>
      <c r="CH1007" s="81" t="s">
        <v>846</v>
      </c>
      <c r="CI1007" s="81">
        <v>5</v>
      </c>
      <c r="CJ1007" s="81" t="s">
        <v>529</v>
      </c>
      <c r="CK1007" s="81" t="s">
        <v>1158</v>
      </c>
      <c r="CL1007" s="81">
        <v>1378</v>
      </c>
      <c r="CN1007" s="81" t="s">
        <v>727</v>
      </c>
      <c r="CO1007" s="81" t="s">
        <v>728</v>
      </c>
      <c r="CP1007" s="81">
        <v>4</v>
      </c>
      <c r="CQ1007" s="81" t="s">
        <v>436</v>
      </c>
      <c r="CR1007" s="81" t="s">
        <v>2072</v>
      </c>
      <c r="CS1007" s="81">
        <v>1562</v>
      </c>
      <c r="CU1007" s="136" t="s">
        <v>2386</v>
      </c>
      <c r="CV1007" s="136" t="s">
        <v>817</v>
      </c>
      <c r="CW1007" s="137">
        <v>6</v>
      </c>
      <c r="CX1007" s="136" t="s">
        <v>529</v>
      </c>
      <c r="CY1007" s="136" t="s">
        <v>1104</v>
      </c>
      <c r="CZ1007" s="138">
        <v>1037</v>
      </c>
      <c r="DB1007" s="136" t="s">
        <v>820</v>
      </c>
      <c r="DC1007" s="136" t="s">
        <v>821</v>
      </c>
      <c r="DD1007" s="137">
        <v>4</v>
      </c>
      <c r="DE1007" s="136" t="s">
        <v>436</v>
      </c>
      <c r="DF1007" s="136" t="s">
        <v>2409</v>
      </c>
      <c r="DG1007" s="144">
        <v>1013</v>
      </c>
      <c r="DI1007" s="136" t="s">
        <v>2377</v>
      </c>
      <c r="DJ1007" s="136" t="s">
        <v>2376</v>
      </c>
      <c r="DK1007" s="137">
        <v>1</v>
      </c>
      <c r="DL1007" s="136" t="s">
        <v>529</v>
      </c>
      <c r="DM1007" s="136" t="s">
        <v>1133</v>
      </c>
      <c r="DN1007" s="144">
        <v>1023</v>
      </c>
    </row>
    <row r="1008" spans="1:118" x14ac:dyDescent="0.25">
      <c r="A1008" s="81" t="s">
        <v>852</v>
      </c>
      <c r="B1008" s="81" t="s">
        <v>853</v>
      </c>
      <c r="C1008" s="81">
        <v>12</v>
      </c>
      <c r="D1008" s="81" t="s">
        <v>529</v>
      </c>
      <c r="E1008" s="81" t="s">
        <v>1798</v>
      </c>
      <c r="F1008" s="81">
        <v>1084</v>
      </c>
      <c r="H1008" s="81" t="s">
        <v>860</v>
      </c>
      <c r="I1008" s="81" t="s">
        <v>861</v>
      </c>
      <c r="J1008" s="81">
        <v>36</v>
      </c>
      <c r="K1008" s="81" t="s">
        <v>1768</v>
      </c>
      <c r="L1008" s="81" t="s">
        <v>1842</v>
      </c>
      <c r="M1008" s="81">
        <v>1416</v>
      </c>
      <c r="O1008" s="81" t="s">
        <v>812</v>
      </c>
      <c r="P1008" s="81" t="s">
        <v>813</v>
      </c>
      <c r="Q1008" s="81">
        <v>4</v>
      </c>
      <c r="R1008" s="81" t="s">
        <v>436</v>
      </c>
      <c r="S1008" s="81" t="s">
        <v>552</v>
      </c>
      <c r="T1008" s="81">
        <v>1116</v>
      </c>
      <c r="V1008" s="81" t="s">
        <v>729</v>
      </c>
      <c r="W1008" s="81" t="s">
        <v>730</v>
      </c>
      <c r="X1008" s="81">
        <v>4</v>
      </c>
      <c r="Y1008" s="81" t="s">
        <v>436</v>
      </c>
      <c r="Z1008" s="81" t="s">
        <v>1803</v>
      </c>
      <c r="AA1008" s="81">
        <v>1103</v>
      </c>
      <c r="AC1008" s="81" t="s">
        <v>772</v>
      </c>
      <c r="AD1008" s="81" t="s">
        <v>773</v>
      </c>
      <c r="AE1008" s="81">
        <v>2</v>
      </c>
      <c r="AF1008" s="81" t="s">
        <v>436</v>
      </c>
      <c r="AG1008" s="81" t="s">
        <v>1758</v>
      </c>
      <c r="AH1008" s="81">
        <v>1492</v>
      </c>
      <c r="AJ1008" s="81" t="s">
        <v>2269</v>
      </c>
      <c r="AK1008" s="81" t="s">
        <v>767</v>
      </c>
      <c r="AL1008" s="81">
        <v>2</v>
      </c>
      <c r="AM1008" s="81" t="s">
        <v>436</v>
      </c>
      <c r="AN1008" s="81" t="s">
        <v>1165</v>
      </c>
      <c r="AO1008" s="81">
        <v>1531</v>
      </c>
      <c r="AQ1008" s="81" t="s">
        <v>887</v>
      </c>
      <c r="AR1008" s="81" t="s">
        <v>888</v>
      </c>
      <c r="AS1008" s="81">
        <v>6</v>
      </c>
      <c r="AT1008" s="81" t="s">
        <v>437</v>
      </c>
      <c r="AU1008" s="81" t="s">
        <v>1813</v>
      </c>
      <c r="AV1008" s="81">
        <v>1064</v>
      </c>
      <c r="AX1008" s="81" t="s">
        <v>994</v>
      </c>
      <c r="AY1008" s="81" t="s">
        <v>995</v>
      </c>
      <c r="AZ1008" s="81">
        <v>12</v>
      </c>
      <c r="BA1008" s="81" t="s">
        <v>436</v>
      </c>
      <c r="BB1008" s="81" t="s">
        <v>1906</v>
      </c>
      <c r="BC1008" s="81">
        <v>1025</v>
      </c>
      <c r="BE1008" s="81" t="s">
        <v>780</v>
      </c>
      <c r="BF1008" s="81" t="s">
        <v>781</v>
      </c>
      <c r="BG1008" s="81">
        <v>12</v>
      </c>
      <c r="BH1008" s="81" t="s">
        <v>436</v>
      </c>
      <c r="BI1008" s="81" t="s">
        <v>1710</v>
      </c>
      <c r="BJ1008" s="81">
        <v>1186</v>
      </c>
      <c r="BL1008" s="81" t="s">
        <v>816</v>
      </c>
      <c r="BM1008" s="81" t="s">
        <v>817</v>
      </c>
      <c r="BN1008" s="81">
        <v>14</v>
      </c>
      <c r="BO1008" s="81" t="s">
        <v>436</v>
      </c>
      <c r="BP1008" s="81" t="s">
        <v>1164</v>
      </c>
      <c r="BQ1008" s="81">
        <v>1121</v>
      </c>
      <c r="BS1008" s="81" t="s">
        <v>2269</v>
      </c>
      <c r="BT1008" s="81" t="s">
        <v>767</v>
      </c>
      <c r="BU1008" s="81">
        <v>4</v>
      </c>
      <c r="BV1008" s="81" t="s">
        <v>437</v>
      </c>
      <c r="BW1008" s="81" t="s">
        <v>2195</v>
      </c>
      <c r="BX1008" s="81">
        <v>1149</v>
      </c>
      <c r="BZ1008" s="81" t="s">
        <v>729</v>
      </c>
      <c r="CA1008" s="81" t="s">
        <v>730</v>
      </c>
      <c r="CB1008" s="81">
        <v>2</v>
      </c>
      <c r="CC1008" s="81" t="s">
        <v>529</v>
      </c>
      <c r="CD1008" s="81" t="s">
        <v>2205</v>
      </c>
      <c r="CE1008" s="81">
        <v>1221</v>
      </c>
      <c r="CG1008" s="81" t="s">
        <v>772</v>
      </c>
      <c r="CH1008" s="81" t="s">
        <v>773</v>
      </c>
      <c r="CI1008" s="81">
        <v>10</v>
      </c>
      <c r="CJ1008" s="81" t="s">
        <v>529</v>
      </c>
      <c r="CK1008" s="81" t="s">
        <v>1158</v>
      </c>
      <c r="CL1008" s="81">
        <v>1378</v>
      </c>
      <c r="CN1008" s="81" t="s">
        <v>816</v>
      </c>
      <c r="CO1008" s="81" t="s">
        <v>817</v>
      </c>
      <c r="CP1008" s="81">
        <v>6</v>
      </c>
      <c r="CQ1008" s="81" t="s">
        <v>529</v>
      </c>
      <c r="CR1008" s="81" t="s">
        <v>1158</v>
      </c>
      <c r="CS1008" s="81">
        <v>1378</v>
      </c>
      <c r="CU1008" s="136" t="s">
        <v>2388</v>
      </c>
      <c r="CV1008" s="136" t="s">
        <v>865</v>
      </c>
      <c r="CW1008" s="137">
        <v>6</v>
      </c>
      <c r="CX1008" s="136" t="s">
        <v>437</v>
      </c>
      <c r="CY1008" s="136" t="s">
        <v>1184</v>
      </c>
      <c r="CZ1008" s="138">
        <v>1078</v>
      </c>
      <c r="DB1008" s="136" t="s">
        <v>820</v>
      </c>
      <c r="DC1008" s="136" t="s">
        <v>821</v>
      </c>
      <c r="DD1008" s="137">
        <v>4</v>
      </c>
      <c r="DE1008" s="136" t="s">
        <v>436</v>
      </c>
      <c r="DF1008" s="136" t="s">
        <v>1828</v>
      </c>
      <c r="DG1008" s="144">
        <v>1413</v>
      </c>
      <c r="DI1008" s="136" t="s">
        <v>2377</v>
      </c>
      <c r="DJ1008" s="136" t="s">
        <v>2376</v>
      </c>
      <c r="DK1008" s="137">
        <v>2</v>
      </c>
      <c r="DL1008" s="136" t="s">
        <v>436</v>
      </c>
      <c r="DM1008" s="136" t="s">
        <v>1164</v>
      </c>
      <c r="DN1008" s="144">
        <v>1121</v>
      </c>
    </row>
    <row r="1009" spans="1:118" x14ac:dyDescent="0.25">
      <c r="A1009" s="81" t="s">
        <v>946</v>
      </c>
      <c r="B1009" s="81" t="s">
        <v>947</v>
      </c>
      <c r="C1009" s="81">
        <v>12</v>
      </c>
      <c r="D1009" s="81" t="s">
        <v>529</v>
      </c>
      <c r="E1009" s="81" t="s">
        <v>1798</v>
      </c>
      <c r="F1009" s="81">
        <v>1084</v>
      </c>
      <c r="H1009" s="81" t="s">
        <v>887</v>
      </c>
      <c r="I1009" s="81" t="s">
        <v>888</v>
      </c>
      <c r="J1009" s="81">
        <v>36</v>
      </c>
      <c r="K1009" s="81" t="s">
        <v>1768</v>
      </c>
      <c r="L1009" s="81" t="s">
        <v>1842</v>
      </c>
      <c r="M1009" s="81">
        <v>1416</v>
      </c>
      <c r="O1009" s="81" t="s">
        <v>745</v>
      </c>
      <c r="P1009" s="81" t="s">
        <v>746</v>
      </c>
      <c r="Q1009" s="81">
        <v>12</v>
      </c>
      <c r="R1009" s="81" t="s">
        <v>436</v>
      </c>
      <c r="S1009" s="81" t="s">
        <v>552</v>
      </c>
      <c r="T1009" s="81">
        <v>1116</v>
      </c>
      <c r="V1009" s="81" t="s">
        <v>893</v>
      </c>
      <c r="W1009" s="81" t="s">
        <v>894</v>
      </c>
      <c r="X1009" s="81">
        <v>12</v>
      </c>
      <c r="Y1009" s="81" t="s">
        <v>436</v>
      </c>
      <c r="Z1009" s="81" t="s">
        <v>1691</v>
      </c>
      <c r="AA1009" s="81">
        <v>1104</v>
      </c>
      <c r="AC1009" s="81" t="s">
        <v>899</v>
      </c>
      <c r="AD1009" s="81" t="s">
        <v>900</v>
      </c>
      <c r="AE1009" s="81">
        <v>4</v>
      </c>
      <c r="AF1009" s="81" t="s">
        <v>437</v>
      </c>
      <c r="AG1009" s="81" t="s">
        <v>1171</v>
      </c>
      <c r="AH1009" s="81">
        <v>1351</v>
      </c>
      <c r="AJ1009" s="81" t="s">
        <v>772</v>
      </c>
      <c r="AK1009" s="81" t="s">
        <v>773</v>
      </c>
      <c r="AL1009" s="81">
        <v>6</v>
      </c>
      <c r="AM1009" s="81" t="s">
        <v>436</v>
      </c>
      <c r="AN1009" s="81" t="s">
        <v>1165</v>
      </c>
      <c r="AO1009" s="81">
        <v>1531</v>
      </c>
      <c r="AQ1009" s="81" t="s">
        <v>768</v>
      </c>
      <c r="AR1009" s="81" t="s">
        <v>769</v>
      </c>
      <c r="AS1009" s="81">
        <v>4</v>
      </c>
      <c r="AT1009" s="81" t="s">
        <v>437</v>
      </c>
      <c r="AU1009" s="81" t="s">
        <v>1813</v>
      </c>
      <c r="AV1009" s="81">
        <v>1064</v>
      </c>
      <c r="AX1009" s="81" t="s">
        <v>741</v>
      </c>
      <c r="AY1009" s="81" t="s">
        <v>742</v>
      </c>
      <c r="AZ1009" s="81">
        <v>6</v>
      </c>
      <c r="BA1009" s="81" t="s">
        <v>529</v>
      </c>
      <c r="BB1009" s="81" t="s">
        <v>1244</v>
      </c>
      <c r="BC1009" s="81">
        <v>1027</v>
      </c>
      <c r="BE1009" s="81" t="s">
        <v>782</v>
      </c>
      <c r="BF1009" s="81" t="s">
        <v>783</v>
      </c>
      <c r="BG1009" s="81">
        <v>12</v>
      </c>
      <c r="BH1009" s="81" t="s">
        <v>436</v>
      </c>
      <c r="BI1009" s="81" t="s">
        <v>1710</v>
      </c>
      <c r="BJ1009" s="81">
        <v>1186</v>
      </c>
      <c r="BL1009" s="81" t="s">
        <v>830</v>
      </c>
      <c r="BM1009" s="81" t="s">
        <v>831</v>
      </c>
      <c r="BN1009" s="81">
        <v>8</v>
      </c>
      <c r="BO1009" s="81" t="s">
        <v>436</v>
      </c>
      <c r="BP1009" s="81" t="s">
        <v>1164</v>
      </c>
      <c r="BQ1009" s="81">
        <v>1121</v>
      </c>
      <c r="BS1009" s="81" t="s">
        <v>880</v>
      </c>
      <c r="BT1009" s="81" t="s">
        <v>881</v>
      </c>
      <c r="BU1009" s="81">
        <v>4</v>
      </c>
      <c r="BV1009" s="81" t="s">
        <v>437</v>
      </c>
      <c r="BW1009" s="81" t="s">
        <v>1191</v>
      </c>
      <c r="BX1009" s="81">
        <v>1029</v>
      </c>
      <c r="BZ1009" s="81" t="s">
        <v>757</v>
      </c>
      <c r="CA1009" s="81" t="s">
        <v>758</v>
      </c>
      <c r="CB1009" s="81">
        <v>12</v>
      </c>
      <c r="CC1009" s="81" t="s">
        <v>529</v>
      </c>
      <c r="CD1009" s="81" t="s">
        <v>1157</v>
      </c>
      <c r="CE1009" s="81">
        <v>1399</v>
      </c>
      <c r="CG1009" s="81" t="s">
        <v>816</v>
      </c>
      <c r="CH1009" s="81" t="s">
        <v>817</v>
      </c>
      <c r="CI1009" s="81">
        <v>10</v>
      </c>
      <c r="CJ1009" s="81" t="s">
        <v>529</v>
      </c>
      <c r="CK1009" s="81" t="s">
        <v>1158</v>
      </c>
      <c r="CL1009" s="81">
        <v>1378</v>
      </c>
      <c r="CN1009" s="81" t="s">
        <v>768</v>
      </c>
      <c r="CO1009" s="81" t="s">
        <v>769</v>
      </c>
      <c r="CP1009" s="81">
        <v>4</v>
      </c>
      <c r="CQ1009" s="81" t="s">
        <v>436</v>
      </c>
      <c r="CR1009" s="81" t="s">
        <v>2221</v>
      </c>
      <c r="CS1009" s="81">
        <v>1392</v>
      </c>
      <c r="CU1009" s="136" t="s">
        <v>2386</v>
      </c>
      <c r="CV1009" s="136" t="s">
        <v>817</v>
      </c>
      <c r="CW1009" s="137">
        <v>6</v>
      </c>
      <c r="CX1009" s="136" t="s">
        <v>436</v>
      </c>
      <c r="CY1009" s="136" t="s">
        <v>1156</v>
      </c>
      <c r="CZ1009" s="138">
        <v>1070</v>
      </c>
      <c r="DB1009" s="136" t="s">
        <v>820</v>
      </c>
      <c r="DC1009" s="136" t="s">
        <v>821</v>
      </c>
      <c r="DD1009" s="137">
        <v>6</v>
      </c>
      <c r="DE1009" s="136" t="s">
        <v>437</v>
      </c>
      <c r="DF1009" s="136" t="s">
        <v>1180</v>
      </c>
      <c r="DG1009" s="144">
        <v>1194</v>
      </c>
      <c r="DI1009" s="136" t="s">
        <v>2377</v>
      </c>
      <c r="DJ1009" s="136" t="s">
        <v>2376</v>
      </c>
      <c r="DK1009" s="137">
        <v>2</v>
      </c>
      <c r="DL1009" s="136" t="s">
        <v>436</v>
      </c>
      <c r="DM1009" s="136" t="s">
        <v>1827</v>
      </c>
      <c r="DN1009" s="144">
        <v>1244</v>
      </c>
    </row>
    <row r="1010" spans="1:118" x14ac:dyDescent="0.25">
      <c r="A1010" s="81" t="s">
        <v>2320</v>
      </c>
      <c r="B1010" s="81" t="s">
        <v>1934</v>
      </c>
      <c r="C1010" s="81">
        <v>12</v>
      </c>
      <c r="D1010" s="81" t="s">
        <v>529</v>
      </c>
      <c r="E1010" s="81" t="s">
        <v>1798</v>
      </c>
      <c r="F1010" s="81">
        <v>1084</v>
      </c>
      <c r="H1010" s="81" t="s">
        <v>768</v>
      </c>
      <c r="I1010" s="81" t="s">
        <v>769</v>
      </c>
      <c r="J1010" s="81">
        <v>36</v>
      </c>
      <c r="K1010" s="81" t="s">
        <v>1768</v>
      </c>
      <c r="L1010" s="81" t="s">
        <v>1842</v>
      </c>
      <c r="M1010" s="81">
        <v>1416</v>
      </c>
      <c r="O1010" s="81" t="s">
        <v>830</v>
      </c>
      <c r="P1010" s="81" t="s">
        <v>831</v>
      </c>
      <c r="Q1010" s="81">
        <v>4</v>
      </c>
      <c r="R1010" s="81" t="s">
        <v>436</v>
      </c>
      <c r="S1010" s="81" t="s">
        <v>552</v>
      </c>
      <c r="T1010" s="81">
        <v>1116</v>
      </c>
      <c r="V1010" s="81" t="s">
        <v>1034</v>
      </c>
      <c r="W1010" s="81" t="s">
        <v>987</v>
      </c>
      <c r="X1010" s="81">
        <v>12</v>
      </c>
      <c r="Y1010" s="81" t="s">
        <v>436</v>
      </c>
      <c r="Z1010" s="81" t="s">
        <v>1691</v>
      </c>
      <c r="AA1010" s="81">
        <v>1104</v>
      </c>
      <c r="AC1010" s="81" t="s">
        <v>820</v>
      </c>
      <c r="AD1010" s="81" t="s">
        <v>821</v>
      </c>
      <c r="AE1010" s="81">
        <v>6</v>
      </c>
      <c r="AF1010" s="81" t="s">
        <v>436</v>
      </c>
      <c r="AG1010" s="81" t="s">
        <v>1148</v>
      </c>
      <c r="AH1010" s="81">
        <v>1091</v>
      </c>
      <c r="AJ1010" s="81" t="s">
        <v>816</v>
      </c>
      <c r="AK1010" s="81" t="s">
        <v>817</v>
      </c>
      <c r="AL1010" s="81">
        <v>2</v>
      </c>
      <c r="AM1010" s="81" t="s">
        <v>436</v>
      </c>
      <c r="AN1010" s="81" t="s">
        <v>1165</v>
      </c>
      <c r="AO1010" s="81">
        <v>1531</v>
      </c>
      <c r="AQ1010" s="81" t="s">
        <v>812</v>
      </c>
      <c r="AR1010" s="81" t="s">
        <v>813</v>
      </c>
      <c r="AS1010" s="81">
        <v>4</v>
      </c>
      <c r="AT1010" s="81" t="s">
        <v>437</v>
      </c>
      <c r="AU1010" s="81" t="s">
        <v>1813</v>
      </c>
      <c r="AV1010" s="81">
        <v>1064</v>
      </c>
      <c r="AX1010" s="81" t="s">
        <v>741</v>
      </c>
      <c r="AY1010" s="81" t="s">
        <v>742</v>
      </c>
      <c r="AZ1010" s="81">
        <v>36</v>
      </c>
      <c r="BA1010" s="81" t="s">
        <v>529</v>
      </c>
      <c r="BB1010" s="81" t="s">
        <v>1199</v>
      </c>
      <c r="BC1010" s="81">
        <v>1001</v>
      </c>
      <c r="BE1010" s="81" t="s">
        <v>747</v>
      </c>
      <c r="BF1010" s="81" t="s">
        <v>748</v>
      </c>
      <c r="BG1010" s="81">
        <v>12</v>
      </c>
      <c r="BH1010" s="81" t="s">
        <v>436</v>
      </c>
      <c r="BI1010" s="81" t="s">
        <v>1710</v>
      </c>
      <c r="BJ1010" s="81">
        <v>1186</v>
      </c>
      <c r="BL1010" s="81" t="s">
        <v>954</v>
      </c>
      <c r="BM1010" s="81" t="s">
        <v>955</v>
      </c>
      <c r="BN1010" s="81">
        <v>12</v>
      </c>
      <c r="BO1010" s="81" t="s">
        <v>436</v>
      </c>
      <c r="BP1010" s="81" t="s">
        <v>1164</v>
      </c>
      <c r="BQ1010" s="81">
        <v>1121</v>
      </c>
      <c r="BS1010" s="81" t="s">
        <v>880</v>
      </c>
      <c r="BT1010" s="81" t="s">
        <v>881</v>
      </c>
      <c r="BU1010" s="81">
        <v>4</v>
      </c>
      <c r="BV1010" s="81" t="s">
        <v>529</v>
      </c>
      <c r="BW1010" s="81" t="s">
        <v>2176</v>
      </c>
      <c r="BX1010" s="81">
        <v>1555</v>
      </c>
      <c r="BZ1010" s="81" t="s">
        <v>867</v>
      </c>
      <c r="CA1010" s="81" t="s">
        <v>868</v>
      </c>
      <c r="CB1010" s="81">
        <v>6</v>
      </c>
      <c r="CC1010" s="81" t="s">
        <v>529</v>
      </c>
      <c r="CD1010" s="81" t="s">
        <v>1157</v>
      </c>
      <c r="CE1010" s="81">
        <v>1399</v>
      </c>
      <c r="CG1010" s="81" t="s">
        <v>737</v>
      </c>
      <c r="CH1010" s="81" t="s">
        <v>738</v>
      </c>
      <c r="CI1010" s="81">
        <v>4</v>
      </c>
      <c r="CJ1010" s="81" t="s">
        <v>436</v>
      </c>
      <c r="CK1010" s="81" t="s">
        <v>1760</v>
      </c>
      <c r="CL1010" s="81">
        <v>1307</v>
      </c>
      <c r="CN1010" s="81" t="s">
        <v>930</v>
      </c>
      <c r="CO1010" s="81" t="s">
        <v>931</v>
      </c>
      <c r="CP1010" s="81">
        <v>30</v>
      </c>
      <c r="CQ1010" s="81" t="s">
        <v>529</v>
      </c>
      <c r="CR1010" s="81" t="s">
        <v>1157</v>
      </c>
      <c r="CS1010" s="81">
        <v>1399</v>
      </c>
      <c r="CU1010" s="136" t="s">
        <v>2386</v>
      </c>
      <c r="CV1010" s="136" t="s">
        <v>817</v>
      </c>
      <c r="CW1010" s="137">
        <v>6</v>
      </c>
      <c r="CX1010" s="136" t="s">
        <v>529</v>
      </c>
      <c r="CY1010" s="136" t="s">
        <v>1192</v>
      </c>
      <c r="CZ1010" s="138">
        <v>1100</v>
      </c>
      <c r="DB1010" s="136" t="s">
        <v>820</v>
      </c>
      <c r="DC1010" s="136" t="s">
        <v>821</v>
      </c>
      <c r="DD1010" s="137">
        <v>12</v>
      </c>
      <c r="DE1010" s="136" t="s">
        <v>436</v>
      </c>
      <c r="DF1010" s="136" t="s">
        <v>1834</v>
      </c>
      <c r="DG1010" s="144">
        <v>1163</v>
      </c>
      <c r="DI1010" s="136" t="s">
        <v>2377</v>
      </c>
      <c r="DJ1010" s="136" t="s">
        <v>2376</v>
      </c>
      <c r="DK1010" s="137">
        <v>4</v>
      </c>
      <c r="DL1010" s="136" t="s">
        <v>436</v>
      </c>
      <c r="DM1010" s="136" t="s">
        <v>1110</v>
      </c>
      <c r="DN1010" s="144">
        <v>1253</v>
      </c>
    </row>
    <row r="1011" spans="1:118" x14ac:dyDescent="0.25">
      <c r="A1011" s="81" t="s">
        <v>1041</v>
      </c>
      <c r="B1011" s="81" t="s">
        <v>1935</v>
      </c>
      <c r="C1011" s="81">
        <v>12</v>
      </c>
      <c r="D1011" s="81" t="s">
        <v>437</v>
      </c>
      <c r="E1011" s="81" t="s">
        <v>1243</v>
      </c>
      <c r="F1011" s="81">
        <v>1082</v>
      </c>
      <c r="H1011" s="81" t="s">
        <v>2230</v>
      </c>
      <c r="I1011" s="81" t="s">
        <v>866</v>
      </c>
      <c r="J1011" s="81">
        <v>12</v>
      </c>
      <c r="K1011" s="81" t="s">
        <v>436</v>
      </c>
      <c r="L1011" s="81" t="s">
        <v>1097</v>
      </c>
      <c r="M1011" s="81">
        <v>1392</v>
      </c>
      <c r="O1011" s="81" t="s">
        <v>849</v>
      </c>
      <c r="P1011" s="81" t="s">
        <v>850</v>
      </c>
      <c r="Q1011" s="81">
        <v>4</v>
      </c>
      <c r="R1011" s="81" t="s">
        <v>436</v>
      </c>
      <c r="S1011" s="81" t="s">
        <v>552</v>
      </c>
      <c r="T1011" s="81">
        <v>1116</v>
      </c>
      <c r="V1011" s="81" t="s">
        <v>891</v>
      </c>
      <c r="W1011" s="81" t="s">
        <v>892</v>
      </c>
      <c r="X1011" s="81">
        <v>12</v>
      </c>
      <c r="Y1011" s="81" t="s">
        <v>436</v>
      </c>
      <c r="Z1011" s="81" t="s">
        <v>1691</v>
      </c>
      <c r="AA1011" s="81">
        <v>1104</v>
      </c>
      <c r="AC1011" s="81" t="s">
        <v>810</v>
      </c>
      <c r="AD1011" s="81" t="s">
        <v>811</v>
      </c>
      <c r="AE1011" s="81">
        <v>6</v>
      </c>
      <c r="AF1011" s="81" t="s">
        <v>437</v>
      </c>
      <c r="AG1011" s="81" t="s">
        <v>1186</v>
      </c>
      <c r="AH1011" s="81">
        <v>1043</v>
      </c>
      <c r="AJ1011" s="81" t="s">
        <v>864</v>
      </c>
      <c r="AK1011" s="81" t="s">
        <v>865</v>
      </c>
      <c r="AL1011" s="81">
        <v>2</v>
      </c>
      <c r="AM1011" s="81" t="s">
        <v>436</v>
      </c>
      <c r="AN1011" s="81" t="s">
        <v>1165</v>
      </c>
      <c r="AO1011" s="81">
        <v>1531</v>
      </c>
      <c r="AQ1011" s="81" t="s">
        <v>772</v>
      </c>
      <c r="AR1011" s="81" t="s">
        <v>773</v>
      </c>
      <c r="AS1011" s="81">
        <v>8</v>
      </c>
      <c r="AT1011" s="81" t="s">
        <v>437</v>
      </c>
      <c r="AU1011" s="81" t="s">
        <v>1813</v>
      </c>
      <c r="AV1011" s="81">
        <v>1064</v>
      </c>
      <c r="AX1011" s="81" t="s">
        <v>741</v>
      </c>
      <c r="AY1011" s="81" t="s">
        <v>742</v>
      </c>
      <c r="AZ1011" s="81">
        <v>6</v>
      </c>
      <c r="BA1011" s="81" t="s">
        <v>529</v>
      </c>
      <c r="BB1011" s="81" t="s">
        <v>1167</v>
      </c>
      <c r="BC1011" s="81">
        <v>1031</v>
      </c>
      <c r="BE1011" s="81" t="s">
        <v>962</v>
      </c>
      <c r="BF1011" s="81" t="s">
        <v>2206</v>
      </c>
      <c r="BG1011" s="81">
        <v>12</v>
      </c>
      <c r="BH1011" s="81" t="s">
        <v>436</v>
      </c>
      <c r="BI1011" s="81" t="s">
        <v>1235</v>
      </c>
      <c r="BJ1011" s="81">
        <v>1091</v>
      </c>
      <c r="BL1011" s="81" t="s">
        <v>954</v>
      </c>
      <c r="BM1011" s="81" t="s">
        <v>955</v>
      </c>
      <c r="BN1011" s="81">
        <v>12</v>
      </c>
      <c r="BO1011" s="81" t="s">
        <v>436</v>
      </c>
      <c r="BP1011" s="81" t="s">
        <v>1111</v>
      </c>
      <c r="BQ1011" s="81">
        <v>1211</v>
      </c>
      <c r="BS1011" s="81" t="s">
        <v>729</v>
      </c>
      <c r="BT1011" s="81" t="s">
        <v>730</v>
      </c>
      <c r="BU1011" s="81">
        <v>2</v>
      </c>
      <c r="BV1011" s="81" t="s">
        <v>529</v>
      </c>
      <c r="BW1011" s="81" t="s">
        <v>2176</v>
      </c>
      <c r="BX1011" s="81">
        <v>1555</v>
      </c>
      <c r="BZ1011" s="81" t="s">
        <v>887</v>
      </c>
      <c r="CA1011" s="81" t="s">
        <v>888</v>
      </c>
      <c r="CB1011" s="81">
        <v>4</v>
      </c>
      <c r="CC1011" s="81" t="s">
        <v>529</v>
      </c>
      <c r="CD1011" s="81" t="s">
        <v>1157</v>
      </c>
      <c r="CE1011" s="81">
        <v>1399</v>
      </c>
      <c r="CG1011" s="81" t="s">
        <v>729</v>
      </c>
      <c r="CH1011" s="81" t="s">
        <v>730</v>
      </c>
      <c r="CI1011" s="81">
        <v>4</v>
      </c>
      <c r="CJ1011" s="81" t="s">
        <v>436</v>
      </c>
      <c r="CK1011" s="81" t="s">
        <v>1760</v>
      </c>
      <c r="CL1011" s="81">
        <v>1307</v>
      </c>
      <c r="CN1011" s="81" t="s">
        <v>772</v>
      </c>
      <c r="CO1011" s="81" t="s">
        <v>773</v>
      </c>
      <c r="CP1011" s="81">
        <v>4</v>
      </c>
      <c r="CQ1011" s="81" t="s">
        <v>529</v>
      </c>
      <c r="CR1011" s="81" t="s">
        <v>1920</v>
      </c>
      <c r="CS1011" s="81">
        <v>1018</v>
      </c>
      <c r="CU1011" s="136" t="s">
        <v>2388</v>
      </c>
      <c r="CV1011" s="136" t="s">
        <v>865</v>
      </c>
      <c r="CW1011" s="137">
        <v>6</v>
      </c>
      <c r="CX1011" s="136" t="s">
        <v>529</v>
      </c>
      <c r="CY1011" s="136" t="s">
        <v>1192</v>
      </c>
      <c r="CZ1011" s="138">
        <v>1100</v>
      </c>
      <c r="DB1011" s="136" t="s">
        <v>820</v>
      </c>
      <c r="DC1011" s="136" t="s">
        <v>821</v>
      </c>
      <c r="DD1011" s="137">
        <v>4</v>
      </c>
      <c r="DE1011" s="136" t="s">
        <v>529</v>
      </c>
      <c r="DF1011" s="136" t="s">
        <v>2314</v>
      </c>
      <c r="DG1011" s="144">
        <v>1031</v>
      </c>
      <c r="DI1011" s="136" t="s">
        <v>2377</v>
      </c>
      <c r="DJ1011" s="136" t="s">
        <v>2376</v>
      </c>
      <c r="DK1011" s="137">
        <v>4</v>
      </c>
      <c r="DL1011" s="136" t="s">
        <v>529</v>
      </c>
      <c r="DM1011" s="136" t="s">
        <v>1100</v>
      </c>
      <c r="DN1011" s="144">
        <v>1027</v>
      </c>
    </row>
    <row r="1012" spans="1:118" x14ac:dyDescent="0.25">
      <c r="A1012" s="81" t="s">
        <v>940</v>
      </c>
      <c r="B1012" s="81" t="s">
        <v>941</v>
      </c>
      <c r="C1012" s="81">
        <v>12</v>
      </c>
      <c r="D1012" s="81" t="s">
        <v>437</v>
      </c>
      <c r="E1012" s="81" t="s">
        <v>1243</v>
      </c>
      <c r="F1012" s="81">
        <v>1082</v>
      </c>
      <c r="H1012" s="81" t="s">
        <v>847</v>
      </c>
      <c r="I1012" s="81" t="s">
        <v>848</v>
      </c>
      <c r="J1012" s="81">
        <v>12</v>
      </c>
      <c r="K1012" s="81" t="s">
        <v>436</v>
      </c>
      <c r="L1012" s="81" t="s">
        <v>1097</v>
      </c>
      <c r="M1012" s="81">
        <v>1392</v>
      </c>
      <c r="O1012" s="81" t="s">
        <v>816</v>
      </c>
      <c r="P1012" s="81" t="s">
        <v>817</v>
      </c>
      <c r="Q1012" s="81">
        <v>8</v>
      </c>
      <c r="R1012" s="81" t="s">
        <v>436</v>
      </c>
      <c r="S1012" s="81" t="s">
        <v>552</v>
      </c>
      <c r="T1012" s="81">
        <v>1116</v>
      </c>
      <c r="V1012" s="81" t="s">
        <v>745</v>
      </c>
      <c r="W1012" s="81" t="s">
        <v>746</v>
      </c>
      <c r="X1012" s="81">
        <v>12</v>
      </c>
      <c r="Y1012" s="81" t="s">
        <v>436</v>
      </c>
      <c r="Z1012" s="81" t="s">
        <v>1691</v>
      </c>
      <c r="AA1012" s="81">
        <v>1104</v>
      </c>
      <c r="AC1012" s="81" t="s">
        <v>856</v>
      </c>
      <c r="AD1012" s="81" t="s">
        <v>857</v>
      </c>
      <c r="AE1012" s="81">
        <v>4</v>
      </c>
      <c r="AF1012" s="81" t="s">
        <v>436</v>
      </c>
      <c r="AG1012" s="81" t="s">
        <v>1762</v>
      </c>
      <c r="AH1012" s="81">
        <v>1475</v>
      </c>
      <c r="AJ1012" s="81" t="s">
        <v>830</v>
      </c>
      <c r="AK1012" s="81" t="s">
        <v>831</v>
      </c>
      <c r="AL1012" s="81">
        <v>2</v>
      </c>
      <c r="AM1012" s="81" t="s">
        <v>436</v>
      </c>
      <c r="AN1012" s="81" t="s">
        <v>1165</v>
      </c>
      <c r="AO1012" s="81">
        <v>1531</v>
      </c>
      <c r="AQ1012" s="81" t="s">
        <v>820</v>
      </c>
      <c r="AR1012" s="81" t="s">
        <v>821</v>
      </c>
      <c r="AS1012" s="81">
        <v>4</v>
      </c>
      <c r="AT1012" s="81" t="s">
        <v>437</v>
      </c>
      <c r="AU1012" s="81" t="s">
        <v>1813</v>
      </c>
      <c r="AV1012" s="81">
        <v>1064</v>
      </c>
      <c r="AX1012" s="81" t="s">
        <v>741</v>
      </c>
      <c r="AY1012" s="81" t="s">
        <v>742</v>
      </c>
      <c r="AZ1012" s="81">
        <v>12</v>
      </c>
      <c r="BA1012" s="81" t="s">
        <v>529</v>
      </c>
      <c r="BB1012" s="81" t="s">
        <v>1199</v>
      </c>
      <c r="BC1012" s="81">
        <v>1001</v>
      </c>
      <c r="BE1012" s="81" t="s">
        <v>806</v>
      </c>
      <c r="BF1012" s="81" t="s">
        <v>807</v>
      </c>
      <c r="BG1012" s="81">
        <v>12</v>
      </c>
      <c r="BH1012" s="81" t="s">
        <v>436</v>
      </c>
      <c r="BI1012" s="81" t="s">
        <v>1235</v>
      </c>
      <c r="BJ1012" s="81">
        <v>1091</v>
      </c>
      <c r="BL1012" s="81" t="s">
        <v>737</v>
      </c>
      <c r="BM1012" s="81" t="s">
        <v>738</v>
      </c>
      <c r="BN1012" s="81">
        <v>2</v>
      </c>
      <c r="BO1012" s="81" t="s">
        <v>436</v>
      </c>
      <c r="BP1012" s="81" t="s">
        <v>1164</v>
      </c>
      <c r="BQ1012" s="81">
        <v>1121</v>
      </c>
      <c r="BS1012" s="81" t="s">
        <v>834</v>
      </c>
      <c r="BT1012" s="81" t="s">
        <v>835</v>
      </c>
      <c r="BU1012" s="81">
        <v>4</v>
      </c>
      <c r="BV1012" s="81" t="s">
        <v>436</v>
      </c>
      <c r="BW1012" s="81" t="s">
        <v>1148</v>
      </c>
      <c r="BX1012" s="81">
        <v>1091</v>
      </c>
      <c r="BZ1012" s="81" t="s">
        <v>2269</v>
      </c>
      <c r="CA1012" s="81" t="s">
        <v>767</v>
      </c>
      <c r="CB1012" s="81">
        <v>4</v>
      </c>
      <c r="CC1012" s="81" t="s">
        <v>529</v>
      </c>
      <c r="CD1012" s="81" t="s">
        <v>1157</v>
      </c>
      <c r="CE1012" s="81">
        <v>1399</v>
      </c>
      <c r="CG1012" s="81" t="s">
        <v>867</v>
      </c>
      <c r="CH1012" s="81" t="s">
        <v>868</v>
      </c>
      <c r="CI1012" s="81">
        <v>4</v>
      </c>
      <c r="CJ1012" s="81" t="s">
        <v>529</v>
      </c>
      <c r="CK1012" s="81" t="s">
        <v>1128</v>
      </c>
      <c r="CL1012" s="81">
        <v>1031</v>
      </c>
      <c r="CN1012" s="81" t="s">
        <v>906</v>
      </c>
      <c r="CO1012" s="81" t="s">
        <v>907</v>
      </c>
      <c r="CP1012" s="81">
        <v>4</v>
      </c>
      <c r="CQ1012" s="81" t="s">
        <v>529</v>
      </c>
      <c r="CR1012" s="81" t="s">
        <v>1158</v>
      </c>
      <c r="CS1012" s="81">
        <v>1378</v>
      </c>
      <c r="CU1012" s="136" t="s">
        <v>2260</v>
      </c>
      <c r="CV1012" s="136" t="s">
        <v>2304</v>
      </c>
      <c r="CW1012" s="137">
        <v>3</v>
      </c>
      <c r="CX1012" s="136" t="s">
        <v>436</v>
      </c>
      <c r="CY1012" s="136" t="s">
        <v>1114</v>
      </c>
      <c r="CZ1012" s="138">
        <v>1011</v>
      </c>
      <c r="DB1012" s="136" t="s">
        <v>818</v>
      </c>
      <c r="DC1012" s="136" t="s">
        <v>819</v>
      </c>
      <c r="DD1012" s="137">
        <v>4</v>
      </c>
      <c r="DE1012" s="136" t="s">
        <v>529</v>
      </c>
      <c r="DF1012" s="136" t="s">
        <v>1158</v>
      </c>
      <c r="DG1012" s="144">
        <v>1378</v>
      </c>
      <c r="DI1012" s="136" t="s">
        <v>2377</v>
      </c>
      <c r="DJ1012" s="136" t="s">
        <v>2376</v>
      </c>
      <c r="DK1012" s="137">
        <v>5</v>
      </c>
      <c r="DL1012" s="136" t="s">
        <v>436</v>
      </c>
      <c r="DM1012" s="136" t="s">
        <v>2406</v>
      </c>
      <c r="DN1012" s="144">
        <v>1529</v>
      </c>
    </row>
    <row r="1013" spans="1:118" x14ac:dyDescent="0.25">
      <c r="A1013" s="81" t="s">
        <v>2227</v>
      </c>
      <c r="B1013" s="81" t="s">
        <v>882</v>
      </c>
      <c r="C1013" s="81">
        <v>6</v>
      </c>
      <c r="D1013" s="81" t="s">
        <v>437</v>
      </c>
      <c r="E1013" s="81" t="s">
        <v>1243</v>
      </c>
      <c r="F1013" s="81">
        <v>1082</v>
      </c>
      <c r="H1013" s="81" t="s">
        <v>852</v>
      </c>
      <c r="I1013" s="81" t="s">
        <v>853</v>
      </c>
      <c r="J1013" s="81">
        <v>12</v>
      </c>
      <c r="K1013" s="81" t="s">
        <v>436</v>
      </c>
      <c r="L1013" s="81" t="s">
        <v>1097</v>
      </c>
      <c r="M1013" s="81">
        <v>1392</v>
      </c>
      <c r="O1013" s="81" t="s">
        <v>772</v>
      </c>
      <c r="P1013" s="81" t="s">
        <v>773</v>
      </c>
      <c r="Q1013" s="81">
        <v>6</v>
      </c>
      <c r="R1013" s="81" t="s">
        <v>436</v>
      </c>
      <c r="S1013" s="81" t="s">
        <v>552</v>
      </c>
      <c r="T1013" s="81">
        <v>1116</v>
      </c>
      <c r="V1013" s="81" t="s">
        <v>812</v>
      </c>
      <c r="W1013" s="81" t="s">
        <v>813</v>
      </c>
      <c r="X1013" s="81">
        <v>4</v>
      </c>
      <c r="Y1013" s="81" t="s">
        <v>436</v>
      </c>
      <c r="Z1013" s="81" t="s">
        <v>1691</v>
      </c>
      <c r="AA1013" s="81">
        <v>1104</v>
      </c>
      <c r="AC1013" s="81" t="s">
        <v>836</v>
      </c>
      <c r="AD1013" s="81" t="s">
        <v>837</v>
      </c>
      <c r="AE1013" s="81">
        <v>4</v>
      </c>
      <c r="AF1013" s="81" t="s">
        <v>437</v>
      </c>
      <c r="AG1013" s="81" t="s">
        <v>1171</v>
      </c>
      <c r="AH1013" s="81">
        <v>1351</v>
      </c>
      <c r="AJ1013" s="81" t="s">
        <v>737</v>
      </c>
      <c r="AK1013" s="81" t="s">
        <v>738</v>
      </c>
      <c r="AL1013" s="81">
        <v>2</v>
      </c>
      <c r="AM1013" s="81" t="s">
        <v>436</v>
      </c>
      <c r="AN1013" s="81" t="s">
        <v>1165</v>
      </c>
      <c r="AO1013" s="81">
        <v>1531</v>
      </c>
      <c r="AQ1013" s="81" t="s">
        <v>891</v>
      </c>
      <c r="AR1013" s="81" t="s">
        <v>892</v>
      </c>
      <c r="AS1013" s="81">
        <v>12</v>
      </c>
      <c r="AT1013" s="81" t="s">
        <v>437</v>
      </c>
      <c r="AU1013" s="81" t="s">
        <v>1813</v>
      </c>
      <c r="AV1013" s="81">
        <v>1064</v>
      </c>
      <c r="AX1013" s="81" t="s">
        <v>741</v>
      </c>
      <c r="AY1013" s="81" t="s">
        <v>742</v>
      </c>
      <c r="AZ1013" s="81">
        <v>6</v>
      </c>
      <c r="BA1013" s="81" t="s">
        <v>529</v>
      </c>
      <c r="BB1013" s="81" t="s">
        <v>1211</v>
      </c>
      <c r="BC1013" s="81">
        <v>1063</v>
      </c>
      <c r="BE1013" s="81" t="s">
        <v>852</v>
      </c>
      <c r="BF1013" s="81" t="s">
        <v>853</v>
      </c>
      <c r="BG1013" s="81">
        <v>24</v>
      </c>
      <c r="BH1013" s="81" t="s">
        <v>436</v>
      </c>
      <c r="BI1013" s="81" t="s">
        <v>1235</v>
      </c>
      <c r="BJ1013" s="81">
        <v>1091</v>
      </c>
      <c r="BL1013" s="81" t="s">
        <v>737</v>
      </c>
      <c r="BM1013" s="81" t="s">
        <v>738</v>
      </c>
      <c r="BN1013" s="81">
        <v>2</v>
      </c>
      <c r="BO1013" s="81" t="s">
        <v>529</v>
      </c>
      <c r="BP1013" s="81" t="s">
        <v>2176</v>
      </c>
      <c r="BQ1013" s="81">
        <v>1555</v>
      </c>
      <c r="BS1013" s="81" t="s">
        <v>765</v>
      </c>
      <c r="BT1013" s="81" t="s">
        <v>766</v>
      </c>
      <c r="BU1013" s="81">
        <v>6</v>
      </c>
      <c r="BV1013" s="81" t="s">
        <v>437</v>
      </c>
      <c r="BW1013" s="81" t="s">
        <v>2195</v>
      </c>
      <c r="BX1013" s="81">
        <v>1149</v>
      </c>
      <c r="BZ1013" s="81" t="s">
        <v>906</v>
      </c>
      <c r="CA1013" s="81" t="s">
        <v>907</v>
      </c>
      <c r="CB1013" s="81">
        <v>6</v>
      </c>
      <c r="CC1013" s="81" t="s">
        <v>529</v>
      </c>
      <c r="CD1013" s="81" t="s">
        <v>1157</v>
      </c>
      <c r="CE1013" s="81">
        <v>1399</v>
      </c>
      <c r="CG1013" s="81" t="s">
        <v>932</v>
      </c>
      <c r="CH1013" s="81" t="s">
        <v>933</v>
      </c>
      <c r="CI1013" s="81">
        <v>4</v>
      </c>
      <c r="CJ1013" s="81" t="s">
        <v>529</v>
      </c>
      <c r="CK1013" s="81" t="s">
        <v>1128</v>
      </c>
      <c r="CL1013" s="81">
        <v>1031</v>
      </c>
      <c r="CN1013" s="81" t="s">
        <v>832</v>
      </c>
      <c r="CO1013" s="81" t="s">
        <v>833</v>
      </c>
      <c r="CP1013" s="81">
        <v>4</v>
      </c>
      <c r="CQ1013" s="81" t="s">
        <v>436</v>
      </c>
      <c r="CR1013" s="81" t="s">
        <v>2072</v>
      </c>
      <c r="CS1013" s="81">
        <v>1562</v>
      </c>
      <c r="CU1013" s="136" t="s">
        <v>867</v>
      </c>
      <c r="CV1013" s="136" t="s">
        <v>868</v>
      </c>
      <c r="CW1013" s="137">
        <v>4</v>
      </c>
      <c r="CX1013" s="136" t="s">
        <v>436</v>
      </c>
      <c r="CY1013" s="136" t="s">
        <v>2310</v>
      </c>
      <c r="CZ1013" s="138">
        <v>1160</v>
      </c>
      <c r="DB1013" s="136" t="s">
        <v>818</v>
      </c>
      <c r="DC1013" s="136" t="s">
        <v>819</v>
      </c>
      <c r="DD1013" s="137">
        <v>6</v>
      </c>
      <c r="DE1013" s="136" t="s">
        <v>529</v>
      </c>
      <c r="DF1013" s="136" t="s">
        <v>1867</v>
      </c>
      <c r="DG1013" s="144">
        <v>1089</v>
      </c>
      <c r="DI1013" s="136" t="s">
        <v>2377</v>
      </c>
      <c r="DJ1013" s="136" t="s">
        <v>2376</v>
      </c>
      <c r="DK1013" s="137">
        <v>4</v>
      </c>
      <c r="DL1013" s="136" t="s">
        <v>436</v>
      </c>
      <c r="DM1013" s="136" t="s">
        <v>1114</v>
      </c>
      <c r="DN1013" s="144">
        <v>1011</v>
      </c>
    </row>
    <row r="1014" spans="1:118" x14ac:dyDescent="0.25">
      <c r="A1014" s="81" t="s">
        <v>2230</v>
      </c>
      <c r="B1014" s="81" t="s">
        <v>866</v>
      </c>
      <c r="C1014" s="81">
        <v>6</v>
      </c>
      <c r="D1014" s="81" t="s">
        <v>437</v>
      </c>
      <c r="E1014" s="81" t="s">
        <v>1243</v>
      </c>
      <c r="F1014" s="81">
        <v>1082</v>
      </c>
      <c r="H1014" s="81" t="s">
        <v>869</v>
      </c>
      <c r="I1014" s="81" t="s">
        <v>870</v>
      </c>
      <c r="J1014" s="81">
        <v>12</v>
      </c>
      <c r="K1014" s="81" t="s">
        <v>436</v>
      </c>
      <c r="L1014" s="81" t="s">
        <v>1097</v>
      </c>
      <c r="M1014" s="81">
        <v>1392</v>
      </c>
      <c r="O1014" s="81" t="s">
        <v>727</v>
      </c>
      <c r="P1014" s="81" t="s">
        <v>728</v>
      </c>
      <c r="Q1014" s="81">
        <v>6</v>
      </c>
      <c r="R1014" s="81" t="s">
        <v>436</v>
      </c>
      <c r="S1014" s="81" t="s">
        <v>552</v>
      </c>
      <c r="T1014" s="81">
        <v>1116</v>
      </c>
      <c r="V1014" s="81" t="s">
        <v>816</v>
      </c>
      <c r="W1014" s="81" t="s">
        <v>817</v>
      </c>
      <c r="X1014" s="81">
        <v>4</v>
      </c>
      <c r="Y1014" s="81" t="s">
        <v>436</v>
      </c>
      <c r="Z1014" s="81" t="s">
        <v>1691</v>
      </c>
      <c r="AA1014" s="81">
        <v>1104</v>
      </c>
      <c r="AC1014" s="81" t="s">
        <v>854</v>
      </c>
      <c r="AD1014" s="81" t="s">
        <v>855</v>
      </c>
      <c r="AE1014" s="81">
        <v>4</v>
      </c>
      <c r="AF1014" s="81" t="s">
        <v>436</v>
      </c>
      <c r="AG1014" s="81" t="s">
        <v>1148</v>
      </c>
      <c r="AH1014" s="81">
        <v>1091</v>
      </c>
      <c r="AJ1014" s="81" t="s">
        <v>924</v>
      </c>
      <c r="AK1014" s="81" t="s">
        <v>925</v>
      </c>
      <c r="AL1014" s="81">
        <v>12</v>
      </c>
      <c r="AM1014" s="81" t="s">
        <v>436</v>
      </c>
      <c r="AN1014" s="81" t="s">
        <v>1165</v>
      </c>
      <c r="AO1014" s="81">
        <v>1531</v>
      </c>
      <c r="AQ1014" s="81" t="s">
        <v>745</v>
      </c>
      <c r="AR1014" s="81" t="s">
        <v>746</v>
      </c>
      <c r="AS1014" s="81">
        <v>12</v>
      </c>
      <c r="AT1014" s="81" t="s">
        <v>437</v>
      </c>
      <c r="AU1014" s="81" t="s">
        <v>1813</v>
      </c>
      <c r="AV1014" s="81">
        <v>1064</v>
      </c>
      <c r="AX1014" s="81" t="s">
        <v>741</v>
      </c>
      <c r="AY1014" s="81" t="s">
        <v>742</v>
      </c>
      <c r="AZ1014" s="81">
        <v>6</v>
      </c>
      <c r="BA1014" s="81" t="s">
        <v>436</v>
      </c>
      <c r="BB1014" s="81" t="s">
        <v>1695</v>
      </c>
      <c r="BC1014" s="81">
        <v>1390</v>
      </c>
      <c r="BE1014" s="81" t="s">
        <v>804</v>
      </c>
      <c r="BF1014" s="81" t="s">
        <v>805</v>
      </c>
      <c r="BG1014" s="81">
        <v>12</v>
      </c>
      <c r="BH1014" s="81" t="s">
        <v>436</v>
      </c>
      <c r="BI1014" s="81" t="s">
        <v>1235</v>
      </c>
      <c r="BJ1014" s="81">
        <v>1091</v>
      </c>
      <c r="BL1014" s="81" t="s">
        <v>729</v>
      </c>
      <c r="BM1014" s="81" t="s">
        <v>730</v>
      </c>
      <c r="BN1014" s="81">
        <v>4</v>
      </c>
      <c r="BO1014" s="81" t="s">
        <v>436</v>
      </c>
      <c r="BP1014" s="81" t="s">
        <v>2053</v>
      </c>
      <c r="BQ1014" s="81">
        <v>1553</v>
      </c>
      <c r="BS1014" s="81" t="s">
        <v>765</v>
      </c>
      <c r="BT1014" s="81" t="s">
        <v>766</v>
      </c>
      <c r="BU1014" s="81">
        <v>6</v>
      </c>
      <c r="BV1014" s="81" t="s">
        <v>437</v>
      </c>
      <c r="BW1014" s="81" t="s">
        <v>1191</v>
      </c>
      <c r="BX1014" s="81">
        <v>1029</v>
      </c>
      <c r="BZ1014" s="81" t="s">
        <v>770</v>
      </c>
      <c r="CA1014" s="81" t="s">
        <v>771</v>
      </c>
      <c r="CB1014" s="81">
        <v>4</v>
      </c>
      <c r="CC1014" s="81" t="s">
        <v>529</v>
      </c>
      <c r="CD1014" s="81" t="s">
        <v>1157</v>
      </c>
      <c r="CE1014" s="81">
        <v>1399</v>
      </c>
      <c r="CG1014" s="81" t="s">
        <v>873</v>
      </c>
      <c r="CH1014" s="81" t="s">
        <v>874</v>
      </c>
      <c r="CI1014" s="81">
        <v>6</v>
      </c>
      <c r="CJ1014" s="81" t="s">
        <v>529</v>
      </c>
      <c r="CK1014" s="81" t="s">
        <v>1128</v>
      </c>
      <c r="CL1014" s="81">
        <v>1031</v>
      </c>
      <c r="CN1014" s="81" t="s">
        <v>2260</v>
      </c>
      <c r="CO1014" s="81" t="s">
        <v>2304</v>
      </c>
      <c r="CP1014" s="81">
        <v>4</v>
      </c>
      <c r="CQ1014" s="81" t="s">
        <v>436</v>
      </c>
      <c r="CR1014" s="81" t="s">
        <v>2221</v>
      </c>
      <c r="CS1014" s="81">
        <v>1392</v>
      </c>
      <c r="CU1014" s="136" t="s">
        <v>887</v>
      </c>
      <c r="CV1014" s="136" t="s">
        <v>888</v>
      </c>
      <c r="CW1014" s="137">
        <v>4</v>
      </c>
      <c r="CX1014" s="136" t="s">
        <v>436</v>
      </c>
      <c r="CY1014" s="136" t="s">
        <v>2310</v>
      </c>
      <c r="CZ1014" s="138">
        <v>1160</v>
      </c>
      <c r="DB1014" s="136" t="s">
        <v>818</v>
      </c>
      <c r="DC1014" s="136" t="s">
        <v>819</v>
      </c>
      <c r="DD1014" s="137">
        <v>4</v>
      </c>
      <c r="DE1014" s="136" t="s">
        <v>436</v>
      </c>
      <c r="DF1014" s="136" t="s">
        <v>2061</v>
      </c>
      <c r="DG1014" s="144">
        <v>1197</v>
      </c>
      <c r="DI1014" s="136" t="s">
        <v>2377</v>
      </c>
      <c r="DJ1014" s="136" t="s">
        <v>2376</v>
      </c>
      <c r="DK1014" s="137">
        <v>6</v>
      </c>
      <c r="DL1014" s="136" t="s">
        <v>436</v>
      </c>
      <c r="DM1014" s="136" t="s">
        <v>1148</v>
      </c>
      <c r="DN1014" s="144">
        <v>1091</v>
      </c>
    </row>
    <row r="1015" spans="1:118" x14ac:dyDescent="0.25">
      <c r="A1015" s="81" t="s">
        <v>871</v>
      </c>
      <c r="B1015" s="81" t="s">
        <v>872</v>
      </c>
      <c r="C1015" s="81">
        <v>6</v>
      </c>
      <c r="D1015" s="81" t="s">
        <v>437</v>
      </c>
      <c r="E1015" s="81" t="s">
        <v>1243</v>
      </c>
      <c r="F1015" s="81">
        <v>1082</v>
      </c>
      <c r="H1015" s="81" t="s">
        <v>940</v>
      </c>
      <c r="I1015" s="81" t="s">
        <v>941</v>
      </c>
      <c r="J1015" s="81">
        <v>12</v>
      </c>
      <c r="K1015" s="81" t="s">
        <v>436</v>
      </c>
      <c r="L1015" s="81" t="s">
        <v>1097</v>
      </c>
      <c r="M1015" s="81">
        <v>1392</v>
      </c>
      <c r="O1015" s="81" t="s">
        <v>729</v>
      </c>
      <c r="P1015" s="81" t="s">
        <v>730</v>
      </c>
      <c r="Q1015" s="81">
        <v>6</v>
      </c>
      <c r="R1015" s="81" t="s">
        <v>436</v>
      </c>
      <c r="S1015" s="81" t="s">
        <v>552</v>
      </c>
      <c r="T1015" s="81">
        <v>1116</v>
      </c>
      <c r="V1015" s="81" t="s">
        <v>745</v>
      </c>
      <c r="W1015" s="81" t="s">
        <v>746</v>
      </c>
      <c r="X1015" s="81">
        <v>12</v>
      </c>
      <c r="Y1015" s="81" t="s">
        <v>437</v>
      </c>
      <c r="Z1015" s="81" t="s">
        <v>1831</v>
      </c>
      <c r="AA1015" s="81">
        <v>1111</v>
      </c>
      <c r="AC1015" s="81" t="s">
        <v>810</v>
      </c>
      <c r="AD1015" s="81" t="s">
        <v>811</v>
      </c>
      <c r="AE1015" s="81">
        <v>16</v>
      </c>
      <c r="AF1015" s="81" t="s">
        <v>529</v>
      </c>
      <c r="AG1015" s="81" t="s">
        <v>1121</v>
      </c>
      <c r="AH1015" s="81">
        <v>1466</v>
      </c>
      <c r="AJ1015" s="81" t="s">
        <v>867</v>
      </c>
      <c r="AK1015" s="81" t="s">
        <v>868</v>
      </c>
      <c r="AL1015" s="81">
        <v>4</v>
      </c>
      <c r="AM1015" s="81" t="s">
        <v>436</v>
      </c>
      <c r="AN1015" s="81" t="s">
        <v>1123</v>
      </c>
      <c r="AO1015" s="81">
        <v>1392</v>
      </c>
      <c r="AQ1015" s="81" t="s">
        <v>847</v>
      </c>
      <c r="AR1015" s="81" t="s">
        <v>848</v>
      </c>
      <c r="AS1015" s="81">
        <v>6</v>
      </c>
      <c r="AT1015" s="81" t="s">
        <v>436</v>
      </c>
      <c r="AU1015" s="81" t="s">
        <v>1775</v>
      </c>
      <c r="AV1015" s="81">
        <v>1287</v>
      </c>
      <c r="AX1015" s="81" t="s">
        <v>741</v>
      </c>
      <c r="AY1015" s="81" t="s">
        <v>742</v>
      </c>
      <c r="AZ1015" s="81">
        <v>6</v>
      </c>
      <c r="BA1015" s="81" t="s">
        <v>436</v>
      </c>
      <c r="BB1015" s="81" t="s">
        <v>1222</v>
      </c>
      <c r="BC1015" s="81">
        <v>1223</v>
      </c>
      <c r="BE1015" s="81" t="s">
        <v>782</v>
      </c>
      <c r="BF1015" s="81" t="s">
        <v>783</v>
      </c>
      <c r="BG1015" s="81">
        <v>12</v>
      </c>
      <c r="BH1015" s="81" t="s">
        <v>436</v>
      </c>
      <c r="BI1015" s="81" t="s">
        <v>1235</v>
      </c>
      <c r="BJ1015" s="81">
        <v>1091</v>
      </c>
      <c r="BL1015" s="81" t="s">
        <v>729</v>
      </c>
      <c r="BM1015" s="81" t="s">
        <v>730</v>
      </c>
      <c r="BN1015" s="81">
        <v>4</v>
      </c>
      <c r="BO1015" s="81" t="s">
        <v>436</v>
      </c>
      <c r="BP1015" s="81" t="s">
        <v>1164</v>
      </c>
      <c r="BQ1015" s="81">
        <v>1121</v>
      </c>
      <c r="BS1015" s="81" t="s">
        <v>729</v>
      </c>
      <c r="BT1015" s="81" t="s">
        <v>730</v>
      </c>
      <c r="BU1015" s="81">
        <v>4</v>
      </c>
      <c r="BV1015" s="81" t="s">
        <v>529</v>
      </c>
      <c r="BW1015" s="81" t="s">
        <v>1169</v>
      </c>
      <c r="BX1015" s="81">
        <v>1440</v>
      </c>
      <c r="BZ1015" s="81" t="s">
        <v>772</v>
      </c>
      <c r="CA1015" s="81" t="s">
        <v>773</v>
      </c>
      <c r="CB1015" s="81">
        <v>6</v>
      </c>
      <c r="CC1015" s="81" t="s">
        <v>529</v>
      </c>
      <c r="CD1015" s="81" t="s">
        <v>1157</v>
      </c>
      <c r="CE1015" s="81">
        <v>1399</v>
      </c>
      <c r="CG1015" s="81" t="s">
        <v>772</v>
      </c>
      <c r="CH1015" s="81" t="s">
        <v>773</v>
      </c>
      <c r="CI1015" s="81">
        <v>6</v>
      </c>
      <c r="CJ1015" s="81" t="s">
        <v>529</v>
      </c>
      <c r="CK1015" s="81" t="s">
        <v>1128</v>
      </c>
      <c r="CL1015" s="81">
        <v>1031</v>
      </c>
      <c r="CN1015" s="81" t="s">
        <v>2260</v>
      </c>
      <c r="CO1015" s="81" t="s">
        <v>2304</v>
      </c>
      <c r="CP1015" s="81">
        <v>4</v>
      </c>
      <c r="CQ1015" s="81" t="s">
        <v>436</v>
      </c>
      <c r="CR1015" s="81" t="s">
        <v>1715</v>
      </c>
      <c r="CS1015" s="81">
        <v>1137</v>
      </c>
      <c r="CU1015" s="136" t="s">
        <v>867</v>
      </c>
      <c r="CV1015" s="136" t="s">
        <v>868</v>
      </c>
      <c r="CW1015" s="137">
        <v>4</v>
      </c>
      <c r="CX1015" s="136" t="s">
        <v>529</v>
      </c>
      <c r="CY1015" s="136" t="s">
        <v>1192</v>
      </c>
      <c r="CZ1015" s="138">
        <v>1100</v>
      </c>
      <c r="DB1015" s="136" t="s">
        <v>818</v>
      </c>
      <c r="DC1015" s="136" t="s">
        <v>819</v>
      </c>
      <c r="DD1015" s="137">
        <v>4</v>
      </c>
      <c r="DE1015" s="136" t="s">
        <v>529</v>
      </c>
      <c r="DF1015" s="136" t="s">
        <v>1149</v>
      </c>
      <c r="DG1015" s="144">
        <v>1172</v>
      </c>
      <c r="DI1015" s="136" t="s">
        <v>2377</v>
      </c>
      <c r="DJ1015" s="136" t="s">
        <v>2376</v>
      </c>
      <c r="DK1015" s="137">
        <v>2</v>
      </c>
      <c r="DL1015" s="136" t="s">
        <v>436</v>
      </c>
      <c r="DM1015" s="136" t="s">
        <v>1143</v>
      </c>
      <c r="DN1015" s="144">
        <v>1223</v>
      </c>
    </row>
    <row r="1016" spans="1:118" x14ac:dyDescent="0.25">
      <c r="A1016" s="81" t="s">
        <v>847</v>
      </c>
      <c r="B1016" s="81" t="s">
        <v>848</v>
      </c>
      <c r="C1016" s="81">
        <v>6</v>
      </c>
      <c r="D1016" s="81" t="s">
        <v>437</v>
      </c>
      <c r="E1016" s="81" t="s">
        <v>1243</v>
      </c>
      <c r="F1016" s="81">
        <v>1082</v>
      </c>
      <c r="H1016" s="81" t="s">
        <v>745</v>
      </c>
      <c r="I1016" s="81" t="s">
        <v>746</v>
      </c>
      <c r="J1016" s="81">
        <v>24</v>
      </c>
      <c r="K1016" s="81" t="s">
        <v>436</v>
      </c>
      <c r="L1016" s="81" t="s">
        <v>1097</v>
      </c>
      <c r="M1016" s="81">
        <v>1392</v>
      </c>
      <c r="O1016" s="81" t="s">
        <v>818</v>
      </c>
      <c r="P1016" s="81" t="s">
        <v>819</v>
      </c>
      <c r="Q1016" s="81">
        <v>2</v>
      </c>
      <c r="R1016" s="81" t="s">
        <v>436</v>
      </c>
      <c r="S1016" s="81" t="s">
        <v>1140</v>
      </c>
      <c r="T1016" s="81">
        <v>1036</v>
      </c>
      <c r="V1016" s="81" t="s">
        <v>891</v>
      </c>
      <c r="W1016" s="81" t="s">
        <v>892</v>
      </c>
      <c r="X1016" s="81">
        <v>24</v>
      </c>
      <c r="Y1016" s="81" t="s">
        <v>436</v>
      </c>
      <c r="Z1016" s="81" t="s">
        <v>1741</v>
      </c>
      <c r="AA1016" s="81">
        <v>1118</v>
      </c>
      <c r="AC1016" s="81" t="s">
        <v>906</v>
      </c>
      <c r="AD1016" s="81" t="s">
        <v>907</v>
      </c>
      <c r="AE1016" s="81">
        <v>2</v>
      </c>
      <c r="AF1016" s="81" t="s">
        <v>436</v>
      </c>
      <c r="AG1016" s="81" t="s">
        <v>1137</v>
      </c>
      <c r="AH1016" s="81">
        <v>1160</v>
      </c>
      <c r="AJ1016" s="81" t="s">
        <v>906</v>
      </c>
      <c r="AK1016" s="81" t="s">
        <v>907</v>
      </c>
      <c r="AL1016" s="81">
        <v>4</v>
      </c>
      <c r="AM1016" s="81" t="s">
        <v>436</v>
      </c>
      <c r="AN1016" s="81" t="s">
        <v>1123</v>
      </c>
      <c r="AO1016" s="81">
        <v>1392</v>
      </c>
      <c r="AQ1016" s="81" t="s">
        <v>878</v>
      </c>
      <c r="AR1016" s="81" t="s">
        <v>879</v>
      </c>
      <c r="AS1016" s="81">
        <v>6</v>
      </c>
      <c r="AT1016" s="81" t="s">
        <v>436</v>
      </c>
      <c r="AU1016" s="81" t="s">
        <v>1775</v>
      </c>
      <c r="AV1016" s="81">
        <v>1287</v>
      </c>
      <c r="AX1016" s="81" t="s">
        <v>741</v>
      </c>
      <c r="AY1016" s="81" t="s">
        <v>742</v>
      </c>
      <c r="AZ1016" s="81">
        <v>12</v>
      </c>
      <c r="BA1016" s="81" t="s">
        <v>436</v>
      </c>
      <c r="BB1016" s="81" t="s">
        <v>1097</v>
      </c>
      <c r="BC1016" s="81">
        <v>1392</v>
      </c>
      <c r="BE1016" s="81" t="s">
        <v>747</v>
      </c>
      <c r="BF1016" s="81" t="s">
        <v>748</v>
      </c>
      <c r="BG1016" s="81">
        <v>12</v>
      </c>
      <c r="BH1016" s="81" t="s">
        <v>436</v>
      </c>
      <c r="BI1016" s="81" t="s">
        <v>1235</v>
      </c>
      <c r="BJ1016" s="81">
        <v>1091</v>
      </c>
      <c r="BL1016" s="81" t="s">
        <v>729</v>
      </c>
      <c r="BM1016" s="81" t="s">
        <v>730</v>
      </c>
      <c r="BN1016" s="81">
        <v>4</v>
      </c>
      <c r="BO1016" s="81" t="s">
        <v>529</v>
      </c>
      <c r="BP1016" s="81" t="s">
        <v>1700</v>
      </c>
      <c r="BQ1016" s="81">
        <v>1181</v>
      </c>
      <c r="BS1016" s="81" t="s">
        <v>729</v>
      </c>
      <c r="BT1016" s="81" t="s">
        <v>730</v>
      </c>
      <c r="BU1016" s="81">
        <v>4</v>
      </c>
      <c r="BV1016" s="81" t="s">
        <v>437</v>
      </c>
      <c r="BW1016" s="81" t="s">
        <v>2195</v>
      </c>
      <c r="BX1016" s="81">
        <v>1149</v>
      </c>
      <c r="BZ1016" s="81" t="s">
        <v>830</v>
      </c>
      <c r="CA1016" s="81" t="s">
        <v>831</v>
      </c>
      <c r="CB1016" s="81">
        <v>50</v>
      </c>
      <c r="CC1016" s="81" t="s">
        <v>529</v>
      </c>
      <c r="CD1016" s="81" t="s">
        <v>1157</v>
      </c>
      <c r="CE1016" s="81">
        <v>1399</v>
      </c>
      <c r="CG1016" s="81" t="s">
        <v>948</v>
      </c>
      <c r="CH1016" s="81" t="s">
        <v>949</v>
      </c>
      <c r="CI1016" s="81">
        <v>6</v>
      </c>
      <c r="CJ1016" s="81" t="s">
        <v>529</v>
      </c>
      <c r="CK1016" s="81" t="s">
        <v>1128</v>
      </c>
      <c r="CL1016" s="81">
        <v>1031</v>
      </c>
      <c r="CN1016" s="81" t="s">
        <v>2260</v>
      </c>
      <c r="CO1016" s="81" t="s">
        <v>2304</v>
      </c>
      <c r="CP1016" s="81">
        <v>4</v>
      </c>
      <c r="CQ1016" s="81" t="s">
        <v>529</v>
      </c>
      <c r="CR1016" s="81" t="s">
        <v>1154</v>
      </c>
      <c r="CS1016" s="81">
        <v>1439</v>
      </c>
      <c r="CU1016" s="136" t="s">
        <v>768</v>
      </c>
      <c r="CV1016" s="136" t="s">
        <v>769</v>
      </c>
      <c r="CW1016" s="137">
        <v>4</v>
      </c>
      <c r="CX1016" s="136" t="s">
        <v>436</v>
      </c>
      <c r="CY1016" s="136" t="s">
        <v>2409</v>
      </c>
      <c r="CZ1016" s="138">
        <v>1013</v>
      </c>
      <c r="DB1016" s="136" t="s">
        <v>818</v>
      </c>
      <c r="DC1016" s="136" t="s">
        <v>819</v>
      </c>
      <c r="DD1016" s="137">
        <v>4</v>
      </c>
      <c r="DE1016" s="136" t="s">
        <v>529</v>
      </c>
      <c r="DF1016" s="136" t="s">
        <v>1126</v>
      </c>
      <c r="DG1016" s="144">
        <v>1093</v>
      </c>
      <c r="DI1016" s="136" t="s">
        <v>2377</v>
      </c>
      <c r="DJ1016" s="136" t="s">
        <v>2376</v>
      </c>
      <c r="DK1016" s="137">
        <v>20</v>
      </c>
      <c r="DL1016" s="136" t="s">
        <v>1173</v>
      </c>
      <c r="DM1016" s="136" t="s">
        <v>1174</v>
      </c>
      <c r="DN1016" s="144">
        <v>0</v>
      </c>
    </row>
    <row r="1017" spans="1:118" x14ac:dyDescent="0.25">
      <c r="A1017" s="81" t="s">
        <v>733</v>
      </c>
      <c r="B1017" s="81" t="s">
        <v>734</v>
      </c>
      <c r="C1017" s="81">
        <v>12</v>
      </c>
      <c r="D1017" s="81" t="s">
        <v>437</v>
      </c>
      <c r="E1017" s="81" t="s">
        <v>1243</v>
      </c>
      <c r="F1017" s="81">
        <v>1082</v>
      </c>
      <c r="H1017" s="81" t="s">
        <v>780</v>
      </c>
      <c r="I1017" s="81" t="s">
        <v>781</v>
      </c>
      <c r="J1017" s="81">
        <v>12</v>
      </c>
      <c r="K1017" s="81" t="s">
        <v>436</v>
      </c>
      <c r="L1017" s="81" t="s">
        <v>1097</v>
      </c>
      <c r="M1017" s="81">
        <v>1392</v>
      </c>
      <c r="O1017" s="81" t="s">
        <v>816</v>
      </c>
      <c r="P1017" s="81" t="s">
        <v>817</v>
      </c>
      <c r="Q1017" s="81">
        <v>4</v>
      </c>
      <c r="R1017" s="81" t="s">
        <v>436</v>
      </c>
      <c r="S1017" s="81" t="s">
        <v>1140</v>
      </c>
      <c r="T1017" s="81">
        <v>1036</v>
      </c>
      <c r="V1017" s="81" t="s">
        <v>930</v>
      </c>
      <c r="W1017" s="81" t="s">
        <v>931</v>
      </c>
      <c r="X1017" s="81">
        <v>6</v>
      </c>
      <c r="Y1017" s="81" t="s">
        <v>436</v>
      </c>
      <c r="Z1017" s="81" t="s">
        <v>1741</v>
      </c>
      <c r="AA1017" s="81">
        <v>1118</v>
      </c>
      <c r="AC1017" s="81" t="s">
        <v>810</v>
      </c>
      <c r="AD1017" s="81" t="s">
        <v>811</v>
      </c>
      <c r="AE1017" s="81">
        <v>6</v>
      </c>
      <c r="AF1017" s="81" t="s">
        <v>529</v>
      </c>
      <c r="AG1017" s="81" t="s">
        <v>1185</v>
      </c>
      <c r="AH1017" s="81">
        <v>1101</v>
      </c>
      <c r="AJ1017" s="81" t="s">
        <v>737</v>
      </c>
      <c r="AK1017" s="81" t="s">
        <v>738</v>
      </c>
      <c r="AL1017" s="81">
        <v>4</v>
      </c>
      <c r="AM1017" s="81" t="s">
        <v>436</v>
      </c>
      <c r="AN1017" s="81" t="s">
        <v>1123</v>
      </c>
      <c r="AO1017" s="81">
        <v>1392</v>
      </c>
      <c r="AQ1017" s="81" t="s">
        <v>745</v>
      </c>
      <c r="AR1017" s="81" t="s">
        <v>746</v>
      </c>
      <c r="AS1017" s="81">
        <v>12</v>
      </c>
      <c r="AT1017" s="81" t="s">
        <v>436</v>
      </c>
      <c r="AU1017" s="81" t="s">
        <v>1775</v>
      </c>
      <c r="AV1017" s="81">
        <v>1287</v>
      </c>
      <c r="AX1017" s="81" t="s">
        <v>741</v>
      </c>
      <c r="AY1017" s="81" t="s">
        <v>742</v>
      </c>
      <c r="AZ1017" s="81">
        <v>24</v>
      </c>
      <c r="BA1017" s="81" t="s">
        <v>529</v>
      </c>
      <c r="BB1017" s="81" t="s">
        <v>1199</v>
      </c>
      <c r="BC1017" s="81">
        <v>1001</v>
      </c>
      <c r="BE1017" s="81" t="s">
        <v>1087</v>
      </c>
      <c r="BF1017" s="81" t="s">
        <v>1088</v>
      </c>
      <c r="BG1017" s="81">
        <v>1</v>
      </c>
      <c r="BH1017" s="81" t="s">
        <v>436</v>
      </c>
      <c r="BI1017" s="81" t="s">
        <v>2056</v>
      </c>
      <c r="BJ1017" s="81">
        <v>1192</v>
      </c>
      <c r="BL1017" s="81" t="s">
        <v>729</v>
      </c>
      <c r="BM1017" s="81" t="s">
        <v>730</v>
      </c>
      <c r="BN1017" s="81">
        <v>4</v>
      </c>
      <c r="BO1017" s="81" t="s">
        <v>529</v>
      </c>
      <c r="BP1017" s="81" t="s">
        <v>2176</v>
      </c>
      <c r="BQ1017" s="81">
        <v>1555</v>
      </c>
      <c r="BS1017" s="81" t="s">
        <v>729</v>
      </c>
      <c r="BT1017" s="81" t="s">
        <v>730</v>
      </c>
      <c r="BU1017" s="81">
        <v>4</v>
      </c>
      <c r="BV1017" s="81" t="s">
        <v>436</v>
      </c>
      <c r="BW1017" s="81" t="s">
        <v>1148</v>
      </c>
      <c r="BX1017" s="81">
        <v>1091</v>
      </c>
      <c r="BZ1017" s="81" t="s">
        <v>737</v>
      </c>
      <c r="CA1017" s="81" t="s">
        <v>738</v>
      </c>
      <c r="CB1017" s="81">
        <v>2</v>
      </c>
      <c r="CC1017" s="81" t="s">
        <v>529</v>
      </c>
      <c r="CD1017" s="81" t="s">
        <v>1157</v>
      </c>
      <c r="CE1017" s="81">
        <v>1399</v>
      </c>
      <c r="CG1017" s="81" t="s">
        <v>776</v>
      </c>
      <c r="CH1017" s="81" t="s">
        <v>777</v>
      </c>
      <c r="CI1017" s="81">
        <v>4</v>
      </c>
      <c r="CJ1017" s="81" t="s">
        <v>529</v>
      </c>
      <c r="CK1017" s="81" t="s">
        <v>1128</v>
      </c>
      <c r="CL1017" s="81">
        <v>1031</v>
      </c>
      <c r="CN1017" s="81" t="s">
        <v>729</v>
      </c>
      <c r="CO1017" s="81" t="s">
        <v>730</v>
      </c>
      <c r="CP1017" s="81">
        <v>4</v>
      </c>
      <c r="CQ1017" s="81" t="s">
        <v>436</v>
      </c>
      <c r="CR1017" s="81" t="s">
        <v>2072</v>
      </c>
      <c r="CS1017" s="81">
        <v>1562</v>
      </c>
      <c r="CU1017" s="136" t="s">
        <v>845</v>
      </c>
      <c r="CV1017" s="136" t="s">
        <v>846</v>
      </c>
      <c r="CW1017" s="137">
        <v>4</v>
      </c>
      <c r="CX1017" s="136" t="s">
        <v>436</v>
      </c>
      <c r="CY1017" s="136" t="s">
        <v>2409</v>
      </c>
      <c r="CZ1017" s="138">
        <v>1013</v>
      </c>
      <c r="DB1017" s="136" t="s">
        <v>818</v>
      </c>
      <c r="DC1017" s="136" t="s">
        <v>819</v>
      </c>
      <c r="DD1017" s="137">
        <v>4</v>
      </c>
      <c r="DE1017" s="136" t="s">
        <v>437</v>
      </c>
      <c r="DF1017" s="136" t="s">
        <v>1184</v>
      </c>
      <c r="DG1017" s="144">
        <v>1078</v>
      </c>
      <c r="DI1017" s="136" t="s">
        <v>2377</v>
      </c>
      <c r="DJ1017" s="136" t="s">
        <v>2376</v>
      </c>
      <c r="DK1017" s="137">
        <v>4</v>
      </c>
      <c r="DL1017" s="136" t="s">
        <v>436</v>
      </c>
      <c r="DM1017" s="136" t="s">
        <v>2406</v>
      </c>
      <c r="DN1017" s="144">
        <v>1529</v>
      </c>
    </row>
    <row r="1018" spans="1:118" x14ac:dyDescent="0.25">
      <c r="A1018" s="81" t="s">
        <v>969</v>
      </c>
      <c r="B1018" s="81" t="s">
        <v>970</v>
      </c>
      <c r="C1018" s="81">
        <v>12</v>
      </c>
      <c r="D1018" s="81" t="s">
        <v>437</v>
      </c>
      <c r="E1018" s="81" t="s">
        <v>1243</v>
      </c>
      <c r="F1018" s="81">
        <v>1082</v>
      </c>
      <c r="H1018" s="81" t="s">
        <v>862</v>
      </c>
      <c r="I1018" s="81" t="s">
        <v>863</v>
      </c>
      <c r="J1018" s="81">
        <v>4</v>
      </c>
      <c r="K1018" s="81" t="s">
        <v>436</v>
      </c>
      <c r="L1018" s="81" t="s">
        <v>1097</v>
      </c>
      <c r="M1018" s="81">
        <v>1392</v>
      </c>
      <c r="O1018" s="81" t="s">
        <v>897</v>
      </c>
      <c r="P1018" s="81" t="s">
        <v>898</v>
      </c>
      <c r="Q1018" s="81">
        <v>4</v>
      </c>
      <c r="R1018" s="81" t="s">
        <v>436</v>
      </c>
      <c r="S1018" s="81" t="s">
        <v>1140</v>
      </c>
      <c r="T1018" s="81">
        <v>1036</v>
      </c>
      <c r="V1018" s="81" t="s">
        <v>733</v>
      </c>
      <c r="W1018" s="81" t="s">
        <v>734</v>
      </c>
      <c r="X1018" s="81">
        <v>6</v>
      </c>
      <c r="Y1018" s="81" t="s">
        <v>436</v>
      </c>
      <c r="Z1018" s="81" t="s">
        <v>1741</v>
      </c>
      <c r="AA1018" s="81">
        <v>1118</v>
      </c>
      <c r="AC1018" s="81" t="s">
        <v>810</v>
      </c>
      <c r="AD1018" s="81" t="s">
        <v>811</v>
      </c>
      <c r="AE1018" s="81">
        <v>6</v>
      </c>
      <c r="AF1018" s="81" t="s">
        <v>529</v>
      </c>
      <c r="AG1018" s="81" t="s">
        <v>1736</v>
      </c>
      <c r="AH1018" s="81">
        <v>1154</v>
      </c>
      <c r="AJ1018" s="81" t="s">
        <v>729</v>
      </c>
      <c r="AK1018" s="81" t="s">
        <v>730</v>
      </c>
      <c r="AL1018" s="81">
        <v>4</v>
      </c>
      <c r="AM1018" s="81" t="s">
        <v>436</v>
      </c>
      <c r="AN1018" s="81" t="s">
        <v>1123</v>
      </c>
      <c r="AO1018" s="81">
        <v>1392</v>
      </c>
      <c r="AQ1018" s="81" t="s">
        <v>834</v>
      </c>
      <c r="AR1018" s="81" t="s">
        <v>835</v>
      </c>
      <c r="AS1018" s="81">
        <v>2</v>
      </c>
      <c r="AT1018" s="81" t="s">
        <v>436</v>
      </c>
      <c r="AU1018" s="81" t="s">
        <v>1775</v>
      </c>
      <c r="AV1018" s="81">
        <v>1287</v>
      </c>
      <c r="AX1018" s="81" t="s">
        <v>741</v>
      </c>
      <c r="AY1018" s="81" t="s">
        <v>742</v>
      </c>
      <c r="AZ1018" s="81">
        <v>4</v>
      </c>
      <c r="BA1018" s="81" t="s">
        <v>436</v>
      </c>
      <c r="BB1018" s="81" t="s">
        <v>1906</v>
      </c>
      <c r="BC1018" s="81">
        <v>1025</v>
      </c>
      <c r="BE1018" s="81" t="s">
        <v>2144</v>
      </c>
      <c r="BF1018" s="81" t="s">
        <v>1501</v>
      </c>
      <c r="BG1018" s="81">
        <v>1</v>
      </c>
      <c r="BH1018" s="81" t="s">
        <v>436</v>
      </c>
      <c r="BI1018" s="81" t="s">
        <v>2056</v>
      </c>
      <c r="BJ1018" s="81">
        <v>1192</v>
      </c>
      <c r="BL1018" s="81" t="s">
        <v>729</v>
      </c>
      <c r="BM1018" s="81" t="s">
        <v>730</v>
      </c>
      <c r="BN1018" s="81">
        <v>4</v>
      </c>
      <c r="BO1018" s="81" t="s">
        <v>436</v>
      </c>
      <c r="BP1018" s="81" t="s">
        <v>1111</v>
      </c>
      <c r="BQ1018" s="81">
        <v>1211</v>
      </c>
      <c r="BS1018" s="81" t="s">
        <v>832</v>
      </c>
      <c r="BT1018" s="81" t="s">
        <v>833</v>
      </c>
      <c r="BU1018" s="81">
        <v>30</v>
      </c>
      <c r="BV1018" s="81" t="s">
        <v>436</v>
      </c>
      <c r="BW1018" s="81" t="s">
        <v>1195</v>
      </c>
      <c r="BX1018" s="81">
        <v>1237</v>
      </c>
      <c r="BZ1018" s="81" t="s">
        <v>745</v>
      </c>
      <c r="CA1018" s="81" t="s">
        <v>746</v>
      </c>
      <c r="CB1018" s="81">
        <v>24</v>
      </c>
      <c r="CC1018" s="81" t="s">
        <v>529</v>
      </c>
      <c r="CD1018" s="81" t="s">
        <v>1157</v>
      </c>
      <c r="CE1018" s="81">
        <v>1399</v>
      </c>
      <c r="CG1018" s="81" t="s">
        <v>864</v>
      </c>
      <c r="CH1018" s="81" t="s">
        <v>865</v>
      </c>
      <c r="CI1018" s="81">
        <v>4</v>
      </c>
      <c r="CJ1018" s="81" t="s">
        <v>529</v>
      </c>
      <c r="CK1018" s="81" t="s">
        <v>1128</v>
      </c>
      <c r="CL1018" s="81">
        <v>1031</v>
      </c>
      <c r="CN1018" s="81" t="s">
        <v>862</v>
      </c>
      <c r="CO1018" s="81" t="s">
        <v>863</v>
      </c>
      <c r="CP1018" s="81">
        <v>6</v>
      </c>
      <c r="CQ1018" s="81" t="s">
        <v>529</v>
      </c>
      <c r="CR1018" s="81" t="s">
        <v>1158</v>
      </c>
      <c r="CS1018" s="81">
        <v>1378</v>
      </c>
      <c r="CU1018" s="136" t="s">
        <v>873</v>
      </c>
      <c r="CV1018" s="136" t="s">
        <v>874</v>
      </c>
      <c r="CW1018" s="137">
        <v>6</v>
      </c>
      <c r="CX1018" s="136" t="s">
        <v>529</v>
      </c>
      <c r="CY1018" s="136" t="s">
        <v>1100</v>
      </c>
      <c r="CZ1018" s="138">
        <v>1027</v>
      </c>
      <c r="DB1018" s="136" t="s">
        <v>818</v>
      </c>
      <c r="DC1018" s="136" t="s">
        <v>819</v>
      </c>
      <c r="DD1018" s="137">
        <v>6</v>
      </c>
      <c r="DE1018" s="136" t="s">
        <v>529</v>
      </c>
      <c r="DF1018" s="136" t="s">
        <v>1873</v>
      </c>
      <c r="DG1018" s="144">
        <v>1126</v>
      </c>
      <c r="DI1018" s="136" t="s">
        <v>2377</v>
      </c>
      <c r="DJ1018" s="136" t="s">
        <v>2376</v>
      </c>
      <c r="DK1018" s="137">
        <v>10</v>
      </c>
      <c r="DL1018" s="136" t="s">
        <v>437</v>
      </c>
      <c r="DM1018" s="136" t="s">
        <v>1181</v>
      </c>
      <c r="DN1018" s="144">
        <v>1044</v>
      </c>
    </row>
    <row r="1019" spans="1:118" x14ac:dyDescent="0.25">
      <c r="A1019" s="81" t="s">
        <v>960</v>
      </c>
      <c r="B1019" s="81" t="s">
        <v>961</v>
      </c>
      <c r="C1019" s="81">
        <v>12</v>
      </c>
      <c r="D1019" s="81" t="s">
        <v>437</v>
      </c>
      <c r="E1019" s="81" t="s">
        <v>1243</v>
      </c>
      <c r="F1019" s="81">
        <v>1082</v>
      </c>
      <c r="H1019" s="81" t="s">
        <v>867</v>
      </c>
      <c r="I1019" s="81" t="s">
        <v>868</v>
      </c>
      <c r="J1019" s="81">
        <v>4</v>
      </c>
      <c r="K1019" s="81" t="s">
        <v>436</v>
      </c>
      <c r="L1019" s="81" t="s">
        <v>1097</v>
      </c>
      <c r="M1019" s="81">
        <v>1392</v>
      </c>
      <c r="O1019" s="81" t="s">
        <v>832</v>
      </c>
      <c r="P1019" s="81" t="s">
        <v>833</v>
      </c>
      <c r="Q1019" s="81">
        <v>4</v>
      </c>
      <c r="R1019" s="81" t="s">
        <v>436</v>
      </c>
      <c r="S1019" s="81" t="s">
        <v>1140</v>
      </c>
      <c r="T1019" s="81">
        <v>1036</v>
      </c>
      <c r="V1019" s="81" t="s">
        <v>816</v>
      </c>
      <c r="W1019" s="81" t="s">
        <v>817</v>
      </c>
      <c r="X1019" s="81">
        <v>12</v>
      </c>
      <c r="Y1019" s="81" t="s">
        <v>436</v>
      </c>
      <c r="Z1019" s="81" t="s">
        <v>1741</v>
      </c>
      <c r="AA1019" s="81">
        <v>1118</v>
      </c>
      <c r="AC1019" s="81" t="s">
        <v>810</v>
      </c>
      <c r="AD1019" s="81" t="s">
        <v>811</v>
      </c>
      <c r="AE1019" s="81">
        <v>6</v>
      </c>
      <c r="AF1019" s="81" t="s">
        <v>437</v>
      </c>
      <c r="AG1019" s="81" t="s">
        <v>1733</v>
      </c>
      <c r="AH1019" s="81">
        <v>1004</v>
      </c>
      <c r="AJ1019" s="81" t="s">
        <v>745</v>
      </c>
      <c r="AK1019" s="81" t="s">
        <v>746</v>
      </c>
      <c r="AL1019" s="81">
        <v>12</v>
      </c>
      <c r="AM1019" s="81" t="s">
        <v>436</v>
      </c>
      <c r="AN1019" s="81" t="s">
        <v>1123</v>
      </c>
      <c r="AO1019" s="81">
        <v>1392</v>
      </c>
      <c r="AQ1019" s="81" t="s">
        <v>765</v>
      </c>
      <c r="AR1019" s="81" t="s">
        <v>766</v>
      </c>
      <c r="AS1019" s="81">
        <v>12</v>
      </c>
      <c r="AT1019" s="81" t="s">
        <v>436</v>
      </c>
      <c r="AU1019" s="81" t="s">
        <v>717</v>
      </c>
      <c r="AV1019" s="81">
        <v>1538</v>
      </c>
      <c r="AX1019" s="81" t="s">
        <v>741</v>
      </c>
      <c r="AY1019" s="81" t="s">
        <v>742</v>
      </c>
      <c r="AZ1019" s="81">
        <v>20</v>
      </c>
      <c r="BA1019" s="81" t="s">
        <v>529</v>
      </c>
      <c r="BB1019" s="81" t="s">
        <v>1240</v>
      </c>
      <c r="BC1019" s="81">
        <v>1378</v>
      </c>
      <c r="BE1019" s="81" t="s">
        <v>751</v>
      </c>
      <c r="BF1019" s="81" t="s">
        <v>752</v>
      </c>
      <c r="BG1019" s="81">
        <v>12</v>
      </c>
      <c r="BH1019" s="81" t="s">
        <v>436</v>
      </c>
      <c r="BI1019" s="81" t="s">
        <v>2056</v>
      </c>
      <c r="BJ1019" s="81">
        <v>1192</v>
      </c>
      <c r="BL1019" s="81" t="s">
        <v>729</v>
      </c>
      <c r="BM1019" s="81" t="s">
        <v>730</v>
      </c>
      <c r="BN1019" s="81">
        <v>4</v>
      </c>
      <c r="BO1019" s="81" t="s">
        <v>529</v>
      </c>
      <c r="BP1019" s="81" t="s">
        <v>1112</v>
      </c>
      <c r="BQ1019" s="81">
        <v>1039</v>
      </c>
      <c r="BS1019" s="81" t="s">
        <v>830</v>
      </c>
      <c r="BT1019" s="81" t="s">
        <v>831</v>
      </c>
      <c r="BU1019" s="81">
        <v>100</v>
      </c>
      <c r="BV1019" s="81" t="s">
        <v>436</v>
      </c>
      <c r="BW1019" s="81" t="s">
        <v>1195</v>
      </c>
      <c r="BX1019" s="81">
        <v>1237</v>
      </c>
      <c r="BZ1019" s="81" t="s">
        <v>2323</v>
      </c>
      <c r="CA1019" s="81" t="s">
        <v>851</v>
      </c>
      <c r="CB1019" s="81">
        <v>6</v>
      </c>
      <c r="CC1019" s="81" t="s">
        <v>529</v>
      </c>
      <c r="CD1019" s="81" t="s">
        <v>1157</v>
      </c>
      <c r="CE1019" s="81">
        <v>1399</v>
      </c>
      <c r="CG1019" s="81" t="s">
        <v>729</v>
      </c>
      <c r="CH1019" s="81" t="s">
        <v>730</v>
      </c>
      <c r="CI1019" s="81">
        <v>40</v>
      </c>
      <c r="CJ1019" s="81" t="s">
        <v>529</v>
      </c>
      <c r="CK1019" s="81" t="s">
        <v>1128</v>
      </c>
      <c r="CL1019" s="81">
        <v>1031</v>
      </c>
      <c r="CN1019" s="81" t="s">
        <v>2319</v>
      </c>
      <c r="CO1019" s="81" t="s">
        <v>844</v>
      </c>
      <c r="CP1019" s="81">
        <v>4</v>
      </c>
      <c r="CQ1019" s="81" t="s">
        <v>529</v>
      </c>
      <c r="CR1019" s="81" t="s">
        <v>1158</v>
      </c>
      <c r="CS1019" s="81">
        <v>1378</v>
      </c>
      <c r="CU1019" s="136" t="s">
        <v>845</v>
      </c>
      <c r="CV1019" s="136" t="s">
        <v>846</v>
      </c>
      <c r="CW1019" s="137">
        <v>4</v>
      </c>
      <c r="CX1019" s="136" t="s">
        <v>436</v>
      </c>
      <c r="CY1019" s="136" t="s">
        <v>2310</v>
      </c>
      <c r="CZ1019" s="138">
        <v>1160</v>
      </c>
      <c r="DB1019" s="136" t="s">
        <v>818</v>
      </c>
      <c r="DC1019" s="136" t="s">
        <v>819</v>
      </c>
      <c r="DD1019" s="137">
        <v>2</v>
      </c>
      <c r="DE1019" s="136" t="s">
        <v>529</v>
      </c>
      <c r="DF1019" s="136" t="s">
        <v>1157</v>
      </c>
      <c r="DG1019" s="144">
        <v>1399</v>
      </c>
      <c r="DI1019" s="136" t="s">
        <v>2377</v>
      </c>
      <c r="DJ1019" s="136" t="s">
        <v>2376</v>
      </c>
      <c r="DK1019" s="137">
        <v>4</v>
      </c>
      <c r="DL1019" s="136" t="s">
        <v>437</v>
      </c>
      <c r="DM1019" s="136" t="s">
        <v>2408</v>
      </c>
      <c r="DN1019" s="144">
        <v>1108</v>
      </c>
    </row>
    <row r="1020" spans="1:118" x14ac:dyDescent="0.25">
      <c r="A1020" s="81" t="s">
        <v>946</v>
      </c>
      <c r="B1020" s="81" t="s">
        <v>947</v>
      </c>
      <c r="C1020" s="81">
        <v>12</v>
      </c>
      <c r="D1020" s="81" t="s">
        <v>437</v>
      </c>
      <c r="E1020" s="81" t="s">
        <v>1243</v>
      </c>
      <c r="F1020" s="81">
        <v>1082</v>
      </c>
      <c r="H1020" s="81" t="s">
        <v>768</v>
      </c>
      <c r="I1020" s="81" t="s">
        <v>769</v>
      </c>
      <c r="J1020" s="81">
        <v>4</v>
      </c>
      <c r="K1020" s="81" t="s">
        <v>436</v>
      </c>
      <c r="L1020" s="81" t="s">
        <v>1097</v>
      </c>
      <c r="M1020" s="81">
        <v>1392</v>
      </c>
      <c r="O1020" s="81" t="s">
        <v>864</v>
      </c>
      <c r="P1020" s="81" t="s">
        <v>865</v>
      </c>
      <c r="Q1020" s="81">
        <v>4</v>
      </c>
      <c r="R1020" s="81" t="s">
        <v>529</v>
      </c>
      <c r="S1020" s="81" t="s">
        <v>1118</v>
      </c>
      <c r="T1020" s="81">
        <v>1063</v>
      </c>
      <c r="V1020" s="81" t="s">
        <v>727</v>
      </c>
      <c r="W1020" s="81" t="s">
        <v>728</v>
      </c>
      <c r="X1020" s="81">
        <v>4</v>
      </c>
      <c r="Y1020" s="81" t="s">
        <v>436</v>
      </c>
      <c r="Z1020" s="81" t="s">
        <v>1741</v>
      </c>
      <c r="AA1020" s="81">
        <v>1118</v>
      </c>
      <c r="AC1020" s="81" t="s">
        <v>869</v>
      </c>
      <c r="AD1020" s="81" t="s">
        <v>870</v>
      </c>
      <c r="AE1020" s="81">
        <v>24</v>
      </c>
      <c r="AF1020" s="81" t="s">
        <v>436</v>
      </c>
      <c r="AG1020" s="81" t="s">
        <v>1698</v>
      </c>
      <c r="AH1020" s="81">
        <v>1251</v>
      </c>
      <c r="AJ1020" s="81" t="s">
        <v>836</v>
      </c>
      <c r="AK1020" s="81" t="s">
        <v>837</v>
      </c>
      <c r="AL1020" s="81">
        <v>2</v>
      </c>
      <c r="AM1020" s="81" t="s">
        <v>436</v>
      </c>
      <c r="AN1020" s="81" t="s">
        <v>1123</v>
      </c>
      <c r="AO1020" s="81">
        <v>1392</v>
      </c>
      <c r="AQ1020" s="81" t="s">
        <v>729</v>
      </c>
      <c r="AR1020" s="81" t="s">
        <v>730</v>
      </c>
      <c r="AS1020" s="81">
        <v>4</v>
      </c>
      <c r="AT1020" s="81" t="s">
        <v>436</v>
      </c>
      <c r="AU1020" s="81" t="s">
        <v>717</v>
      </c>
      <c r="AV1020" s="81">
        <v>1538</v>
      </c>
      <c r="AX1020" s="81" t="s">
        <v>778</v>
      </c>
      <c r="AY1020" s="81" t="s">
        <v>779</v>
      </c>
      <c r="AZ1020" s="81">
        <v>12</v>
      </c>
      <c r="BA1020" s="81" t="s">
        <v>529</v>
      </c>
      <c r="BB1020" s="81" t="s">
        <v>1708</v>
      </c>
      <c r="BC1020" s="81">
        <v>1504</v>
      </c>
      <c r="BE1020" s="81" t="s">
        <v>1039</v>
      </c>
      <c r="BF1020" s="81" t="s">
        <v>1040</v>
      </c>
      <c r="BG1020" s="81">
        <v>4</v>
      </c>
      <c r="BH1020" s="81" t="s">
        <v>436</v>
      </c>
      <c r="BI1020" s="81" t="s">
        <v>2056</v>
      </c>
      <c r="BJ1020" s="81">
        <v>1192</v>
      </c>
      <c r="BL1020" s="81" t="s">
        <v>832</v>
      </c>
      <c r="BM1020" s="81" t="s">
        <v>833</v>
      </c>
      <c r="BN1020" s="81">
        <v>4</v>
      </c>
      <c r="BO1020" s="81" t="s">
        <v>436</v>
      </c>
      <c r="BP1020" s="81" t="s">
        <v>2165</v>
      </c>
      <c r="BQ1020" s="81">
        <v>1580</v>
      </c>
      <c r="BS1020" s="81" t="s">
        <v>849</v>
      </c>
      <c r="BT1020" s="81" t="s">
        <v>850</v>
      </c>
      <c r="BU1020" s="81">
        <v>100</v>
      </c>
      <c r="BV1020" s="81" t="s">
        <v>436</v>
      </c>
      <c r="BW1020" s="81" t="s">
        <v>1195</v>
      </c>
      <c r="BX1020" s="81">
        <v>1237</v>
      </c>
      <c r="BZ1020" s="81" t="s">
        <v>860</v>
      </c>
      <c r="CA1020" s="81" t="s">
        <v>861</v>
      </c>
      <c r="CB1020" s="81">
        <v>4</v>
      </c>
      <c r="CC1020" s="81" t="s">
        <v>529</v>
      </c>
      <c r="CD1020" s="81" t="s">
        <v>2127</v>
      </c>
      <c r="CE1020" s="81">
        <v>1573</v>
      </c>
      <c r="CG1020" s="81" t="s">
        <v>2319</v>
      </c>
      <c r="CH1020" s="81" t="s">
        <v>844</v>
      </c>
      <c r="CI1020" s="81">
        <v>2</v>
      </c>
      <c r="CJ1020" s="81" t="s">
        <v>529</v>
      </c>
      <c r="CK1020" s="81" t="s">
        <v>1128</v>
      </c>
      <c r="CL1020" s="81">
        <v>1031</v>
      </c>
      <c r="CN1020" s="81" t="s">
        <v>858</v>
      </c>
      <c r="CO1020" s="81" t="s">
        <v>859</v>
      </c>
      <c r="CP1020" s="81">
        <v>4</v>
      </c>
      <c r="CQ1020" s="81" t="s">
        <v>529</v>
      </c>
      <c r="CR1020" s="81" t="s">
        <v>1158</v>
      </c>
      <c r="CS1020" s="81">
        <v>1378</v>
      </c>
      <c r="CU1020" s="136" t="s">
        <v>733</v>
      </c>
      <c r="CV1020" s="136" t="s">
        <v>734</v>
      </c>
      <c r="CW1020" s="137">
        <v>4</v>
      </c>
      <c r="CX1020" s="136" t="s">
        <v>436</v>
      </c>
      <c r="CY1020" s="136" t="s">
        <v>1156</v>
      </c>
      <c r="CZ1020" s="138">
        <v>1070</v>
      </c>
      <c r="DB1020" s="136" t="s">
        <v>812</v>
      </c>
      <c r="DC1020" s="136" t="s">
        <v>813</v>
      </c>
      <c r="DD1020" s="137">
        <v>10</v>
      </c>
      <c r="DE1020" s="136" t="s">
        <v>529</v>
      </c>
      <c r="DF1020" s="136" t="s">
        <v>1867</v>
      </c>
      <c r="DG1020" s="144">
        <v>1089</v>
      </c>
      <c r="DI1020" s="136" t="s">
        <v>2377</v>
      </c>
      <c r="DJ1020" s="136" t="s">
        <v>2376</v>
      </c>
      <c r="DK1020" s="137">
        <v>2</v>
      </c>
      <c r="DL1020" s="136" t="s">
        <v>436</v>
      </c>
      <c r="DM1020" s="136" t="s">
        <v>2310</v>
      </c>
      <c r="DN1020" s="144">
        <v>1160</v>
      </c>
    </row>
    <row r="1021" spans="1:118" x14ac:dyDescent="0.25">
      <c r="A1021" s="81" t="s">
        <v>992</v>
      </c>
      <c r="B1021" s="81" t="s">
        <v>993</v>
      </c>
      <c r="C1021" s="81">
        <v>12</v>
      </c>
      <c r="D1021" s="81" t="s">
        <v>437</v>
      </c>
      <c r="E1021" s="81" t="s">
        <v>1243</v>
      </c>
      <c r="F1021" s="81">
        <v>1082</v>
      </c>
      <c r="H1021" s="81" t="s">
        <v>1018</v>
      </c>
      <c r="I1021" s="81" t="s">
        <v>1019</v>
      </c>
      <c r="J1021" s="81">
        <v>1</v>
      </c>
      <c r="K1021" s="81" t="s">
        <v>436</v>
      </c>
      <c r="L1021" s="81" t="s">
        <v>1816</v>
      </c>
      <c r="M1021" s="81">
        <v>1168</v>
      </c>
      <c r="O1021" s="81" t="s">
        <v>867</v>
      </c>
      <c r="P1021" s="81" t="s">
        <v>868</v>
      </c>
      <c r="Q1021" s="81">
        <v>4</v>
      </c>
      <c r="R1021" s="81" t="s">
        <v>529</v>
      </c>
      <c r="S1021" s="81" t="s">
        <v>1118</v>
      </c>
      <c r="T1021" s="81">
        <v>1063</v>
      </c>
      <c r="V1021" s="81" t="s">
        <v>830</v>
      </c>
      <c r="W1021" s="81" t="s">
        <v>831</v>
      </c>
      <c r="X1021" s="81">
        <v>10</v>
      </c>
      <c r="Y1021" s="81" t="s">
        <v>436</v>
      </c>
      <c r="Z1021" s="81" t="s">
        <v>1741</v>
      </c>
      <c r="AA1021" s="81">
        <v>1118</v>
      </c>
      <c r="AC1021" s="81" t="s">
        <v>2323</v>
      </c>
      <c r="AD1021" s="81" t="s">
        <v>851</v>
      </c>
      <c r="AE1021" s="81">
        <v>6</v>
      </c>
      <c r="AF1021" s="81" t="s">
        <v>529</v>
      </c>
      <c r="AG1021" s="81" t="s">
        <v>1185</v>
      </c>
      <c r="AH1021" s="81">
        <v>1101</v>
      </c>
      <c r="AJ1021" s="81" t="s">
        <v>755</v>
      </c>
      <c r="AK1021" s="81" t="s">
        <v>756</v>
      </c>
      <c r="AL1021" s="81">
        <v>12</v>
      </c>
      <c r="AM1021" s="81" t="s">
        <v>529</v>
      </c>
      <c r="AN1021" s="81" t="s">
        <v>1166</v>
      </c>
      <c r="AO1021" s="81">
        <v>1283</v>
      </c>
      <c r="AQ1021" s="81" t="s">
        <v>893</v>
      </c>
      <c r="AR1021" s="81" t="s">
        <v>894</v>
      </c>
      <c r="AS1021" s="81">
        <v>12</v>
      </c>
      <c r="AT1021" s="81" t="s">
        <v>436</v>
      </c>
      <c r="AU1021" s="81" t="s">
        <v>717</v>
      </c>
      <c r="AV1021" s="81">
        <v>1538</v>
      </c>
      <c r="AX1021" s="81" t="s">
        <v>778</v>
      </c>
      <c r="AY1021" s="81" t="s">
        <v>779</v>
      </c>
      <c r="AZ1021" s="81">
        <v>6</v>
      </c>
      <c r="BA1021" s="81" t="s">
        <v>529</v>
      </c>
      <c r="BB1021" s="81" t="s">
        <v>1244</v>
      </c>
      <c r="BC1021" s="81">
        <v>1027</v>
      </c>
      <c r="BE1021" s="81" t="s">
        <v>741</v>
      </c>
      <c r="BF1021" s="81" t="s">
        <v>742</v>
      </c>
      <c r="BG1021" s="81">
        <v>2</v>
      </c>
      <c r="BH1021" s="81" t="s">
        <v>436</v>
      </c>
      <c r="BI1021" s="81" t="s">
        <v>2056</v>
      </c>
      <c r="BJ1021" s="81">
        <v>1192</v>
      </c>
      <c r="BL1021" s="81" t="s">
        <v>729</v>
      </c>
      <c r="BM1021" s="81" t="s">
        <v>730</v>
      </c>
      <c r="BN1021" s="81">
        <v>6</v>
      </c>
      <c r="BO1021" s="81" t="s">
        <v>529</v>
      </c>
      <c r="BP1021" s="81" t="s">
        <v>1158</v>
      </c>
      <c r="BQ1021" s="81">
        <v>1378</v>
      </c>
      <c r="BS1021" s="81" t="s">
        <v>729</v>
      </c>
      <c r="BT1021" s="81" t="s">
        <v>730</v>
      </c>
      <c r="BU1021" s="81">
        <v>60</v>
      </c>
      <c r="BV1021" s="81" t="s">
        <v>436</v>
      </c>
      <c r="BW1021" s="81" t="s">
        <v>1195</v>
      </c>
      <c r="BX1021" s="81">
        <v>1237</v>
      </c>
      <c r="BZ1021" s="81" t="s">
        <v>867</v>
      </c>
      <c r="CA1021" s="81" t="s">
        <v>868</v>
      </c>
      <c r="CB1021" s="81">
        <v>4</v>
      </c>
      <c r="CC1021" s="81" t="s">
        <v>529</v>
      </c>
      <c r="CD1021" s="81" t="s">
        <v>2127</v>
      </c>
      <c r="CE1021" s="81">
        <v>1573</v>
      </c>
      <c r="CG1021" s="81" t="s">
        <v>899</v>
      </c>
      <c r="CH1021" s="81" t="s">
        <v>900</v>
      </c>
      <c r="CI1021" s="81">
        <v>2</v>
      </c>
      <c r="CJ1021" s="81" t="s">
        <v>529</v>
      </c>
      <c r="CK1021" s="81" t="s">
        <v>1128</v>
      </c>
      <c r="CL1021" s="81">
        <v>1031</v>
      </c>
      <c r="CN1021" s="81" t="s">
        <v>729</v>
      </c>
      <c r="CO1021" s="81" t="s">
        <v>730</v>
      </c>
      <c r="CP1021" s="81">
        <v>2</v>
      </c>
      <c r="CQ1021" s="81" t="s">
        <v>529</v>
      </c>
      <c r="CR1021" s="81" t="s">
        <v>2315</v>
      </c>
      <c r="CS1021" s="81">
        <v>1450</v>
      </c>
      <c r="CU1021" s="136" t="s">
        <v>772</v>
      </c>
      <c r="CV1021" s="136" t="s">
        <v>773</v>
      </c>
      <c r="CW1021" s="137">
        <v>4</v>
      </c>
      <c r="CX1021" s="136" t="s">
        <v>529</v>
      </c>
      <c r="CY1021" s="136" t="s">
        <v>1192</v>
      </c>
      <c r="CZ1021" s="138">
        <v>1100</v>
      </c>
      <c r="DB1021" s="136" t="s">
        <v>812</v>
      </c>
      <c r="DC1021" s="136" t="s">
        <v>813</v>
      </c>
      <c r="DD1021" s="137">
        <v>4</v>
      </c>
      <c r="DE1021" s="136" t="s">
        <v>529</v>
      </c>
      <c r="DF1021" s="136" t="s">
        <v>1154</v>
      </c>
      <c r="DG1021" s="144">
        <v>1439</v>
      </c>
      <c r="DI1021" s="136" t="s">
        <v>2377</v>
      </c>
      <c r="DJ1021" s="136" t="s">
        <v>2376</v>
      </c>
      <c r="DK1021" s="137">
        <v>4</v>
      </c>
      <c r="DL1021" s="136" t="s">
        <v>529</v>
      </c>
      <c r="DM1021" s="136" t="s">
        <v>1185</v>
      </c>
      <c r="DN1021" s="144">
        <v>1101</v>
      </c>
    </row>
    <row r="1022" spans="1:118" x14ac:dyDescent="0.25">
      <c r="A1022" s="81" t="s">
        <v>924</v>
      </c>
      <c r="B1022" s="81" t="s">
        <v>925</v>
      </c>
      <c r="C1022" s="81">
        <v>12</v>
      </c>
      <c r="D1022" s="81" t="s">
        <v>437</v>
      </c>
      <c r="E1022" s="81" t="s">
        <v>1243</v>
      </c>
      <c r="F1022" s="81">
        <v>1082</v>
      </c>
      <c r="H1022" s="81" t="s">
        <v>780</v>
      </c>
      <c r="I1022" s="81" t="s">
        <v>781</v>
      </c>
      <c r="J1022" s="81">
        <v>12</v>
      </c>
      <c r="K1022" s="81" t="s">
        <v>436</v>
      </c>
      <c r="L1022" s="81" t="s">
        <v>1816</v>
      </c>
      <c r="M1022" s="81">
        <v>1168</v>
      </c>
      <c r="O1022" s="81" t="s">
        <v>772</v>
      </c>
      <c r="P1022" s="81" t="s">
        <v>773</v>
      </c>
      <c r="Q1022" s="81">
        <v>4</v>
      </c>
      <c r="R1022" s="81" t="s">
        <v>529</v>
      </c>
      <c r="S1022" s="81" t="s">
        <v>1118</v>
      </c>
      <c r="T1022" s="81">
        <v>1063</v>
      </c>
      <c r="V1022" s="81" t="s">
        <v>864</v>
      </c>
      <c r="W1022" s="81" t="s">
        <v>865</v>
      </c>
      <c r="X1022" s="81">
        <v>24</v>
      </c>
      <c r="Y1022" s="81" t="s">
        <v>436</v>
      </c>
      <c r="Z1022" s="81" t="s">
        <v>1741</v>
      </c>
      <c r="AA1022" s="81">
        <v>1118</v>
      </c>
      <c r="AC1022" s="81" t="s">
        <v>810</v>
      </c>
      <c r="AD1022" s="81" t="s">
        <v>811</v>
      </c>
      <c r="AE1022" s="81">
        <v>6</v>
      </c>
      <c r="AF1022" s="81" t="s">
        <v>436</v>
      </c>
      <c r="AG1022" s="81" t="s">
        <v>1145</v>
      </c>
      <c r="AH1022" s="81">
        <v>1274</v>
      </c>
      <c r="AJ1022" s="81" t="s">
        <v>765</v>
      </c>
      <c r="AK1022" s="81" t="s">
        <v>766</v>
      </c>
      <c r="AL1022" s="81">
        <v>4</v>
      </c>
      <c r="AM1022" s="81" t="s">
        <v>529</v>
      </c>
      <c r="AN1022" s="81" t="s">
        <v>1166</v>
      </c>
      <c r="AO1022" s="81">
        <v>1283</v>
      </c>
      <c r="AQ1022" s="81" t="s">
        <v>794</v>
      </c>
      <c r="AR1022" s="81" t="s">
        <v>795</v>
      </c>
      <c r="AS1022" s="81">
        <v>4</v>
      </c>
      <c r="AT1022" s="81" t="s">
        <v>436</v>
      </c>
      <c r="AU1022" s="81" t="s">
        <v>717</v>
      </c>
      <c r="AV1022" s="81">
        <v>1538</v>
      </c>
      <c r="AX1022" s="81" t="s">
        <v>778</v>
      </c>
      <c r="AY1022" s="81" t="s">
        <v>779</v>
      </c>
      <c r="AZ1022" s="81">
        <v>24</v>
      </c>
      <c r="BA1022" s="81" t="s">
        <v>529</v>
      </c>
      <c r="BB1022" s="81" t="s">
        <v>1199</v>
      </c>
      <c r="BC1022" s="81">
        <v>1001</v>
      </c>
      <c r="BE1022" s="81" t="s">
        <v>778</v>
      </c>
      <c r="BF1022" s="81" t="s">
        <v>779</v>
      </c>
      <c r="BG1022" s="81">
        <v>12</v>
      </c>
      <c r="BH1022" s="81" t="s">
        <v>436</v>
      </c>
      <c r="BI1022" s="81" t="s">
        <v>2056</v>
      </c>
      <c r="BJ1022" s="81">
        <v>1192</v>
      </c>
      <c r="BL1022" s="81" t="s">
        <v>772</v>
      </c>
      <c r="BM1022" s="81" t="s">
        <v>773</v>
      </c>
      <c r="BN1022" s="81">
        <v>16</v>
      </c>
      <c r="BO1022" s="81" t="s">
        <v>436</v>
      </c>
      <c r="BP1022" s="81" t="s">
        <v>1164</v>
      </c>
      <c r="BQ1022" s="81">
        <v>1121</v>
      </c>
      <c r="BS1022" s="81" t="s">
        <v>2227</v>
      </c>
      <c r="BT1022" s="81" t="s">
        <v>882</v>
      </c>
      <c r="BU1022" s="81">
        <v>6</v>
      </c>
      <c r="BV1022" s="81" t="s">
        <v>437</v>
      </c>
      <c r="BW1022" s="81" t="s">
        <v>1190</v>
      </c>
      <c r="BX1022" s="81">
        <v>1082</v>
      </c>
      <c r="BZ1022" s="81" t="s">
        <v>862</v>
      </c>
      <c r="CA1022" s="81" t="s">
        <v>863</v>
      </c>
      <c r="CB1022" s="81">
        <v>4</v>
      </c>
      <c r="CC1022" s="81" t="s">
        <v>529</v>
      </c>
      <c r="CD1022" s="81" t="s">
        <v>2127</v>
      </c>
      <c r="CE1022" s="81">
        <v>1573</v>
      </c>
      <c r="CG1022" s="81" t="s">
        <v>930</v>
      </c>
      <c r="CH1022" s="81" t="s">
        <v>931</v>
      </c>
      <c r="CI1022" s="81">
        <v>4</v>
      </c>
      <c r="CJ1022" s="81" t="s">
        <v>436</v>
      </c>
      <c r="CK1022" s="81" t="s">
        <v>2220</v>
      </c>
      <c r="CL1022" s="81">
        <v>1570</v>
      </c>
      <c r="CN1022" s="81" t="s">
        <v>816</v>
      </c>
      <c r="CO1022" s="81" t="s">
        <v>817</v>
      </c>
      <c r="CP1022" s="81">
        <v>12</v>
      </c>
      <c r="CQ1022" s="81" t="s">
        <v>529</v>
      </c>
      <c r="CR1022" s="81" t="s">
        <v>1757</v>
      </c>
      <c r="CS1022" s="81">
        <v>1014</v>
      </c>
      <c r="CU1022" s="136" t="s">
        <v>906</v>
      </c>
      <c r="CV1022" s="136" t="s">
        <v>907</v>
      </c>
      <c r="CW1022" s="137">
        <v>4</v>
      </c>
      <c r="CX1022" s="136" t="s">
        <v>437</v>
      </c>
      <c r="CY1022" s="136" t="s">
        <v>1184</v>
      </c>
      <c r="CZ1022" s="138">
        <v>1078</v>
      </c>
      <c r="DB1022" s="136" t="s">
        <v>812</v>
      </c>
      <c r="DC1022" s="136" t="s">
        <v>813</v>
      </c>
      <c r="DD1022" s="137">
        <v>4</v>
      </c>
      <c r="DE1022" s="136" t="s">
        <v>529</v>
      </c>
      <c r="DF1022" s="136" t="s">
        <v>1149</v>
      </c>
      <c r="DG1022" s="144">
        <v>1172</v>
      </c>
      <c r="DI1022" s="136" t="s">
        <v>2377</v>
      </c>
      <c r="DJ1022" s="136" t="s">
        <v>2376</v>
      </c>
      <c r="DK1022" s="137">
        <v>2</v>
      </c>
      <c r="DL1022" s="136" t="s">
        <v>529</v>
      </c>
      <c r="DM1022" s="136" t="s">
        <v>2127</v>
      </c>
      <c r="DN1022" s="144">
        <v>1573</v>
      </c>
    </row>
    <row r="1023" spans="1:118" x14ac:dyDescent="0.25">
      <c r="A1023" s="81" t="s">
        <v>745</v>
      </c>
      <c r="B1023" s="81" t="s">
        <v>746</v>
      </c>
      <c r="C1023" s="81">
        <v>12</v>
      </c>
      <c r="D1023" s="81" t="s">
        <v>437</v>
      </c>
      <c r="E1023" s="81" t="s">
        <v>1243</v>
      </c>
      <c r="F1023" s="81">
        <v>1082</v>
      </c>
      <c r="H1023" s="81" t="s">
        <v>816</v>
      </c>
      <c r="I1023" s="81" t="s">
        <v>817</v>
      </c>
      <c r="J1023" s="81">
        <v>3</v>
      </c>
      <c r="K1023" s="81" t="s">
        <v>436</v>
      </c>
      <c r="L1023" s="81" t="s">
        <v>1816</v>
      </c>
      <c r="M1023" s="81">
        <v>1168</v>
      </c>
      <c r="O1023" s="81" t="s">
        <v>906</v>
      </c>
      <c r="P1023" s="81" t="s">
        <v>907</v>
      </c>
      <c r="Q1023" s="81">
        <v>4</v>
      </c>
      <c r="R1023" s="81" t="s">
        <v>529</v>
      </c>
      <c r="S1023" s="81" t="s">
        <v>1118</v>
      </c>
      <c r="T1023" s="81">
        <v>1063</v>
      </c>
      <c r="V1023" s="81" t="s">
        <v>906</v>
      </c>
      <c r="W1023" s="81" t="s">
        <v>907</v>
      </c>
      <c r="X1023" s="81">
        <v>12</v>
      </c>
      <c r="Y1023" s="81" t="s">
        <v>436</v>
      </c>
      <c r="Z1023" s="81" t="s">
        <v>1741</v>
      </c>
      <c r="AA1023" s="81">
        <v>1118</v>
      </c>
      <c r="AC1023" s="81" t="s">
        <v>810</v>
      </c>
      <c r="AD1023" s="81" t="s">
        <v>811</v>
      </c>
      <c r="AE1023" s="81">
        <v>6</v>
      </c>
      <c r="AF1023" s="81" t="s">
        <v>436</v>
      </c>
      <c r="AG1023" s="81" t="s">
        <v>1696</v>
      </c>
      <c r="AH1023" s="81">
        <v>1390</v>
      </c>
      <c r="AJ1023" s="81" t="s">
        <v>810</v>
      </c>
      <c r="AK1023" s="81" t="s">
        <v>811</v>
      </c>
      <c r="AL1023" s="81">
        <v>4</v>
      </c>
      <c r="AM1023" s="81" t="s">
        <v>529</v>
      </c>
      <c r="AN1023" s="81" t="s">
        <v>1166</v>
      </c>
      <c r="AO1023" s="81">
        <v>1283</v>
      </c>
      <c r="AQ1023" s="81" t="s">
        <v>796</v>
      </c>
      <c r="AR1023" s="81" t="s">
        <v>797</v>
      </c>
      <c r="AS1023" s="81">
        <v>8</v>
      </c>
      <c r="AT1023" s="81" t="s">
        <v>436</v>
      </c>
      <c r="AU1023" s="81" t="s">
        <v>717</v>
      </c>
      <c r="AV1023" s="81">
        <v>1538</v>
      </c>
      <c r="AX1023" s="81" t="s">
        <v>778</v>
      </c>
      <c r="AY1023" s="81" t="s">
        <v>779</v>
      </c>
      <c r="AZ1023" s="81">
        <v>2</v>
      </c>
      <c r="BA1023" s="81" t="s">
        <v>436</v>
      </c>
      <c r="BB1023" s="81" t="s">
        <v>1835</v>
      </c>
      <c r="BC1023" s="81">
        <v>1163</v>
      </c>
      <c r="BE1023" s="81" t="s">
        <v>798</v>
      </c>
      <c r="BF1023" s="81" t="s">
        <v>799</v>
      </c>
      <c r="BG1023" s="81">
        <v>12</v>
      </c>
      <c r="BH1023" s="81" t="s">
        <v>436</v>
      </c>
      <c r="BI1023" s="81" t="s">
        <v>2056</v>
      </c>
      <c r="BJ1023" s="81">
        <v>1192</v>
      </c>
      <c r="BL1023" s="81" t="s">
        <v>737</v>
      </c>
      <c r="BM1023" s="81" t="s">
        <v>738</v>
      </c>
      <c r="BN1023" s="81">
        <v>4</v>
      </c>
      <c r="BO1023" s="81" t="s">
        <v>436</v>
      </c>
      <c r="BP1023" s="81" t="s">
        <v>1111</v>
      </c>
      <c r="BQ1023" s="81">
        <v>1211</v>
      </c>
      <c r="BS1023" s="81" t="s">
        <v>2230</v>
      </c>
      <c r="BT1023" s="81" t="s">
        <v>866</v>
      </c>
      <c r="BU1023" s="81">
        <v>6</v>
      </c>
      <c r="BV1023" s="81" t="s">
        <v>437</v>
      </c>
      <c r="BW1023" s="81" t="s">
        <v>1190</v>
      </c>
      <c r="BX1023" s="81">
        <v>1082</v>
      </c>
      <c r="BZ1023" s="81" t="s">
        <v>875</v>
      </c>
      <c r="CA1023" s="81" t="s">
        <v>876</v>
      </c>
      <c r="CB1023" s="81">
        <v>4</v>
      </c>
      <c r="CC1023" s="81" t="s">
        <v>529</v>
      </c>
      <c r="CD1023" s="81" t="s">
        <v>2127</v>
      </c>
      <c r="CE1023" s="81">
        <v>1573</v>
      </c>
      <c r="CG1023" s="81" t="s">
        <v>772</v>
      </c>
      <c r="CH1023" s="81" t="s">
        <v>773</v>
      </c>
      <c r="CI1023" s="81">
        <v>4</v>
      </c>
      <c r="CJ1023" s="81" t="s">
        <v>436</v>
      </c>
      <c r="CK1023" s="81" t="s">
        <v>2220</v>
      </c>
      <c r="CL1023" s="81">
        <v>1570</v>
      </c>
      <c r="CN1023" s="81" t="s">
        <v>948</v>
      </c>
      <c r="CO1023" s="81" t="s">
        <v>949</v>
      </c>
      <c r="CP1023" s="81">
        <v>6</v>
      </c>
      <c r="CQ1023" s="81" t="s">
        <v>529</v>
      </c>
      <c r="CR1023" s="81" t="s">
        <v>1158</v>
      </c>
      <c r="CS1023" s="81">
        <v>1378</v>
      </c>
      <c r="CU1023" s="136" t="s">
        <v>906</v>
      </c>
      <c r="CV1023" s="136" t="s">
        <v>907</v>
      </c>
      <c r="CW1023" s="137">
        <v>4</v>
      </c>
      <c r="CX1023" s="136" t="s">
        <v>436</v>
      </c>
      <c r="CY1023" s="136" t="s">
        <v>2310</v>
      </c>
      <c r="CZ1023" s="138">
        <v>1160</v>
      </c>
      <c r="DB1023" s="136" t="s">
        <v>812</v>
      </c>
      <c r="DC1023" s="136" t="s">
        <v>813</v>
      </c>
      <c r="DD1023" s="137">
        <v>4</v>
      </c>
      <c r="DE1023" s="136" t="s">
        <v>436</v>
      </c>
      <c r="DF1023" s="136" t="s">
        <v>1105</v>
      </c>
      <c r="DG1023" s="144">
        <v>1186</v>
      </c>
      <c r="DI1023" s="136" t="s">
        <v>2377</v>
      </c>
      <c r="DJ1023" s="136" t="s">
        <v>2376</v>
      </c>
      <c r="DK1023" s="137">
        <v>2</v>
      </c>
      <c r="DL1023" s="136" t="s">
        <v>529</v>
      </c>
      <c r="DM1023" s="136" t="s">
        <v>1135</v>
      </c>
      <c r="DN1023" s="144">
        <v>1412</v>
      </c>
    </row>
    <row r="1024" spans="1:118" x14ac:dyDescent="0.25">
      <c r="A1024" s="81" t="s">
        <v>747</v>
      </c>
      <c r="B1024" s="81" t="s">
        <v>748</v>
      </c>
      <c r="C1024" s="81">
        <v>12</v>
      </c>
      <c r="D1024" s="81" t="s">
        <v>437</v>
      </c>
      <c r="E1024" s="81" t="s">
        <v>1243</v>
      </c>
      <c r="F1024" s="81">
        <v>1082</v>
      </c>
      <c r="H1024" s="81" t="s">
        <v>852</v>
      </c>
      <c r="I1024" s="81" t="s">
        <v>853</v>
      </c>
      <c r="J1024" s="81">
        <v>12</v>
      </c>
      <c r="K1024" s="81" t="s">
        <v>436</v>
      </c>
      <c r="L1024" s="81" t="s">
        <v>1816</v>
      </c>
      <c r="M1024" s="81">
        <v>1168</v>
      </c>
      <c r="O1024" s="81" t="s">
        <v>770</v>
      </c>
      <c r="P1024" s="81" t="s">
        <v>771</v>
      </c>
      <c r="Q1024" s="81">
        <v>6</v>
      </c>
      <c r="R1024" s="81" t="s">
        <v>529</v>
      </c>
      <c r="S1024" s="81" t="s">
        <v>1118</v>
      </c>
      <c r="T1024" s="81">
        <v>1063</v>
      </c>
      <c r="V1024" s="81" t="s">
        <v>954</v>
      </c>
      <c r="W1024" s="81" t="s">
        <v>955</v>
      </c>
      <c r="X1024" s="81">
        <v>24</v>
      </c>
      <c r="Y1024" s="81" t="s">
        <v>436</v>
      </c>
      <c r="Z1024" s="81" t="s">
        <v>1741</v>
      </c>
      <c r="AA1024" s="81">
        <v>1118</v>
      </c>
      <c r="AC1024" s="81" t="s">
        <v>765</v>
      </c>
      <c r="AD1024" s="81" t="s">
        <v>766</v>
      </c>
      <c r="AE1024" s="81">
        <v>6</v>
      </c>
      <c r="AF1024" s="81" t="s">
        <v>436</v>
      </c>
      <c r="AG1024" s="81" t="s">
        <v>1764</v>
      </c>
      <c r="AH1024" s="81">
        <v>1435</v>
      </c>
      <c r="AJ1024" s="81" t="s">
        <v>812</v>
      </c>
      <c r="AK1024" s="81" t="s">
        <v>813</v>
      </c>
      <c r="AL1024" s="81">
        <v>4</v>
      </c>
      <c r="AM1024" s="81" t="s">
        <v>529</v>
      </c>
      <c r="AN1024" s="81" t="s">
        <v>1166</v>
      </c>
      <c r="AO1024" s="81">
        <v>1283</v>
      </c>
      <c r="AQ1024" s="81" t="s">
        <v>954</v>
      </c>
      <c r="AR1024" s="81" t="s">
        <v>955</v>
      </c>
      <c r="AS1024" s="81">
        <v>2</v>
      </c>
      <c r="AT1024" s="81" t="s">
        <v>529</v>
      </c>
      <c r="AU1024" s="81" t="s">
        <v>1192</v>
      </c>
      <c r="AV1024" s="81">
        <v>1100</v>
      </c>
      <c r="AX1024" s="81" t="s">
        <v>778</v>
      </c>
      <c r="AY1024" s="81" t="s">
        <v>779</v>
      </c>
      <c r="AZ1024" s="81">
        <v>12</v>
      </c>
      <c r="BA1024" s="81" t="s">
        <v>436</v>
      </c>
      <c r="BB1024" s="81" t="s">
        <v>2115</v>
      </c>
      <c r="BC1024" s="81">
        <v>1484</v>
      </c>
      <c r="BE1024" s="81" t="s">
        <v>992</v>
      </c>
      <c r="BF1024" s="81" t="s">
        <v>993</v>
      </c>
      <c r="BG1024" s="81">
        <v>12</v>
      </c>
      <c r="BH1024" s="81" t="s">
        <v>436</v>
      </c>
      <c r="BI1024" s="81" t="s">
        <v>2056</v>
      </c>
      <c r="BJ1024" s="81">
        <v>1192</v>
      </c>
      <c r="BL1024" s="81" t="s">
        <v>737</v>
      </c>
      <c r="BM1024" s="81" t="s">
        <v>738</v>
      </c>
      <c r="BN1024" s="81">
        <v>4</v>
      </c>
      <c r="BO1024" s="81" t="s">
        <v>436</v>
      </c>
      <c r="BP1024" s="81" t="s">
        <v>2318</v>
      </c>
      <c r="BQ1024" s="81">
        <v>1117</v>
      </c>
      <c r="BS1024" s="81" t="s">
        <v>871</v>
      </c>
      <c r="BT1024" s="81" t="s">
        <v>872</v>
      </c>
      <c r="BU1024" s="81">
        <v>6</v>
      </c>
      <c r="BV1024" s="81" t="s">
        <v>437</v>
      </c>
      <c r="BW1024" s="81" t="s">
        <v>1190</v>
      </c>
      <c r="BX1024" s="81">
        <v>1082</v>
      </c>
      <c r="BZ1024" s="81" t="s">
        <v>932</v>
      </c>
      <c r="CA1024" s="81" t="s">
        <v>933</v>
      </c>
      <c r="CB1024" s="81">
        <v>4</v>
      </c>
      <c r="CC1024" s="81" t="s">
        <v>529</v>
      </c>
      <c r="CD1024" s="81" t="s">
        <v>2127</v>
      </c>
      <c r="CE1024" s="81">
        <v>1573</v>
      </c>
      <c r="CG1024" s="81" t="s">
        <v>816</v>
      </c>
      <c r="CH1024" s="81" t="s">
        <v>817</v>
      </c>
      <c r="CI1024" s="81">
        <v>4</v>
      </c>
      <c r="CJ1024" s="81" t="s">
        <v>436</v>
      </c>
      <c r="CK1024" s="81" t="s">
        <v>2220</v>
      </c>
      <c r="CL1024" s="81">
        <v>1570</v>
      </c>
      <c r="CN1024" s="81" t="s">
        <v>727</v>
      </c>
      <c r="CO1024" s="81" t="s">
        <v>728</v>
      </c>
      <c r="CP1024" s="81">
        <v>4</v>
      </c>
      <c r="CQ1024" s="81" t="s">
        <v>436</v>
      </c>
      <c r="CR1024" s="81" t="s">
        <v>2221</v>
      </c>
      <c r="CS1024" s="81">
        <v>1392</v>
      </c>
      <c r="CU1024" s="136" t="s">
        <v>873</v>
      </c>
      <c r="CV1024" s="136" t="s">
        <v>874</v>
      </c>
      <c r="CW1024" s="137">
        <v>6</v>
      </c>
      <c r="CX1024" s="136" t="s">
        <v>529</v>
      </c>
      <c r="CY1024" s="136" t="s">
        <v>1104</v>
      </c>
      <c r="CZ1024" s="138">
        <v>1037</v>
      </c>
      <c r="DB1024" s="136" t="s">
        <v>812</v>
      </c>
      <c r="DC1024" s="136" t="s">
        <v>813</v>
      </c>
      <c r="DD1024" s="137">
        <v>4</v>
      </c>
      <c r="DE1024" s="136" t="s">
        <v>436</v>
      </c>
      <c r="DF1024" s="136" t="s">
        <v>2417</v>
      </c>
      <c r="DG1024" s="144">
        <v>1169</v>
      </c>
      <c r="DI1024" s="136" t="s">
        <v>2377</v>
      </c>
      <c r="DJ1024" s="136" t="s">
        <v>2376</v>
      </c>
      <c r="DK1024" s="137">
        <v>4</v>
      </c>
      <c r="DL1024" s="136" t="s">
        <v>436</v>
      </c>
      <c r="DM1024" s="136" t="s">
        <v>553</v>
      </c>
      <c r="DN1024" s="144">
        <v>1521</v>
      </c>
    </row>
    <row r="1025" spans="1:118" x14ac:dyDescent="0.25">
      <c r="A1025" s="81" t="s">
        <v>836</v>
      </c>
      <c r="B1025" s="81" t="s">
        <v>837</v>
      </c>
      <c r="C1025" s="81">
        <v>2</v>
      </c>
      <c r="D1025" s="81" t="s">
        <v>437</v>
      </c>
      <c r="E1025" s="81" t="s">
        <v>1243</v>
      </c>
      <c r="F1025" s="81">
        <v>1082</v>
      </c>
      <c r="H1025" s="81" t="s">
        <v>745</v>
      </c>
      <c r="I1025" s="81" t="s">
        <v>746</v>
      </c>
      <c r="J1025" s="81">
        <v>12</v>
      </c>
      <c r="K1025" s="81" t="s">
        <v>436</v>
      </c>
      <c r="L1025" s="81" t="s">
        <v>1816</v>
      </c>
      <c r="M1025" s="81">
        <v>1168</v>
      </c>
      <c r="O1025" s="81" t="s">
        <v>816</v>
      </c>
      <c r="P1025" s="81" t="s">
        <v>817</v>
      </c>
      <c r="Q1025" s="81">
        <v>12</v>
      </c>
      <c r="R1025" s="81" t="s">
        <v>529</v>
      </c>
      <c r="S1025" s="81" t="s">
        <v>1118</v>
      </c>
      <c r="T1025" s="81">
        <v>1063</v>
      </c>
      <c r="V1025" s="81" t="s">
        <v>849</v>
      </c>
      <c r="W1025" s="81" t="s">
        <v>850</v>
      </c>
      <c r="X1025" s="81">
        <v>20</v>
      </c>
      <c r="Y1025" s="81" t="s">
        <v>436</v>
      </c>
      <c r="Z1025" s="81" t="s">
        <v>1741</v>
      </c>
      <c r="AA1025" s="81">
        <v>1118</v>
      </c>
      <c r="AC1025" s="81" t="s">
        <v>765</v>
      </c>
      <c r="AD1025" s="81" t="s">
        <v>766</v>
      </c>
      <c r="AE1025" s="81">
        <v>6</v>
      </c>
      <c r="AF1025" s="81" t="s">
        <v>436</v>
      </c>
      <c r="AG1025" s="81" t="s">
        <v>1177</v>
      </c>
      <c r="AH1025" s="81">
        <v>1045</v>
      </c>
      <c r="AJ1025" s="81" t="s">
        <v>772</v>
      </c>
      <c r="AK1025" s="81" t="s">
        <v>773</v>
      </c>
      <c r="AL1025" s="81">
        <v>12</v>
      </c>
      <c r="AM1025" s="81" t="s">
        <v>529</v>
      </c>
      <c r="AN1025" s="81" t="s">
        <v>1166</v>
      </c>
      <c r="AO1025" s="81">
        <v>1283</v>
      </c>
      <c r="AQ1025" s="81" t="s">
        <v>770</v>
      </c>
      <c r="AR1025" s="81" t="s">
        <v>771</v>
      </c>
      <c r="AS1025" s="81">
        <v>2</v>
      </c>
      <c r="AT1025" s="81" t="s">
        <v>529</v>
      </c>
      <c r="AU1025" s="81" t="s">
        <v>1192</v>
      </c>
      <c r="AV1025" s="81">
        <v>1100</v>
      </c>
      <c r="AX1025" s="81" t="s">
        <v>778</v>
      </c>
      <c r="AY1025" s="81" t="s">
        <v>779</v>
      </c>
      <c r="AZ1025" s="81">
        <v>2</v>
      </c>
      <c r="BA1025" s="81" t="s">
        <v>529</v>
      </c>
      <c r="BB1025" s="81" t="s">
        <v>1755</v>
      </c>
      <c r="BC1025" s="81">
        <v>1458</v>
      </c>
      <c r="BE1025" s="81" t="s">
        <v>804</v>
      </c>
      <c r="BF1025" s="81" t="s">
        <v>805</v>
      </c>
      <c r="BG1025" s="81">
        <v>12</v>
      </c>
      <c r="BH1025" s="81" t="s">
        <v>436</v>
      </c>
      <c r="BI1025" s="81" t="s">
        <v>2056</v>
      </c>
      <c r="BJ1025" s="81">
        <v>1192</v>
      </c>
      <c r="BL1025" s="81" t="s">
        <v>745</v>
      </c>
      <c r="BM1025" s="81" t="s">
        <v>746</v>
      </c>
      <c r="BN1025" s="81">
        <v>12</v>
      </c>
      <c r="BO1025" s="81" t="s">
        <v>529</v>
      </c>
      <c r="BP1025" s="81" t="s">
        <v>1128</v>
      </c>
      <c r="BQ1025" s="81">
        <v>1031</v>
      </c>
      <c r="BS1025" s="81" t="s">
        <v>847</v>
      </c>
      <c r="BT1025" s="81" t="s">
        <v>848</v>
      </c>
      <c r="BU1025" s="81">
        <v>6</v>
      </c>
      <c r="BV1025" s="81" t="s">
        <v>437</v>
      </c>
      <c r="BW1025" s="81" t="s">
        <v>1190</v>
      </c>
      <c r="BX1025" s="81">
        <v>1082</v>
      </c>
      <c r="BZ1025" s="81" t="s">
        <v>897</v>
      </c>
      <c r="CA1025" s="81" t="s">
        <v>898</v>
      </c>
      <c r="CB1025" s="81">
        <v>4</v>
      </c>
      <c r="CC1025" s="81" t="s">
        <v>529</v>
      </c>
      <c r="CD1025" s="81" t="s">
        <v>2127</v>
      </c>
      <c r="CE1025" s="81">
        <v>1573</v>
      </c>
      <c r="CG1025" s="81" t="s">
        <v>729</v>
      </c>
      <c r="CH1025" s="81" t="s">
        <v>730</v>
      </c>
      <c r="CI1025" s="81">
        <v>4</v>
      </c>
      <c r="CJ1025" s="81" t="s">
        <v>436</v>
      </c>
      <c r="CK1025" s="81" t="s">
        <v>2220</v>
      </c>
      <c r="CL1025" s="81">
        <v>1570</v>
      </c>
      <c r="CN1025" s="81" t="s">
        <v>849</v>
      </c>
      <c r="CO1025" s="81" t="s">
        <v>850</v>
      </c>
      <c r="CP1025" s="81">
        <v>22</v>
      </c>
      <c r="CQ1025" s="81" t="s">
        <v>529</v>
      </c>
      <c r="CR1025" s="81" t="s">
        <v>1157</v>
      </c>
      <c r="CS1025" s="81">
        <v>1399</v>
      </c>
      <c r="CU1025" s="136" t="s">
        <v>810</v>
      </c>
      <c r="CV1025" s="136" t="s">
        <v>811</v>
      </c>
      <c r="CW1025" s="137">
        <v>4</v>
      </c>
      <c r="CX1025" s="136" t="s">
        <v>436</v>
      </c>
      <c r="CY1025" s="136" t="s">
        <v>2409</v>
      </c>
      <c r="CZ1025" s="138">
        <v>1013</v>
      </c>
      <c r="DB1025" s="136" t="s">
        <v>812</v>
      </c>
      <c r="DC1025" s="136" t="s">
        <v>813</v>
      </c>
      <c r="DD1025" s="137">
        <v>4</v>
      </c>
      <c r="DE1025" s="136" t="s">
        <v>437</v>
      </c>
      <c r="DF1025" s="136" t="s">
        <v>1729</v>
      </c>
      <c r="DG1025" s="144">
        <v>1191</v>
      </c>
      <c r="DI1025" s="136" t="s">
        <v>2377</v>
      </c>
      <c r="DJ1025" s="136" t="s">
        <v>2376</v>
      </c>
      <c r="DK1025" s="137">
        <v>20</v>
      </c>
      <c r="DL1025" s="136" t="s">
        <v>2152</v>
      </c>
      <c r="DM1025" s="136" t="s">
        <v>2364</v>
      </c>
      <c r="DN1025" s="144">
        <v>1593</v>
      </c>
    </row>
    <row r="1026" spans="1:118" x14ac:dyDescent="0.25">
      <c r="A1026" s="81" t="s">
        <v>873</v>
      </c>
      <c r="B1026" s="81" t="s">
        <v>874</v>
      </c>
      <c r="C1026" s="81">
        <v>4</v>
      </c>
      <c r="D1026" s="81" t="s">
        <v>529</v>
      </c>
      <c r="E1026" s="81" t="s">
        <v>1102</v>
      </c>
      <c r="F1026" s="81">
        <v>1081</v>
      </c>
      <c r="H1026" s="81" t="s">
        <v>1039</v>
      </c>
      <c r="I1026" s="81" t="s">
        <v>1040</v>
      </c>
      <c r="J1026" s="81">
        <v>4</v>
      </c>
      <c r="K1026" s="81" t="s">
        <v>436</v>
      </c>
      <c r="L1026" s="81" t="s">
        <v>1816</v>
      </c>
      <c r="M1026" s="81">
        <v>1168</v>
      </c>
      <c r="O1026" s="81" t="s">
        <v>812</v>
      </c>
      <c r="P1026" s="81" t="s">
        <v>813</v>
      </c>
      <c r="Q1026" s="81">
        <v>8</v>
      </c>
      <c r="R1026" s="81" t="s">
        <v>529</v>
      </c>
      <c r="S1026" s="81" t="s">
        <v>1160</v>
      </c>
      <c r="T1026" s="81">
        <v>1027</v>
      </c>
      <c r="V1026" s="81" t="s">
        <v>847</v>
      </c>
      <c r="W1026" s="81" t="s">
        <v>848</v>
      </c>
      <c r="X1026" s="81">
        <v>6</v>
      </c>
      <c r="Y1026" s="81" t="s">
        <v>436</v>
      </c>
      <c r="Z1026" s="81" t="s">
        <v>1164</v>
      </c>
      <c r="AA1026" s="81">
        <v>1121</v>
      </c>
      <c r="AC1026" s="81" t="s">
        <v>810</v>
      </c>
      <c r="AD1026" s="81" t="s">
        <v>811</v>
      </c>
      <c r="AE1026" s="81">
        <v>6</v>
      </c>
      <c r="AF1026" s="81" t="s">
        <v>436</v>
      </c>
      <c r="AG1026" s="81" t="s">
        <v>1717</v>
      </c>
      <c r="AH1026" s="81">
        <v>1494</v>
      </c>
      <c r="AJ1026" s="81" t="s">
        <v>818</v>
      </c>
      <c r="AK1026" s="81" t="s">
        <v>819</v>
      </c>
      <c r="AL1026" s="81">
        <v>4</v>
      </c>
      <c r="AM1026" s="81" t="s">
        <v>529</v>
      </c>
      <c r="AN1026" s="81" t="s">
        <v>1166</v>
      </c>
      <c r="AO1026" s="81">
        <v>1283</v>
      </c>
      <c r="AQ1026" s="81" t="s">
        <v>772</v>
      </c>
      <c r="AR1026" s="81" t="s">
        <v>773</v>
      </c>
      <c r="AS1026" s="81">
        <v>1</v>
      </c>
      <c r="AT1026" s="81" t="s">
        <v>529</v>
      </c>
      <c r="AU1026" s="81" t="s">
        <v>1192</v>
      </c>
      <c r="AV1026" s="81">
        <v>1100</v>
      </c>
      <c r="AX1026" s="81" t="s">
        <v>778</v>
      </c>
      <c r="AY1026" s="81" t="s">
        <v>779</v>
      </c>
      <c r="AZ1026" s="81">
        <v>6</v>
      </c>
      <c r="BA1026" s="81" t="s">
        <v>436</v>
      </c>
      <c r="BB1026" s="81" t="s">
        <v>1097</v>
      </c>
      <c r="BC1026" s="81">
        <v>1392</v>
      </c>
      <c r="BE1026" s="81" t="s">
        <v>908</v>
      </c>
      <c r="BF1026" s="81" t="s">
        <v>909</v>
      </c>
      <c r="BG1026" s="81">
        <v>12</v>
      </c>
      <c r="BH1026" s="81" t="s">
        <v>436</v>
      </c>
      <c r="BI1026" s="81" t="s">
        <v>2056</v>
      </c>
      <c r="BJ1026" s="81">
        <v>1192</v>
      </c>
      <c r="BL1026" s="81" t="s">
        <v>852</v>
      </c>
      <c r="BM1026" s="81" t="s">
        <v>853</v>
      </c>
      <c r="BN1026" s="81">
        <v>12</v>
      </c>
      <c r="BO1026" s="81" t="s">
        <v>437</v>
      </c>
      <c r="BP1026" s="81" t="s">
        <v>2171</v>
      </c>
      <c r="BQ1026" s="81">
        <v>1575</v>
      </c>
      <c r="BS1026" s="81" t="s">
        <v>878</v>
      </c>
      <c r="BT1026" s="81" t="s">
        <v>879</v>
      </c>
      <c r="BU1026" s="81">
        <v>6</v>
      </c>
      <c r="BV1026" s="81" t="s">
        <v>437</v>
      </c>
      <c r="BW1026" s="81" t="s">
        <v>1190</v>
      </c>
      <c r="BX1026" s="81">
        <v>1082</v>
      </c>
      <c r="BZ1026" s="81" t="s">
        <v>768</v>
      </c>
      <c r="CA1026" s="81" t="s">
        <v>769</v>
      </c>
      <c r="CB1026" s="81">
        <v>4</v>
      </c>
      <c r="CC1026" s="81" t="s">
        <v>529</v>
      </c>
      <c r="CD1026" s="81" t="s">
        <v>2127</v>
      </c>
      <c r="CE1026" s="81">
        <v>1573</v>
      </c>
      <c r="CG1026" s="81" t="s">
        <v>852</v>
      </c>
      <c r="CH1026" s="81" t="s">
        <v>853</v>
      </c>
      <c r="CI1026" s="81">
        <v>12</v>
      </c>
      <c r="CJ1026" s="81" t="s">
        <v>436</v>
      </c>
      <c r="CK1026" s="81" t="s">
        <v>2220</v>
      </c>
      <c r="CL1026" s="81">
        <v>1570</v>
      </c>
      <c r="CN1026" s="81" t="s">
        <v>727</v>
      </c>
      <c r="CO1026" s="81" t="s">
        <v>728</v>
      </c>
      <c r="CP1026" s="81">
        <v>4</v>
      </c>
      <c r="CQ1026" s="81" t="s">
        <v>529</v>
      </c>
      <c r="CR1026" s="81" t="s">
        <v>1158</v>
      </c>
      <c r="CS1026" s="81">
        <v>1378</v>
      </c>
      <c r="CU1026" s="136" t="s">
        <v>810</v>
      </c>
      <c r="CV1026" s="136" t="s">
        <v>811</v>
      </c>
      <c r="CW1026" s="137">
        <v>4</v>
      </c>
      <c r="CX1026" s="136" t="s">
        <v>436</v>
      </c>
      <c r="CY1026" s="136" t="s">
        <v>1144</v>
      </c>
      <c r="CZ1026" s="138">
        <v>1442</v>
      </c>
      <c r="DB1026" s="136" t="s">
        <v>812</v>
      </c>
      <c r="DC1026" s="136" t="s">
        <v>813</v>
      </c>
      <c r="DD1026" s="137">
        <v>4</v>
      </c>
      <c r="DE1026" s="136" t="s">
        <v>529</v>
      </c>
      <c r="DF1026" s="136" t="s">
        <v>1873</v>
      </c>
      <c r="DG1026" s="144">
        <v>1126</v>
      </c>
      <c r="DI1026" s="136" t="s">
        <v>2377</v>
      </c>
      <c r="DJ1026" s="136" t="s">
        <v>2376</v>
      </c>
      <c r="DK1026" s="137">
        <v>6</v>
      </c>
      <c r="DL1026" s="136" t="s">
        <v>529</v>
      </c>
      <c r="DM1026" s="136" t="s">
        <v>1100</v>
      </c>
      <c r="DN1026" s="144">
        <v>1027</v>
      </c>
    </row>
    <row r="1027" spans="1:118" x14ac:dyDescent="0.25">
      <c r="A1027" s="81" t="s">
        <v>772</v>
      </c>
      <c r="B1027" s="81" t="s">
        <v>773</v>
      </c>
      <c r="C1027" s="81">
        <v>4</v>
      </c>
      <c r="D1027" s="81" t="s">
        <v>529</v>
      </c>
      <c r="E1027" s="81" t="s">
        <v>1102</v>
      </c>
      <c r="F1027" s="81">
        <v>1081</v>
      </c>
      <c r="H1027" s="81" t="s">
        <v>867</v>
      </c>
      <c r="I1027" s="81" t="s">
        <v>868</v>
      </c>
      <c r="J1027" s="81">
        <v>4</v>
      </c>
      <c r="K1027" s="81" t="s">
        <v>436</v>
      </c>
      <c r="L1027" s="81" t="s">
        <v>1816</v>
      </c>
      <c r="M1027" s="81">
        <v>1168</v>
      </c>
      <c r="O1027" s="81" t="s">
        <v>772</v>
      </c>
      <c r="P1027" s="81" t="s">
        <v>773</v>
      </c>
      <c r="Q1027" s="81">
        <v>4</v>
      </c>
      <c r="R1027" s="81" t="s">
        <v>529</v>
      </c>
      <c r="S1027" s="81" t="s">
        <v>1160</v>
      </c>
      <c r="T1027" s="81">
        <v>1027</v>
      </c>
      <c r="V1027" s="81" t="s">
        <v>878</v>
      </c>
      <c r="W1027" s="81" t="s">
        <v>879</v>
      </c>
      <c r="X1027" s="81">
        <v>6</v>
      </c>
      <c r="Y1027" s="81" t="s">
        <v>436</v>
      </c>
      <c r="Z1027" s="81" t="s">
        <v>1164</v>
      </c>
      <c r="AA1027" s="81">
        <v>1121</v>
      </c>
      <c r="AC1027" s="81" t="s">
        <v>810</v>
      </c>
      <c r="AD1027" s="81" t="s">
        <v>811</v>
      </c>
      <c r="AE1027" s="81">
        <v>6</v>
      </c>
      <c r="AF1027" s="81" t="s">
        <v>436</v>
      </c>
      <c r="AG1027" s="81" t="s">
        <v>1765</v>
      </c>
      <c r="AH1027" s="81">
        <v>1480</v>
      </c>
      <c r="AJ1027" s="81" t="s">
        <v>816</v>
      </c>
      <c r="AK1027" s="81" t="s">
        <v>817</v>
      </c>
      <c r="AL1027" s="81">
        <v>10</v>
      </c>
      <c r="AM1027" s="81" t="s">
        <v>529</v>
      </c>
      <c r="AN1027" s="81" t="s">
        <v>1166</v>
      </c>
      <c r="AO1027" s="81">
        <v>1283</v>
      </c>
      <c r="AQ1027" s="81" t="s">
        <v>948</v>
      </c>
      <c r="AR1027" s="81" t="s">
        <v>949</v>
      </c>
      <c r="AS1027" s="81">
        <v>2</v>
      </c>
      <c r="AT1027" s="81" t="s">
        <v>529</v>
      </c>
      <c r="AU1027" s="81" t="s">
        <v>1192</v>
      </c>
      <c r="AV1027" s="81">
        <v>1100</v>
      </c>
      <c r="AX1027" s="81" t="s">
        <v>778</v>
      </c>
      <c r="AY1027" s="81" t="s">
        <v>779</v>
      </c>
      <c r="AZ1027" s="81">
        <v>6</v>
      </c>
      <c r="BA1027" s="81" t="s">
        <v>436</v>
      </c>
      <c r="BB1027" s="81" t="s">
        <v>1200</v>
      </c>
      <c r="BC1027" s="81">
        <v>1240</v>
      </c>
      <c r="BE1027" s="81" t="s">
        <v>1676</v>
      </c>
      <c r="BF1027" s="81" t="s">
        <v>1378</v>
      </c>
      <c r="BG1027" s="81">
        <v>12</v>
      </c>
      <c r="BH1027" s="81" t="s">
        <v>437</v>
      </c>
      <c r="BI1027" s="81" t="s">
        <v>1101</v>
      </c>
      <c r="BJ1027" s="81">
        <v>1003</v>
      </c>
      <c r="BL1027" s="81" t="s">
        <v>946</v>
      </c>
      <c r="BM1027" s="81" t="s">
        <v>947</v>
      </c>
      <c r="BN1027" s="81">
        <v>12</v>
      </c>
      <c r="BO1027" s="81" t="s">
        <v>437</v>
      </c>
      <c r="BP1027" s="81" t="s">
        <v>2171</v>
      </c>
      <c r="BQ1027" s="81">
        <v>1575</v>
      </c>
      <c r="BS1027" s="81" t="s">
        <v>852</v>
      </c>
      <c r="BT1027" s="81" t="s">
        <v>853</v>
      </c>
      <c r="BU1027" s="81">
        <v>12</v>
      </c>
      <c r="BV1027" s="81" t="s">
        <v>437</v>
      </c>
      <c r="BW1027" s="81" t="s">
        <v>1190</v>
      </c>
      <c r="BX1027" s="81">
        <v>1082</v>
      </c>
      <c r="BZ1027" s="81" t="s">
        <v>873</v>
      </c>
      <c r="CA1027" s="81" t="s">
        <v>874</v>
      </c>
      <c r="CB1027" s="81">
        <v>4</v>
      </c>
      <c r="CC1027" s="81" t="s">
        <v>529</v>
      </c>
      <c r="CD1027" s="81" t="s">
        <v>2127</v>
      </c>
      <c r="CE1027" s="81">
        <v>1573</v>
      </c>
      <c r="CG1027" s="81" t="s">
        <v>826</v>
      </c>
      <c r="CH1027" s="81" t="s">
        <v>827</v>
      </c>
      <c r="CI1027" s="81">
        <v>4</v>
      </c>
      <c r="CJ1027" s="81" t="s">
        <v>436</v>
      </c>
      <c r="CK1027" s="81" t="s">
        <v>2220</v>
      </c>
      <c r="CL1027" s="81">
        <v>1570</v>
      </c>
      <c r="CN1027" s="81" t="s">
        <v>727</v>
      </c>
      <c r="CO1027" s="81" t="s">
        <v>728</v>
      </c>
      <c r="CP1027" s="81">
        <v>4</v>
      </c>
      <c r="CQ1027" s="81" t="s">
        <v>529</v>
      </c>
      <c r="CR1027" s="81" t="s">
        <v>1920</v>
      </c>
      <c r="CS1027" s="81">
        <v>1018</v>
      </c>
      <c r="CU1027" s="136" t="s">
        <v>765</v>
      </c>
      <c r="CV1027" s="136" t="s">
        <v>766</v>
      </c>
      <c r="CW1027" s="137">
        <v>4</v>
      </c>
      <c r="CX1027" s="136" t="s">
        <v>436</v>
      </c>
      <c r="CY1027" s="136" t="s">
        <v>1144</v>
      </c>
      <c r="CZ1027" s="138">
        <v>1442</v>
      </c>
      <c r="DB1027" s="136" t="s">
        <v>812</v>
      </c>
      <c r="DC1027" s="136" t="s">
        <v>813</v>
      </c>
      <c r="DD1027" s="137">
        <v>2</v>
      </c>
      <c r="DE1027" s="136" t="s">
        <v>529</v>
      </c>
      <c r="DF1027" s="136" t="s">
        <v>1712</v>
      </c>
      <c r="DG1027" s="144">
        <v>1458</v>
      </c>
      <c r="DI1027" s="136" t="s">
        <v>2377</v>
      </c>
      <c r="DJ1027" s="136" t="s">
        <v>2376</v>
      </c>
      <c r="DK1027" s="137">
        <v>2</v>
      </c>
      <c r="DL1027" s="136" t="s">
        <v>436</v>
      </c>
      <c r="DM1027" s="136" t="s">
        <v>2156</v>
      </c>
      <c r="DN1027" s="144">
        <v>1377</v>
      </c>
    </row>
    <row r="1028" spans="1:118" x14ac:dyDescent="0.25">
      <c r="A1028" s="81" t="s">
        <v>948</v>
      </c>
      <c r="B1028" s="81" t="s">
        <v>985</v>
      </c>
      <c r="C1028" s="81">
        <v>4</v>
      </c>
      <c r="D1028" s="81" t="s">
        <v>529</v>
      </c>
      <c r="E1028" s="81" t="s">
        <v>1102</v>
      </c>
      <c r="F1028" s="81">
        <v>1081</v>
      </c>
      <c r="H1028" s="81" t="s">
        <v>770</v>
      </c>
      <c r="I1028" s="81" t="s">
        <v>771</v>
      </c>
      <c r="J1028" s="81">
        <v>4</v>
      </c>
      <c r="K1028" s="81" t="s">
        <v>436</v>
      </c>
      <c r="L1028" s="81" t="s">
        <v>1816</v>
      </c>
      <c r="M1028" s="81">
        <v>1168</v>
      </c>
      <c r="O1028" s="81" t="s">
        <v>816</v>
      </c>
      <c r="P1028" s="81" t="s">
        <v>817</v>
      </c>
      <c r="Q1028" s="81">
        <v>10</v>
      </c>
      <c r="R1028" s="81" t="s">
        <v>529</v>
      </c>
      <c r="S1028" s="81" t="s">
        <v>1139</v>
      </c>
      <c r="T1028" s="81">
        <v>1027</v>
      </c>
      <c r="V1028" s="81" t="s">
        <v>757</v>
      </c>
      <c r="W1028" s="81" t="s">
        <v>758</v>
      </c>
      <c r="X1028" s="81">
        <v>12</v>
      </c>
      <c r="Y1028" s="81" t="s">
        <v>436</v>
      </c>
      <c r="Z1028" s="81" t="s">
        <v>1164</v>
      </c>
      <c r="AA1028" s="81">
        <v>1121</v>
      </c>
      <c r="AC1028" s="81" t="s">
        <v>733</v>
      </c>
      <c r="AD1028" s="81" t="s">
        <v>734</v>
      </c>
      <c r="AE1028" s="81">
        <v>4</v>
      </c>
      <c r="AF1028" s="81" t="s">
        <v>436</v>
      </c>
      <c r="AG1028" s="81" t="s">
        <v>1145</v>
      </c>
      <c r="AH1028" s="81">
        <v>1274</v>
      </c>
      <c r="AJ1028" s="81" t="s">
        <v>733</v>
      </c>
      <c r="AK1028" s="81" t="s">
        <v>734</v>
      </c>
      <c r="AL1028" s="81">
        <v>4</v>
      </c>
      <c r="AM1028" s="81" t="s">
        <v>529</v>
      </c>
      <c r="AN1028" s="81" t="s">
        <v>1166</v>
      </c>
      <c r="AO1028" s="81">
        <v>1283</v>
      </c>
      <c r="AQ1028" s="81" t="s">
        <v>816</v>
      </c>
      <c r="AR1028" s="81" t="s">
        <v>817</v>
      </c>
      <c r="AS1028" s="81">
        <v>12</v>
      </c>
      <c r="AT1028" s="81" t="s">
        <v>529</v>
      </c>
      <c r="AU1028" s="81" t="s">
        <v>1192</v>
      </c>
      <c r="AV1028" s="81">
        <v>1100</v>
      </c>
      <c r="AX1028" s="81" t="s">
        <v>778</v>
      </c>
      <c r="AY1028" s="81" t="s">
        <v>779</v>
      </c>
      <c r="AZ1028" s="81">
        <v>24</v>
      </c>
      <c r="BA1028" s="81" t="s">
        <v>529</v>
      </c>
      <c r="BB1028" s="81" t="s">
        <v>1199</v>
      </c>
      <c r="BC1028" s="81">
        <v>1001</v>
      </c>
      <c r="BE1028" s="81" t="s">
        <v>806</v>
      </c>
      <c r="BF1028" s="81" t="s">
        <v>807</v>
      </c>
      <c r="BG1028" s="81">
        <v>12</v>
      </c>
      <c r="BH1028" s="81" t="s">
        <v>437</v>
      </c>
      <c r="BI1028" s="81" t="s">
        <v>1101</v>
      </c>
      <c r="BJ1028" s="81">
        <v>1003</v>
      </c>
      <c r="BL1028" s="81" t="s">
        <v>749</v>
      </c>
      <c r="BM1028" s="81" t="s">
        <v>750</v>
      </c>
      <c r="BN1028" s="81">
        <v>24</v>
      </c>
      <c r="BO1028" s="81" t="s">
        <v>529</v>
      </c>
      <c r="BP1028" s="81" t="s">
        <v>1756</v>
      </c>
      <c r="BQ1028" s="81">
        <v>1037</v>
      </c>
      <c r="BS1028" s="81" t="s">
        <v>891</v>
      </c>
      <c r="BT1028" s="81" t="s">
        <v>892</v>
      </c>
      <c r="BU1028" s="81">
        <v>12</v>
      </c>
      <c r="BV1028" s="81" t="s">
        <v>529</v>
      </c>
      <c r="BW1028" s="81" t="s">
        <v>1161</v>
      </c>
      <c r="BX1028" s="81">
        <v>1146</v>
      </c>
      <c r="BZ1028" s="81" t="s">
        <v>772</v>
      </c>
      <c r="CA1028" s="81" t="s">
        <v>773</v>
      </c>
      <c r="CB1028" s="81">
        <v>4</v>
      </c>
      <c r="CC1028" s="81" t="s">
        <v>529</v>
      </c>
      <c r="CD1028" s="81" t="s">
        <v>2127</v>
      </c>
      <c r="CE1028" s="81">
        <v>1573</v>
      </c>
      <c r="CG1028" s="81" t="s">
        <v>772</v>
      </c>
      <c r="CH1028" s="81" t="s">
        <v>773</v>
      </c>
      <c r="CI1028" s="81">
        <v>12</v>
      </c>
      <c r="CJ1028" s="81" t="s">
        <v>529</v>
      </c>
      <c r="CK1028" s="81" t="s">
        <v>1131</v>
      </c>
      <c r="CL1028" s="81">
        <v>1509</v>
      </c>
      <c r="CN1028" s="81" t="s">
        <v>737</v>
      </c>
      <c r="CO1028" s="81" t="s">
        <v>738</v>
      </c>
      <c r="CP1028" s="81">
        <v>4</v>
      </c>
      <c r="CQ1028" s="81" t="s">
        <v>436</v>
      </c>
      <c r="CR1028" s="81" t="s">
        <v>2072</v>
      </c>
      <c r="CS1028" s="81">
        <v>1562</v>
      </c>
      <c r="CU1028" s="136" t="s">
        <v>2386</v>
      </c>
      <c r="CV1028" s="136" t="s">
        <v>817</v>
      </c>
      <c r="CW1028" s="137">
        <v>10</v>
      </c>
      <c r="CX1028" s="136" t="s">
        <v>529</v>
      </c>
      <c r="CY1028" s="136" t="s">
        <v>1869</v>
      </c>
      <c r="CZ1028" s="138">
        <v>1362</v>
      </c>
      <c r="DB1028" s="136" t="s">
        <v>812</v>
      </c>
      <c r="DC1028" s="136" t="s">
        <v>813</v>
      </c>
      <c r="DD1028" s="137">
        <v>6</v>
      </c>
      <c r="DE1028" s="136" t="s">
        <v>436</v>
      </c>
      <c r="DF1028" s="136" t="s">
        <v>2060</v>
      </c>
      <c r="DG1028" s="144">
        <v>1098</v>
      </c>
      <c r="DI1028" s="136" t="s">
        <v>828</v>
      </c>
      <c r="DJ1028" s="136" t="s">
        <v>829</v>
      </c>
      <c r="DK1028" s="137">
        <v>2</v>
      </c>
      <c r="DL1028" s="136" t="s">
        <v>436</v>
      </c>
      <c r="DM1028" s="136" t="s">
        <v>1164</v>
      </c>
      <c r="DN1028" s="144">
        <v>1121</v>
      </c>
    </row>
    <row r="1029" spans="1:118" x14ac:dyDescent="0.25">
      <c r="A1029" s="81" t="s">
        <v>816</v>
      </c>
      <c r="B1029" s="81" t="s">
        <v>817</v>
      </c>
      <c r="C1029" s="81">
        <v>4</v>
      </c>
      <c r="D1029" s="81" t="s">
        <v>529</v>
      </c>
      <c r="E1029" s="81" t="s">
        <v>1102</v>
      </c>
      <c r="F1029" s="81">
        <v>1081</v>
      </c>
      <c r="H1029" s="81" t="s">
        <v>737</v>
      </c>
      <c r="I1029" s="81" t="s">
        <v>738</v>
      </c>
      <c r="J1029" s="81">
        <v>4</v>
      </c>
      <c r="K1029" s="81" t="s">
        <v>436</v>
      </c>
      <c r="L1029" s="81" t="s">
        <v>1816</v>
      </c>
      <c r="M1029" s="81">
        <v>1168</v>
      </c>
      <c r="O1029" s="81" t="s">
        <v>772</v>
      </c>
      <c r="P1029" s="81" t="s">
        <v>773</v>
      </c>
      <c r="Q1029" s="81">
        <v>8</v>
      </c>
      <c r="R1029" s="81" t="s">
        <v>529</v>
      </c>
      <c r="S1029" s="81" t="s">
        <v>1139</v>
      </c>
      <c r="T1029" s="81">
        <v>1027</v>
      </c>
      <c r="V1029" s="81" t="s">
        <v>891</v>
      </c>
      <c r="W1029" s="81" t="s">
        <v>892</v>
      </c>
      <c r="X1029" s="81">
        <v>12</v>
      </c>
      <c r="Y1029" s="81" t="s">
        <v>436</v>
      </c>
      <c r="Z1029" s="81" t="s">
        <v>1164</v>
      </c>
      <c r="AA1029" s="81">
        <v>1121</v>
      </c>
      <c r="AC1029" s="81" t="s">
        <v>875</v>
      </c>
      <c r="AD1029" s="81" t="s">
        <v>876</v>
      </c>
      <c r="AE1029" s="81">
        <v>4</v>
      </c>
      <c r="AF1029" s="81" t="s">
        <v>437</v>
      </c>
      <c r="AG1029" s="81" t="s">
        <v>1155</v>
      </c>
      <c r="AH1029" s="81">
        <v>1506</v>
      </c>
      <c r="AJ1029" s="81" t="s">
        <v>729</v>
      </c>
      <c r="AK1029" s="81" t="s">
        <v>730</v>
      </c>
      <c r="AL1029" s="81">
        <v>4</v>
      </c>
      <c r="AM1029" s="81" t="s">
        <v>529</v>
      </c>
      <c r="AN1029" s="81" t="s">
        <v>1166</v>
      </c>
      <c r="AO1029" s="81">
        <v>1283</v>
      </c>
      <c r="AQ1029" s="81" t="s">
        <v>864</v>
      </c>
      <c r="AR1029" s="81" t="s">
        <v>865</v>
      </c>
      <c r="AS1029" s="81">
        <v>2</v>
      </c>
      <c r="AT1029" s="81" t="s">
        <v>529</v>
      </c>
      <c r="AU1029" s="81" t="s">
        <v>1192</v>
      </c>
      <c r="AV1029" s="81">
        <v>1100</v>
      </c>
      <c r="AX1029" s="81" t="s">
        <v>778</v>
      </c>
      <c r="AY1029" s="81" t="s">
        <v>779</v>
      </c>
      <c r="AZ1029" s="81">
        <v>1</v>
      </c>
      <c r="BA1029" s="81" t="s">
        <v>529</v>
      </c>
      <c r="BB1029" s="81" t="s">
        <v>1100</v>
      </c>
      <c r="BC1029" s="81">
        <v>1027</v>
      </c>
      <c r="BE1029" s="81" t="s">
        <v>994</v>
      </c>
      <c r="BF1029" s="81" t="s">
        <v>995</v>
      </c>
      <c r="BG1029" s="81">
        <v>12</v>
      </c>
      <c r="BH1029" s="81" t="s">
        <v>437</v>
      </c>
      <c r="BI1029" s="81" t="s">
        <v>1101</v>
      </c>
      <c r="BJ1029" s="81">
        <v>1003</v>
      </c>
      <c r="BL1029" s="81" t="s">
        <v>745</v>
      </c>
      <c r="BM1029" s="81" t="s">
        <v>746</v>
      </c>
      <c r="BN1029" s="81">
        <v>12</v>
      </c>
      <c r="BO1029" s="81" t="s">
        <v>436</v>
      </c>
      <c r="BP1029" s="81" t="s">
        <v>1143</v>
      </c>
      <c r="BQ1029" s="81">
        <v>1223</v>
      </c>
      <c r="BS1029" s="81" t="s">
        <v>847</v>
      </c>
      <c r="BT1029" s="81" t="s">
        <v>848</v>
      </c>
      <c r="BU1029" s="81">
        <v>12</v>
      </c>
      <c r="BV1029" s="81" t="s">
        <v>529</v>
      </c>
      <c r="BW1029" s="81" t="s">
        <v>1824</v>
      </c>
      <c r="BX1029" s="81">
        <v>1372</v>
      </c>
      <c r="BZ1029" s="81" t="s">
        <v>816</v>
      </c>
      <c r="CA1029" s="81" t="s">
        <v>817</v>
      </c>
      <c r="CB1029" s="81">
        <v>4</v>
      </c>
      <c r="CC1029" s="81" t="s">
        <v>529</v>
      </c>
      <c r="CD1029" s="81" t="s">
        <v>2127</v>
      </c>
      <c r="CE1029" s="81">
        <v>1573</v>
      </c>
      <c r="CG1029" s="81" t="s">
        <v>729</v>
      </c>
      <c r="CH1029" s="81" t="s">
        <v>730</v>
      </c>
      <c r="CI1029" s="81">
        <v>4</v>
      </c>
      <c r="CJ1029" s="81" t="s">
        <v>529</v>
      </c>
      <c r="CK1029" s="81" t="s">
        <v>1131</v>
      </c>
      <c r="CL1029" s="81">
        <v>1509</v>
      </c>
      <c r="CN1029" s="81" t="s">
        <v>729</v>
      </c>
      <c r="CO1029" s="81" t="s">
        <v>730</v>
      </c>
      <c r="CP1029" s="81">
        <v>4</v>
      </c>
      <c r="CQ1029" s="81" t="s">
        <v>529</v>
      </c>
      <c r="CR1029" s="81" t="s">
        <v>1920</v>
      </c>
      <c r="CS1029" s="81">
        <v>1018</v>
      </c>
      <c r="CU1029" s="136" t="s">
        <v>849</v>
      </c>
      <c r="CV1029" s="136" t="s">
        <v>850</v>
      </c>
      <c r="CW1029" s="137">
        <v>6</v>
      </c>
      <c r="CX1029" s="136" t="s">
        <v>529</v>
      </c>
      <c r="CY1029" s="136" t="s">
        <v>1104</v>
      </c>
      <c r="CZ1029" s="138">
        <v>1037</v>
      </c>
      <c r="DB1029" s="136" t="s">
        <v>2388</v>
      </c>
      <c r="DC1029" s="136" t="s">
        <v>865</v>
      </c>
      <c r="DD1029" s="137">
        <v>4</v>
      </c>
      <c r="DE1029" s="136" t="s">
        <v>436</v>
      </c>
      <c r="DF1029" s="136" t="s">
        <v>2073</v>
      </c>
      <c r="DG1029" s="144">
        <v>1563</v>
      </c>
      <c r="DI1029" s="136" t="s">
        <v>828</v>
      </c>
      <c r="DJ1029" s="136" t="s">
        <v>829</v>
      </c>
      <c r="DK1029" s="137">
        <v>2</v>
      </c>
      <c r="DL1029" s="136" t="s">
        <v>529</v>
      </c>
      <c r="DM1029" s="136" t="s">
        <v>1115</v>
      </c>
      <c r="DN1029" s="144">
        <v>1487</v>
      </c>
    </row>
    <row r="1030" spans="1:118" x14ac:dyDescent="0.25">
      <c r="A1030" s="81" t="s">
        <v>737</v>
      </c>
      <c r="B1030" s="81" t="s">
        <v>738</v>
      </c>
      <c r="C1030" s="81">
        <v>2</v>
      </c>
      <c r="D1030" s="81" t="s">
        <v>529</v>
      </c>
      <c r="E1030" s="81" t="s">
        <v>1102</v>
      </c>
      <c r="F1030" s="81">
        <v>1081</v>
      </c>
      <c r="H1030" s="81" t="s">
        <v>864</v>
      </c>
      <c r="I1030" s="81" t="s">
        <v>865</v>
      </c>
      <c r="J1030" s="81">
        <v>12</v>
      </c>
      <c r="K1030" s="81" t="s">
        <v>529</v>
      </c>
      <c r="L1030" s="81" t="s">
        <v>1720</v>
      </c>
      <c r="M1030" s="81">
        <v>1101</v>
      </c>
      <c r="O1030" s="81" t="s">
        <v>733</v>
      </c>
      <c r="P1030" s="81" t="s">
        <v>734</v>
      </c>
      <c r="Q1030" s="81">
        <v>12</v>
      </c>
      <c r="R1030" s="81" t="s">
        <v>529</v>
      </c>
      <c r="S1030" s="81" t="s">
        <v>1139</v>
      </c>
      <c r="T1030" s="81">
        <v>1027</v>
      </c>
      <c r="V1030" s="81" t="s">
        <v>2323</v>
      </c>
      <c r="W1030" s="81" t="s">
        <v>851</v>
      </c>
      <c r="X1030" s="81">
        <v>2</v>
      </c>
      <c r="Y1030" s="81" t="s">
        <v>436</v>
      </c>
      <c r="Z1030" s="81" t="s">
        <v>1164</v>
      </c>
      <c r="AA1030" s="81">
        <v>1121</v>
      </c>
      <c r="AC1030" s="81" t="s">
        <v>830</v>
      </c>
      <c r="AD1030" s="81" t="s">
        <v>831</v>
      </c>
      <c r="AE1030" s="81">
        <v>4</v>
      </c>
      <c r="AF1030" s="81" t="s">
        <v>436</v>
      </c>
      <c r="AG1030" s="81" t="s">
        <v>1717</v>
      </c>
      <c r="AH1030" s="81">
        <v>1494</v>
      </c>
      <c r="AJ1030" s="81" t="s">
        <v>785</v>
      </c>
      <c r="AK1030" s="81" t="s">
        <v>786</v>
      </c>
      <c r="AL1030" s="81">
        <v>12</v>
      </c>
      <c r="AM1030" s="81" t="s">
        <v>529</v>
      </c>
      <c r="AN1030" s="81" t="s">
        <v>1166</v>
      </c>
      <c r="AO1030" s="81">
        <v>1283</v>
      </c>
      <c r="AQ1030" s="81" t="s">
        <v>832</v>
      </c>
      <c r="AR1030" s="81" t="s">
        <v>833</v>
      </c>
      <c r="AS1030" s="81">
        <v>2</v>
      </c>
      <c r="AT1030" s="81" t="s">
        <v>529</v>
      </c>
      <c r="AU1030" s="81" t="s">
        <v>1192</v>
      </c>
      <c r="AV1030" s="81">
        <v>1100</v>
      </c>
      <c r="AX1030" s="81" t="s">
        <v>798</v>
      </c>
      <c r="AY1030" s="81" t="s">
        <v>799</v>
      </c>
      <c r="AZ1030" s="81">
        <v>12</v>
      </c>
      <c r="BA1030" s="81" t="s">
        <v>436</v>
      </c>
      <c r="BB1030" s="81" t="s">
        <v>2111</v>
      </c>
      <c r="BC1030" s="81">
        <v>1454</v>
      </c>
      <c r="BE1030" s="81" t="s">
        <v>1043</v>
      </c>
      <c r="BF1030" s="81" t="s">
        <v>1044</v>
      </c>
      <c r="BG1030" s="81">
        <v>12</v>
      </c>
      <c r="BH1030" s="81" t="s">
        <v>437</v>
      </c>
      <c r="BI1030" s="81" t="s">
        <v>1101</v>
      </c>
      <c r="BJ1030" s="81">
        <v>1003</v>
      </c>
      <c r="BL1030" s="81" t="s">
        <v>785</v>
      </c>
      <c r="BM1030" s="81" t="s">
        <v>786</v>
      </c>
      <c r="BN1030" s="81">
        <v>12</v>
      </c>
      <c r="BO1030" s="81" t="s">
        <v>529</v>
      </c>
      <c r="BP1030" s="81" t="s">
        <v>1128</v>
      </c>
      <c r="BQ1030" s="81">
        <v>1031</v>
      </c>
      <c r="BS1030" s="81" t="s">
        <v>852</v>
      </c>
      <c r="BT1030" s="81" t="s">
        <v>853</v>
      </c>
      <c r="BU1030" s="81">
        <v>12</v>
      </c>
      <c r="BV1030" s="81" t="s">
        <v>529</v>
      </c>
      <c r="BW1030" s="81" t="s">
        <v>1824</v>
      </c>
      <c r="BX1030" s="81">
        <v>1372</v>
      </c>
      <c r="BZ1030" s="81" t="s">
        <v>830</v>
      </c>
      <c r="CA1030" s="81" t="s">
        <v>831</v>
      </c>
      <c r="CB1030" s="81">
        <v>2</v>
      </c>
      <c r="CC1030" s="81" t="s">
        <v>529</v>
      </c>
      <c r="CD1030" s="81" t="s">
        <v>2127</v>
      </c>
      <c r="CE1030" s="81">
        <v>1573</v>
      </c>
      <c r="CG1030" s="81" t="s">
        <v>932</v>
      </c>
      <c r="CH1030" s="81" t="s">
        <v>933</v>
      </c>
      <c r="CI1030" s="81">
        <v>12</v>
      </c>
      <c r="CJ1030" s="81" t="s">
        <v>529</v>
      </c>
      <c r="CK1030" s="81" t="s">
        <v>1756</v>
      </c>
      <c r="CL1030" s="81">
        <v>1037</v>
      </c>
      <c r="CN1030" s="81" t="s">
        <v>828</v>
      </c>
      <c r="CO1030" s="81" t="s">
        <v>829</v>
      </c>
      <c r="CP1030" s="81">
        <v>2</v>
      </c>
      <c r="CQ1030" s="81" t="s">
        <v>529</v>
      </c>
      <c r="CR1030" s="81" t="s">
        <v>2315</v>
      </c>
      <c r="CS1030" s="81">
        <v>1450</v>
      </c>
      <c r="CU1030" s="136" t="s">
        <v>770</v>
      </c>
      <c r="CV1030" s="136" t="s">
        <v>771</v>
      </c>
      <c r="CW1030" s="137">
        <v>6</v>
      </c>
      <c r="CX1030" s="136" t="s">
        <v>436</v>
      </c>
      <c r="CY1030" s="136" t="s">
        <v>1156</v>
      </c>
      <c r="CZ1030" s="138">
        <v>1070</v>
      </c>
      <c r="DB1030" s="136" t="s">
        <v>2388</v>
      </c>
      <c r="DC1030" s="136" t="s">
        <v>865</v>
      </c>
      <c r="DD1030" s="137">
        <v>4</v>
      </c>
      <c r="DE1030" s="136" t="s">
        <v>529</v>
      </c>
      <c r="DF1030" s="136" t="s">
        <v>1681</v>
      </c>
      <c r="DG1030" s="144">
        <v>1327</v>
      </c>
      <c r="DI1030" s="136" t="s">
        <v>828</v>
      </c>
      <c r="DJ1030" s="136" t="s">
        <v>829</v>
      </c>
      <c r="DK1030" s="137">
        <v>4</v>
      </c>
      <c r="DL1030" s="136" t="s">
        <v>529</v>
      </c>
      <c r="DM1030" s="136" t="s">
        <v>2176</v>
      </c>
      <c r="DN1030" s="144">
        <v>1555</v>
      </c>
    </row>
    <row r="1031" spans="1:118" x14ac:dyDescent="0.25">
      <c r="A1031" s="81" t="s">
        <v>733</v>
      </c>
      <c r="B1031" s="81" t="s">
        <v>734</v>
      </c>
      <c r="C1031" s="81">
        <v>2</v>
      </c>
      <c r="D1031" s="81" t="s">
        <v>529</v>
      </c>
      <c r="E1031" s="81" t="s">
        <v>1102</v>
      </c>
      <c r="F1031" s="81">
        <v>1081</v>
      </c>
      <c r="H1031" s="81" t="s">
        <v>873</v>
      </c>
      <c r="I1031" s="81" t="s">
        <v>874</v>
      </c>
      <c r="J1031" s="81">
        <v>12</v>
      </c>
      <c r="K1031" s="81" t="s">
        <v>529</v>
      </c>
      <c r="L1031" s="81" t="s">
        <v>1720</v>
      </c>
      <c r="M1031" s="81">
        <v>1101</v>
      </c>
      <c r="O1031" s="81" t="s">
        <v>727</v>
      </c>
      <c r="P1031" s="81" t="s">
        <v>728</v>
      </c>
      <c r="Q1031" s="81">
        <v>10</v>
      </c>
      <c r="R1031" s="81" t="s">
        <v>529</v>
      </c>
      <c r="S1031" s="81" t="s">
        <v>1139</v>
      </c>
      <c r="T1031" s="81">
        <v>1027</v>
      </c>
      <c r="V1031" s="81" t="s">
        <v>802</v>
      </c>
      <c r="W1031" s="81" t="s">
        <v>803</v>
      </c>
      <c r="X1031" s="81">
        <v>2</v>
      </c>
      <c r="Y1031" s="81" t="s">
        <v>436</v>
      </c>
      <c r="Z1031" s="81" t="s">
        <v>1164</v>
      </c>
      <c r="AA1031" s="81">
        <v>1121</v>
      </c>
      <c r="AC1031" s="81" t="s">
        <v>854</v>
      </c>
      <c r="AD1031" s="81" t="s">
        <v>855</v>
      </c>
      <c r="AE1031" s="81">
        <v>4</v>
      </c>
      <c r="AF1031" s="81" t="s">
        <v>529</v>
      </c>
      <c r="AG1031" s="81" t="s">
        <v>1766</v>
      </c>
      <c r="AH1031" s="81">
        <v>1002</v>
      </c>
      <c r="AJ1031" s="81" t="s">
        <v>757</v>
      </c>
      <c r="AK1031" s="81" t="s">
        <v>758</v>
      </c>
      <c r="AL1031" s="81">
        <v>12</v>
      </c>
      <c r="AM1031" s="81" t="s">
        <v>436</v>
      </c>
      <c r="AN1031" s="81" t="s">
        <v>1137</v>
      </c>
      <c r="AO1031" s="81">
        <v>1160</v>
      </c>
      <c r="AQ1031" s="81" t="s">
        <v>920</v>
      </c>
      <c r="AR1031" s="81" t="s">
        <v>921</v>
      </c>
      <c r="AS1031" s="81">
        <v>1</v>
      </c>
      <c r="AT1031" s="81" t="s">
        <v>529</v>
      </c>
      <c r="AU1031" s="81" t="s">
        <v>1192</v>
      </c>
      <c r="AV1031" s="81">
        <v>1100</v>
      </c>
      <c r="AX1031" s="81" t="s">
        <v>798</v>
      </c>
      <c r="AY1031" s="81" t="s">
        <v>799</v>
      </c>
      <c r="AZ1031" s="81">
        <v>12</v>
      </c>
      <c r="BA1031" s="81" t="s">
        <v>436</v>
      </c>
      <c r="BB1031" s="81" t="s">
        <v>2071</v>
      </c>
      <c r="BC1031" s="81">
        <v>1561</v>
      </c>
      <c r="BE1031" s="81" t="s">
        <v>1015</v>
      </c>
      <c r="BF1031" s="81" t="s">
        <v>1016</v>
      </c>
      <c r="BG1031" s="81">
        <v>6</v>
      </c>
      <c r="BH1031" s="81" t="s">
        <v>437</v>
      </c>
      <c r="BI1031" s="81" t="s">
        <v>1101</v>
      </c>
      <c r="BJ1031" s="81">
        <v>1003</v>
      </c>
      <c r="BL1031" s="81" t="s">
        <v>928</v>
      </c>
      <c r="BM1031" s="81" t="s">
        <v>929</v>
      </c>
      <c r="BN1031" s="81">
        <v>1</v>
      </c>
      <c r="BO1031" s="81" t="s">
        <v>436</v>
      </c>
      <c r="BP1031" s="81" t="s">
        <v>1714</v>
      </c>
      <c r="BQ1031" s="81">
        <v>1009</v>
      </c>
      <c r="BS1031" s="81" t="s">
        <v>1034</v>
      </c>
      <c r="BT1031" s="81" t="s">
        <v>987</v>
      </c>
      <c r="BU1031" s="81">
        <v>12</v>
      </c>
      <c r="BV1031" s="81" t="s">
        <v>529</v>
      </c>
      <c r="BW1031" s="81" t="s">
        <v>1168</v>
      </c>
      <c r="BX1031" s="81">
        <v>1001</v>
      </c>
      <c r="BZ1031" s="81" t="s">
        <v>849</v>
      </c>
      <c r="CA1031" s="81" t="s">
        <v>850</v>
      </c>
      <c r="CB1031" s="81">
        <v>2</v>
      </c>
      <c r="CC1031" s="81" t="s">
        <v>529</v>
      </c>
      <c r="CD1031" s="81" t="s">
        <v>2127</v>
      </c>
      <c r="CE1031" s="81">
        <v>1573</v>
      </c>
      <c r="CG1031" s="81" t="s">
        <v>768</v>
      </c>
      <c r="CH1031" s="81" t="s">
        <v>769</v>
      </c>
      <c r="CI1031" s="81">
        <v>6</v>
      </c>
      <c r="CJ1031" s="81" t="s">
        <v>529</v>
      </c>
      <c r="CK1031" s="81" t="s">
        <v>1756</v>
      </c>
      <c r="CL1031" s="81">
        <v>1037</v>
      </c>
      <c r="CN1031" s="81" t="s">
        <v>828</v>
      </c>
      <c r="CO1031" s="81" t="s">
        <v>829</v>
      </c>
      <c r="CP1031" s="81">
        <v>4</v>
      </c>
      <c r="CQ1031" s="81" t="s">
        <v>436</v>
      </c>
      <c r="CR1031" s="81" t="s">
        <v>1715</v>
      </c>
      <c r="CS1031" s="81">
        <v>1137</v>
      </c>
      <c r="CU1031" s="136" t="s">
        <v>772</v>
      </c>
      <c r="CV1031" s="136" t="s">
        <v>773</v>
      </c>
      <c r="CW1031" s="137">
        <v>6</v>
      </c>
      <c r="CX1031" s="136" t="s">
        <v>529</v>
      </c>
      <c r="CY1031" s="136" t="s">
        <v>1869</v>
      </c>
      <c r="CZ1031" s="138">
        <v>1362</v>
      </c>
      <c r="DB1031" s="136" t="s">
        <v>2388</v>
      </c>
      <c r="DC1031" s="136" t="s">
        <v>865</v>
      </c>
      <c r="DD1031" s="137">
        <v>4</v>
      </c>
      <c r="DE1031" s="136" t="s">
        <v>436</v>
      </c>
      <c r="DF1031" s="136" t="s">
        <v>1863</v>
      </c>
      <c r="DG1031" s="144">
        <v>1273</v>
      </c>
      <c r="DI1031" s="136" t="s">
        <v>828</v>
      </c>
      <c r="DJ1031" s="136" t="s">
        <v>829</v>
      </c>
      <c r="DK1031" s="137">
        <v>4</v>
      </c>
      <c r="DL1031" s="136" t="s">
        <v>436</v>
      </c>
      <c r="DM1031" s="136" t="s">
        <v>1111</v>
      </c>
      <c r="DN1031" s="144">
        <v>1211</v>
      </c>
    </row>
    <row r="1032" spans="1:118" x14ac:dyDescent="0.25">
      <c r="A1032" s="81" t="s">
        <v>727</v>
      </c>
      <c r="B1032" s="81" t="s">
        <v>728</v>
      </c>
      <c r="C1032" s="81">
        <v>2</v>
      </c>
      <c r="D1032" s="81" t="s">
        <v>529</v>
      </c>
      <c r="E1032" s="81" t="s">
        <v>1102</v>
      </c>
      <c r="F1032" s="81">
        <v>1081</v>
      </c>
      <c r="H1032" s="81" t="s">
        <v>798</v>
      </c>
      <c r="I1032" s="81" t="s">
        <v>799</v>
      </c>
      <c r="J1032" s="81">
        <v>12</v>
      </c>
      <c r="K1032" s="81" t="s">
        <v>436</v>
      </c>
      <c r="L1032" s="81" t="s">
        <v>1209</v>
      </c>
      <c r="M1032" s="81">
        <v>1213</v>
      </c>
      <c r="O1032" s="81" t="s">
        <v>810</v>
      </c>
      <c r="P1032" s="81" t="s">
        <v>811</v>
      </c>
      <c r="Q1032" s="81">
        <v>12</v>
      </c>
      <c r="R1032" s="81" t="s">
        <v>436</v>
      </c>
      <c r="S1032" s="81" t="s">
        <v>1834</v>
      </c>
      <c r="T1032" s="81">
        <v>1163</v>
      </c>
      <c r="V1032" s="81" t="s">
        <v>856</v>
      </c>
      <c r="W1032" s="81" t="s">
        <v>857</v>
      </c>
      <c r="X1032" s="81">
        <v>2</v>
      </c>
      <c r="Y1032" s="81" t="s">
        <v>436</v>
      </c>
      <c r="Z1032" s="81" t="s">
        <v>1164</v>
      </c>
      <c r="AA1032" s="81">
        <v>1121</v>
      </c>
      <c r="AC1032" s="81" t="s">
        <v>810</v>
      </c>
      <c r="AD1032" s="81" t="s">
        <v>811</v>
      </c>
      <c r="AE1032" s="81">
        <v>6</v>
      </c>
      <c r="AF1032" s="81" t="s">
        <v>436</v>
      </c>
      <c r="AG1032" s="81" t="s">
        <v>1753</v>
      </c>
      <c r="AH1032" s="81">
        <v>1113</v>
      </c>
      <c r="AJ1032" s="81" t="s">
        <v>2269</v>
      </c>
      <c r="AK1032" s="81" t="s">
        <v>767</v>
      </c>
      <c r="AL1032" s="81">
        <v>2</v>
      </c>
      <c r="AM1032" s="81" t="s">
        <v>436</v>
      </c>
      <c r="AN1032" s="81" t="s">
        <v>1137</v>
      </c>
      <c r="AO1032" s="81">
        <v>1160</v>
      </c>
      <c r="AQ1032" s="81" t="s">
        <v>739</v>
      </c>
      <c r="AR1032" s="81" t="s">
        <v>740</v>
      </c>
      <c r="AS1032" s="81">
        <v>1</v>
      </c>
      <c r="AT1032" s="81" t="s">
        <v>529</v>
      </c>
      <c r="AU1032" s="81" t="s">
        <v>1192</v>
      </c>
      <c r="AV1032" s="81">
        <v>1100</v>
      </c>
      <c r="AX1032" s="81" t="s">
        <v>798</v>
      </c>
      <c r="AY1032" s="81" t="s">
        <v>799</v>
      </c>
      <c r="AZ1032" s="81">
        <v>12</v>
      </c>
      <c r="BA1032" s="81" t="s">
        <v>529</v>
      </c>
      <c r="BB1032" s="81" t="s">
        <v>2067</v>
      </c>
      <c r="BC1032" s="81">
        <v>1557</v>
      </c>
      <c r="BE1032" s="81" t="s">
        <v>979</v>
      </c>
      <c r="BF1032" s="81" t="s">
        <v>980</v>
      </c>
      <c r="BG1032" s="81">
        <v>24</v>
      </c>
      <c r="BH1032" s="81" t="s">
        <v>529</v>
      </c>
      <c r="BI1032" s="81" t="s">
        <v>1213</v>
      </c>
      <c r="BJ1032" s="81">
        <v>1472</v>
      </c>
      <c r="BL1032" s="81" t="s">
        <v>854</v>
      </c>
      <c r="BM1032" s="81" t="s">
        <v>855</v>
      </c>
      <c r="BN1032" s="81">
        <v>2</v>
      </c>
      <c r="BO1032" s="81" t="s">
        <v>529</v>
      </c>
      <c r="BP1032" s="81" t="s">
        <v>1128</v>
      </c>
      <c r="BQ1032" s="81">
        <v>1031</v>
      </c>
      <c r="BS1032" s="81" t="s">
        <v>946</v>
      </c>
      <c r="BT1032" s="81" t="s">
        <v>947</v>
      </c>
      <c r="BU1032" s="81">
        <v>12</v>
      </c>
      <c r="BV1032" s="81" t="s">
        <v>436</v>
      </c>
      <c r="BW1032" s="81" t="s">
        <v>1091</v>
      </c>
      <c r="BX1032" s="81">
        <v>1332</v>
      </c>
      <c r="BZ1032" s="81" t="s">
        <v>733</v>
      </c>
      <c r="CA1032" s="81" t="s">
        <v>734</v>
      </c>
      <c r="CB1032" s="81">
        <v>6</v>
      </c>
      <c r="CC1032" s="81" t="s">
        <v>529</v>
      </c>
      <c r="CD1032" s="81" t="s">
        <v>2127</v>
      </c>
      <c r="CE1032" s="81">
        <v>1573</v>
      </c>
      <c r="CG1032" s="81" t="s">
        <v>849</v>
      </c>
      <c r="CH1032" s="81" t="s">
        <v>850</v>
      </c>
      <c r="CI1032" s="81">
        <v>10</v>
      </c>
      <c r="CJ1032" s="81" t="s">
        <v>529</v>
      </c>
      <c r="CK1032" s="81" t="s">
        <v>1756</v>
      </c>
      <c r="CL1032" s="81">
        <v>1037</v>
      </c>
      <c r="CN1032" s="81" t="s">
        <v>737</v>
      </c>
      <c r="CO1032" s="81" t="s">
        <v>738</v>
      </c>
      <c r="CP1032" s="81">
        <v>20</v>
      </c>
      <c r="CQ1032" s="81" t="s">
        <v>529</v>
      </c>
      <c r="CR1032" s="81" t="s">
        <v>1157</v>
      </c>
      <c r="CS1032" s="81">
        <v>1399</v>
      </c>
      <c r="CU1032" s="136" t="s">
        <v>765</v>
      </c>
      <c r="CV1032" s="136" t="s">
        <v>766</v>
      </c>
      <c r="CW1032" s="137">
        <v>6</v>
      </c>
      <c r="CX1032" s="136" t="s">
        <v>529</v>
      </c>
      <c r="CY1032" s="136" t="s">
        <v>1139</v>
      </c>
      <c r="CZ1032" s="138">
        <v>1027</v>
      </c>
      <c r="DB1032" s="136" t="s">
        <v>2388</v>
      </c>
      <c r="DC1032" s="136" t="s">
        <v>865</v>
      </c>
      <c r="DD1032" s="137">
        <v>6</v>
      </c>
      <c r="DE1032" s="136" t="s">
        <v>529</v>
      </c>
      <c r="DF1032" s="136" t="s">
        <v>1158</v>
      </c>
      <c r="DG1032" s="144">
        <v>1378</v>
      </c>
      <c r="DI1032" s="136" t="s">
        <v>828</v>
      </c>
      <c r="DJ1032" s="136" t="s">
        <v>829</v>
      </c>
      <c r="DK1032" s="137">
        <v>16</v>
      </c>
      <c r="DL1032" s="136" t="s">
        <v>2152</v>
      </c>
      <c r="DM1032" s="136" t="s">
        <v>2364</v>
      </c>
      <c r="DN1032" s="144">
        <v>1593</v>
      </c>
    </row>
    <row r="1033" spans="1:118" x14ac:dyDescent="0.25">
      <c r="A1033" s="81" t="s">
        <v>729</v>
      </c>
      <c r="B1033" s="81" t="s">
        <v>730</v>
      </c>
      <c r="C1033" s="81">
        <v>4</v>
      </c>
      <c r="D1033" s="81" t="s">
        <v>529</v>
      </c>
      <c r="E1033" s="81" t="s">
        <v>1102</v>
      </c>
      <c r="F1033" s="81">
        <v>1081</v>
      </c>
      <c r="H1033" s="81" t="s">
        <v>950</v>
      </c>
      <c r="I1033" s="81" t="s">
        <v>951</v>
      </c>
      <c r="J1033" s="81">
        <v>2</v>
      </c>
      <c r="K1033" s="81" t="s">
        <v>436</v>
      </c>
      <c r="L1033" s="81" t="s">
        <v>1209</v>
      </c>
      <c r="M1033" s="81">
        <v>1213</v>
      </c>
      <c r="O1033" s="81" t="s">
        <v>785</v>
      </c>
      <c r="P1033" s="81" t="s">
        <v>786</v>
      </c>
      <c r="Q1033" s="81">
        <v>60</v>
      </c>
      <c r="R1033" s="81" t="s">
        <v>436</v>
      </c>
      <c r="S1033" s="81" t="s">
        <v>1834</v>
      </c>
      <c r="T1033" s="81">
        <v>1163</v>
      </c>
      <c r="V1033" s="81" t="s">
        <v>854</v>
      </c>
      <c r="W1033" s="81" t="s">
        <v>855</v>
      </c>
      <c r="X1033" s="81">
        <v>2</v>
      </c>
      <c r="Y1033" s="81" t="s">
        <v>436</v>
      </c>
      <c r="Z1033" s="81" t="s">
        <v>1164</v>
      </c>
      <c r="AA1033" s="81">
        <v>1121</v>
      </c>
      <c r="AC1033" s="81" t="s">
        <v>745</v>
      </c>
      <c r="AD1033" s="81" t="s">
        <v>746</v>
      </c>
      <c r="AE1033" s="81">
        <v>24</v>
      </c>
      <c r="AF1033" s="81" t="s">
        <v>529</v>
      </c>
      <c r="AG1033" s="81" t="s">
        <v>1175</v>
      </c>
      <c r="AH1033" s="81">
        <v>1027</v>
      </c>
      <c r="AJ1033" s="81" t="s">
        <v>906</v>
      </c>
      <c r="AK1033" s="81" t="s">
        <v>907</v>
      </c>
      <c r="AL1033" s="81">
        <v>2</v>
      </c>
      <c r="AM1033" s="81" t="s">
        <v>436</v>
      </c>
      <c r="AN1033" s="81" t="s">
        <v>1137</v>
      </c>
      <c r="AO1033" s="81">
        <v>1160</v>
      </c>
      <c r="AQ1033" s="81" t="s">
        <v>852</v>
      </c>
      <c r="AR1033" s="81" t="s">
        <v>853</v>
      </c>
      <c r="AS1033" s="81">
        <v>12</v>
      </c>
      <c r="AT1033" s="81" t="s">
        <v>529</v>
      </c>
      <c r="AU1033" s="81" t="s">
        <v>1192</v>
      </c>
      <c r="AV1033" s="81">
        <v>1100</v>
      </c>
      <c r="AX1033" s="81" t="s">
        <v>798</v>
      </c>
      <c r="AY1033" s="81" t="s">
        <v>799</v>
      </c>
      <c r="AZ1033" s="81">
        <v>12</v>
      </c>
      <c r="BA1033" s="81" t="s">
        <v>436</v>
      </c>
      <c r="BB1033" s="81" t="s">
        <v>1922</v>
      </c>
      <c r="BC1033" s="81">
        <v>1391</v>
      </c>
      <c r="BE1033" s="81" t="s">
        <v>780</v>
      </c>
      <c r="BF1033" s="81" t="s">
        <v>781</v>
      </c>
      <c r="BG1033" s="81">
        <v>36</v>
      </c>
      <c r="BH1033" s="81" t="s">
        <v>529</v>
      </c>
      <c r="BI1033" s="81" t="s">
        <v>1213</v>
      </c>
      <c r="BJ1033" s="81">
        <v>1472</v>
      </c>
      <c r="BL1033" s="81" t="s">
        <v>755</v>
      </c>
      <c r="BM1033" s="81" t="s">
        <v>756</v>
      </c>
      <c r="BN1033" s="81">
        <v>12</v>
      </c>
      <c r="BO1033" s="81" t="s">
        <v>529</v>
      </c>
      <c r="BP1033" s="81" t="s">
        <v>1128</v>
      </c>
      <c r="BQ1033" s="81">
        <v>1031</v>
      </c>
      <c r="BS1033" s="81" t="s">
        <v>869</v>
      </c>
      <c r="BT1033" s="81" t="s">
        <v>870</v>
      </c>
      <c r="BU1033" s="81">
        <v>12</v>
      </c>
      <c r="BV1033" s="81" t="s">
        <v>436</v>
      </c>
      <c r="BW1033" s="81" t="s">
        <v>2184</v>
      </c>
      <c r="BX1033" s="81">
        <v>1584</v>
      </c>
      <c r="BZ1033" s="81" t="s">
        <v>729</v>
      </c>
      <c r="CA1033" s="81" t="s">
        <v>730</v>
      </c>
      <c r="CB1033" s="81">
        <v>4</v>
      </c>
      <c r="CC1033" s="81" t="s">
        <v>529</v>
      </c>
      <c r="CD1033" s="81" t="s">
        <v>2127</v>
      </c>
      <c r="CE1033" s="81">
        <v>1573</v>
      </c>
      <c r="CG1033" s="81" t="s">
        <v>737</v>
      </c>
      <c r="CH1033" s="81" t="s">
        <v>738</v>
      </c>
      <c r="CI1033" s="81">
        <v>2</v>
      </c>
      <c r="CJ1033" s="81" t="s">
        <v>529</v>
      </c>
      <c r="CK1033" s="81" t="s">
        <v>1756</v>
      </c>
      <c r="CL1033" s="81">
        <v>1037</v>
      </c>
      <c r="CN1033" s="81" t="s">
        <v>830</v>
      </c>
      <c r="CO1033" s="81" t="s">
        <v>831</v>
      </c>
      <c r="CP1033" s="81">
        <v>200</v>
      </c>
      <c r="CQ1033" s="81" t="s">
        <v>529</v>
      </c>
      <c r="CR1033" s="81" t="s">
        <v>1157</v>
      </c>
      <c r="CS1033" s="81">
        <v>1399</v>
      </c>
      <c r="CU1033" s="136" t="s">
        <v>2260</v>
      </c>
      <c r="CV1033" s="136" t="s">
        <v>2304</v>
      </c>
      <c r="CW1033" s="137">
        <v>8</v>
      </c>
      <c r="CX1033" s="136" t="s">
        <v>529</v>
      </c>
      <c r="CY1033" s="136" t="s">
        <v>1100</v>
      </c>
      <c r="CZ1033" s="138">
        <v>1027</v>
      </c>
      <c r="DB1033" s="136" t="s">
        <v>2388</v>
      </c>
      <c r="DC1033" s="136" t="s">
        <v>865</v>
      </c>
      <c r="DD1033" s="137">
        <v>4</v>
      </c>
      <c r="DE1033" s="136" t="s">
        <v>437</v>
      </c>
      <c r="DF1033" s="136" t="s">
        <v>1186</v>
      </c>
      <c r="DG1033" s="144">
        <v>1043</v>
      </c>
      <c r="DI1033" s="136" t="s">
        <v>828</v>
      </c>
      <c r="DJ1033" s="136" t="s">
        <v>829</v>
      </c>
      <c r="DK1033" s="137">
        <v>1</v>
      </c>
      <c r="DL1033" s="136" t="s">
        <v>529</v>
      </c>
      <c r="DM1033" s="136" t="s">
        <v>1214</v>
      </c>
      <c r="DN1033" s="144">
        <v>1209</v>
      </c>
    </row>
    <row r="1034" spans="1:118" x14ac:dyDescent="0.25">
      <c r="A1034" s="81" t="s">
        <v>845</v>
      </c>
      <c r="B1034" s="81" t="s">
        <v>846</v>
      </c>
      <c r="C1034" s="81">
        <v>4</v>
      </c>
      <c r="D1034" s="81" t="s">
        <v>529</v>
      </c>
      <c r="E1034" s="81" t="s">
        <v>1102</v>
      </c>
      <c r="F1034" s="81">
        <v>1081</v>
      </c>
      <c r="H1034" s="81" t="s">
        <v>864</v>
      </c>
      <c r="I1034" s="81" t="s">
        <v>865</v>
      </c>
      <c r="J1034" s="81">
        <v>4</v>
      </c>
      <c r="K1034" s="81" t="s">
        <v>436</v>
      </c>
      <c r="L1034" s="81" t="s">
        <v>1209</v>
      </c>
      <c r="M1034" s="81">
        <v>1213</v>
      </c>
      <c r="O1034" s="81" t="s">
        <v>745</v>
      </c>
      <c r="P1034" s="81" t="s">
        <v>746</v>
      </c>
      <c r="Q1034" s="81">
        <v>60</v>
      </c>
      <c r="R1034" s="81" t="s">
        <v>436</v>
      </c>
      <c r="S1034" s="81" t="s">
        <v>1834</v>
      </c>
      <c r="T1034" s="81">
        <v>1163</v>
      </c>
      <c r="V1034" s="81" t="s">
        <v>745</v>
      </c>
      <c r="W1034" s="81" t="s">
        <v>746</v>
      </c>
      <c r="X1034" s="81">
        <v>12</v>
      </c>
      <c r="Y1034" s="81" t="s">
        <v>436</v>
      </c>
      <c r="Z1034" s="81" t="s">
        <v>1164</v>
      </c>
      <c r="AA1034" s="81">
        <v>1121</v>
      </c>
      <c r="AC1034" s="81" t="s">
        <v>745</v>
      </c>
      <c r="AD1034" s="81" t="s">
        <v>746</v>
      </c>
      <c r="AE1034" s="81">
        <v>24</v>
      </c>
      <c r="AF1034" s="81" t="s">
        <v>529</v>
      </c>
      <c r="AG1034" s="81" t="s">
        <v>1175</v>
      </c>
      <c r="AH1034" s="81">
        <v>1027</v>
      </c>
      <c r="AJ1034" s="81" t="s">
        <v>727</v>
      </c>
      <c r="AK1034" s="81" t="s">
        <v>728</v>
      </c>
      <c r="AL1034" s="81">
        <v>4</v>
      </c>
      <c r="AM1034" s="81" t="s">
        <v>436</v>
      </c>
      <c r="AN1034" s="81" t="s">
        <v>1137</v>
      </c>
      <c r="AO1034" s="81">
        <v>1160</v>
      </c>
      <c r="AQ1034" s="81" t="s">
        <v>891</v>
      </c>
      <c r="AR1034" s="81" t="s">
        <v>892</v>
      </c>
      <c r="AS1034" s="81">
        <v>12</v>
      </c>
      <c r="AT1034" s="81" t="s">
        <v>529</v>
      </c>
      <c r="AU1034" s="81" t="s">
        <v>1192</v>
      </c>
      <c r="AV1034" s="81">
        <v>1100</v>
      </c>
      <c r="AX1034" s="81" t="s">
        <v>798</v>
      </c>
      <c r="AY1034" s="81" t="s">
        <v>799</v>
      </c>
      <c r="AZ1034" s="81">
        <v>12</v>
      </c>
      <c r="BA1034" s="81" t="s">
        <v>436</v>
      </c>
      <c r="BB1034" s="81" t="s">
        <v>2070</v>
      </c>
      <c r="BC1034" s="81">
        <v>1560</v>
      </c>
      <c r="BE1034" s="81" t="s">
        <v>1060</v>
      </c>
      <c r="BF1034" s="81" t="s">
        <v>787</v>
      </c>
      <c r="BG1034" s="81">
        <v>12</v>
      </c>
      <c r="BH1034" s="81" t="s">
        <v>529</v>
      </c>
      <c r="BI1034" s="81" t="s">
        <v>1213</v>
      </c>
      <c r="BJ1034" s="81">
        <v>1472</v>
      </c>
      <c r="BL1034" s="81" t="s">
        <v>743</v>
      </c>
      <c r="BM1034" s="81" t="s">
        <v>744</v>
      </c>
      <c r="BN1034" s="81">
        <v>12</v>
      </c>
      <c r="BO1034" s="81" t="s">
        <v>529</v>
      </c>
      <c r="BP1034" s="81" t="s">
        <v>1756</v>
      </c>
      <c r="BQ1034" s="81">
        <v>1037</v>
      </c>
      <c r="BS1034" s="81" t="s">
        <v>2230</v>
      </c>
      <c r="BT1034" s="81" t="s">
        <v>866</v>
      </c>
      <c r="BU1034" s="81">
        <v>6</v>
      </c>
      <c r="BV1034" s="81" t="s">
        <v>436</v>
      </c>
      <c r="BW1034" s="81" t="s">
        <v>1696</v>
      </c>
      <c r="BX1034" s="81">
        <v>1390</v>
      </c>
      <c r="BZ1034" s="81" t="s">
        <v>2323</v>
      </c>
      <c r="CA1034" s="81" t="s">
        <v>851</v>
      </c>
      <c r="CB1034" s="81">
        <v>2</v>
      </c>
      <c r="CC1034" s="81" t="s">
        <v>529</v>
      </c>
      <c r="CD1034" s="81" t="s">
        <v>2127</v>
      </c>
      <c r="CE1034" s="81">
        <v>1573</v>
      </c>
      <c r="CG1034" s="81" t="s">
        <v>832</v>
      </c>
      <c r="CH1034" s="81" t="s">
        <v>833</v>
      </c>
      <c r="CI1034" s="81">
        <v>10</v>
      </c>
      <c r="CJ1034" s="81" t="s">
        <v>529</v>
      </c>
      <c r="CK1034" s="81" t="s">
        <v>1756</v>
      </c>
      <c r="CL1034" s="81">
        <v>1037</v>
      </c>
      <c r="CN1034" s="81" t="s">
        <v>2265</v>
      </c>
      <c r="CO1034" s="81" t="s">
        <v>941</v>
      </c>
      <c r="CP1034" s="81">
        <v>12</v>
      </c>
      <c r="CQ1034" s="81" t="s">
        <v>529</v>
      </c>
      <c r="CR1034" s="81" t="s">
        <v>1141</v>
      </c>
      <c r="CS1034" s="81">
        <v>1212</v>
      </c>
      <c r="CU1034" s="136" t="s">
        <v>772</v>
      </c>
      <c r="CV1034" s="136" t="s">
        <v>773</v>
      </c>
      <c r="CW1034" s="137">
        <v>8</v>
      </c>
      <c r="CX1034" s="136" t="s">
        <v>436</v>
      </c>
      <c r="CY1034" s="136" t="s">
        <v>1144</v>
      </c>
      <c r="CZ1034" s="138">
        <v>1442</v>
      </c>
      <c r="DB1034" s="136" t="s">
        <v>2388</v>
      </c>
      <c r="DC1034" s="136" t="s">
        <v>865</v>
      </c>
      <c r="DD1034" s="137">
        <v>6</v>
      </c>
      <c r="DE1034" s="136" t="s">
        <v>529</v>
      </c>
      <c r="DF1034" s="136" t="s">
        <v>1867</v>
      </c>
      <c r="DG1034" s="144">
        <v>1089</v>
      </c>
      <c r="DI1034" s="136" t="s">
        <v>2462</v>
      </c>
      <c r="DJ1034" s="136" t="s">
        <v>1074</v>
      </c>
      <c r="DK1034" s="137">
        <v>2</v>
      </c>
      <c r="DL1034" s="136" t="s">
        <v>436</v>
      </c>
      <c r="DM1034" s="136" t="s">
        <v>1105</v>
      </c>
      <c r="DN1034" s="144">
        <v>1186</v>
      </c>
    </row>
    <row r="1035" spans="1:118" x14ac:dyDescent="0.25">
      <c r="A1035" s="81" t="s">
        <v>770</v>
      </c>
      <c r="B1035" s="81" t="s">
        <v>771</v>
      </c>
      <c r="C1035" s="81">
        <v>4</v>
      </c>
      <c r="D1035" s="81" t="s">
        <v>529</v>
      </c>
      <c r="E1035" s="81" t="s">
        <v>1102</v>
      </c>
      <c r="F1035" s="81">
        <v>1081</v>
      </c>
      <c r="H1035" s="81" t="s">
        <v>860</v>
      </c>
      <c r="I1035" s="81" t="s">
        <v>861</v>
      </c>
      <c r="J1035" s="81">
        <v>4</v>
      </c>
      <c r="K1035" s="81" t="s">
        <v>436</v>
      </c>
      <c r="L1035" s="81" t="s">
        <v>1209</v>
      </c>
      <c r="M1035" s="81">
        <v>1213</v>
      </c>
      <c r="O1035" s="81" t="s">
        <v>910</v>
      </c>
      <c r="P1035" s="81" t="s">
        <v>911</v>
      </c>
      <c r="Q1035" s="81">
        <v>12</v>
      </c>
      <c r="R1035" s="81" t="s">
        <v>436</v>
      </c>
      <c r="S1035" s="81" t="s">
        <v>1834</v>
      </c>
      <c r="T1035" s="81">
        <v>1163</v>
      </c>
      <c r="V1035" s="81" t="s">
        <v>858</v>
      </c>
      <c r="W1035" s="81" t="s">
        <v>859</v>
      </c>
      <c r="X1035" s="81">
        <v>2</v>
      </c>
      <c r="Y1035" s="81" t="s">
        <v>436</v>
      </c>
      <c r="Z1035" s="81" t="s">
        <v>1164</v>
      </c>
      <c r="AA1035" s="81">
        <v>1121</v>
      </c>
      <c r="AC1035" s="81" t="s">
        <v>810</v>
      </c>
      <c r="AD1035" s="81" t="s">
        <v>811</v>
      </c>
      <c r="AE1035" s="81">
        <v>6</v>
      </c>
      <c r="AF1035" s="81" t="s">
        <v>529</v>
      </c>
      <c r="AG1035" s="81" t="s">
        <v>560</v>
      </c>
      <c r="AH1035" s="81">
        <v>1530</v>
      </c>
      <c r="AJ1035" s="81" t="s">
        <v>745</v>
      </c>
      <c r="AK1035" s="81" t="s">
        <v>746</v>
      </c>
      <c r="AL1035" s="81">
        <v>12</v>
      </c>
      <c r="AM1035" s="81" t="s">
        <v>436</v>
      </c>
      <c r="AN1035" s="81" t="s">
        <v>1137</v>
      </c>
      <c r="AO1035" s="81">
        <v>1160</v>
      </c>
      <c r="AQ1035" s="81" t="s">
        <v>895</v>
      </c>
      <c r="AR1035" s="81" t="s">
        <v>896</v>
      </c>
      <c r="AS1035" s="81">
        <v>12</v>
      </c>
      <c r="AT1035" s="81" t="s">
        <v>529</v>
      </c>
      <c r="AU1035" s="81" t="s">
        <v>1192</v>
      </c>
      <c r="AV1035" s="81">
        <v>1100</v>
      </c>
      <c r="AX1035" s="81" t="s">
        <v>798</v>
      </c>
      <c r="AY1035" s="81" t="s">
        <v>799</v>
      </c>
      <c r="AZ1035" s="81">
        <v>12</v>
      </c>
      <c r="BA1035" s="81" t="s">
        <v>436</v>
      </c>
      <c r="BB1035" s="81" t="s">
        <v>2072</v>
      </c>
      <c r="BC1035" s="81">
        <v>1562</v>
      </c>
      <c r="BE1035" s="81" t="s">
        <v>948</v>
      </c>
      <c r="BF1035" s="81" t="s">
        <v>949</v>
      </c>
      <c r="BG1035" s="81">
        <v>6</v>
      </c>
      <c r="BH1035" s="81" t="s">
        <v>529</v>
      </c>
      <c r="BI1035" s="81" t="s">
        <v>1682</v>
      </c>
      <c r="BJ1035" s="81">
        <v>1327</v>
      </c>
      <c r="BL1035" s="81" t="s">
        <v>948</v>
      </c>
      <c r="BM1035" s="81" t="s">
        <v>949</v>
      </c>
      <c r="BN1035" s="81">
        <v>4</v>
      </c>
      <c r="BO1035" s="81" t="s">
        <v>529</v>
      </c>
      <c r="BP1035" s="81" t="s">
        <v>1128</v>
      </c>
      <c r="BQ1035" s="81">
        <v>1031</v>
      </c>
      <c r="BS1035" s="81" t="s">
        <v>847</v>
      </c>
      <c r="BT1035" s="81" t="s">
        <v>848</v>
      </c>
      <c r="BU1035" s="81">
        <v>6</v>
      </c>
      <c r="BV1035" s="81" t="s">
        <v>436</v>
      </c>
      <c r="BW1035" s="81" t="s">
        <v>1696</v>
      </c>
      <c r="BX1035" s="81">
        <v>1390</v>
      </c>
      <c r="BZ1035" s="81" t="s">
        <v>2319</v>
      </c>
      <c r="CA1035" s="81" t="s">
        <v>844</v>
      </c>
      <c r="CB1035" s="81">
        <v>2</v>
      </c>
      <c r="CC1035" s="81" t="s">
        <v>529</v>
      </c>
      <c r="CD1035" s="81" t="s">
        <v>2127</v>
      </c>
      <c r="CE1035" s="81">
        <v>1573</v>
      </c>
      <c r="CG1035" s="81" t="s">
        <v>745</v>
      </c>
      <c r="CH1035" s="81" t="s">
        <v>746</v>
      </c>
      <c r="CI1035" s="81">
        <v>12</v>
      </c>
      <c r="CJ1035" s="81" t="s">
        <v>529</v>
      </c>
      <c r="CK1035" s="81" t="s">
        <v>1756</v>
      </c>
      <c r="CL1035" s="81">
        <v>1037</v>
      </c>
      <c r="CN1035" s="81" t="s">
        <v>763</v>
      </c>
      <c r="CO1035" s="81" t="s">
        <v>764</v>
      </c>
      <c r="CP1035" s="81">
        <v>12</v>
      </c>
      <c r="CQ1035" s="81" t="s">
        <v>529</v>
      </c>
      <c r="CR1035" s="81" t="s">
        <v>1141</v>
      </c>
      <c r="CS1035" s="81">
        <v>1212</v>
      </c>
      <c r="CU1035" s="136" t="s">
        <v>932</v>
      </c>
      <c r="CV1035" s="136" t="s">
        <v>933</v>
      </c>
      <c r="CW1035" s="137">
        <v>12</v>
      </c>
      <c r="CX1035" s="136" t="s">
        <v>529</v>
      </c>
      <c r="CY1035" s="136" t="s">
        <v>1100</v>
      </c>
      <c r="CZ1035" s="138">
        <v>1027</v>
      </c>
      <c r="DB1035" s="136" t="s">
        <v>2388</v>
      </c>
      <c r="DC1035" s="136" t="s">
        <v>865</v>
      </c>
      <c r="DD1035" s="137">
        <v>4</v>
      </c>
      <c r="DE1035" s="136" t="s">
        <v>529</v>
      </c>
      <c r="DF1035" s="136" t="s">
        <v>1135</v>
      </c>
      <c r="DG1035" s="144">
        <v>1412</v>
      </c>
      <c r="DI1035" s="136" t="s">
        <v>920</v>
      </c>
      <c r="DJ1035" s="136" t="s">
        <v>921</v>
      </c>
      <c r="DK1035" s="137">
        <v>2</v>
      </c>
      <c r="DL1035" s="136" t="s">
        <v>436</v>
      </c>
      <c r="DM1035" s="136" t="s">
        <v>1710</v>
      </c>
      <c r="DN1035" s="144">
        <v>1186</v>
      </c>
    </row>
    <row r="1036" spans="1:118" x14ac:dyDescent="0.25">
      <c r="A1036" s="81" t="s">
        <v>818</v>
      </c>
      <c r="B1036" s="81" t="s">
        <v>819</v>
      </c>
      <c r="C1036" s="81">
        <v>4</v>
      </c>
      <c r="D1036" s="81" t="s">
        <v>529</v>
      </c>
      <c r="E1036" s="81" t="s">
        <v>1102</v>
      </c>
      <c r="F1036" s="81">
        <v>1081</v>
      </c>
      <c r="H1036" s="81" t="s">
        <v>1793</v>
      </c>
      <c r="I1036" s="81" t="s">
        <v>1436</v>
      </c>
      <c r="J1036" s="81">
        <v>4</v>
      </c>
      <c r="K1036" s="81" t="s">
        <v>436</v>
      </c>
      <c r="L1036" s="81" t="s">
        <v>1209</v>
      </c>
      <c r="M1036" s="81">
        <v>1213</v>
      </c>
      <c r="O1036" s="81" t="s">
        <v>2321</v>
      </c>
      <c r="P1036" s="81" t="s">
        <v>901</v>
      </c>
      <c r="Q1036" s="81">
        <v>12</v>
      </c>
      <c r="R1036" s="81" t="s">
        <v>436</v>
      </c>
      <c r="S1036" s="81" t="s">
        <v>1834</v>
      </c>
      <c r="T1036" s="81">
        <v>1163</v>
      </c>
      <c r="V1036" s="81" t="s">
        <v>891</v>
      </c>
      <c r="W1036" s="81" t="s">
        <v>892</v>
      </c>
      <c r="X1036" s="81">
        <v>24</v>
      </c>
      <c r="Y1036" s="81" t="s">
        <v>436</v>
      </c>
      <c r="Z1036" s="81" t="s">
        <v>1164</v>
      </c>
      <c r="AA1036" s="81">
        <v>1121</v>
      </c>
      <c r="AC1036" s="81" t="s">
        <v>810</v>
      </c>
      <c r="AD1036" s="81" t="s">
        <v>811</v>
      </c>
      <c r="AE1036" s="81">
        <v>6</v>
      </c>
      <c r="AF1036" s="81" t="s">
        <v>437</v>
      </c>
      <c r="AG1036" s="81" t="s">
        <v>1754</v>
      </c>
      <c r="AH1036" s="81">
        <v>1180</v>
      </c>
      <c r="AJ1036" s="81" t="s">
        <v>785</v>
      </c>
      <c r="AK1036" s="81" t="s">
        <v>786</v>
      </c>
      <c r="AL1036" s="81">
        <v>12</v>
      </c>
      <c r="AM1036" s="81" t="s">
        <v>436</v>
      </c>
      <c r="AN1036" s="81" t="s">
        <v>1137</v>
      </c>
      <c r="AO1036" s="81">
        <v>1160</v>
      </c>
      <c r="AQ1036" s="81" t="s">
        <v>2323</v>
      </c>
      <c r="AR1036" s="81" t="s">
        <v>851</v>
      </c>
      <c r="AS1036" s="81">
        <v>2</v>
      </c>
      <c r="AT1036" s="81" t="s">
        <v>529</v>
      </c>
      <c r="AU1036" s="81" t="s">
        <v>1192</v>
      </c>
      <c r="AV1036" s="81">
        <v>1100</v>
      </c>
      <c r="AX1036" s="81" t="s">
        <v>798</v>
      </c>
      <c r="AY1036" s="81" t="s">
        <v>799</v>
      </c>
      <c r="AZ1036" s="81">
        <v>12</v>
      </c>
      <c r="BA1036" s="81" t="s">
        <v>436</v>
      </c>
      <c r="BB1036" s="81" t="s">
        <v>1200</v>
      </c>
      <c r="BC1036" s="81">
        <v>1240</v>
      </c>
      <c r="BE1036" s="81" t="s">
        <v>969</v>
      </c>
      <c r="BF1036" s="81" t="s">
        <v>970</v>
      </c>
      <c r="BG1036" s="81">
        <v>12</v>
      </c>
      <c r="BH1036" s="81" t="s">
        <v>529</v>
      </c>
      <c r="BI1036" s="81" t="s">
        <v>1682</v>
      </c>
      <c r="BJ1036" s="81">
        <v>1327</v>
      </c>
      <c r="BL1036" s="81" t="s">
        <v>755</v>
      </c>
      <c r="BM1036" s="81" t="s">
        <v>756</v>
      </c>
      <c r="BN1036" s="81">
        <v>12</v>
      </c>
      <c r="BO1036" s="81" t="s">
        <v>437</v>
      </c>
      <c r="BP1036" s="81" t="s">
        <v>2171</v>
      </c>
      <c r="BQ1036" s="81">
        <v>1575</v>
      </c>
      <c r="BS1036" s="81" t="s">
        <v>818</v>
      </c>
      <c r="BT1036" s="81" t="s">
        <v>819</v>
      </c>
      <c r="BU1036" s="81">
        <v>2</v>
      </c>
      <c r="BV1036" s="81" t="s">
        <v>436</v>
      </c>
      <c r="BW1036" s="81" t="s">
        <v>2173</v>
      </c>
      <c r="BX1036" s="81">
        <v>1240</v>
      </c>
      <c r="BZ1036" s="81" t="s">
        <v>790</v>
      </c>
      <c r="CA1036" s="81" t="s">
        <v>791</v>
      </c>
      <c r="CB1036" s="81">
        <v>2</v>
      </c>
      <c r="CC1036" s="81" t="s">
        <v>529</v>
      </c>
      <c r="CD1036" s="81" t="s">
        <v>2127</v>
      </c>
      <c r="CE1036" s="81">
        <v>1573</v>
      </c>
      <c r="CG1036" s="81" t="s">
        <v>860</v>
      </c>
      <c r="CH1036" s="81" t="s">
        <v>861</v>
      </c>
      <c r="CI1036" s="81">
        <v>2</v>
      </c>
      <c r="CJ1036" s="81" t="s">
        <v>529</v>
      </c>
      <c r="CK1036" s="81" t="s">
        <v>2176</v>
      </c>
      <c r="CL1036" s="81">
        <v>1555</v>
      </c>
      <c r="CN1036" s="81" t="s">
        <v>2054</v>
      </c>
      <c r="CO1036" s="81" t="s">
        <v>892</v>
      </c>
      <c r="CP1036" s="81">
        <v>12</v>
      </c>
      <c r="CQ1036" s="81" t="s">
        <v>436</v>
      </c>
      <c r="CR1036" s="81" t="s">
        <v>1143</v>
      </c>
      <c r="CS1036" s="81">
        <v>1223</v>
      </c>
      <c r="CU1036" s="136" t="s">
        <v>2386</v>
      </c>
      <c r="CV1036" s="136" t="s">
        <v>817</v>
      </c>
      <c r="CW1036" s="137">
        <v>24</v>
      </c>
      <c r="CX1036" s="136" t="s">
        <v>529</v>
      </c>
      <c r="CY1036" s="136" t="s">
        <v>1100</v>
      </c>
      <c r="CZ1036" s="138">
        <v>1027</v>
      </c>
      <c r="DB1036" s="136" t="s">
        <v>2388</v>
      </c>
      <c r="DC1036" s="136" t="s">
        <v>865</v>
      </c>
      <c r="DD1036" s="137">
        <v>4</v>
      </c>
      <c r="DE1036" s="136" t="s">
        <v>529</v>
      </c>
      <c r="DF1036" s="136" t="s">
        <v>1132</v>
      </c>
      <c r="DG1036" s="144">
        <v>1081</v>
      </c>
      <c r="DI1036" s="136" t="s">
        <v>2434</v>
      </c>
      <c r="DJ1036" s="136" t="s">
        <v>2433</v>
      </c>
      <c r="DK1036" s="137">
        <v>1500</v>
      </c>
      <c r="DL1036" s="136" t="s">
        <v>2152</v>
      </c>
      <c r="DM1036" s="136" t="s">
        <v>2428</v>
      </c>
      <c r="DN1036" s="144">
        <v>-1</v>
      </c>
    </row>
    <row r="1037" spans="1:118" x14ac:dyDescent="0.25">
      <c r="A1037" s="81" t="s">
        <v>737</v>
      </c>
      <c r="B1037" s="81" t="s">
        <v>738</v>
      </c>
      <c r="C1037" s="81">
        <v>2</v>
      </c>
      <c r="D1037" s="81" t="s">
        <v>529</v>
      </c>
      <c r="E1037" s="81" t="s">
        <v>1102</v>
      </c>
      <c r="F1037" s="81">
        <v>1081</v>
      </c>
      <c r="H1037" s="81" t="s">
        <v>932</v>
      </c>
      <c r="I1037" s="81" t="s">
        <v>933</v>
      </c>
      <c r="J1037" s="81">
        <v>4</v>
      </c>
      <c r="K1037" s="81" t="s">
        <v>436</v>
      </c>
      <c r="L1037" s="81" t="s">
        <v>1209</v>
      </c>
      <c r="M1037" s="81">
        <v>1213</v>
      </c>
      <c r="O1037" s="81" t="s">
        <v>944</v>
      </c>
      <c r="P1037" s="81" t="s">
        <v>945</v>
      </c>
      <c r="Q1037" s="81">
        <v>12</v>
      </c>
      <c r="R1037" s="81" t="s">
        <v>436</v>
      </c>
      <c r="S1037" s="81" t="s">
        <v>1834</v>
      </c>
      <c r="T1037" s="81">
        <v>1163</v>
      </c>
      <c r="V1037" s="81" t="s">
        <v>836</v>
      </c>
      <c r="W1037" s="81" t="s">
        <v>837</v>
      </c>
      <c r="X1037" s="81">
        <v>4</v>
      </c>
      <c r="Y1037" s="81" t="s">
        <v>436</v>
      </c>
      <c r="Z1037" s="81" t="s">
        <v>1164</v>
      </c>
      <c r="AA1037" s="81">
        <v>1121</v>
      </c>
      <c r="AC1037" s="81" t="s">
        <v>765</v>
      </c>
      <c r="AD1037" s="81" t="s">
        <v>766</v>
      </c>
      <c r="AE1037" s="81">
        <v>6</v>
      </c>
      <c r="AF1037" s="81" t="s">
        <v>437</v>
      </c>
      <c r="AG1037" s="81" t="s">
        <v>1186</v>
      </c>
      <c r="AH1037" s="81">
        <v>1043</v>
      </c>
      <c r="AJ1037" s="81" t="s">
        <v>847</v>
      </c>
      <c r="AK1037" s="81" t="s">
        <v>848</v>
      </c>
      <c r="AL1037" s="81">
        <v>6</v>
      </c>
      <c r="AM1037" s="81" t="s">
        <v>529</v>
      </c>
      <c r="AN1037" s="81" t="s">
        <v>1168</v>
      </c>
      <c r="AO1037" s="81">
        <v>1001</v>
      </c>
      <c r="AQ1037" s="81" t="s">
        <v>2319</v>
      </c>
      <c r="AR1037" s="81" t="s">
        <v>844</v>
      </c>
      <c r="AS1037" s="81">
        <v>2</v>
      </c>
      <c r="AT1037" s="81" t="s">
        <v>529</v>
      </c>
      <c r="AU1037" s="81" t="s">
        <v>1192</v>
      </c>
      <c r="AV1037" s="81">
        <v>1100</v>
      </c>
      <c r="AX1037" s="81" t="s">
        <v>798</v>
      </c>
      <c r="AY1037" s="81" t="s">
        <v>799</v>
      </c>
      <c r="AZ1037" s="81">
        <v>12</v>
      </c>
      <c r="BA1037" s="81" t="s">
        <v>436</v>
      </c>
      <c r="BB1037" s="81" t="s">
        <v>2069</v>
      </c>
      <c r="BC1037" s="81">
        <v>1559</v>
      </c>
      <c r="BE1037" s="81" t="s">
        <v>741</v>
      </c>
      <c r="BF1037" s="81" t="s">
        <v>742</v>
      </c>
      <c r="BG1037" s="81">
        <v>6</v>
      </c>
      <c r="BH1037" s="81" t="s">
        <v>529</v>
      </c>
      <c r="BI1037" s="81" t="s">
        <v>1682</v>
      </c>
      <c r="BJ1037" s="81">
        <v>1327</v>
      </c>
      <c r="BL1037" s="81" t="s">
        <v>826</v>
      </c>
      <c r="BM1037" s="81" t="s">
        <v>827</v>
      </c>
      <c r="BN1037" s="81">
        <v>20</v>
      </c>
      <c r="BO1037" s="81" t="s">
        <v>436</v>
      </c>
      <c r="BP1037" s="81" t="s">
        <v>1714</v>
      </c>
      <c r="BQ1037" s="81">
        <v>1009</v>
      </c>
      <c r="BS1037" s="81" t="s">
        <v>753</v>
      </c>
      <c r="BT1037" s="81" t="s">
        <v>754</v>
      </c>
      <c r="BU1037" s="81">
        <v>12</v>
      </c>
      <c r="BV1037" s="81" t="s">
        <v>437</v>
      </c>
      <c r="BW1037" s="81" t="s">
        <v>1190</v>
      </c>
      <c r="BX1037" s="81">
        <v>1082</v>
      </c>
      <c r="BZ1037" s="81" t="s">
        <v>854</v>
      </c>
      <c r="CA1037" s="81" t="s">
        <v>855</v>
      </c>
      <c r="CB1037" s="81">
        <v>2</v>
      </c>
      <c r="CC1037" s="81" t="s">
        <v>529</v>
      </c>
      <c r="CD1037" s="81" t="s">
        <v>2127</v>
      </c>
      <c r="CE1037" s="81">
        <v>1573</v>
      </c>
      <c r="CG1037" s="81" t="s">
        <v>887</v>
      </c>
      <c r="CH1037" s="81" t="s">
        <v>888</v>
      </c>
      <c r="CI1037" s="81">
        <v>2</v>
      </c>
      <c r="CJ1037" s="81" t="s">
        <v>529</v>
      </c>
      <c r="CK1037" s="81" t="s">
        <v>2176</v>
      </c>
      <c r="CL1037" s="81">
        <v>1555</v>
      </c>
      <c r="CN1037" s="81" t="s">
        <v>745</v>
      </c>
      <c r="CO1037" s="81" t="s">
        <v>746</v>
      </c>
      <c r="CP1037" s="81">
        <v>24</v>
      </c>
      <c r="CQ1037" s="81" t="s">
        <v>436</v>
      </c>
      <c r="CR1037" s="81" t="s">
        <v>1143</v>
      </c>
      <c r="CS1037" s="81">
        <v>1223</v>
      </c>
      <c r="CU1037" s="136" t="s">
        <v>2388</v>
      </c>
      <c r="CV1037" s="136" t="s">
        <v>865</v>
      </c>
      <c r="CW1037" s="137">
        <v>24</v>
      </c>
      <c r="CX1037" s="136" t="s">
        <v>529</v>
      </c>
      <c r="CY1037" s="136" t="s">
        <v>1100</v>
      </c>
      <c r="CZ1037" s="138">
        <v>1027</v>
      </c>
      <c r="DB1037" s="136" t="s">
        <v>2388</v>
      </c>
      <c r="DC1037" s="136" t="s">
        <v>865</v>
      </c>
      <c r="DD1037" s="137">
        <v>4</v>
      </c>
      <c r="DE1037" s="136" t="s">
        <v>529</v>
      </c>
      <c r="DF1037" s="136" t="s">
        <v>2418</v>
      </c>
      <c r="DG1037" s="144">
        <v>1576</v>
      </c>
      <c r="DI1037" s="136" t="s">
        <v>2436</v>
      </c>
      <c r="DJ1037" s="136" t="s">
        <v>2435</v>
      </c>
      <c r="DK1037" s="137">
        <v>1000</v>
      </c>
      <c r="DL1037" s="136" t="s">
        <v>2152</v>
      </c>
      <c r="DM1037" s="136" t="s">
        <v>2428</v>
      </c>
      <c r="DN1037" s="144">
        <v>-1</v>
      </c>
    </row>
    <row r="1038" spans="1:118" x14ac:dyDescent="0.25">
      <c r="A1038" s="81" t="s">
        <v>904</v>
      </c>
      <c r="B1038" s="81" t="s">
        <v>905</v>
      </c>
      <c r="C1038" s="81">
        <v>2</v>
      </c>
      <c r="D1038" s="81" t="s">
        <v>529</v>
      </c>
      <c r="E1038" s="81" t="s">
        <v>1102</v>
      </c>
      <c r="F1038" s="81">
        <v>1081</v>
      </c>
      <c r="H1038" s="81" t="s">
        <v>768</v>
      </c>
      <c r="I1038" s="81" t="s">
        <v>769</v>
      </c>
      <c r="J1038" s="81">
        <v>4</v>
      </c>
      <c r="K1038" s="81" t="s">
        <v>436</v>
      </c>
      <c r="L1038" s="81" t="s">
        <v>1209</v>
      </c>
      <c r="M1038" s="81">
        <v>1213</v>
      </c>
      <c r="O1038" s="81" t="s">
        <v>729</v>
      </c>
      <c r="P1038" s="81" t="s">
        <v>730</v>
      </c>
      <c r="Q1038" s="81">
        <v>10</v>
      </c>
      <c r="R1038" s="81" t="s">
        <v>436</v>
      </c>
      <c r="S1038" s="81" t="s">
        <v>1834</v>
      </c>
      <c r="T1038" s="81">
        <v>1163</v>
      </c>
      <c r="V1038" s="81" t="s">
        <v>812</v>
      </c>
      <c r="W1038" s="81" t="s">
        <v>813</v>
      </c>
      <c r="X1038" s="81">
        <v>6</v>
      </c>
      <c r="Y1038" s="81" t="s">
        <v>436</v>
      </c>
      <c r="Z1038" s="81" t="s">
        <v>1164</v>
      </c>
      <c r="AA1038" s="81">
        <v>1121</v>
      </c>
      <c r="AC1038" s="81" t="s">
        <v>796</v>
      </c>
      <c r="AD1038" s="81" t="s">
        <v>797</v>
      </c>
      <c r="AE1038" s="81">
        <v>4</v>
      </c>
      <c r="AF1038" s="81" t="s">
        <v>436</v>
      </c>
      <c r="AG1038" s="81" t="s">
        <v>1714</v>
      </c>
      <c r="AH1038" s="81">
        <v>1009</v>
      </c>
      <c r="AJ1038" s="81" t="s">
        <v>864</v>
      </c>
      <c r="AK1038" s="81" t="s">
        <v>865</v>
      </c>
      <c r="AL1038" s="81">
        <v>4</v>
      </c>
      <c r="AM1038" s="81" t="s">
        <v>529</v>
      </c>
      <c r="AN1038" s="81" t="s">
        <v>1168</v>
      </c>
      <c r="AO1038" s="81">
        <v>1001</v>
      </c>
      <c r="AQ1038" s="81" t="s">
        <v>854</v>
      </c>
      <c r="AR1038" s="81" t="s">
        <v>855</v>
      </c>
      <c r="AS1038" s="81">
        <v>2</v>
      </c>
      <c r="AT1038" s="81" t="s">
        <v>529</v>
      </c>
      <c r="AU1038" s="81" t="s">
        <v>1192</v>
      </c>
      <c r="AV1038" s="81">
        <v>1100</v>
      </c>
      <c r="AX1038" s="81" t="s">
        <v>798</v>
      </c>
      <c r="AY1038" s="81" t="s">
        <v>799</v>
      </c>
      <c r="AZ1038" s="81">
        <v>12</v>
      </c>
      <c r="BA1038" s="81" t="s">
        <v>436</v>
      </c>
      <c r="BB1038" s="81" t="s">
        <v>1212</v>
      </c>
      <c r="BC1038" s="81">
        <v>1013</v>
      </c>
      <c r="BE1038" s="81" t="s">
        <v>852</v>
      </c>
      <c r="BF1038" s="81" t="s">
        <v>853</v>
      </c>
      <c r="BG1038" s="81">
        <v>24</v>
      </c>
      <c r="BH1038" s="81" t="s">
        <v>529</v>
      </c>
      <c r="BI1038" s="81" t="s">
        <v>1682</v>
      </c>
      <c r="BJ1038" s="81">
        <v>1327</v>
      </c>
      <c r="BL1038" s="81" t="s">
        <v>942</v>
      </c>
      <c r="BM1038" s="81" t="s">
        <v>943</v>
      </c>
      <c r="BN1038" s="81">
        <v>12</v>
      </c>
      <c r="BO1038" s="81" t="s">
        <v>437</v>
      </c>
      <c r="BP1038" s="81" t="s">
        <v>2171</v>
      </c>
      <c r="BQ1038" s="81">
        <v>1575</v>
      </c>
      <c r="BS1038" s="81" t="s">
        <v>753</v>
      </c>
      <c r="BT1038" s="81" t="s">
        <v>754</v>
      </c>
      <c r="BU1038" s="81">
        <v>12</v>
      </c>
      <c r="BV1038" s="81" t="s">
        <v>529</v>
      </c>
      <c r="BW1038" s="81" t="s">
        <v>1161</v>
      </c>
      <c r="BX1038" s="81">
        <v>1146</v>
      </c>
      <c r="BZ1038" s="81" t="s">
        <v>792</v>
      </c>
      <c r="CA1038" s="81" t="s">
        <v>793</v>
      </c>
      <c r="CB1038" s="81">
        <v>2</v>
      </c>
      <c r="CC1038" s="81" t="s">
        <v>529</v>
      </c>
      <c r="CD1038" s="81" t="s">
        <v>2127</v>
      </c>
      <c r="CE1038" s="81">
        <v>1573</v>
      </c>
      <c r="CG1038" s="81" t="s">
        <v>768</v>
      </c>
      <c r="CH1038" s="81" t="s">
        <v>769</v>
      </c>
      <c r="CI1038" s="81">
        <v>2</v>
      </c>
      <c r="CJ1038" s="81" t="s">
        <v>529</v>
      </c>
      <c r="CK1038" s="81" t="s">
        <v>2176</v>
      </c>
      <c r="CL1038" s="81">
        <v>1555</v>
      </c>
      <c r="CN1038" s="81" t="s">
        <v>747</v>
      </c>
      <c r="CO1038" s="81" t="s">
        <v>748</v>
      </c>
      <c r="CP1038" s="81">
        <v>12</v>
      </c>
      <c r="CQ1038" s="81" t="s">
        <v>436</v>
      </c>
      <c r="CR1038" s="81" t="s">
        <v>1143</v>
      </c>
      <c r="CS1038" s="81">
        <v>1223</v>
      </c>
      <c r="CU1038" s="136" t="s">
        <v>729</v>
      </c>
      <c r="CV1038" s="136" t="s">
        <v>730</v>
      </c>
      <c r="CW1038" s="137">
        <v>4</v>
      </c>
      <c r="CX1038" s="136" t="s">
        <v>437</v>
      </c>
      <c r="CY1038" s="136" t="s">
        <v>1184</v>
      </c>
      <c r="CZ1038" s="138">
        <v>1078</v>
      </c>
      <c r="DB1038" s="136" t="s">
        <v>2388</v>
      </c>
      <c r="DC1038" s="136" t="s">
        <v>865</v>
      </c>
      <c r="DD1038" s="137">
        <v>4</v>
      </c>
      <c r="DE1038" s="136" t="s">
        <v>529</v>
      </c>
      <c r="DF1038" s="136" t="s">
        <v>1807</v>
      </c>
      <c r="DG1038" s="144">
        <v>1510</v>
      </c>
      <c r="DI1038" s="136" t="s">
        <v>2438</v>
      </c>
      <c r="DJ1038" s="136" t="s">
        <v>2437</v>
      </c>
      <c r="DK1038" s="137">
        <v>320</v>
      </c>
      <c r="DL1038" s="136" t="s">
        <v>2152</v>
      </c>
      <c r="DM1038" s="136" t="s">
        <v>2428</v>
      </c>
      <c r="DN1038" s="144">
        <v>-1</v>
      </c>
    </row>
    <row r="1039" spans="1:118" x14ac:dyDescent="0.25">
      <c r="A1039" s="81" t="s">
        <v>745</v>
      </c>
      <c r="B1039" s="81" t="s">
        <v>746</v>
      </c>
      <c r="C1039" s="81">
        <v>12</v>
      </c>
      <c r="D1039" s="81" t="s">
        <v>436</v>
      </c>
      <c r="E1039" s="81" t="s">
        <v>1952</v>
      </c>
      <c r="F1039" s="81">
        <v>1080</v>
      </c>
      <c r="H1039" s="81" t="s">
        <v>845</v>
      </c>
      <c r="I1039" s="81" t="s">
        <v>846</v>
      </c>
      <c r="J1039" s="81">
        <v>4</v>
      </c>
      <c r="K1039" s="81" t="s">
        <v>436</v>
      </c>
      <c r="L1039" s="81" t="s">
        <v>1209</v>
      </c>
      <c r="M1039" s="81">
        <v>1213</v>
      </c>
      <c r="O1039" s="81" t="s">
        <v>727</v>
      </c>
      <c r="P1039" s="81" t="s">
        <v>728</v>
      </c>
      <c r="Q1039" s="81">
        <v>24</v>
      </c>
      <c r="R1039" s="81" t="s">
        <v>436</v>
      </c>
      <c r="S1039" s="81" t="s">
        <v>1834</v>
      </c>
      <c r="T1039" s="81">
        <v>1163</v>
      </c>
      <c r="V1039" s="81" t="s">
        <v>954</v>
      </c>
      <c r="W1039" s="81" t="s">
        <v>955</v>
      </c>
      <c r="X1039" s="81">
        <v>4</v>
      </c>
      <c r="Y1039" s="81" t="s">
        <v>436</v>
      </c>
      <c r="Z1039" s="81" t="s">
        <v>1164</v>
      </c>
      <c r="AA1039" s="81">
        <v>1121</v>
      </c>
      <c r="AC1039" s="81" t="s">
        <v>765</v>
      </c>
      <c r="AD1039" s="81" t="s">
        <v>766</v>
      </c>
      <c r="AE1039" s="81">
        <v>6</v>
      </c>
      <c r="AF1039" s="81" t="s">
        <v>529</v>
      </c>
      <c r="AG1039" s="81" t="s">
        <v>1168</v>
      </c>
      <c r="AH1039" s="81">
        <v>1001</v>
      </c>
      <c r="AJ1039" s="81" t="s">
        <v>733</v>
      </c>
      <c r="AK1039" s="81" t="s">
        <v>734</v>
      </c>
      <c r="AL1039" s="81">
        <v>4</v>
      </c>
      <c r="AM1039" s="81" t="s">
        <v>529</v>
      </c>
      <c r="AN1039" s="81" t="s">
        <v>1168</v>
      </c>
      <c r="AO1039" s="81">
        <v>1001</v>
      </c>
      <c r="AQ1039" s="81" t="s">
        <v>856</v>
      </c>
      <c r="AR1039" s="81" t="s">
        <v>857</v>
      </c>
      <c r="AS1039" s="81">
        <v>1</v>
      </c>
      <c r="AT1039" s="81" t="s">
        <v>529</v>
      </c>
      <c r="AU1039" s="81" t="s">
        <v>1192</v>
      </c>
      <c r="AV1039" s="81">
        <v>1100</v>
      </c>
      <c r="AX1039" s="81" t="s">
        <v>969</v>
      </c>
      <c r="AY1039" s="81" t="s">
        <v>970</v>
      </c>
      <c r="AZ1039" s="81">
        <v>24</v>
      </c>
      <c r="BA1039" s="81" t="s">
        <v>529</v>
      </c>
      <c r="BB1039" s="81" t="s">
        <v>1770</v>
      </c>
      <c r="BC1039" s="81">
        <v>1037</v>
      </c>
      <c r="BE1039" s="81" t="s">
        <v>1029</v>
      </c>
      <c r="BF1039" s="81" t="s">
        <v>1030</v>
      </c>
      <c r="BG1039" s="81">
        <v>4</v>
      </c>
      <c r="BH1039" s="81" t="s">
        <v>436</v>
      </c>
      <c r="BI1039" s="81" t="s">
        <v>1217</v>
      </c>
      <c r="BJ1039" s="81">
        <v>1160</v>
      </c>
      <c r="BL1039" s="81" t="s">
        <v>727</v>
      </c>
      <c r="BM1039" s="81" t="s">
        <v>728</v>
      </c>
      <c r="BN1039" s="81">
        <v>8</v>
      </c>
      <c r="BO1039" s="81" t="s">
        <v>529</v>
      </c>
      <c r="BP1039" s="81" t="s">
        <v>1128</v>
      </c>
      <c r="BQ1039" s="81">
        <v>1031</v>
      </c>
      <c r="BS1039" s="81" t="s">
        <v>930</v>
      </c>
      <c r="BT1039" s="81" t="s">
        <v>931</v>
      </c>
      <c r="BU1039" s="81">
        <v>8</v>
      </c>
      <c r="BV1039" s="81" t="s">
        <v>529</v>
      </c>
      <c r="BW1039" s="81" t="s">
        <v>1161</v>
      </c>
      <c r="BX1039" s="81">
        <v>1146</v>
      </c>
      <c r="BZ1039" s="81" t="s">
        <v>836</v>
      </c>
      <c r="CA1039" s="81" t="s">
        <v>837</v>
      </c>
      <c r="CB1039" s="81">
        <v>2</v>
      </c>
      <c r="CC1039" s="81" t="s">
        <v>529</v>
      </c>
      <c r="CD1039" s="81" t="s">
        <v>2127</v>
      </c>
      <c r="CE1039" s="81">
        <v>1573</v>
      </c>
      <c r="CG1039" s="81" t="s">
        <v>873</v>
      </c>
      <c r="CH1039" s="81" t="s">
        <v>874</v>
      </c>
      <c r="CI1039" s="81">
        <v>2</v>
      </c>
      <c r="CJ1039" s="81" t="s">
        <v>529</v>
      </c>
      <c r="CK1039" s="81" t="s">
        <v>2176</v>
      </c>
      <c r="CL1039" s="81">
        <v>1555</v>
      </c>
      <c r="CN1039" s="81" t="s">
        <v>2231</v>
      </c>
      <c r="CO1039" s="81" t="s">
        <v>2274</v>
      </c>
      <c r="CP1039" s="81">
        <v>4</v>
      </c>
      <c r="CQ1039" s="81" t="s">
        <v>436</v>
      </c>
      <c r="CR1039" s="81" t="s">
        <v>1143</v>
      </c>
      <c r="CS1039" s="81">
        <v>1223</v>
      </c>
      <c r="CU1039" s="136" t="s">
        <v>765</v>
      </c>
      <c r="CV1039" s="136" t="s">
        <v>766</v>
      </c>
      <c r="CW1039" s="137">
        <v>12</v>
      </c>
      <c r="CX1039" s="136" t="s">
        <v>529</v>
      </c>
      <c r="CY1039" s="136" t="s">
        <v>1100</v>
      </c>
      <c r="CZ1039" s="138">
        <v>1027</v>
      </c>
      <c r="DB1039" s="136" t="s">
        <v>2388</v>
      </c>
      <c r="DC1039" s="136" t="s">
        <v>865</v>
      </c>
      <c r="DD1039" s="137">
        <v>4</v>
      </c>
      <c r="DE1039" s="136" t="s">
        <v>436</v>
      </c>
      <c r="DF1039" s="136" t="s">
        <v>2417</v>
      </c>
      <c r="DG1039" s="144">
        <v>1169</v>
      </c>
      <c r="DI1039" s="136" t="s">
        <v>2440</v>
      </c>
      <c r="DJ1039" s="136" t="s">
        <v>2439</v>
      </c>
      <c r="DK1039" s="137">
        <v>300</v>
      </c>
      <c r="DL1039" s="136" t="s">
        <v>2152</v>
      </c>
      <c r="DM1039" s="136" t="s">
        <v>2428</v>
      </c>
      <c r="DN1039" s="144">
        <v>-1</v>
      </c>
    </row>
    <row r="1040" spans="1:118" x14ac:dyDescent="0.25">
      <c r="A1040" s="81" t="s">
        <v>747</v>
      </c>
      <c r="B1040" s="81" t="s">
        <v>748</v>
      </c>
      <c r="C1040" s="81">
        <v>12</v>
      </c>
      <c r="D1040" s="81" t="s">
        <v>436</v>
      </c>
      <c r="E1040" s="81" t="s">
        <v>1952</v>
      </c>
      <c r="F1040" s="81">
        <v>1080</v>
      </c>
      <c r="H1040" s="81" t="s">
        <v>871</v>
      </c>
      <c r="I1040" s="81" t="s">
        <v>872</v>
      </c>
      <c r="J1040" s="81">
        <v>6</v>
      </c>
      <c r="K1040" s="81" t="s">
        <v>436</v>
      </c>
      <c r="L1040" s="81" t="s">
        <v>1922</v>
      </c>
      <c r="M1040" s="81">
        <v>1391</v>
      </c>
      <c r="O1040" s="81" t="s">
        <v>830</v>
      </c>
      <c r="P1040" s="81" t="s">
        <v>831</v>
      </c>
      <c r="Q1040" s="81">
        <v>60</v>
      </c>
      <c r="R1040" s="81" t="s">
        <v>436</v>
      </c>
      <c r="S1040" s="81" t="s">
        <v>1834</v>
      </c>
      <c r="T1040" s="81">
        <v>1163</v>
      </c>
      <c r="V1040" s="81" t="s">
        <v>820</v>
      </c>
      <c r="W1040" s="81" t="s">
        <v>821</v>
      </c>
      <c r="X1040" s="81">
        <v>8</v>
      </c>
      <c r="Y1040" s="81" t="s">
        <v>436</v>
      </c>
      <c r="Z1040" s="81" t="s">
        <v>1164</v>
      </c>
      <c r="AA1040" s="81">
        <v>1121</v>
      </c>
      <c r="AC1040" s="81" t="s">
        <v>765</v>
      </c>
      <c r="AD1040" s="81" t="s">
        <v>766</v>
      </c>
      <c r="AE1040" s="81">
        <v>6</v>
      </c>
      <c r="AF1040" s="81" t="s">
        <v>529</v>
      </c>
      <c r="AG1040" s="81" t="s">
        <v>1185</v>
      </c>
      <c r="AH1040" s="81">
        <v>1101</v>
      </c>
      <c r="AJ1040" s="81" t="s">
        <v>893</v>
      </c>
      <c r="AK1040" s="81" t="s">
        <v>894</v>
      </c>
      <c r="AL1040" s="81">
        <v>12</v>
      </c>
      <c r="AM1040" s="81" t="s">
        <v>529</v>
      </c>
      <c r="AN1040" s="81" t="s">
        <v>1168</v>
      </c>
      <c r="AO1040" s="81">
        <v>1001</v>
      </c>
      <c r="AQ1040" s="81" t="s">
        <v>858</v>
      </c>
      <c r="AR1040" s="81" t="s">
        <v>859</v>
      </c>
      <c r="AS1040" s="81">
        <v>2</v>
      </c>
      <c r="AT1040" s="81" t="s">
        <v>529</v>
      </c>
      <c r="AU1040" s="81" t="s">
        <v>1192</v>
      </c>
      <c r="AV1040" s="81">
        <v>1100</v>
      </c>
      <c r="AX1040" s="81" t="s">
        <v>969</v>
      </c>
      <c r="AY1040" s="81" t="s">
        <v>970</v>
      </c>
      <c r="AZ1040" s="81">
        <v>12</v>
      </c>
      <c r="BA1040" s="81" t="s">
        <v>436</v>
      </c>
      <c r="BB1040" s="81" t="s">
        <v>2072</v>
      </c>
      <c r="BC1040" s="81">
        <v>1562</v>
      </c>
      <c r="BE1040" s="81" t="s">
        <v>778</v>
      </c>
      <c r="BF1040" s="81" t="s">
        <v>779</v>
      </c>
      <c r="BG1040" s="81">
        <v>12</v>
      </c>
      <c r="BH1040" s="81" t="s">
        <v>436</v>
      </c>
      <c r="BI1040" s="81" t="s">
        <v>1217</v>
      </c>
      <c r="BJ1040" s="81">
        <v>1160</v>
      </c>
      <c r="BL1040" s="81" t="s">
        <v>729</v>
      </c>
      <c r="BM1040" s="81" t="s">
        <v>730</v>
      </c>
      <c r="BN1040" s="81">
        <v>6</v>
      </c>
      <c r="BO1040" s="81" t="s">
        <v>529</v>
      </c>
      <c r="BP1040" s="81" t="s">
        <v>1128</v>
      </c>
      <c r="BQ1040" s="81">
        <v>1031</v>
      </c>
      <c r="BS1040" s="81" t="s">
        <v>757</v>
      </c>
      <c r="BT1040" s="81" t="s">
        <v>758</v>
      </c>
      <c r="BU1040" s="81">
        <v>12</v>
      </c>
      <c r="BV1040" s="81" t="s">
        <v>437</v>
      </c>
      <c r="BW1040" s="81" t="s">
        <v>1190</v>
      </c>
      <c r="BX1040" s="81">
        <v>1082</v>
      </c>
      <c r="BZ1040" s="81" t="s">
        <v>765</v>
      </c>
      <c r="CA1040" s="81" t="s">
        <v>766</v>
      </c>
      <c r="CB1040" s="81">
        <v>2</v>
      </c>
      <c r="CC1040" s="81" t="s">
        <v>529</v>
      </c>
      <c r="CD1040" s="81" t="s">
        <v>1132</v>
      </c>
      <c r="CE1040" s="81">
        <v>1081</v>
      </c>
      <c r="CG1040" s="81" t="s">
        <v>906</v>
      </c>
      <c r="CH1040" s="81" t="s">
        <v>907</v>
      </c>
      <c r="CI1040" s="81">
        <v>2</v>
      </c>
      <c r="CJ1040" s="81" t="s">
        <v>529</v>
      </c>
      <c r="CK1040" s="81" t="s">
        <v>2176</v>
      </c>
      <c r="CL1040" s="81">
        <v>1555</v>
      </c>
      <c r="CN1040" s="81" t="s">
        <v>2265</v>
      </c>
      <c r="CO1040" s="81" t="s">
        <v>941</v>
      </c>
      <c r="CP1040" s="81">
        <v>12</v>
      </c>
      <c r="CQ1040" s="81" t="s">
        <v>529</v>
      </c>
      <c r="CR1040" s="81" t="s">
        <v>1694</v>
      </c>
      <c r="CS1040" s="81">
        <v>1504</v>
      </c>
      <c r="CU1040" s="136" t="s">
        <v>832</v>
      </c>
      <c r="CV1040" s="136" t="s">
        <v>833</v>
      </c>
      <c r="CW1040" s="137">
        <v>6</v>
      </c>
      <c r="CX1040" s="136" t="s">
        <v>529</v>
      </c>
      <c r="CY1040" s="136" t="s">
        <v>1100</v>
      </c>
      <c r="CZ1040" s="138">
        <v>1027</v>
      </c>
      <c r="DB1040" s="136" t="s">
        <v>2388</v>
      </c>
      <c r="DC1040" s="136" t="s">
        <v>865</v>
      </c>
      <c r="DD1040" s="137">
        <v>4</v>
      </c>
      <c r="DE1040" s="136" t="s">
        <v>529</v>
      </c>
      <c r="DF1040" s="136" t="s">
        <v>1873</v>
      </c>
      <c r="DG1040" s="144">
        <v>1126</v>
      </c>
      <c r="DI1040" s="136" t="s">
        <v>2442</v>
      </c>
      <c r="DJ1040" s="136" t="s">
        <v>2441</v>
      </c>
      <c r="DK1040" s="137">
        <v>65</v>
      </c>
      <c r="DL1040" s="136" t="s">
        <v>2152</v>
      </c>
      <c r="DM1040" s="136" t="s">
        <v>2428</v>
      </c>
      <c r="DN1040" s="144">
        <v>-1</v>
      </c>
    </row>
    <row r="1041" spans="1:118" x14ac:dyDescent="0.25">
      <c r="A1041" s="81" t="s">
        <v>765</v>
      </c>
      <c r="B1041" s="81" t="s">
        <v>766</v>
      </c>
      <c r="C1041" s="81">
        <v>6</v>
      </c>
      <c r="D1041" s="81" t="s">
        <v>436</v>
      </c>
      <c r="E1041" s="81" t="s">
        <v>1239</v>
      </c>
      <c r="F1041" s="81">
        <v>1070</v>
      </c>
      <c r="H1041" s="81" t="s">
        <v>2227</v>
      </c>
      <c r="I1041" s="81" t="s">
        <v>882</v>
      </c>
      <c r="J1041" s="81">
        <v>12</v>
      </c>
      <c r="K1041" s="81" t="s">
        <v>436</v>
      </c>
      <c r="L1041" s="81" t="s">
        <v>1922</v>
      </c>
      <c r="M1041" s="81">
        <v>1391</v>
      </c>
      <c r="O1041" s="81" t="s">
        <v>849</v>
      </c>
      <c r="P1041" s="81" t="s">
        <v>850</v>
      </c>
      <c r="Q1041" s="81">
        <v>60</v>
      </c>
      <c r="R1041" s="81" t="s">
        <v>436</v>
      </c>
      <c r="S1041" s="81" t="s">
        <v>1834</v>
      </c>
      <c r="T1041" s="81">
        <v>1163</v>
      </c>
      <c r="V1041" s="81" t="s">
        <v>816</v>
      </c>
      <c r="W1041" s="81" t="s">
        <v>817</v>
      </c>
      <c r="X1041" s="81">
        <v>6</v>
      </c>
      <c r="Y1041" s="81" t="s">
        <v>436</v>
      </c>
      <c r="Z1041" s="81" t="s">
        <v>1164</v>
      </c>
      <c r="AA1041" s="81">
        <v>1121</v>
      </c>
      <c r="AC1041" s="81" t="s">
        <v>765</v>
      </c>
      <c r="AD1041" s="81" t="s">
        <v>766</v>
      </c>
      <c r="AE1041" s="81">
        <v>6</v>
      </c>
      <c r="AF1041" s="81" t="s">
        <v>529</v>
      </c>
      <c r="AG1041" s="81" t="s">
        <v>1118</v>
      </c>
      <c r="AH1041" s="81">
        <v>1063</v>
      </c>
      <c r="AJ1041" s="81" t="s">
        <v>891</v>
      </c>
      <c r="AK1041" s="81" t="s">
        <v>892</v>
      </c>
      <c r="AL1041" s="81">
        <v>12</v>
      </c>
      <c r="AM1041" s="81" t="s">
        <v>529</v>
      </c>
      <c r="AN1041" s="81" t="s">
        <v>1168</v>
      </c>
      <c r="AO1041" s="81">
        <v>1001</v>
      </c>
      <c r="AQ1041" s="81" t="s">
        <v>836</v>
      </c>
      <c r="AR1041" s="81" t="s">
        <v>837</v>
      </c>
      <c r="AS1041" s="81">
        <v>2</v>
      </c>
      <c r="AT1041" s="81" t="s">
        <v>529</v>
      </c>
      <c r="AU1041" s="81" t="s">
        <v>1192</v>
      </c>
      <c r="AV1041" s="81">
        <v>1100</v>
      </c>
      <c r="AX1041" s="81" t="s">
        <v>969</v>
      </c>
      <c r="AY1041" s="81" t="s">
        <v>970</v>
      </c>
      <c r="AZ1041" s="81">
        <v>24</v>
      </c>
      <c r="BA1041" s="81" t="s">
        <v>436</v>
      </c>
      <c r="BB1041" s="81" t="s">
        <v>1097</v>
      </c>
      <c r="BC1041" s="81">
        <v>1392</v>
      </c>
      <c r="BE1041" s="81" t="s">
        <v>2054</v>
      </c>
      <c r="BF1041" s="81" t="s">
        <v>2055</v>
      </c>
      <c r="BG1041" s="81">
        <v>12</v>
      </c>
      <c r="BH1041" s="81" t="s">
        <v>436</v>
      </c>
      <c r="BI1041" s="81" t="s">
        <v>1217</v>
      </c>
      <c r="BJ1041" s="81">
        <v>1160</v>
      </c>
      <c r="BL1041" s="81" t="s">
        <v>727</v>
      </c>
      <c r="BM1041" s="81" t="s">
        <v>728</v>
      </c>
      <c r="BN1041" s="81">
        <v>4</v>
      </c>
      <c r="BO1041" s="81" t="s">
        <v>437</v>
      </c>
      <c r="BP1041" s="81" t="s">
        <v>1733</v>
      </c>
      <c r="BQ1041" s="81">
        <v>1004</v>
      </c>
      <c r="BS1041" s="81" t="s">
        <v>873</v>
      </c>
      <c r="BT1041" s="81" t="s">
        <v>874</v>
      </c>
      <c r="BU1041" s="81">
        <v>2</v>
      </c>
      <c r="BV1041" s="81" t="s">
        <v>436</v>
      </c>
      <c r="BW1041" s="81" t="s">
        <v>2173</v>
      </c>
      <c r="BX1041" s="81">
        <v>1240</v>
      </c>
      <c r="BZ1041" s="81" t="s">
        <v>860</v>
      </c>
      <c r="CA1041" s="81" t="s">
        <v>861</v>
      </c>
      <c r="CB1041" s="81">
        <v>4</v>
      </c>
      <c r="CC1041" s="81" t="s">
        <v>529</v>
      </c>
      <c r="CD1041" s="81" t="s">
        <v>1132</v>
      </c>
      <c r="CE1041" s="81">
        <v>1081</v>
      </c>
      <c r="CG1041" s="81" t="s">
        <v>772</v>
      </c>
      <c r="CH1041" s="81" t="s">
        <v>773</v>
      </c>
      <c r="CI1041" s="81">
        <v>2</v>
      </c>
      <c r="CJ1041" s="81" t="s">
        <v>529</v>
      </c>
      <c r="CK1041" s="81" t="s">
        <v>2176</v>
      </c>
      <c r="CL1041" s="81">
        <v>1555</v>
      </c>
      <c r="CN1041" s="81" t="s">
        <v>1779</v>
      </c>
      <c r="CO1041" s="81" t="s">
        <v>853</v>
      </c>
      <c r="CP1041" s="81">
        <v>12</v>
      </c>
      <c r="CQ1041" s="81" t="s">
        <v>529</v>
      </c>
      <c r="CR1041" s="81" t="s">
        <v>1694</v>
      </c>
      <c r="CS1041" s="81">
        <v>1504</v>
      </c>
      <c r="CU1041" s="136" t="s">
        <v>832</v>
      </c>
      <c r="CV1041" s="136" t="s">
        <v>833</v>
      </c>
      <c r="CW1041" s="137">
        <v>6</v>
      </c>
      <c r="CX1041" s="136" t="s">
        <v>436</v>
      </c>
      <c r="CY1041" s="136" t="s">
        <v>1114</v>
      </c>
      <c r="CZ1041" s="138">
        <v>1011</v>
      </c>
      <c r="DB1041" s="136" t="s">
        <v>2388</v>
      </c>
      <c r="DC1041" s="136" t="s">
        <v>865</v>
      </c>
      <c r="DD1041" s="137">
        <v>12</v>
      </c>
      <c r="DE1041" s="136" t="s">
        <v>529</v>
      </c>
      <c r="DF1041" s="136" t="s">
        <v>1104</v>
      </c>
      <c r="DG1041" s="144">
        <v>1037</v>
      </c>
      <c r="DI1041" s="136" t="s">
        <v>2444</v>
      </c>
      <c r="DJ1041" s="136" t="s">
        <v>2443</v>
      </c>
      <c r="DK1041" s="137">
        <v>20040</v>
      </c>
      <c r="DL1041" s="136" t="s">
        <v>2152</v>
      </c>
      <c r="DM1041" s="136" t="s">
        <v>2428</v>
      </c>
      <c r="DN1041" s="144">
        <v>-1</v>
      </c>
    </row>
    <row r="1042" spans="1:118" x14ac:dyDescent="0.25">
      <c r="A1042" s="81" t="s">
        <v>1050</v>
      </c>
      <c r="B1042" s="81" t="s">
        <v>1051</v>
      </c>
      <c r="C1042" s="81">
        <v>1</v>
      </c>
      <c r="D1042" s="81" t="s">
        <v>436</v>
      </c>
      <c r="E1042" s="81" t="s">
        <v>1239</v>
      </c>
      <c r="F1042" s="81">
        <v>1070</v>
      </c>
      <c r="H1042" s="81" t="s">
        <v>852</v>
      </c>
      <c r="I1042" s="81" t="s">
        <v>853</v>
      </c>
      <c r="J1042" s="81">
        <v>12</v>
      </c>
      <c r="K1042" s="81" t="s">
        <v>436</v>
      </c>
      <c r="L1042" s="81" t="s">
        <v>1922</v>
      </c>
      <c r="M1042" s="81">
        <v>1391</v>
      </c>
      <c r="O1042" s="81" t="s">
        <v>864</v>
      </c>
      <c r="P1042" s="81" t="s">
        <v>865</v>
      </c>
      <c r="Q1042" s="81">
        <v>12</v>
      </c>
      <c r="R1042" s="81" t="s">
        <v>529</v>
      </c>
      <c r="S1042" s="81" t="s">
        <v>1756</v>
      </c>
      <c r="T1042" s="81">
        <v>1037</v>
      </c>
      <c r="V1042" s="81" t="s">
        <v>2319</v>
      </c>
      <c r="W1042" s="81" t="s">
        <v>844</v>
      </c>
      <c r="X1042" s="81">
        <v>4</v>
      </c>
      <c r="Y1042" s="81" t="s">
        <v>436</v>
      </c>
      <c r="Z1042" s="81" t="s">
        <v>1164</v>
      </c>
      <c r="AA1042" s="81">
        <v>1121</v>
      </c>
      <c r="AC1042" s="81" t="s">
        <v>765</v>
      </c>
      <c r="AD1042" s="81" t="s">
        <v>766</v>
      </c>
      <c r="AE1042" s="81">
        <v>6</v>
      </c>
      <c r="AF1042" s="81" t="s">
        <v>529</v>
      </c>
      <c r="AG1042" s="81" t="s">
        <v>1736</v>
      </c>
      <c r="AH1042" s="81">
        <v>1154</v>
      </c>
      <c r="AJ1042" s="81" t="s">
        <v>1034</v>
      </c>
      <c r="AK1042" s="81" t="s">
        <v>987</v>
      </c>
      <c r="AL1042" s="81">
        <v>12</v>
      </c>
      <c r="AM1042" s="81" t="s">
        <v>529</v>
      </c>
      <c r="AN1042" s="81" t="s">
        <v>1168</v>
      </c>
      <c r="AO1042" s="81">
        <v>1001</v>
      </c>
      <c r="AQ1042" s="81" t="s">
        <v>810</v>
      </c>
      <c r="AR1042" s="81" t="s">
        <v>811</v>
      </c>
      <c r="AS1042" s="81">
        <v>6</v>
      </c>
      <c r="AT1042" s="81" t="s">
        <v>437</v>
      </c>
      <c r="AU1042" s="81" t="s">
        <v>1707</v>
      </c>
      <c r="AV1042" s="81">
        <v>1110</v>
      </c>
      <c r="AX1042" s="81" t="s">
        <v>969</v>
      </c>
      <c r="AY1042" s="81" t="s">
        <v>970</v>
      </c>
      <c r="AZ1042" s="81">
        <v>12</v>
      </c>
      <c r="BA1042" s="81" t="s">
        <v>436</v>
      </c>
      <c r="BB1042" s="81" t="s">
        <v>1693</v>
      </c>
      <c r="BC1042" s="81">
        <v>1518</v>
      </c>
      <c r="BE1042" s="81" t="s">
        <v>804</v>
      </c>
      <c r="BF1042" s="81" t="s">
        <v>805</v>
      </c>
      <c r="BG1042" s="81">
        <v>12</v>
      </c>
      <c r="BH1042" s="81" t="s">
        <v>436</v>
      </c>
      <c r="BI1042" s="81" t="s">
        <v>1217</v>
      </c>
      <c r="BJ1042" s="81">
        <v>1160</v>
      </c>
      <c r="BL1042" s="81" t="s">
        <v>765</v>
      </c>
      <c r="BM1042" s="81" t="s">
        <v>766</v>
      </c>
      <c r="BN1042" s="81">
        <v>6</v>
      </c>
      <c r="BO1042" s="81" t="s">
        <v>436</v>
      </c>
      <c r="BP1042" s="81" t="s">
        <v>1143</v>
      </c>
      <c r="BQ1042" s="81">
        <v>1223</v>
      </c>
      <c r="BS1042" s="81" t="s">
        <v>862</v>
      </c>
      <c r="BT1042" s="81" t="s">
        <v>863</v>
      </c>
      <c r="BU1042" s="81">
        <v>2</v>
      </c>
      <c r="BV1042" s="81" t="s">
        <v>436</v>
      </c>
      <c r="BW1042" s="81" t="s">
        <v>2184</v>
      </c>
      <c r="BX1042" s="81">
        <v>1584</v>
      </c>
      <c r="BZ1042" s="81" t="s">
        <v>862</v>
      </c>
      <c r="CA1042" s="81" t="s">
        <v>863</v>
      </c>
      <c r="CB1042" s="81">
        <v>4</v>
      </c>
      <c r="CC1042" s="81" t="s">
        <v>529</v>
      </c>
      <c r="CD1042" s="81" t="s">
        <v>1132</v>
      </c>
      <c r="CE1042" s="81">
        <v>1081</v>
      </c>
      <c r="CG1042" s="81" t="s">
        <v>948</v>
      </c>
      <c r="CH1042" s="81" t="s">
        <v>949</v>
      </c>
      <c r="CI1042" s="81">
        <v>2</v>
      </c>
      <c r="CJ1042" s="81" t="s">
        <v>529</v>
      </c>
      <c r="CK1042" s="81" t="s">
        <v>2176</v>
      </c>
      <c r="CL1042" s="81">
        <v>1555</v>
      </c>
      <c r="CN1042" s="81" t="s">
        <v>2266</v>
      </c>
      <c r="CO1042" s="81" t="s">
        <v>2305</v>
      </c>
      <c r="CP1042" s="81">
        <v>16</v>
      </c>
      <c r="CQ1042" s="81" t="s">
        <v>529</v>
      </c>
      <c r="CR1042" s="81" t="s">
        <v>2190</v>
      </c>
      <c r="CS1042" s="81">
        <v>1021</v>
      </c>
      <c r="CU1042" s="136" t="s">
        <v>830</v>
      </c>
      <c r="CV1042" s="136" t="s">
        <v>831</v>
      </c>
      <c r="CW1042" s="137">
        <v>20</v>
      </c>
      <c r="CX1042" s="136" t="s">
        <v>529</v>
      </c>
      <c r="CY1042" s="136" t="s">
        <v>1100</v>
      </c>
      <c r="CZ1042" s="138">
        <v>1027</v>
      </c>
      <c r="DB1042" s="136" t="s">
        <v>2388</v>
      </c>
      <c r="DC1042" s="136" t="s">
        <v>865</v>
      </c>
      <c r="DD1042" s="137">
        <v>4</v>
      </c>
      <c r="DE1042" s="136" t="s">
        <v>436</v>
      </c>
      <c r="DF1042" s="136" t="s">
        <v>2409</v>
      </c>
      <c r="DG1042" s="144">
        <v>1013</v>
      </c>
      <c r="DI1042" s="136" t="s">
        <v>2446</v>
      </c>
      <c r="DJ1042" s="136" t="s">
        <v>2445</v>
      </c>
      <c r="DK1042" s="137">
        <v>3000</v>
      </c>
      <c r="DL1042" s="136" t="s">
        <v>2152</v>
      </c>
      <c r="DM1042" s="136" t="s">
        <v>2428</v>
      </c>
      <c r="DN1042" s="144">
        <v>-1</v>
      </c>
    </row>
    <row r="1043" spans="1:118" x14ac:dyDescent="0.25">
      <c r="A1043" s="81" t="s">
        <v>818</v>
      </c>
      <c r="B1043" s="81" t="s">
        <v>819</v>
      </c>
      <c r="C1043" s="81">
        <v>4</v>
      </c>
      <c r="D1043" s="81" t="s">
        <v>436</v>
      </c>
      <c r="E1043" s="81" t="s">
        <v>1239</v>
      </c>
      <c r="F1043" s="81">
        <v>1070</v>
      </c>
      <c r="H1043" s="81" t="s">
        <v>869</v>
      </c>
      <c r="I1043" s="81" t="s">
        <v>870</v>
      </c>
      <c r="J1043" s="81">
        <v>12</v>
      </c>
      <c r="K1043" s="81" t="s">
        <v>436</v>
      </c>
      <c r="L1043" s="81" t="s">
        <v>1922</v>
      </c>
      <c r="M1043" s="81">
        <v>1391</v>
      </c>
      <c r="O1043" s="81" t="s">
        <v>832</v>
      </c>
      <c r="P1043" s="81" t="s">
        <v>833</v>
      </c>
      <c r="Q1043" s="81">
        <v>6</v>
      </c>
      <c r="R1043" s="81" t="s">
        <v>529</v>
      </c>
      <c r="S1043" s="81" t="s">
        <v>1756</v>
      </c>
      <c r="T1043" s="81">
        <v>1037</v>
      </c>
      <c r="V1043" s="81" t="s">
        <v>2319</v>
      </c>
      <c r="W1043" s="81" t="s">
        <v>844</v>
      </c>
      <c r="X1043" s="81">
        <v>4</v>
      </c>
      <c r="Y1043" s="81" t="s">
        <v>436</v>
      </c>
      <c r="Z1043" s="81" t="s">
        <v>1164</v>
      </c>
      <c r="AA1043" s="81">
        <v>1121</v>
      </c>
      <c r="AC1043" s="81" t="s">
        <v>731</v>
      </c>
      <c r="AD1043" s="81" t="s">
        <v>732</v>
      </c>
      <c r="AE1043" s="81">
        <v>12</v>
      </c>
      <c r="AF1043" s="81" t="s">
        <v>529</v>
      </c>
      <c r="AG1043" s="81" t="s">
        <v>1185</v>
      </c>
      <c r="AH1043" s="81">
        <v>1101</v>
      </c>
      <c r="AJ1043" s="81" t="s">
        <v>745</v>
      </c>
      <c r="AK1043" s="81" t="s">
        <v>746</v>
      </c>
      <c r="AL1043" s="81">
        <v>24</v>
      </c>
      <c r="AM1043" s="81" t="s">
        <v>529</v>
      </c>
      <c r="AN1043" s="81" t="s">
        <v>1168</v>
      </c>
      <c r="AO1043" s="81">
        <v>1001</v>
      </c>
      <c r="AQ1043" s="81" t="s">
        <v>954</v>
      </c>
      <c r="AR1043" s="81" t="s">
        <v>955</v>
      </c>
      <c r="AS1043" s="81">
        <v>10</v>
      </c>
      <c r="AT1043" s="81" t="s">
        <v>437</v>
      </c>
      <c r="AU1043" s="81" t="s">
        <v>1707</v>
      </c>
      <c r="AV1043" s="81">
        <v>1110</v>
      </c>
      <c r="AX1043" s="81" t="s">
        <v>969</v>
      </c>
      <c r="AY1043" s="81" t="s">
        <v>970</v>
      </c>
      <c r="AZ1043" s="81">
        <v>24</v>
      </c>
      <c r="BA1043" s="81" t="s">
        <v>529</v>
      </c>
      <c r="BB1043" s="81" t="s">
        <v>1751</v>
      </c>
      <c r="BC1043" s="81">
        <v>1199</v>
      </c>
      <c r="BE1043" s="81" t="s">
        <v>999</v>
      </c>
      <c r="BF1043" s="81" t="s">
        <v>1000</v>
      </c>
      <c r="BG1043" s="81">
        <v>12</v>
      </c>
      <c r="BH1043" s="81" t="s">
        <v>436</v>
      </c>
      <c r="BI1043" s="81" t="s">
        <v>1217</v>
      </c>
      <c r="BJ1043" s="81">
        <v>1160</v>
      </c>
      <c r="BL1043" s="81" t="s">
        <v>765</v>
      </c>
      <c r="BM1043" s="81" t="s">
        <v>766</v>
      </c>
      <c r="BN1043" s="81">
        <v>6</v>
      </c>
      <c r="BO1043" s="81" t="s">
        <v>437</v>
      </c>
      <c r="BP1043" s="81" t="s">
        <v>1733</v>
      </c>
      <c r="BQ1043" s="81">
        <v>1004</v>
      </c>
      <c r="BS1043" s="81" t="s">
        <v>897</v>
      </c>
      <c r="BT1043" s="81" t="s">
        <v>898</v>
      </c>
      <c r="BU1043" s="81">
        <v>2</v>
      </c>
      <c r="BV1043" s="81" t="s">
        <v>436</v>
      </c>
      <c r="BW1043" s="81" t="s">
        <v>2173</v>
      </c>
      <c r="BX1043" s="81">
        <v>1240</v>
      </c>
      <c r="BZ1043" s="81" t="s">
        <v>727</v>
      </c>
      <c r="CA1043" s="81" t="s">
        <v>728</v>
      </c>
      <c r="CB1043" s="81">
        <v>2</v>
      </c>
      <c r="CC1043" s="81" t="s">
        <v>529</v>
      </c>
      <c r="CD1043" s="81" t="s">
        <v>1132</v>
      </c>
      <c r="CE1043" s="81">
        <v>1081</v>
      </c>
      <c r="CG1043" s="81" t="s">
        <v>776</v>
      </c>
      <c r="CH1043" s="81" t="s">
        <v>777</v>
      </c>
      <c r="CI1043" s="81">
        <v>2</v>
      </c>
      <c r="CJ1043" s="81" t="s">
        <v>529</v>
      </c>
      <c r="CK1043" s="81" t="s">
        <v>2176</v>
      </c>
      <c r="CL1043" s="81">
        <v>1555</v>
      </c>
      <c r="CN1043" s="81" t="s">
        <v>2267</v>
      </c>
      <c r="CO1043" s="81" t="s">
        <v>2306</v>
      </c>
      <c r="CP1043" s="81">
        <v>24</v>
      </c>
      <c r="CQ1043" s="81" t="s">
        <v>529</v>
      </c>
      <c r="CR1043" s="81" t="s">
        <v>2190</v>
      </c>
      <c r="CS1043" s="81">
        <v>1021</v>
      </c>
      <c r="CU1043" s="136" t="s">
        <v>737</v>
      </c>
      <c r="CV1043" s="136" t="s">
        <v>738</v>
      </c>
      <c r="CW1043" s="137">
        <v>4</v>
      </c>
      <c r="CX1043" s="136" t="s">
        <v>529</v>
      </c>
      <c r="CY1043" s="136" t="s">
        <v>1139</v>
      </c>
      <c r="CZ1043" s="138">
        <v>1027</v>
      </c>
      <c r="DB1043" s="136" t="s">
        <v>2388</v>
      </c>
      <c r="DC1043" s="136" t="s">
        <v>865</v>
      </c>
      <c r="DD1043" s="137">
        <v>4</v>
      </c>
      <c r="DE1043" s="136" t="s">
        <v>436</v>
      </c>
      <c r="DF1043" s="136" t="s">
        <v>1828</v>
      </c>
      <c r="DG1043" s="144">
        <v>1413</v>
      </c>
      <c r="DI1043" s="136" t="s">
        <v>2448</v>
      </c>
      <c r="DJ1043" s="136" t="s">
        <v>2447</v>
      </c>
      <c r="DK1043" s="137">
        <v>2000</v>
      </c>
      <c r="DL1043" s="136" t="s">
        <v>2152</v>
      </c>
      <c r="DM1043" s="136" t="s">
        <v>2428</v>
      </c>
      <c r="DN1043" s="144">
        <v>-1</v>
      </c>
    </row>
    <row r="1044" spans="1:118" x14ac:dyDescent="0.25">
      <c r="A1044" s="81" t="s">
        <v>816</v>
      </c>
      <c r="B1044" s="81" t="s">
        <v>817</v>
      </c>
      <c r="C1044" s="81">
        <v>4</v>
      </c>
      <c r="D1044" s="81" t="s">
        <v>436</v>
      </c>
      <c r="E1044" s="81" t="s">
        <v>1239</v>
      </c>
      <c r="F1044" s="81">
        <v>1070</v>
      </c>
      <c r="H1044" s="81" t="s">
        <v>887</v>
      </c>
      <c r="I1044" s="81" t="s">
        <v>888</v>
      </c>
      <c r="J1044" s="81">
        <v>4</v>
      </c>
      <c r="K1044" s="81" t="s">
        <v>436</v>
      </c>
      <c r="L1044" s="81" t="s">
        <v>1922</v>
      </c>
      <c r="M1044" s="81">
        <v>1391</v>
      </c>
      <c r="O1044" s="81" t="s">
        <v>727</v>
      </c>
      <c r="P1044" s="81" t="s">
        <v>728</v>
      </c>
      <c r="Q1044" s="81">
        <v>14</v>
      </c>
      <c r="R1044" s="81" t="s">
        <v>529</v>
      </c>
      <c r="S1044" s="81" t="s">
        <v>1756</v>
      </c>
      <c r="T1044" s="81">
        <v>1037</v>
      </c>
      <c r="V1044" s="81" t="s">
        <v>816</v>
      </c>
      <c r="W1044" s="81" t="s">
        <v>817</v>
      </c>
      <c r="X1044" s="81">
        <v>8</v>
      </c>
      <c r="Y1044" s="81" t="s">
        <v>436</v>
      </c>
      <c r="Z1044" s="81" t="s">
        <v>1164</v>
      </c>
      <c r="AA1044" s="81">
        <v>1121</v>
      </c>
      <c r="AC1044" s="81" t="s">
        <v>768</v>
      </c>
      <c r="AD1044" s="81" t="s">
        <v>769</v>
      </c>
      <c r="AE1044" s="81">
        <v>4</v>
      </c>
      <c r="AF1044" s="81" t="s">
        <v>529</v>
      </c>
      <c r="AG1044" s="81" t="s">
        <v>1726</v>
      </c>
      <c r="AH1044" s="81">
        <v>1373</v>
      </c>
      <c r="AJ1044" s="81" t="s">
        <v>765</v>
      </c>
      <c r="AK1044" s="81" t="s">
        <v>766</v>
      </c>
      <c r="AL1044" s="81">
        <v>4</v>
      </c>
      <c r="AM1044" s="81" t="s">
        <v>529</v>
      </c>
      <c r="AN1044" s="81" t="s">
        <v>1135</v>
      </c>
      <c r="AO1044" s="81">
        <v>1412</v>
      </c>
      <c r="AQ1044" s="81" t="s">
        <v>737</v>
      </c>
      <c r="AR1044" s="81" t="s">
        <v>738</v>
      </c>
      <c r="AS1044" s="81">
        <v>6</v>
      </c>
      <c r="AT1044" s="81" t="s">
        <v>437</v>
      </c>
      <c r="AU1044" s="81" t="s">
        <v>1707</v>
      </c>
      <c r="AV1044" s="81">
        <v>1110</v>
      </c>
      <c r="AX1044" s="81" t="s">
        <v>969</v>
      </c>
      <c r="AY1044" s="81" t="s">
        <v>970</v>
      </c>
      <c r="AZ1044" s="81">
        <v>36</v>
      </c>
      <c r="BA1044" s="81" t="s">
        <v>436</v>
      </c>
      <c r="BB1044" s="81" t="s">
        <v>1212</v>
      </c>
      <c r="BC1044" s="81">
        <v>1013</v>
      </c>
      <c r="BE1044" s="81" t="s">
        <v>1010</v>
      </c>
      <c r="BF1044" s="81" t="s">
        <v>1011</v>
      </c>
      <c r="BG1044" s="81">
        <v>4</v>
      </c>
      <c r="BH1044" s="81" t="s">
        <v>529</v>
      </c>
      <c r="BI1044" s="81" t="s">
        <v>1167</v>
      </c>
      <c r="BJ1044" s="81">
        <v>1031</v>
      </c>
      <c r="BL1044" s="81" t="s">
        <v>737</v>
      </c>
      <c r="BM1044" s="81" t="s">
        <v>738</v>
      </c>
      <c r="BN1044" s="81">
        <v>2</v>
      </c>
      <c r="BO1044" s="81" t="s">
        <v>436</v>
      </c>
      <c r="BP1044" s="81" t="s">
        <v>1143</v>
      </c>
      <c r="BQ1044" s="81">
        <v>1223</v>
      </c>
      <c r="BS1044" s="81" t="s">
        <v>755</v>
      </c>
      <c r="BT1044" s="81" t="s">
        <v>756</v>
      </c>
      <c r="BU1044" s="81">
        <v>12</v>
      </c>
      <c r="BV1044" s="81" t="s">
        <v>437</v>
      </c>
      <c r="BW1044" s="81" t="s">
        <v>1190</v>
      </c>
      <c r="BX1044" s="81">
        <v>1082</v>
      </c>
      <c r="BZ1044" s="81" t="s">
        <v>745</v>
      </c>
      <c r="CA1044" s="81" t="s">
        <v>746</v>
      </c>
      <c r="CB1044" s="81">
        <v>12</v>
      </c>
      <c r="CC1044" s="81" t="s">
        <v>529</v>
      </c>
      <c r="CD1044" s="81" t="s">
        <v>1132</v>
      </c>
      <c r="CE1044" s="81">
        <v>1081</v>
      </c>
      <c r="CG1044" s="81" t="s">
        <v>864</v>
      </c>
      <c r="CH1044" s="81" t="s">
        <v>865</v>
      </c>
      <c r="CI1044" s="81">
        <v>2</v>
      </c>
      <c r="CJ1044" s="81" t="s">
        <v>529</v>
      </c>
      <c r="CK1044" s="81" t="s">
        <v>2176</v>
      </c>
      <c r="CL1044" s="81">
        <v>1555</v>
      </c>
      <c r="CN1044" s="81" t="s">
        <v>747</v>
      </c>
      <c r="CO1044" s="81" t="s">
        <v>748</v>
      </c>
      <c r="CP1044" s="81">
        <v>48</v>
      </c>
      <c r="CQ1044" s="81" t="s">
        <v>529</v>
      </c>
      <c r="CR1044" s="81" t="s">
        <v>2190</v>
      </c>
      <c r="CS1044" s="81">
        <v>1021</v>
      </c>
      <c r="CU1044" s="136" t="s">
        <v>737</v>
      </c>
      <c r="CV1044" s="136" t="s">
        <v>738</v>
      </c>
      <c r="CW1044" s="137">
        <v>4</v>
      </c>
      <c r="CX1044" s="136" t="s">
        <v>436</v>
      </c>
      <c r="CY1044" s="136" t="s">
        <v>1144</v>
      </c>
      <c r="CZ1044" s="138">
        <v>1442</v>
      </c>
      <c r="DB1044" s="136" t="s">
        <v>2388</v>
      </c>
      <c r="DC1044" s="136" t="s">
        <v>865</v>
      </c>
      <c r="DD1044" s="137">
        <v>12</v>
      </c>
      <c r="DE1044" s="136" t="s">
        <v>529</v>
      </c>
      <c r="DF1044" s="136" t="s">
        <v>1100</v>
      </c>
      <c r="DG1044" s="144">
        <v>1027</v>
      </c>
      <c r="DI1044" s="136" t="s">
        <v>2450</v>
      </c>
      <c r="DJ1044" s="136" t="s">
        <v>2449</v>
      </c>
      <c r="DK1044" s="137">
        <v>288</v>
      </c>
      <c r="DL1044" s="136" t="s">
        <v>2152</v>
      </c>
      <c r="DM1044" s="136" t="s">
        <v>2428</v>
      </c>
      <c r="DN1044" s="144">
        <v>-1</v>
      </c>
    </row>
    <row r="1045" spans="1:118" x14ac:dyDescent="0.25">
      <c r="A1045" s="81" t="s">
        <v>864</v>
      </c>
      <c r="B1045" s="81" t="s">
        <v>865</v>
      </c>
      <c r="C1045" s="81">
        <v>12</v>
      </c>
      <c r="D1045" s="81" t="s">
        <v>436</v>
      </c>
      <c r="E1045" s="81" t="s">
        <v>1239</v>
      </c>
      <c r="F1045" s="81">
        <v>1070</v>
      </c>
      <c r="H1045" s="81" t="s">
        <v>1780</v>
      </c>
      <c r="I1045" s="81" t="s">
        <v>1640</v>
      </c>
      <c r="J1045" s="81">
        <v>1</v>
      </c>
      <c r="K1045" s="81" t="s">
        <v>437</v>
      </c>
      <c r="L1045" s="81" t="s">
        <v>1101</v>
      </c>
      <c r="M1045" s="81">
        <v>1003</v>
      </c>
      <c r="O1045" s="81" t="s">
        <v>847</v>
      </c>
      <c r="P1045" s="81" t="s">
        <v>848</v>
      </c>
      <c r="Q1045" s="81">
        <v>12</v>
      </c>
      <c r="R1045" s="81" t="s">
        <v>529</v>
      </c>
      <c r="S1045" s="81" t="s">
        <v>1175</v>
      </c>
      <c r="T1045" s="81">
        <v>1027</v>
      </c>
      <c r="V1045" s="81" t="s">
        <v>830</v>
      </c>
      <c r="W1045" s="81" t="s">
        <v>831</v>
      </c>
      <c r="X1045" s="81">
        <v>6</v>
      </c>
      <c r="Y1045" s="81" t="s">
        <v>436</v>
      </c>
      <c r="Z1045" s="81" t="s">
        <v>1164</v>
      </c>
      <c r="AA1045" s="81">
        <v>1121</v>
      </c>
      <c r="AC1045" s="81" t="s">
        <v>768</v>
      </c>
      <c r="AD1045" s="81" t="s">
        <v>769</v>
      </c>
      <c r="AE1045" s="81">
        <v>4</v>
      </c>
      <c r="AF1045" s="81" t="s">
        <v>529</v>
      </c>
      <c r="AG1045" s="81" t="s">
        <v>1132</v>
      </c>
      <c r="AH1045" s="81">
        <v>1081</v>
      </c>
      <c r="AJ1045" s="81" t="s">
        <v>867</v>
      </c>
      <c r="AK1045" s="81" t="s">
        <v>868</v>
      </c>
      <c r="AL1045" s="81">
        <v>4</v>
      </c>
      <c r="AM1045" s="81" t="s">
        <v>529</v>
      </c>
      <c r="AN1045" s="81" t="s">
        <v>1135</v>
      </c>
      <c r="AO1045" s="81">
        <v>1412</v>
      </c>
      <c r="AQ1045" s="81" t="s">
        <v>727</v>
      </c>
      <c r="AR1045" s="81" t="s">
        <v>728</v>
      </c>
      <c r="AS1045" s="81">
        <v>12</v>
      </c>
      <c r="AT1045" s="81" t="s">
        <v>437</v>
      </c>
      <c r="AU1045" s="81" t="s">
        <v>1707</v>
      </c>
      <c r="AV1045" s="81">
        <v>1110</v>
      </c>
      <c r="AX1045" s="81" t="s">
        <v>1001</v>
      </c>
      <c r="AY1045" s="81" t="s">
        <v>1002</v>
      </c>
      <c r="AZ1045" s="81">
        <v>12</v>
      </c>
      <c r="BA1045" s="81" t="s">
        <v>436</v>
      </c>
      <c r="BB1045" s="81" t="s">
        <v>2115</v>
      </c>
      <c r="BC1045" s="81">
        <v>1484</v>
      </c>
      <c r="BE1045" s="81" t="s">
        <v>1018</v>
      </c>
      <c r="BF1045" s="81" t="s">
        <v>1019</v>
      </c>
      <c r="BG1045" s="81">
        <v>4</v>
      </c>
      <c r="BH1045" s="81" t="s">
        <v>529</v>
      </c>
      <c r="BI1045" s="81" t="s">
        <v>1167</v>
      </c>
      <c r="BJ1045" s="81">
        <v>1031</v>
      </c>
      <c r="BL1045" s="81" t="s">
        <v>729</v>
      </c>
      <c r="BM1045" s="81" t="s">
        <v>730</v>
      </c>
      <c r="BN1045" s="81">
        <v>4</v>
      </c>
      <c r="BO1045" s="81" t="s">
        <v>436</v>
      </c>
      <c r="BP1045" s="81" t="s">
        <v>1143</v>
      </c>
      <c r="BQ1045" s="81">
        <v>1223</v>
      </c>
      <c r="BS1045" s="81" t="s">
        <v>836</v>
      </c>
      <c r="BT1045" s="81" t="s">
        <v>837</v>
      </c>
      <c r="BU1045" s="81">
        <v>2</v>
      </c>
      <c r="BV1045" s="81" t="s">
        <v>436</v>
      </c>
      <c r="BW1045" s="81" t="s">
        <v>2173</v>
      </c>
      <c r="BX1045" s="81">
        <v>1240</v>
      </c>
      <c r="BZ1045" s="81" t="s">
        <v>862</v>
      </c>
      <c r="CA1045" s="81" t="s">
        <v>863</v>
      </c>
      <c r="CB1045" s="81">
        <v>4</v>
      </c>
      <c r="CC1045" s="81" t="s">
        <v>529</v>
      </c>
      <c r="CD1045" s="81" t="s">
        <v>2185</v>
      </c>
      <c r="CE1045" s="81">
        <v>1585</v>
      </c>
      <c r="CG1045" s="81" t="s">
        <v>755</v>
      </c>
      <c r="CH1045" s="81" t="s">
        <v>756</v>
      </c>
      <c r="CI1045" s="81">
        <v>12</v>
      </c>
      <c r="CJ1045" s="81" t="s">
        <v>529</v>
      </c>
      <c r="CK1045" s="81" t="s">
        <v>1168</v>
      </c>
      <c r="CL1045" s="81">
        <v>1001</v>
      </c>
      <c r="CN1045" s="81" t="s">
        <v>2231</v>
      </c>
      <c r="CO1045" s="81" t="s">
        <v>2274</v>
      </c>
      <c r="CP1045" s="81">
        <v>12</v>
      </c>
      <c r="CQ1045" s="81" t="s">
        <v>529</v>
      </c>
      <c r="CR1045" s="81" t="s">
        <v>2190</v>
      </c>
      <c r="CS1045" s="81">
        <v>1021</v>
      </c>
      <c r="CU1045" s="136" t="s">
        <v>772</v>
      </c>
      <c r="CV1045" s="136" t="s">
        <v>773</v>
      </c>
      <c r="CW1045" s="137">
        <v>24</v>
      </c>
      <c r="CX1045" s="136" t="s">
        <v>529</v>
      </c>
      <c r="CY1045" s="136" t="s">
        <v>1100</v>
      </c>
      <c r="CZ1045" s="138">
        <v>1027</v>
      </c>
      <c r="DB1045" s="136" t="s">
        <v>2388</v>
      </c>
      <c r="DC1045" s="136" t="s">
        <v>865</v>
      </c>
      <c r="DD1045" s="137">
        <v>4</v>
      </c>
      <c r="DE1045" s="136" t="s">
        <v>529</v>
      </c>
      <c r="DF1045" s="136" t="s">
        <v>1712</v>
      </c>
      <c r="DG1045" s="144">
        <v>1458</v>
      </c>
      <c r="DI1045" s="136" t="s">
        <v>2452</v>
      </c>
      <c r="DJ1045" s="136" t="s">
        <v>2451</v>
      </c>
      <c r="DK1045" s="137">
        <v>1000</v>
      </c>
      <c r="DL1045" s="136" t="s">
        <v>2152</v>
      </c>
      <c r="DM1045" s="136" t="s">
        <v>2428</v>
      </c>
      <c r="DN1045" s="144">
        <v>-1</v>
      </c>
    </row>
    <row r="1046" spans="1:118" x14ac:dyDescent="0.25">
      <c r="A1046" s="81" t="s">
        <v>733</v>
      </c>
      <c r="B1046" s="81" t="s">
        <v>734</v>
      </c>
      <c r="C1046" s="81">
        <v>6</v>
      </c>
      <c r="D1046" s="81" t="s">
        <v>436</v>
      </c>
      <c r="E1046" s="81" t="s">
        <v>1239</v>
      </c>
      <c r="F1046" s="81">
        <v>1070</v>
      </c>
      <c r="H1046" s="81" t="s">
        <v>1782</v>
      </c>
      <c r="I1046" s="81" t="s">
        <v>1638</v>
      </c>
      <c r="J1046" s="81">
        <v>1</v>
      </c>
      <c r="K1046" s="81" t="s">
        <v>437</v>
      </c>
      <c r="L1046" s="81" t="s">
        <v>1101</v>
      </c>
      <c r="M1046" s="81">
        <v>1003</v>
      </c>
      <c r="O1046" s="81" t="s">
        <v>820</v>
      </c>
      <c r="P1046" s="81" t="s">
        <v>821</v>
      </c>
      <c r="Q1046" s="81">
        <v>4</v>
      </c>
      <c r="R1046" s="81" t="s">
        <v>529</v>
      </c>
      <c r="S1046" s="81" t="s">
        <v>1175</v>
      </c>
      <c r="T1046" s="81">
        <v>1027</v>
      </c>
      <c r="V1046" s="81" t="s">
        <v>772</v>
      </c>
      <c r="W1046" s="81" t="s">
        <v>773</v>
      </c>
      <c r="X1046" s="81">
        <v>6</v>
      </c>
      <c r="Y1046" s="81" t="s">
        <v>436</v>
      </c>
      <c r="Z1046" s="81" t="s">
        <v>1164</v>
      </c>
      <c r="AA1046" s="81">
        <v>1121</v>
      </c>
      <c r="AC1046" s="81" t="s">
        <v>899</v>
      </c>
      <c r="AD1046" s="81" t="s">
        <v>900</v>
      </c>
      <c r="AE1046" s="81">
        <v>6</v>
      </c>
      <c r="AF1046" s="81" t="s">
        <v>529</v>
      </c>
      <c r="AG1046" s="81" t="s">
        <v>1185</v>
      </c>
      <c r="AH1046" s="81">
        <v>1101</v>
      </c>
      <c r="AJ1046" s="81" t="s">
        <v>887</v>
      </c>
      <c r="AK1046" s="81" t="s">
        <v>888</v>
      </c>
      <c r="AL1046" s="81">
        <v>4</v>
      </c>
      <c r="AM1046" s="81" t="s">
        <v>529</v>
      </c>
      <c r="AN1046" s="81" t="s">
        <v>1135</v>
      </c>
      <c r="AO1046" s="81">
        <v>1412</v>
      </c>
      <c r="AQ1046" s="81" t="s">
        <v>729</v>
      </c>
      <c r="AR1046" s="81" t="s">
        <v>730</v>
      </c>
      <c r="AS1046" s="81">
        <v>4</v>
      </c>
      <c r="AT1046" s="81" t="s">
        <v>437</v>
      </c>
      <c r="AU1046" s="81" t="s">
        <v>1707</v>
      </c>
      <c r="AV1046" s="81">
        <v>1110</v>
      </c>
      <c r="AX1046" s="81" t="s">
        <v>1001</v>
      </c>
      <c r="AY1046" s="81" t="s">
        <v>1002</v>
      </c>
      <c r="AZ1046" s="81">
        <v>24</v>
      </c>
      <c r="BA1046" s="81" t="s">
        <v>436</v>
      </c>
      <c r="BB1046" s="81" t="s">
        <v>717</v>
      </c>
      <c r="BC1046" s="81">
        <v>1538</v>
      </c>
      <c r="BE1046" s="81" t="s">
        <v>1790</v>
      </c>
      <c r="BF1046" s="81" t="s">
        <v>1017</v>
      </c>
      <c r="BG1046" s="81">
        <v>4</v>
      </c>
      <c r="BH1046" s="81" t="s">
        <v>529</v>
      </c>
      <c r="BI1046" s="81" t="s">
        <v>1167</v>
      </c>
      <c r="BJ1046" s="81">
        <v>1031</v>
      </c>
      <c r="BL1046" s="81" t="s">
        <v>830</v>
      </c>
      <c r="BM1046" s="81" t="s">
        <v>831</v>
      </c>
      <c r="BN1046" s="81">
        <v>20</v>
      </c>
      <c r="BO1046" s="81" t="s">
        <v>529</v>
      </c>
      <c r="BP1046" s="81" t="s">
        <v>1756</v>
      </c>
      <c r="BQ1046" s="81">
        <v>1037</v>
      </c>
      <c r="BS1046" s="81" t="s">
        <v>854</v>
      </c>
      <c r="BT1046" s="81" t="s">
        <v>855</v>
      </c>
      <c r="BU1046" s="81">
        <v>2</v>
      </c>
      <c r="BV1046" s="81" t="s">
        <v>436</v>
      </c>
      <c r="BW1046" s="81" t="s">
        <v>1696</v>
      </c>
      <c r="BX1046" s="81">
        <v>1390</v>
      </c>
      <c r="BZ1046" s="81" t="s">
        <v>880</v>
      </c>
      <c r="CA1046" s="81" t="s">
        <v>881</v>
      </c>
      <c r="CB1046" s="81">
        <v>4</v>
      </c>
      <c r="CC1046" s="81" t="s">
        <v>529</v>
      </c>
      <c r="CD1046" s="81" t="s">
        <v>2185</v>
      </c>
      <c r="CE1046" s="81">
        <v>1585</v>
      </c>
      <c r="CG1046" s="81" t="s">
        <v>869</v>
      </c>
      <c r="CH1046" s="81" t="s">
        <v>870</v>
      </c>
      <c r="CI1046" s="81">
        <v>12</v>
      </c>
      <c r="CJ1046" s="81" t="s">
        <v>529</v>
      </c>
      <c r="CK1046" s="81" t="s">
        <v>1168</v>
      </c>
      <c r="CL1046" s="81">
        <v>1001</v>
      </c>
      <c r="CN1046" s="81" t="s">
        <v>962</v>
      </c>
      <c r="CO1046" s="81" t="s">
        <v>2206</v>
      </c>
      <c r="CP1046" s="81">
        <v>12</v>
      </c>
      <c r="CQ1046" s="81" t="s">
        <v>436</v>
      </c>
      <c r="CR1046" s="81" t="s">
        <v>1764</v>
      </c>
      <c r="CS1046" s="81">
        <v>1435</v>
      </c>
      <c r="CU1046" s="136" t="s">
        <v>733</v>
      </c>
      <c r="CV1046" s="136" t="s">
        <v>734</v>
      </c>
      <c r="CW1046" s="137">
        <v>40</v>
      </c>
      <c r="CX1046" s="136" t="s">
        <v>529</v>
      </c>
      <c r="CY1046" s="136" t="s">
        <v>1100</v>
      </c>
      <c r="CZ1046" s="138">
        <v>1027</v>
      </c>
      <c r="DB1046" s="136" t="s">
        <v>2388</v>
      </c>
      <c r="DC1046" s="136" t="s">
        <v>865</v>
      </c>
      <c r="DD1046" s="137">
        <v>2</v>
      </c>
      <c r="DE1046" s="136" t="s">
        <v>436</v>
      </c>
      <c r="DF1046" s="136" t="s">
        <v>2059</v>
      </c>
      <c r="DG1046" s="144">
        <v>1551</v>
      </c>
      <c r="DI1046" s="136" t="s">
        <v>2454</v>
      </c>
      <c r="DJ1046" s="136" t="s">
        <v>2453</v>
      </c>
      <c r="DK1046" s="137">
        <v>200</v>
      </c>
      <c r="DL1046" s="136" t="s">
        <v>2152</v>
      </c>
      <c r="DM1046" s="136" t="s">
        <v>2428</v>
      </c>
      <c r="DN1046" s="144">
        <v>-1</v>
      </c>
    </row>
    <row r="1047" spans="1:118" x14ac:dyDescent="0.25">
      <c r="A1047" s="81" t="s">
        <v>832</v>
      </c>
      <c r="B1047" s="81" t="s">
        <v>833</v>
      </c>
      <c r="C1047" s="81">
        <v>6</v>
      </c>
      <c r="D1047" s="81" t="s">
        <v>436</v>
      </c>
      <c r="E1047" s="81" t="s">
        <v>1239</v>
      </c>
      <c r="F1047" s="81">
        <v>1070</v>
      </c>
      <c r="H1047" s="81" t="s">
        <v>1071</v>
      </c>
      <c r="I1047" s="81" t="s">
        <v>1072</v>
      </c>
      <c r="J1047" s="81">
        <v>1</v>
      </c>
      <c r="K1047" s="81" t="s">
        <v>437</v>
      </c>
      <c r="L1047" s="81" t="s">
        <v>1101</v>
      </c>
      <c r="M1047" s="81">
        <v>1003</v>
      </c>
      <c r="O1047" s="81" t="s">
        <v>812</v>
      </c>
      <c r="P1047" s="81" t="s">
        <v>813</v>
      </c>
      <c r="Q1047" s="81">
        <v>4</v>
      </c>
      <c r="R1047" s="81" t="s">
        <v>529</v>
      </c>
      <c r="S1047" s="81" t="s">
        <v>1175</v>
      </c>
      <c r="T1047" s="81">
        <v>1027</v>
      </c>
      <c r="V1047" s="81" t="s">
        <v>729</v>
      </c>
      <c r="W1047" s="81" t="s">
        <v>730</v>
      </c>
      <c r="X1047" s="81">
        <v>4</v>
      </c>
      <c r="Y1047" s="81" t="s">
        <v>436</v>
      </c>
      <c r="Z1047" s="81" t="s">
        <v>1164</v>
      </c>
      <c r="AA1047" s="81">
        <v>1121</v>
      </c>
      <c r="AC1047" s="81" t="s">
        <v>768</v>
      </c>
      <c r="AD1047" s="81" t="s">
        <v>769</v>
      </c>
      <c r="AE1047" s="81">
        <v>6</v>
      </c>
      <c r="AF1047" s="81" t="s">
        <v>436</v>
      </c>
      <c r="AG1047" s="81" t="s">
        <v>1124</v>
      </c>
      <c r="AH1047" s="81">
        <v>1013</v>
      </c>
      <c r="AJ1047" s="81" t="s">
        <v>849</v>
      </c>
      <c r="AK1047" s="81" t="s">
        <v>850</v>
      </c>
      <c r="AL1047" s="81">
        <v>2</v>
      </c>
      <c r="AM1047" s="81" t="s">
        <v>529</v>
      </c>
      <c r="AN1047" s="81" t="s">
        <v>1135</v>
      </c>
      <c r="AO1047" s="81">
        <v>1412</v>
      </c>
      <c r="AQ1047" s="81" t="s">
        <v>871</v>
      </c>
      <c r="AR1047" s="81" t="s">
        <v>872</v>
      </c>
      <c r="AS1047" s="81">
        <v>6</v>
      </c>
      <c r="AT1047" s="81" t="s">
        <v>529</v>
      </c>
      <c r="AU1047" s="81" t="s">
        <v>1168</v>
      </c>
      <c r="AV1047" s="81">
        <v>1001</v>
      </c>
      <c r="AX1047" s="81" t="s">
        <v>1001</v>
      </c>
      <c r="AY1047" s="81" t="s">
        <v>1002</v>
      </c>
      <c r="AZ1047" s="81">
        <v>6</v>
      </c>
      <c r="BA1047" s="81" t="s">
        <v>529</v>
      </c>
      <c r="BB1047" s="81" t="s">
        <v>563</v>
      </c>
      <c r="BC1047" s="81">
        <v>1532</v>
      </c>
      <c r="BE1047" s="81" t="s">
        <v>1071</v>
      </c>
      <c r="BF1047" s="81" t="s">
        <v>1072</v>
      </c>
      <c r="BG1047" s="81">
        <v>4</v>
      </c>
      <c r="BH1047" s="81" t="s">
        <v>529</v>
      </c>
      <c r="BI1047" s="81" t="s">
        <v>1167</v>
      </c>
      <c r="BJ1047" s="81">
        <v>1031</v>
      </c>
      <c r="BL1047" s="81" t="s">
        <v>849</v>
      </c>
      <c r="BM1047" s="81" t="s">
        <v>850</v>
      </c>
      <c r="BN1047" s="81">
        <v>20</v>
      </c>
      <c r="BO1047" s="81" t="s">
        <v>529</v>
      </c>
      <c r="BP1047" s="81" t="s">
        <v>1756</v>
      </c>
      <c r="BQ1047" s="81">
        <v>1037</v>
      </c>
      <c r="BS1047" s="81" t="s">
        <v>856</v>
      </c>
      <c r="BT1047" s="81" t="s">
        <v>857</v>
      </c>
      <c r="BU1047" s="81">
        <v>2</v>
      </c>
      <c r="BV1047" s="81" t="s">
        <v>436</v>
      </c>
      <c r="BW1047" s="81" t="s">
        <v>2173</v>
      </c>
      <c r="BX1047" s="81">
        <v>1240</v>
      </c>
      <c r="BZ1047" s="81" t="s">
        <v>737</v>
      </c>
      <c r="CA1047" s="81" t="s">
        <v>738</v>
      </c>
      <c r="CB1047" s="81">
        <v>2</v>
      </c>
      <c r="CC1047" s="81" t="s">
        <v>529</v>
      </c>
      <c r="CD1047" s="81" t="s">
        <v>2185</v>
      </c>
      <c r="CE1047" s="81">
        <v>1585</v>
      </c>
      <c r="CG1047" s="81" t="s">
        <v>860</v>
      </c>
      <c r="CH1047" s="81" t="s">
        <v>861</v>
      </c>
      <c r="CI1047" s="81">
        <v>4</v>
      </c>
      <c r="CJ1047" s="81" t="s">
        <v>529</v>
      </c>
      <c r="CK1047" s="81" t="s">
        <v>1168</v>
      </c>
      <c r="CL1047" s="81">
        <v>1001</v>
      </c>
      <c r="CN1047" s="81" t="s">
        <v>745</v>
      </c>
      <c r="CO1047" s="81" t="s">
        <v>746</v>
      </c>
      <c r="CP1047" s="81">
        <v>12</v>
      </c>
      <c r="CQ1047" s="81" t="s">
        <v>436</v>
      </c>
      <c r="CR1047" s="81" t="s">
        <v>1764</v>
      </c>
      <c r="CS1047" s="81">
        <v>1435</v>
      </c>
      <c r="CU1047" s="136" t="s">
        <v>729</v>
      </c>
      <c r="CV1047" s="136" t="s">
        <v>730</v>
      </c>
      <c r="CW1047" s="137">
        <v>20</v>
      </c>
      <c r="CX1047" s="136" t="s">
        <v>529</v>
      </c>
      <c r="CY1047" s="136" t="s">
        <v>1139</v>
      </c>
      <c r="CZ1047" s="138">
        <v>1027</v>
      </c>
      <c r="DB1047" s="136" t="s">
        <v>2386</v>
      </c>
      <c r="DC1047" s="136" t="s">
        <v>817</v>
      </c>
      <c r="DD1047" s="137">
        <v>4</v>
      </c>
      <c r="DE1047" s="136" t="s">
        <v>529</v>
      </c>
      <c r="DF1047" s="136" t="s">
        <v>2419</v>
      </c>
      <c r="DG1047" s="144">
        <v>1530</v>
      </c>
      <c r="DI1047" s="136" t="s">
        <v>2456</v>
      </c>
      <c r="DJ1047" s="136" t="s">
        <v>2455</v>
      </c>
      <c r="DK1047" s="137">
        <v>288</v>
      </c>
      <c r="DL1047" s="136" t="s">
        <v>2152</v>
      </c>
      <c r="DM1047" s="136" t="s">
        <v>2428</v>
      </c>
      <c r="DN1047" s="144">
        <v>-1</v>
      </c>
    </row>
    <row r="1048" spans="1:118" x14ac:dyDescent="0.25">
      <c r="A1048" s="81" t="s">
        <v>1043</v>
      </c>
      <c r="B1048" s="81" t="s">
        <v>1936</v>
      </c>
      <c r="C1048" s="81">
        <v>12</v>
      </c>
      <c r="D1048" s="81" t="s">
        <v>436</v>
      </c>
      <c r="E1048" s="81" t="s">
        <v>1239</v>
      </c>
      <c r="F1048" s="81">
        <v>1070</v>
      </c>
      <c r="H1048" s="81" t="s">
        <v>1784</v>
      </c>
      <c r="I1048" s="81" t="s">
        <v>1004</v>
      </c>
      <c r="J1048" s="81">
        <v>1</v>
      </c>
      <c r="K1048" s="81" t="s">
        <v>437</v>
      </c>
      <c r="L1048" s="81" t="s">
        <v>1101</v>
      </c>
      <c r="M1048" s="81">
        <v>1003</v>
      </c>
      <c r="O1048" s="81" t="s">
        <v>891</v>
      </c>
      <c r="P1048" s="81" t="s">
        <v>892</v>
      </c>
      <c r="Q1048" s="81">
        <v>48</v>
      </c>
      <c r="R1048" s="81" t="s">
        <v>529</v>
      </c>
      <c r="S1048" s="81" t="s">
        <v>1175</v>
      </c>
      <c r="T1048" s="81">
        <v>1027</v>
      </c>
      <c r="V1048" s="81" t="s">
        <v>733</v>
      </c>
      <c r="W1048" s="81" t="s">
        <v>734</v>
      </c>
      <c r="X1048" s="81">
        <v>12</v>
      </c>
      <c r="Y1048" s="81" t="s">
        <v>436</v>
      </c>
      <c r="Z1048" s="81" t="s">
        <v>1164</v>
      </c>
      <c r="AA1048" s="81">
        <v>1121</v>
      </c>
      <c r="AC1048" s="81" t="s">
        <v>745</v>
      </c>
      <c r="AD1048" s="81" t="s">
        <v>746</v>
      </c>
      <c r="AE1048" s="81">
        <v>24</v>
      </c>
      <c r="AF1048" s="81" t="s">
        <v>529</v>
      </c>
      <c r="AG1048" s="81" t="s">
        <v>1149</v>
      </c>
      <c r="AH1048" s="81">
        <v>1172</v>
      </c>
      <c r="AJ1048" s="81" t="s">
        <v>737</v>
      </c>
      <c r="AK1048" s="81" t="s">
        <v>738</v>
      </c>
      <c r="AL1048" s="81">
        <v>2</v>
      </c>
      <c r="AM1048" s="81" t="s">
        <v>529</v>
      </c>
      <c r="AN1048" s="81" t="s">
        <v>1135</v>
      </c>
      <c r="AO1048" s="81">
        <v>1412</v>
      </c>
      <c r="AQ1048" s="81" t="s">
        <v>849</v>
      </c>
      <c r="AR1048" s="81" t="s">
        <v>850</v>
      </c>
      <c r="AS1048" s="81">
        <v>4</v>
      </c>
      <c r="AT1048" s="81" t="s">
        <v>529</v>
      </c>
      <c r="AU1048" s="81" t="s">
        <v>1168</v>
      </c>
      <c r="AV1048" s="81">
        <v>1001</v>
      </c>
      <c r="AX1048" s="81" t="s">
        <v>808</v>
      </c>
      <c r="AY1048" s="81" t="s">
        <v>809</v>
      </c>
      <c r="AZ1048" s="81">
        <v>12</v>
      </c>
      <c r="BA1048" s="81" t="s">
        <v>436</v>
      </c>
      <c r="BB1048" s="81" t="s">
        <v>2071</v>
      </c>
      <c r="BC1048" s="81">
        <v>1561</v>
      </c>
      <c r="BE1048" s="81" t="s">
        <v>969</v>
      </c>
      <c r="BF1048" s="81" t="s">
        <v>970</v>
      </c>
      <c r="BG1048" s="81">
        <v>12</v>
      </c>
      <c r="BH1048" s="81" t="s">
        <v>529</v>
      </c>
      <c r="BI1048" s="81" t="s">
        <v>1167</v>
      </c>
      <c r="BJ1048" s="81">
        <v>1031</v>
      </c>
      <c r="BL1048" s="81" t="s">
        <v>852</v>
      </c>
      <c r="BM1048" s="81" t="s">
        <v>853</v>
      </c>
      <c r="BN1048" s="81">
        <v>12</v>
      </c>
      <c r="BO1048" s="81" t="s">
        <v>436</v>
      </c>
      <c r="BP1048" s="81" t="s">
        <v>559</v>
      </c>
      <c r="BQ1048" s="81">
        <v>1529</v>
      </c>
      <c r="BS1048" s="81" t="s">
        <v>824</v>
      </c>
      <c r="BT1048" s="81" t="s">
        <v>825</v>
      </c>
      <c r="BU1048" s="81">
        <v>12</v>
      </c>
      <c r="BV1048" s="81" t="s">
        <v>436</v>
      </c>
      <c r="BW1048" s="81" t="s">
        <v>1698</v>
      </c>
      <c r="BX1048" s="81">
        <v>1251</v>
      </c>
      <c r="BZ1048" s="81" t="s">
        <v>2323</v>
      </c>
      <c r="CA1048" s="81" t="s">
        <v>851</v>
      </c>
      <c r="CB1048" s="81">
        <v>1</v>
      </c>
      <c r="CC1048" s="81" t="s">
        <v>529</v>
      </c>
      <c r="CD1048" s="81" t="s">
        <v>2185</v>
      </c>
      <c r="CE1048" s="81">
        <v>1585</v>
      </c>
      <c r="CG1048" s="81" t="s">
        <v>729</v>
      </c>
      <c r="CH1048" s="81" t="s">
        <v>730</v>
      </c>
      <c r="CI1048" s="81">
        <v>6</v>
      </c>
      <c r="CJ1048" s="81" t="s">
        <v>529</v>
      </c>
      <c r="CK1048" s="81" t="s">
        <v>1168</v>
      </c>
      <c r="CL1048" s="81">
        <v>1001</v>
      </c>
      <c r="CN1048" s="81" t="s">
        <v>747</v>
      </c>
      <c r="CO1048" s="81" t="s">
        <v>748</v>
      </c>
      <c r="CP1048" s="81">
        <v>12</v>
      </c>
      <c r="CQ1048" s="81" t="s">
        <v>436</v>
      </c>
      <c r="CR1048" s="81" t="s">
        <v>1764</v>
      </c>
      <c r="CS1048" s="81">
        <v>1435</v>
      </c>
      <c r="CU1048" s="136" t="s">
        <v>737</v>
      </c>
      <c r="CV1048" s="136" t="s">
        <v>738</v>
      </c>
      <c r="CW1048" s="137">
        <v>12</v>
      </c>
      <c r="CX1048" s="136" t="s">
        <v>529</v>
      </c>
      <c r="CY1048" s="136" t="s">
        <v>1100</v>
      </c>
      <c r="CZ1048" s="138">
        <v>1027</v>
      </c>
      <c r="DB1048" s="136" t="s">
        <v>2386</v>
      </c>
      <c r="DC1048" s="136" t="s">
        <v>817</v>
      </c>
      <c r="DD1048" s="137">
        <v>6</v>
      </c>
      <c r="DE1048" s="136" t="s">
        <v>436</v>
      </c>
      <c r="DF1048" s="136" t="s">
        <v>2173</v>
      </c>
      <c r="DG1048" s="144">
        <v>1240</v>
      </c>
      <c r="DI1048" s="136" t="s">
        <v>2458</v>
      </c>
      <c r="DJ1048" s="136" t="s">
        <v>2457</v>
      </c>
      <c r="DK1048" s="137">
        <v>144</v>
      </c>
      <c r="DL1048" s="136" t="s">
        <v>2152</v>
      </c>
      <c r="DM1048" s="136" t="s">
        <v>2428</v>
      </c>
      <c r="DN1048" s="144">
        <v>-1</v>
      </c>
    </row>
    <row r="1049" spans="1:118" x14ac:dyDescent="0.25">
      <c r="A1049" s="81" t="s">
        <v>852</v>
      </c>
      <c r="B1049" s="81" t="s">
        <v>853</v>
      </c>
      <c r="C1049" s="81">
        <v>12</v>
      </c>
      <c r="D1049" s="81" t="s">
        <v>436</v>
      </c>
      <c r="E1049" s="81" t="s">
        <v>1239</v>
      </c>
      <c r="F1049" s="81">
        <v>1070</v>
      </c>
      <c r="H1049" s="81" t="s">
        <v>743</v>
      </c>
      <c r="I1049" s="81" t="s">
        <v>744</v>
      </c>
      <c r="J1049" s="81">
        <v>12</v>
      </c>
      <c r="K1049" s="81" t="s">
        <v>437</v>
      </c>
      <c r="L1049" s="81" t="s">
        <v>1101</v>
      </c>
      <c r="M1049" s="81">
        <v>1003</v>
      </c>
      <c r="O1049" s="81" t="s">
        <v>873</v>
      </c>
      <c r="P1049" s="81" t="s">
        <v>874</v>
      </c>
      <c r="Q1049" s="81">
        <v>14</v>
      </c>
      <c r="R1049" s="81" t="s">
        <v>529</v>
      </c>
      <c r="S1049" s="81" t="s">
        <v>1175</v>
      </c>
      <c r="T1049" s="81">
        <v>1027</v>
      </c>
      <c r="V1049" s="81" t="s">
        <v>828</v>
      </c>
      <c r="W1049" s="81" t="s">
        <v>829</v>
      </c>
      <c r="X1049" s="81">
        <v>2</v>
      </c>
      <c r="Y1049" s="81" t="s">
        <v>436</v>
      </c>
      <c r="Z1049" s="81" t="s">
        <v>1164</v>
      </c>
      <c r="AA1049" s="81">
        <v>1121</v>
      </c>
      <c r="AC1049" s="81" t="s">
        <v>745</v>
      </c>
      <c r="AD1049" s="81" t="s">
        <v>746</v>
      </c>
      <c r="AE1049" s="81">
        <v>24</v>
      </c>
      <c r="AF1049" s="81" t="s">
        <v>529</v>
      </c>
      <c r="AG1049" s="81" t="s">
        <v>1694</v>
      </c>
      <c r="AH1049" s="81">
        <v>1504</v>
      </c>
      <c r="AJ1049" s="81" t="s">
        <v>729</v>
      </c>
      <c r="AK1049" s="81" t="s">
        <v>730</v>
      </c>
      <c r="AL1049" s="81">
        <v>2</v>
      </c>
      <c r="AM1049" s="81" t="s">
        <v>529</v>
      </c>
      <c r="AN1049" s="81" t="s">
        <v>1135</v>
      </c>
      <c r="AO1049" s="81">
        <v>1412</v>
      </c>
      <c r="AQ1049" s="81" t="s">
        <v>727</v>
      </c>
      <c r="AR1049" s="81" t="s">
        <v>728</v>
      </c>
      <c r="AS1049" s="81">
        <v>4</v>
      </c>
      <c r="AT1049" s="81" t="s">
        <v>529</v>
      </c>
      <c r="AU1049" s="81" t="s">
        <v>1168</v>
      </c>
      <c r="AV1049" s="81">
        <v>1001</v>
      </c>
      <c r="AX1049" s="81" t="s">
        <v>808</v>
      </c>
      <c r="AY1049" s="81" t="s">
        <v>809</v>
      </c>
      <c r="AZ1049" s="81">
        <v>8</v>
      </c>
      <c r="BA1049" s="81" t="s">
        <v>436</v>
      </c>
      <c r="BB1049" s="81" t="s">
        <v>2318</v>
      </c>
      <c r="BC1049" s="81">
        <v>1117</v>
      </c>
      <c r="BE1049" s="81" t="s">
        <v>798</v>
      </c>
      <c r="BF1049" s="81" t="s">
        <v>799</v>
      </c>
      <c r="BG1049" s="81">
        <v>12</v>
      </c>
      <c r="BH1049" s="81" t="s">
        <v>529</v>
      </c>
      <c r="BI1049" s="81" t="s">
        <v>1167</v>
      </c>
      <c r="BJ1049" s="81">
        <v>1031</v>
      </c>
      <c r="BL1049" s="81" t="s">
        <v>745</v>
      </c>
      <c r="BM1049" s="81" t="s">
        <v>746</v>
      </c>
      <c r="BN1049" s="81">
        <v>12</v>
      </c>
      <c r="BO1049" s="81" t="s">
        <v>436</v>
      </c>
      <c r="BP1049" s="81" t="s">
        <v>1107</v>
      </c>
      <c r="BQ1049" s="81">
        <v>1174</v>
      </c>
      <c r="BS1049" s="81" t="s">
        <v>768</v>
      </c>
      <c r="BT1049" s="81" t="s">
        <v>769</v>
      </c>
      <c r="BU1049" s="81">
        <v>2</v>
      </c>
      <c r="BV1049" s="81" t="s">
        <v>436</v>
      </c>
      <c r="BW1049" s="81" t="s">
        <v>2184</v>
      </c>
      <c r="BX1049" s="81">
        <v>1584</v>
      </c>
      <c r="BZ1049" s="81" t="s">
        <v>854</v>
      </c>
      <c r="CA1049" s="81" t="s">
        <v>855</v>
      </c>
      <c r="CB1049" s="81">
        <v>2</v>
      </c>
      <c r="CC1049" s="81" t="s">
        <v>529</v>
      </c>
      <c r="CD1049" s="81" t="s">
        <v>2185</v>
      </c>
      <c r="CE1049" s="81">
        <v>1585</v>
      </c>
      <c r="CG1049" s="81" t="s">
        <v>1034</v>
      </c>
      <c r="CH1049" s="81" t="s">
        <v>987</v>
      </c>
      <c r="CI1049" s="81">
        <v>12</v>
      </c>
      <c r="CJ1049" s="81" t="s">
        <v>529</v>
      </c>
      <c r="CK1049" s="81" t="s">
        <v>1168</v>
      </c>
      <c r="CL1049" s="81">
        <v>1001</v>
      </c>
      <c r="CN1049" s="81" t="s">
        <v>2231</v>
      </c>
      <c r="CO1049" s="81" t="s">
        <v>2274</v>
      </c>
      <c r="CP1049" s="81">
        <v>2</v>
      </c>
      <c r="CQ1049" s="81" t="s">
        <v>436</v>
      </c>
      <c r="CR1049" s="81" t="s">
        <v>1764</v>
      </c>
      <c r="CS1049" s="81">
        <v>1435</v>
      </c>
      <c r="CU1049" s="136" t="s">
        <v>727</v>
      </c>
      <c r="CV1049" s="136" t="s">
        <v>728</v>
      </c>
      <c r="CW1049" s="137">
        <v>36</v>
      </c>
      <c r="CX1049" s="136" t="s">
        <v>529</v>
      </c>
      <c r="CY1049" s="136" t="s">
        <v>1100</v>
      </c>
      <c r="CZ1049" s="138">
        <v>1027</v>
      </c>
      <c r="DB1049" s="136" t="s">
        <v>2386</v>
      </c>
      <c r="DC1049" s="136" t="s">
        <v>817</v>
      </c>
      <c r="DD1049" s="137">
        <v>4</v>
      </c>
      <c r="DE1049" s="136" t="s">
        <v>529</v>
      </c>
      <c r="DF1049" s="136" t="s">
        <v>1681</v>
      </c>
      <c r="DG1049" s="144">
        <v>1327</v>
      </c>
      <c r="DI1049" s="136" t="s">
        <v>2460</v>
      </c>
      <c r="DJ1049" s="136" t="s">
        <v>2459</v>
      </c>
      <c r="DK1049" s="137">
        <v>600</v>
      </c>
      <c r="DL1049" s="136" t="s">
        <v>2152</v>
      </c>
      <c r="DM1049" s="136" t="s">
        <v>2428</v>
      </c>
      <c r="DN1049" s="144">
        <v>-1</v>
      </c>
    </row>
    <row r="1050" spans="1:118" x14ac:dyDescent="0.25">
      <c r="A1050" s="81" t="s">
        <v>946</v>
      </c>
      <c r="B1050" s="81" t="s">
        <v>947</v>
      </c>
      <c r="C1050" s="81">
        <v>12</v>
      </c>
      <c r="D1050" s="81" t="s">
        <v>436</v>
      </c>
      <c r="E1050" s="81" t="s">
        <v>1239</v>
      </c>
      <c r="F1050" s="81">
        <v>1070</v>
      </c>
      <c r="H1050" s="81" t="s">
        <v>1858</v>
      </c>
      <c r="I1050" s="81" t="s">
        <v>1005</v>
      </c>
      <c r="J1050" s="81">
        <v>1</v>
      </c>
      <c r="K1050" s="81" t="s">
        <v>437</v>
      </c>
      <c r="L1050" s="81" t="s">
        <v>1101</v>
      </c>
      <c r="M1050" s="81">
        <v>1003</v>
      </c>
      <c r="O1050" s="81" t="s">
        <v>816</v>
      </c>
      <c r="P1050" s="81" t="s">
        <v>817</v>
      </c>
      <c r="Q1050" s="81">
        <v>30</v>
      </c>
      <c r="R1050" s="81" t="s">
        <v>529</v>
      </c>
      <c r="S1050" s="81" t="s">
        <v>1175</v>
      </c>
      <c r="T1050" s="81">
        <v>1027</v>
      </c>
      <c r="V1050" s="81" t="s">
        <v>729</v>
      </c>
      <c r="W1050" s="81" t="s">
        <v>730</v>
      </c>
      <c r="X1050" s="81">
        <v>6</v>
      </c>
      <c r="Y1050" s="81" t="s">
        <v>436</v>
      </c>
      <c r="Z1050" s="81" t="s">
        <v>1164</v>
      </c>
      <c r="AA1050" s="81">
        <v>1121</v>
      </c>
      <c r="AC1050" s="81" t="s">
        <v>745</v>
      </c>
      <c r="AD1050" s="81" t="s">
        <v>746</v>
      </c>
      <c r="AE1050" s="81">
        <v>24</v>
      </c>
      <c r="AF1050" s="81" t="s">
        <v>436</v>
      </c>
      <c r="AG1050" s="81" t="s">
        <v>1147</v>
      </c>
      <c r="AH1050" s="81">
        <v>1446</v>
      </c>
      <c r="AJ1050" s="81" t="s">
        <v>891</v>
      </c>
      <c r="AK1050" s="81" t="s">
        <v>892</v>
      </c>
      <c r="AL1050" s="81">
        <v>12</v>
      </c>
      <c r="AM1050" s="81" t="s">
        <v>529</v>
      </c>
      <c r="AN1050" s="81" t="s">
        <v>1135</v>
      </c>
      <c r="AO1050" s="81">
        <v>1412</v>
      </c>
      <c r="AQ1050" s="81" t="s">
        <v>729</v>
      </c>
      <c r="AR1050" s="81" t="s">
        <v>730</v>
      </c>
      <c r="AS1050" s="81">
        <v>4</v>
      </c>
      <c r="AT1050" s="81" t="s">
        <v>529</v>
      </c>
      <c r="AU1050" s="81" t="s">
        <v>1168</v>
      </c>
      <c r="AV1050" s="81">
        <v>1001</v>
      </c>
      <c r="AX1050" s="81" t="s">
        <v>942</v>
      </c>
      <c r="AY1050" s="81" t="s">
        <v>943</v>
      </c>
      <c r="AZ1050" s="81">
        <v>12</v>
      </c>
      <c r="BA1050" s="81" t="s">
        <v>437</v>
      </c>
      <c r="BB1050" s="81" t="s">
        <v>2103</v>
      </c>
      <c r="BC1050" s="81">
        <v>1506</v>
      </c>
      <c r="BE1050" s="81" t="s">
        <v>1060</v>
      </c>
      <c r="BF1050" s="81" t="s">
        <v>787</v>
      </c>
      <c r="BG1050" s="81">
        <v>12</v>
      </c>
      <c r="BH1050" s="81" t="s">
        <v>529</v>
      </c>
      <c r="BI1050" s="81" t="s">
        <v>1167</v>
      </c>
      <c r="BJ1050" s="81">
        <v>1031</v>
      </c>
      <c r="BL1050" s="81" t="s">
        <v>2227</v>
      </c>
      <c r="BM1050" s="81" t="s">
        <v>882</v>
      </c>
      <c r="BN1050" s="81">
        <v>1</v>
      </c>
      <c r="BO1050" s="81" t="s">
        <v>529</v>
      </c>
      <c r="BP1050" s="81" t="s">
        <v>1185</v>
      </c>
      <c r="BQ1050" s="81">
        <v>1101</v>
      </c>
      <c r="BS1050" s="81" t="s">
        <v>818</v>
      </c>
      <c r="BT1050" s="81" t="s">
        <v>819</v>
      </c>
      <c r="BU1050" s="81">
        <v>4</v>
      </c>
      <c r="BV1050" s="81" t="s">
        <v>529</v>
      </c>
      <c r="BW1050" s="81" t="s">
        <v>1112</v>
      </c>
      <c r="BX1050" s="81">
        <v>1039</v>
      </c>
      <c r="BZ1050" s="81" t="s">
        <v>856</v>
      </c>
      <c r="CA1050" s="81" t="s">
        <v>857</v>
      </c>
      <c r="CB1050" s="81">
        <v>2</v>
      </c>
      <c r="CC1050" s="81" t="s">
        <v>529</v>
      </c>
      <c r="CD1050" s="81" t="s">
        <v>2185</v>
      </c>
      <c r="CE1050" s="81">
        <v>1585</v>
      </c>
      <c r="CG1050" s="81" t="s">
        <v>755</v>
      </c>
      <c r="CH1050" s="81" t="s">
        <v>756</v>
      </c>
      <c r="CI1050" s="81">
        <v>24</v>
      </c>
      <c r="CJ1050" s="81" t="s">
        <v>529</v>
      </c>
      <c r="CK1050" s="81" t="s">
        <v>1168</v>
      </c>
      <c r="CL1050" s="81">
        <v>1001</v>
      </c>
      <c r="CN1050" s="81" t="s">
        <v>856</v>
      </c>
      <c r="CO1050" s="81" t="s">
        <v>857</v>
      </c>
      <c r="CP1050" s="81">
        <v>1</v>
      </c>
      <c r="CQ1050" s="81" t="s">
        <v>436</v>
      </c>
      <c r="CR1050" s="81" t="s">
        <v>1143</v>
      </c>
      <c r="CS1050" s="81">
        <v>1223</v>
      </c>
      <c r="CU1050" s="136" t="s">
        <v>727</v>
      </c>
      <c r="CV1050" s="136" t="s">
        <v>728</v>
      </c>
      <c r="CW1050" s="137">
        <v>36</v>
      </c>
      <c r="CX1050" s="136" t="s">
        <v>529</v>
      </c>
      <c r="CY1050" s="136" t="s">
        <v>1139</v>
      </c>
      <c r="CZ1050" s="138">
        <v>1027</v>
      </c>
      <c r="DB1050" s="136" t="s">
        <v>2386</v>
      </c>
      <c r="DC1050" s="136" t="s">
        <v>817</v>
      </c>
      <c r="DD1050" s="137">
        <v>4</v>
      </c>
      <c r="DE1050" s="136" t="s">
        <v>529</v>
      </c>
      <c r="DF1050" s="136" t="s">
        <v>2309</v>
      </c>
      <c r="DG1050" s="144">
        <v>1001</v>
      </c>
      <c r="DI1050" s="136" t="s">
        <v>808</v>
      </c>
      <c r="DJ1050" s="136" t="s">
        <v>809</v>
      </c>
      <c r="DK1050" s="137">
        <v>6</v>
      </c>
      <c r="DL1050" s="136" t="s">
        <v>436</v>
      </c>
      <c r="DM1050" s="136" t="s">
        <v>1096</v>
      </c>
      <c r="DN1050" s="144">
        <v>1253</v>
      </c>
    </row>
    <row r="1051" spans="1:118" x14ac:dyDescent="0.25">
      <c r="A1051" s="81" t="s">
        <v>924</v>
      </c>
      <c r="B1051" s="81" t="s">
        <v>925</v>
      </c>
      <c r="C1051" s="81">
        <v>12</v>
      </c>
      <c r="D1051" s="81" t="s">
        <v>436</v>
      </c>
      <c r="E1051" s="81" t="s">
        <v>1239</v>
      </c>
      <c r="F1051" s="81">
        <v>1070</v>
      </c>
      <c r="H1051" s="81" t="s">
        <v>1043</v>
      </c>
      <c r="I1051" s="81" t="s">
        <v>1044</v>
      </c>
      <c r="J1051" s="81">
        <v>12</v>
      </c>
      <c r="K1051" s="81" t="s">
        <v>437</v>
      </c>
      <c r="L1051" s="81" t="s">
        <v>1101</v>
      </c>
      <c r="M1051" s="81">
        <v>1003</v>
      </c>
      <c r="O1051" s="81" t="s">
        <v>733</v>
      </c>
      <c r="P1051" s="81" t="s">
        <v>734</v>
      </c>
      <c r="Q1051" s="81">
        <v>20</v>
      </c>
      <c r="R1051" s="81" t="s">
        <v>529</v>
      </c>
      <c r="S1051" s="81" t="s">
        <v>1175</v>
      </c>
      <c r="T1051" s="81">
        <v>1027</v>
      </c>
      <c r="V1051" s="81" t="s">
        <v>761</v>
      </c>
      <c r="W1051" s="81" t="s">
        <v>762</v>
      </c>
      <c r="X1051" s="81">
        <v>1</v>
      </c>
      <c r="Y1051" s="81" t="s">
        <v>529</v>
      </c>
      <c r="Z1051" s="81" t="s">
        <v>1127</v>
      </c>
      <c r="AA1051" s="81">
        <v>1123</v>
      </c>
      <c r="AC1051" s="81" t="s">
        <v>745</v>
      </c>
      <c r="AD1051" s="81" t="s">
        <v>746</v>
      </c>
      <c r="AE1051" s="81">
        <v>24</v>
      </c>
      <c r="AF1051" s="81" t="s">
        <v>529</v>
      </c>
      <c r="AG1051" s="81" t="s">
        <v>1766</v>
      </c>
      <c r="AH1051" s="81">
        <v>1002</v>
      </c>
      <c r="AJ1051" s="81" t="s">
        <v>745</v>
      </c>
      <c r="AK1051" s="81" t="s">
        <v>746</v>
      </c>
      <c r="AL1051" s="81">
        <v>12</v>
      </c>
      <c r="AM1051" s="81" t="s">
        <v>529</v>
      </c>
      <c r="AN1051" s="81" t="s">
        <v>1135</v>
      </c>
      <c r="AO1051" s="81">
        <v>1412</v>
      </c>
      <c r="AQ1051" s="81" t="s">
        <v>891</v>
      </c>
      <c r="AR1051" s="81" t="s">
        <v>892</v>
      </c>
      <c r="AS1051" s="81">
        <v>24</v>
      </c>
      <c r="AT1051" s="81" t="s">
        <v>529</v>
      </c>
      <c r="AU1051" s="81" t="s">
        <v>1168</v>
      </c>
      <c r="AV1051" s="81">
        <v>1001</v>
      </c>
      <c r="AX1051" s="81" t="s">
        <v>942</v>
      </c>
      <c r="AY1051" s="81" t="s">
        <v>943</v>
      </c>
      <c r="AZ1051" s="81">
        <v>24</v>
      </c>
      <c r="BA1051" s="81" t="s">
        <v>437</v>
      </c>
      <c r="BB1051" s="81" t="s">
        <v>2104</v>
      </c>
      <c r="BC1051" s="81">
        <v>1247</v>
      </c>
      <c r="BE1051" s="81" t="s">
        <v>741</v>
      </c>
      <c r="BF1051" s="81" t="s">
        <v>742</v>
      </c>
      <c r="BG1051" s="81">
        <v>6</v>
      </c>
      <c r="BH1051" s="81" t="s">
        <v>437</v>
      </c>
      <c r="BI1051" s="81" t="s">
        <v>1181</v>
      </c>
      <c r="BJ1051" s="81">
        <v>1044</v>
      </c>
      <c r="BL1051" s="81" t="s">
        <v>2230</v>
      </c>
      <c r="BM1051" s="81" t="s">
        <v>866</v>
      </c>
      <c r="BN1051" s="81">
        <v>24</v>
      </c>
      <c r="BO1051" s="81" t="s">
        <v>529</v>
      </c>
      <c r="BP1051" s="81" t="s">
        <v>1185</v>
      </c>
      <c r="BQ1051" s="81">
        <v>1101</v>
      </c>
      <c r="BS1051" s="81" t="s">
        <v>792</v>
      </c>
      <c r="BT1051" s="81" t="s">
        <v>793</v>
      </c>
      <c r="BU1051" s="81">
        <v>2</v>
      </c>
      <c r="BV1051" s="81" t="s">
        <v>436</v>
      </c>
      <c r="BW1051" s="81" t="s">
        <v>1696</v>
      </c>
      <c r="BX1051" s="81">
        <v>1390</v>
      </c>
      <c r="BZ1051" s="81" t="s">
        <v>836</v>
      </c>
      <c r="CA1051" s="81" t="s">
        <v>837</v>
      </c>
      <c r="CB1051" s="81">
        <v>2</v>
      </c>
      <c r="CC1051" s="81" t="s">
        <v>529</v>
      </c>
      <c r="CD1051" s="81" t="s">
        <v>2185</v>
      </c>
      <c r="CE1051" s="81">
        <v>1585</v>
      </c>
      <c r="CG1051" s="81" t="s">
        <v>757</v>
      </c>
      <c r="CH1051" s="81" t="s">
        <v>758</v>
      </c>
      <c r="CI1051" s="81">
        <v>12</v>
      </c>
      <c r="CJ1051" s="81" t="s">
        <v>529</v>
      </c>
      <c r="CK1051" s="81" t="s">
        <v>1168</v>
      </c>
      <c r="CL1051" s="81">
        <v>1001</v>
      </c>
      <c r="CN1051" s="81" t="s">
        <v>836</v>
      </c>
      <c r="CO1051" s="81" t="s">
        <v>837</v>
      </c>
      <c r="CP1051" s="81">
        <v>1</v>
      </c>
      <c r="CQ1051" s="81" t="s">
        <v>436</v>
      </c>
      <c r="CR1051" s="81" t="s">
        <v>1143</v>
      </c>
      <c r="CS1051" s="81">
        <v>1223</v>
      </c>
      <c r="CU1051" s="136" t="s">
        <v>729</v>
      </c>
      <c r="CV1051" s="136" t="s">
        <v>730</v>
      </c>
      <c r="CW1051" s="137">
        <v>60</v>
      </c>
      <c r="CX1051" s="136" t="s">
        <v>529</v>
      </c>
      <c r="CY1051" s="136" t="s">
        <v>1100</v>
      </c>
      <c r="CZ1051" s="138">
        <v>1027</v>
      </c>
      <c r="DB1051" s="136" t="s">
        <v>2386</v>
      </c>
      <c r="DC1051" s="136" t="s">
        <v>817</v>
      </c>
      <c r="DD1051" s="137">
        <v>6</v>
      </c>
      <c r="DE1051" s="136" t="s">
        <v>529</v>
      </c>
      <c r="DF1051" s="136" t="s">
        <v>1150</v>
      </c>
      <c r="DG1051" s="144">
        <v>1185</v>
      </c>
      <c r="DI1051" s="136" t="s">
        <v>808</v>
      </c>
      <c r="DJ1051" s="136" t="s">
        <v>809</v>
      </c>
      <c r="DK1051" s="137">
        <v>6</v>
      </c>
      <c r="DL1051" s="136" t="s">
        <v>529</v>
      </c>
      <c r="DM1051" s="136" t="s">
        <v>1100</v>
      </c>
      <c r="DN1051" s="144">
        <v>1027</v>
      </c>
    </row>
    <row r="1052" spans="1:118" x14ac:dyDescent="0.25">
      <c r="A1052" s="81" t="s">
        <v>895</v>
      </c>
      <c r="B1052" s="81" t="s">
        <v>896</v>
      </c>
      <c r="C1052" s="81">
        <v>12</v>
      </c>
      <c r="D1052" s="81" t="s">
        <v>436</v>
      </c>
      <c r="E1052" s="81" t="s">
        <v>1239</v>
      </c>
      <c r="F1052" s="81">
        <v>1070</v>
      </c>
      <c r="H1052" s="81" t="s">
        <v>804</v>
      </c>
      <c r="I1052" s="81" t="s">
        <v>805</v>
      </c>
      <c r="J1052" s="81">
        <v>12</v>
      </c>
      <c r="K1052" s="81" t="s">
        <v>437</v>
      </c>
      <c r="L1052" s="81" t="s">
        <v>1101</v>
      </c>
      <c r="M1052" s="81">
        <v>1003</v>
      </c>
      <c r="O1052" s="81" t="s">
        <v>772</v>
      </c>
      <c r="P1052" s="81" t="s">
        <v>773</v>
      </c>
      <c r="Q1052" s="81">
        <v>20</v>
      </c>
      <c r="R1052" s="81" t="s">
        <v>529</v>
      </c>
      <c r="S1052" s="81" t="s">
        <v>1175</v>
      </c>
      <c r="T1052" s="81">
        <v>1027</v>
      </c>
      <c r="V1052" s="81" t="s">
        <v>743</v>
      </c>
      <c r="W1052" s="81" t="s">
        <v>744</v>
      </c>
      <c r="X1052" s="81">
        <v>12</v>
      </c>
      <c r="Y1052" s="81" t="s">
        <v>529</v>
      </c>
      <c r="Z1052" s="81" t="s">
        <v>1127</v>
      </c>
      <c r="AA1052" s="81">
        <v>1123</v>
      </c>
      <c r="AC1052" s="81" t="s">
        <v>765</v>
      </c>
      <c r="AD1052" s="81" t="s">
        <v>766</v>
      </c>
      <c r="AE1052" s="81">
        <v>6</v>
      </c>
      <c r="AF1052" s="81" t="s">
        <v>436</v>
      </c>
      <c r="AG1052" s="81" t="s">
        <v>1145</v>
      </c>
      <c r="AH1052" s="81">
        <v>1274</v>
      </c>
      <c r="AJ1052" s="81" t="s">
        <v>2319</v>
      </c>
      <c r="AK1052" s="81" t="s">
        <v>844</v>
      </c>
      <c r="AL1052" s="81">
        <v>2</v>
      </c>
      <c r="AM1052" s="81" t="s">
        <v>529</v>
      </c>
      <c r="AN1052" s="81" t="s">
        <v>1135</v>
      </c>
      <c r="AO1052" s="81">
        <v>1412</v>
      </c>
      <c r="AQ1052" s="81" t="s">
        <v>1034</v>
      </c>
      <c r="AR1052" s="81" t="s">
        <v>987</v>
      </c>
      <c r="AS1052" s="81">
        <v>12</v>
      </c>
      <c r="AT1052" s="81" t="s">
        <v>529</v>
      </c>
      <c r="AU1052" s="81" t="s">
        <v>1168</v>
      </c>
      <c r="AV1052" s="81">
        <v>1001</v>
      </c>
      <c r="AX1052" s="81" t="s">
        <v>942</v>
      </c>
      <c r="AY1052" s="81" t="s">
        <v>943</v>
      </c>
      <c r="AZ1052" s="81">
        <v>84</v>
      </c>
      <c r="BA1052" s="81" t="s">
        <v>1768</v>
      </c>
      <c r="BB1052" s="81" t="s">
        <v>1769</v>
      </c>
      <c r="BC1052" s="81">
        <v>1416</v>
      </c>
      <c r="BE1052" s="81" t="s">
        <v>979</v>
      </c>
      <c r="BF1052" s="81" t="s">
        <v>980</v>
      </c>
      <c r="BG1052" s="81">
        <v>12</v>
      </c>
      <c r="BH1052" s="81" t="s">
        <v>437</v>
      </c>
      <c r="BI1052" s="81" t="s">
        <v>1181</v>
      </c>
      <c r="BJ1052" s="81">
        <v>1044</v>
      </c>
      <c r="BL1052" s="81" t="s">
        <v>847</v>
      </c>
      <c r="BM1052" s="81" t="s">
        <v>848</v>
      </c>
      <c r="BN1052" s="81">
        <v>24</v>
      </c>
      <c r="BO1052" s="81" t="s">
        <v>529</v>
      </c>
      <c r="BP1052" s="81" t="s">
        <v>1185</v>
      </c>
      <c r="BQ1052" s="81">
        <v>1101</v>
      </c>
      <c r="BS1052" s="81" t="s">
        <v>792</v>
      </c>
      <c r="BT1052" s="81" t="s">
        <v>793</v>
      </c>
      <c r="BU1052" s="81">
        <v>2</v>
      </c>
      <c r="BV1052" s="81" t="s">
        <v>436</v>
      </c>
      <c r="BW1052" s="81" t="s">
        <v>2184</v>
      </c>
      <c r="BX1052" s="81">
        <v>1584</v>
      </c>
      <c r="BZ1052" s="81" t="s">
        <v>755</v>
      </c>
      <c r="CA1052" s="81" t="s">
        <v>756</v>
      </c>
      <c r="CB1052" s="81">
        <v>12</v>
      </c>
      <c r="CC1052" s="81" t="s">
        <v>437</v>
      </c>
      <c r="CD1052" s="81" t="s">
        <v>1729</v>
      </c>
      <c r="CE1052" s="81">
        <v>1191</v>
      </c>
      <c r="CG1052" s="81" t="s">
        <v>864</v>
      </c>
      <c r="CH1052" s="81" t="s">
        <v>865</v>
      </c>
      <c r="CI1052" s="81">
        <v>4</v>
      </c>
      <c r="CJ1052" s="81" t="s">
        <v>529</v>
      </c>
      <c r="CK1052" s="81" t="s">
        <v>1168</v>
      </c>
      <c r="CL1052" s="81">
        <v>1001</v>
      </c>
      <c r="CN1052" s="81" t="s">
        <v>2261</v>
      </c>
      <c r="CO1052" s="81" t="s">
        <v>744</v>
      </c>
      <c r="CP1052" s="81">
        <v>12</v>
      </c>
      <c r="CQ1052" s="81" t="s">
        <v>529</v>
      </c>
      <c r="CR1052" s="81" t="s">
        <v>1694</v>
      </c>
      <c r="CS1052" s="81">
        <v>1504</v>
      </c>
      <c r="CU1052" s="136" t="s">
        <v>2054</v>
      </c>
      <c r="CV1052" s="136" t="s">
        <v>892</v>
      </c>
      <c r="CW1052" s="137">
        <v>12</v>
      </c>
      <c r="CX1052" s="136" t="s">
        <v>436</v>
      </c>
      <c r="CY1052" s="136" t="s">
        <v>1146</v>
      </c>
      <c r="CZ1052" s="138">
        <v>1052</v>
      </c>
      <c r="DB1052" s="136" t="s">
        <v>2386</v>
      </c>
      <c r="DC1052" s="136" t="s">
        <v>817</v>
      </c>
      <c r="DD1052" s="137">
        <v>6</v>
      </c>
      <c r="DE1052" s="136" t="s">
        <v>436</v>
      </c>
      <c r="DF1052" s="136" t="s">
        <v>1134</v>
      </c>
      <c r="DG1052" s="144">
        <v>1102</v>
      </c>
      <c r="DI1052" s="136" t="s">
        <v>808</v>
      </c>
      <c r="DJ1052" s="136" t="s">
        <v>809</v>
      </c>
      <c r="DK1052" s="137">
        <v>6</v>
      </c>
      <c r="DL1052" s="136" t="s">
        <v>529</v>
      </c>
      <c r="DM1052" s="136" t="s">
        <v>1100</v>
      </c>
      <c r="DN1052" s="144">
        <v>1027</v>
      </c>
    </row>
    <row r="1053" spans="1:118" x14ac:dyDescent="0.25">
      <c r="A1053" s="81" t="s">
        <v>999</v>
      </c>
      <c r="B1053" s="81" t="s">
        <v>1000</v>
      </c>
      <c r="C1053" s="81">
        <v>12</v>
      </c>
      <c r="D1053" s="81" t="s">
        <v>436</v>
      </c>
      <c r="E1053" s="81" t="s">
        <v>1239</v>
      </c>
      <c r="F1053" s="81">
        <v>1070</v>
      </c>
      <c r="H1053" s="81" t="s">
        <v>806</v>
      </c>
      <c r="I1053" s="81" t="s">
        <v>807</v>
      </c>
      <c r="J1053" s="81">
        <v>12</v>
      </c>
      <c r="K1053" s="81" t="s">
        <v>437</v>
      </c>
      <c r="L1053" s="81" t="s">
        <v>1101</v>
      </c>
      <c r="M1053" s="81">
        <v>1003</v>
      </c>
      <c r="O1053" s="81" t="s">
        <v>727</v>
      </c>
      <c r="P1053" s="81" t="s">
        <v>728</v>
      </c>
      <c r="Q1053" s="81">
        <v>30</v>
      </c>
      <c r="R1053" s="81" t="s">
        <v>529</v>
      </c>
      <c r="S1053" s="81" t="s">
        <v>1175</v>
      </c>
      <c r="T1053" s="81">
        <v>1027</v>
      </c>
      <c r="V1053" s="81" t="s">
        <v>2323</v>
      </c>
      <c r="W1053" s="81" t="s">
        <v>851</v>
      </c>
      <c r="X1053" s="81">
        <v>1</v>
      </c>
      <c r="Y1053" s="81" t="s">
        <v>529</v>
      </c>
      <c r="Z1053" s="81" t="s">
        <v>1127</v>
      </c>
      <c r="AA1053" s="81">
        <v>1123</v>
      </c>
      <c r="AC1053" s="81" t="s">
        <v>924</v>
      </c>
      <c r="AD1053" s="81" t="s">
        <v>925</v>
      </c>
      <c r="AE1053" s="81">
        <v>12</v>
      </c>
      <c r="AF1053" s="81" t="s">
        <v>529</v>
      </c>
      <c r="AG1053" s="81" t="s">
        <v>1128</v>
      </c>
      <c r="AH1053" s="81">
        <v>1031</v>
      </c>
      <c r="AJ1053" s="81" t="s">
        <v>757</v>
      </c>
      <c r="AK1053" s="81" t="s">
        <v>758</v>
      </c>
      <c r="AL1053" s="81">
        <v>12</v>
      </c>
      <c r="AM1053" s="81" t="s">
        <v>529</v>
      </c>
      <c r="AN1053" s="81" t="s">
        <v>1169</v>
      </c>
      <c r="AO1053" s="81">
        <v>1440</v>
      </c>
      <c r="AQ1053" s="81" t="s">
        <v>745</v>
      </c>
      <c r="AR1053" s="81" t="s">
        <v>746</v>
      </c>
      <c r="AS1053" s="81">
        <v>12</v>
      </c>
      <c r="AT1053" s="81" t="s">
        <v>529</v>
      </c>
      <c r="AU1053" s="81" t="s">
        <v>1168</v>
      </c>
      <c r="AV1053" s="81">
        <v>1001</v>
      </c>
      <c r="AX1053" s="81" t="s">
        <v>942</v>
      </c>
      <c r="AY1053" s="81" t="s">
        <v>943</v>
      </c>
      <c r="AZ1053" s="81">
        <v>12</v>
      </c>
      <c r="BA1053" s="81" t="s">
        <v>436</v>
      </c>
      <c r="BB1053" s="81" t="s">
        <v>2106</v>
      </c>
      <c r="BC1053" s="81">
        <v>1391</v>
      </c>
      <c r="BE1053" s="81" t="s">
        <v>895</v>
      </c>
      <c r="BF1053" s="81" t="s">
        <v>896</v>
      </c>
      <c r="BG1053" s="81">
        <v>12</v>
      </c>
      <c r="BH1053" s="81" t="s">
        <v>437</v>
      </c>
      <c r="BI1053" s="81" t="s">
        <v>1181</v>
      </c>
      <c r="BJ1053" s="81">
        <v>1044</v>
      </c>
      <c r="BL1053" s="81" t="s">
        <v>852</v>
      </c>
      <c r="BM1053" s="81" t="s">
        <v>853</v>
      </c>
      <c r="BN1053" s="81">
        <v>36</v>
      </c>
      <c r="BO1053" s="81" t="s">
        <v>529</v>
      </c>
      <c r="BP1053" s="81" t="s">
        <v>1185</v>
      </c>
      <c r="BQ1053" s="81">
        <v>1101</v>
      </c>
      <c r="BS1053" s="81" t="s">
        <v>932</v>
      </c>
      <c r="BT1053" s="81" t="s">
        <v>933</v>
      </c>
      <c r="BU1053" s="81">
        <v>2</v>
      </c>
      <c r="BV1053" s="81" t="s">
        <v>436</v>
      </c>
      <c r="BW1053" s="81" t="s">
        <v>2173</v>
      </c>
      <c r="BX1053" s="81">
        <v>1240</v>
      </c>
      <c r="BZ1053" s="81" t="s">
        <v>869</v>
      </c>
      <c r="CA1053" s="81" t="s">
        <v>870</v>
      </c>
      <c r="CB1053" s="81">
        <v>12</v>
      </c>
      <c r="CC1053" s="81" t="s">
        <v>437</v>
      </c>
      <c r="CD1053" s="81" t="s">
        <v>1729</v>
      </c>
      <c r="CE1053" s="81">
        <v>1191</v>
      </c>
      <c r="CG1053" s="81" t="s">
        <v>729</v>
      </c>
      <c r="CH1053" s="81" t="s">
        <v>730</v>
      </c>
      <c r="CI1053" s="81">
        <v>4</v>
      </c>
      <c r="CJ1053" s="81" t="s">
        <v>529</v>
      </c>
      <c r="CK1053" s="81" t="s">
        <v>1168</v>
      </c>
      <c r="CL1053" s="81">
        <v>1001</v>
      </c>
      <c r="CN1053" s="81" t="s">
        <v>854</v>
      </c>
      <c r="CO1053" s="81" t="s">
        <v>855</v>
      </c>
      <c r="CP1053" s="81">
        <v>1</v>
      </c>
      <c r="CQ1053" s="81" t="s">
        <v>436</v>
      </c>
      <c r="CR1053" s="81" t="s">
        <v>1143</v>
      </c>
      <c r="CS1053" s="81">
        <v>1223</v>
      </c>
      <c r="CU1053" s="136" t="s">
        <v>745</v>
      </c>
      <c r="CV1053" s="136" t="s">
        <v>746</v>
      </c>
      <c r="CW1053" s="137">
        <v>12</v>
      </c>
      <c r="CX1053" s="136" t="s">
        <v>436</v>
      </c>
      <c r="CY1053" s="136" t="s">
        <v>1146</v>
      </c>
      <c r="CZ1053" s="138">
        <v>1052</v>
      </c>
      <c r="DB1053" s="136" t="s">
        <v>2386</v>
      </c>
      <c r="DC1053" s="136" t="s">
        <v>817</v>
      </c>
      <c r="DD1053" s="137">
        <v>12</v>
      </c>
      <c r="DE1053" s="136" t="s">
        <v>529</v>
      </c>
      <c r="DF1053" s="136" t="s">
        <v>2314</v>
      </c>
      <c r="DG1053" s="144">
        <v>1031</v>
      </c>
      <c r="DI1053" s="136" t="s">
        <v>942</v>
      </c>
      <c r="DJ1053" s="136" t="s">
        <v>943</v>
      </c>
      <c r="DK1053" s="137">
        <v>12</v>
      </c>
      <c r="DL1053" s="136" t="s">
        <v>436</v>
      </c>
      <c r="DM1053" s="136" t="s">
        <v>1110</v>
      </c>
      <c r="DN1053" s="144">
        <v>1253</v>
      </c>
    </row>
    <row r="1054" spans="1:118" x14ac:dyDescent="0.25">
      <c r="A1054" s="81" t="s">
        <v>836</v>
      </c>
      <c r="B1054" s="81" t="s">
        <v>837</v>
      </c>
      <c r="C1054" s="81">
        <v>2</v>
      </c>
      <c r="D1054" s="81" t="s">
        <v>436</v>
      </c>
      <c r="E1054" s="81" t="s">
        <v>1239</v>
      </c>
      <c r="F1054" s="81">
        <v>1070</v>
      </c>
      <c r="H1054" s="81" t="s">
        <v>747</v>
      </c>
      <c r="I1054" s="81" t="s">
        <v>748</v>
      </c>
      <c r="J1054" s="81">
        <v>12</v>
      </c>
      <c r="K1054" s="81" t="s">
        <v>437</v>
      </c>
      <c r="L1054" s="81" t="s">
        <v>1101</v>
      </c>
      <c r="M1054" s="81">
        <v>1003</v>
      </c>
      <c r="O1054" s="81" t="s">
        <v>729</v>
      </c>
      <c r="P1054" s="81" t="s">
        <v>730</v>
      </c>
      <c r="Q1054" s="81">
        <v>40</v>
      </c>
      <c r="R1054" s="81" t="s">
        <v>529</v>
      </c>
      <c r="S1054" s="81" t="s">
        <v>1175</v>
      </c>
      <c r="T1054" s="81">
        <v>1027</v>
      </c>
      <c r="V1054" s="81" t="s">
        <v>836</v>
      </c>
      <c r="W1054" s="81" t="s">
        <v>837</v>
      </c>
      <c r="X1054" s="81">
        <v>1</v>
      </c>
      <c r="Y1054" s="81" t="s">
        <v>529</v>
      </c>
      <c r="Z1054" s="81" t="s">
        <v>1127</v>
      </c>
      <c r="AA1054" s="81">
        <v>1123</v>
      </c>
      <c r="AC1054" s="81" t="s">
        <v>924</v>
      </c>
      <c r="AD1054" s="81" t="s">
        <v>925</v>
      </c>
      <c r="AE1054" s="81">
        <v>36</v>
      </c>
      <c r="AF1054" s="81" t="s">
        <v>436</v>
      </c>
      <c r="AG1054" s="81" t="s">
        <v>1177</v>
      </c>
      <c r="AH1054" s="81">
        <v>1045</v>
      </c>
      <c r="AJ1054" s="81" t="s">
        <v>878</v>
      </c>
      <c r="AK1054" s="81" t="s">
        <v>879</v>
      </c>
      <c r="AL1054" s="81">
        <v>12</v>
      </c>
      <c r="AM1054" s="81" t="s">
        <v>529</v>
      </c>
      <c r="AN1054" s="81" t="s">
        <v>1169</v>
      </c>
      <c r="AO1054" s="81">
        <v>1440</v>
      </c>
      <c r="AQ1054" s="81" t="s">
        <v>729</v>
      </c>
      <c r="AR1054" s="81" t="s">
        <v>730</v>
      </c>
      <c r="AS1054" s="81">
        <v>6</v>
      </c>
      <c r="AT1054" s="81" t="s">
        <v>437</v>
      </c>
      <c r="AU1054" s="81" t="s">
        <v>1841</v>
      </c>
      <c r="AV1054" s="81">
        <v>1247</v>
      </c>
      <c r="AX1054" s="81" t="s">
        <v>942</v>
      </c>
      <c r="AY1054" s="81" t="s">
        <v>943</v>
      </c>
      <c r="AZ1054" s="81">
        <v>12</v>
      </c>
      <c r="BA1054" s="81" t="s">
        <v>436</v>
      </c>
      <c r="BB1054" s="81" t="s">
        <v>2072</v>
      </c>
      <c r="BC1054" s="81">
        <v>1562</v>
      </c>
      <c r="BE1054" s="81" t="s">
        <v>804</v>
      </c>
      <c r="BF1054" s="81" t="s">
        <v>805</v>
      </c>
      <c r="BG1054" s="81">
        <v>12</v>
      </c>
      <c r="BH1054" s="81" t="s">
        <v>437</v>
      </c>
      <c r="BI1054" s="81" t="s">
        <v>1181</v>
      </c>
      <c r="BJ1054" s="81">
        <v>1044</v>
      </c>
      <c r="BL1054" s="81" t="s">
        <v>946</v>
      </c>
      <c r="BM1054" s="81" t="s">
        <v>947</v>
      </c>
      <c r="BN1054" s="81">
        <v>12</v>
      </c>
      <c r="BO1054" s="81" t="s">
        <v>529</v>
      </c>
      <c r="BP1054" s="81" t="s">
        <v>1185</v>
      </c>
      <c r="BQ1054" s="81">
        <v>1101</v>
      </c>
      <c r="BS1054" s="81" t="s">
        <v>830</v>
      </c>
      <c r="BT1054" s="81" t="s">
        <v>831</v>
      </c>
      <c r="BU1054" s="81">
        <v>2</v>
      </c>
      <c r="BV1054" s="81" t="s">
        <v>436</v>
      </c>
      <c r="BW1054" s="81" t="s">
        <v>2173</v>
      </c>
      <c r="BX1054" s="81">
        <v>1240</v>
      </c>
      <c r="BZ1054" s="81" t="s">
        <v>847</v>
      </c>
      <c r="CA1054" s="81" t="s">
        <v>848</v>
      </c>
      <c r="CB1054" s="81">
        <v>6</v>
      </c>
      <c r="CC1054" s="81" t="s">
        <v>437</v>
      </c>
      <c r="CD1054" s="81" t="s">
        <v>1729</v>
      </c>
      <c r="CE1054" s="81">
        <v>1191</v>
      </c>
      <c r="CG1054" s="81" t="s">
        <v>1034</v>
      </c>
      <c r="CH1054" s="81" t="s">
        <v>987</v>
      </c>
      <c r="CI1054" s="81">
        <v>48</v>
      </c>
      <c r="CJ1054" s="81" t="s">
        <v>529</v>
      </c>
      <c r="CK1054" s="81" t="s">
        <v>1168</v>
      </c>
      <c r="CL1054" s="81">
        <v>1001</v>
      </c>
      <c r="CN1054" s="81" t="s">
        <v>2268</v>
      </c>
      <c r="CO1054" s="81" t="s">
        <v>1663</v>
      </c>
      <c r="CP1054" s="81">
        <v>6</v>
      </c>
      <c r="CQ1054" s="81" t="s">
        <v>529</v>
      </c>
      <c r="CR1054" s="81" t="s">
        <v>1141</v>
      </c>
      <c r="CS1054" s="81">
        <v>1212</v>
      </c>
      <c r="CU1054" s="136" t="s">
        <v>745</v>
      </c>
      <c r="CV1054" s="136" t="s">
        <v>746</v>
      </c>
      <c r="CW1054" s="137">
        <v>12</v>
      </c>
      <c r="CX1054" s="136" t="s">
        <v>529</v>
      </c>
      <c r="CY1054" s="136" t="s">
        <v>2190</v>
      </c>
      <c r="CZ1054" s="138">
        <v>1021</v>
      </c>
      <c r="DB1054" s="136" t="s">
        <v>2386</v>
      </c>
      <c r="DC1054" s="136" t="s">
        <v>817</v>
      </c>
      <c r="DD1054" s="137">
        <v>4</v>
      </c>
      <c r="DE1054" s="136" t="s">
        <v>436</v>
      </c>
      <c r="DF1054" s="136" t="s">
        <v>1863</v>
      </c>
      <c r="DG1054" s="144">
        <v>1273</v>
      </c>
      <c r="DI1054" s="136" t="s">
        <v>942</v>
      </c>
      <c r="DJ1054" s="136" t="s">
        <v>943</v>
      </c>
      <c r="DK1054" s="137">
        <v>12</v>
      </c>
      <c r="DL1054" s="136" t="s">
        <v>436</v>
      </c>
      <c r="DM1054" s="136" t="s">
        <v>1164</v>
      </c>
      <c r="DN1054" s="144">
        <v>1121</v>
      </c>
    </row>
    <row r="1055" spans="1:118" x14ac:dyDescent="0.25">
      <c r="A1055" s="81" t="s">
        <v>832</v>
      </c>
      <c r="B1055" s="81" t="s">
        <v>833</v>
      </c>
      <c r="C1055" s="81">
        <v>4</v>
      </c>
      <c r="D1055" s="81" t="s">
        <v>436</v>
      </c>
      <c r="E1055" s="81" t="s">
        <v>1239</v>
      </c>
      <c r="F1055" s="81">
        <v>1070</v>
      </c>
      <c r="H1055" s="81" t="s">
        <v>940</v>
      </c>
      <c r="I1055" s="81" t="s">
        <v>941</v>
      </c>
      <c r="J1055" s="81">
        <v>12</v>
      </c>
      <c r="K1055" s="81" t="s">
        <v>437</v>
      </c>
      <c r="L1055" s="81" t="s">
        <v>1101</v>
      </c>
      <c r="M1055" s="81">
        <v>1003</v>
      </c>
      <c r="O1055" s="81" t="s">
        <v>830</v>
      </c>
      <c r="P1055" s="81" t="s">
        <v>831</v>
      </c>
      <c r="Q1055" s="81">
        <v>6</v>
      </c>
      <c r="R1055" s="81" t="s">
        <v>436</v>
      </c>
      <c r="S1055" s="81" t="s">
        <v>1866</v>
      </c>
      <c r="T1055" s="81">
        <v>1508</v>
      </c>
      <c r="V1055" s="81" t="s">
        <v>856</v>
      </c>
      <c r="W1055" s="81" t="s">
        <v>857</v>
      </c>
      <c r="X1055" s="81">
        <v>1</v>
      </c>
      <c r="Y1055" s="81" t="s">
        <v>529</v>
      </c>
      <c r="Z1055" s="81" t="s">
        <v>1127</v>
      </c>
      <c r="AA1055" s="81">
        <v>1123</v>
      </c>
      <c r="AC1055" s="81" t="s">
        <v>765</v>
      </c>
      <c r="AD1055" s="81" t="s">
        <v>766</v>
      </c>
      <c r="AE1055" s="81">
        <v>6</v>
      </c>
      <c r="AF1055" s="81" t="s">
        <v>436</v>
      </c>
      <c r="AG1055" s="81" t="s">
        <v>1741</v>
      </c>
      <c r="AH1055" s="81">
        <v>1118</v>
      </c>
      <c r="AJ1055" s="81" t="s">
        <v>932</v>
      </c>
      <c r="AK1055" s="81" t="s">
        <v>933</v>
      </c>
      <c r="AL1055" s="81">
        <v>6</v>
      </c>
      <c r="AM1055" s="81" t="s">
        <v>529</v>
      </c>
      <c r="AN1055" s="81" t="s">
        <v>1170</v>
      </c>
      <c r="AO1055" s="81">
        <v>1069</v>
      </c>
      <c r="AQ1055" s="81" t="s">
        <v>867</v>
      </c>
      <c r="AR1055" s="81" t="s">
        <v>868</v>
      </c>
      <c r="AS1055" s="81">
        <v>12</v>
      </c>
      <c r="AT1055" s="81" t="s">
        <v>529</v>
      </c>
      <c r="AU1055" s="81" t="s">
        <v>1756</v>
      </c>
      <c r="AV1055" s="81">
        <v>1037</v>
      </c>
      <c r="AX1055" s="81" t="s">
        <v>942</v>
      </c>
      <c r="AY1055" s="81" t="s">
        <v>943</v>
      </c>
      <c r="AZ1055" s="81">
        <v>12</v>
      </c>
      <c r="BA1055" s="81" t="s">
        <v>437</v>
      </c>
      <c r="BB1055" s="81" t="s">
        <v>1186</v>
      </c>
      <c r="BC1055" s="81">
        <v>1043</v>
      </c>
      <c r="BE1055" s="81" t="s">
        <v>999</v>
      </c>
      <c r="BF1055" s="81" t="s">
        <v>1000</v>
      </c>
      <c r="BG1055" s="81">
        <v>12</v>
      </c>
      <c r="BH1055" s="81" t="s">
        <v>437</v>
      </c>
      <c r="BI1055" s="81" t="s">
        <v>1181</v>
      </c>
      <c r="BJ1055" s="81">
        <v>1044</v>
      </c>
      <c r="BL1055" s="81" t="s">
        <v>745</v>
      </c>
      <c r="BM1055" s="81" t="s">
        <v>746</v>
      </c>
      <c r="BN1055" s="81">
        <v>12</v>
      </c>
      <c r="BO1055" s="81" t="s">
        <v>529</v>
      </c>
      <c r="BP1055" s="81" t="s">
        <v>1185</v>
      </c>
      <c r="BQ1055" s="81">
        <v>1101</v>
      </c>
      <c r="BS1055" s="81" t="s">
        <v>849</v>
      </c>
      <c r="BT1055" s="81" t="s">
        <v>850</v>
      </c>
      <c r="BU1055" s="81">
        <v>2</v>
      </c>
      <c r="BV1055" s="81" t="s">
        <v>436</v>
      </c>
      <c r="BW1055" s="81" t="s">
        <v>2173</v>
      </c>
      <c r="BX1055" s="81">
        <v>1240</v>
      </c>
      <c r="BZ1055" s="81" t="s">
        <v>860</v>
      </c>
      <c r="CA1055" s="81" t="s">
        <v>861</v>
      </c>
      <c r="CB1055" s="81">
        <v>6</v>
      </c>
      <c r="CC1055" s="81" t="s">
        <v>437</v>
      </c>
      <c r="CD1055" s="81" t="s">
        <v>1729</v>
      </c>
      <c r="CE1055" s="81">
        <v>1191</v>
      </c>
      <c r="CG1055" s="81" t="s">
        <v>908</v>
      </c>
      <c r="CH1055" s="81" t="s">
        <v>909</v>
      </c>
      <c r="CI1055" s="81">
        <v>12</v>
      </c>
      <c r="CJ1055" s="81" t="s">
        <v>529</v>
      </c>
      <c r="CK1055" s="81" t="s">
        <v>1168</v>
      </c>
      <c r="CL1055" s="81">
        <v>1001</v>
      </c>
      <c r="CN1055" s="81" t="s">
        <v>930</v>
      </c>
      <c r="CO1055" s="81" t="s">
        <v>931</v>
      </c>
      <c r="CP1055" s="81">
        <v>6</v>
      </c>
      <c r="CQ1055" s="81" t="s">
        <v>436</v>
      </c>
      <c r="CR1055" s="81" t="s">
        <v>1143</v>
      </c>
      <c r="CS1055" s="81">
        <v>1223</v>
      </c>
      <c r="CU1055" s="136" t="s">
        <v>745</v>
      </c>
      <c r="CV1055" s="136" t="s">
        <v>746</v>
      </c>
      <c r="CW1055" s="137">
        <v>12</v>
      </c>
      <c r="CX1055" s="136" t="s">
        <v>436</v>
      </c>
      <c r="CY1055" s="136" t="s">
        <v>1109</v>
      </c>
      <c r="CZ1055" s="138">
        <v>1311</v>
      </c>
      <c r="DB1055" s="136" t="s">
        <v>2386</v>
      </c>
      <c r="DC1055" s="136" t="s">
        <v>817</v>
      </c>
      <c r="DD1055" s="137">
        <v>10</v>
      </c>
      <c r="DE1055" s="136" t="s">
        <v>529</v>
      </c>
      <c r="DF1055" s="136" t="s">
        <v>1158</v>
      </c>
      <c r="DG1055" s="144">
        <v>1378</v>
      </c>
      <c r="DI1055" s="136" t="s">
        <v>942</v>
      </c>
      <c r="DJ1055" s="136" t="s">
        <v>943</v>
      </c>
      <c r="DK1055" s="137">
        <v>12</v>
      </c>
      <c r="DL1055" s="136" t="s">
        <v>437</v>
      </c>
      <c r="DM1055" s="136" t="s">
        <v>2421</v>
      </c>
      <c r="DN1055" s="144">
        <v>1599</v>
      </c>
    </row>
    <row r="1056" spans="1:118" x14ac:dyDescent="0.25">
      <c r="A1056" s="81" t="s">
        <v>940</v>
      </c>
      <c r="B1056" s="81" t="s">
        <v>941</v>
      </c>
      <c r="C1056" s="81">
        <v>12</v>
      </c>
      <c r="D1056" s="81" t="s">
        <v>529</v>
      </c>
      <c r="E1056" s="81" t="s">
        <v>1737</v>
      </c>
      <c r="F1056" s="81">
        <v>1069</v>
      </c>
      <c r="H1056" s="81" t="s">
        <v>2320</v>
      </c>
      <c r="I1056" s="81" t="s">
        <v>1059</v>
      </c>
      <c r="J1056" s="81">
        <v>12</v>
      </c>
      <c r="K1056" s="81" t="s">
        <v>437</v>
      </c>
      <c r="L1056" s="81" t="s">
        <v>1101</v>
      </c>
      <c r="M1056" s="81">
        <v>1003</v>
      </c>
      <c r="O1056" s="81" t="s">
        <v>729</v>
      </c>
      <c r="P1056" s="81" t="s">
        <v>730</v>
      </c>
      <c r="Q1056" s="81">
        <v>4</v>
      </c>
      <c r="R1056" s="81" t="s">
        <v>436</v>
      </c>
      <c r="S1056" s="81" t="s">
        <v>1866</v>
      </c>
      <c r="T1056" s="81">
        <v>1508</v>
      </c>
      <c r="V1056" s="81" t="s">
        <v>854</v>
      </c>
      <c r="W1056" s="81" t="s">
        <v>855</v>
      </c>
      <c r="X1056" s="81">
        <v>1</v>
      </c>
      <c r="Y1056" s="81" t="s">
        <v>529</v>
      </c>
      <c r="Z1056" s="81" t="s">
        <v>1127</v>
      </c>
      <c r="AA1056" s="81">
        <v>1123</v>
      </c>
      <c r="AC1056" s="81" t="s">
        <v>816</v>
      </c>
      <c r="AD1056" s="81" t="s">
        <v>817</v>
      </c>
      <c r="AE1056" s="81">
        <v>8</v>
      </c>
      <c r="AF1056" s="81" t="s">
        <v>529</v>
      </c>
      <c r="AG1056" s="81" t="s">
        <v>1702</v>
      </c>
      <c r="AH1056" s="81">
        <v>1199</v>
      </c>
      <c r="AJ1056" s="81" t="s">
        <v>770</v>
      </c>
      <c r="AK1056" s="81" t="s">
        <v>771</v>
      </c>
      <c r="AL1056" s="81">
        <v>6</v>
      </c>
      <c r="AM1056" s="81" t="s">
        <v>529</v>
      </c>
      <c r="AN1056" s="81" t="s">
        <v>1170</v>
      </c>
      <c r="AO1056" s="81">
        <v>1069</v>
      </c>
      <c r="AQ1056" s="81" t="s">
        <v>2269</v>
      </c>
      <c r="AR1056" s="81" t="s">
        <v>767</v>
      </c>
      <c r="AS1056" s="81">
        <v>4</v>
      </c>
      <c r="AT1056" s="81" t="s">
        <v>529</v>
      </c>
      <c r="AU1056" s="81" t="s">
        <v>1756</v>
      </c>
      <c r="AV1056" s="81">
        <v>1037</v>
      </c>
      <c r="AX1056" s="81" t="s">
        <v>942</v>
      </c>
      <c r="AY1056" s="81" t="s">
        <v>943</v>
      </c>
      <c r="AZ1056" s="81">
        <v>12</v>
      </c>
      <c r="BA1056" s="81" t="s">
        <v>437</v>
      </c>
      <c r="BB1056" s="81" t="s">
        <v>1187</v>
      </c>
      <c r="BC1056" s="81">
        <v>1003</v>
      </c>
      <c r="BE1056" s="81" t="s">
        <v>818</v>
      </c>
      <c r="BF1056" s="81" t="s">
        <v>819</v>
      </c>
      <c r="BG1056" s="81">
        <v>6</v>
      </c>
      <c r="BH1056" s="81" t="s">
        <v>529</v>
      </c>
      <c r="BI1056" s="81" t="s">
        <v>1737</v>
      </c>
      <c r="BJ1056" s="81">
        <v>1069</v>
      </c>
      <c r="BL1056" s="81" t="s">
        <v>895</v>
      </c>
      <c r="BM1056" s="81" t="s">
        <v>896</v>
      </c>
      <c r="BN1056" s="81">
        <v>12</v>
      </c>
      <c r="BO1056" s="81" t="s">
        <v>436</v>
      </c>
      <c r="BP1056" s="81" t="s">
        <v>1124</v>
      </c>
      <c r="BQ1056" s="81">
        <v>1013</v>
      </c>
      <c r="BS1056" s="81" t="s">
        <v>864</v>
      </c>
      <c r="BT1056" s="81" t="s">
        <v>865</v>
      </c>
      <c r="BU1056" s="81">
        <v>4</v>
      </c>
      <c r="BV1056" s="81" t="s">
        <v>529</v>
      </c>
      <c r="BW1056" s="81" t="s">
        <v>1112</v>
      </c>
      <c r="BX1056" s="81">
        <v>1039</v>
      </c>
      <c r="BZ1056" s="81" t="s">
        <v>862</v>
      </c>
      <c r="CA1056" s="81" t="s">
        <v>863</v>
      </c>
      <c r="CB1056" s="81">
        <v>4</v>
      </c>
      <c r="CC1056" s="81" t="s">
        <v>437</v>
      </c>
      <c r="CD1056" s="81" t="s">
        <v>1729</v>
      </c>
      <c r="CE1056" s="81">
        <v>1191</v>
      </c>
      <c r="CG1056" s="81" t="s">
        <v>860</v>
      </c>
      <c r="CH1056" s="81" t="s">
        <v>861</v>
      </c>
      <c r="CI1056" s="81">
        <v>10</v>
      </c>
      <c r="CJ1056" s="81" t="s">
        <v>437</v>
      </c>
      <c r="CK1056" s="81" t="s">
        <v>2344</v>
      </c>
      <c r="CL1056" s="81">
        <v>1108</v>
      </c>
      <c r="CN1056" s="81" t="s">
        <v>2268</v>
      </c>
      <c r="CO1056" s="81" t="s">
        <v>1663</v>
      </c>
      <c r="CP1056" s="81">
        <v>10</v>
      </c>
      <c r="CQ1056" s="81" t="s">
        <v>436</v>
      </c>
      <c r="CR1056" s="81" t="s">
        <v>1143</v>
      </c>
      <c r="CS1056" s="81">
        <v>1223</v>
      </c>
      <c r="CU1056" s="136" t="s">
        <v>2265</v>
      </c>
      <c r="CV1056" s="136" t="s">
        <v>941</v>
      </c>
      <c r="CW1056" s="137">
        <v>12</v>
      </c>
      <c r="CX1056" s="136" t="s">
        <v>437</v>
      </c>
      <c r="CY1056" s="136" t="s">
        <v>1187</v>
      </c>
      <c r="CZ1056" s="138">
        <v>1003</v>
      </c>
      <c r="DB1056" s="136" t="s">
        <v>2386</v>
      </c>
      <c r="DC1056" s="136" t="s">
        <v>817</v>
      </c>
      <c r="DD1056" s="137">
        <v>4</v>
      </c>
      <c r="DE1056" s="136" t="s">
        <v>436</v>
      </c>
      <c r="DF1056" s="136" t="s">
        <v>2221</v>
      </c>
      <c r="DG1056" s="144">
        <v>1392</v>
      </c>
      <c r="DI1056" s="136" t="s">
        <v>942</v>
      </c>
      <c r="DJ1056" s="136" t="s">
        <v>943</v>
      </c>
      <c r="DK1056" s="137">
        <v>12</v>
      </c>
      <c r="DL1056" s="136" t="s">
        <v>436</v>
      </c>
      <c r="DM1056" s="136" t="s">
        <v>1148</v>
      </c>
      <c r="DN1056" s="144">
        <v>1091</v>
      </c>
    </row>
    <row r="1057" spans="1:118" x14ac:dyDescent="0.25">
      <c r="A1057" s="81" t="s">
        <v>2230</v>
      </c>
      <c r="B1057" s="81" t="s">
        <v>866</v>
      </c>
      <c r="C1057" s="81">
        <v>12</v>
      </c>
      <c r="D1057" s="81" t="s">
        <v>529</v>
      </c>
      <c r="E1057" s="81" t="s">
        <v>1737</v>
      </c>
      <c r="F1057" s="81">
        <v>1069</v>
      </c>
      <c r="H1057" s="81" t="s">
        <v>950</v>
      </c>
      <c r="I1057" s="81" t="s">
        <v>951</v>
      </c>
      <c r="J1057" s="81">
        <v>2</v>
      </c>
      <c r="K1057" s="81" t="s">
        <v>437</v>
      </c>
      <c r="L1057" s="81" t="s">
        <v>1101</v>
      </c>
      <c r="M1057" s="81">
        <v>1003</v>
      </c>
      <c r="O1057" s="81" t="s">
        <v>737</v>
      </c>
      <c r="P1057" s="81" t="s">
        <v>738</v>
      </c>
      <c r="Q1057" s="81">
        <v>4</v>
      </c>
      <c r="R1057" s="81" t="s">
        <v>436</v>
      </c>
      <c r="S1057" s="81" t="s">
        <v>1866</v>
      </c>
      <c r="T1057" s="81">
        <v>1508</v>
      </c>
      <c r="V1057" s="81" t="s">
        <v>930</v>
      </c>
      <c r="W1057" s="81" t="s">
        <v>931</v>
      </c>
      <c r="X1057" s="81">
        <v>4</v>
      </c>
      <c r="Y1057" s="81" t="s">
        <v>529</v>
      </c>
      <c r="Z1057" s="81" t="s">
        <v>1127</v>
      </c>
      <c r="AA1057" s="81">
        <v>1123</v>
      </c>
      <c r="AC1057" s="81" t="s">
        <v>743</v>
      </c>
      <c r="AD1057" s="81" t="s">
        <v>744</v>
      </c>
      <c r="AE1057" s="81">
        <v>24</v>
      </c>
      <c r="AF1057" s="81" t="s">
        <v>529</v>
      </c>
      <c r="AG1057" s="81" t="s">
        <v>1757</v>
      </c>
      <c r="AH1057" s="81">
        <v>1014</v>
      </c>
      <c r="AJ1057" s="81" t="s">
        <v>733</v>
      </c>
      <c r="AK1057" s="81" t="s">
        <v>734</v>
      </c>
      <c r="AL1057" s="81">
        <v>20</v>
      </c>
      <c r="AM1057" s="81" t="s">
        <v>529</v>
      </c>
      <c r="AN1057" s="81" t="s">
        <v>1170</v>
      </c>
      <c r="AO1057" s="81">
        <v>1069</v>
      </c>
      <c r="AQ1057" s="81" t="s">
        <v>830</v>
      </c>
      <c r="AR1057" s="81" t="s">
        <v>831</v>
      </c>
      <c r="AS1057" s="81">
        <v>4</v>
      </c>
      <c r="AT1057" s="81" t="s">
        <v>529</v>
      </c>
      <c r="AU1057" s="81" t="s">
        <v>1756</v>
      </c>
      <c r="AV1057" s="81">
        <v>1037</v>
      </c>
      <c r="AX1057" s="81" t="s">
        <v>942</v>
      </c>
      <c r="AY1057" s="81" t="s">
        <v>943</v>
      </c>
      <c r="AZ1057" s="81">
        <v>12</v>
      </c>
      <c r="BA1057" s="81" t="s">
        <v>529</v>
      </c>
      <c r="BB1057" s="81" t="s">
        <v>1118</v>
      </c>
      <c r="BC1057" s="81">
        <v>1063</v>
      </c>
      <c r="BE1057" s="81" t="s">
        <v>780</v>
      </c>
      <c r="BF1057" s="81" t="s">
        <v>781</v>
      </c>
      <c r="BG1057" s="81">
        <v>12</v>
      </c>
      <c r="BH1057" s="81" t="s">
        <v>529</v>
      </c>
      <c r="BI1057" s="81" t="s">
        <v>1737</v>
      </c>
      <c r="BJ1057" s="81">
        <v>1069</v>
      </c>
      <c r="BL1057" s="81" t="s">
        <v>916</v>
      </c>
      <c r="BM1057" s="81" t="s">
        <v>917</v>
      </c>
      <c r="BN1057" s="81">
        <v>3</v>
      </c>
      <c r="BO1057" s="81" t="s">
        <v>436</v>
      </c>
      <c r="BP1057" s="81" t="s">
        <v>1124</v>
      </c>
      <c r="BQ1057" s="81">
        <v>1013</v>
      </c>
      <c r="BS1057" s="81" t="s">
        <v>816</v>
      </c>
      <c r="BT1057" s="81" t="s">
        <v>817</v>
      </c>
      <c r="BU1057" s="81">
        <v>4</v>
      </c>
      <c r="BV1057" s="81" t="s">
        <v>529</v>
      </c>
      <c r="BW1057" s="81" t="s">
        <v>1161</v>
      </c>
      <c r="BX1057" s="81">
        <v>1146</v>
      </c>
      <c r="BZ1057" s="81" t="s">
        <v>880</v>
      </c>
      <c r="CA1057" s="81" t="s">
        <v>881</v>
      </c>
      <c r="CB1057" s="81">
        <v>4</v>
      </c>
      <c r="CC1057" s="81" t="s">
        <v>437</v>
      </c>
      <c r="CD1057" s="81" t="s">
        <v>1729</v>
      </c>
      <c r="CE1057" s="81">
        <v>1191</v>
      </c>
      <c r="CG1057" s="81" t="s">
        <v>880</v>
      </c>
      <c r="CH1057" s="81" t="s">
        <v>881</v>
      </c>
      <c r="CI1057" s="81">
        <v>4</v>
      </c>
      <c r="CJ1057" s="81" t="s">
        <v>437</v>
      </c>
      <c r="CK1057" s="81" t="s">
        <v>2344</v>
      </c>
      <c r="CL1057" s="81">
        <v>1108</v>
      </c>
      <c r="CN1057" s="81" t="s">
        <v>727</v>
      </c>
      <c r="CO1057" s="81" t="s">
        <v>728</v>
      </c>
      <c r="CP1057" s="81">
        <v>1</v>
      </c>
      <c r="CQ1057" s="81" t="s">
        <v>529</v>
      </c>
      <c r="CR1057" s="81" t="s">
        <v>2190</v>
      </c>
      <c r="CS1057" s="81">
        <v>1021</v>
      </c>
      <c r="CU1057" s="136" t="s">
        <v>2226</v>
      </c>
      <c r="CV1057" s="136" t="s">
        <v>947</v>
      </c>
      <c r="CW1057" s="137">
        <v>12</v>
      </c>
      <c r="CX1057" s="136" t="s">
        <v>437</v>
      </c>
      <c r="CY1057" s="136" t="s">
        <v>1187</v>
      </c>
      <c r="CZ1057" s="138">
        <v>1003</v>
      </c>
      <c r="DB1057" s="136" t="s">
        <v>2386</v>
      </c>
      <c r="DC1057" s="136" t="s">
        <v>817</v>
      </c>
      <c r="DD1057" s="137">
        <v>6</v>
      </c>
      <c r="DE1057" s="136" t="s">
        <v>436</v>
      </c>
      <c r="DF1057" s="136" t="s">
        <v>1690</v>
      </c>
      <c r="DG1057" s="144">
        <v>1297</v>
      </c>
      <c r="DI1057" s="136" t="s">
        <v>942</v>
      </c>
      <c r="DJ1057" s="136" t="s">
        <v>943</v>
      </c>
      <c r="DK1057" s="137">
        <v>24</v>
      </c>
      <c r="DL1057" s="136" t="s">
        <v>436</v>
      </c>
      <c r="DM1057" s="136" t="s">
        <v>2427</v>
      </c>
      <c r="DN1057" s="144">
        <v>1604</v>
      </c>
    </row>
    <row r="1058" spans="1:118" x14ac:dyDescent="0.25">
      <c r="A1058" s="81" t="s">
        <v>871</v>
      </c>
      <c r="B1058" s="81" t="s">
        <v>872</v>
      </c>
      <c r="C1058" s="81">
        <v>12</v>
      </c>
      <c r="D1058" s="81" t="s">
        <v>529</v>
      </c>
      <c r="E1058" s="81" t="s">
        <v>1737</v>
      </c>
      <c r="F1058" s="81">
        <v>1069</v>
      </c>
      <c r="H1058" s="81" t="s">
        <v>745</v>
      </c>
      <c r="I1058" s="81" t="s">
        <v>746</v>
      </c>
      <c r="J1058" s="81">
        <v>24</v>
      </c>
      <c r="K1058" s="81" t="s">
        <v>437</v>
      </c>
      <c r="L1058" s="81" t="s">
        <v>1101</v>
      </c>
      <c r="M1058" s="81">
        <v>1003</v>
      </c>
      <c r="O1058" s="81" t="s">
        <v>826</v>
      </c>
      <c r="P1058" s="81" t="s">
        <v>827</v>
      </c>
      <c r="Q1058" s="81">
        <v>4</v>
      </c>
      <c r="R1058" s="81" t="s">
        <v>436</v>
      </c>
      <c r="S1058" s="81" t="s">
        <v>1188</v>
      </c>
      <c r="T1058" s="81">
        <v>1481</v>
      </c>
      <c r="V1058" s="81" t="s">
        <v>757</v>
      </c>
      <c r="W1058" s="81" t="s">
        <v>758</v>
      </c>
      <c r="X1058" s="81">
        <v>12</v>
      </c>
      <c r="Y1058" s="81" t="s">
        <v>529</v>
      </c>
      <c r="Z1058" s="81" t="s">
        <v>1127</v>
      </c>
      <c r="AA1058" s="81">
        <v>1123</v>
      </c>
      <c r="AC1058" s="81" t="s">
        <v>944</v>
      </c>
      <c r="AD1058" s="81" t="s">
        <v>945</v>
      </c>
      <c r="AE1058" s="81">
        <v>6</v>
      </c>
      <c r="AF1058" s="81" t="s">
        <v>529</v>
      </c>
      <c r="AG1058" s="81" t="s">
        <v>1185</v>
      </c>
      <c r="AH1058" s="81">
        <v>1101</v>
      </c>
      <c r="AJ1058" s="81" t="s">
        <v>895</v>
      </c>
      <c r="AK1058" s="81" t="s">
        <v>896</v>
      </c>
      <c r="AL1058" s="81">
        <v>36</v>
      </c>
      <c r="AM1058" s="81" t="s">
        <v>529</v>
      </c>
      <c r="AN1058" s="81" t="s">
        <v>1170</v>
      </c>
      <c r="AO1058" s="81">
        <v>1069</v>
      </c>
      <c r="AQ1058" s="81" t="s">
        <v>849</v>
      </c>
      <c r="AR1058" s="81" t="s">
        <v>850</v>
      </c>
      <c r="AS1058" s="81">
        <v>4</v>
      </c>
      <c r="AT1058" s="81" t="s">
        <v>529</v>
      </c>
      <c r="AU1058" s="81" t="s">
        <v>1756</v>
      </c>
      <c r="AV1058" s="81">
        <v>1037</v>
      </c>
      <c r="AX1058" s="81" t="s">
        <v>942</v>
      </c>
      <c r="AY1058" s="81" t="s">
        <v>943</v>
      </c>
      <c r="AZ1058" s="81">
        <v>12</v>
      </c>
      <c r="BA1058" s="81" t="s">
        <v>529</v>
      </c>
      <c r="BB1058" s="81" t="s">
        <v>1172</v>
      </c>
      <c r="BC1058" s="81">
        <v>1472</v>
      </c>
      <c r="BE1058" s="81" t="s">
        <v>782</v>
      </c>
      <c r="BF1058" s="81" t="s">
        <v>783</v>
      </c>
      <c r="BG1058" s="81">
        <v>12</v>
      </c>
      <c r="BH1058" s="81" t="s">
        <v>529</v>
      </c>
      <c r="BI1058" s="81" t="s">
        <v>1737</v>
      </c>
      <c r="BJ1058" s="81">
        <v>1069</v>
      </c>
      <c r="BL1058" s="81" t="s">
        <v>942</v>
      </c>
      <c r="BM1058" s="81" t="s">
        <v>943</v>
      </c>
      <c r="BN1058" s="81">
        <v>12</v>
      </c>
      <c r="BO1058" s="81" t="s">
        <v>436</v>
      </c>
      <c r="BP1058" s="81" t="s">
        <v>1124</v>
      </c>
      <c r="BQ1058" s="81">
        <v>1013</v>
      </c>
      <c r="BS1058" s="81" t="s">
        <v>794</v>
      </c>
      <c r="BT1058" s="81" t="s">
        <v>795</v>
      </c>
      <c r="BU1058" s="81">
        <v>2</v>
      </c>
      <c r="BV1058" s="81" t="s">
        <v>436</v>
      </c>
      <c r="BW1058" s="81" t="s">
        <v>2184</v>
      </c>
      <c r="BX1058" s="81">
        <v>1584</v>
      </c>
      <c r="BZ1058" s="81" t="s">
        <v>768</v>
      </c>
      <c r="CA1058" s="81" t="s">
        <v>769</v>
      </c>
      <c r="CB1058" s="81">
        <v>4</v>
      </c>
      <c r="CC1058" s="81" t="s">
        <v>437</v>
      </c>
      <c r="CD1058" s="81" t="s">
        <v>1729</v>
      </c>
      <c r="CE1058" s="81">
        <v>1191</v>
      </c>
      <c r="CG1058" s="81" t="s">
        <v>768</v>
      </c>
      <c r="CH1058" s="81" t="s">
        <v>769</v>
      </c>
      <c r="CI1058" s="81">
        <v>4</v>
      </c>
      <c r="CJ1058" s="81" t="s">
        <v>437</v>
      </c>
      <c r="CK1058" s="81" t="s">
        <v>2344</v>
      </c>
      <c r="CL1058" s="81">
        <v>1108</v>
      </c>
      <c r="CN1058" s="81" t="s">
        <v>816</v>
      </c>
      <c r="CO1058" s="81" t="s">
        <v>817</v>
      </c>
      <c r="CP1058" s="81">
        <v>4</v>
      </c>
      <c r="CQ1058" s="81" t="s">
        <v>436</v>
      </c>
      <c r="CR1058" s="81" t="s">
        <v>1143</v>
      </c>
      <c r="CS1058" s="81">
        <v>1223</v>
      </c>
      <c r="CU1058" s="136" t="s">
        <v>745</v>
      </c>
      <c r="CV1058" s="136" t="s">
        <v>746</v>
      </c>
      <c r="CW1058" s="137">
        <v>24</v>
      </c>
      <c r="CX1058" s="136" t="s">
        <v>437</v>
      </c>
      <c r="CY1058" s="136" t="s">
        <v>1187</v>
      </c>
      <c r="CZ1058" s="138">
        <v>1003</v>
      </c>
      <c r="DB1058" s="136" t="s">
        <v>2386</v>
      </c>
      <c r="DC1058" s="136" t="s">
        <v>817</v>
      </c>
      <c r="DD1058" s="137">
        <v>4</v>
      </c>
      <c r="DE1058" s="136" t="s">
        <v>529</v>
      </c>
      <c r="DF1058" s="136" t="s">
        <v>1154</v>
      </c>
      <c r="DG1058" s="144">
        <v>1439</v>
      </c>
      <c r="DI1058" s="136" t="s">
        <v>942</v>
      </c>
      <c r="DJ1058" s="136" t="s">
        <v>943</v>
      </c>
      <c r="DK1058" s="137">
        <v>12</v>
      </c>
      <c r="DL1058" s="136" t="s">
        <v>437</v>
      </c>
      <c r="DM1058" s="136" t="s">
        <v>1187</v>
      </c>
      <c r="DN1058" s="144">
        <v>1003</v>
      </c>
    </row>
    <row r="1059" spans="1:118" x14ac:dyDescent="0.25">
      <c r="A1059" s="81" t="s">
        <v>847</v>
      </c>
      <c r="B1059" s="81" t="s">
        <v>848</v>
      </c>
      <c r="C1059" s="81">
        <v>12</v>
      </c>
      <c r="D1059" s="81" t="s">
        <v>529</v>
      </c>
      <c r="E1059" s="81" t="s">
        <v>1737</v>
      </c>
      <c r="F1059" s="81">
        <v>1069</v>
      </c>
      <c r="H1059" s="81" t="s">
        <v>794</v>
      </c>
      <c r="I1059" s="81" t="s">
        <v>795</v>
      </c>
      <c r="J1059" s="81">
        <v>4</v>
      </c>
      <c r="K1059" s="81" t="s">
        <v>437</v>
      </c>
      <c r="L1059" s="81" t="s">
        <v>1101</v>
      </c>
      <c r="M1059" s="81">
        <v>1003</v>
      </c>
      <c r="O1059" s="81" t="s">
        <v>858</v>
      </c>
      <c r="P1059" s="81" t="s">
        <v>859</v>
      </c>
      <c r="Q1059" s="81">
        <v>2</v>
      </c>
      <c r="R1059" s="81" t="s">
        <v>436</v>
      </c>
      <c r="S1059" s="81" t="s">
        <v>1188</v>
      </c>
      <c r="T1059" s="81">
        <v>1481</v>
      </c>
      <c r="V1059" s="81" t="s">
        <v>891</v>
      </c>
      <c r="W1059" s="81" t="s">
        <v>892</v>
      </c>
      <c r="X1059" s="81">
        <v>12</v>
      </c>
      <c r="Y1059" s="81" t="s">
        <v>529</v>
      </c>
      <c r="Z1059" s="81" t="s">
        <v>1127</v>
      </c>
      <c r="AA1059" s="81">
        <v>1123</v>
      </c>
      <c r="AC1059" s="81" t="s">
        <v>765</v>
      </c>
      <c r="AD1059" s="81" t="s">
        <v>766</v>
      </c>
      <c r="AE1059" s="81">
        <v>6</v>
      </c>
      <c r="AF1059" s="81" t="s">
        <v>1768</v>
      </c>
      <c r="AG1059" s="81" t="s">
        <v>1769</v>
      </c>
      <c r="AH1059" s="81">
        <v>1416</v>
      </c>
      <c r="AJ1059" s="81" t="s">
        <v>761</v>
      </c>
      <c r="AK1059" s="81" t="s">
        <v>762</v>
      </c>
      <c r="AL1059" s="81">
        <v>6</v>
      </c>
      <c r="AM1059" s="81" t="s">
        <v>437</v>
      </c>
      <c r="AN1059" s="81" t="s">
        <v>1171</v>
      </c>
      <c r="AO1059" s="81">
        <v>1351</v>
      </c>
      <c r="AQ1059" s="81" t="s">
        <v>895</v>
      </c>
      <c r="AR1059" s="81" t="s">
        <v>896</v>
      </c>
      <c r="AS1059" s="81">
        <v>24</v>
      </c>
      <c r="AT1059" s="81" t="s">
        <v>529</v>
      </c>
      <c r="AU1059" s="81" t="s">
        <v>1756</v>
      </c>
      <c r="AV1059" s="81">
        <v>1037</v>
      </c>
      <c r="AX1059" s="81" t="s">
        <v>942</v>
      </c>
      <c r="AY1059" s="81" t="s">
        <v>943</v>
      </c>
      <c r="AZ1059" s="81">
        <v>12</v>
      </c>
      <c r="BA1059" s="81" t="s">
        <v>529</v>
      </c>
      <c r="BB1059" s="81" t="s">
        <v>1694</v>
      </c>
      <c r="BC1059" s="81">
        <v>1504</v>
      </c>
      <c r="BE1059" s="81" t="s">
        <v>747</v>
      </c>
      <c r="BF1059" s="81" t="s">
        <v>748</v>
      </c>
      <c r="BG1059" s="81">
        <v>12</v>
      </c>
      <c r="BH1059" s="81" t="s">
        <v>529</v>
      </c>
      <c r="BI1059" s="81" t="s">
        <v>1737</v>
      </c>
      <c r="BJ1059" s="81">
        <v>1069</v>
      </c>
      <c r="BL1059" s="81" t="s">
        <v>2323</v>
      </c>
      <c r="BM1059" s="81" t="s">
        <v>851</v>
      </c>
      <c r="BN1059" s="81">
        <v>2</v>
      </c>
      <c r="BO1059" s="81" t="s">
        <v>436</v>
      </c>
      <c r="BP1059" s="81" t="s">
        <v>1124</v>
      </c>
      <c r="BQ1059" s="81">
        <v>1013</v>
      </c>
      <c r="BS1059" s="81" t="s">
        <v>796</v>
      </c>
      <c r="BT1059" s="81" t="s">
        <v>797</v>
      </c>
      <c r="BU1059" s="81">
        <v>2</v>
      </c>
      <c r="BV1059" s="81" t="s">
        <v>436</v>
      </c>
      <c r="BW1059" s="81" t="s">
        <v>2184</v>
      </c>
      <c r="BX1059" s="81">
        <v>1584</v>
      </c>
      <c r="BZ1059" s="81" t="s">
        <v>812</v>
      </c>
      <c r="CA1059" s="81" t="s">
        <v>813</v>
      </c>
      <c r="CB1059" s="81">
        <v>4</v>
      </c>
      <c r="CC1059" s="81" t="s">
        <v>437</v>
      </c>
      <c r="CD1059" s="81" t="s">
        <v>1729</v>
      </c>
      <c r="CE1059" s="81">
        <v>1191</v>
      </c>
      <c r="CG1059" s="81" t="s">
        <v>772</v>
      </c>
      <c r="CH1059" s="81" t="s">
        <v>773</v>
      </c>
      <c r="CI1059" s="81">
        <v>4</v>
      </c>
      <c r="CJ1059" s="81" t="s">
        <v>437</v>
      </c>
      <c r="CK1059" s="81" t="s">
        <v>2344</v>
      </c>
      <c r="CL1059" s="81">
        <v>1108</v>
      </c>
      <c r="CN1059" s="81" t="s">
        <v>864</v>
      </c>
      <c r="CO1059" s="81" t="s">
        <v>865</v>
      </c>
      <c r="CP1059" s="81">
        <v>4</v>
      </c>
      <c r="CQ1059" s="81" t="s">
        <v>436</v>
      </c>
      <c r="CR1059" s="81" t="s">
        <v>1143</v>
      </c>
      <c r="CS1059" s="81">
        <v>1223</v>
      </c>
      <c r="CU1059" s="136" t="s">
        <v>1779</v>
      </c>
      <c r="CV1059" s="136" t="s">
        <v>853</v>
      </c>
      <c r="CW1059" s="137">
        <v>12</v>
      </c>
      <c r="CX1059" s="136" t="s">
        <v>436</v>
      </c>
      <c r="CY1059" s="136" t="s">
        <v>1762</v>
      </c>
      <c r="CZ1059" s="138">
        <v>1475</v>
      </c>
      <c r="DB1059" s="136" t="s">
        <v>2386</v>
      </c>
      <c r="DC1059" s="136" t="s">
        <v>817</v>
      </c>
      <c r="DD1059" s="137">
        <v>20</v>
      </c>
      <c r="DE1059" s="136" t="s">
        <v>529</v>
      </c>
      <c r="DF1059" s="136" t="s">
        <v>1867</v>
      </c>
      <c r="DG1059" s="144">
        <v>1089</v>
      </c>
      <c r="DI1059" s="136" t="s">
        <v>969</v>
      </c>
      <c r="DJ1059" s="136" t="s">
        <v>970</v>
      </c>
      <c r="DK1059" s="137">
        <v>12</v>
      </c>
      <c r="DL1059" s="136" t="s">
        <v>436</v>
      </c>
      <c r="DM1059" s="136" t="s">
        <v>1096</v>
      </c>
      <c r="DN1059" s="144">
        <v>1253</v>
      </c>
    </row>
    <row r="1060" spans="1:118" x14ac:dyDescent="0.25">
      <c r="A1060" s="81" t="s">
        <v>1043</v>
      </c>
      <c r="B1060" s="81" t="s">
        <v>1936</v>
      </c>
      <c r="C1060" s="81">
        <v>24</v>
      </c>
      <c r="D1060" s="81" t="s">
        <v>529</v>
      </c>
      <c r="E1060" s="81" t="s">
        <v>1737</v>
      </c>
      <c r="F1060" s="81">
        <v>1069</v>
      </c>
      <c r="H1060" s="81" t="s">
        <v>733</v>
      </c>
      <c r="I1060" s="81" t="s">
        <v>734</v>
      </c>
      <c r="J1060" s="81">
        <v>4</v>
      </c>
      <c r="K1060" s="81" t="s">
        <v>437</v>
      </c>
      <c r="L1060" s="81" t="s">
        <v>1101</v>
      </c>
      <c r="M1060" s="81">
        <v>1003</v>
      </c>
      <c r="O1060" s="81" t="s">
        <v>880</v>
      </c>
      <c r="P1060" s="81" t="s">
        <v>881</v>
      </c>
      <c r="Q1060" s="81">
        <v>4</v>
      </c>
      <c r="R1060" s="81" t="s">
        <v>436</v>
      </c>
      <c r="S1060" s="81" t="s">
        <v>1188</v>
      </c>
      <c r="T1060" s="81">
        <v>1481</v>
      </c>
      <c r="V1060" s="81" t="s">
        <v>893</v>
      </c>
      <c r="W1060" s="81" t="s">
        <v>894</v>
      </c>
      <c r="X1060" s="81">
        <v>12</v>
      </c>
      <c r="Y1060" s="81" t="s">
        <v>529</v>
      </c>
      <c r="Z1060" s="81" t="s">
        <v>1127</v>
      </c>
      <c r="AA1060" s="81">
        <v>1123</v>
      </c>
      <c r="AC1060" s="81" t="s">
        <v>770</v>
      </c>
      <c r="AD1060" s="81" t="s">
        <v>771</v>
      </c>
      <c r="AE1060" s="81">
        <v>4</v>
      </c>
      <c r="AF1060" s="81" t="s">
        <v>436</v>
      </c>
      <c r="AG1060" s="81" t="s">
        <v>1134</v>
      </c>
      <c r="AH1060" s="81">
        <v>1102</v>
      </c>
      <c r="AJ1060" s="81" t="s">
        <v>765</v>
      </c>
      <c r="AK1060" s="81" t="s">
        <v>766</v>
      </c>
      <c r="AL1060" s="81">
        <v>6</v>
      </c>
      <c r="AM1060" s="81" t="s">
        <v>437</v>
      </c>
      <c r="AN1060" s="81" t="s">
        <v>1171</v>
      </c>
      <c r="AO1060" s="81">
        <v>1351</v>
      </c>
      <c r="AQ1060" s="81" t="s">
        <v>745</v>
      </c>
      <c r="AR1060" s="81" t="s">
        <v>746</v>
      </c>
      <c r="AS1060" s="81">
        <v>24</v>
      </c>
      <c r="AT1060" s="81" t="s">
        <v>529</v>
      </c>
      <c r="AU1060" s="81" t="s">
        <v>1756</v>
      </c>
      <c r="AV1060" s="81">
        <v>1037</v>
      </c>
      <c r="AX1060" s="81" t="s">
        <v>942</v>
      </c>
      <c r="AY1060" s="81" t="s">
        <v>943</v>
      </c>
      <c r="AZ1060" s="81">
        <v>12</v>
      </c>
      <c r="BA1060" s="81" t="s">
        <v>436</v>
      </c>
      <c r="BB1060" s="81" t="s">
        <v>1108</v>
      </c>
      <c r="BC1060" s="81">
        <v>1240</v>
      </c>
      <c r="BE1060" s="81" t="s">
        <v>999</v>
      </c>
      <c r="BF1060" s="81" t="s">
        <v>1000</v>
      </c>
      <c r="BG1060" s="81">
        <v>12</v>
      </c>
      <c r="BH1060" s="81" t="s">
        <v>529</v>
      </c>
      <c r="BI1060" s="81" t="s">
        <v>1737</v>
      </c>
      <c r="BJ1060" s="81">
        <v>1069</v>
      </c>
      <c r="BL1060" s="81" t="s">
        <v>836</v>
      </c>
      <c r="BM1060" s="81" t="s">
        <v>837</v>
      </c>
      <c r="BN1060" s="81">
        <v>2</v>
      </c>
      <c r="BO1060" s="81" t="s">
        <v>436</v>
      </c>
      <c r="BP1060" s="81" t="s">
        <v>1124</v>
      </c>
      <c r="BQ1060" s="81">
        <v>1013</v>
      </c>
      <c r="BS1060" s="81" t="s">
        <v>790</v>
      </c>
      <c r="BT1060" s="81" t="s">
        <v>791</v>
      </c>
      <c r="BU1060" s="81">
        <v>2</v>
      </c>
      <c r="BV1060" s="81" t="s">
        <v>436</v>
      </c>
      <c r="BW1060" s="81" t="s">
        <v>2184</v>
      </c>
      <c r="BX1060" s="81">
        <v>1584</v>
      </c>
      <c r="BZ1060" s="81" t="s">
        <v>818</v>
      </c>
      <c r="CA1060" s="81" t="s">
        <v>819</v>
      </c>
      <c r="CB1060" s="81">
        <v>4</v>
      </c>
      <c r="CC1060" s="81" t="s">
        <v>437</v>
      </c>
      <c r="CD1060" s="81" t="s">
        <v>1729</v>
      </c>
      <c r="CE1060" s="81">
        <v>1191</v>
      </c>
      <c r="CG1060" s="81" t="s">
        <v>737</v>
      </c>
      <c r="CH1060" s="81" t="s">
        <v>738</v>
      </c>
      <c r="CI1060" s="81">
        <v>4</v>
      </c>
      <c r="CJ1060" s="81" t="s">
        <v>437</v>
      </c>
      <c r="CK1060" s="81" t="s">
        <v>2344</v>
      </c>
      <c r="CL1060" s="81">
        <v>1108</v>
      </c>
      <c r="CN1060" s="81" t="s">
        <v>938</v>
      </c>
      <c r="CO1060" s="81" t="s">
        <v>939</v>
      </c>
      <c r="CP1060" s="81">
        <v>2</v>
      </c>
      <c r="CQ1060" s="81" t="s">
        <v>436</v>
      </c>
      <c r="CR1060" s="81" t="s">
        <v>1143</v>
      </c>
      <c r="CS1060" s="81">
        <v>1223</v>
      </c>
      <c r="CU1060" s="136" t="s">
        <v>2383</v>
      </c>
      <c r="CV1060" s="136" t="s">
        <v>882</v>
      </c>
      <c r="CW1060" s="137">
        <v>6</v>
      </c>
      <c r="CX1060" s="136" t="s">
        <v>529</v>
      </c>
      <c r="CY1060" s="136" t="s">
        <v>2218</v>
      </c>
      <c r="CZ1060" s="138">
        <v>1015</v>
      </c>
      <c r="DB1060" s="136" t="s">
        <v>2386</v>
      </c>
      <c r="DC1060" s="136" t="s">
        <v>817</v>
      </c>
      <c r="DD1060" s="137">
        <v>24</v>
      </c>
      <c r="DE1060" s="136" t="s">
        <v>529</v>
      </c>
      <c r="DF1060" s="136" t="s">
        <v>1185</v>
      </c>
      <c r="DG1060" s="144">
        <v>1101</v>
      </c>
      <c r="DI1060" s="136" t="s">
        <v>969</v>
      </c>
      <c r="DJ1060" s="136" t="s">
        <v>970</v>
      </c>
      <c r="DK1060" s="137">
        <v>12</v>
      </c>
      <c r="DL1060" s="136" t="s">
        <v>437</v>
      </c>
      <c r="DM1060" s="136" t="s">
        <v>1744</v>
      </c>
      <c r="DN1060" s="144">
        <v>1004</v>
      </c>
    </row>
    <row r="1061" spans="1:118" x14ac:dyDescent="0.25">
      <c r="A1061" s="81" t="s">
        <v>946</v>
      </c>
      <c r="B1061" s="81" t="s">
        <v>947</v>
      </c>
      <c r="C1061" s="81">
        <v>24</v>
      </c>
      <c r="D1061" s="81" t="s">
        <v>529</v>
      </c>
      <c r="E1061" s="81" t="s">
        <v>1737</v>
      </c>
      <c r="F1061" s="81">
        <v>1069</v>
      </c>
      <c r="H1061" s="81" t="s">
        <v>906</v>
      </c>
      <c r="I1061" s="81" t="s">
        <v>907</v>
      </c>
      <c r="J1061" s="81">
        <v>4</v>
      </c>
      <c r="K1061" s="81" t="s">
        <v>437</v>
      </c>
      <c r="L1061" s="81" t="s">
        <v>1101</v>
      </c>
      <c r="M1061" s="81">
        <v>1003</v>
      </c>
      <c r="O1061" s="81" t="s">
        <v>745</v>
      </c>
      <c r="P1061" s="81" t="s">
        <v>746</v>
      </c>
      <c r="Q1061" s="81">
        <v>12</v>
      </c>
      <c r="R1061" s="81" t="s">
        <v>436</v>
      </c>
      <c r="S1061" s="81" t="s">
        <v>1735</v>
      </c>
      <c r="T1061" s="81">
        <v>1435</v>
      </c>
      <c r="V1061" s="81" t="s">
        <v>856</v>
      </c>
      <c r="W1061" s="81" t="s">
        <v>857</v>
      </c>
      <c r="X1061" s="81">
        <v>2</v>
      </c>
      <c r="Y1061" s="81" t="s">
        <v>529</v>
      </c>
      <c r="Z1061" s="81" t="s">
        <v>1127</v>
      </c>
      <c r="AA1061" s="81">
        <v>1123</v>
      </c>
      <c r="AC1061" s="81" t="s">
        <v>842</v>
      </c>
      <c r="AD1061" s="81" t="s">
        <v>843</v>
      </c>
      <c r="AE1061" s="81">
        <v>3</v>
      </c>
      <c r="AF1061" s="81" t="s">
        <v>436</v>
      </c>
      <c r="AG1061" s="81" t="s">
        <v>1748</v>
      </c>
      <c r="AH1061" s="81">
        <v>1524</v>
      </c>
      <c r="AJ1061" s="81" t="s">
        <v>864</v>
      </c>
      <c r="AK1061" s="81" t="s">
        <v>865</v>
      </c>
      <c r="AL1061" s="81">
        <v>10</v>
      </c>
      <c r="AM1061" s="81" t="s">
        <v>437</v>
      </c>
      <c r="AN1061" s="81" t="s">
        <v>1171</v>
      </c>
      <c r="AO1061" s="81">
        <v>1351</v>
      </c>
      <c r="AQ1061" s="81" t="s">
        <v>753</v>
      </c>
      <c r="AR1061" s="81" t="s">
        <v>754</v>
      </c>
      <c r="AS1061" s="81">
        <v>12</v>
      </c>
      <c r="AT1061" s="81" t="s">
        <v>437</v>
      </c>
      <c r="AU1061" s="81" t="s">
        <v>1187</v>
      </c>
      <c r="AV1061" s="81">
        <v>1003</v>
      </c>
      <c r="AX1061" s="81" t="s">
        <v>942</v>
      </c>
      <c r="AY1061" s="81" t="s">
        <v>943</v>
      </c>
      <c r="AZ1061" s="81">
        <v>6</v>
      </c>
      <c r="BA1061" s="81" t="s">
        <v>529</v>
      </c>
      <c r="BB1061" s="81" t="s">
        <v>563</v>
      </c>
      <c r="BC1061" s="81">
        <v>1532</v>
      </c>
      <c r="BE1061" s="81" t="s">
        <v>814</v>
      </c>
      <c r="BF1061" s="81" t="s">
        <v>815</v>
      </c>
      <c r="BG1061" s="81">
        <v>12</v>
      </c>
      <c r="BH1061" s="81" t="s">
        <v>437</v>
      </c>
      <c r="BI1061" s="81" t="s">
        <v>1242</v>
      </c>
      <c r="BJ1061" s="81">
        <v>1029</v>
      </c>
      <c r="BL1061" s="81" t="s">
        <v>856</v>
      </c>
      <c r="BM1061" s="81" t="s">
        <v>857</v>
      </c>
      <c r="BN1061" s="81">
        <v>2</v>
      </c>
      <c r="BO1061" s="81" t="s">
        <v>436</v>
      </c>
      <c r="BP1061" s="81" t="s">
        <v>1124</v>
      </c>
      <c r="BQ1061" s="81">
        <v>1013</v>
      </c>
      <c r="BS1061" s="81" t="s">
        <v>2325</v>
      </c>
      <c r="BT1061" s="81" t="s">
        <v>784</v>
      </c>
      <c r="BU1061" s="81">
        <v>12</v>
      </c>
      <c r="BV1061" s="81" t="s">
        <v>436</v>
      </c>
      <c r="BW1061" s="81" t="s">
        <v>1696</v>
      </c>
      <c r="BX1061" s="81">
        <v>1390</v>
      </c>
      <c r="BZ1061" s="81" t="s">
        <v>816</v>
      </c>
      <c r="CA1061" s="81" t="s">
        <v>817</v>
      </c>
      <c r="CB1061" s="81">
        <v>6</v>
      </c>
      <c r="CC1061" s="81" t="s">
        <v>437</v>
      </c>
      <c r="CD1061" s="81" t="s">
        <v>1729</v>
      </c>
      <c r="CE1061" s="81">
        <v>1191</v>
      </c>
      <c r="CG1061" s="81" t="s">
        <v>852</v>
      </c>
      <c r="CH1061" s="81" t="s">
        <v>853</v>
      </c>
      <c r="CI1061" s="81">
        <v>12</v>
      </c>
      <c r="CJ1061" s="81" t="s">
        <v>437</v>
      </c>
      <c r="CK1061" s="81" t="s">
        <v>2344</v>
      </c>
      <c r="CL1061" s="81">
        <v>1108</v>
      </c>
      <c r="CN1061" s="81" t="s">
        <v>893</v>
      </c>
      <c r="CO1061" s="81" t="s">
        <v>894</v>
      </c>
      <c r="CP1061" s="81">
        <v>12</v>
      </c>
      <c r="CQ1061" s="81" t="s">
        <v>436</v>
      </c>
      <c r="CR1061" s="81" t="s">
        <v>1143</v>
      </c>
      <c r="CS1061" s="81">
        <v>1223</v>
      </c>
      <c r="CU1061" s="136" t="s">
        <v>2380</v>
      </c>
      <c r="CV1061" s="136" t="s">
        <v>866</v>
      </c>
      <c r="CW1061" s="137">
        <v>6</v>
      </c>
      <c r="CX1061" s="136" t="s">
        <v>529</v>
      </c>
      <c r="CY1061" s="136" t="s">
        <v>2218</v>
      </c>
      <c r="CZ1061" s="138">
        <v>1015</v>
      </c>
      <c r="DB1061" s="136" t="s">
        <v>2386</v>
      </c>
      <c r="DC1061" s="136" t="s">
        <v>817</v>
      </c>
      <c r="DD1061" s="137">
        <v>4</v>
      </c>
      <c r="DE1061" s="136" t="s">
        <v>529</v>
      </c>
      <c r="DF1061" s="136" t="s">
        <v>1135</v>
      </c>
      <c r="DG1061" s="144">
        <v>1412</v>
      </c>
      <c r="DI1061" s="136" t="s">
        <v>969</v>
      </c>
      <c r="DJ1061" s="136" t="s">
        <v>970</v>
      </c>
      <c r="DK1061" s="137">
        <v>12</v>
      </c>
      <c r="DL1061" s="136" t="s">
        <v>529</v>
      </c>
      <c r="DM1061" s="136" t="s">
        <v>1100</v>
      </c>
      <c r="DN1061" s="144">
        <v>1027</v>
      </c>
    </row>
    <row r="1062" spans="1:118" x14ac:dyDescent="0.25">
      <c r="A1062" s="81" t="s">
        <v>2320</v>
      </c>
      <c r="B1062" s="81" t="s">
        <v>1934</v>
      </c>
      <c r="C1062" s="81">
        <v>12</v>
      </c>
      <c r="D1062" s="81" t="s">
        <v>529</v>
      </c>
      <c r="E1062" s="81" t="s">
        <v>1737</v>
      </c>
      <c r="F1062" s="81">
        <v>1069</v>
      </c>
      <c r="H1062" s="81" t="s">
        <v>873</v>
      </c>
      <c r="I1062" s="81" t="s">
        <v>874</v>
      </c>
      <c r="J1062" s="81">
        <v>6</v>
      </c>
      <c r="K1062" s="81" t="s">
        <v>437</v>
      </c>
      <c r="L1062" s="81" t="s">
        <v>1101</v>
      </c>
      <c r="M1062" s="81">
        <v>1003</v>
      </c>
      <c r="O1062" s="81" t="s">
        <v>816</v>
      </c>
      <c r="P1062" s="81" t="s">
        <v>817</v>
      </c>
      <c r="Q1062" s="81">
        <v>4</v>
      </c>
      <c r="R1062" s="81" t="s">
        <v>436</v>
      </c>
      <c r="S1062" s="81" t="s">
        <v>1735</v>
      </c>
      <c r="T1062" s="81">
        <v>1435</v>
      </c>
      <c r="V1062" s="81" t="s">
        <v>869</v>
      </c>
      <c r="W1062" s="81" t="s">
        <v>870</v>
      </c>
      <c r="X1062" s="81">
        <v>12</v>
      </c>
      <c r="Y1062" s="81" t="s">
        <v>529</v>
      </c>
      <c r="Z1062" s="81" t="s">
        <v>1127</v>
      </c>
      <c r="AA1062" s="81">
        <v>1123</v>
      </c>
      <c r="AC1062" s="81" t="s">
        <v>745</v>
      </c>
      <c r="AD1062" s="81" t="s">
        <v>746</v>
      </c>
      <c r="AE1062" s="81">
        <v>24</v>
      </c>
      <c r="AF1062" s="81" t="s">
        <v>436</v>
      </c>
      <c r="AG1062" s="81" t="s">
        <v>2327</v>
      </c>
      <c r="AH1062" s="81">
        <v>1515</v>
      </c>
      <c r="AJ1062" s="81" t="s">
        <v>899</v>
      </c>
      <c r="AK1062" s="81" t="s">
        <v>900</v>
      </c>
      <c r="AL1062" s="81">
        <v>4</v>
      </c>
      <c r="AM1062" s="81" t="s">
        <v>437</v>
      </c>
      <c r="AN1062" s="81" t="s">
        <v>1171</v>
      </c>
      <c r="AO1062" s="81">
        <v>1351</v>
      </c>
      <c r="AQ1062" s="81" t="s">
        <v>757</v>
      </c>
      <c r="AR1062" s="81" t="s">
        <v>758</v>
      </c>
      <c r="AS1062" s="81">
        <v>12</v>
      </c>
      <c r="AT1062" s="81" t="s">
        <v>437</v>
      </c>
      <c r="AU1062" s="81" t="s">
        <v>1187</v>
      </c>
      <c r="AV1062" s="81">
        <v>1003</v>
      </c>
      <c r="AX1062" s="81" t="s">
        <v>942</v>
      </c>
      <c r="AY1062" s="81" t="s">
        <v>943</v>
      </c>
      <c r="AZ1062" s="81">
        <v>240</v>
      </c>
      <c r="BA1062" s="81" t="s">
        <v>1173</v>
      </c>
      <c r="BB1062" s="81" t="s">
        <v>1174</v>
      </c>
      <c r="BC1062" s="81">
        <v>0</v>
      </c>
      <c r="BE1062" s="81" t="s">
        <v>969</v>
      </c>
      <c r="BF1062" s="81" t="s">
        <v>970</v>
      </c>
      <c r="BG1062" s="81">
        <v>12</v>
      </c>
      <c r="BH1062" s="81" t="s">
        <v>437</v>
      </c>
      <c r="BI1062" s="81" t="s">
        <v>1242</v>
      </c>
      <c r="BJ1062" s="81">
        <v>1029</v>
      </c>
      <c r="BL1062" s="81" t="s">
        <v>864</v>
      </c>
      <c r="BM1062" s="81" t="s">
        <v>865</v>
      </c>
      <c r="BN1062" s="81">
        <v>4</v>
      </c>
      <c r="BO1062" s="81" t="s">
        <v>436</v>
      </c>
      <c r="BP1062" s="81" t="s">
        <v>1124</v>
      </c>
      <c r="BQ1062" s="81">
        <v>1013</v>
      </c>
      <c r="BS1062" s="81" t="s">
        <v>2319</v>
      </c>
      <c r="BT1062" s="81" t="s">
        <v>844</v>
      </c>
      <c r="BU1062" s="81">
        <v>2</v>
      </c>
      <c r="BV1062" s="81" t="s">
        <v>529</v>
      </c>
      <c r="BW1062" s="81" t="s">
        <v>1161</v>
      </c>
      <c r="BX1062" s="81">
        <v>1146</v>
      </c>
      <c r="BZ1062" s="81" t="s">
        <v>942</v>
      </c>
      <c r="CA1062" s="81" t="s">
        <v>943</v>
      </c>
      <c r="CB1062" s="81">
        <v>12</v>
      </c>
      <c r="CC1062" s="81" t="s">
        <v>437</v>
      </c>
      <c r="CD1062" s="81" t="s">
        <v>1729</v>
      </c>
      <c r="CE1062" s="81">
        <v>1191</v>
      </c>
      <c r="CG1062" s="81" t="s">
        <v>946</v>
      </c>
      <c r="CH1062" s="81" t="s">
        <v>947</v>
      </c>
      <c r="CI1062" s="81">
        <v>12</v>
      </c>
      <c r="CJ1062" s="81" t="s">
        <v>437</v>
      </c>
      <c r="CK1062" s="81" t="s">
        <v>2344</v>
      </c>
      <c r="CL1062" s="81">
        <v>1108</v>
      </c>
      <c r="CN1062" s="81" t="s">
        <v>2260</v>
      </c>
      <c r="CO1062" s="81" t="s">
        <v>2304</v>
      </c>
      <c r="CP1062" s="81">
        <v>2</v>
      </c>
      <c r="CQ1062" s="81" t="s">
        <v>436</v>
      </c>
      <c r="CR1062" s="81" t="s">
        <v>1764</v>
      </c>
      <c r="CS1062" s="81">
        <v>1435</v>
      </c>
      <c r="CU1062" s="136" t="s">
        <v>2387</v>
      </c>
      <c r="CV1062" s="136" t="s">
        <v>877</v>
      </c>
      <c r="CW1062" s="137">
        <v>6</v>
      </c>
      <c r="CX1062" s="136" t="s">
        <v>529</v>
      </c>
      <c r="CY1062" s="136" t="s">
        <v>2218</v>
      </c>
      <c r="CZ1062" s="138">
        <v>1015</v>
      </c>
      <c r="DB1062" s="136" t="s">
        <v>2386</v>
      </c>
      <c r="DC1062" s="136" t="s">
        <v>817</v>
      </c>
      <c r="DD1062" s="137">
        <v>4</v>
      </c>
      <c r="DE1062" s="136" t="s">
        <v>529</v>
      </c>
      <c r="DF1062" s="136" t="s">
        <v>1132</v>
      </c>
      <c r="DG1062" s="144">
        <v>1081</v>
      </c>
      <c r="DI1062" s="136" t="s">
        <v>969</v>
      </c>
      <c r="DJ1062" s="136" t="s">
        <v>970</v>
      </c>
      <c r="DK1062" s="137">
        <v>12</v>
      </c>
      <c r="DL1062" s="136" t="s">
        <v>437</v>
      </c>
      <c r="DM1062" s="136" t="s">
        <v>1234</v>
      </c>
      <c r="DN1062" s="144">
        <v>1043</v>
      </c>
    </row>
    <row r="1063" spans="1:118" x14ac:dyDescent="0.25">
      <c r="A1063" s="81" t="s">
        <v>1060</v>
      </c>
      <c r="B1063" s="81" t="s">
        <v>787</v>
      </c>
      <c r="C1063" s="81">
        <v>12</v>
      </c>
      <c r="D1063" s="81" t="s">
        <v>529</v>
      </c>
      <c r="E1063" s="81" t="s">
        <v>1737</v>
      </c>
      <c r="F1063" s="81">
        <v>1069</v>
      </c>
      <c r="H1063" s="81" t="s">
        <v>818</v>
      </c>
      <c r="I1063" s="81" t="s">
        <v>819</v>
      </c>
      <c r="J1063" s="81">
        <v>10</v>
      </c>
      <c r="K1063" s="81" t="s">
        <v>437</v>
      </c>
      <c r="L1063" s="81" t="s">
        <v>1101</v>
      </c>
      <c r="M1063" s="81">
        <v>1003</v>
      </c>
      <c r="O1063" s="81" t="s">
        <v>954</v>
      </c>
      <c r="P1063" s="81" t="s">
        <v>955</v>
      </c>
      <c r="Q1063" s="81">
        <v>4</v>
      </c>
      <c r="R1063" s="81" t="s">
        <v>436</v>
      </c>
      <c r="S1063" s="81" t="s">
        <v>1735</v>
      </c>
      <c r="T1063" s="81">
        <v>1435</v>
      </c>
      <c r="V1063" s="81" t="s">
        <v>816</v>
      </c>
      <c r="W1063" s="81" t="s">
        <v>817</v>
      </c>
      <c r="X1063" s="81">
        <v>4</v>
      </c>
      <c r="Y1063" s="81" t="s">
        <v>529</v>
      </c>
      <c r="Z1063" s="81" t="s">
        <v>1127</v>
      </c>
      <c r="AA1063" s="81">
        <v>1123</v>
      </c>
      <c r="AC1063" s="81" t="s">
        <v>880</v>
      </c>
      <c r="AD1063" s="81" t="s">
        <v>881</v>
      </c>
      <c r="AE1063" s="81">
        <v>6</v>
      </c>
      <c r="AF1063" s="81" t="s">
        <v>436</v>
      </c>
      <c r="AG1063" s="81" t="s">
        <v>1124</v>
      </c>
      <c r="AH1063" s="81">
        <v>1013</v>
      </c>
      <c r="AJ1063" s="81" t="s">
        <v>889</v>
      </c>
      <c r="AK1063" s="81" t="s">
        <v>890</v>
      </c>
      <c r="AL1063" s="81">
        <v>4</v>
      </c>
      <c r="AM1063" s="81" t="s">
        <v>437</v>
      </c>
      <c r="AN1063" s="81" t="s">
        <v>1171</v>
      </c>
      <c r="AO1063" s="81">
        <v>1351</v>
      </c>
      <c r="AQ1063" s="81" t="s">
        <v>867</v>
      </c>
      <c r="AR1063" s="81" t="s">
        <v>868</v>
      </c>
      <c r="AS1063" s="81">
        <v>6</v>
      </c>
      <c r="AT1063" s="81" t="s">
        <v>437</v>
      </c>
      <c r="AU1063" s="81" t="s">
        <v>1187</v>
      </c>
      <c r="AV1063" s="81">
        <v>1003</v>
      </c>
      <c r="AX1063" s="81" t="s">
        <v>747</v>
      </c>
      <c r="AY1063" s="81" t="s">
        <v>748</v>
      </c>
      <c r="AZ1063" s="81">
        <v>60</v>
      </c>
      <c r="BA1063" s="81" t="s">
        <v>529</v>
      </c>
      <c r="BB1063" s="81" t="s">
        <v>1100</v>
      </c>
      <c r="BC1063" s="81">
        <v>1027</v>
      </c>
      <c r="BE1063" s="81" t="s">
        <v>741</v>
      </c>
      <c r="BF1063" s="81" t="s">
        <v>742</v>
      </c>
      <c r="BG1063" s="81">
        <v>6</v>
      </c>
      <c r="BH1063" s="81" t="s">
        <v>437</v>
      </c>
      <c r="BI1063" s="81" t="s">
        <v>1242</v>
      </c>
      <c r="BJ1063" s="81">
        <v>1029</v>
      </c>
      <c r="BL1063" s="81" t="s">
        <v>883</v>
      </c>
      <c r="BM1063" s="81" t="s">
        <v>884</v>
      </c>
      <c r="BN1063" s="81">
        <v>2</v>
      </c>
      <c r="BO1063" s="81" t="s">
        <v>436</v>
      </c>
      <c r="BP1063" s="81" t="s">
        <v>1124</v>
      </c>
      <c r="BQ1063" s="81">
        <v>1013</v>
      </c>
      <c r="BS1063" s="81" t="s">
        <v>731</v>
      </c>
      <c r="BT1063" s="81" t="s">
        <v>732</v>
      </c>
      <c r="BU1063" s="81">
        <v>6</v>
      </c>
      <c r="BV1063" s="81" t="s">
        <v>436</v>
      </c>
      <c r="BW1063" s="81" t="s">
        <v>2184</v>
      </c>
      <c r="BX1063" s="81">
        <v>1584</v>
      </c>
      <c r="BZ1063" s="81" t="s">
        <v>852</v>
      </c>
      <c r="CA1063" s="81" t="s">
        <v>853</v>
      </c>
      <c r="CB1063" s="81">
        <v>24</v>
      </c>
      <c r="CC1063" s="81" t="s">
        <v>437</v>
      </c>
      <c r="CD1063" s="81" t="s">
        <v>1729</v>
      </c>
      <c r="CE1063" s="81">
        <v>1191</v>
      </c>
      <c r="CG1063" s="81" t="s">
        <v>895</v>
      </c>
      <c r="CH1063" s="81" t="s">
        <v>896</v>
      </c>
      <c r="CI1063" s="81">
        <v>12</v>
      </c>
      <c r="CJ1063" s="81" t="s">
        <v>437</v>
      </c>
      <c r="CK1063" s="81" t="s">
        <v>2344</v>
      </c>
      <c r="CL1063" s="81">
        <v>1108</v>
      </c>
      <c r="CN1063" s="81" t="s">
        <v>812</v>
      </c>
      <c r="CO1063" s="81" t="s">
        <v>813</v>
      </c>
      <c r="CP1063" s="81">
        <v>6</v>
      </c>
      <c r="CQ1063" s="81" t="s">
        <v>436</v>
      </c>
      <c r="CR1063" s="81" t="s">
        <v>1106</v>
      </c>
      <c r="CS1063" s="81">
        <v>1295</v>
      </c>
      <c r="CU1063" s="136" t="s">
        <v>871</v>
      </c>
      <c r="CV1063" s="136" t="s">
        <v>872</v>
      </c>
      <c r="CW1063" s="137">
        <v>6</v>
      </c>
      <c r="CX1063" s="136" t="s">
        <v>529</v>
      </c>
      <c r="CY1063" s="136" t="s">
        <v>2218</v>
      </c>
      <c r="CZ1063" s="138">
        <v>1015</v>
      </c>
      <c r="DB1063" s="136" t="s">
        <v>2386</v>
      </c>
      <c r="DC1063" s="136" t="s">
        <v>817</v>
      </c>
      <c r="DD1063" s="137">
        <v>10</v>
      </c>
      <c r="DE1063" s="136" t="s">
        <v>529</v>
      </c>
      <c r="DF1063" s="136" t="s">
        <v>1170</v>
      </c>
      <c r="DG1063" s="144">
        <v>1069</v>
      </c>
      <c r="DI1063" s="136" t="s">
        <v>969</v>
      </c>
      <c r="DJ1063" s="136" t="s">
        <v>970</v>
      </c>
      <c r="DK1063" s="137">
        <v>12</v>
      </c>
      <c r="DL1063" s="136" t="s">
        <v>436</v>
      </c>
      <c r="DM1063" s="136" t="s">
        <v>1249</v>
      </c>
      <c r="DN1063" s="144">
        <v>1121</v>
      </c>
    </row>
    <row r="1064" spans="1:118" x14ac:dyDescent="0.25">
      <c r="A1064" s="81" t="s">
        <v>788</v>
      </c>
      <c r="B1064" s="81" t="s">
        <v>789</v>
      </c>
      <c r="C1064" s="81">
        <v>12</v>
      </c>
      <c r="D1064" s="81" t="s">
        <v>529</v>
      </c>
      <c r="E1064" s="81" t="s">
        <v>1737</v>
      </c>
      <c r="F1064" s="81">
        <v>1069</v>
      </c>
      <c r="H1064" s="81" t="s">
        <v>864</v>
      </c>
      <c r="I1064" s="81" t="s">
        <v>865</v>
      </c>
      <c r="J1064" s="81">
        <v>12</v>
      </c>
      <c r="K1064" s="81" t="s">
        <v>437</v>
      </c>
      <c r="L1064" s="81" t="s">
        <v>1101</v>
      </c>
      <c r="M1064" s="81">
        <v>1003</v>
      </c>
      <c r="O1064" s="81" t="s">
        <v>816</v>
      </c>
      <c r="P1064" s="81" t="s">
        <v>817</v>
      </c>
      <c r="Q1064" s="81">
        <v>4</v>
      </c>
      <c r="R1064" s="81" t="s">
        <v>436</v>
      </c>
      <c r="S1064" s="81" t="s">
        <v>1840</v>
      </c>
      <c r="T1064" s="81">
        <v>1179</v>
      </c>
      <c r="V1064" s="81" t="s">
        <v>745</v>
      </c>
      <c r="W1064" s="81" t="s">
        <v>746</v>
      </c>
      <c r="X1064" s="81">
        <v>12</v>
      </c>
      <c r="Y1064" s="81" t="s">
        <v>529</v>
      </c>
      <c r="Z1064" s="81" t="s">
        <v>1127</v>
      </c>
      <c r="AA1064" s="81">
        <v>1123</v>
      </c>
      <c r="AC1064" s="81" t="s">
        <v>745</v>
      </c>
      <c r="AD1064" s="81" t="s">
        <v>746</v>
      </c>
      <c r="AE1064" s="81">
        <v>24</v>
      </c>
      <c r="AF1064" s="81" t="s">
        <v>437</v>
      </c>
      <c r="AG1064" s="81" t="s">
        <v>1707</v>
      </c>
      <c r="AH1064" s="81">
        <v>1110</v>
      </c>
      <c r="AJ1064" s="81" t="s">
        <v>910</v>
      </c>
      <c r="AK1064" s="81" t="s">
        <v>911</v>
      </c>
      <c r="AL1064" s="81">
        <v>4</v>
      </c>
      <c r="AM1064" s="81" t="s">
        <v>437</v>
      </c>
      <c r="AN1064" s="81" t="s">
        <v>1171</v>
      </c>
      <c r="AO1064" s="81">
        <v>1351</v>
      </c>
      <c r="AQ1064" s="81" t="s">
        <v>954</v>
      </c>
      <c r="AR1064" s="81" t="s">
        <v>955</v>
      </c>
      <c r="AS1064" s="81">
        <v>6</v>
      </c>
      <c r="AT1064" s="81" t="s">
        <v>437</v>
      </c>
      <c r="AU1064" s="81" t="s">
        <v>1187</v>
      </c>
      <c r="AV1064" s="81">
        <v>1003</v>
      </c>
      <c r="AX1064" s="81" t="s">
        <v>747</v>
      </c>
      <c r="AY1064" s="81" t="s">
        <v>748</v>
      </c>
      <c r="AZ1064" s="81">
        <v>12</v>
      </c>
      <c r="BA1064" s="81" t="s">
        <v>529</v>
      </c>
      <c r="BB1064" s="81" t="s">
        <v>1916</v>
      </c>
      <c r="BC1064" s="81">
        <v>1439</v>
      </c>
      <c r="BE1064" s="81" t="s">
        <v>749</v>
      </c>
      <c r="BF1064" s="81" t="s">
        <v>750</v>
      </c>
      <c r="BG1064" s="81">
        <v>24</v>
      </c>
      <c r="BH1064" s="81" t="s">
        <v>437</v>
      </c>
      <c r="BI1064" s="81" t="s">
        <v>1242</v>
      </c>
      <c r="BJ1064" s="81">
        <v>1029</v>
      </c>
      <c r="BL1064" s="81" t="s">
        <v>956</v>
      </c>
      <c r="BM1064" s="81" t="s">
        <v>957</v>
      </c>
      <c r="BN1064" s="81">
        <v>3</v>
      </c>
      <c r="BO1064" s="81" t="s">
        <v>436</v>
      </c>
      <c r="BP1064" s="81" t="s">
        <v>1124</v>
      </c>
      <c r="BQ1064" s="81">
        <v>1013</v>
      </c>
      <c r="BS1064" s="81" t="s">
        <v>942</v>
      </c>
      <c r="BT1064" s="81" t="s">
        <v>943</v>
      </c>
      <c r="BU1064" s="81">
        <v>12</v>
      </c>
      <c r="BV1064" s="81" t="s">
        <v>437</v>
      </c>
      <c r="BW1064" s="81" t="s">
        <v>1190</v>
      </c>
      <c r="BX1064" s="81">
        <v>1082</v>
      </c>
      <c r="BZ1064" s="81" t="s">
        <v>867</v>
      </c>
      <c r="CA1064" s="81" t="s">
        <v>868</v>
      </c>
      <c r="CB1064" s="81">
        <v>4</v>
      </c>
      <c r="CC1064" s="81" t="s">
        <v>437</v>
      </c>
      <c r="CD1064" s="81" t="s">
        <v>1155</v>
      </c>
      <c r="CE1064" s="81">
        <v>1506</v>
      </c>
      <c r="CG1064" s="81" t="s">
        <v>753</v>
      </c>
      <c r="CH1064" s="81" t="s">
        <v>754</v>
      </c>
      <c r="CI1064" s="81">
        <v>12</v>
      </c>
      <c r="CJ1064" s="81" t="s">
        <v>436</v>
      </c>
      <c r="CK1064" s="81" t="s">
        <v>1868</v>
      </c>
      <c r="CL1064" s="81">
        <v>1189</v>
      </c>
      <c r="CN1064" s="81" t="s">
        <v>889</v>
      </c>
      <c r="CO1064" s="81" t="s">
        <v>890</v>
      </c>
      <c r="CP1064" s="81">
        <v>4</v>
      </c>
      <c r="CQ1064" s="81" t="s">
        <v>529</v>
      </c>
      <c r="CR1064" s="81" t="s">
        <v>2314</v>
      </c>
      <c r="CS1064" s="81">
        <v>1031</v>
      </c>
      <c r="CU1064" s="136" t="s">
        <v>2270</v>
      </c>
      <c r="CV1064" s="136" t="s">
        <v>848</v>
      </c>
      <c r="CW1064" s="137">
        <v>6</v>
      </c>
      <c r="CX1064" s="136" t="s">
        <v>529</v>
      </c>
      <c r="CY1064" s="136" t="s">
        <v>2218</v>
      </c>
      <c r="CZ1064" s="138">
        <v>1015</v>
      </c>
      <c r="DB1064" s="136" t="s">
        <v>2386</v>
      </c>
      <c r="DC1064" s="136" t="s">
        <v>817</v>
      </c>
      <c r="DD1064" s="137">
        <v>8</v>
      </c>
      <c r="DE1064" s="136" t="s">
        <v>529</v>
      </c>
      <c r="DF1064" s="136" t="s">
        <v>1157</v>
      </c>
      <c r="DG1064" s="144">
        <v>1399</v>
      </c>
      <c r="DI1064" s="136" t="s">
        <v>969</v>
      </c>
      <c r="DJ1064" s="136" t="s">
        <v>970</v>
      </c>
      <c r="DK1064" s="137">
        <v>12</v>
      </c>
      <c r="DL1064" s="136" t="s">
        <v>436</v>
      </c>
      <c r="DM1064" s="136" t="s">
        <v>1230</v>
      </c>
      <c r="DN1064" s="144">
        <v>1195</v>
      </c>
    </row>
    <row r="1065" spans="1:118" x14ac:dyDescent="0.25">
      <c r="A1065" s="81" t="s">
        <v>936</v>
      </c>
      <c r="B1065" s="81" t="s">
        <v>937</v>
      </c>
      <c r="C1065" s="81">
        <v>6</v>
      </c>
      <c r="D1065" s="81" t="s">
        <v>529</v>
      </c>
      <c r="E1065" s="81" t="s">
        <v>1737</v>
      </c>
      <c r="F1065" s="81">
        <v>1069</v>
      </c>
      <c r="H1065" s="81" t="s">
        <v>822</v>
      </c>
      <c r="I1065" s="81" t="s">
        <v>823</v>
      </c>
      <c r="J1065" s="81">
        <v>12</v>
      </c>
      <c r="K1065" s="81" t="s">
        <v>436</v>
      </c>
      <c r="L1065" s="81" t="s">
        <v>1739</v>
      </c>
      <c r="M1065" s="81">
        <v>1475</v>
      </c>
      <c r="O1065" s="81" t="s">
        <v>864</v>
      </c>
      <c r="P1065" s="81" t="s">
        <v>865</v>
      </c>
      <c r="Q1065" s="81">
        <v>4</v>
      </c>
      <c r="R1065" s="81" t="s">
        <v>436</v>
      </c>
      <c r="S1065" s="81" t="s">
        <v>1840</v>
      </c>
      <c r="T1065" s="81">
        <v>1179</v>
      </c>
      <c r="V1065" s="81" t="s">
        <v>745</v>
      </c>
      <c r="W1065" s="81" t="s">
        <v>746</v>
      </c>
      <c r="X1065" s="81">
        <v>12</v>
      </c>
      <c r="Y1065" s="81" t="s">
        <v>529</v>
      </c>
      <c r="Z1065" s="81" t="s">
        <v>1127</v>
      </c>
      <c r="AA1065" s="81">
        <v>1123</v>
      </c>
      <c r="AC1065" s="81" t="s">
        <v>906</v>
      </c>
      <c r="AD1065" s="81" t="s">
        <v>907</v>
      </c>
      <c r="AE1065" s="81">
        <v>4</v>
      </c>
      <c r="AF1065" s="81" t="s">
        <v>437</v>
      </c>
      <c r="AG1065" s="81" t="s">
        <v>1155</v>
      </c>
      <c r="AH1065" s="81">
        <v>1506</v>
      </c>
      <c r="AJ1065" s="81" t="s">
        <v>836</v>
      </c>
      <c r="AK1065" s="81" t="s">
        <v>837</v>
      </c>
      <c r="AL1065" s="81">
        <v>2</v>
      </c>
      <c r="AM1065" s="81" t="s">
        <v>437</v>
      </c>
      <c r="AN1065" s="81" t="s">
        <v>1171</v>
      </c>
      <c r="AO1065" s="81">
        <v>1351</v>
      </c>
      <c r="AQ1065" s="81" t="s">
        <v>875</v>
      </c>
      <c r="AR1065" s="81" t="s">
        <v>876</v>
      </c>
      <c r="AS1065" s="81">
        <v>6</v>
      </c>
      <c r="AT1065" s="81" t="s">
        <v>437</v>
      </c>
      <c r="AU1065" s="81" t="s">
        <v>1187</v>
      </c>
      <c r="AV1065" s="81">
        <v>1003</v>
      </c>
      <c r="AX1065" s="81" t="s">
        <v>747</v>
      </c>
      <c r="AY1065" s="81" t="s">
        <v>748</v>
      </c>
      <c r="AZ1065" s="81">
        <v>12</v>
      </c>
      <c r="BA1065" s="81" t="s">
        <v>529</v>
      </c>
      <c r="BB1065" s="81" t="s">
        <v>2067</v>
      </c>
      <c r="BC1065" s="81">
        <v>1557</v>
      </c>
      <c r="BE1065" s="81" t="s">
        <v>969</v>
      </c>
      <c r="BF1065" s="81" t="s">
        <v>970</v>
      </c>
      <c r="BG1065" s="81">
        <v>12</v>
      </c>
      <c r="BH1065" s="81" t="s">
        <v>436</v>
      </c>
      <c r="BI1065" s="81" t="s">
        <v>2123</v>
      </c>
      <c r="BJ1065" s="81">
        <v>1569</v>
      </c>
      <c r="BL1065" s="81" t="s">
        <v>743</v>
      </c>
      <c r="BM1065" s="81" t="s">
        <v>744</v>
      </c>
      <c r="BN1065" s="81">
        <v>12</v>
      </c>
      <c r="BO1065" s="81" t="s">
        <v>529</v>
      </c>
      <c r="BP1065" s="81" t="s">
        <v>1185</v>
      </c>
      <c r="BQ1065" s="81">
        <v>1101</v>
      </c>
      <c r="BS1065" s="81" t="s">
        <v>873</v>
      </c>
      <c r="BT1065" s="81" t="s">
        <v>874</v>
      </c>
      <c r="BU1065" s="81">
        <v>4</v>
      </c>
      <c r="BV1065" s="81" t="s">
        <v>529</v>
      </c>
      <c r="BW1065" s="81" t="s">
        <v>1112</v>
      </c>
      <c r="BX1065" s="81">
        <v>1039</v>
      </c>
      <c r="BZ1065" s="81" t="s">
        <v>737</v>
      </c>
      <c r="CA1065" s="81" t="s">
        <v>738</v>
      </c>
      <c r="CB1065" s="81">
        <v>5</v>
      </c>
      <c r="CC1065" s="81" t="s">
        <v>437</v>
      </c>
      <c r="CD1065" s="81" t="s">
        <v>1155</v>
      </c>
      <c r="CE1065" s="81">
        <v>1506</v>
      </c>
      <c r="CG1065" s="81" t="s">
        <v>860</v>
      </c>
      <c r="CH1065" s="81" t="s">
        <v>861</v>
      </c>
      <c r="CI1065" s="81">
        <v>6</v>
      </c>
      <c r="CJ1065" s="81" t="s">
        <v>436</v>
      </c>
      <c r="CK1065" s="81" t="s">
        <v>1868</v>
      </c>
      <c r="CL1065" s="81">
        <v>1189</v>
      </c>
      <c r="CN1065" s="81" t="s">
        <v>816</v>
      </c>
      <c r="CO1065" s="81" t="s">
        <v>817</v>
      </c>
      <c r="CP1065" s="81">
        <v>6</v>
      </c>
      <c r="CQ1065" s="81" t="s">
        <v>529</v>
      </c>
      <c r="CR1065" s="81" t="s">
        <v>1104</v>
      </c>
      <c r="CS1065" s="81">
        <v>1037</v>
      </c>
      <c r="CU1065" s="136" t="s">
        <v>878</v>
      </c>
      <c r="CV1065" s="136" t="s">
        <v>879</v>
      </c>
      <c r="CW1065" s="137">
        <v>6</v>
      </c>
      <c r="CX1065" s="136" t="s">
        <v>529</v>
      </c>
      <c r="CY1065" s="136" t="s">
        <v>2218</v>
      </c>
      <c r="CZ1065" s="138">
        <v>1015</v>
      </c>
      <c r="DB1065" s="136" t="s">
        <v>2386</v>
      </c>
      <c r="DC1065" s="136" t="s">
        <v>817</v>
      </c>
      <c r="DD1065" s="137">
        <v>6</v>
      </c>
      <c r="DE1065" s="136" t="s">
        <v>436</v>
      </c>
      <c r="DF1065" s="136" t="s">
        <v>1122</v>
      </c>
      <c r="DG1065" s="144">
        <v>1213</v>
      </c>
      <c r="DI1065" s="136" t="s">
        <v>969</v>
      </c>
      <c r="DJ1065" s="136" t="s">
        <v>970</v>
      </c>
      <c r="DK1065" s="137">
        <v>12</v>
      </c>
      <c r="DL1065" s="136" t="s">
        <v>436</v>
      </c>
      <c r="DM1065" s="136" t="s">
        <v>1189</v>
      </c>
      <c r="DN1065" s="144">
        <v>1262</v>
      </c>
    </row>
    <row r="1066" spans="1:118" x14ac:dyDescent="0.25">
      <c r="A1066" s="81" t="s">
        <v>1895</v>
      </c>
      <c r="B1066" s="81" t="s">
        <v>1407</v>
      </c>
      <c r="C1066" s="81">
        <v>6</v>
      </c>
      <c r="D1066" s="81" t="s">
        <v>529</v>
      </c>
      <c r="E1066" s="81" t="s">
        <v>1737</v>
      </c>
      <c r="F1066" s="81">
        <v>1069</v>
      </c>
      <c r="H1066" s="81" t="s">
        <v>852</v>
      </c>
      <c r="I1066" s="81" t="s">
        <v>853</v>
      </c>
      <c r="J1066" s="81">
        <v>12</v>
      </c>
      <c r="K1066" s="81" t="s">
        <v>436</v>
      </c>
      <c r="L1066" s="81" t="s">
        <v>1739</v>
      </c>
      <c r="M1066" s="81">
        <v>1475</v>
      </c>
      <c r="O1066" s="81" t="s">
        <v>854</v>
      </c>
      <c r="P1066" s="81" t="s">
        <v>855</v>
      </c>
      <c r="Q1066" s="81">
        <v>2</v>
      </c>
      <c r="R1066" s="81" t="s">
        <v>436</v>
      </c>
      <c r="S1066" s="81" t="s">
        <v>1827</v>
      </c>
      <c r="T1066" s="81">
        <v>1244</v>
      </c>
      <c r="V1066" s="81" t="s">
        <v>802</v>
      </c>
      <c r="W1066" s="81" t="s">
        <v>803</v>
      </c>
      <c r="X1066" s="81">
        <v>4</v>
      </c>
      <c r="Y1066" s="81" t="s">
        <v>529</v>
      </c>
      <c r="Z1066" s="81" t="s">
        <v>1127</v>
      </c>
      <c r="AA1066" s="81">
        <v>1123</v>
      </c>
      <c r="AC1066" s="81" t="s">
        <v>932</v>
      </c>
      <c r="AD1066" s="81" t="s">
        <v>933</v>
      </c>
      <c r="AE1066" s="81">
        <v>4</v>
      </c>
      <c r="AF1066" s="81" t="s">
        <v>529</v>
      </c>
      <c r="AG1066" s="81" t="s">
        <v>1683</v>
      </c>
      <c r="AH1066" s="81">
        <v>1463</v>
      </c>
      <c r="AJ1066" s="81" t="s">
        <v>757</v>
      </c>
      <c r="AK1066" s="81" t="s">
        <v>758</v>
      </c>
      <c r="AL1066" s="81">
        <v>12</v>
      </c>
      <c r="AM1066" s="81" t="s">
        <v>529</v>
      </c>
      <c r="AN1066" s="81" t="s">
        <v>1169</v>
      </c>
      <c r="AO1066" s="81">
        <v>1440</v>
      </c>
      <c r="AQ1066" s="81" t="s">
        <v>932</v>
      </c>
      <c r="AR1066" s="81" t="s">
        <v>933</v>
      </c>
      <c r="AS1066" s="81">
        <v>4</v>
      </c>
      <c r="AT1066" s="81" t="s">
        <v>437</v>
      </c>
      <c r="AU1066" s="81" t="s">
        <v>1187</v>
      </c>
      <c r="AV1066" s="81">
        <v>1003</v>
      </c>
      <c r="AX1066" s="81" t="s">
        <v>747</v>
      </c>
      <c r="AY1066" s="81" t="s">
        <v>748</v>
      </c>
      <c r="AZ1066" s="81">
        <v>12</v>
      </c>
      <c r="BA1066" s="81" t="s">
        <v>529</v>
      </c>
      <c r="BB1066" s="81" t="s">
        <v>1167</v>
      </c>
      <c r="BC1066" s="81">
        <v>1031</v>
      </c>
      <c r="BE1066" s="81" t="s">
        <v>1043</v>
      </c>
      <c r="BF1066" s="81" t="s">
        <v>1044</v>
      </c>
      <c r="BG1066" s="81">
        <v>12</v>
      </c>
      <c r="BH1066" s="81" t="s">
        <v>436</v>
      </c>
      <c r="BI1066" s="81" t="s">
        <v>2123</v>
      </c>
      <c r="BJ1066" s="81">
        <v>1569</v>
      </c>
      <c r="BL1066" s="81" t="s">
        <v>912</v>
      </c>
      <c r="BM1066" s="81" t="s">
        <v>913</v>
      </c>
      <c r="BN1066" s="81">
        <v>3</v>
      </c>
      <c r="BO1066" s="81" t="s">
        <v>436</v>
      </c>
      <c r="BP1066" s="81" t="s">
        <v>1124</v>
      </c>
      <c r="BQ1066" s="81">
        <v>1013</v>
      </c>
      <c r="BS1066" s="81" t="s">
        <v>816</v>
      </c>
      <c r="BT1066" s="81" t="s">
        <v>817</v>
      </c>
      <c r="BU1066" s="81">
        <v>6</v>
      </c>
      <c r="BV1066" s="81" t="s">
        <v>529</v>
      </c>
      <c r="BW1066" s="81" t="s">
        <v>1824</v>
      </c>
      <c r="BX1066" s="81">
        <v>1372</v>
      </c>
      <c r="BZ1066" s="81" t="s">
        <v>895</v>
      </c>
      <c r="CA1066" s="81" t="s">
        <v>896</v>
      </c>
      <c r="CB1066" s="81">
        <v>12</v>
      </c>
      <c r="CC1066" s="81" t="s">
        <v>437</v>
      </c>
      <c r="CD1066" s="81" t="s">
        <v>1155</v>
      </c>
      <c r="CE1066" s="81">
        <v>1506</v>
      </c>
      <c r="CG1066" s="81" t="s">
        <v>862</v>
      </c>
      <c r="CH1066" s="81" t="s">
        <v>863</v>
      </c>
      <c r="CI1066" s="81">
        <v>4</v>
      </c>
      <c r="CJ1066" s="81" t="s">
        <v>436</v>
      </c>
      <c r="CK1066" s="81" t="s">
        <v>1868</v>
      </c>
      <c r="CL1066" s="81">
        <v>1189</v>
      </c>
      <c r="CN1066" s="81" t="s">
        <v>862</v>
      </c>
      <c r="CO1066" s="81" t="s">
        <v>863</v>
      </c>
      <c r="CP1066" s="81">
        <v>4</v>
      </c>
      <c r="CQ1066" s="81" t="s">
        <v>529</v>
      </c>
      <c r="CR1066" s="81" t="s">
        <v>1694</v>
      </c>
      <c r="CS1066" s="81">
        <v>1504</v>
      </c>
      <c r="CU1066" s="136" t="s">
        <v>930</v>
      </c>
      <c r="CV1066" s="136" t="s">
        <v>931</v>
      </c>
      <c r="CW1066" s="137">
        <v>4</v>
      </c>
      <c r="CX1066" s="136" t="s">
        <v>436</v>
      </c>
      <c r="CY1066" s="136" t="s">
        <v>1762</v>
      </c>
      <c r="CZ1066" s="138">
        <v>1475</v>
      </c>
      <c r="DB1066" s="136" t="s">
        <v>2386</v>
      </c>
      <c r="DC1066" s="136" t="s">
        <v>817</v>
      </c>
      <c r="DD1066" s="137">
        <v>4</v>
      </c>
      <c r="DE1066" s="136" t="s">
        <v>529</v>
      </c>
      <c r="DF1066" s="136" t="s">
        <v>1141</v>
      </c>
      <c r="DG1066" s="144">
        <v>1212</v>
      </c>
      <c r="DI1066" s="136" t="s">
        <v>969</v>
      </c>
      <c r="DJ1066" s="136" t="s">
        <v>970</v>
      </c>
      <c r="DK1066" s="137">
        <v>48</v>
      </c>
      <c r="DL1066" s="136" t="s">
        <v>436</v>
      </c>
      <c r="DM1066" s="136" t="s">
        <v>1235</v>
      </c>
      <c r="DN1066" s="144">
        <v>1091</v>
      </c>
    </row>
    <row r="1067" spans="1:118" x14ac:dyDescent="0.25">
      <c r="A1067" s="81" t="s">
        <v>1041</v>
      </c>
      <c r="B1067" s="81" t="s">
        <v>1935</v>
      </c>
      <c r="C1067" s="81">
        <v>12</v>
      </c>
      <c r="D1067" s="81" t="s">
        <v>437</v>
      </c>
      <c r="E1067" s="81" t="s">
        <v>1809</v>
      </c>
      <c r="F1067" s="81">
        <v>1064</v>
      </c>
      <c r="H1067" s="81" t="s">
        <v>814</v>
      </c>
      <c r="I1067" s="81" t="s">
        <v>815</v>
      </c>
      <c r="J1067" s="81">
        <v>12</v>
      </c>
      <c r="K1067" s="81" t="s">
        <v>436</v>
      </c>
      <c r="L1067" s="81" t="s">
        <v>1739</v>
      </c>
      <c r="M1067" s="81">
        <v>1475</v>
      </c>
      <c r="O1067" s="81" t="s">
        <v>885</v>
      </c>
      <c r="P1067" s="81" t="s">
        <v>886</v>
      </c>
      <c r="Q1067" s="81">
        <v>2</v>
      </c>
      <c r="R1067" s="81" t="s">
        <v>436</v>
      </c>
      <c r="S1067" s="81" t="s">
        <v>1827</v>
      </c>
      <c r="T1067" s="81">
        <v>1244</v>
      </c>
      <c r="V1067" s="81" t="s">
        <v>733</v>
      </c>
      <c r="W1067" s="81" t="s">
        <v>734</v>
      </c>
      <c r="X1067" s="81">
        <v>4</v>
      </c>
      <c r="Y1067" s="81" t="s">
        <v>529</v>
      </c>
      <c r="Z1067" s="81" t="s">
        <v>1127</v>
      </c>
      <c r="AA1067" s="81">
        <v>1123</v>
      </c>
      <c r="AC1067" s="81" t="s">
        <v>757</v>
      </c>
      <c r="AD1067" s="81" t="s">
        <v>758</v>
      </c>
      <c r="AE1067" s="81">
        <v>12</v>
      </c>
      <c r="AF1067" s="81" t="s">
        <v>529</v>
      </c>
      <c r="AG1067" s="81" t="s">
        <v>1128</v>
      </c>
      <c r="AH1067" s="81">
        <v>1031</v>
      </c>
      <c r="AJ1067" s="81" t="s">
        <v>847</v>
      </c>
      <c r="AK1067" s="81" t="s">
        <v>848</v>
      </c>
      <c r="AL1067" s="81">
        <v>12</v>
      </c>
      <c r="AM1067" s="81" t="s">
        <v>529</v>
      </c>
      <c r="AN1067" s="81" t="s">
        <v>1169</v>
      </c>
      <c r="AO1067" s="81">
        <v>1440</v>
      </c>
      <c r="AQ1067" s="81" t="s">
        <v>873</v>
      </c>
      <c r="AR1067" s="81" t="s">
        <v>874</v>
      </c>
      <c r="AS1067" s="81">
        <v>6</v>
      </c>
      <c r="AT1067" s="81" t="s">
        <v>437</v>
      </c>
      <c r="AU1067" s="81" t="s">
        <v>1187</v>
      </c>
      <c r="AV1067" s="81">
        <v>1003</v>
      </c>
      <c r="AX1067" s="81" t="s">
        <v>747</v>
      </c>
      <c r="AY1067" s="81" t="s">
        <v>748</v>
      </c>
      <c r="AZ1067" s="81">
        <v>24</v>
      </c>
      <c r="BA1067" s="81" t="s">
        <v>436</v>
      </c>
      <c r="BB1067" s="81" t="s">
        <v>1835</v>
      </c>
      <c r="BC1067" s="81">
        <v>1163</v>
      </c>
      <c r="BE1067" s="81" t="s">
        <v>960</v>
      </c>
      <c r="BF1067" s="81" t="s">
        <v>961</v>
      </c>
      <c r="BG1067" s="81">
        <v>12</v>
      </c>
      <c r="BH1067" s="81" t="s">
        <v>436</v>
      </c>
      <c r="BI1067" s="81" t="s">
        <v>2123</v>
      </c>
      <c r="BJ1067" s="81">
        <v>1569</v>
      </c>
      <c r="BL1067" s="81" t="s">
        <v>860</v>
      </c>
      <c r="BM1067" s="81" t="s">
        <v>861</v>
      </c>
      <c r="BN1067" s="81">
        <v>4</v>
      </c>
      <c r="BO1067" s="81" t="s">
        <v>436</v>
      </c>
      <c r="BP1067" s="81" t="s">
        <v>1124</v>
      </c>
      <c r="BQ1067" s="81">
        <v>1013</v>
      </c>
      <c r="BS1067" s="81" t="s">
        <v>902</v>
      </c>
      <c r="BT1067" s="81" t="s">
        <v>903</v>
      </c>
      <c r="BU1067" s="81">
        <v>4</v>
      </c>
      <c r="BV1067" s="81" t="s">
        <v>436</v>
      </c>
      <c r="BW1067" s="81" t="s">
        <v>1696</v>
      </c>
      <c r="BX1067" s="81">
        <v>1390</v>
      </c>
      <c r="BZ1067" s="81" t="s">
        <v>765</v>
      </c>
      <c r="CA1067" s="81" t="s">
        <v>766</v>
      </c>
      <c r="CB1067" s="81">
        <v>6</v>
      </c>
      <c r="CC1067" s="81" t="s">
        <v>437</v>
      </c>
      <c r="CD1067" s="81" t="s">
        <v>1733</v>
      </c>
      <c r="CE1067" s="81">
        <v>1004</v>
      </c>
      <c r="CG1067" s="81" t="s">
        <v>887</v>
      </c>
      <c r="CH1067" s="81" t="s">
        <v>888</v>
      </c>
      <c r="CI1067" s="81">
        <v>4</v>
      </c>
      <c r="CJ1067" s="81" t="s">
        <v>436</v>
      </c>
      <c r="CK1067" s="81" t="s">
        <v>1868</v>
      </c>
      <c r="CL1067" s="81">
        <v>1189</v>
      </c>
      <c r="CN1067" s="81" t="s">
        <v>910</v>
      </c>
      <c r="CO1067" s="81" t="s">
        <v>911</v>
      </c>
      <c r="CP1067" s="81">
        <v>4</v>
      </c>
      <c r="CQ1067" s="81" t="s">
        <v>529</v>
      </c>
      <c r="CR1067" s="81" t="s">
        <v>2314</v>
      </c>
      <c r="CS1067" s="81">
        <v>1031</v>
      </c>
      <c r="CU1067" s="136" t="s">
        <v>1778</v>
      </c>
      <c r="CV1067" s="136" t="s">
        <v>758</v>
      </c>
      <c r="CW1067" s="137">
        <v>12</v>
      </c>
      <c r="CX1067" s="136" t="s">
        <v>529</v>
      </c>
      <c r="CY1067" s="136" t="s">
        <v>2190</v>
      </c>
      <c r="CZ1067" s="138">
        <v>1021</v>
      </c>
      <c r="DB1067" s="136" t="s">
        <v>2386</v>
      </c>
      <c r="DC1067" s="136" t="s">
        <v>817</v>
      </c>
      <c r="DD1067" s="137">
        <v>4</v>
      </c>
      <c r="DE1067" s="136" t="s">
        <v>529</v>
      </c>
      <c r="DF1067" s="136" t="s">
        <v>2418</v>
      </c>
      <c r="DG1067" s="144">
        <v>1576</v>
      </c>
      <c r="DI1067" s="136" t="s">
        <v>969</v>
      </c>
      <c r="DJ1067" s="136" t="s">
        <v>970</v>
      </c>
      <c r="DK1067" s="137">
        <v>12</v>
      </c>
      <c r="DL1067" s="136" t="s">
        <v>529</v>
      </c>
      <c r="DM1067" s="136" t="s">
        <v>2314</v>
      </c>
      <c r="DN1067" s="144">
        <v>1031</v>
      </c>
    </row>
    <row r="1068" spans="1:118" x14ac:dyDescent="0.25">
      <c r="A1068" s="81" t="s">
        <v>765</v>
      </c>
      <c r="B1068" s="81" t="s">
        <v>766</v>
      </c>
      <c r="C1068" s="81">
        <v>6</v>
      </c>
      <c r="D1068" s="81" t="s">
        <v>437</v>
      </c>
      <c r="E1068" s="81" t="s">
        <v>1809</v>
      </c>
      <c r="F1068" s="81">
        <v>1064</v>
      </c>
      <c r="H1068" s="81" t="s">
        <v>895</v>
      </c>
      <c r="I1068" s="81" t="s">
        <v>896</v>
      </c>
      <c r="J1068" s="81">
        <v>12</v>
      </c>
      <c r="K1068" s="81" t="s">
        <v>436</v>
      </c>
      <c r="L1068" s="81" t="s">
        <v>1739</v>
      </c>
      <c r="M1068" s="81">
        <v>1475</v>
      </c>
      <c r="O1068" s="81" t="s">
        <v>772</v>
      </c>
      <c r="P1068" s="81" t="s">
        <v>773</v>
      </c>
      <c r="Q1068" s="81">
        <v>4</v>
      </c>
      <c r="R1068" s="81" t="s">
        <v>436</v>
      </c>
      <c r="S1068" s="81" t="s">
        <v>1827</v>
      </c>
      <c r="T1068" s="81">
        <v>1244</v>
      </c>
      <c r="V1068" s="81" t="s">
        <v>729</v>
      </c>
      <c r="W1068" s="81" t="s">
        <v>730</v>
      </c>
      <c r="X1068" s="81">
        <v>4</v>
      </c>
      <c r="Y1068" s="81" t="s">
        <v>529</v>
      </c>
      <c r="Z1068" s="81" t="s">
        <v>1127</v>
      </c>
      <c r="AA1068" s="81">
        <v>1123</v>
      </c>
      <c r="AC1068" s="81" t="s">
        <v>745</v>
      </c>
      <c r="AD1068" s="81" t="s">
        <v>746</v>
      </c>
      <c r="AE1068" s="81">
        <v>24</v>
      </c>
      <c r="AF1068" s="81" t="s">
        <v>436</v>
      </c>
      <c r="AG1068" s="81" t="s">
        <v>566</v>
      </c>
      <c r="AH1068" s="81">
        <v>1535</v>
      </c>
      <c r="AJ1068" s="81" t="s">
        <v>810</v>
      </c>
      <c r="AK1068" s="81" t="s">
        <v>811</v>
      </c>
      <c r="AL1068" s="81">
        <v>6</v>
      </c>
      <c r="AM1068" s="81" t="s">
        <v>529</v>
      </c>
      <c r="AN1068" s="81" t="s">
        <v>1169</v>
      </c>
      <c r="AO1068" s="81">
        <v>1440</v>
      </c>
      <c r="AQ1068" s="81" t="s">
        <v>770</v>
      </c>
      <c r="AR1068" s="81" t="s">
        <v>771</v>
      </c>
      <c r="AS1068" s="81">
        <v>10</v>
      </c>
      <c r="AT1068" s="81" t="s">
        <v>437</v>
      </c>
      <c r="AU1068" s="81" t="s">
        <v>1187</v>
      </c>
      <c r="AV1068" s="81">
        <v>1003</v>
      </c>
      <c r="AX1068" s="81" t="s">
        <v>747</v>
      </c>
      <c r="AY1068" s="81" t="s">
        <v>748</v>
      </c>
      <c r="AZ1068" s="81">
        <v>12</v>
      </c>
      <c r="BA1068" s="81" t="s">
        <v>436</v>
      </c>
      <c r="BB1068" s="81" t="s">
        <v>1952</v>
      </c>
      <c r="BC1068" s="81">
        <v>1080</v>
      </c>
      <c r="BE1068" s="81" t="s">
        <v>804</v>
      </c>
      <c r="BF1068" s="81" t="s">
        <v>805</v>
      </c>
      <c r="BG1068" s="81">
        <v>12</v>
      </c>
      <c r="BH1068" s="81" t="s">
        <v>436</v>
      </c>
      <c r="BI1068" s="81" t="s">
        <v>2123</v>
      </c>
      <c r="BJ1068" s="81">
        <v>1569</v>
      </c>
      <c r="BL1068" s="81" t="s">
        <v>862</v>
      </c>
      <c r="BM1068" s="81" t="s">
        <v>863</v>
      </c>
      <c r="BN1068" s="81">
        <v>4</v>
      </c>
      <c r="BO1068" s="81" t="s">
        <v>436</v>
      </c>
      <c r="BP1068" s="81" t="s">
        <v>1124</v>
      </c>
      <c r="BQ1068" s="81">
        <v>1013</v>
      </c>
      <c r="BS1068" s="81" t="s">
        <v>776</v>
      </c>
      <c r="BT1068" s="81" t="s">
        <v>777</v>
      </c>
      <c r="BU1068" s="81">
        <v>4</v>
      </c>
      <c r="BV1068" s="81" t="s">
        <v>436</v>
      </c>
      <c r="BW1068" s="81" t="s">
        <v>2184</v>
      </c>
      <c r="BX1068" s="81">
        <v>1584</v>
      </c>
      <c r="BZ1068" s="81" t="s">
        <v>860</v>
      </c>
      <c r="CA1068" s="81" t="s">
        <v>861</v>
      </c>
      <c r="CB1068" s="81">
        <v>6</v>
      </c>
      <c r="CC1068" s="81" t="s">
        <v>437</v>
      </c>
      <c r="CD1068" s="81" t="s">
        <v>1094</v>
      </c>
      <c r="CE1068" s="81">
        <v>1097</v>
      </c>
      <c r="CG1068" s="81" t="s">
        <v>902</v>
      </c>
      <c r="CH1068" s="81" t="s">
        <v>903</v>
      </c>
      <c r="CI1068" s="81">
        <v>4</v>
      </c>
      <c r="CJ1068" s="81" t="s">
        <v>436</v>
      </c>
      <c r="CK1068" s="81" t="s">
        <v>1868</v>
      </c>
      <c r="CL1068" s="81">
        <v>1189</v>
      </c>
      <c r="CN1068" s="81" t="s">
        <v>2321</v>
      </c>
      <c r="CO1068" s="81" t="s">
        <v>901</v>
      </c>
      <c r="CP1068" s="81">
        <v>4</v>
      </c>
      <c r="CQ1068" s="81" t="s">
        <v>529</v>
      </c>
      <c r="CR1068" s="81" t="s">
        <v>2314</v>
      </c>
      <c r="CS1068" s="81">
        <v>1031</v>
      </c>
      <c r="CU1068" s="136" t="s">
        <v>1778</v>
      </c>
      <c r="CV1068" s="136" t="s">
        <v>758</v>
      </c>
      <c r="CW1068" s="137">
        <v>12</v>
      </c>
      <c r="CX1068" s="136" t="s">
        <v>436</v>
      </c>
      <c r="CY1068" s="136" t="s">
        <v>1136</v>
      </c>
      <c r="CZ1068" s="138">
        <v>1313</v>
      </c>
      <c r="DB1068" s="136" t="s">
        <v>2386</v>
      </c>
      <c r="DC1068" s="136" t="s">
        <v>817</v>
      </c>
      <c r="DD1068" s="137">
        <v>4</v>
      </c>
      <c r="DE1068" s="136" t="s">
        <v>529</v>
      </c>
      <c r="DF1068" s="136" t="s">
        <v>1807</v>
      </c>
      <c r="DG1068" s="144">
        <v>1510</v>
      </c>
      <c r="DI1068" s="136" t="s">
        <v>969</v>
      </c>
      <c r="DJ1068" s="136" t="s">
        <v>970</v>
      </c>
      <c r="DK1068" s="137">
        <v>12</v>
      </c>
      <c r="DL1068" s="136" t="s">
        <v>437</v>
      </c>
      <c r="DM1068" s="136" t="s">
        <v>1231</v>
      </c>
      <c r="DN1068" s="144">
        <v>1078</v>
      </c>
    </row>
    <row r="1069" spans="1:118" x14ac:dyDescent="0.25">
      <c r="A1069" s="81" t="s">
        <v>2269</v>
      </c>
      <c r="B1069" s="81" t="s">
        <v>767</v>
      </c>
      <c r="C1069" s="81">
        <v>4</v>
      </c>
      <c r="D1069" s="81" t="s">
        <v>437</v>
      </c>
      <c r="E1069" s="81" t="s">
        <v>1809</v>
      </c>
      <c r="F1069" s="81">
        <v>1064</v>
      </c>
      <c r="H1069" s="81" t="s">
        <v>749</v>
      </c>
      <c r="I1069" s="81" t="s">
        <v>750</v>
      </c>
      <c r="J1069" s="81">
        <v>24</v>
      </c>
      <c r="K1069" s="81" t="s">
        <v>436</v>
      </c>
      <c r="L1069" s="81" t="s">
        <v>1739</v>
      </c>
      <c r="M1069" s="81">
        <v>1475</v>
      </c>
      <c r="O1069" s="81" t="s">
        <v>826</v>
      </c>
      <c r="P1069" s="81" t="s">
        <v>827</v>
      </c>
      <c r="Q1069" s="81">
        <v>4</v>
      </c>
      <c r="R1069" s="81" t="s">
        <v>436</v>
      </c>
      <c r="S1069" s="81" t="s">
        <v>1123</v>
      </c>
      <c r="T1069" s="81">
        <v>1392</v>
      </c>
      <c r="V1069" s="81" t="s">
        <v>828</v>
      </c>
      <c r="W1069" s="81" t="s">
        <v>829</v>
      </c>
      <c r="X1069" s="81">
        <v>4</v>
      </c>
      <c r="Y1069" s="81" t="s">
        <v>529</v>
      </c>
      <c r="Z1069" s="81" t="s">
        <v>1127</v>
      </c>
      <c r="AA1069" s="81">
        <v>1123</v>
      </c>
      <c r="AC1069" s="81" t="s">
        <v>745</v>
      </c>
      <c r="AD1069" s="81" t="s">
        <v>746</v>
      </c>
      <c r="AE1069" s="81">
        <v>24</v>
      </c>
      <c r="AF1069" s="81" t="s">
        <v>436</v>
      </c>
      <c r="AG1069" s="81" t="s">
        <v>1143</v>
      </c>
      <c r="AH1069" s="81">
        <v>1223</v>
      </c>
      <c r="AJ1069" s="81" t="s">
        <v>816</v>
      </c>
      <c r="AK1069" s="81" t="s">
        <v>817</v>
      </c>
      <c r="AL1069" s="81">
        <v>6</v>
      </c>
      <c r="AM1069" s="81" t="s">
        <v>529</v>
      </c>
      <c r="AN1069" s="81" t="s">
        <v>1169</v>
      </c>
      <c r="AO1069" s="81">
        <v>1440</v>
      </c>
      <c r="AQ1069" s="81" t="s">
        <v>816</v>
      </c>
      <c r="AR1069" s="81" t="s">
        <v>817</v>
      </c>
      <c r="AS1069" s="81">
        <v>12</v>
      </c>
      <c r="AT1069" s="81" t="s">
        <v>437</v>
      </c>
      <c r="AU1069" s="81" t="s">
        <v>1187</v>
      </c>
      <c r="AV1069" s="81">
        <v>1003</v>
      </c>
      <c r="AX1069" s="81" t="s">
        <v>747</v>
      </c>
      <c r="AY1069" s="81" t="s">
        <v>748</v>
      </c>
      <c r="AZ1069" s="81">
        <v>36</v>
      </c>
      <c r="BA1069" s="81" t="s">
        <v>1768</v>
      </c>
      <c r="BB1069" s="81" t="s">
        <v>1842</v>
      </c>
      <c r="BC1069" s="81">
        <v>1416</v>
      </c>
      <c r="BE1069" s="81" t="s">
        <v>780</v>
      </c>
      <c r="BF1069" s="81" t="s">
        <v>781</v>
      </c>
      <c r="BG1069" s="81">
        <v>12</v>
      </c>
      <c r="BH1069" s="81" t="s">
        <v>436</v>
      </c>
      <c r="BI1069" s="81" t="s">
        <v>2123</v>
      </c>
      <c r="BJ1069" s="81">
        <v>1569</v>
      </c>
      <c r="BL1069" s="81" t="s">
        <v>948</v>
      </c>
      <c r="BM1069" s="81" t="s">
        <v>949</v>
      </c>
      <c r="BN1069" s="81">
        <v>4</v>
      </c>
      <c r="BO1069" s="81" t="s">
        <v>436</v>
      </c>
      <c r="BP1069" s="81" t="s">
        <v>1124</v>
      </c>
      <c r="BQ1069" s="81">
        <v>1013</v>
      </c>
      <c r="BS1069" s="81" t="s">
        <v>733</v>
      </c>
      <c r="BT1069" s="81" t="s">
        <v>734</v>
      </c>
      <c r="BU1069" s="81">
        <v>4</v>
      </c>
      <c r="BV1069" s="81" t="s">
        <v>437</v>
      </c>
      <c r="BW1069" s="81" t="s">
        <v>1190</v>
      </c>
      <c r="BX1069" s="81">
        <v>1082</v>
      </c>
      <c r="BZ1069" s="81" t="s">
        <v>830</v>
      </c>
      <c r="CA1069" s="81" t="s">
        <v>831</v>
      </c>
      <c r="CB1069" s="81">
        <v>14</v>
      </c>
      <c r="CC1069" s="81" t="s">
        <v>437</v>
      </c>
      <c r="CD1069" s="81" t="s">
        <v>1094</v>
      </c>
      <c r="CE1069" s="81">
        <v>1097</v>
      </c>
      <c r="CG1069" s="81" t="s">
        <v>875</v>
      </c>
      <c r="CH1069" s="81" t="s">
        <v>876</v>
      </c>
      <c r="CI1069" s="81">
        <v>4</v>
      </c>
      <c r="CJ1069" s="81" t="s">
        <v>436</v>
      </c>
      <c r="CK1069" s="81" t="s">
        <v>1868</v>
      </c>
      <c r="CL1069" s="81">
        <v>1189</v>
      </c>
      <c r="CN1069" s="81" t="s">
        <v>899</v>
      </c>
      <c r="CO1069" s="81" t="s">
        <v>900</v>
      </c>
      <c r="CP1069" s="81">
        <v>4</v>
      </c>
      <c r="CQ1069" s="81" t="s">
        <v>529</v>
      </c>
      <c r="CR1069" s="81" t="s">
        <v>2314</v>
      </c>
      <c r="CS1069" s="81">
        <v>1031</v>
      </c>
      <c r="CU1069" s="136" t="s">
        <v>820</v>
      </c>
      <c r="CV1069" s="136" t="s">
        <v>821</v>
      </c>
      <c r="CW1069" s="137">
        <v>4</v>
      </c>
      <c r="CX1069" s="136" t="s">
        <v>437</v>
      </c>
      <c r="CY1069" s="136" t="s">
        <v>1187</v>
      </c>
      <c r="CZ1069" s="138">
        <v>1003</v>
      </c>
      <c r="DB1069" s="136" t="s">
        <v>2386</v>
      </c>
      <c r="DC1069" s="136" t="s">
        <v>817</v>
      </c>
      <c r="DD1069" s="137">
        <v>12</v>
      </c>
      <c r="DE1069" s="136" t="s">
        <v>436</v>
      </c>
      <c r="DF1069" s="136" t="s">
        <v>1762</v>
      </c>
      <c r="DG1069" s="144">
        <v>1475</v>
      </c>
      <c r="DI1069" s="136" t="s">
        <v>969</v>
      </c>
      <c r="DJ1069" s="136" t="s">
        <v>970</v>
      </c>
      <c r="DK1069" s="137">
        <v>12</v>
      </c>
      <c r="DL1069" s="136" t="s">
        <v>436</v>
      </c>
      <c r="DM1069" s="136" t="s">
        <v>2463</v>
      </c>
      <c r="DN1069" s="144">
        <v>1105</v>
      </c>
    </row>
    <row r="1070" spans="1:118" x14ac:dyDescent="0.25">
      <c r="A1070" s="81" t="s">
        <v>906</v>
      </c>
      <c r="B1070" s="81" t="s">
        <v>907</v>
      </c>
      <c r="C1070" s="81">
        <v>4</v>
      </c>
      <c r="D1070" s="81" t="s">
        <v>437</v>
      </c>
      <c r="E1070" s="81" t="s">
        <v>1809</v>
      </c>
      <c r="F1070" s="81">
        <v>1064</v>
      </c>
      <c r="H1070" s="81" t="s">
        <v>1085</v>
      </c>
      <c r="I1070" s="81" t="s">
        <v>1086</v>
      </c>
      <c r="J1070" s="81">
        <v>2</v>
      </c>
      <c r="K1070" s="81" t="s">
        <v>436</v>
      </c>
      <c r="L1070" s="81" t="s">
        <v>1233</v>
      </c>
      <c r="M1070" s="81">
        <v>1481</v>
      </c>
      <c r="O1070" s="81" t="s">
        <v>889</v>
      </c>
      <c r="P1070" s="81" t="s">
        <v>890</v>
      </c>
      <c r="Q1070" s="81">
        <v>1</v>
      </c>
      <c r="R1070" s="81" t="s">
        <v>436</v>
      </c>
      <c r="S1070" s="81" t="s">
        <v>1123</v>
      </c>
      <c r="T1070" s="81">
        <v>1392</v>
      </c>
      <c r="V1070" s="81" t="s">
        <v>847</v>
      </c>
      <c r="W1070" s="81" t="s">
        <v>848</v>
      </c>
      <c r="X1070" s="81">
        <v>6</v>
      </c>
      <c r="Y1070" s="81" t="s">
        <v>529</v>
      </c>
      <c r="Z1070" s="81" t="s">
        <v>1161</v>
      </c>
      <c r="AA1070" s="81">
        <v>1146</v>
      </c>
      <c r="AC1070" s="81" t="s">
        <v>906</v>
      </c>
      <c r="AD1070" s="81" t="s">
        <v>907</v>
      </c>
      <c r="AE1070" s="81">
        <v>4</v>
      </c>
      <c r="AF1070" s="81" t="s">
        <v>436</v>
      </c>
      <c r="AG1070" s="81" t="s">
        <v>1717</v>
      </c>
      <c r="AH1070" s="81">
        <v>1494</v>
      </c>
      <c r="AJ1070" s="81" t="s">
        <v>2230</v>
      </c>
      <c r="AK1070" s="81" t="s">
        <v>866</v>
      </c>
      <c r="AL1070" s="81">
        <v>42</v>
      </c>
      <c r="AM1070" s="81" t="s">
        <v>529</v>
      </c>
      <c r="AN1070" s="81" t="s">
        <v>1172</v>
      </c>
      <c r="AO1070" s="81">
        <v>1472</v>
      </c>
      <c r="AQ1070" s="81" t="s">
        <v>864</v>
      </c>
      <c r="AR1070" s="81" t="s">
        <v>865</v>
      </c>
      <c r="AS1070" s="81">
        <v>12</v>
      </c>
      <c r="AT1070" s="81" t="s">
        <v>437</v>
      </c>
      <c r="AU1070" s="81" t="s">
        <v>1187</v>
      </c>
      <c r="AV1070" s="81">
        <v>1003</v>
      </c>
      <c r="AX1070" s="81" t="s">
        <v>747</v>
      </c>
      <c r="AY1070" s="81" t="s">
        <v>748</v>
      </c>
      <c r="AZ1070" s="81">
        <v>12</v>
      </c>
      <c r="BA1070" s="81" t="s">
        <v>436</v>
      </c>
      <c r="BB1070" s="81" t="s">
        <v>2318</v>
      </c>
      <c r="BC1070" s="81">
        <v>1117</v>
      </c>
      <c r="BE1070" s="81" t="s">
        <v>1043</v>
      </c>
      <c r="BF1070" s="81" t="s">
        <v>1044</v>
      </c>
      <c r="BG1070" s="81">
        <v>12</v>
      </c>
      <c r="BH1070" s="81" t="s">
        <v>529</v>
      </c>
      <c r="BI1070" s="81" t="s">
        <v>1167</v>
      </c>
      <c r="BJ1070" s="81">
        <v>1031</v>
      </c>
      <c r="BL1070" s="81" t="s">
        <v>757</v>
      </c>
      <c r="BM1070" s="81" t="s">
        <v>758</v>
      </c>
      <c r="BN1070" s="81">
        <v>12</v>
      </c>
      <c r="BO1070" s="81" t="s">
        <v>529</v>
      </c>
      <c r="BP1070" s="81" t="s">
        <v>1185</v>
      </c>
      <c r="BQ1070" s="81">
        <v>1101</v>
      </c>
      <c r="BS1070" s="81" t="s">
        <v>770</v>
      </c>
      <c r="BT1070" s="81" t="s">
        <v>771</v>
      </c>
      <c r="BU1070" s="81">
        <v>4</v>
      </c>
      <c r="BV1070" s="81" t="s">
        <v>436</v>
      </c>
      <c r="BW1070" s="81" t="s">
        <v>2173</v>
      </c>
      <c r="BX1070" s="81">
        <v>1240</v>
      </c>
      <c r="BZ1070" s="81" t="s">
        <v>733</v>
      </c>
      <c r="CA1070" s="81" t="s">
        <v>734</v>
      </c>
      <c r="CB1070" s="81">
        <v>4</v>
      </c>
      <c r="CC1070" s="81" t="s">
        <v>437</v>
      </c>
      <c r="CD1070" s="81" t="s">
        <v>1094</v>
      </c>
      <c r="CE1070" s="81">
        <v>1097</v>
      </c>
      <c r="CG1070" s="81" t="s">
        <v>768</v>
      </c>
      <c r="CH1070" s="81" t="s">
        <v>769</v>
      </c>
      <c r="CI1070" s="81">
        <v>6</v>
      </c>
      <c r="CJ1070" s="81" t="s">
        <v>436</v>
      </c>
      <c r="CK1070" s="81" t="s">
        <v>1868</v>
      </c>
      <c r="CL1070" s="81">
        <v>1189</v>
      </c>
      <c r="CN1070" s="81" t="s">
        <v>867</v>
      </c>
      <c r="CO1070" s="81" t="s">
        <v>868</v>
      </c>
      <c r="CP1070" s="81">
        <v>4</v>
      </c>
      <c r="CQ1070" s="81" t="s">
        <v>436</v>
      </c>
      <c r="CR1070" s="81" t="s">
        <v>1143</v>
      </c>
      <c r="CS1070" s="81">
        <v>1223</v>
      </c>
      <c r="CU1070" s="136" t="s">
        <v>834</v>
      </c>
      <c r="CV1070" s="136" t="s">
        <v>835</v>
      </c>
      <c r="CW1070" s="137">
        <v>1</v>
      </c>
      <c r="CX1070" s="136" t="s">
        <v>436</v>
      </c>
      <c r="CY1070" s="136" t="s">
        <v>1136</v>
      </c>
      <c r="CZ1070" s="138">
        <v>1313</v>
      </c>
      <c r="DB1070" s="136" t="s">
        <v>2386</v>
      </c>
      <c r="DC1070" s="136" t="s">
        <v>817</v>
      </c>
      <c r="DD1070" s="137">
        <v>4</v>
      </c>
      <c r="DE1070" s="136" t="s">
        <v>437</v>
      </c>
      <c r="DF1070" s="136" t="s">
        <v>1184</v>
      </c>
      <c r="DG1070" s="144">
        <v>1078</v>
      </c>
      <c r="DI1070" s="136" t="s">
        <v>969</v>
      </c>
      <c r="DJ1070" s="136" t="s">
        <v>970</v>
      </c>
      <c r="DK1070" s="137">
        <v>12</v>
      </c>
      <c r="DL1070" s="136" t="s">
        <v>529</v>
      </c>
      <c r="DM1070" s="136" t="s">
        <v>1100</v>
      </c>
      <c r="DN1070" s="144">
        <v>1027</v>
      </c>
    </row>
    <row r="1071" spans="1:118" x14ac:dyDescent="0.25">
      <c r="A1071" s="81" t="s">
        <v>816</v>
      </c>
      <c r="B1071" s="81" t="s">
        <v>817</v>
      </c>
      <c r="C1071" s="81">
        <v>6</v>
      </c>
      <c r="D1071" s="81" t="s">
        <v>437</v>
      </c>
      <c r="E1071" s="81" t="s">
        <v>1809</v>
      </c>
      <c r="F1071" s="81">
        <v>1064</v>
      </c>
      <c r="H1071" s="81" t="s">
        <v>847</v>
      </c>
      <c r="I1071" s="81" t="s">
        <v>848</v>
      </c>
      <c r="J1071" s="81">
        <v>6</v>
      </c>
      <c r="K1071" s="81" t="s">
        <v>436</v>
      </c>
      <c r="L1071" s="81" t="s">
        <v>1233</v>
      </c>
      <c r="M1071" s="81">
        <v>1481</v>
      </c>
      <c r="O1071" s="81" t="s">
        <v>745</v>
      </c>
      <c r="P1071" s="81" t="s">
        <v>746</v>
      </c>
      <c r="Q1071" s="81">
        <v>12</v>
      </c>
      <c r="R1071" s="81" t="s">
        <v>436</v>
      </c>
      <c r="S1071" s="81" t="s">
        <v>1123</v>
      </c>
      <c r="T1071" s="81">
        <v>1392</v>
      </c>
      <c r="V1071" s="81" t="s">
        <v>820</v>
      </c>
      <c r="W1071" s="81" t="s">
        <v>821</v>
      </c>
      <c r="X1071" s="81">
        <v>6</v>
      </c>
      <c r="Y1071" s="81" t="s">
        <v>529</v>
      </c>
      <c r="Z1071" s="81" t="s">
        <v>1161</v>
      </c>
      <c r="AA1071" s="81">
        <v>1146</v>
      </c>
      <c r="AC1071" s="81" t="s">
        <v>834</v>
      </c>
      <c r="AD1071" s="81" t="s">
        <v>835</v>
      </c>
      <c r="AE1071" s="81">
        <v>4</v>
      </c>
      <c r="AF1071" s="81" t="s">
        <v>529</v>
      </c>
      <c r="AG1071" s="81" t="s">
        <v>1185</v>
      </c>
      <c r="AH1071" s="81">
        <v>1101</v>
      </c>
      <c r="AJ1071" s="81" t="s">
        <v>847</v>
      </c>
      <c r="AK1071" s="81" t="s">
        <v>848</v>
      </c>
      <c r="AL1071" s="81">
        <v>58</v>
      </c>
      <c r="AM1071" s="81" t="s">
        <v>529</v>
      </c>
      <c r="AN1071" s="81" t="s">
        <v>1172</v>
      </c>
      <c r="AO1071" s="81">
        <v>1472</v>
      </c>
      <c r="AQ1071" s="81" t="s">
        <v>737</v>
      </c>
      <c r="AR1071" s="81" t="s">
        <v>738</v>
      </c>
      <c r="AS1071" s="81">
        <v>4</v>
      </c>
      <c r="AT1071" s="81" t="s">
        <v>437</v>
      </c>
      <c r="AU1071" s="81" t="s">
        <v>1187</v>
      </c>
      <c r="AV1071" s="81">
        <v>1003</v>
      </c>
      <c r="AX1071" s="81" t="s">
        <v>747</v>
      </c>
      <c r="AY1071" s="81" t="s">
        <v>748</v>
      </c>
      <c r="AZ1071" s="81">
        <v>12</v>
      </c>
      <c r="BA1071" s="81" t="s">
        <v>437</v>
      </c>
      <c r="BB1071" s="81" t="s">
        <v>1101</v>
      </c>
      <c r="BC1071" s="81">
        <v>1003</v>
      </c>
      <c r="BE1071" s="81" t="s">
        <v>804</v>
      </c>
      <c r="BF1071" s="81" t="s">
        <v>805</v>
      </c>
      <c r="BG1071" s="81">
        <v>24</v>
      </c>
      <c r="BH1071" s="81" t="s">
        <v>529</v>
      </c>
      <c r="BI1071" s="81" t="s">
        <v>1167</v>
      </c>
      <c r="BJ1071" s="81">
        <v>1031</v>
      </c>
      <c r="BL1071" s="81" t="s">
        <v>887</v>
      </c>
      <c r="BM1071" s="81" t="s">
        <v>888</v>
      </c>
      <c r="BN1071" s="81">
        <v>4</v>
      </c>
      <c r="BO1071" s="81" t="s">
        <v>436</v>
      </c>
      <c r="BP1071" s="81" t="s">
        <v>1124</v>
      </c>
      <c r="BQ1071" s="81">
        <v>1013</v>
      </c>
      <c r="BS1071" s="81" t="s">
        <v>770</v>
      </c>
      <c r="BT1071" s="81" t="s">
        <v>771</v>
      </c>
      <c r="BU1071" s="81">
        <v>4</v>
      </c>
      <c r="BV1071" s="81" t="s">
        <v>529</v>
      </c>
      <c r="BW1071" s="81" t="s">
        <v>1112</v>
      </c>
      <c r="BX1071" s="81">
        <v>1039</v>
      </c>
      <c r="BZ1071" s="81" t="s">
        <v>729</v>
      </c>
      <c r="CA1071" s="81" t="s">
        <v>730</v>
      </c>
      <c r="CB1071" s="81">
        <v>8</v>
      </c>
      <c r="CC1071" s="81" t="s">
        <v>437</v>
      </c>
      <c r="CD1071" s="81" t="s">
        <v>1094</v>
      </c>
      <c r="CE1071" s="81">
        <v>1097</v>
      </c>
      <c r="CG1071" s="81" t="s">
        <v>906</v>
      </c>
      <c r="CH1071" s="81" t="s">
        <v>907</v>
      </c>
      <c r="CI1071" s="81">
        <v>4</v>
      </c>
      <c r="CJ1071" s="81" t="s">
        <v>436</v>
      </c>
      <c r="CK1071" s="81" t="s">
        <v>1868</v>
      </c>
      <c r="CL1071" s="81">
        <v>1189</v>
      </c>
      <c r="CN1071" s="81" t="s">
        <v>770</v>
      </c>
      <c r="CO1071" s="81" t="s">
        <v>771</v>
      </c>
      <c r="CP1071" s="81">
        <v>4</v>
      </c>
      <c r="CQ1071" s="81" t="s">
        <v>529</v>
      </c>
      <c r="CR1071" s="81" t="s">
        <v>2314</v>
      </c>
      <c r="CS1071" s="81">
        <v>1031</v>
      </c>
      <c r="CU1071" s="136" t="s">
        <v>820</v>
      </c>
      <c r="CV1071" s="136" t="s">
        <v>821</v>
      </c>
      <c r="CW1071" s="137">
        <v>4</v>
      </c>
      <c r="CX1071" s="136" t="s">
        <v>436</v>
      </c>
      <c r="CY1071" s="136" t="s">
        <v>1136</v>
      </c>
      <c r="CZ1071" s="138">
        <v>1313</v>
      </c>
      <c r="DB1071" s="136" t="s">
        <v>2386</v>
      </c>
      <c r="DC1071" s="136" t="s">
        <v>817</v>
      </c>
      <c r="DD1071" s="137">
        <v>2</v>
      </c>
      <c r="DE1071" s="136" t="s">
        <v>529</v>
      </c>
      <c r="DF1071" s="136" t="s">
        <v>2225</v>
      </c>
      <c r="DG1071" s="144">
        <v>1592</v>
      </c>
      <c r="DI1071" s="136" t="s">
        <v>741</v>
      </c>
      <c r="DJ1071" s="136" t="s">
        <v>742</v>
      </c>
      <c r="DK1071" s="137">
        <v>48</v>
      </c>
      <c r="DL1071" s="136" t="s">
        <v>1173</v>
      </c>
      <c r="DM1071" s="136" t="s">
        <v>2316</v>
      </c>
      <c r="DN1071" s="144">
        <v>0</v>
      </c>
    </row>
    <row r="1072" spans="1:118" x14ac:dyDescent="0.25">
      <c r="A1072" s="81" t="s">
        <v>864</v>
      </c>
      <c r="B1072" s="81" t="s">
        <v>865</v>
      </c>
      <c r="C1072" s="81">
        <v>6</v>
      </c>
      <c r="D1072" s="81" t="s">
        <v>437</v>
      </c>
      <c r="E1072" s="81" t="s">
        <v>1809</v>
      </c>
      <c r="F1072" s="81">
        <v>1064</v>
      </c>
      <c r="H1072" s="81" t="s">
        <v>745</v>
      </c>
      <c r="I1072" s="81" t="s">
        <v>746</v>
      </c>
      <c r="J1072" s="81">
        <v>12</v>
      </c>
      <c r="K1072" s="81" t="s">
        <v>436</v>
      </c>
      <c r="L1072" s="81" t="s">
        <v>1233</v>
      </c>
      <c r="M1072" s="81">
        <v>1481</v>
      </c>
      <c r="O1072" s="81" t="s">
        <v>854</v>
      </c>
      <c r="P1072" s="81" t="s">
        <v>855</v>
      </c>
      <c r="Q1072" s="81">
        <v>2</v>
      </c>
      <c r="R1072" s="81" t="s">
        <v>436</v>
      </c>
      <c r="S1072" s="81" t="s">
        <v>1123</v>
      </c>
      <c r="T1072" s="81">
        <v>1392</v>
      </c>
      <c r="V1072" s="81" t="s">
        <v>812</v>
      </c>
      <c r="W1072" s="81" t="s">
        <v>813</v>
      </c>
      <c r="X1072" s="81">
        <v>6</v>
      </c>
      <c r="Y1072" s="81" t="s">
        <v>529</v>
      </c>
      <c r="Z1072" s="81" t="s">
        <v>1161</v>
      </c>
      <c r="AA1072" s="81">
        <v>1146</v>
      </c>
      <c r="AC1072" s="81" t="s">
        <v>842</v>
      </c>
      <c r="AD1072" s="81" t="s">
        <v>843</v>
      </c>
      <c r="AE1072" s="81">
        <v>4</v>
      </c>
      <c r="AF1072" s="81" t="s">
        <v>529</v>
      </c>
      <c r="AG1072" s="81" t="s">
        <v>1185</v>
      </c>
      <c r="AH1072" s="81">
        <v>1101</v>
      </c>
      <c r="AJ1072" s="81" t="s">
        <v>820</v>
      </c>
      <c r="AK1072" s="81" t="s">
        <v>821</v>
      </c>
      <c r="AL1072" s="81">
        <v>6</v>
      </c>
      <c r="AM1072" s="81" t="s">
        <v>529</v>
      </c>
      <c r="AN1072" s="81" t="s">
        <v>1172</v>
      </c>
      <c r="AO1072" s="81">
        <v>1472</v>
      </c>
      <c r="AQ1072" s="81" t="s">
        <v>743</v>
      </c>
      <c r="AR1072" s="81" t="s">
        <v>744</v>
      </c>
      <c r="AS1072" s="81">
        <v>12</v>
      </c>
      <c r="AT1072" s="81" t="s">
        <v>437</v>
      </c>
      <c r="AU1072" s="81" t="s">
        <v>1187</v>
      </c>
      <c r="AV1072" s="81">
        <v>1003</v>
      </c>
      <c r="AX1072" s="81" t="s">
        <v>747</v>
      </c>
      <c r="AY1072" s="81" t="s">
        <v>748</v>
      </c>
      <c r="AZ1072" s="81">
        <v>12</v>
      </c>
      <c r="BA1072" s="81" t="s">
        <v>437</v>
      </c>
      <c r="BB1072" s="81" t="s">
        <v>1242</v>
      </c>
      <c r="BC1072" s="81">
        <v>1029</v>
      </c>
      <c r="BE1072" s="81" t="s">
        <v>780</v>
      </c>
      <c r="BF1072" s="81" t="s">
        <v>781</v>
      </c>
      <c r="BG1072" s="81">
        <v>12</v>
      </c>
      <c r="BH1072" s="81" t="s">
        <v>529</v>
      </c>
      <c r="BI1072" s="81" t="s">
        <v>1167</v>
      </c>
      <c r="BJ1072" s="81">
        <v>1031</v>
      </c>
      <c r="BL1072" s="81" t="s">
        <v>768</v>
      </c>
      <c r="BM1072" s="81" t="s">
        <v>769</v>
      </c>
      <c r="BN1072" s="81">
        <v>4</v>
      </c>
      <c r="BO1072" s="81" t="s">
        <v>436</v>
      </c>
      <c r="BP1072" s="81" t="s">
        <v>1124</v>
      </c>
      <c r="BQ1072" s="81">
        <v>1013</v>
      </c>
      <c r="BS1072" s="81" t="s">
        <v>867</v>
      </c>
      <c r="BT1072" s="81" t="s">
        <v>868</v>
      </c>
      <c r="BU1072" s="81">
        <v>4</v>
      </c>
      <c r="BV1072" s="81" t="s">
        <v>529</v>
      </c>
      <c r="BW1072" s="81" t="s">
        <v>1112</v>
      </c>
      <c r="BX1072" s="81">
        <v>1039</v>
      </c>
      <c r="BZ1072" s="81" t="s">
        <v>745</v>
      </c>
      <c r="CA1072" s="81" t="s">
        <v>746</v>
      </c>
      <c r="CB1072" s="81">
        <v>12</v>
      </c>
      <c r="CC1072" s="81" t="s">
        <v>437</v>
      </c>
      <c r="CD1072" s="81" t="s">
        <v>1094</v>
      </c>
      <c r="CE1072" s="81">
        <v>1097</v>
      </c>
      <c r="CG1072" s="81" t="s">
        <v>772</v>
      </c>
      <c r="CH1072" s="81" t="s">
        <v>773</v>
      </c>
      <c r="CI1072" s="81">
        <v>4</v>
      </c>
      <c r="CJ1072" s="81" t="s">
        <v>436</v>
      </c>
      <c r="CK1072" s="81" t="s">
        <v>1868</v>
      </c>
      <c r="CL1072" s="81">
        <v>1189</v>
      </c>
      <c r="CN1072" s="81" t="s">
        <v>770</v>
      </c>
      <c r="CO1072" s="81" t="s">
        <v>771</v>
      </c>
      <c r="CP1072" s="81">
        <v>4</v>
      </c>
      <c r="CQ1072" s="81" t="s">
        <v>436</v>
      </c>
      <c r="CR1072" s="81" t="s">
        <v>1143</v>
      </c>
      <c r="CS1072" s="81">
        <v>1223</v>
      </c>
      <c r="CU1072" s="136" t="s">
        <v>1041</v>
      </c>
      <c r="CV1072" s="136" t="s">
        <v>756</v>
      </c>
      <c r="CW1072" s="137">
        <v>12</v>
      </c>
      <c r="CX1072" s="136" t="s">
        <v>529</v>
      </c>
      <c r="CY1072" s="136" t="s">
        <v>2218</v>
      </c>
      <c r="CZ1072" s="138">
        <v>1015</v>
      </c>
      <c r="DB1072" s="136" t="s">
        <v>2386</v>
      </c>
      <c r="DC1072" s="136" t="s">
        <v>817</v>
      </c>
      <c r="DD1072" s="137">
        <v>6</v>
      </c>
      <c r="DE1072" s="136" t="s">
        <v>529</v>
      </c>
      <c r="DF1072" s="136" t="s">
        <v>1169</v>
      </c>
      <c r="DG1072" s="144">
        <v>1440</v>
      </c>
      <c r="DI1072" s="136" t="s">
        <v>741</v>
      </c>
      <c r="DJ1072" s="136" t="s">
        <v>742</v>
      </c>
      <c r="DK1072" s="137">
        <v>24</v>
      </c>
      <c r="DL1072" s="136" t="s">
        <v>529</v>
      </c>
      <c r="DM1072" s="136" t="s">
        <v>1871</v>
      </c>
      <c r="DN1072" s="144">
        <v>1001</v>
      </c>
    </row>
    <row r="1073" spans="1:118" x14ac:dyDescent="0.25">
      <c r="A1073" s="81" t="s">
        <v>832</v>
      </c>
      <c r="B1073" s="81" t="s">
        <v>833</v>
      </c>
      <c r="C1073" s="81">
        <v>4</v>
      </c>
      <c r="D1073" s="81" t="s">
        <v>437</v>
      </c>
      <c r="E1073" s="81" t="s">
        <v>1809</v>
      </c>
      <c r="F1073" s="81">
        <v>1064</v>
      </c>
      <c r="H1073" s="81" t="s">
        <v>804</v>
      </c>
      <c r="I1073" s="81" t="s">
        <v>805</v>
      </c>
      <c r="J1073" s="81">
        <v>12</v>
      </c>
      <c r="K1073" s="81" t="s">
        <v>436</v>
      </c>
      <c r="L1073" s="81" t="s">
        <v>1233</v>
      </c>
      <c r="M1073" s="81">
        <v>1481</v>
      </c>
      <c r="O1073" s="81" t="s">
        <v>2319</v>
      </c>
      <c r="P1073" s="81" t="s">
        <v>844</v>
      </c>
      <c r="Q1073" s="81">
        <v>2</v>
      </c>
      <c r="R1073" s="81" t="s">
        <v>436</v>
      </c>
      <c r="S1073" s="81" t="s">
        <v>1123</v>
      </c>
      <c r="T1073" s="81">
        <v>1392</v>
      </c>
      <c r="V1073" s="81" t="s">
        <v>860</v>
      </c>
      <c r="W1073" s="81" t="s">
        <v>861</v>
      </c>
      <c r="X1073" s="81">
        <v>4</v>
      </c>
      <c r="Y1073" s="81" t="s">
        <v>529</v>
      </c>
      <c r="Z1073" s="81" t="s">
        <v>1161</v>
      </c>
      <c r="AA1073" s="81">
        <v>1146</v>
      </c>
      <c r="AC1073" s="81" t="s">
        <v>745</v>
      </c>
      <c r="AD1073" s="81" t="s">
        <v>746</v>
      </c>
      <c r="AE1073" s="81">
        <v>24</v>
      </c>
      <c r="AF1073" s="81" t="s">
        <v>436</v>
      </c>
      <c r="AG1073" s="81" t="s">
        <v>1134</v>
      </c>
      <c r="AH1073" s="81">
        <v>1102</v>
      </c>
      <c r="AJ1073" s="81" t="s">
        <v>729</v>
      </c>
      <c r="AK1073" s="81" t="s">
        <v>730</v>
      </c>
      <c r="AL1073" s="81">
        <v>4</v>
      </c>
      <c r="AM1073" s="81" t="s">
        <v>529</v>
      </c>
      <c r="AN1073" s="81" t="s">
        <v>1172</v>
      </c>
      <c r="AO1073" s="81">
        <v>1472</v>
      </c>
      <c r="AQ1073" s="81" t="s">
        <v>891</v>
      </c>
      <c r="AR1073" s="81" t="s">
        <v>892</v>
      </c>
      <c r="AS1073" s="81">
        <v>12</v>
      </c>
      <c r="AT1073" s="81" t="s">
        <v>437</v>
      </c>
      <c r="AU1073" s="81" t="s">
        <v>1187</v>
      </c>
      <c r="AV1073" s="81">
        <v>1003</v>
      </c>
      <c r="AX1073" s="81" t="s">
        <v>747</v>
      </c>
      <c r="AY1073" s="81" t="s">
        <v>748</v>
      </c>
      <c r="AZ1073" s="81">
        <v>60</v>
      </c>
      <c r="BA1073" s="81" t="s">
        <v>529</v>
      </c>
      <c r="BB1073" s="81" t="s">
        <v>1100</v>
      </c>
      <c r="BC1073" s="81">
        <v>1027</v>
      </c>
      <c r="BE1073" s="81" t="s">
        <v>1043</v>
      </c>
      <c r="BF1073" s="81" t="s">
        <v>1044</v>
      </c>
      <c r="BG1073" s="81">
        <v>12</v>
      </c>
      <c r="BH1073" s="81" t="s">
        <v>437</v>
      </c>
      <c r="BI1073" s="81" t="s">
        <v>1171</v>
      </c>
      <c r="BJ1073" s="81">
        <v>1351</v>
      </c>
      <c r="BL1073" s="81" t="s">
        <v>893</v>
      </c>
      <c r="BM1073" s="81" t="s">
        <v>894</v>
      </c>
      <c r="BN1073" s="81">
        <v>12</v>
      </c>
      <c r="BO1073" s="81" t="s">
        <v>436</v>
      </c>
      <c r="BP1073" s="81" t="s">
        <v>1107</v>
      </c>
      <c r="BQ1073" s="81">
        <v>1174</v>
      </c>
      <c r="BS1073" s="81" t="s">
        <v>887</v>
      </c>
      <c r="BT1073" s="81" t="s">
        <v>888</v>
      </c>
      <c r="BU1073" s="81">
        <v>4</v>
      </c>
      <c r="BV1073" s="81" t="s">
        <v>529</v>
      </c>
      <c r="BW1073" s="81" t="s">
        <v>1112</v>
      </c>
      <c r="BX1073" s="81">
        <v>1039</v>
      </c>
      <c r="BZ1073" s="81" t="s">
        <v>867</v>
      </c>
      <c r="CA1073" s="81" t="s">
        <v>868</v>
      </c>
      <c r="CB1073" s="81">
        <v>6</v>
      </c>
      <c r="CC1073" s="81" t="s">
        <v>437</v>
      </c>
      <c r="CD1073" s="81" t="s">
        <v>2169</v>
      </c>
      <c r="CE1073" s="81">
        <v>1565</v>
      </c>
      <c r="CG1073" s="81" t="s">
        <v>816</v>
      </c>
      <c r="CH1073" s="81" t="s">
        <v>817</v>
      </c>
      <c r="CI1073" s="81">
        <v>4</v>
      </c>
      <c r="CJ1073" s="81" t="s">
        <v>436</v>
      </c>
      <c r="CK1073" s="81" t="s">
        <v>1868</v>
      </c>
      <c r="CL1073" s="81">
        <v>1189</v>
      </c>
      <c r="CN1073" s="81" t="s">
        <v>816</v>
      </c>
      <c r="CO1073" s="81" t="s">
        <v>817</v>
      </c>
      <c r="CP1073" s="81">
        <v>8</v>
      </c>
      <c r="CQ1073" s="81" t="s">
        <v>529</v>
      </c>
      <c r="CR1073" s="81" t="s">
        <v>1141</v>
      </c>
      <c r="CS1073" s="81">
        <v>1212</v>
      </c>
      <c r="CU1073" s="136" t="s">
        <v>812</v>
      </c>
      <c r="CV1073" s="136" t="s">
        <v>813</v>
      </c>
      <c r="CW1073" s="137">
        <v>4</v>
      </c>
      <c r="CX1073" s="136" t="s">
        <v>529</v>
      </c>
      <c r="CY1073" s="136" t="s">
        <v>2190</v>
      </c>
      <c r="CZ1073" s="138">
        <v>1021</v>
      </c>
      <c r="DB1073" s="136" t="s">
        <v>2386</v>
      </c>
      <c r="DC1073" s="136" t="s">
        <v>817</v>
      </c>
      <c r="DD1073" s="137">
        <v>6</v>
      </c>
      <c r="DE1073" s="136" t="s">
        <v>529</v>
      </c>
      <c r="DF1073" s="136" t="s">
        <v>2314</v>
      </c>
      <c r="DG1073" s="144">
        <v>1031</v>
      </c>
      <c r="DI1073" s="136" t="s">
        <v>741</v>
      </c>
      <c r="DJ1073" s="136" t="s">
        <v>742</v>
      </c>
      <c r="DK1073" s="137">
        <v>6</v>
      </c>
      <c r="DL1073" s="136" t="s">
        <v>436</v>
      </c>
      <c r="DM1073" s="136" t="s">
        <v>1953</v>
      </c>
      <c r="DN1073" s="144">
        <v>1513</v>
      </c>
    </row>
    <row r="1074" spans="1:118" x14ac:dyDescent="0.25">
      <c r="A1074" s="81" t="s">
        <v>729</v>
      </c>
      <c r="B1074" s="81" t="s">
        <v>730</v>
      </c>
      <c r="C1074" s="81">
        <v>6</v>
      </c>
      <c r="D1074" s="81" t="s">
        <v>437</v>
      </c>
      <c r="E1074" s="81" t="s">
        <v>1809</v>
      </c>
      <c r="F1074" s="81">
        <v>1064</v>
      </c>
      <c r="H1074" s="81" t="s">
        <v>940</v>
      </c>
      <c r="I1074" s="81" t="s">
        <v>941</v>
      </c>
      <c r="J1074" s="81">
        <v>12</v>
      </c>
      <c r="K1074" s="81" t="s">
        <v>436</v>
      </c>
      <c r="L1074" s="81" t="s">
        <v>1233</v>
      </c>
      <c r="M1074" s="81">
        <v>1481</v>
      </c>
      <c r="O1074" s="81" t="s">
        <v>858</v>
      </c>
      <c r="P1074" s="81" t="s">
        <v>859</v>
      </c>
      <c r="Q1074" s="81">
        <v>2</v>
      </c>
      <c r="R1074" s="81" t="s">
        <v>436</v>
      </c>
      <c r="S1074" s="81" t="s">
        <v>1123</v>
      </c>
      <c r="T1074" s="81">
        <v>1392</v>
      </c>
      <c r="V1074" s="81" t="s">
        <v>862</v>
      </c>
      <c r="W1074" s="81" t="s">
        <v>863</v>
      </c>
      <c r="X1074" s="81">
        <v>4</v>
      </c>
      <c r="Y1074" s="81" t="s">
        <v>529</v>
      </c>
      <c r="Z1074" s="81" t="s">
        <v>1161</v>
      </c>
      <c r="AA1074" s="81">
        <v>1146</v>
      </c>
      <c r="AC1074" s="81" t="s">
        <v>729</v>
      </c>
      <c r="AD1074" s="81" t="s">
        <v>730</v>
      </c>
      <c r="AE1074" s="81">
        <v>2</v>
      </c>
      <c r="AF1074" s="81" t="s">
        <v>436</v>
      </c>
      <c r="AG1074" s="81" t="s">
        <v>2326</v>
      </c>
      <c r="AH1074" s="81">
        <v>1169</v>
      </c>
      <c r="AJ1074" s="81" t="s">
        <v>834</v>
      </c>
      <c r="AK1074" s="81" t="s">
        <v>835</v>
      </c>
      <c r="AL1074" s="81">
        <v>2</v>
      </c>
      <c r="AM1074" s="81" t="s">
        <v>529</v>
      </c>
      <c r="AN1074" s="81" t="s">
        <v>1172</v>
      </c>
      <c r="AO1074" s="81">
        <v>1472</v>
      </c>
      <c r="AQ1074" s="81" t="s">
        <v>745</v>
      </c>
      <c r="AR1074" s="81" t="s">
        <v>746</v>
      </c>
      <c r="AS1074" s="81">
        <v>12</v>
      </c>
      <c r="AT1074" s="81" t="s">
        <v>437</v>
      </c>
      <c r="AU1074" s="81" t="s">
        <v>1187</v>
      </c>
      <c r="AV1074" s="81">
        <v>1003</v>
      </c>
      <c r="AX1074" s="81" t="s">
        <v>747</v>
      </c>
      <c r="AY1074" s="81" t="s">
        <v>748</v>
      </c>
      <c r="AZ1074" s="81">
        <v>12</v>
      </c>
      <c r="BA1074" s="81" t="s">
        <v>436</v>
      </c>
      <c r="BB1074" s="81" t="s">
        <v>2072</v>
      </c>
      <c r="BC1074" s="81">
        <v>1562</v>
      </c>
      <c r="BE1074" s="81" t="s">
        <v>895</v>
      </c>
      <c r="BF1074" s="81" t="s">
        <v>896</v>
      </c>
      <c r="BG1074" s="81">
        <v>12</v>
      </c>
      <c r="BH1074" s="81" t="s">
        <v>437</v>
      </c>
      <c r="BI1074" s="81" t="s">
        <v>1171</v>
      </c>
      <c r="BJ1074" s="81">
        <v>1351</v>
      </c>
      <c r="BL1074" s="81" t="s">
        <v>942</v>
      </c>
      <c r="BM1074" s="81" t="s">
        <v>943</v>
      </c>
      <c r="BN1074" s="81">
        <v>12</v>
      </c>
      <c r="BO1074" s="81" t="s">
        <v>436</v>
      </c>
      <c r="BP1074" s="81" t="s">
        <v>1107</v>
      </c>
      <c r="BQ1074" s="81">
        <v>1174</v>
      </c>
      <c r="BS1074" s="81" t="s">
        <v>948</v>
      </c>
      <c r="BT1074" s="81" t="s">
        <v>949</v>
      </c>
      <c r="BU1074" s="81">
        <v>4</v>
      </c>
      <c r="BV1074" s="81" t="s">
        <v>436</v>
      </c>
      <c r="BW1074" s="81" t="s">
        <v>2184</v>
      </c>
      <c r="BX1074" s="81">
        <v>1584</v>
      </c>
      <c r="BZ1074" s="81" t="s">
        <v>862</v>
      </c>
      <c r="CA1074" s="81" t="s">
        <v>863</v>
      </c>
      <c r="CB1074" s="81">
        <v>4</v>
      </c>
      <c r="CC1074" s="81" t="s">
        <v>437</v>
      </c>
      <c r="CD1074" s="81" t="s">
        <v>2169</v>
      </c>
      <c r="CE1074" s="81">
        <v>1565</v>
      </c>
      <c r="CG1074" s="81" t="s">
        <v>852</v>
      </c>
      <c r="CH1074" s="81" t="s">
        <v>853</v>
      </c>
      <c r="CI1074" s="81">
        <v>24</v>
      </c>
      <c r="CJ1074" s="81" t="s">
        <v>436</v>
      </c>
      <c r="CK1074" s="81" t="s">
        <v>1868</v>
      </c>
      <c r="CL1074" s="81">
        <v>1189</v>
      </c>
      <c r="CN1074" s="81" t="s">
        <v>864</v>
      </c>
      <c r="CO1074" s="81" t="s">
        <v>865</v>
      </c>
      <c r="CP1074" s="81">
        <v>8</v>
      </c>
      <c r="CQ1074" s="81" t="s">
        <v>529</v>
      </c>
      <c r="CR1074" s="81" t="s">
        <v>1141</v>
      </c>
      <c r="CS1074" s="81">
        <v>1212</v>
      </c>
      <c r="CU1074" s="136" t="s">
        <v>812</v>
      </c>
      <c r="CV1074" s="136" t="s">
        <v>813</v>
      </c>
      <c r="CW1074" s="137">
        <v>4</v>
      </c>
      <c r="CX1074" s="136" t="s">
        <v>436</v>
      </c>
      <c r="CY1074" s="136" t="s">
        <v>1762</v>
      </c>
      <c r="CZ1074" s="138">
        <v>1475</v>
      </c>
      <c r="DB1074" s="136" t="s">
        <v>2386</v>
      </c>
      <c r="DC1074" s="136" t="s">
        <v>817</v>
      </c>
      <c r="DD1074" s="137">
        <v>4</v>
      </c>
      <c r="DE1074" s="136" t="s">
        <v>436</v>
      </c>
      <c r="DF1074" s="136" t="s">
        <v>2368</v>
      </c>
      <c r="DG1074" s="144">
        <v>1597</v>
      </c>
      <c r="DI1074" s="136" t="s">
        <v>741</v>
      </c>
      <c r="DJ1074" s="136" t="s">
        <v>742</v>
      </c>
      <c r="DK1074" s="137">
        <v>24</v>
      </c>
      <c r="DL1074" s="136" t="s">
        <v>529</v>
      </c>
      <c r="DM1074" s="136" t="s">
        <v>1199</v>
      </c>
      <c r="DN1074" s="144">
        <v>1001</v>
      </c>
    </row>
    <row r="1075" spans="1:118" x14ac:dyDescent="0.25">
      <c r="A1075" s="81" t="s">
        <v>743</v>
      </c>
      <c r="B1075" s="81" t="s">
        <v>744</v>
      </c>
      <c r="C1075" s="81">
        <v>12</v>
      </c>
      <c r="D1075" s="81" t="s">
        <v>437</v>
      </c>
      <c r="E1075" s="81" t="s">
        <v>1809</v>
      </c>
      <c r="F1075" s="81">
        <v>1064</v>
      </c>
      <c r="H1075" s="81" t="s">
        <v>864</v>
      </c>
      <c r="I1075" s="81" t="s">
        <v>865</v>
      </c>
      <c r="J1075" s="81">
        <v>4</v>
      </c>
      <c r="K1075" s="81" t="s">
        <v>436</v>
      </c>
      <c r="L1075" s="81" t="s">
        <v>1233</v>
      </c>
      <c r="M1075" s="81">
        <v>1481</v>
      </c>
      <c r="O1075" s="81" t="s">
        <v>880</v>
      </c>
      <c r="P1075" s="81" t="s">
        <v>881</v>
      </c>
      <c r="Q1075" s="81">
        <v>4</v>
      </c>
      <c r="R1075" s="81" t="s">
        <v>436</v>
      </c>
      <c r="S1075" s="81" t="s">
        <v>1123</v>
      </c>
      <c r="T1075" s="81">
        <v>1392</v>
      </c>
      <c r="V1075" s="81" t="s">
        <v>745</v>
      </c>
      <c r="W1075" s="81" t="s">
        <v>746</v>
      </c>
      <c r="X1075" s="81">
        <v>24</v>
      </c>
      <c r="Y1075" s="81" t="s">
        <v>529</v>
      </c>
      <c r="Z1075" s="81" t="s">
        <v>1161</v>
      </c>
      <c r="AA1075" s="81">
        <v>1146</v>
      </c>
      <c r="AC1075" s="81" t="s">
        <v>883</v>
      </c>
      <c r="AD1075" s="81" t="s">
        <v>884</v>
      </c>
      <c r="AE1075" s="81">
        <v>12</v>
      </c>
      <c r="AF1075" s="81" t="s">
        <v>1173</v>
      </c>
      <c r="AG1075" s="81" t="s">
        <v>1174</v>
      </c>
      <c r="AH1075" s="81">
        <v>0</v>
      </c>
      <c r="AJ1075" s="81" t="s">
        <v>912</v>
      </c>
      <c r="AK1075" s="81" t="s">
        <v>913</v>
      </c>
      <c r="AL1075" s="81">
        <v>5</v>
      </c>
      <c r="AM1075" s="81" t="s">
        <v>1173</v>
      </c>
      <c r="AN1075" s="81" t="s">
        <v>1174</v>
      </c>
      <c r="AO1075" s="81">
        <v>0</v>
      </c>
      <c r="AQ1075" s="81" t="s">
        <v>899</v>
      </c>
      <c r="AR1075" s="81" t="s">
        <v>900</v>
      </c>
      <c r="AS1075" s="81">
        <v>2</v>
      </c>
      <c r="AT1075" s="81" t="s">
        <v>437</v>
      </c>
      <c r="AU1075" s="81" t="s">
        <v>1187</v>
      </c>
      <c r="AV1075" s="81">
        <v>1003</v>
      </c>
      <c r="AX1075" s="81" t="s">
        <v>747</v>
      </c>
      <c r="AY1075" s="81" t="s">
        <v>748</v>
      </c>
      <c r="AZ1075" s="81">
        <v>12</v>
      </c>
      <c r="BA1075" s="81" t="s">
        <v>436</v>
      </c>
      <c r="BB1075" s="81" t="s">
        <v>1223</v>
      </c>
      <c r="BC1075" s="81">
        <v>1045</v>
      </c>
      <c r="BE1075" s="81" t="s">
        <v>804</v>
      </c>
      <c r="BF1075" s="81" t="s">
        <v>805</v>
      </c>
      <c r="BG1075" s="81">
        <v>12</v>
      </c>
      <c r="BH1075" s="81" t="s">
        <v>437</v>
      </c>
      <c r="BI1075" s="81" t="s">
        <v>1171</v>
      </c>
      <c r="BJ1075" s="81">
        <v>1351</v>
      </c>
      <c r="BL1075" s="81" t="s">
        <v>849</v>
      </c>
      <c r="BM1075" s="81" t="s">
        <v>850</v>
      </c>
      <c r="BN1075" s="81">
        <v>6</v>
      </c>
      <c r="BO1075" s="81" t="s">
        <v>436</v>
      </c>
      <c r="BP1075" s="81" t="s">
        <v>559</v>
      </c>
      <c r="BQ1075" s="81">
        <v>1529</v>
      </c>
      <c r="BS1075" s="81" t="s">
        <v>772</v>
      </c>
      <c r="BT1075" s="81" t="s">
        <v>773</v>
      </c>
      <c r="BU1075" s="81">
        <v>4</v>
      </c>
      <c r="BV1075" s="81" t="s">
        <v>437</v>
      </c>
      <c r="BW1075" s="81" t="s">
        <v>1190</v>
      </c>
      <c r="BX1075" s="81">
        <v>1082</v>
      </c>
      <c r="BZ1075" s="81" t="s">
        <v>880</v>
      </c>
      <c r="CA1075" s="81" t="s">
        <v>881</v>
      </c>
      <c r="CB1075" s="81">
        <v>4</v>
      </c>
      <c r="CC1075" s="81" t="s">
        <v>437</v>
      </c>
      <c r="CD1075" s="81" t="s">
        <v>2169</v>
      </c>
      <c r="CE1075" s="81">
        <v>1565</v>
      </c>
      <c r="CG1075" s="81" t="s">
        <v>810</v>
      </c>
      <c r="CH1075" s="81" t="s">
        <v>811</v>
      </c>
      <c r="CI1075" s="81">
        <v>4</v>
      </c>
      <c r="CJ1075" s="81" t="s">
        <v>529</v>
      </c>
      <c r="CK1075" s="81" t="s">
        <v>2168</v>
      </c>
      <c r="CL1075" s="81">
        <v>1152</v>
      </c>
      <c r="CN1075" s="81" t="s">
        <v>772</v>
      </c>
      <c r="CO1075" s="81" t="s">
        <v>773</v>
      </c>
      <c r="CP1075" s="81">
        <v>4</v>
      </c>
      <c r="CQ1075" s="81" t="s">
        <v>436</v>
      </c>
      <c r="CR1075" s="81" t="s">
        <v>1110</v>
      </c>
      <c r="CS1075" s="81">
        <v>1253</v>
      </c>
      <c r="CU1075" s="136" t="s">
        <v>836</v>
      </c>
      <c r="CV1075" s="136" t="s">
        <v>837</v>
      </c>
      <c r="CW1075" s="137">
        <v>2</v>
      </c>
      <c r="CX1075" s="136" t="s">
        <v>436</v>
      </c>
      <c r="CY1075" s="136" t="s">
        <v>2310</v>
      </c>
      <c r="CZ1075" s="138">
        <v>1160</v>
      </c>
      <c r="DB1075" s="136" t="s">
        <v>2386</v>
      </c>
      <c r="DC1075" s="136" t="s">
        <v>817</v>
      </c>
      <c r="DD1075" s="137">
        <v>4</v>
      </c>
      <c r="DE1075" s="136" t="s">
        <v>436</v>
      </c>
      <c r="DF1075" s="136" t="s">
        <v>2417</v>
      </c>
      <c r="DG1075" s="144">
        <v>1169</v>
      </c>
      <c r="DI1075" s="136" t="s">
        <v>741</v>
      </c>
      <c r="DJ1075" s="136" t="s">
        <v>742</v>
      </c>
      <c r="DK1075" s="137">
        <v>12</v>
      </c>
      <c r="DL1075" s="136" t="s">
        <v>436</v>
      </c>
      <c r="DM1075" s="136" t="s">
        <v>1235</v>
      </c>
      <c r="DN1075" s="144">
        <v>1091</v>
      </c>
    </row>
    <row r="1076" spans="1:118" x14ac:dyDescent="0.25">
      <c r="A1076" s="81" t="s">
        <v>782</v>
      </c>
      <c r="B1076" s="81" t="s">
        <v>783</v>
      </c>
      <c r="C1076" s="81">
        <v>12</v>
      </c>
      <c r="D1076" s="81" t="s">
        <v>437</v>
      </c>
      <c r="E1076" s="81" t="s">
        <v>1809</v>
      </c>
      <c r="F1076" s="81">
        <v>1064</v>
      </c>
      <c r="H1076" s="81" t="s">
        <v>733</v>
      </c>
      <c r="I1076" s="81" t="s">
        <v>734</v>
      </c>
      <c r="J1076" s="81">
        <v>4</v>
      </c>
      <c r="K1076" s="81" t="s">
        <v>436</v>
      </c>
      <c r="L1076" s="81" t="s">
        <v>1233</v>
      </c>
      <c r="M1076" s="81">
        <v>1481</v>
      </c>
      <c r="O1076" s="81" t="s">
        <v>906</v>
      </c>
      <c r="P1076" s="81" t="s">
        <v>907</v>
      </c>
      <c r="Q1076" s="81">
        <v>8</v>
      </c>
      <c r="R1076" s="81" t="s">
        <v>436</v>
      </c>
      <c r="S1076" s="81" t="s">
        <v>1123</v>
      </c>
      <c r="T1076" s="81">
        <v>1392</v>
      </c>
      <c r="V1076" s="81" t="s">
        <v>768</v>
      </c>
      <c r="W1076" s="81" t="s">
        <v>769</v>
      </c>
      <c r="X1076" s="81">
        <v>4</v>
      </c>
      <c r="Y1076" s="81" t="s">
        <v>529</v>
      </c>
      <c r="Z1076" s="81" t="s">
        <v>1161</v>
      </c>
      <c r="AA1076" s="81">
        <v>1146</v>
      </c>
      <c r="AC1076" s="81" t="s">
        <v>891</v>
      </c>
      <c r="AD1076" s="81" t="s">
        <v>892</v>
      </c>
      <c r="AE1076" s="81">
        <v>12</v>
      </c>
      <c r="AF1076" s="81" t="s">
        <v>529</v>
      </c>
      <c r="AG1076" s="81" t="s">
        <v>1139</v>
      </c>
      <c r="AH1076" s="81">
        <v>1027</v>
      </c>
      <c r="AJ1076" s="81" t="s">
        <v>916</v>
      </c>
      <c r="AK1076" s="81" t="s">
        <v>917</v>
      </c>
      <c r="AL1076" s="81">
        <v>30</v>
      </c>
      <c r="AM1076" s="81" t="s">
        <v>1173</v>
      </c>
      <c r="AN1076" s="81" t="s">
        <v>1174</v>
      </c>
      <c r="AO1076" s="81">
        <v>0</v>
      </c>
      <c r="AQ1076" s="81" t="s">
        <v>889</v>
      </c>
      <c r="AR1076" s="81" t="s">
        <v>890</v>
      </c>
      <c r="AS1076" s="81">
        <v>2</v>
      </c>
      <c r="AT1076" s="81" t="s">
        <v>437</v>
      </c>
      <c r="AU1076" s="81" t="s">
        <v>1187</v>
      </c>
      <c r="AV1076" s="81">
        <v>1003</v>
      </c>
      <c r="AX1076" s="81" t="s">
        <v>747</v>
      </c>
      <c r="AY1076" s="81" t="s">
        <v>748</v>
      </c>
      <c r="AZ1076" s="81">
        <v>12</v>
      </c>
      <c r="BA1076" s="81" t="s">
        <v>437</v>
      </c>
      <c r="BB1076" s="81" t="s">
        <v>1094</v>
      </c>
      <c r="BC1076" s="81">
        <v>1097</v>
      </c>
      <c r="BE1076" s="81" t="s">
        <v>782</v>
      </c>
      <c r="BF1076" s="81" t="s">
        <v>783</v>
      </c>
      <c r="BG1076" s="81">
        <v>12</v>
      </c>
      <c r="BH1076" s="81" t="s">
        <v>437</v>
      </c>
      <c r="BI1076" s="81" t="s">
        <v>1171</v>
      </c>
      <c r="BJ1076" s="81">
        <v>1351</v>
      </c>
      <c r="BL1076" s="81" t="s">
        <v>733</v>
      </c>
      <c r="BM1076" s="81" t="s">
        <v>734</v>
      </c>
      <c r="BN1076" s="81">
        <v>6</v>
      </c>
      <c r="BO1076" s="81" t="s">
        <v>529</v>
      </c>
      <c r="BP1076" s="81" t="s">
        <v>1185</v>
      </c>
      <c r="BQ1076" s="81">
        <v>1101</v>
      </c>
      <c r="BS1076" s="81" t="s">
        <v>830</v>
      </c>
      <c r="BT1076" s="81" t="s">
        <v>831</v>
      </c>
      <c r="BU1076" s="81">
        <v>4</v>
      </c>
      <c r="BV1076" s="81" t="s">
        <v>436</v>
      </c>
      <c r="BW1076" s="81" t="s">
        <v>1091</v>
      </c>
      <c r="BX1076" s="81">
        <v>1332</v>
      </c>
      <c r="BZ1076" s="81" t="s">
        <v>2269</v>
      </c>
      <c r="CA1076" s="81" t="s">
        <v>767</v>
      </c>
      <c r="CB1076" s="81">
        <v>4</v>
      </c>
      <c r="CC1076" s="81" t="s">
        <v>437</v>
      </c>
      <c r="CD1076" s="81" t="s">
        <v>2169</v>
      </c>
      <c r="CE1076" s="81">
        <v>1565</v>
      </c>
      <c r="CG1076" s="81" t="s">
        <v>729</v>
      </c>
      <c r="CH1076" s="81" t="s">
        <v>730</v>
      </c>
      <c r="CI1076" s="81">
        <v>2</v>
      </c>
      <c r="CJ1076" s="81" t="s">
        <v>529</v>
      </c>
      <c r="CK1076" s="81" t="s">
        <v>2168</v>
      </c>
      <c r="CL1076" s="81">
        <v>1152</v>
      </c>
      <c r="CN1076" s="81" t="s">
        <v>906</v>
      </c>
      <c r="CO1076" s="81" t="s">
        <v>907</v>
      </c>
      <c r="CP1076" s="81">
        <v>4</v>
      </c>
      <c r="CQ1076" s="81" t="s">
        <v>529</v>
      </c>
      <c r="CR1076" s="81" t="s">
        <v>1141</v>
      </c>
      <c r="CS1076" s="81">
        <v>1212</v>
      </c>
      <c r="CU1076" s="136" t="s">
        <v>867</v>
      </c>
      <c r="CV1076" s="136" t="s">
        <v>868</v>
      </c>
      <c r="CW1076" s="137">
        <v>2</v>
      </c>
      <c r="CX1076" s="136" t="s">
        <v>436</v>
      </c>
      <c r="CY1076" s="136" t="s">
        <v>1146</v>
      </c>
      <c r="CZ1076" s="138">
        <v>1052</v>
      </c>
      <c r="DB1076" s="136" t="s">
        <v>2386</v>
      </c>
      <c r="DC1076" s="136" t="s">
        <v>817</v>
      </c>
      <c r="DD1076" s="137">
        <v>6</v>
      </c>
      <c r="DE1076" s="136" t="s">
        <v>436</v>
      </c>
      <c r="DF1076" s="136" t="s">
        <v>1145</v>
      </c>
      <c r="DG1076" s="144">
        <v>1274</v>
      </c>
      <c r="DI1076" s="136" t="s">
        <v>741</v>
      </c>
      <c r="DJ1076" s="136" t="s">
        <v>742</v>
      </c>
      <c r="DK1076" s="137">
        <v>6</v>
      </c>
      <c r="DL1076" s="136" t="s">
        <v>529</v>
      </c>
      <c r="DM1076" s="136" t="s">
        <v>2314</v>
      </c>
      <c r="DN1076" s="144">
        <v>1031</v>
      </c>
    </row>
    <row r="1077" spans="1:118" x14ac:dyDescent="0.25">
      <c r="A1077" s="81" t="s">
        <v>745</v>
      </c>
      <c r="B1077" s="81" t="s">
        <v>746</v>
      </c>
      <c r="C1077" s="81">
        <v>12</v>
      </c>
      <c r="D1077" s="81" t="s">
        <v>437</v>
      </c>
      <c r="E1077" s="81" t="s">
        <v>1809</v>
      </c>
      <c r="F1077" s="81">
        <v>1064</v>
      </c>
      <c r="H1077" s="81" t="s">
        <v>962</v>
      </c>
      <c r="I1077" s="81" t="s">
        <v>2206</v>
      </c>
      <c r="J1077" s="81">
        <v>12</v>
      </c>
      <c r="K1077" s="81" t="s">
        <v>436</v>
      </c>
      <c r="L1077" s="81" t="s">
        <v>1140</v>
      </c>
      <c r="M1077" s="81">
        <v>1036</v>
      </c>
      <c r="O1077" s="81" t="s">
        <v>975</v>
      </c>
      <c r="P1077" s="81" t="s">
        <v>976</v>
      </c>
      <c r="Q1077" s="81">
        <v>1</v>
      </c>
      <c r="R1077" s="81" t="s">
        <v>437</v>
      </c>
      <c r="S1077" s="81" t="s">
        <v>1187</v>
      </c>
      <c r="T1077" s="81">
        <v>1003</v>
      </c>
      <c r="V1077" s="81" t="s">
        <v>880</v>
      </c>
      <c r="W1077" s="81" t="s">
        <v>881</v>
      </c>
      <c r="X1077" s="81">
        <v>4</v>
      </c>
      <c r="Y1077" s="81" t="s">
        <v>529</v>
      </c>
      <c r="Z1077" s="81" t="s">
        <v>1161</v>
      </c>
      <c r="AA1077" s="81">
        <v>1146</v>
      </c>
      <c r="AC1077" s="81" t="s">
        <v>891</v>
      </c>
      <c r="AD1077" s="81" t="s">
        <v>892</v>
      </c>
      <c r="AE1077" s="81">
        <v>36</v>
      </c>
      <c r="AF1077" s="81" t="s">
        <v>529</v>
      </c>
      <c r="AG1077" s="81" t="s">
        <v>1175</v>
      </c>
      <c r="AH1077" s="81">
        <v>1027</v>
      </c>
      <c r="AJ1077" s="81" t="s">
        <v>926</v>
      </c>
      <c r="AK1077" s="81" t="s">
        <v>927</v>
      </c>
      <c r="AL1077" s="81">
        <v>10</v>
      </c>
      <c r="AM1077" s="81" t="s">
        <v>1173</v>
      </c>
      <c r="AN1077" s="81" t="s">
        <v>1174</v>
      </c>
      <c r="AO1077" s="81">
        <v>0</v>
      </c>
      <c r="AQ1077" s="81" t="s">
        <v>910</v>
      </c>
      <c r="AR1077" s="81" t="s">
        <v>911</v>
      </c>
      <c r="AS1077" s="81">
        <v>2</v>
      </c>
      <c r="AT1077" s="81" t="s">
        <v>437</v>
      </c>
      <c r="AU1077" s="81" t="s">
        <v>1187</v>
      </c>
      <c r="AV1077" s="81">
        <v>1003</v>
      </c>
      <c r="AX1077" s="81" t="s">
        <v>747</v>
      </c>
      <c r="AY1077" s="81" t="s">
        <v>748</v>
      </c>
      <c r="AZ1077" s="81">
        <v>12</v>
      </c>
      <c r="BA1077" s="81" t="s">
        <v>529</v>
      </c>
      <c r="BB1077" s="81" t="s">
        <v>1211</v>
      </c>
      <c r="BC1077" s="81">
        <v>1063</v>
      </c>
      <c r="BE1077" s="81" t="s">
        <v>747</v>
      </c>
      <c r="BF1077" s="81" t="s">
        <v>748</v>
      </c>
      <c r="BG1077" s="81">
        <v>12</v>
      </c>
      <c r="BH1077" s="81" t="s">
        <v>529</v>
      </c>
      <c r="BI1077" s="81" t="s">
        <v>1909</v>
      </c>
      <c r="BJ1077" s="81">
        <v>1501</v>
      </c>
      <c r="BL1077" s="81" t="s">
        <v>727</v>
      </c>
      <c r="BM1077" s="81" t="s">
        <v>728</v>
      </c>
      <c r="BN1077" s="81">
        <v>4</v>
      </c>
      <c r="BO1077" s="81" t="s">
        <v>529</v>
      </c>
      <c r="BP1077" s="81" t="s">
        <v>1185</v>
      </c>
      <c r="BQ1077" s="81">
        <v>1101</v>
      </c>
      <c r="BS1077" s="81" t="s">
        <v>948</v>
      </c>
      <c r="BT1077" s="81" t="s">
        <v>949</v>
      </c>
      <c r="BU1077" s="81">
        <v>4</v>
      </c>
      <c r="BV1077" s="81" t="s">
        <v>436</v>
      </c>
      <c r="BW1077" s="81" t="s">
        <v>2173</v>
      </c>
      <c r="BX1077" s="81">
        <v>1240</v>
      </c>
      <c r="BZ1077" s="81" t="s">
        <v>906</v>
      </c>
      <c r="CA1077" s="81" t="s">
        <v>907</v>
      </c>
      <c r="CB1077" s="81">
        <v>4</v>
      </c>
      <c r="CC1077" s="81" t="s">
        <v>437</v>
      </c>
      <c r="CD1077" s="81" t="s">
        <v>2169</v>
      </c>
      <c r="CE1077" s="81">
        <v>1565</v>
      </c>
      <c r="CG1077" s="81" t="s">
        <v>828</v>
      </c>
      <c r="CH1077" s="81" t="s">
        <v>829</v>
      </c>
      <c r="CI1077" s="81">
        <v>2</v>
      </c>
      <c r="CJ1077" s="81" t="s">
        <v>529</v>
      </c>
      <c r="CK1077" s="81" t="s">
        <v>2168</v>
      </c>
      <c r="CL1077" s="81">
        <v>1152</v>
      </c>
      <c r="CN1077" s="81" t="s">
        <v>873</v>
      </c>
      <c r="CO1077" s="81" t="s">
        <v>874</v>
      </c>
      <c r="CP1077" s="81">
        <v>6</v>
      </c>
      <c r="CQ1077" s="81" t="s">
        <v>529</v>
      </c>
      <c r="CR1077" s="81" t="s">
        <v>1141</v>
      </c>
      <c r="CS1077" s="81">
        <v>1212</v>
      </c>
      <c r="CU1077" s="136" t="s">
        <v>854</v>
      </c>
      <c r="CV1077" s="136" t="s">
        <v>855</v>
      </c>
      <c r="CW1077" s="137">
        <v>2</v>
      </c>
      <c r="CX1077" s="136" t="s">
        <v>436</v>
      </c>
      <c r="CY1077" s="136" t="s">
        <v>2310</v>
      </c>
      <c r="CZ1077" s="138">
        <v>1160</v>
      </c>
      <c r="DB1077" s="136" t="s">
        <v>2386</v>
      </c>
      <c r="DC1077" s="136" t="s">
        <v>817</v>
      </c>
      <c r="DD1077" s="137">
        <v>8</v>
      </c>
      <c r="DE1077" s="136" t="s">
        <v>436</v>
      </c>
      <c r="DF1077" s="136" t="s">
        <v>1153</v>
      </c>
      <c r="DG1077" s="144">
        <v>1402</v>
      </c>
      <c r="DI1077" s="136" t="s">
        <v>741</v>
      </c>
      <c r="DJ1077" s="136" t="s">
        <v>742</v>
      </c>
      <c r="DK1077" s="137">
        <v>12</v>
      </c>
      <c r="DL1077" s="136" t="s">
        <v>437</v>
      </c>
      <c r="DM1077" s="136" t="s">
        <v>1181</v>
      </c>
      <c r="DN1077" s="144">
        <v>1044</v>
      </c>
    </row>
    <row r="1078" spans="1:118" x14ac:dyDescent="0.25">
      <c r="A1078" s="81" t="s">
        <v>1786</v>
      </c>
      <c r="B1078" s="81" t="s">
        <v>1024</v>
      </c>
      <c r="C1078" s="81">
        <v>2</v>
      </c>
      <c r="D1078" s="81" t="s">
        <v>529</v>
      </c>
      <c r="E1078" s="81" t="s">
        <v>1211</v>
      </c>
      <c r="F1078" s="81">
        <v>1063</v>
      </c>
      <c r="H1078" s="81" t="s">
        <v>832</v>
      </c>
      <c r="I1078" s="81" t="s">
        <v>833</v>
      </c>
      <c r="J1078" s="81">
        <v>2</v>
      </c>
      <c r="K1078" s="81" t="s">
        <v>436</v>
      </c>
      <c r="L1078" s="81" t="s">
        <v>1140</v>
      </c>
      <c r="M1078" s="81">
        <v>1036</v>
      </c>
      <c r="O1078" s="81" t="s">
        <v>1845</v>
      </c>
      <c r="P1078" s="81" t="s">
        <v>958</v>
      </c>
      <c r="Q1078" s="81">
        <v>1</v>
      </c>
      <c r="R1078" s="81" t="s">
        <v>437</v>
      </c>
      <c r="S1078" s="81" t="s">
        <v>1187</v>
      </c>
      <c r="T1078" s="81">
        <v>1003</v>
      </c>
      <c r="V1078" s="81" t="s">
        <v>772</v>
      </c>
      <c r="W1078" s="81" t="s">
        <v>773</v>
      </c>
      <c r="X1078" s="81">
        <v>10</v>
      </c>
      <c r="Y1078" s="81" t="s">
        <v>529</v>
      </c>
      <c r="Z1078" s="81" t="s">
        <v>1161</v>
      </c>
      <c r="AA1078" s="81">
        <v>1146</v>
      </c>
      <c r="AC1078" s="81" t="s">
        <v>729</v>
      </c>
      <c r="AD1078" s="81" t="s">
        <v>730</v>
      </c>
      <c r="AE1078" s="81">
        <v>2</v>
      </c>
      <c r="AF1078" s="81" t="s">
        <v>436</v>
      </c>
      <c r="AG1078" s="81" t="s">
        <v>1188</v>
      </c>
      <c r="AH1078" s="81">
        <v>1481</v>
      </c>
      <c r="AJ1078" s="81" t="s">
        <v>761</v>
      </c>
      <c r="AK1078" s="81" t="s">
        <v>762</v>
      </c>
      <c r="AL1078" s="81">
        <v>40</v>
      </c>
      <c r="AM1078" s="81" t="s">
        <v>1173</v>
      </c>
      <c r="AN1078" s="81" t="s">
        <v>1174</v>
      </c>
      <c r="AO1078" s="81">
        <v>0</v>
      </c>
      <c r="AQ1078" s="81" t="s">
        <v>858</v>
      </c>
      <c r="AR1078" s="81" t="s">
        <v>859</v>
      </c>
      <c r="AS1078" s="81">
        <v>2</v>
      </c>
      <c r="AT1078" s="81" t="s">
        <v>437</v>
      </c>
      <c r="AU1078" s="81" t="s">
        <v>1187</v>
      </c>
      <c r="AV1078" s="81">
        <v>1003</v>
      </c>
      <c r="AX1078" s="81" t="s">
        <v>747</v>
      </c>
      <c r="AY1078" s="81" t="s">
        <v>748</v>
      </c>
      <c r="AZ1078" s="81">
        <v>12</v>
      </c>
      <c r="BA1078" s="81" t="s">
        <v>529</v>
      </c>
      <c r="BB1078" s="81" t="s">
        <v>1746</v>
      </c>
      <c r="BC1078" s="81">
        <v>1002</v>
      </c>
      <c r="BE1078" s="81" t="s">
        <v>2320</v>
      </c>
      <c r="BF1078" s="81" t="s">
        <v>1059</v>
      </c>
      <c r="BG1078" s="81">
        <v>12</v>
      </c>
      <c r="BH1078" s="81" t="s">
        <v>529</v>
      </c>
      <c r="BI1078" s="81" t="s">
        <v>1909</v>
      </c>
      <c r="BJ1078" s="81">
        <v>1501</v>
      </c>
      <c r="BL1078" s="81" t="s">
        <v>830</v>
      </c>
      <c r="BM1078" s="81" t="s">
        <v>831</v>
      </c>
      <c r="BN1078" s="81">
        <v>8</v>
      </c>
      <c r="BO1078" s="81" t="s">
        <v>436</v>
      </c>
      <c r="BP1078" s="81" t="s">
        <v>559</v>
      </c>
      <c r="BQ1078" s="81">
        <v>1529</v>
      </c>
      <c r="BS1078" s="81" t="s">
        <v>772</v>
      </c>
      <c r="BT1078" s="81" t="s">
        <v>773</v>
      </c>
      <c r="BU1078" s="81">
        <v>4</v>
      </c>
      <c r="BV1078" s="81" t="s">
        <v>436</v>
      </c>
      <c r="BW1078" s="81" t="s">
        <v>1698</v>
      </c>
      <c r="BX1078" s="81">
        <v>1251</v>
      </c>
      <c r="BZ1078" s="81" t="s">
        <v>737</v>
      </c>
      <c r="CA1078" s="81" t="s">
        <v>738</v>
      </c>
      <c r="CB1078" s="81">
        <v>4</v>
      </c>
      <c r="CC1078" s="81" t="s">
        <v>437</v>
      </c>
      <c r="CD1078" s="81" t="s">
        <v>2169</v>
      </c>
      <c r="CE1078" s="81">
        <v>1565</v>
      </c>
      <c r="CG1078" s="81" t="s">
        <v>940</v>
      </c>
      <c r="CH1078" s="81" t="s">
        <v>941</v>
      </c>
      <c r="CI1078" s="81">
        <v>12</v>
      </c>
      <c r="CJ1078" s="81" t="s">
        <v>436</v>
      </c>
      <c r="CK1078" s="81" t="s">
        <v>2053</v>
      </c>
      <c r="CL1078" s="81">
        <v>1553</v>
      </c>
      <c r="CN1078" s="81" t="s">
        <v>2260</v>
      </c>
      <c r="CO1078" s="81" t="s">
        <v>2304</v>
      </c>
      <c r="CP1078" s="81">
        <v>4</v>
      </c>
      <c r="CQ1078" s="81" t="s">
        <v>529</v>
      </c>
      <c r="CR1078" s="81" t="s">
        <v>1141</v>
      </c>
      <c r="CS1078" s="81">
        <v>1212</v>
      </c>
      <c r="CU1078" s="136" t="s">
        <v>818</v>
      </c>
      <c r="CV1078" s="136" t="s">
        <v>819</v>
      </c>
      <c r="CW1078" s="137">
        <v>4</v>
      </c>
      <c r="CX1078" s="136" t="s">
        <v>529</v>
      </c>
      <c r="CY1078" s="136" t="s">
        <v>2190</v>
      </c>
      <c r="CZ1078" s="138">
        <v>1021</v>
      </c>
      <c r="DB1078" s="136" t="s">
        <v>2386</v>
      </c>
      <c r="DC1078" s="136" t="s">
        <v>817</v>
      </c>
      <c r="DD1078" s="137">
        <v>4</v>
      </c>
      <c r="DE1078" s="136" t="s">
        <v>529</v>
      </c>
      <c r="DF1078" s="136" t="s">
        <v>2176</v>
      </c>
      <c r="DG1078" s="144">
        <v>1555</v>
      </c>
      <c r="DI1078" s="136" t="s">
        <v>741</v>
      </c>
      <c r="DJ1078" s="136" t="s">
        <v>742</v>
      </c>
      <c r="DK1078" s="137">
        <v>12</v>
      </c>
      <c r="DL1078" s="136" t="s">
        <v>437</v>
      </c>
      <c r="DM1078" s="136" t="s">
        <v>1094</v>
      </c>
      <c r="DN1078" s="144">
        <v>1097</v>
      </c>
    </row>
    <row r="1079" spans="1:118" x14ac:dyDescent="0.25">
      <c r="A1079" s="81" t="s">
        <v>2227</v>
      </c>
      <c r="B1079" s="81" t="s">
        <v>882</v>
      </c>
      <c r="C1079" s="81">
        <v>6</v>
      </c>
      <c r="D1079" s="81" t="s">
        <v>529</v>
      </c>
      <c r="E1079" s="81" t="s">
        <v>1211</v>
      </c>
      <c r="F1079" s="81">
        <v>1063</v>
      </c>
      <c r="H1079" s="81" t="s">
        <v>743</v>
      </c>
      <c r="I1079" s="81" t="s">
        <v>744</v>
      </c>
      <c r="J1079" s="81">
        <v>12</v>
      </c>
      <c r="K1079" s="81" t="s">
        <v>436</v>
      </c>
      <c r="L1079" s="81" t="s">
        <v>550</v>
      </c>
      <c r="M1079" s="81">
        <v>1515</v>
      </c>
      <c r="O1079" s="81" t="s">
        <v>1844</v>
      </c>
      <c r="P1079" s="81" t="s">
        <v>959</v>
      </c>
      <c r="Q1079" s="81">
        <v>1</v>
      </c>
      <c r="R1079" s="81" t="s">
        <v>437</v>
      </c>
      <c r="S1079" s="81" t="s">
        <v>1187</v>
      </c>
      <c r="T1079" s="81">
        <v>1003</v>
      </c>
      <c r="V1079" s="81" t="s">
        <v>729</v>
      </c>
      <c r="W1079" s="81" t="s">
        <v>730</v>
      </c>
      <c r="X1079" s="81">
        <v>4</v>
      </c>
      <c r="Y1079" s="81" t="s">
        <v>529</v>
      </c>
      <c r="Z1079" s="81" t="s">
        <v>1161</v>
      </c>
      <c r="AA1079" s="81">
        <v>1146</v>
      </c>
      <c r="AC1079" s="81" t="s">
        <v>852</v>
      </c>
      <c r="AD1079" s="81" t="s">
        <v>853</v>
      </c>
      <c r="AE1079" s="81">
        <v>36</v>
      </c>
      <c r="AF1079" s="81" t="s">
        <v>529</v>
      </c>
      <c r="AG1079" s="81" t="s">
        <v>1172</v>
      </c>
      <c r="AH1079" s="81">
        <v>1472</v>
      </c>
      <c r="AJ1079" s="81" t="s">
        <v>887</v>
      </c>
      <c r="AK1079" s="81" t="s">
        <v>888</v>
      </c>
      <c r="AL1079" s="81">
        <v>24</v>
      </c>
      <c r="AM1079" s="81" t="s">
        <v>1173</v>
      </c>
      <c r="AN1079" s="81" t="s">
        <v>1174</v>
      </c>
      <c r="AO1079" s="81">
        <v>0</v>
      </c>
      <c r="AQ1079" s="81" t="s">
        <v>802</v>
      </c>
      <c r="AR1079" s="81" t="s">
        <v>803</v>
      </c>
      <c r="AS1079" s="81">
        <v>2</v>
      </c>
      <c r="AT1079" s="81" t="s">
        <v>437</v>
      </c>
      <c r="AU1079" s="81" t="s">
        <v>1187</v>
      </c>
      <c r="AV1079" s="81">
        <v>1003</v>
      </c>
      <c r="AX1079" s="81" t="s">
        <v>747</v>
      </c>
      <c r="AY1079" s="81" t="s">
        <v>748</v>
      </c>
      <c r="AZ1079" s="81">
        <v>24</v>
      </c>
      <c r="BA1079" s="81" t="s">
        <v>436</v>
      </c>
      <c r="BB1079" s="81" t="s">
        <v>717</v>
      </c>
      <c r="BC1079" s="81">
        <v>1538</v>
      </c>
      <c r="BE1079" s="81" t="s">
        <v>1060</v>
      </c>
      <c r="BF1079" s="81" t="s">
        <v>787</v>
      </c>
      <c r="BG1079" s="81">
        <v>12</v>
      </c>
      <c r="BH1079" s="81" t="s">
        <v>529</v>
      </c>
      <c r="BI1079" s="81" t="s">
        <v>1909</v>
      </c>
      <c r="BJ1079" s="81">
        <v>1501</v>
      </c>
      <c r="BL1079" s="81" t="s">
        <v>860</v>
      </c>
      <c r="BM1079" s="81" t="s">
        <v>861</v>
      </c>
      <c r="BN1079" s="81">
        <v>12</v>
      </c>
      <c r="BO1079" s="81" t="s">
        <v>529</v>
      </c>
      <c r="BP1079" s="81" t="s">
        <v>1185</v>
      </c>
      <c r="BQ1079" s="81">
        <v>1101</v>
      </c>
      <c r="BS1079" s="81" t="s">
        <v>948</v>
      </c>
      <c r="BT1079" s="81" t="s">
        <v>949</v>
      </c>
      <c r="BU1079" s="81">
        <v>4</v>
      </c>
      <c r="BV1079" s="81" t="s">
        <v>436</v>
      </c>
      <c r="BW1079" s="81" t="s">
        <v>1698</v>
      </c>
      <c r="BX1079" s="81">
        <v>1251</v>
      </c>
      <c r="BZ1079" s="81" t="s">
        <v>924</v>
      </c>
      <c r="CA1079" s="81" t="s">
        <v>925</v>
      </c>
      <c r="CB1079" s="81">
        <v>12</v>
      </c>
      <c r="CC1079" s="81" t="s">
        <v>437</v>
      </c>
      <c r="CD1079" s="81" t="s">
        <v>2169</v>
      </c>
      <c r="CE1079" s="81">
        <v>1565</v>
      </c>
      <c r="CG1079" s="81" t="s">
        <v>810</v>
      </c>
      <c r="CH1079" s="81" t="s">
        <v>811</v>
      </c>
      <c r="CI1079" s="81">
        <v>6</v>
      </c>
      <c r="CJ1079" s="81" t="s">
        <v>436</v>
      </c>
      <c r="CK1079" s="81" t="s">
        <v>2053</v>
      </c>
      <c r="CL1079" s="81">
        <v>1553</v>
      </c>
      <c r="CN1079" s="81" t="s">
        <v>2260</v>
      </c>
      <c r="CO1079" s="81" t="s">
        <v>2304</v>
      </c>
      <c r="CP1079" s="81">
        <v>4</v>
      </c>
      <c r="CQ1079" s="81" t="s">
        <v>436</v>
      </c>
      <c r="CR1079" s="81" t="s">
        <v>1143</v>
      </c>
      <c r="CS1079" s="81">
        <v>1223</v>
      </c>
      <c r="CU1079" s="136" t="s">
        <v>2386</v>
      </c>
      <c r="CV1079" s="136" t="s">
        <v>817</v>
      </c>
      <c r="CW1079" s="137">
        <v>4</v>
      </c>
      <c r="CX1079" s="136" t="s">
        <v>436</v>
      </c>
      <c r="CY1079" s="136" t="s">
        <v>1151</v>
      </c>
      <c r="CZ1079" s="138">
        <v>1047</v>
      </c>
      <c r="DB1079" s="136" t="s">
        <v>2386</v>
      </c>
      <c r="DC1079" s="136" t="s">
        <v>817</v>
      </c>
      <c r="DD1079" s="137">
        <v>8</v>
      </c>
      <c r="DE1079" s="136" t="s">
        <v>529</v>
      </c>
      <c r="DF1079" s="136" t="s">
        <v>1116</v>
      </c>
      <c r="DG1079" s="144">
        <v>1071</v>
      </c>
      <c r="DI1079" s="136" t="s">
        <v>778</v>
      </c>
      <c r="DJ1079" s="136" t="s">
        <v>779</v>
      </c>
      <c r="DK1079" s="137">
        <v>6</v>
      </c>
      <c r="DL1079" s="136" t="s">
        <v>529</v>
      </c>
      <c r="DM1079" s="136" t="s">
        <v>1682</v>
      </c>
      <c r="DN1079" s="144">
        <v>1327</v>
      </c>
    </row>
    <row r="1080" spans="1:118" x14ac:dyDescent="0.25">
      <c r="A1080" s="81" t="s">
        <v>2230</v>
      </c>
      <c r="B1080" s="81" t="s">
        <v>866</v>
      </c>
      <c r="C1080" s="81">
        <v>6</v>
      </c>
      <c r="D1080" s="81" t="s">
        <v>529</v>
      </c>
      <c r="E1080" s="81" t="s">
        <v>1211</v>
      </c>
      <c r="F1080" s="81">
        <v>1063</v>
      </c>
      <c r="H1080" s="81" t="s">
        <v>814</v>
      </c>
      <c r="I1080" s="81" t="s">
        <v>815</v>
      </c>
      <c r="J1080" s="81">
        <v>12</v>
      </c>
      <c r="K1080" s="81" t="s">
        <v>436</v>
      </c>
      <c r="L1080" s="81" t="s">
        <v>550</v>
      </c>
      <c r="M1080" s="81">
        <v>1515</v>
      </c>
      <c r="O1080" s="81" t="s">
        <v>889</v>
      </c>
      <c r="P1080" s="81" t="s">
        <v>890</v>
      </c>
      <c r="Q1080" s="81">
        <v>2</v>
      </c>
      <c r="R1080" s="81" t="s">
        <v>437</v>
      </c>
      <c r="S1080" s="81" t="s">
        <v>1187</v>
      </c>
      <c r="T1080" s="81">
        <v>1003</v>
      </c>
      <c r="V1080" s="81" t="s">
        <v>926</v>
      </c>
      <c r="W1080" s="81" t="s">
        <v>927</v>
      </c>
      <c r="X1080" s="81">
        <v>1</v>
      </c>
      <c r="Y1080" s="81" t="s">
        <v>436</v>
      </c>
      <c r="Z1080" s="81" t="s">
        <v>1137</v>
      </c>
      <c r="AA1080" s="81">
        <v>1160</v>
      </c>
      <c r="AC1080" s="81" t="s">
        <v>757</v>
      </c>
      <c r="AD1080" s="81" t="s">
        <v>758</v>
      </c>
      <c r="AE1080" s="81">
        <v>12</v>
      </c>
      <c r="AF1080" s="81" t="s">
        <v>529</v>
      </c>
      <c r="AG1080" s="81" t="s">
        <v>1093</v>
      </c>
      <c r="AH1080" s="81">
        <v>1089</v>
      </c>
      <c r="AJ1080" s="81" t="s">
        <v>2269</v>
      </c>
      <c r="AK1080" s="81" t="s">
        <v>767</v>
      </c>
      <c r="AL1080" s="81">
        <v>24</v>
      </c>
      <c r="AM1080" s="81" t="s">
        <v>1173</v>
      </c>
      <c r="AN1080" s="81" t="s">
        <v>1174</v>
      </c>
      <c r="AO1080" s="81">
        <v>0</v>
      </c>
      <c r="AQ1080" s="81" t="s">
        <v>860</v>
      </c>
      <c r="AR1080" s="81" t="s">
        <v>861</v>
      </c>
      <c r="AS1080" s="81">
        <v>4</v>
      </c>
      <c r="AT1080" s="81" t="s">
        <v>529</v>
      </c>
      <c r="AU1080" s="81" t="s">
        <v>1178</v>
      </c>
      <c r="AV1080" s="81">
        <v>1431</v>
      </c>
      <c r="AX1080" s="81" t="s">
        <v>747</v>
      </c>
      <c r="AY1080" s="81" t="s">
        <v>748</v>
      </c>
      <c r="AZ1080" s="81">
        <v>12</v>
      </c>
      <c r="BA1080" s="81" t="s">
        <v>529</v>
      </c>
      <c r="BB1080" s="81" t="s">
        <v>1755</v>
      </c>
      <c r="BC1080" s="81">
        <v>1458</v>
      </c>
      <c r="BE1080" s="81" t="s">
        <v>774</v>
      </c>
      <c r="BF1080" s="81" t="s">
        <v>775</v>
      </c>
      <c r="BG1080" s="81">
        <v>4</v>
      </c>
      <c r="BH1080" s="81" t="s">
        <v>529</v>
      </c>
      <c r="BI1080" s="81" t="s">
        <v>1819</v>
      </c>
      <c r="BJ1080" s="81">
        <v>1505</v>
      </c>
      <c r="BL1080" s="81" t="s">
        <v>902</v>
      </c>
      <c r="BM1080" s="81" t="s">
        <v>903</v>
      </c>
      <c r="BN1080" s="81">
        <v>12</v>
      </c>
      <c r="BO1080" s="81" t="s">
        <v>529</v>
      </c>
      <c r="BP1080" s="81" t="s">
        <v>1185</v>
      </c>
      <c r="BQ1080" s="81">
        <v>1101</v>
      </c>
      <c r="BS1080" s="81" t="s">
        <v>906</v>
      </c>
      <c r="BT1080" s="81" t="s">
        <v>907</v>
      </c>
      <c r="BU1080" s="81">
        <v>4</v>
      </c>
      <c r="BV1080" s="81" t="s">
        <v>529</v>
      </c>
      <c r="BW1080" s="81" t="s">
        <v>1131</v>
      </c>
      <c r="BX1080" s="81">
        <v>1509</v>
      </c>
      <c r="BZ1080" s="81" t="s">
        <v>745</v>
      </c>
      <c r="CA1080" s="81" t="s">
        <v>746</v>
      </c>
      <c r="CB1080" s="81">
        <v>12</v>
      </c>
      <c r="CC1080" s="81" t="s">
        <v>437</v>
      </c>
      <c r="CD1080" s="81" t="s">
        <v>2169</v>
      </c>
      <c r="CE1080" s="81">
        <v>1565</v>
      </c>
      <c r="CG1080" s="81" t="s">
        <v>729</v>
      </c>
      <c r="CH1080" s="81" t="s">
        <v>730</v>
      </c>
      <c r="CI1080" s="81">
        <v>6</v>
      </c>
      <c r="CJ1080" s="81" t="s">
        <v>436</v>
      </c>
      <c r="CK1080" s="81" t="s">
        <v>2053</v>
      </c>
      <c r="CL1080" s="81">
        <v>1553</v>
      </c>
      <c r="CN1080" s="81" t="s">
        <v>765</v>
      </c>
      <c r="CO1080" s="81" t="s">
        <v>766</v>
      </c>
      <c r="CP1080" s="81">
        <v>4</v>
      </c>
      <c r="CQ1080" s="81" t="s">
        <v>529</v>
      </c>
      <c r="CR1080" s="81" t="s">
        <v>2190</v>
      </c>
      <c r="CS1080" s="81">
        <v>1021</v>
      </c>
      <c r="CU1080" s="136" t="s">
        <v>2386</v>
      </c>
      <c r="CV1080" s="136" t="s">
        <v>817</v>
      </c>
      <c r="CW1080" s="137">
        <v>4</v>
      </c>
      <c r="CX1080" s="136" t="s">
        <v>436</v>
      </c>
      <c r="CY1080" s="136" t="s">
        <v>1136</v>
      </c>
      <c r="CZ1080" s="138">
        <v>1313</v>
      </c>
      <c r="DB1080" s="136" t="s">
        <v>2386</v>
      </c>
      <c r="DC1080" s="136" t="s">
        <v>817</v>
      </c>
      <c r="DD1080" s="137">
        <v>6</v>
      </c>
      <c r="DE1080" s="136" t="s">
        <v>436</v>
      </c>
      <c r="DF1080" s="136" t="s">
        <v>2198</v>
      </c>
      <c r="DG1080" s="144">
        <v>1587</v>
      </c>
      <c r="DI1080" s="136" t="s">
        <v>778</v>
      </c>
      <c r="DJ1080" s="136" t="s">
        <v>779</v>
      </c>
      <c r="DK1080" s="137">
        <v>24</v>
      </c>
      <c r="DL1080" s="136" t="s">
        <v>529</v>
      </c>
      <c r="DM1080" s="136" t="s">
        <v>1871</v>
      </c>
      <c r="DN1080" s="144">
        <v>1001</v>
      </c>
    </row>
    <row r="1081" spans="1:118" x14ac:dyDescent="0.25">
      <c r="A1081" s="81" t="s">
        <v>871</v>
      </c>
      <c r="B1081" s="81" t="s">
        <v>872</v>
      </c>
      <c r="C1081" s="81">
        <v>6</v>
      </c>
      <c r="D1081" s="81" t="s">
        <v>529</v>
      </c>
      <c r="E1081" s="81" t="s">
        <v>1211</v>
      </c>
      <c r="F1081" s="81">
        <v>1063</v>
      </c>
      <c r="H1081" s="81" t="s">
        <v>852</v>
      </c>
      <c r="I1081" s="81" t="s">
        <v>853</v>
      </c>
      <c r="J1081" s="81">
        <v>12</v>
      </c>
      <c r="K1081" s="81" t="s">
        <v>436</v>
      </c>
      <c r="L1081" s="81" t="s">
        <v>550</v>
      </c>
      <c r="M1081" s="81">
        <v>1515</v>
      </c>
      <c r="O1081" s="81" t="s">
        <v>910</v>
      </c>
      <c r="P1081" s="81" t="s">
        <v>911</v>
      </c>
      <c r="Q1081" s="81">
        <v>2</v>
      </c>
      <c r="R1081" s="81" t="s">
        <v>437</v>
      </c>
      <c r="S1081" s="81" t="s">
        <v>1187</v>
      </c>
      <c r="T1081" s="81">
        <v>1003</v>
      </c>
      <c r="V1081" s="81" t="s">
        <v>928</v>
      </c>
      <c r="W1081" s="81" t="s">
        <v>929</v>
      </c>
      <c r="X1081" s="81">
        <v>1</v>
      </c>
      <c r="Y1081" s="81" t="s">
        <v>436</v>
      </c>
      <c r="Z1081" s="81" t="s">
        <v>1137</v>
      </c>
      <c r="AA1081" s="81">
        <v>1160</v>
      </c>
      <c r="AC1081" s="81" t="s">
        <v>2323</v>
      </c>
      <c r="AD1081" s="81" t="s">
        <v>851</v>
      </c>
      <c r="AE1081" s="81">
        <v>6</v>
      </c>
      <c r="AF1081" s="81" t="s">
        <v>437</v>
      </c>
      <c r="AG1081" s="81" t="s">
        <v>1181</v>
      </c>
      <c r="AH1081" s="81">
        <v>1044</v>
      </c>
      <c r="AJ1081" s="81" t="s">
        <v>906</v>
      </c>
      <c r="AK1081" s="81" t="s">
        <v>907</v>
      </c>
      <c r="AL1081" s="81">
        <v>36</v>
      </c>
      <c r="AM1081" s="81" t="s">
        <v>1173</v>
      </c>
      <c r="AN1081" s="81" t="s">
        <v>1174</v>
      </c>
      <c r="AO1081" s="81">
        <v>0</v>
      </c>
      <c r="AQ1081" s="81" t="s">
        <v>862</v>
      </c>
      <c r="AR1081" s="81" t="s">
        <v>863</v>
      </c>
      <c r="AS1081" s="81">
        <v>4</v>
      </c>
      <c r="AT1081" s="81" t="s">
        <v>529</v>
      </c>
      <c r="AU1081" s="81" t="s">
        <v>1178</v>
      </c>
      <c r="AV1081" s="81">
        <v>1431</v>
      </c>
      <c r="AX1081" s="81" t="s">
        <v>747</v>
      </c>
      <c r="AY1081" s="81" t="s">
        <v>748</v>
      </c>
      <c r="AZ1081" s="81">
        <v>12</v>
      </c>
      <c r="BA1081" s="81" t="s">
        <v>529</v>
      </c>
      <c r="BB1081" s="81" t="s">
        <v>1708</v>
      </c>
      <c r="BC1081" s="81">
        <v>1504</v>
      </c>
      <c r="BE1081" s="81" t="s">
        <v>782</v>
      </c>
      <c r="BF1081" s="81" t="s">
        <v>783</v>
      </c>
      <c r="BG1081" s="81">
        <v>12</v>
      </c>
      <c r="BH1081" s="81" t="s">
        <v>529</v>
      </c>
      <c r="BI1081" s="81" t="s">
        <v>1819</v>
      </c>
      <c r="BJ1081" s="81">
        <v>1505</v>
      </c>
      <c r="BL1081" s="81" t="s">
        <v>737</v>
      </c>
      <c r="BM1081" s="81" t="s">
        <v>738</v>
      </c>
      <c r="BN1081" s="81">
        <v>4</v>
      </c>
      <c r="BO1081" s="81" t="s">
        <v>436</v>
      </c>
      <c r="BP1081" s="81" t="s">
        <v>1124</v>
      </c>
      <c r="BQ1081" s="81">
        <v>1013</v>
      </c>
      <c r="BS1081" s="81" t="s">
        <v>883</v>
      </c>
      <c r="BT1081" s="81" t="s">
        <v>884</v>
      </c>
      <c r="BU1081" s="81">
        <v>4</v>
      </c>
      <c r="BV1081" s="81" t="s">
        <v>436</v>
      </c>
      <c r="BW1081" s="81" t="s">
        <v>1143</v>
      </c>
      <c r="BX1081" s="81">
        <v>1223</v>
      </c>
      <c r="BZ1081" s="81" t="s">
        <v>908</v>
      </c>
      <c r="CA1081" s="81" t="s">
        <v>909</v>
      </c>
      <c r="CB1081" s="81">
        <v>12</v>
      </c>
      <c r="CC1081" s="81" t="s">
        <v>437</v>
      </c>
      <c r="CD1081" s="81" t="s">
        <v>2169</v>
      </c>
      <c r="CE1081" s="81">
        <v>1565</v>
      </c>
      <c r="CG1081" s="81" t="s">
        <v>854</v>
      </c>
      <c r="CH1081" s="81" t="s">
        <v>855</v>
      </c>
      <c r="CI1081" s="81">
        <v>2</v>
      </c>
      <c r="CJ1081" s="81" t="s">
        <v>436</v>
      </c>
      <c r="CK1081" s="81" t="s">
        <v>2053</v>
      </c>
      <c r="CL1081" s="81">
        <v>1553</v>
      </c>
      <c r="CN1081" s="81" t="s">
        <v>810</v>
      </c>
      <c r="CO1081" s="81" t="s">
        <v>811</v>
      </c>
      <c r="CP1081" s="81">
        <v>4</v>
      </c>
      <c r="CQ1081" s="81" t="s">
        <v>529</v>
      </c>
      <c r="CR1081" s="81" t="s">
        <v>1694</v>
      </c>
      <c r="CS1081" s="81">
        <v>1504</v>
      </c>
      <c r="CU1081" s="136" t="s">
        <v>2386</v>
      </c>
      <c r="CV1081" s="136" t="s">
        <v>817</v>
      </c>
      <c r="CW1081" s="137">
        <v>4</v>
      </c>
      <c r="CX1081" s="136" t="s">
        <v>529</v>
      </c>
      <c r="CY1081" s="136" t="s">
        <v>2218</v>
      </c>
      <c r="CZ1081" s="138">
        <v>1015</v>
      </c>
      <c r="DB1081" s="136" t="s">
        <v>2386</v>
      </c>
      <c r="DC1081" s="136" t="s">
        <v>817</v>
      </c>
      <c r="DD1081" s="137">
        <v>6</v>
      </c>
      <c r="DE1081" s="136" t="s">
        <v>529</v>
      </c>
      <c r="DF1081" s="136" t="s">
        <v>1824</v>
      </c>
      <c r="DG1081" s="144">
        <v>1372</v>
      </c>
      <c r="DI1081" s="136" t="s">
        <v>778</v>
      </c>
      <c r="DJ1081" s="136" t="s">
        <v>779</v>
      </c>
      <c r="DK1081" s="137">
        <v>6</v>
      </c>
      <c r="DL1081" s="136" t="s">
        <v>529</v>
      </c>
      <c r="DM1081" s="136" t="s">
        <v>1100</v>
      </c>
      <c r="DN1081" s="144">
        <v>1027</v>
      </c>
    </row>
    <row r="1082" spans="1:118" x14ac:dyDescent="0.25">
      <c r="A1082" s="81" t="s">
        <v>847</v>
      </c>
      <c r="B1082" s="81" t="s">
        <v>848</v>
      </c>
      <c r="C1082" s="81">
        <v>6</v>
      </c>
      <c r="D1082" s="81" t="s">
        <v>529</v>
      </c>
      <c r="E1082" s="81" t="s">
        <v>1211</v>
      </c>
      <c r="F1082" s="81">
        <v>1063</v>
      </c>
      <c r="H1082" s="81" t="s">
        <v>973</v>
      </c>
      <c r="I1082" s="81" t="s">
        <v>974</v>
      </c>
      <c r="J1082" s="81">
        <v>12</v>
      </c>
      <c r="K1082" s="81" t="s">
        <v>436</v>
      </c>
      <c r="L1082" s="81" t="s">
        <v>550</v>
      </c>
      <c r="M1082" s="81">
        <v>1515</v>
      </c>
      <c r="O1082" s="81" t="s">
        <v>820</v>
      </c>
      <c r="P1082" s="81" t="s">
        <v>821</v>
      </c>
      <c r="Q1082" s="81">
        <v>4</v>
      </c>
      <c r="R1082" s="81" t="s">
        <v>437</v>
      </c>
      <c r="S1082" s="81" t="s">
        <v>1187</v>
      </c>
      <c r="T1082" s="81">
        <v>1003</v>
      </c>
      <c r="V1082" s="81" t="s">
        <v>924</v>
      </c>
      <c r="W1082" s="81" t="s">
        <v>925</v>
      </c>
      <c r="X1082" s="81">
        <v>12</v>
      </c>
      <c r="Y1082" s="81" t="s">
        <v>436</v>
      </c>
      <c r="Z1082" s="81" t="s">
        <v>1137</v>
      </c>
      <c r="AA1082" s="81">
        <v>1160</v>
      </c>
      <c r="AC1082" s="81" t="s">
        <v>880</v>
      </c>
      <c r="AD1082" s="81" t="s">
        <v>881</v>
      </c>
      <c r="AE1082" s="81">
        <v>2</v>
      </c>
      <c r="AF1082" s="81" t="s">
        <v>529</v>
      </c>
      <c r="AG1082" s="81" t="s">
        <v>560</v>
      </c>
      <c r="AH1082" s="81">
        <v>1530</v>
      </c>
      <c r="AJ1082" s="81" t="s">
        <v>737</v>
      </c>
      <c r="AK1082" s="81" t="s">
        <v>738</v>
      </c>
      <c r="AL1082" s="81">
        <v>24</v>
      </c>
      <c r="AM1082" s="81" t="s">
        <v>1173</v>
      </c>
      <c r="AN1082" s="81" t="s">
        <v>1174</v>
      </c>
      <c r="AO1082" s="81">
        <v>0</v>
      </c>
      <c r="AQ1082" s="81" t="s">
        <v>812</v>
      </c>
      <c r="AR1082" s="81" t="s">
        <v>813</v>
      </c>
      <c r="AS1082" s="81">
        <v>4</v>
      </c>
      <c r="AT1082" s="81" t="s">
        <v>529</v>
      </c>
      <c r="AU1082" s="81" t="s">
        <v>1178</v>
      </c>
      <c r="AV1082" s="81">
        <v>1431</v>
      </c>
      <c r="AX1082" s="81" t="s">
        <v>747</v>
      </c>
      <c r="AY1082" s="81" t="s">
        <v>748</v>
      </c>
      <c r="AZ1082" s="81">
        <v>12</v>
      </c>
      <c r="BA1082" s="81" t="s">
        <v>436</v>
      </c>
      <c r="BB1082" s="81" t="s">
        <v>1200</v>
      </c>
      <c r="BC1082" s="81">
        <v>1240</v>
      </c>
      <c r="BE1082" s="81" t="s">
        <v>747</v>
      </c>
      <c r="BF1082" s="81" t="s">
        <v>748</v>
      </c>
      <c r="BG1082" s="81">
        <v>12</v>
      </c>
      <c r="BH1082" s="81" t="s">
        <v>529</v>
      </c>
      <c r="BI1082" s="81" t="s">
        <v>1819</v>
      </c>
      <c r="BJ1082" s="81">
        <v>1505</v>
      </c>
      <c r="BL1082" s="81" t="s">
        <v>867</v>
      </c>
      <c r="BM1082" s="81" t="s">
        <v>868</v>
      </c>
      <c r="BN1082" s="81">
        <v>12</v>
      </c>
      <c r="BO1082" s="81" t="s">
        <v>529</v>
      </c>
      <c r="BP1082" s="81" t="s">
        <v>1185</v>
      </c>
      <c r="BQ1082" s="81">
        <v>1101</v>
      </c>
      <c r="BS1082" s="81" t="s">
        <v>885</v>
      </c>
      <c r="BT1082" s="81" t="s">
        <v>886</v>
      </c>
      <c r="BU1082" s="81">
        <v>4</v>
      </c>
      <c r="BV1082" s="81" t="s">
        <v>436</v>
      </c>
      <c r="BW1082" s="81" t="s">
        <v>1143</v>
      </c>
      <c r="BX1082" s="81">
        <v>1223</v>
      </c>
      <c r="BZ1082" s="81" t="s">
        <v>757</v>
      </c>
      <c r="CA1082" s="81" t="s">
        <v>758</v>
      </c>
      <c r="CB1082" s="81">
        <v>12</v>
      </c>
      <c r="CC1082" s="81" t="s">
        <v>529</v>
      </c>
      <c r="CD1082" s="81" t="s">
        <v>1756</v>
      </c>
      <c r="CE1082" s="81">
        <v>1037</v>
      </c>
      <c r="CG1082" s="81" t="s">
        <v>910</v>
      </c>
      <c r="CH1082" s="81" t="s">
        <v>911</v>
      </c>
      <c r="CI1082" s="81">
        <v>4</v>
      </c>
      <c r="CJ1082" s="81" t="s">
        <v>436</v>
      </c>
      <c r="CK1082" s="81" t="s">
        <v>2053</v>
      </c>
      <c r="CL1082" s="81">
        <v>1553</v>
      </c>
      <c r="CN1082" s="81" t="s">
        <v>867</v>
      </c>
      <c r="CO1082" s="81" t="s">
        <v>868</v>
      </c>
      <c r="CP1082" s="81">
        <v>6</v>
      </c>
      <c r="CQ1082" s="81" t="s">
        <v>529</v>
      </c>
      <c r="CR1082" s="81" t="s">
        <v>2314</v>
      </c>
      <c r="CS1082" s="81">
        <v>1031</v>
      </c>
      <c r="CU1082" s="136" t="s">
        <v>794</v>
      </c>
      <c r="CV1082" s="136" t="s">
        <v>795</v>
      </c>
      <c r="CW1082" s="137">
        <v>2</v>
      </c>
      <c r="CX1082" s="136" t="s">
        <v>529</v>
      </c>
      <c r="CY1082" s="136" t="s">
        <v>2190</v>
      </c>
      <c r="CZ1082" s="138">
        <v>1021</v>
      </c>
      <c r="DB1082" s="136" t="s">
        <v>2386</v>
      </c>
      <c r="DC1082" s="136" t="s">
        <v>817</v>
      </c>
      <c r="DD1082" s="137">
        <v>12</v>
      </c>
      <c r="DE1082" s="136" t="s">
        <v>529</v>
      </c>
      <c r="DF1082" s="136" t="s">
        <v>1104</v>
      </c>
      <c r="DG1082" s="144">
        <v>1037</v>
      </c>
      <c r="DI1082" s="136" t="s">
        <v>778</v>
      </c>
      <c r="DJ1082" s="136" t="s">
        <v>779</v>
      </c>
      <c r="DK1082" s="137">
        <v>24</v>
      </c>
      <c r="DL1082" s="136" t="s">
        <v>529</v>
      </c>
      <c r="DM1082" s="136" t="s">
        <v>1199</v>
      </c>
      <c r="DN1082" s="144">
        <v>1001</v>
      </c>
    </row>
    <row r="1083" spans="1:118" x14ac:dyDescent="0.25">
      <c r="A1083" s="81" t="s">
        <v>948</v>
      </c>
      <c r="B1083" s="81" t="s">
        <v>985</v>
      </c>
      <c r="C1083" s="81">
        <v>8</v>
      </c>
      <c r="D1083" s="81" t="s">
        <v>529</v>
      </c>
      <c r="E1083" s="81" t="s">
        <v>1211</v>
      </c>
      <c r="F1083" s="81">
        <v>1063</v>
      </c>
      <c r="H1083" s="81" t="s">
        <v>895</v>
      </c>
      <c r="I1083" s="81" t="s">
        <v>896</v>
      </c>
      <c r="J1083" s="81">
        <v>12</v>
      </c>
      <c r="K1083" s="81" t="s">
        <v>436</v>
      </c>
      <c r="L1083" s="81" t="s">
        <v>550</v>
      </c>
      <c r="M1083" s="81">
        <v>1515</v>
      </c>
      <c r="O1083" s="81" t="s">
        <v>954</v>
      </c>
      <c r="P1083" s="81" t="s">
        <v>955</v>
      </c>
      <c r="Q1083" s="81">
        <v>6</v>
      </c>
      <c r="R1083" s="81" t="s">
        <v>437</v>
      </c>
      <c r="S1083" s="81" t="s">
        <v>1187</v>
      </c>
      <c r="T1083" s="81">
        <v>1003</v>
      </c>
      <c r="V1083" s="81" t="s">
        <v>891</v>
      </c>
      <c r="W1083" s="81" t="s">
        <v>892</v>
      </c>
      <c r="X1083" s="81">
        <v>12</v>
      </c>
      <c r="Y1083" s="81" t="s">
        <v>436</v>
      </c>
      <c r="Z1083" s="81" t="s">
        <v>1137</v>
      </c>
      <c r="AA1083" s="81">
        <v>1160</v>
      </c>
      <c r="AC1083" s="81" t="s">
        <v>785</v>
      </c>
      <c r="AD1083" s="81" t="s">
        <v>786</v>
      </c>
      <c r="AE1083" s="81">
        <v>12</v>
      </c>
      <c r="AF1083" s="81" t="s">
        <v>529</v>
      </c>
      <c r="AG1083" s="81" t="s">
        <v>1139</v>
      </c>
      <c r="AH1083" s="81">
        <v>1027</v>
      </c>
      <c r="AJ1083" s="81" t="s">
        <v>920</v>
      </c>
      <c r="AK1083" s="81" t="s">
        <v>921</v>
      </c>
      <c r="AL1083" s="81">
        <v>4</v>
      </c>
      <c r="AM1083" s="81" t="s">
        <v>1173</v>
      </c>
      <c r="AN1083" s="81" t="s">
        <v>1174</v>
      </c>
      <c r="AO1083" s="81">
        <v>0</v>
      </c>
      <c r="AQ1083" s="81" t="s">
        <v>842</v>
      </c>
      <c r="AR1083" s="81" t="s">
        <v>843</v>
      </c>
      <c r="AS1083" s="81">
        <v>2</v>
      </c>
      <c r="AT1083" s="81" t="s">
        <v>529</v>
      </c>
      <c r="AU1083" s="81" t="s">
        <v>1178</v>
      </c>
      <c r="AV1083" s="81">
        <v>1431</v>
      </c>
      <c r="AX1083" s="81" t="s">
        <v>747</v>
      </c>
      <c r="AY1083" s="81" t="s">
        <v>748</v>
      </c>
      <c r="AZ1083" s="81">
        <v>12</v>
      </c>
      <c r="BA1083" s="81" t="s">
        <v>436</v>
      </c>
      <c r="BB1083" s="81" t="s">
        <v>2069</v>
      </c>
      <c r="BC1083" s="81">
        <v>1559</v>
      </c>
      <c r="BE1083" s="81" t="s">
        <v>1043</v>
      </c>
      <c r="BF1083" s="81" t="s">
        <v>1044</v>
      </c>
      <c r="BG1083" s="81">
        <v>12</v>
      </c>
      <c r="BH1083" s="81" t="s">
        <v>437</v>
      </c>
      <c r="BI1083" s="81" t="s">
        <v>1231</v>
      </c>
      <c r="BJ1083" s="81">
        <v>1078</v>
      </c>
      <c r="BL1083" s="81" t="s">
        <v>729</v>
      </c>
      <c r="BM1083" s="81" t="s">
        <v>730</v>
      </c>
      <c r="BN1083" s="81">
        <v>4</v>
      </c>
      <c r="BO1083" s="81" t="s">
        <v>436</v>
      </c>
      <c r="BP1083" s="81" t="s">
        <v>559</v>
      </c>
      <c r="BQ1083" s="81">
        <v>1529</v>
      </c>
      <c r="BS1083" s="81" t="s">
        <v>2269</v>
      </c>
      <c r="BT1083" s="81" t="s">
        <v>767</v>
      </c>
      <c r="BU1083" s="81">
        <v>4</v>
      </c>
      <c r="BV1083" s="81" t="s">
        <v>436</v>
      </c>
      <c r="BW1083" s="81" t="s">
        <v>1698</v>
      </c>
      <c r="BX1083" s="81">
        <v>1251</v>
      </c>
      <c r="BZ1083" s="81" t="s">
        <v>887</v>
      </c>
      <c r="CA1083" s="81" t="s">
        <v>888</v>
      </c>
      <c r="CB1083" s="81">
        <v>12</v>
      </c>
      <c r="CC1083" s="81" t="s">
        <v>529</v>
      </c>
      <c r="CD1083" s="81" t="s">
        <v>1756</v>
      </c>
      <c r="CE1083" s="81">
        <v>1037</v>
      </c>
      <c r="CG1083" s="81" t="s">
        <v>749</v>
      </c>
      <c r="CH1083" s="81" t="s">
        <v>750</v>
      </c>
      <c r="CI1083" s="81">
        <v>24</v>
      </c>
      <c r="CJ1083" s="81" t="s">
        <v>436</v>
      </c>
      <c r="CK1083" s="81" t="s">
        <v>2053</v>
      </c>
      <c r="CL1083" s="81">
        <v>1553</v>
      </c>
      <c r="CN1083" s="81" t="s">
        <v>768</v>
      </c>
      <c r="CO1083" s="81" t="s">
        <v>769</v>
      </c>
      <c r="CP1083" s="81">
        <v>6</v>
      </c>
      <c r="CQ1083" s="81" t="s">
        <v>529</v>
      </c>
      <c r="CR1083" s="81" t="s">
        <v>2314</v>
      </c>
      <c r="CS1083" s="81">
        <v>1031</v>
      </c>
      <c r="CU1083" s="136" t="s">
        <v>2386</v>
      </c>
      <c r="CV1083" s="136" t="s">
        <v>817</v>
      </c>
      <c r="CW1083" s="137">
        <v>6</v>
      </c>
      <c r="CX1083" s="136" t="s">
        <v>436</v>
      </c>
      <c r="CY1083" s="136" t="s">
        <v>1762</v>
      </c>
      <c r="CZ1083" s="138">
        <v>1475</v>
      </c>
      <c r="DB1083" s="136" t="s">
        <v>2386</v>
      </c>
      <c r="DC1083" s="136" t="s">
        <v>817</v>
      </c>
      <c r="DD1083" s="137">
        <v>4</v>
      </c>
      <c r="DE1083" s="136" t="s">
        <v>436</v>
      </c>
      <c r="DF1083" s="136" t="s">
        <v>2409</v>
      </c>
      <c r="DG1083" s="144">
        <v>1013</v>
      </c>
      <c r="DI1083" s="136" t="s">
        <v>778</v>
      </c>
      <c r="DJ1083" s="136" t="s">
        <v>779</v>
      </c>
      <c r="DK1083" s="137">
        <v>24</v>
      </c>
      <c r="DL1083" s="136" t="s">
        <v>529</v>
      </c>
      <c r="DM1083" s="136" t="s">
        <v>1199</v>
      </c>
      <c r="DN1083" s="144">
        <v>1001</v>
      </c>
    </row>
    <row r="1084" spans="1:118" x14ac:dyDescent="0.25">
      <c r="A1084" s="81" t="s">
        <v>904</v>
      </c>
      <c r="B1084" s="81" t="s">
        <v>905</v>
      </c>
      <c r="C1084" s="81">
        <v>2</v>
      </c>
      <c r="D1084" s="81" t="s">
        <v>529</v>
      </c>
      <c r="E1084" s="81" t="s">
        <v>1211</v>
      </c>
      <c r="F1084" s="81">
        <v>1063</v>
      </c>
      <c r="H1084" s="81" t="s">
        <v>747</v>
      </c>
      <c r="I1084" s="81" t="s">
        <v>748</v>
      </c>
      <c r="J1084" s="81">
        <v>12</v>
      </c>
      <c r="K1084" s="81" t="s">
        <v>436</v>
      </c>
      <c r="L1084" s="81" t="s">
        <v>550</v>
      </c>
      <c r="M1084" s="81">
        <v>1515</v>
      </c>
      <c r="O1084" s="81" t="s">
        <v>897</v>
      </c>
      <c r="P1084" s="81" t="s">
        <v>898</v>
      </c>
      <c r="Q1084" s="81">
        <v>6</v>
      </c>
      <c r="R1084" s="81" t="s">
        <v>437</v>
      </c>
      <c r="S1084" s="81" t="s">
        <v>1187</v>
      </c>
      <c r="T1084" s="81">
        <v>1003</v>
      </c>
      <c r="V1084" s="81" t="s">
        <v>930</v>
      </c>
      <c r="W1084" s="81" t="s">
        <v>931</v>
      </c>
      <c r="X1084" s="81">
        <v>4</v>
      </c>
      <c r="Y1084" s="81" t="s">
        <v>436</v>
      </c>
      <c r="Z1084" s="81" t="s">
        <v>1137</v>
      </c>
      <c r="AA1084" s="81">
        <v>1160</v>
      </c>
      <c r="AC1084" s="81" t="s">
        <v>785</v>
      </c>
      <c r="AD1084" s="81" t="s">
        <v>786</v>
      </c>
      <c r="AE1084" s="81">
        <v>12</v>
      </c>
      <c r="AF1084" s="81" t="s">
        <v>529</v>
      </c>
      <c r="AG1084" s="81" t="s">
        <v>1128</v>
      </c>
      <c r="AH1084" s="81">
        <v>1031</v>
      </c>
      <c r="AJ1084" s="81" t="s">
        <v>922</v>
      </c>
      <c r="AK1084" s="81" t="s">
        <v>923</v>
      </c>
      <c r="AL1084" s="81">
        <v>6</v>
      </c>
      <c r="AM1084" s="81" t="s">
        <v>1173</v>
      </c>
      <c r="AN1084" s="81" t="s">
        <v>1174</v>
      </c>
      <c r="AO1084" s="81">
        <v>0</v>
      </c>
      <c r="AQ1084" s="81" t="s">
        <v>847</v>
      </c>
      <c r="AR1084" s="81" t="s">
        <v>848</v>
      </c>
      <c r="AS1084" s="81">
        <v>6</v>
      </c>
      <c r="AT1084" s="81" t="s">
        <v>437</v>
      </c>
      <c r="AU1084" s="81" t="s">
        <v>1184</v>
      </c>
      <c r="AV1084" s="81">
        <v>1078</v>
      </c>
      <c r="AX1084" s="81" t="s">
        <v>747</v>
      </c>
      <c r="AY1084" s="81" t="s">
        <v>748</v>
      </c>
      <c r="AZ1084" s="81">
        <v>12</v>
      </c>
      <c r="BA1084" s="81" t="s">
        <v>436</v>
      </c>
      <c r="BB1084" s="81" t="s">
        <v>2073</v>
      </c>
      <c r="BC1084" s="81">
        <v>1563</v>
      </c>
      <c r="BE1084" s="81" t="s">
        <v>979</v>
      </c>
      <c r="BF1084" s="81" t="s">
        <v>980</v>
      </c>
      <c r="BG1084" s="81">
        <v>12</v>
      </c>
      <c r="BH1084" s="81" t="s">
        <v>437</v>
      </c>
      <c r="BI1084" s="81" t="s">
        <v>1231</v>
      </c>
      <c r="BJ1084" s="81">
        <v>1078</v>
      </c>
      <c r="BL1084" s="81" t="s">
        <v>729</v>
      </c>
      <c r="BM1084" s="81" t="s">
        <v>730</v>
      </c>
      <c r="BN1084" s="81">
        <v>4</v>
      </c>
      <c r="BO1084" s="81" t="s">
        <v>529</v>
      </c>
      <c r="BP1084" s="81" t="s">
        <v>1185</v>
      </c>
      <c r="BQ1084" s="81">
        <v>1101</v>
      </c>
      <c r="BS1084" s="81" t="s">
        <v>880</v>
      </c>
      <c r="BT1084" s="81" t="s">
        <v>881</v>
      </c>
      <c r="BU1084" s="81">
        <v>4</v>
      </c>
      <c r="BV1084" s="81" t="s">
        <v>436</v>
      </c>
      <c r="BW1084" s="81" t="s">
        <v>1091</v>
      </c>
      <c r="BX1084" s="81">
        <v>1332</v>
      </c>
      <c r="BZ1084" s="81" t="s">
        <v>873</v>
      </c>
      <c r="CA1084" s="81" t="s">
        <v>874</v>
      </c>
      <c r="CB1084" s="81">
        <v>12</v>
      </c>
      <c r="CC1084" s="81" t="s">
        <v>529</v>
      </c>
      <c r="CD1084" s="81" t="s">
        <v>1756</v>
      </c>
      <c r="CE1084" s="81">
        <v>1037</v>
      </c>
      <c r="CG1084" s="81" t="s">
        <v>770</v>
      </c>
      <c r="CH1084" s="81" t="s">
        <v>771</v>
      </c>
      <c r="CI1084" s="81">
        <v>4</v>
      </c>
      <c r="CJ1084" s="81" t="s">
        <v>436</v>
      </c>
      <c r="CK1084" s="81" t="s">
        <v>1122</v>
      </c>
      <c r="CL1084" s="81">
        <v>1213</v>
      </c>
      <c r="CN1084" s="81" t="s">
        <v>2269</v>
      </c>
      <c r="CO1084" s="81" t="s">
        <v>767</v>
      </c>
      <c r="CP1084" s="81">
        <v>4</v>
      </c>
      <c r="CQ1084" s="81" t="s">
        <v>436</v>
      </c>
      <c r="CR1084" s="81" t="s">
        <v>1143</v>
      </c>
      <c r="CS1084" s="81">
        <v>1223</v>
      </c>
      <c r="CU1084" s="136" t="s">
        <v>820</v>
      </c>
      <c r="CV1084" s="136" t="s">
        <v>821</v>
      </c>
      <c r="CW1084" s="137">
        <v>8</v>
      </c>
      <c r="CX1084" s="136" t="s">
        <v>529</v>
      </c>
      <c r="CY1084" s="136" t="s">
        <v>2190</v>
      </c>
      <c r="CZ1084" s="138">
        <v>1021</v>
      </c>
      <c r="DB1084" s="136" t="s">
        <v>2386</v>
      </c>
      <c r="DC1084" s="136" t="s">
        <v>817</v>
      </c>
      <c r="DD1084" s="137">
        <v>6</v>
      </c>
      <c r="DE1084" s="136" t="s">
        <v>436</v>
      </c>
      <c r="DF1084" s="136" t="s">
        <v>1828</v>
      </c>
      <c r="DG1084" s="144">
        <v>1413</v>
      </c>
      <c r="DI1084" s="136" t="s">
        <v>778</v>
      </c>
      <c r="DJ1084" s="136" t="s">
        <v>779</v>
      </c>
      <c r="DK1084" s="137">
        <v>12</v>
      </c>
      <c r="DL1084" s="136" t="s">
        <v>529</v>
      </c>
      <c r="DM1084" s="136" t="s">
        <v>1100</v>
      </c>
      <c r="DN1084" s="144">
        <v>1027</v>
      </c>
    </row>
    <row r="1085" spans="1:118" x14ac:dyDescent="0.25">
      <c r="A1085" s="81" t="s">
        <v>2319</v>
      </c>
      <c r="B1085" s="81" t="s">
        <v>844</v>
      </c>
      <c r="C1085" s="81">
        <v>2</v>
      </c>
      <c r="D1085" s="81" t="s">
        <v>529</v>
      </c>
      <c r="E1085" s="81" t="s">
        <v>1211</v>
      </c>
      <c r="F1085" s="81">
        <v>1063</v>
      </c>
      <c r="H1085" s="81" t="s">
        <v>940</v>
      </c>
      <c r="I1085" s="81" t="s">
        <v>941</v>
      </c>
      <c r="J1085" s="81">
        <v>12</v>
      </c>
      <c r="K1085" s="81" t="s">
        <v>436</v>
      </c>
      <c r="L1085" s="81" t="s">
        <v>550</v>
      </c>
      <c r="M1085" s="81">
        <v>1515</v>
      </c>
      <c r="O1085" s="81" t="s">
        <v>816</v>
      </c>
      <c r="P1085" s="81" t="s">
        <v>817</v>
      </c>
      <c r="Q1085" s="81">
        <v>12</v>
      </c>
      <c r="R1085" s="81" t="s">
        <v>437</v>
      </c>
      <c r="S1085" s="81" t="s">
        <v>1187</v>
      </c>
      <c r="T1085" s="81">
        <v>1003</v>
      </c>
      <c r="V1085" s="81" t="s">
        <v>820</v>
      </c>
      <c r="W1085" s="81" t="s">
        <v>821</v>
      </c>
      <c r="X1085" s="81">
        <v>4</v>
      </c>
      <c r="Y1085" s="81" t="s">
        <v>436</v>
      </c>
      <c r="Z1085" s="81" t="s">
        <v>1137</v>
      </c>
      <c r="AA1085" s="81">
        <v>1160</v>
      </c>
      <c r="AC1085" s="81" t="s">
        <v>954</v>
      </c>
      <c r="AD1085" s="81" t="s">
        <v>955</v>
      </c>
      <c r="AE1085" s="81">
        <v>4</v>
      </c>
      <c r="AF1085" s="81" t="s">
        <v>436</v>
      </c>
      <c r="AG1085" s="81" t="s">
        <v>1764</v>
      </c>
      <c r="AH1085" s="81">
        <v>1435</v>
      </c>
      <c r="AJ1085" s="81" t="s">
        <v>739</v>
      </c>
      <c r="AK1085" s="81" t="s">
        <v>740</v>
      </c>
      <c r="AL1085" s="81">
        <v>20</v>
      </c>
      <c r="AM1085" s="81" t="s">
        <v>1173</v>
      </c>
      <c r="AN1085" s="81" t="s">
        <v>1174</v>
      </c>
      <c r="AO1085" s="81">
        <v>0</v>
      </c>
      <c r="AQ1085" s="81" t="s">
        <v>887</v>
      </c>
      <c r="AR1085" s="81" t="s">
        <v>888</v>
      </c>
      <c r="AS1085" s="81">
        <v>8</v>
      </c>
      <c r="AT1085" s="81" t="s">
        <v>437</v>
      </c>
      <c r="AU1085" s="81" t="s">
        <v>1184</v>
      </c>
      <c r="AV1085" s="81">
        <v>1078</v>
      </c>
      <c r="AX1085" s="81" t="s">
        <v>747</v>
      </c>
      <c r="AY1085" s="81" t="s">
        <v>748</v>
      </c>
      <c r="AZ1085" s="81">
        <v>48</v>
      </c>
      <c r="BA1085" s="81" t="s">
        <v>436</v>
      </c>
      <c r="BB1085" s="81" t="s">
        <v>1749</v>
      </c>
      <c r="BC1085" s="81">
        <v>1251</v>
      </c>
      <c r="BE1085" s="81" t="s">
        <v>747</v>
      </c>
      <c r="BF1085" s="81" t="s">
        <v>748</v>
      </c>
      <c r="BG1085" s="81">
        <v>12</v>
      </c>
      <c r="BH1085" s="81" t="s">
        <v>437</v>
      </c>
      <c r="BI1085" s="81" t="s">
        <v>1231</v>
      </c>
      <c r="BJ1085" s="81">
        <v>1078</v>
      </c>
      <c r="BL1085" s="81" t="s">
        <v>768</v>
      </c>
      <c r="BM1085" s="81" t="s">
        <v>769</v>
      </c>
      <c r="BN1085" s="81">
        <v>12</v>
      </c>
      <c r="BO1085" s="81" t="s">
        <v>529</v>
      </c>
      <c r="BP1085" s="81" t="s">
        <v>1185</v>
      </c>
      <c r="BQ1085" s="81">
        <v>1101</v>
      </c>
      <c r="BS1085" s="81" t="s">
        <v>729</v>
      </c>
      <c r="BT1085" s="81" t="s">
        <v>730</v>
      </c>
      <c r="BU1085" s="81">
        <v>2</v>
      </c>
      <c r="BV1085" s="81" t="s">
        <v>436</v>
      </c>
      <c r="BW1085" s="81" t="s">
        <v>2173</v>
      </c>
      <c r="BX1085" s="81">
        <v>1240</v>
      </c>
      <c r="BZ1085" s="81" t="s">
        <v>772</v>
      </c>
      <c r="CA1085" s="81" t="s">
        <v>773</v>
      </c>
      <c r="CB1085" s="81">
        <v>12</v>
      </c>
      <c r="CC1085" s="81" t="s">
        <v>437</v>
      </c>
      <c r="CD1085" s="81" t="s">
        <v>1841</v>
      </c>
      <c r="CE1085" s="81">
        <v>1247</v>
      </c>
      <c r="CG1085" s="81" t="s">
        <v>772</v>
      </c>
      <c r="CH1085" s="81" t="s">
        <v>773</v>
      </c>
      <c r="CI1085" s="81">
        <v>4</v>
      </c>
      <c r="CJ1085" s="81" t="s">
        <v>436</v>
      </c>
      <c r="CK1085" s="81" t="s">
        <v>1122</v>
      </c>
      <c r="CL1085" s="81">
        <v>1213</v>
      </c>
      <c r="CN1085" s="81" t="s">
        <v>832</v>
      </c>
      <c r="CO1085" s="81" t="s">
        <v>833</v>
      </c>
      <c r="CP1085" s="81">
        <v>2</v>
      </c>
      <c r="CQ1085" s="81" t="s">
        <v>529</v>
      </c>
      <c r="CR1085" s="81" t="s">
        <v>2190</v>
      </c>
      <c r="CS1085" s="81">
        <v>1021</v>
      </c>
      <c r="CU1085" s="136" t="s">
        <v>887</v>
      </c>
      <c r="CV1085" s="136" t="s">
        <v>888</v>
      </c>
      <c r="CW1085" s="137">
        <v>4</v>
      </c>
      <c r="CX1085" s="136" t="s">
        <v>436</v>
      </c>
      <c r="CY1085" s="136" t="s">
        <v>1762</v>
      </c>
      <c r="CZ1085" s="138">
        <v>1475</v>
      </c>
      <c r="DB1085" s="136" t="s">
        <v>2386</v>
      </c>
      <c r="DC1085" s="136" t="s">
        <v>817</v>
      </c>
      <c r="DD1085" s="137">
        <v>60</v>
      </c>
      <c r="DE1085" s="136" t="s">
        <v>437</v>
      </c>
      <c r="DF1085" s="136" t="s">
        <v>1181</v>
      </c>
      <c r="DG1085" s="144">
        <v>1044</v>
      </c>
      <c r="DI1085" s="136" t="s">
        <v>778</v>
      </c>
      <c r="DJ1085" s="136" t="s">
        <v>779</v>
      </c>
      <c r="DK1085" s="137">
        <v>6</v>
      </c>
      <c r="DL1085" s="136" t="s">
        <v>436</v>
      </c>
      <c r="DM1085" s="136" t="s">
        <v>2153</v>
      </c>
      <c r="DN1085" s="144">
        <v>1377</v>
      </c>
    </row>
    <row r="1086" spans="1:118" x14ac:dyDescent="0.25">
      <c r="A1086" s="81" t="s">
        <v>899</v>
      </c>
      <c r="B1086" s="81" t="s">
        <v>900</v>
      </c>
      <c r="C1086" s="81">
        <v>2</v>
      </c>
      <c r="D1086" s="81" t="s">
        <v>529</v>
      </c>
      <c r="E1086" s="81" t="s">
        <v>1211</v>
      </c>
      <c r="F1086" s="81">
        <v>1063</v>
      </c>
      <c r="H1086" s="81" t="s">
        <v>802</v>
      </c>
      <c r="I1086" s="81" t="s">
        <v>803</v>
      </c>
      <c r="J1086" s="81">
        <v>2</v>
      </c>
      <c r="K1086" s="81" t="s">
        <v>436</v>
      </c>
      <c r="L1086" s="81" t="s">
        <v>550</v>
      </c>
      <c r="M1086" s="81">
        <v>1515</v>
      </c>
      <c r="O1086" s="81" t="s">
        <v>832</v>
      </c>
      <c r="P1086" s="81" t="s">
        <v>833</v>
      </c>
      <c r="Q1086" s="81">
        <v>4</v>
      </c>
      <c r="R1086" s="81" t="s">
        <v>437</v>
      </c>
      <c r="S1086" s="81" t="s">
        <v>1187</v>
      </c>
      <c r="T1086" s="81">
        <v>1003</v>
      </c>
      <c r="V1086" s="81" t="s">
        <v>864</v>
      </c>
      <c r="W1086" s="81" t="s">
        <v>865</v>
      </c>
      <c r="X1086" s="81">
        <v>4</v>
      </c>
      <c r="Y1086" s="81" t="s">
        <v>436</v>
      </c>
      <c r="Z1086" s="81" t="s">
        <v>1137</v>
      </c>
      <c r="AA1086" s="81">
        <v>1160</v>
      </c>
      <c r="AC1086" s="81" t="s">
        <v>897</v>
      </c>
      <c r="AD1086" s="81" t="s">
        <v>898</v>
      </c>
      <c r="AE1086" s="81">
        <v>3</v>
      </c>
      <c r="AF1086" s="81" t="s">
        <v>436</v>
      </c>
      <c r="AG1086" s="81" t="s">
        <v>1699</v>
      </c>
      <c r="AH1086" s="81">
        <v>1453</v>
      </c>
      <c r="AJ1086" s="81" t="s">
        <v>826</v>
      </c>
      <c r="AK1086" s="81" t="s">
        <v>827</v>
      </c>
      <c r="AL1086" s="81">
        <v>50</v>
      </c>
      <c r="AM1086" s="81" t="s">
        <v>1173</v>
      </c>
      <c r="AN1086" s="81" t="s">
        <v>1174</v>
      </c>
      <c r="AO1086" s="81">
        <v>0</v>
      </c>
      <c r="AQ1086" s="81" t="s">
        <v>745</v>
      </c>
      <c r="AR1086" s="81" t="s">
        <v>746</v>
      </c>
      <c r="AS1086" s="81">
        <v>12</v>
      </c>
      <c r="AT1086" s="81" t="s">
        <v>437</v>
      </c>
      <c r="AU1086" s="81" t="s">
        <v>1184</v>
      </c>
      <c r="AV1086" s="81">
        <v>1078</v>
      </c>
      <c r="AX1086" s="81" t="s">
        <v>747</v>
      </c>
      <c r="AY1086" s="81" t="s">
        <v>748</v>
      </c>
      <c r="AZ1086" s="81">
        <v>12</v>
      </c>
      <c r="BA1086" s="81" t="s">
        <v>436</v>
      </c>
      <c r="BB1086" s="81" t="s">
        <v>1695</v>
      </c>
      <c r="BC1086" s="81">
        <v>1390</v>
      </c>
      <c r="BE1086" s="81" t="s">
        <v>999</v>
      </c>
      <c r="BF1086" s="81" t="s">
        <v>1000</v>
      </c>
      <c r="BG1086" s="81">
        <v>12</v>
      </c>
      <c r="BH1086" s="81" t="s">
        <v>437</v>
      </c>
      <c r="BI1086" s="81" t="s">
        <v>1231</v>
      </c>
      <c r="BJ1086" s="81">
        <v>1078</v>
      </c>
      <c r="BL1086" s="81" t="s">
        <v>875</v>
      </c>
      <c r="BM1086" s="81" t="s">
        <v>876</v>
      </c>
      <c r="BN1086" s="81">
        <v>12</v>
      </c>
      <c r="BO1086" s="81" t="s">
        <v>529</v>
      </c>
      <c r="BP1086" s="81" t="s">
        <v>1185</v>
      </c>
      <c r="BQ1086" s="81">
        <v>1101</v>
      </c>
      <c r="BS1086" s="81" t="s">
        <v>2269</v>
      </c>
      <c r="BT1086" s="81" t="s">
        <v>767</v>
      </c>
      <c r="BU1086" s="81">
        <v>4</v>
      </c>
      <c r="BV1086" s="81" t="s">
        <v>529</v>
      </c>
      <c r="BW1086" s="81" t="s">
        <v>1131</v>
      </c>
      <c r="BX1086" s="81">
        <v>1509</v>
      </c>
      <c r="BZ1086" s="81" t="s">
        <v>729</v>
      </c>
      <c r="CA1086" s="81" t="s">
        <v>730</v>
      </c>
      <c r="CB1086" s="81">
        <v>6</v>
      </c>
      <c r="CC1086" s="81" t="s">
        <v>437</v>
      </c>
      <c r="CD1086" s="81" t="s">
        <v>1841</v>
      </c>
      <c r="CE1086" s="81">
        <v>1247</v>
      </c>
      <c r="CG1086" s="81" t="s">
        <v>816</v>
      </c>
      <c r="CH1086" s="81" t="s">
        <v>817</v>
      </c>
      <c r="CI1086" s="81">
        <v>6</v>
      </c>
      <c r="CJ1086" s="81" t="s">
        <v>436</v>
      </c>
      <c r="CK1086" s="81" t="s">
        <v>1122</v>
      </c>
      <c r="CL1086" s="81">
        <v>1213</v>
      </c>
      <c r="CN1086" s="81" t="s">
        <v>816</v>
      </c>
      <c r="CO1086" s="81" t="s">
        <v>817</v>
      </c>
      <c r="CP1086" s="81">
        <v>12</v>
      </c>
      <c r="CQ1086" s="81" t="s">
        <v>529</v>
      </c>
      <c r="CR1086" s="81" t="s">
        <v>2314</v>
      </c>
      <c r="CS1086" s="81">
        <v>1031</v>
      </c>
      <c r="CU1086" s="136" t="s">
        <v>867</v>
      </c>
      <c r="CV1086" s="136" t="s">
        <v>868</v>
      </c>
      <c r="CW1086" s="137">
        <v>4</v>
      </c>
      <c r="CX1086" s="136" t="s">
        <v>436</v>
      </c>
      <c r="CY1086" s="136" t="s">
        <v>1136</v>
      </c>
      <c r="CZ1086" s="138">
        <v>1313</v>
      </c>
      <c r="DB1086" s="136" t="s">
        <v>2386</v>
      </c>
      <c r="DC1086" s="136" t="s">
        <v>817</v>
      </c>
      <c r="DD1086" s="137">
        <v>24</v>
      </c>
      <c r="DE1086" s="136" t="s">
        <v>529</v>
      </c>
      <c r="DF1086" s="136" t="s">
        <v>1139</v>
      </c>
      <c r="DG1086" s="144">
        <v>1027</v>
      </c>
      <c r="DI1086" s="136" t="s">
        <v>798</v>
      </c>
      <c r="DJ1086" s="136" t="s">
        <v>799</v>
      </c>
      <c r="DK1086" s="137">
        <v>12</v>
      </c>
      <c r="DL1086" s="136" t="s">
        <v>436</v>
      </c>
      <c r="DM1086" s="136" t="s">
        <v>2053</v>
      </c>
      <c r="DN1086" s="144">
        <v>1553</v>
      </c>
    </row>
    <row r="1087" spans="1:118" x14ac:dyDescent="0.25">
      <c r="A1087" s="81" t="s">
        <v>873</v>
      </c>
      <c r="B1087" s="81" t="s">
        <v>874</v>
      </c>
      <c r="C1087" s="81">
        <v>6</v>
      </c>
      <c r="D1087" s="81" t="s">
        <v>529</v>
      </c>
      <c r="E1087" s="81" t="s">
        <v>1211</v>
      </c>
      <c r="F1087" s="81">
        <v>1063</v>
      </c>
      <c r="H1087" s="81" t="s">
        <v>1041</v>
      </c>
      <c r="I1087" s="81" t="s">
        <v>1042</v>
      </c>
      <c r="J1087" s="81">
        <v>12</v>
      </c>
      <c r="K1087" s="81" t="s">
        <v>436</v>
      </c>
      <c r="L1087" s="81" t="s">
        <v>550</v>
      </c>
      <c r="M1087" s="81">
        <v>1515</v>
      </c>
      <c r="O1087" s="81" t="s">
        <v>729</v>
      </c>
      <c r="P1087" s="81" t="s">
        <v>730</v>
      </c>
      <c r="Q1087" s="81">
        <v>4</v>
      </c>
      <c r="R1087" s="81" t="s">
        <v>437</v>
      </c>
      <c r="S1087" s="81" t="s">
        <v>1187</v>
      </c>
      <c r="T1087" s="81">
        <v>1003</v>
      </c>
      <c r="V1087" s="81" t="s">
        <v>733</v>
      </c>
      <c r="W1087" s="81" t="s">
        <v>734</v>
      </c>
      <c r="X1087" s="81">
        <v>4</v>
      </c>
      <c r="Y1087" s="81" t="s">
        <v>436</v>
      </c>
      <c r="Z1087" s="81" t="s">
        <v>1137</v>
      </c>
      <c r="AA1087" s="81">
        <v>1160</v>
      </c>
      <c r="AC1087" s="81" t="s">
        <v>897</v>
      </c>
      <c r="AD1087" s="81" t="s">
        <v>898</v>
      </c>
      <c r="AE1087" s="81">
        <v>3</v>
      </c>
      <c r="AF1087" s="81" t="s">
        <v>436</v>
      </c>
      <c r="AG1087" s="81" t="s">
        <v>1699</v>
      </c>
      <c r="AH1087" s="81">
        <v>1453</v>
      </c>
      <c r="AJ1087" s="81" t="s">
        <v>904</v>
      </c>
      <c r="AK1087" s="81" t="s">
        <v>905</v>
      </c>
      <c r="AL1087" s="81">
        <v>12</v>
      </c>
      <c r="AM1087" s="81" t="s">
        <v>1173</v>
      </c>
      <c r="AN1087" s="81" t="s">
        <v>1174</v>
      </c>
      <c r="AO1087" s="81">
        <v>0</v>
      </c>
      <c r="AQ1087" s="81" t="s">
        <v>757</v>
      </c>
      <c r="AR1087" s="81" t="s">
        <v>758</v>
      </c>
      <c r="AS1087" s="81">
        <v>12</v>
      </c>
      <c r="AT1087" s="81" t="s">
        <v>529</v>
      </c>
      <c r="AU1087" s="81" t="s">
        <v>1819</v>
      </c>
      <c r="AV1087" s="81">
        <v>1505</v>
      </c>
      <c r="AX1087" s="81" t="s">
        <v>747</v>
      </c>
      <c r="AY1087" s="81" t="s">
        <v>748</v>
      </c>
      <c r="AZ1087" s="81">
        <v>12</v>
      </c>
      <c r="BA1087" s="81" t="s">
        <v>529</v>
      </c>
      <c r="BB1087" s="81" t="s">
        <v>1127</v>
      </c>
      <c r="BC1087" s="81">
        <v>1123</v>
      </c>
      <c r="BE1087" s="81" t="s">
        <v>962</v>
      </c>
      <c r="BF1087" s="81" t="s">
        <v>2206</v>
      </c>
      <c r="BG1087" s="81">
        <v>12</v>
      </c>
      <c r="BH1087" s="81" t="s">
        <v>529</v>
      </c>
      <c r="BI1087" s="81" t="s">
        <v>1770</v>
      </c>
      <c r="BJ1087" s="81">
        <v>1037</v>
      </c>
      <c r="BL1087" s="81" t="s">
        <v>737</v>
      </c>
      <c r="BM1087" s="81" t="s">
        <v>738</v>
      </c>
      <c r="BN1087" s="81">
        <v>6</v>
      </c>
      <c r="BO1087" s="81" t="s">
        <v>529</v>
      </c>
      <c r="BP1087" s="81" t="s">
        <v>1185</v>
      </c>
      <c r="BQ1087" s="81">
        <v>1101</v>
      </c>
      <c r="BS1087" s="81" t="s">
        <v>832</v>
      </c>
      <c r="BT1087" s="81" t="s">
        <v>833</v>
      </c>
      <c r="BU1087" s="81">
        <v>2</v>
      </c>
      <c r="BV1087" s="81" t="s">
        <v>529</v>
      </c>
      <c r="BW1087" s="81" t="s">
        <v>1112</v>
      </c>
      <c r="BX1087" s="81">
        <v>1039</v>
      </c>
      <c r="BZ1087" s="81" t="s">
        <v>942</v>
      </c>
      <c r="CA1087" s="81" t="s">
        <v>943</v>
      </c>
      <c r="CB1087" s="81">
        <v>12</v>
      </c>
      <c r="CC1087" s="81" t="s">
        <v>437</v>
      </c>
      <c r="CD1087" s="81" t="s">
        <v>1841</v>
      </c>
      <c r="CE1087" s="81">
        <v>1247</v>
      </c>
      <c r="CG1087" s="81" t="s">
        <v>828</v>
      </c>
      <c r="CH1087" s="81" t="s">
        <v>829</v>
      </c>
      <c r="CI1087" s="81">
        <v>8</v>
      </c>
      <c r="CJ1087" s="81" t="s">
        <v>436</v>
      </c>
      <c r="CK1087" s="81" t="s">
        <v>1122</v>
      </c>
      <c r="CL1087" s="81">
        <v>1213</v>
      </c>
      <c r="CN1087" s="81" t="s">
        <v>729</v>
      </c>
      <c r="CO1087" s="81" t="s">
        <v>730</v>
      </c>
      <c r="CP1087" s="81">
        <v>2</v>
      </c>
      <c r="CQ1087" s="81" t="s">
        <v>436</v>
      </c>
      <c r="CR1087" s="81" t="s">
        <v>1143</v>
      </c>
      <c r="CS1087" s="81">
        <v>1223</v>
      </c>
      <c r="CU1087" s="136" t="s">
        <v>768</v>
      </c>
      <c r="CV1087" s="136" t="s">
        <v>769</v>
      </c>
      <c r="CW1087" s="137">
        <v>4</v>
      </c>
      <c r="CX1087" s="136" t="s">
        <v>436</v>
      </c>
      <c r="CY1087" s="136" t="s">
        <v>1151</v>
      </c>
      <c r="CZ1087" s="138">
        <v>1047</v>
      </c>
      <c r="DB1087" s="136" t="s">
        <v>2386</v>
      </c>
      <c r="DC1087" s="136" t="s">
        <v>817</v>
      </c>
      <c r="DD1087" s="137">
        <v>12</v>
      </c>
      <c r="DE1087" s="136" t="s">
        <v>529</v>
      </c>
      <c r="DF1087" s="136" t="s">
        <v>1100</v>
      </c>
      <c r="DG1087" s="144">
        <v>1027</v>
      </c>
      <c r="DI1087" s="136" t="s">
        <v>798</v>
      </c>
      <c r="DJ1087" s="136" t="s">
        <v>799</v>
      </c>
      <c r="DK1087" s="137">
        <v>12</v>
      </c>
      <c r="DL1087" s="136" t="s">
        <v>529</v>
      </c>
      <c r="DM1087" s="136" t="s">
        <v>1770</v>
      </c>
      <c r="DN1087" s="144">
        <v>1037</v>
      </c>
    </row>
    <row r="1088" spans="1:118" x14ac:dyDescent="0.25">
      <c r="A1088" s="81" t="s">
        <v>816</v>
      </c>
      <c r="B1088" s="81" t="s">
        <v>817</v>
      </c>
      <c r="C1088" s="81">
        <v>8</v>
      </c>
      <c r="D1088" s="81" t="s">
        <v>529</v>
      </c>
      <c r="E1088" s="81" t="s">
        <v>1211</v>
      </c>
      <c r="F1088" s="81">
        <v>1063</v>
      </c>
      <c r="H1088" s="81" t="s">
        <v>869</v>
      </c>
      <c r="I1088" s="81" t="s">
        <v>870</v>
      </c>
      <c r="J1088" s="81">
        <v>12</v>
      </c>
      <c r="K1088" s="81" t="s">
        <v>436</v>
      </c>
      <c r="L1088" s="81" t="s">
        <v>550</v>
      </c>
      <c r="M1088" s="81">
        <v>1515</v>
      </c>
      <c r="O1088" s="81" t="s">
        <v>2323</v>
      </c>
      <c r="P1088" s="81" t="s">
        <v>851</v>
      </c>
      <c r="Q1088" s="81">
        <v>2</v>
      </c>
      <c r="R1088" s="81" t="s">
        <v>529</v>
      </c>
      <c r="S1088" s="81" t="s">
        <v>1825</v>
      </c>
      <c r="T1088" s="81">
        <v>1018</v>
      </c>
      <c r="V1088" s="81" t="s">
        <v>768</v>
      </c>
      <c r="W1088" s="81" t="s">
        <v>769</v>
      </c>
      <c r="X1088" s="81">
        <v>4</v>
      </c>
      <c r="Y1088" s="81" t="s">
        <v>436</v>
      </c>
      <c r="Z1088" s="81" t="s">
        <v>1137</v>
      </c>
      <c r="AA1088" s="81">
        <v>1160</v>
      </c>
      <c r="AC1088" s="81" t="s">
        <v>893</v>
      </c>
      <c r="AD1088" s="81" t="s">
        <v>894</v>
      </c>
      <c r="AE1088" s="81">
        <v>12</v>
      </c>
      <c r="AF1088" s="81" t="s">
        <v>529</v>
      </c>
      <c r="AG1088" s="81" t="s">
        <v>1139</v>
      </c>
      <c r="AH1088" s="81">
        <v>1027</v>
      </c>
      <c r="AJ1088" s="81" t="s">
        <v>838</v>
      </c>
      <c r="AK1088" s="81" t="s">
        <v>839</v>
      </c>
      <c r="AL1088" s="81">
        <v>12</v>
      </c>
      <c r="AM1088" s="81" t="s">
        <v>1173</v>
      </c>
      <c r="AN1088" s="81" t="s">
        <v>1174</v>
      </c>
      <c r="AO1088" s="81">
        <v>0</v>
      </c>
      <c r="AQ1088" s="81" t="s">
        <v>810</v>
      </c>
      <c r="AR1088" s="81" t="s">
        <v>811</v>
      </c>
      <c r="AS1088" s="81">
        <v>4</v>
      </c>
      <c r="AT1088" s="81" t="s">
        <v>529</v>
      </c>
      <c r="AU1088" s="81" t="s">
        <v>1819</v>
      </c>
      <c r="AV1088" s="81">
        <v>1505</v>
      </c>
      <c r="AX1088" s="81" t="s">
        <v>747</v>
      </c>
      <c r="AY1088" s="81" t="s">
        <v>748</v>
      </c>
      <c r="AZ1088" s="81">
        <v>12</v>
      </c>
      <c r="BA1088" s="81" t="s">
        <v>529</v>
      </c>
      <c r="BB1088" s="81" t="s">
        <v>1219</v>
      </c>
      <c r="BC1088" s="81">
        <v>1027</v>
      </c>
      <c r="BE1088" s="81" t="s">
        <v>895</v>
      </c>
      <c r="BF1088" s="81" t="s">
        <v>896</v>
      </c>
      <c r="BG1088" s="81">
        <v>12</v>
      </c>
      <c r="BH1088" s="81" t="s">
        <v>529</v>
      </c>
      <c r="BI1088" s="81" t="s">
        <v>1770</v>
      </c>
      <c r="BJ1088" s="81">
        <v>1037</v>
      </c>
      <c r="BL1088" s="81" t="s">
        <v>2227</v>
      </c>
      <c r="BM1088" s="81" t="s">
        <v>882</v>
      </c>
      <c r="BN1088" s="81">
        <v>13</v>
      </c>
      <c r="BO1088" s="81" t="s">
        <v>437</v>
      </c>
      <c r="BP1088" s="81" t="s">
        <v>1181</v>
      </c>
      <c r="BQ1088" s="81">
        <v>1044</v>
      </c>
      <c r="BS1088" s="81" t="s">
        <v>772</v>
      </c>
      <c r="BT1088" s="81" t="s">
        <v>773</v>
      </c>
      <c r="BU1088" s="81">
        <v>6</v>
      </c>
      <c r="BV1088" s="81" t="s">
        <v>436</v>
      </c>
      <c r="BW1088" s="81" t="s">
        <v>2173</v>
      </c>
      <c r="BX1088" s="81">
        <v>1240</v>
      </c>
      <c r="BZ1088" s="81" t="s">
        <v>946</v>
      </c>
      <c r="CA1088" s="81" t="s">
        <v>947</v>
      </c>
      <c r="CB1088" s="81">
        <v>12</v>
      </c>
      <c r="CC1088" s="81" t="s">
        <v>437</v>
      </c>
      <c r="CD1088" s="81" t="s">
        <v>1841</v>
      </c>
      <c r="CE1088" s="81">
        <v>1247</v>
      </c>
      <c r="CG1088" s="81" t="s">
        <v>2230</v>
      </c>
      <c r="CH1088" s="81" t="s">
        <v>866</v>
      </c>
      <c r="CI1088" s="81">
        <v>6</v>
      </c>
      <c r="CJ1088" s="81" t="s">
        <v>529</v>
      </c>
      <c r="CK1088" s="81" t="s">
        <v>1141</v>
      </c>
      <c r="CL1088" s="81">
        <v>1212</v>
      </c>
      <c r="CN1088" s="81" t="s">
        <v>733</v>
      </c>
      <c r="CO1088" s="81" t="s">
        <v>734</v>
      </c>
      <c r="CP1088" s="81">
        <v>6</v>
      </c>
      <c r="CQ1088" s="81" t="s">
        <v>436</v>
      </c>
      <c r="CR1088" s="81" t="s">
        <v>1110</v>
      </c>
      <c r="CS1088" s="81">
        <v>1253</v>
      </c>
      <c r="CU1088" s="136" t="s">
        <v>932</v>
      </c>
      <c r="CV1088" s="136" t="s">
        <v>933</v>
      </c>
      <c r="CW1088" s="137">
        <v>4</v>
      </c>
      <c r="CX1088" s="136" t="s">
        <v>437</v>
      </c>
      <c r="CY1088" s="136" t="s">
        <v>1187</v>
      </c>
      <c r="CZ1088" s="138">
        <v>1003</v>
      </c>
      <c r="DB1088" s="136" t="s">
        <v>2386</v>
      </c>
      <c r="DC1088" s="136" t="s">
        <v>817</v>
      </c>
      <c r="DD1088" s="137">
        <v>4</v>
      </c>
      <c r="DE1088" s="136" t="s">
        <v>529</v>
      </c>
      <c r="DF1088" s="136" t="s">
        <v>1712</v>
      </c>
      <c r="DG1088" s="144">
        <v>1458</v>
      </c>
      <c r="DI1088" s="136" t="s">
        <v>798</v>
      </c>
      <c r="DJ1088" s="136" t="s">
        <v>799</v>
      </c>
      <c r="DK1088" s="137">
        <v>12</v>
      </c>
      <c r="DL1088" s="136" t="s">
        <v>436</v>
      </c>
      <c r="DM1088" s="136" t="s">
        <v>1249</v>
      </c>
      <c r="DN1088" s="144">
        <v>1121</v>
      </c>
    </row>
    <row r="1089" spans="1:118" x14ac:dyDescent="0.25">
      <c r="A1089" s="81" t="s">
        <v>729</v>
      </c>
      <c r="B1089" s="81" t="s">
        <v>730</v>
      </c>
      <c r="C1089" s="81">
        <v>8</v>
      </c>
      <c r="D1089" s="81" t="s">
        <v>529</v>
      </c>
      <c r="E1089" s="81" t="s">
        <v>1211</v>
      </c>
      <c r="F1089" s="81">
        <v>1063</v>
      </c>
      <c r="H1089" s="81" t="s">
        <v>798</v>
      </c>
      <c r="I1089" s="81" t="s">
        <v>799</v>
      </c>
      <c r="J1089" s="81">
        <v>12</v>
      </c>
      <c r="K1089" s="81" t="s">
        <v>436</v>
      </c>
      <c r="L1089" s="81" t="s">
        <v>550</v>
      </c>
      <c r="M1089" s="81">
        <v>1515</v>
      </c>
      <c r="O1089" s="81" t="s">
        <v>856</v>
      </c>
      <c r="P1089" s="81" t="s">
        <v>857</v>
      </c>
      <c r="Q1089" s="81">
        <v>2</v>
      </c>
      <c r="R1089" s="81" t="s">
        <v>529</v>
      </c>
      <c r="S1089" s="81" t="s">
        <v>1825</v>
      </c>
      <c r="T1089" s="81">
        <v>1018</v>
      </c>
      <c r="V1089" s="81" t="s">
        <v>906</v>
      </c>
      <c r="W1089" s="81" t="s">
        <v>907</v>
      </c>
      <c r="X1089" s="81">
        <v>4</v>
      </c>
      <c r="Y1089" s="81" t="s">
        <v>436</v>
      </c>
      <c r="Z1089" s="81" t="s">
        <v>1137</v>
      </c>
      <c r="AA1089" s="81">
        <v>1160</v>
      </c>
      <c r="AC1089" s="81" t="s">
        <v>757</v>
      </c>
      <c r="AD1089" s="81" t="s">
        <v>758</v>
      </c>
      <c r="AE1089" s="81">
        <v>12</v>
      </c>
      <c r="AF1089" s="81" t="s">
        <v>529</v>
      </c>
      <c r="AG1089" s="81" t="s">
        <v>1093</v>
      </c>
      <c r="AH1089" s="81">
        <v>1089</v>
      </c>
      <c r="AJ1089" s="81" t="s">
        <v>938</v>
      </c>
      <c r="AK1089" s="81" t="s">
        <v>939</v>
      </c>
      <c r="AL1089" s="81">
        <v>12</v>
      </c>
      <c r="AM1089" s="81" t="s">
        <v>1173</v>
      </c>
      <c r="AN1089" s="81" t="s">
        <v>1174</v>
      </c>
      <c r="AO1089" s="81">
        <v>0</v>
      </c>
      <c r="AQ1089" s="81" t="s">
        <v>860</v>
      </c>
      <c r="AR1089" s="81" t="s">
        <v>861</v>
      </c>
      <c r="AS1089" s="81">
        <v>4</v>
      </c>
      <c r="AT1089" s="81" t="s">
        <v>529</v>
      </c>
      <c r="AU1089" s="81" t="s">
        <v>1819</v>
      </c>
      <c r="AV1089" s="81">
        <v>1505</v>
      </c>
      <c r="AX1089" s="81" t="s">
        <v>747</v>
      </c>
      <c r="AY1089" s="81" t="s">
        <v>748</v>
      </c>
      <c r="AZ1089" s="81">
        <v>12</v>
      </c>
      <c r="BA1089" s="81" t="s">
        <v>436</v>
      </c>
      <c r="BB1089" s="81" t="s">
        <v>1233</v>
      </c>
      <c r="BC1089" s="81">
        <v>1481</v>
      </c>
      <c r="BE1089" s="81" t="s">
        <v>788</v>
      </c>
      <c r="BF1089" s="81" t="s">
        <v>789</v>
      </c>
      <c r="BG1089" s="81">
        <v>12</v>
      </c>
      <c r="BH1089" s="81" t="s">
        <v>529</v>
      </c>
      <c r="BI1089" s="81" t="s">
        <v>1770</v>
      </c>
      <c r="BJ1089" s="81">
        <v>1037</v>
      </c>
      <c r="BL1089" s="81" t="s">
        <v>2230</v>
      </c>
      <c r="BM1089" s="81" t="s">
        <v>866</v>
      </c>
      <c r="BN1089" s="81">
        <v>13</v>
      </c>
      <c r="BO1089" s="81" t="s">
        <v>437</v>
      </c>
      <c r="BP1089" s="81" t="s">
        <v>1181</v>
      </c>
      <c r="BQ1089" s="81">
        <v>1044</v>
      </c>
      <c r="BS1089" s="81" t="s">
        <v>772</v>
      </c>
      <c r="BT1089" s="81" t="s">
        <v>773</v>
      </c>
      <c r="BU1089" s="81">
        <v>6</v>
      </c>
      <c r="BV1089" s="81" t="s">
        <v>529</v>
      </c>
      <c r="BW1089" s="81" t="s">
        <v>1824</v>
      </c>
      <c r="BX1089" s="81">
        <v>1372</v>
      </c>
      <c r="BZ1089" s="81" t="s">
        <v>924</v>
      </c>
      <c r="CA1089" s="81" t="s">
        <v>925</v>
      </c>
      <c r="CB1089" s="81">
        <v>12</v>
      </c>
      <c r="CC1089" s="81" t="s">
        <v>437</v>
      </c>
      <c r="CD1089" s="81" t="s">
        <v>1841</v>
      </c>
      <c r="CE1089" s="81">
        <v>1247</v>
      </c>
      <c r="CG1089" s="81" t="s">
        <v>847</v>
      </c>
      <c r="CH1089" s="81" t="s">
        <v>848</v>
      </c>
      <c r="CI1089" s="81">
        <v>6</v>
      </c>
      <c r="CJ1089" s="81" t="s">
        <v>529</v>
      </c>
      <c r="CK1089" s="81" t="s">
        <v>1141</v>
      </c>
      <c r="CL1089" s="81">
        <v>1212</v>
      </c>
      <c r="CN1089" s="81" t="s">
        <v>770</v>
      </c>
      <c r="CO1089" s="81" t="s">
        <v>771</v>
      </c>
      <c r="CP1089" s="81">
        <v>6</v>
      </c>
      <c r="CQ1089" s="81" t="s">
        <v>436</v>
      </c>
      <c r="CR1089" s="81" t="s">
        <v>1764</v>
      </c>
      <c r="CS1089" s="81">
        <v>1435</v>
      </c>
      <c r="CU1089" s="136" t="s">
        <v>845</v>
      </c>
      <c r="CV1089" s="136" t="s">
        <v>846</v>
      </c>
      <c r="CW1089" s="137">
        <v>4</v>
      </c>
      <c r="CX1089" s="136" t="s">
        <v>436</v>
      </c>
      <c r="CY1089" s="136" t="s">
        <v>1151</v>
      </c>
      <c r="CZ1089" s="138">
        <v>1047</v>
      </c>
      <c r="DB1089" s="136" t="s">
        <v>2386</v>
      </c>
      <c r="DC1089" s="136" t="s">
        <v>817</v>
      </c>
      <c r="DD1089" s="137">
        <v>6</v>
      </c>
      <c r="DE1089" s="136" t="s">
        <v>436</v>
      </c>
      <c r="DF1089" s="136" t="s">
        <v>1134</v>
      </c>
      <c r="DG1089" s="144">
        <v>1102</v>
      </c>
      <c r="DI1089" s="136" t="s">
        <v>798</v>
      </c>
      <c r="DJ1089" s="136" t="s">
        <v>799</v>
      </c>
      <c r="DK1089" s="137">
        <v>12</v>
      </c>
      <c r="DL1089" s="136" t="s">
        <v>1173</v>
      </c>
      <c r="DM1089" s="136" t="s">
        <v>2414</v>
      </c>
      <c r="DN1089" s="144">
        <v>0</v>
      </c>
    </row>
    <row r="1090" spans="1:118" x14ac:dyDescent="0.25">
      <c r="A1090" s="81" t="s">
        <v>902</v>
      </c>
      <c r="B1090" s="81" t="s">
        <v>903</v>
      </c>
      <c r="C1090" s="81">
        <v>4</v>
      </c>
      <c r="D1090" s="81" t="s">
        <v>436</v>
      </c>
      <c r="E1090" s="81" t="s">
        <v>1225</v>
      </c>
      <c r="F1090" s="81">
        <v>1060</v>
      </c>
      <c r="H1090" s="81" t="s">
        <v>745</v>
      </c>
      <c r="I1090" s="81" t="s">
        <v>746</v>
      </c>
      <c r="J1090" s="81">
        <v>12</v>
      </c>
      <c r="K1090" s="81" t="s">
        <v>436</v>
      </c>
      <c r="L1090" s="81" t="s">
        <v>550</v>
      </c>
      <c r="M1090" s="81">
        <v>1515</v>
      </c>
      <c r="O1090" s="81" t="s">
        <v>772</v>
      </c>
      <c r="P1090" s="81" t="s">
        <v>773</v>
      </c>
      <c r="Q1090" s="81">
        <v>4</v>
      </c>
      <c r="R1090" s="81" t="s">
        <v>529</v>
      </c>
      <c r="S1090" s="81" t="s">
        <v>1825</v>
      </c>
      <c r="T1090" s="81">
        <v>1018</v>
      </c>
      <c r="V1090" s="81" t="s">
        <v>845</v>
      </c>
      <c r="W1090" s="81" t="s">
        <v>846</v>
      </c>
      <c r="X1090" s="81">
        <v>4</v>
      </c>
      <c r="Y1090" s="81" t="s">
        <v>436</v>
      </c>
      <c r="Z1090" s="81" t="s">
        <v>1137</v>
      </c>
      <c r="AA1090" s="81">
        <v>1160</v>
      </c>
      <c r="AC1090" s="81" t="s">
        <v>856</v>
      </c>
      <c r="AD1090" s="81" t="s">
        <v>857</v>
      </c>
      <c r="AE1090" s="81">
        <v>6</v>
      </c>
      <c r="AF1090" s="81" t="s">
        <v>529</v>
      </c>
      <c r="AG1090" s="81" t="s">
        <v>1170</v>
      </c>
      <c r="AH1090" s="81">
        <v>1069</v>
      </c>
      <c r="AJ1090" s="81" t="s">
        <v>934</v>
      </c>
      <c r="AK1090" s="81" t="s">
        <v>935</v>
      </c>
      <c r="AL1090" s="81">
        <v>12</v>
      </c>
      <c r="AM1090" s="81" t="s">
        <v>1173</v>
      </c>
      <c r="AN1090" s="81" t="s">
        <v>1174</v>
      </c>
      <c r="AO1090" s="81">
        <v>0</v>
      </c>
      <c r="AQ1090" s="81" t="s">
        <v>880</v>
      </c>
      <c r="AR1090" s="81" t="s">
        <v>881</v>
      </c>
      <c r="AS1090" s="81">
        <v>2</v>
      </c>
      <c r="AT1090" s="81" t="s">
        <v>529</v>
      </c>
      <c r="AU1090" s="81" t="s">
        <v>1819</v>
      </c>
      <c r="AV1090" s="81">
        <v>1505</v>
      </c>
      <c r="AX1090" s="81" t="s">
        <v>747</v>
      </c>
      <c r="AY1090" s="81" t="s">
        <v>748</v>
      </c>
      <c r="AZ1090" s="81">
        <v>12</v>
      </c>
      <c r="BA1090" s="81" t="s">
        <v>436</v>
      </c>
      <c r="BB1090" s="81" t="s">
        <v>1212</v>
      </c>
      <c r="BC1090" s="81">
        <v>1013</v>
      </c>
      <c r="BE1090" s="81" t="s">
        <v>962</v>
      </c>
      <c r="BF1090" s="81" t="s">
        <v>2206</v>
      </c>
      <c r="BG1090" s="81">
        <v>12</v>
      </c>
      <c r="BH1090" s="81" t="s">
        <v>437</v>
      </c>
      <c r="BI1090" s="81" t="s">
        <v>1234</v>
      </c>
      <c r="BJ1090" s="81">
        <v>1043</v>
      </c>
      <c r="BL1090" s="81" t="s">
        <v>2263</v>
      </c>
      <c r="BM1090" s="81" t="s">
        <v>877</v>
      </c>
      <c r="BN1090" s="81">
        <v>13</v>
      </c>
      <c r="BO1090" s="81" t="s">
        <v>437</v>
      </c>
      <c r="BP1090" s="81" t="s">
        <v>1181</v>
      </c>
      <c r="BQ1090" s="81">
        <v>1044</v>
      </c>
      <c r="BS1090" s="81" t="s">
        <v>772</v>
      </c>
      <c r="BT1090" s="81" t="s">
        <v>773</v>
      </c>
      <c r="BU1090" s="81">
        <v>6</v>
      </c>
      <c r="BV1090" s="81" t="s">
        <v>529</v>
      </c>
      <c r="BW1090" s="81" t="s">
        <v>1161</v>
      </c>
      <c r="BX1090" s="81">
        <v>1146</v>
      </c>
      <c r="CG1090" s="81" t="s">
        <v>820</v>
      </c>
      <c r="CH1090" s="81" t="s">
        <v>821</v>
      </c>
      <c r="CI1090" s="81">
        <v>4</v>
      </c>
      <c r="CJ1090" s="81" t="s">
        <v>529</v>
      </c>
      <c r="CK1090" s="81" t="s">
        <v>1141</v>
      </c>
      <c r="CL1090" s="81">
        <v>1212</v>
      </c>
      <c r="CN1090" s="81" t="s">
        <v>733</v>
      </c>
      <c r="CO1090" s="81" t="s">
        <v>734</v>
      </c>
      <c r="CP1090" s="81">
        <v>6</v>
      </c>
      <c r="CQ1090" s="81" t="s">
        <v>529</v>
      </c>
      <c r="CR1090" s="81" t="s">
        <v>1104</v>
      </c>
      <c r="CS1090" s="81">
        <v>1037</v>
      </c>
      <c r="CU1090" s="136" t="s">
        <v>2386</v>
      </c>
      <c r="CV1090" s="136" t="s">
        <v>817</v>
      </c>
      <c r="CW1090" s="137">
        <v>8</v>
      </c>
      <c r="CX1090" s="136" t="s">
        <v>437</v>
      </c>
      <c r="CY1090" s="136" t="s">
        <v>1187</v>
      </c>
      <c r="CZ1090" s="138">
        <v>1003</v>
      </c>
      <c r="DB1090" s="136" t="s">
        <v>2386</v>
      </c>
      <c r="DC1090" s="136" t="s">
        <v>817</v>
      </c>
      <c r="DD1090" s="137">
        <v>4</v>
      </c>
      <c r="DE1090" s="136" t="s">
        <v>436</v>
      </c>
      <c r="DF1090" s="136" t="s">
        <v>2310</v>
      </c>
      <c r="DG1090" s="144">
        <v>1160</v>
      </c>
      <c r="DI1090" s="136" t="s">
        <v>798</v>
      </c>
      <c r="DJ1090" s="136" t="s">
        <v>799</v>
      </c>
      <c r="DK1090" s="137">
        <v>12</v>
      </c>
      <c r="DL1090" s="136" t="s">
        <v>436</v>
      </c>
      <c r="DM1090" s="136" t="s">
        <v>550</v>
      </c>
      <c r="DN1090" s="144">
        <v>1515</v>
      </c>
    </row>
    <row r="1091" spans="1:118" x14ac:dyDescent="0.25">
      <c r="A1091" s="81" t="s">
        <v>948</v>
      </c>
      <c r="B1091" s="81" t="s">
        <v>985</v>
      </c>
      <c r="C1091" s="81">
        <v>4</v>
      </c>
      <c r="D1091" s="81" t="s">
        <v>436</v>
      </c>
      <c r="E1091" s="81" t="s">
        <v>1225</v>
      </c>
      <c r="F1091" s="81">
        <v>1060</v>
      </c>
      <c r="H1091" s="81" t="s">
        <v>942</v>
      </c>
      <c r="I1091" s="81" t="s">
        <v>943</v>
      </c>
      <c r="J1091" s="81">
        <v>12</v>
      </c>
      <c r="K1091" s="81" t="s">
        <v>436</v>
      </c>
      <c r="L1091" s="81" t="s">
        <v>550</v>
      </c>
      <c r="M1091" s="81">
        <v>1515</v>
      </c>
      <c r="O1091" s="81" t="s">
        <v>729</v>
      </c>
      <c r="P1091" s="81" t="s">
        <v>730</v>
      </c>
      <c r="Q1091" s="81">
        <v>4</v>
      </c>
      <c r="R1091" s="81" t="s">
        <v>529</v>
      </c>
      <c r="S1091" s="81" t="s">
        <v>1825</v>
      </c>
      <c r="T1091" s="81">
        <v>1018</v>
      </c>
      <c r="V1091" s="81" t="s">
        <v>727</v>
      </c>
      <c r="W1091" s="81" t="s">
        <v>728</v>
      </c>
      <c r="X1091" s="81">
        <v>4</v>
      </c>
      <c r="Y1091" s="81" t="s">
        <v>436</v>
      </c>
      <c r="Z1091" s="81" t="s">
        <v>1137</v>
      </c>
      <c r="AA1091" s="81">
        <v>1160</v>
      </c>
      <c r="AC1091" s="81" t="s">
        <v>873</v>
      </c>
      <c r="AD1091" s="81" t="s">
        <v>874</v>
      </c>
      <c r="AE1091" s="81">
        <v>4</v>
      </c>
      <c r="AF1091" s="81" t="s">
        <v>529</v>
      </c>
      <c r="AG1091" s="81" t="s">
        <v>1139</v>
      </c>
      <c r="AH1091" s="81">
        <v>1027</v>
      </c>
      <c r="AJ1091" s="81" t="s">
        <v>792</v>
      </c>
      <c r="AK1091" s="81" t="s">
        <v>793</v>
      </c>
      <c r="AL1091" s="81">
        <v>12</v>
      </c>
      <c r="AM1091" s="81" t="s">
        <v>1173</v>
      </c>
      <c r="AN1091" s="81" t="s">
        <v>1174</v>
      </c>
      <c r="AO1091" s="81">
        <v>0</v>
      </c>
      <c r="AQ1091" s="81" t="s">
        <v>768</v>
      </c>
      <c r="AR1091" s="81" t="s">
        <v>769</v>
      </c>
      <c r="AS1091" s="81">
        <v>2</v>
      </c>
      <c r="AT1091" s="81" t="s">
        <v>529</v>
      </c>
      <c r="AU1091" s="81" t="s">
        <v>1819</v>
      </c>
      <c r="AV1091" s="81">
        <v>1505</v>
      </c>
      <c r="AX1091" s="81" t="s">
        <v>747</v>
      </c>
      <c r="AY1091" s="81" t="s">
        <v>748</v>
      </c>
      <c r="AZ1091" s="81">
        <v>24</v>
      </c>
      <c r="BA1091" s="81" t="s">
        <v>529</v>
      </c>
      <c r="BB1091" s="81" t="s">
        <v>1100</v>
      </c>
      <c r="BC1091" s="81">
        <v>1027</v>
      </c>
      <c r="BE1091" s="81" t="s">
        <v>806</v>
      </c>
      <c r="BF1091" s="81" t="s">
        <v>807</v>
      </c>
      <c r="BG1091" s="81">
        <v>12</v>
      </c>
      <c r="BH1091" s="81" t="s">
        <v>437</v>
      </c>
      <c r="BI1091" s="81" t="s">
        <v>1234</v>
      </c>
      <c r="BJ1091" s="81">
        <v>1043</v>
      </c>
      <c r="BL1091" s="81" t="s">
        <v>871</v>
      </c>
      <c r="BM1091" s="81" t="s">
        <v>872</v>
      </c>
      <c r="BN1091" s="81">
        <v>13</v>
      </c>
      <c r="BO1091" s="81" t="s">
        <v>437</v>
      </c>
      <c r="BP1091" s="81" t="s">
        <v>1181</v>
      </c>
      <c r="BQ1091" s="81">
        <v>1044</v>
      </c>
      <c r="BS1091" s="81" t="s">
        <v>765</v>
      </c>
      <c r="BT1091" s="81" t="s">
        <v>766</v>
      </c>
      <c r="BU1091" s="81">
        <v>6</v>
      </c>
      <c r="BV1091" s="81" t="s">
        <v>436</v>
      </c>
      <c r="BW1091" s="81" t="s">
        <v>2184</v>
      </c>
      <c r="BX1091" s="81">
        <v>1584</v>
      </c>
      <c r="CG1091" s="81" t="s">
        <v>828</v>
      </c>
      <c r="CH1091" s="81" t="s">
        <v>829</v>
      </c>
      <c r="CI1091" s="81">
        <v>6</v>
      </c>
      <c r="CJ1091" s="81" t="s">
        <v>529</v>
      </c>
      <c r="CK1091" s="81" t="s">
        <v>1141</v>
      </c>
      <c r="CL1091" s="81">
        <v>1212</v>
      </c>
      <c r="CN1091" s="81" t="s">
        <v>733</v>
      </c>
      <c r="CO1091" s="81" t="s">
        <v>734</v>
      </c>
      <c r="CP1091" s="81">
        <v>6</v>
      </c>
      <c r="CQ1091" s="81" t="s">
        <v>436</v>
      </c>
      <c r="CR1091" s="81" t="s">
        <v>1143</v>
      </c>
      <c r="CS1091" s="81">
        <v>1223</v>
      </c>
      <c r="CU1091" s="136" t="s">
        <v>770</v>
      </c>
      <c r="CV1091" s="136" t="s">
        <v>771</v>
      </c>
      <c r="CW1091" s="137">
        <v>4</v>
      </c>
      <c r="CX1091" s="136" t="s">
        <v>529</v>
      </c>
      <c r="CY1091" s="136" t="s">
        <v>2218</v>
      </c>
      <c r="CZ1091" s="138">
        <v>1015</v>
      </c>
      <c r="DB1091" s="136" t="s">
        <v>2386</v>
      </c>
      <c r="DC1091" s="136" t="s">
        <v>817</v>
      </c>
      <c r="DD1091" s="137">
        <v>4</v>
      </c>
      <c r="DE1091" s="136" t="s">
        <v>437</v>
      </c>
      <c r="DF1091" s="136" t="s">
        <v>1180</v>
      </c>
      <c r="DG1091" s="144">
        <v>1194</v>
      </c>
      <c r="DI1091" s="136" t="s">
        <v>798</v>
      </c>
      <c r="DJ1091" s="136" t="s">
        <v>799</v>
      </c>
      <c r="DK1091" s="137">
        <v>24</v>
      </c>
      <c r="DL1091" s="136" t="s">
        <v>437</v>
      </c>
      <c r="DM1091" s="136" t="s">
        <v>1707</v>
      </c>
      <c r="DN1091" s="144">
        <v>1110</v>
      </c>
    </row>
    <row r="1092" spans="1:118" x14ac:dyDescent="0.25">
      <c r="A1092" s="81" t="s">
        <v>864</v>
      </c>
      <c r="B1092" s="81" t="s">
        <v>865</v>
      </c>
      <c r="C1092" s="81">
        <v>12</v>
      </c>
      <c r="D1092" s="81" t="s">
        <v>436</v>
      </c>
      <c r="E1092" s="81" t="s">
        <v>1225</v>
      </c>
      <c r="F1092" s="81">
        <v>1060</v>
      </c>
      <c r="H1092" s="81" t="s">
        <v>765</v>
      </c>
      <c r="I1092" s="81" t="s">
        <v>766</v>
      </c>
      <c r="J1092" s="81">
        <v>6</v>
      </c>
      <c r="K1092" s="81" t="s">
        <v>436</v>
      </c>
      <c r="L1092" s="81" t="s">
        <v>550</v>
      </c>
      <c r="M1092" s="81">
        <v>1515</v>
      </c>
      <c r="O1092" s="81" t="s">
        <v>944</v>
      </c>
      <c r="P1092" s="81" t="s">
        <v>945</v>
      </c>
      <c r="Q1092" s="81">
        <v>12</v>
      </c>
      <c r="R1092" s="81" t="s">
        <v>1173</v>
      </c>
      <c r="S1092" s="81" t="s">
        <v>1174</v>
      </c>
      <c r="T1092" s="81">
        <v>0</v>
      </c>
      <c r="V1092" s="81" t="s">
        <v>729</v>
      </c>
      <c r="W1092" s="81" t="s">
        <v>730</v>
      </c>
      <c r="X1092" s="81">
        <v>4</v>
      </c>
      <c r="Y1092" s="81" t="s">
        <v>436</v>
      </c>
      <c r="Z1092" s="81" t="s">
        <v>1137</v>
      </c>
      <c r="AA1092" s="81">
        <v>1160</v>
      </c>
      <c r="AC1092" s="81" t="s">
        <v>889</v>
      </c>
      <c r="AD1092" s="81" t="s">
        <v>890</v>
      </c>
      <c r="AE1092" s="81">
        <v>2</v>
      </c>
      <c r="AF1092" s="81" t="s">
        <v>529</v>
      </c>
      <c r="AG1092" s="81" t="s">
        <v>1128</v>
      </c>
      <c r="AH1092" s="81">
        <v>1031</v>
      </c>
      <c r="AJ1092" s="81" t="s">
        <v>889</v>
      </c>
      <c r="AK1092" s="81" t="s">
        <v>890</v>
      </c>
      <c r="AL1092" s="81">
        <v>12</v>
      </c>
      <c r="AM1092" s="81" t="s">
        <v>1173</v>
      </c>
      <c r="AN1092" s="81" t="s">
        <v>1174</v>
      </c>
      <c r="AO1092" s="81">
        <v>0</v>
      </c>
      <c r="AQ1092" s="81" t="s">
        <v>816</v>
      </c>
      <c r="AR1092" s="81" t="s">
        <v>817</v>
      </c>
      <c r="AS1092" s="81">
        <v>2</v>
      </c>
      <c r="AT1092" s="81" t="s">
        <v>529</v>
      </c>
      <c r="AU1092" s="81" t="s">
        <v>1819</v>
      </c>
      <c r="AV1092" s="81">
        <v>1505</v>
      </c>
      <c r="AX1092" s="81" t="s">
        <v>747</v>
      </c>
      <c r="AY1092" s="81" t="s">
        <v>748</v>
      </c>
      <c r="AZ1092" s="81">
        <v>12</v>
      </c>
      <c r="BA1092" s="81" t="s">
        <v>529</v>
      </c>
      <c r="BB1092" s="81" t="s">
        <v>1203</v>
      </c>
      <c r="BC1092" s="81">
        <v>1440</v>
      </c>
      <c r="BE1092" s="81" t="s">
        <v>2320</v>
      </c>
      <c r="BF1092" s="81" t="s">
        <v>1059</v>
      </c>
      <c r="BG1092" s="81">
        <v>12</v>
      </c>
      <c r="BH1092" s="81" t="s">
        <v>437</v>
      </c>
      <c r="BI1092" s="81" t="s">
        <v>1234</v>
      </c>
      <c r="BJ1092" s="81">
        <v>1043</v>
      </c>
      <c r="BL1092" s="81" t="s">
        <v>847</v>
      </c>
      <c r="BM1092" s="81" t="s">
        <v>848</v>
      </c>
      <c r="BN1092" s="81">
        <v>13</v>
      </c>
      <c r="BO1092" s="81" t="s">
        <v>437</v>
      </c>
      <c r="BP1092" s="81" t="s">
        <v>1181</v>
      </c>
      <c r="BQ1092" s="81">
        <v>1044</v>
      </c>
      <c r="BS1092" s="81" t="s">
        <v>727</v>
      </c>
      <c r="BT1092" s="81" t="s">
        <v>728</v>
      </c>
      <c r="BU1092" s="81">
        <v>4</v>
      </c>
      <c r="BV1092" s="81" t="s">
        <v>436</v>
      </c>
      <c r="BW1092" s="81" t="s">
        <v>2173</v>
      </c>
      <c r="BX1092" s="81">
        <v>1240</v>
      </c>
      <c r="CG1092" s="81" t="s">
        <v>924</v>
      </c>
      <c r="CH1092" s="81" t="s">
        <v>925</v>
      </c>
      <c r="CI1092" s="81">
        <v>12</v>
      </c>
      <c r="CJ1092" s="81" t="s">
        <v>529</v>
      </c>
      <c r="CK1092" s="81" t="s">
        <v>1141</v>
      </c>
      <c r="CL1092" s="81">
        <v>1212</v>
      </c>
      <c r="CN1092" s="81" t="s">
        <v>816</v>
      </c>
      <c r="CO1092" s="81" t="s">
        <v>817</v>
      </c>
      <c r="CP1092" s="81">
        <v>12</v>
      </c>
      <c r="CQ1092" s="81" t="s">
        <v>436</v>
      </c>
      <c r="CR1092" s="81" t="s">
        <v>1764</v>
      </c>
      <c r="CS1092" s="81">
        <v>1435</v>
      </c>
      <c r="CU1092" s="136" t="s">
        <v>772</v>
      </c>
      <c r="CV1092" s="136" t="s">
        <v>773</v>
      </c>
      <c r="CW1092" s="137">
        <v>4</v>
      </c>
      <c r="CX1092" s="136" t="s">
        <v>529</v>
      </c>
      <c r="CY1092" s="136" t="s">
        <v>2190</v>
      </c>
      <c r="CZ1092" s="138">
        <v>1021</v>
      </c>
      <c r="DB1092" s="136" t="s">
        <v>2386</v>
      </c>
      <c r="DC1092" s="136" t="s">
        <v>817</v>
      </c>
      <c r="DD1092" s="137">
        <v>6</v>
      </c>
      <c r="DE1092" s="136" t="s">
        <v>436</v>
      </c>
      <c r="DF1092" s="136" t="s">
        <v>1136</v>
      </c>
      <c r="DG1092" s="144">
        <v>1313</v>
      </c>
      <c r="DI1092" s="136" t="s">
        <v>798</v>
      </c>
      <c r="DJ1092" s="136" t="s">
        <v>799</v>
      </c>
      <c r="DK1092" s="137">
        <v>12</v>
      </c>
      <c r="DL1092" s="136" t="s">
        <v>436</v>
      </c>
      <c r="DM1092" s="136" t="s">
        <v>2153</v>
      </c>
      <c r="DN1092" s="144">
        <v>1377</v>
      </c>
    </row>
    <row r="1093" spans="1:118" x14ac:dyDescent="0.25">
      <c r="A1093" s="81" t="s">
        <v>737</v>
      </c>
      <c r="B1093" s="81" t="s">
        <v>738</v>
      </c>
      <c r="C1093" s="81">
        <v>4</v>
      </c>
      <c r="D1093" s="81" t="s">
        <v>436</v>
      </c>
      <c r="E1093" s="81" t="s">
        <v>1225</v>
      </c>
      <c r="F1093" s="81">
        <v>1060</v>
      </c>
      <c r="H1093" s="81" t="s">
        <v>1015</v>
      </c>
      <c r="I1093" s="81" t="s">
        <v>1016</v>
      </c>
      <c r="J1093" s="81">
        <v>6</v>
      </c>
      <c r="K1093" s="81" t="s">
        <v>529</v>
      </c>
      <c r="L1093" s="81" t="s">
        <v>1167</v>
      </c>
      <c r="M1093" s="81">
        <v>1031</v>
      </c>
      <c r="O1093" s="81" t="s">
        <v>889</v>
      </c>
      <c r="P1093" s="81" t="s">
        <v>890</v>
      </c>
      <c r="Q1093" s="81">
        <v>24</v>
      </c>
      <c r="R1093" s="81" t="s">
        <v>1173</v>
      </c>
      <c r="S1093" s="81" t="s">
        <v>1174</v>
      </c>
      <c r="T1093" s="81">
        <v>0</v>
      </c>
      <c r="V1093" s="81" t="s">
        <v>924</v>
      </c>
      <c r="W1093" s="81" t="s">
        <v>925</v>
      </c>
      <c r="X1093" s="81">
        <v>24</v>
      </c>
      <c r="Y1093" s="81" t="s">
        <v>436</v>
      </c>
      <c r="Z1093" s="81" t="s">
        <v>1834</v>
      </c>
      <c r="AA1093" s="81">
        <v>1163</v>
      </c>
      <c r="AC1093" s="81" t="s">
        <v>729</v>
      </c>
      <c r="AD1093" s="81" t="s">
        <v>730</v>
      </c>
      <c r="AE1093" s="81">
        <v>4</v>
      </c>
      <c r="AF1093" s="81" t="s">
        <v>529</v>
      </c>
      <c r="AG1093" s="81" t="s">
        <v>1681</v>
      </c>
      <c r="AH1093" s="81">
        <v>1327</v>
      </c>
      <c r="AJ1093" s="81" t="s">
        <v>910</v>
      </c>
      <c r="AK1093" s="81" t="s">
        <v>911</v>
      </c>
      <c r="AL1093" s="81">
        <v>12</v>
      </c>
      <c r="AM1093" s="81" t="s">
        <v>1173</v>
      </c>
      <c r="AN1093" s="81" t="s">
        <v>1174</v>
      </c>
      <c r="AO1093" s="81">
        <v>0</v>
      </c>
      <c r="AQ1093" s="81" t="s">
        <v>864</v>
      </c>
      <c r="AR1093" s="81" t="s">
        <v>865</v>
      </c>
      <c r="AS1093" s="81">
        <v>4</v>
      </c>
      <c r="AT1093" s="81" t="s">
        <v>529</v>
      </c>
      <c r="AU1093" s="81" t="s">
        <v>1819</v>
      </c>
      <c r="AV1093" s="81">
        <v>1505</v>
      </c>
      <c r="AX1093" s="81" t="s">
        <v>747</v>
      </c>
      <c r="AY1093" s="81" t="s">
        <v>748</v>
      </c>
      <c r="AZ1093" s="81">
        <v>12</v>
      </c>
      <c r="BA1093" s="81" t="s">
        <v>436</v>
      </c>
      <c r="BB1093" s="81" t="s">
        <v>1225</v>
      </c>
      <c r="BC1093" s="81">
        <v>1060</v>
      </c>
      <c r="BE1093" s="81" t="s">
        <v>1677</v>
      </c>
      <c r="BF1093" s="81" t="s">
        <v>1465</v>
      </c>
      <c r="BG1093" s="81">
        <v>1</v>
      </c>
      <c r="BH1093" s="81" t="s">
        <v>436</v>
      </c>
      <c r="BI1093" s="81" t="s">
        <v>552</v>
      </c>
      <c r="BJ1093" s="81">
        <v>1116</v>
      </c>
      <c r="BL1093" s="81" t="s">
        <v>878</v>
      </c>
      <c r="BM1093" s="81" t="s">
        <v>879</v>
      </c>
      <c r="BN1093" s="81">
        <v>13</v>
      </c>
      <c r="BO1093" s="81" t="s">
        <v>437</v>
      </c>
      <c r="BP1093" s="81" t="s">
        <v>1181</v>
      </c>
      <c r="BQ1093" s="81">
        <v>1044</v>
      </c>
      <c r="BS1093" s="81" t="s">
        <v>768</v>
      </c>
      <c r="BT1093" s="81" t="s">
        <v>769</v>
      </c>
      <c r="BU1093" s="81">
        <v>8</v>
      </c>
      <c r="BV1093" s="81" t="s">
        <v>436</v>
      </c>
      <c r="BW1093" s="81" t="s">
        <v>1698</v>
      </c>
      <c r="BX1093" s="81">
        <v>1251</v>
      </c>
      <c r="CG1093" s="81" t="s">
        <v>745</v>
      </c>
      <c r="CH1093" s="81" t="s">
        <v>746</v>
      </c>
      <c r="CI1093" s="81">
        <v>12</v>
      </c>
      <c r="CJ1093" s="81" t="s">
        <v>529</v>
      </c>
      <c r="CK1093" s="81" t="s">
        <v>1141</v>
      </c>
      <c r="CL1093" s="81">
        <v>1212</v>
      </c>
      <c r="CN1093" s="81" t="s">
        <v>765</v>
      </c>
      <c r="CO1093" s="81" t="s">
        <v>766</v>
      </c>
      <c r="CP1093" s="81">
        <v>6</v>
      </c>
      <c r="CQ1093" s="81" t="s">
        <v>436</v>
      </c>
      <c r="CR1093" s="81" t="s">
        <v>1110</v>
      </c>
      <c r="CS1093" s="81">
        <v>1253</v>
      </c>
      <c r="CU1093" s="136" t="s">
        <v>772</v>
      </c>
      <c r="CV1093" s="136" t="s">
        <v>773</v>
      </c>
      <c r="CW1093" s="137">
        <v>4</v>
      </c>
      <c r="CX1093" s="136" t="s">
        <v>436</v>
      </c>
      <c r="CY1093" s="136" t="s">
        <v>1151</v>
      </c>
      <c r="CZ1093" s="138">
        <v>1047</v>
      </c>
      <c r="DB1093" s="136" t="s">
        <v>2386</v>
      </c>
      <c r="DC1093" s="136" t="s">
        <v>817</v>
      </c>
      <c r="DD1093" s="137">
        <v>10</v>
      </c>
      <c r="DE1093" s="136" t="s">
        <v>436</v>
      </c>
      <c r="DF1093" s="136" t="s">
        <v>552</v>
      </c>
      <c r="DG1093" s="144">
        <v>1116</v>
      </c>
      <c r="DI1093" s="136" t="s">
        <v>798</v>
      </c>
      <c r="DJ1093" s="136" t="s">
        <v>799</v>
      </c>
      <c r="DK1093" s="137">
        <v>12</v>
      </c>
      <c r="DL1093" s="136" t="s">
        <v>2152</v>
      </c>
      <c r="DM1093" s="136" t="s">
        <v>2364</v>
      </c>
      <c r="DN1093" s="144">
        <v>1593</v>
      </c>
    </row>
    <row r="1094" spans="1:118" x14ac:dyDescent="0.25">
      <c r="A1094" s="81" t="s">
        <v>832</v>
      </c>
      <c r="B1094" s="81" t="s">
        <v>833</v>
      </c>
      <c r="C1094" s="81">
        <v>4</v>
      </c>
      <c r="D1094" s="81" t="s">
        <v>436</v>
      </c>
      <c r="E1094" s="81" t="s">
        <v>1225</v>
      </c>
      <c r="F1094" s="81">
        <v>1060</v>
      </c>
      <c r="H1094" s="81" t="s">
        <v>2227</v>
      </c>
      <c r="I1094" s="81" t="s">
        <v>882</v>
      </c>
      <c r="J1094" s="81">
        <v>6</v>
      </c>
      <c r="K1094" s="81" t="s">
        <v>529</v>
      </c>
      <c r="L1094" s="81" t="s">
        <v>1167</v>
      </c>
      <c r="M1094" s="81">
        <v>1031</v>
      </c>
      <c r="O1094" s="81" t="s">
        <v>828</v>
      </c>
      <c r="P1094" s="81" t="s">
        <v>829</v>
      </c>
      <c r="Q1094" s="81">
        <v>96</v>
      </c>
      <c r="R1094" s="81" t="s">
        <v>1173</v>
      </c>
      <c r="S1094" s="81" t="s">
        <v>1174</v>
      </c>
      <c r="T1094" s="81">
        <v>0</v>
      </c>
      <c r="V1094" s="81" t="s">
        <v>891</v>
      </c>
      <c r="W1094" s="81" t="s">
        <v>892</v>
      </c>
      <c r="X1094" s="81">
        <v>24</v>
      </c>
      <c r="Y1094" s="81" t="s">
        <v>436</v>
      </c>
      <c r="Z1094" s="81" t="s">
        <v>1834</v>
      </c>
      <c r="AA1094" s="81">
        <v>1163</v>
      </c>
      <c r="AC1094" s="81" t="s">
        <v>891</v>
      </c>
      <c r="AD1094" s="81" t="s">
        <v>892</v>
      </c>
      <c r="AE1094" s="81">
        <v>12</v>
      </c>
      <c r="AF1094" s="81" t="s">
        <v>529</v>
      </c>
      <c r="AG1094" s="81" t="s">
        <v>1104</v>
      </c>
      <c r="AH1094" s="81">
        <v>1037</v>
      </c>
      <c r="AJ1094" s="81" t="s">
        <v>796</v>
      </c>
      <c r="AK1094" s="81" t="s">
        <v>797</v>
      </c>
      <c r="AL1094" s="81">
        <v>20</v>
      </c>
      <c r="AM1094" s="81" t="s">
        <v>1173</v>
      </c>
      <c r="AN1094" s="81" t="s">
        <v>1174</v>
      </c>
      <c r="AO1094" s="81">
        <v>0</v>
      </c>
      <c r="AQ1094" s="81" t="s">
        <v>830</v>
      </c>
      <c r="AR1094" s="81" t="s">
        <v>831</v>
      </c>
      <c r="AS1094" s="81">
        <v>2</v>
      </c>
      <c r="AT1094" s="81" t="s">
        <v>529</v>
      </c>
      <c r="AU1094" s="81" t="s">
        <v>1819</v>
      </c>
      <c r="AV1094" s="81">
        <v>1505</v>
      </c>
      <c r="AX1094" s="81" t="s">
        <v>747</v>
      </c>
      <c r="AY1094" s="81" t="s">
        <v>748</v>
      </c>
      <c r="AZ1094" s="81">
        <v>12</v>
      </c>
      <c r="BA1094" s="81" t="s">
        <v>529</v>
      </c>
      <c r="BB1094" s="81" t="s">
        <v>1240</v>
      </c>
      <c r="BC1094" s="81">
        <v>1378</v>
      </c>
      <c r="BE1094" s="81" t="s">
        <v>806</v>
      </c>
      <c r="BF1094" s="81" t="s">
        <v>807</v>
      </c>
      <c r="BG1094" s="81">
        <v>12</v>
      </c>
      <c r="BH1094" s="81" t="s">
        <v>436</v>
      </c>
      <c r="BI1094" s="81" t="s">
        <v>552</v>
      </c>
      <c r="BJ1094" s="81">
        <v>1116</v>
      </c>
      <c r="BL1094" s="81" t="s">
        <v>946</v>
      </c>
      <c r="BM1094" s="81" t="s">
        <v>947</v>
      </c>
      <c r="BN1094" s="81">
        <v>12</v>
      </c>
      <c r="BO1094" s="81" t="s">
        <v>437</v>
      </c>
      <c r="BP1094" s="81" t="s">
        <v>1181</v>
      </c>
      <c r="BQ1094" s="81">
        <v>1044</v>
      </c>
      <c r="BS1094" s="81" t="s">
        <v>906</v>
      </c>
      <c r="BT1094" s="81" t="s">
        <v>907</v>
      </c>
      <c r="BU1094" s="81">
        <v>8</v>
      </c>
      <c r="BV1094" s="81" t="s">
        <v>436</v>
      </c>
      <c r="BW1094" s="81" t="s">
        <v>1698</v>
      </c>
      <c r="BX1094" s="81">
        <v>1251</v>
      </c>
      <c r="CG1094" s="81" t="s">
        <v>930</v>
      </c>
      <c r="CH1094" s="81" t="s">
        <v>931</v>
      </c>
      <c r="CI1094" s="81">
        <v>4</v>
      </c>
      <c r="CJ1094" s="81" t="s">
        <v>2046</v>
      </c>
      <c r="CK1094" s="81" t="s">
        <v>2155</v>
      </c>
      <c r="CL1094" s="81">
        <v>1556</v>
      </c>
      <c r="CN1094" s="81" t="s">
        <v>727</v>
      </c>
      <c r="CO1094" s="81" t="s">
        <v>728</v>
      </c>
      <c r="CP1094" s="81">
        <v>4</v>
      </c>
      <c r="CQ1094" s="81" t="s">
        <v>436</v>
      </c>
      <c r="CR1094" s="81" t="s">
        <v>1106</v>
      </c>
      <c r="CS1094" s="81">
        <v>1295</v>
      </c>
      <c r="CU1094" s="136" t="s">
        <v>772</v>
      </c>
      <c r="CV1094" s="136" t="s">
        <v>773</v>
      </c>
      <c r="CW1094" s="137">
        <v>4</v>
      </c>
      <c r="CX1094" s="136" t="s">
        <v>436</v>
      </c>
      <c r="CY1094" s="136" t="s">
        <v>1136</v>
      </c>
      <c r="CZ1094" s="138">
        <v>1313</v>
      </c>
      <c r="DB1094" s="136" t="s">
        <v>2386</v>
      </c>
      <c r="DC1094" s="136" t="s">
        <v>817</v>
      </c>
      <c r="DD1094" s="137">
        <v>6</v>
      </c>
      <c r="DE1094" s="136" t="s">
        <v>436</v>
      </c>
      <c r="DF1094" s="136" t="s">
        <v>2060</v>
      </c>
      <c r="DG1094" s="144">
        <v>1098</v>
      </c>
      <c r="DI1094" s="136" t="s">
        <v>994</v>
      </c>
      <c r="DJ1094" s="136" t="s">
        <v>995</v>
      </c>
      <c r="DK1094" s="137">
        <v>12</v>
      </c>
      <c r="DL1094" s="136" t="s">
        <v>436</v>
      </c>
      <c r="DM1094" s="136" t="s">
        <v>1249</v>
      </c>
      <c r="DN1094" s="144">
        <v>1121</v>
      </c>
    </row>
    <row r="1095" spans="1:118" x14ac:dyDescent="0.25">
      <c r="A1095" s="81" t="s">
        <v>942</v>
      </c>
      <c r="B1095" s="81" t="s">
        <v>943</v>
      </c>
      <c r="C1095" s="81">
        <v>12</v>
      </c>
      <c r="D1095" s="81" t="s">
        <v>436</v>
      </c>
      <c r="E1095" s="81" t="s">
        <v>1225</v>
      </c>
      <c r="F1095" s="81">
        <v>1060</v>
      </c>
      <c r="H1095" s="81" t="s">
        <v>2263</v>
      </c>
      <c r="I1095" s="81" t="s">
        <v>877</v>
      </c>
      <c r="J1095" s="81">
        <v>6</v>
      </c>
      <c r="K1095" s="81" t="s">
        <v>529</v>
      </c>
      <c r="L1095" s="81" t="s">
        <v>1167</v>
      </c>
      <c r="M1095" s="81">
        <v>1031</v>
      </c>
      <c r="O1095" s="81" t="s">
        <v>810</v>
      </c>
      <c r="P1095" s="81" t="s">
        <v>811</v>
      </c>
      <c r="Q1095" s="81">
        <v>6</v>
      </c>
      <c r="R1095" s="81" t="s">
        <v>436</v>
      </c>
      <c r="S1095" s="81" t="s">
        <v>553</v>
      </c>
      <c r="T1095" s="81">
        <v>1521</v>
      </c>
      <c r="V1095" s="81" t="s">
        <v>810</v>
      </c>
      <c r="W1095" s="81" t="s">
        <v>811</v>
      </c>
      <c r="X1095" s="81">
        <v>6</v>
      </c>
      <c r="Y1095" s="81" t="s">
        <v>436</v>
      </c>
      <c r="Z1095" s="81" t="s">
        <v>1834</v>
      </c>
      <c r="AA1095" s="81">
        <v>1163</v>
      </c>
      <c r="AC1095" s="81" t="s">
        <v>2323</v>
      </c>
      <c r="AD1095" s="81" t="s">
        <v>851</v>
      </c>
      <c r="AE1095" s="81">
        <v>6</v>
      </c>
      <c r="AF1095" s="81" t="s">
        <v>529</v>
      </c>
      <c r="AG1095" s="81" t="s">
        <v>1169</v>
      </c>
      <c r="AH1095" s="81">
        <v>1440</v>
      </c>
      <c r="AJ1095" s="81" t="s">
        <v>2321</v>
      </c>
      <c r="AK1095" s="81" t="s">
        <v>901</v>
      </c>
      <c r="AL1095" s="81">
        <v>12</v>
      </c>
      <c r="AM1095" s="81" t="s">
        <v>1173</v>
      </c>
      <c r="AN1095" s="81" t="s">
        <v>1174</v>
      </c>
      <c r="AO1095" s="81">
        <v>0</v>
      </c>
      <c r="AQ1095" s="81" t="s">
        <v>733</v>
      </c>
      <c r="AR1095" s="81" t="s">
        <v>734</v>
      </c>
      <c r="AS1095" s="81">
        <v>2</v>
      </c>
      <c r="AT1095" s="81" t="s">
        <v>529</v>
      </c>
      <c r="AU1095" s="81" t="s">
        <v>1819</v>
      </c>
      <c r="AV1095" s="81">
        <v>1505</v>
      </c>
      <c r="AX1095" s="81" t="s">
        <v>745</v>
      </c>
      <c r="AY1095" s="81" t="s">
        <v>746</v>
      </c>
      <c r="AZ1095" s="81">
        <v>24</v>
      </c>
      <c r="BA1095" s="81" t="s">
        <v>529</v>
      </c>
      <c r="BB1095" s="81" t="s">
        <v>1756</v>
      </c>
      <c r="BC1095" s="81">
        <v>1037</v>
      </c>
      <c r="BE1095" s="81" t="s">
        <v>992</v>
      </c>
      <c r="BF1095" s="81" t="s">
        <v>993</v>
      </c>
      <c r="BG1095" s="81">
        <v>12</v>
      </c>
      <c r="BH1095" s="81" t="s">
        <v>436</v>
      </c>
      <c r="BI1095" s="81" t="s">
        <v>552</v>
      </c>
      <c r="BJ1095" s="81">
        <v>1116</v>
      </c>
      <c r="BL1095" s="81" t="s">
        <v>745</v>
      </c>
      <c r="BM1095" s="81" t="s">
        <v>746</v>
      </c>
      <c r="BN1095" s="81">
        <v>12</v>
      </c>
      <c r="BO1095" s="81" t="s">
        <v>437</v>
      </c>
      <c r="BP1095" s="81" t="s">
        <v>1181</v>
      </c>
      <c r="BQ1095" s="81">
        <v>1044</v>
      </c>
      <c r="BS1095" s="81" t="s">
        <v>737</v>
      </c>
      <c r="BT1095" s="81" t="s">
        <v>738</v>
      </c>
      <c r="BU1095" s="81">
        <v>2</v>
      </c>
      <c r="BV1095" s="81" t="s">
        <v>436</v>
      </c>
      <c r="BW1095" s="81" t="s">
        <v>2184</v>
      </c>
      <c r="BX1095" s="81">
        <v>1584</v>
      </c>
      <c r="CG1095" s="81" t="s">
        <v>765</v>
      </c>
      <c r="CH1095" s="81" t="s">
        <v>766</v>
      </c>
      <c r="CI1095" s="81">
        <v>1</v>
      </c>
      <c r="CJ1095" s="81" t="s">
        <v>2046</v>
      </c>
      <c r="CK1095" s="81" t="s">
        <v>2155</v>
      </c>
      <c r="CL1095" s="81">
        <v>1556</v>
      </c>
      <c r="CN1095" s="81" t="s">
        <v>906</v>
      </c>
      <c r="CO1095" s="81" t="s">
        <v>907</v>
      </c>
      <c r="CP1095" s="81">
        <v>8</v>
      </c>
      <c r="CQ1095" s="81" t="s">
        <v>529</v>
      </c>
      <c r="CR1095" s="81" t="s">
        <v>2314</v>
      </c>
      <c r="CS1095" s="81">
        <v>1031</v>
      </c>
      <c r="CU1095" s="136" t="s">
        <v>772</v>
      </c>
      <c r="CV1095" s="136" t="s">
        <v>773</v>
      </c>
      <c r="CW1095" s="137">
        <v>4</v>
      </c>
      <c r="CX1095" s="136" t="s">
        <v>529</v>
      </c>
      <c r="CY1095" s="136" t="s">
        <v>2218</v>
      </c>
      <c r="CZ1095" s="138">
        <v>1015</v>
      </c>
      <c r="DB1095" s="136" t="s">
        <v>2386</v>
      </c>
      <c r="DC1095" s="136" t="s">
        <v>817</v>
      </c>
      <c r="DD1095" s="137">
        <v>6</v>
      </c>
      <c r="DE1095" s="136" t="s">
        <v>436</v>
      </c>
      <c r="DF1095" s="136" t="s">
        <v>2221</v>
      </c>
      <c r="DG1095" s="144">
        <v>1392</v>
      </c>
      <c r="DI1095" s="136" t="s">
        <v>994</v>
      </c>
      <c r="DJ1095" s="136" t="s">
        <v>995</v>
      </c>
      <c r="DK1095" s="137">
        <v>12</v>
      </c>
      <c r="DL1095" s="136" t="s">
        <v>436</v>
      </c>
      <c r="DM1095" s="136" t="s">
        <v>1749</v>
      </c>
      <c r="DN1095" s="144">
        <v>1251</v>
      </c>
    </row>
    <row r="1096" spans="1:118" x14ac:dyDescent="0.25">
      <c r="A1096" s="81" t="s">
        <v>765</v>
      </c>
      <c r="B1096" s="81" t="s">
        <v>766</v>
      </c>
      <c r="C1096" s="81">
        <v>6</v>
      </c>
      <c r="D1096" s="81" t="s">
        <v>436</v>
      </c>
      <c r="E1096" s="81" t="s">
        <v>1225</v>
      </c>
      <c r="F1096" s="81">
        <v>1060</v>
      </c>
      <c r="H1096" s="81" t="s">
        <v>743</v>
      </c>
      <c r="I1096" s="81" t="s">
        <v>744</v>
      </c>
      <c r="J1096" s="81">
        <v>12</v>
      </c>
      <c r="K1096" s="81" t="s">
        <v>529</v>
      </c>
      <c r="L1096" s="81" t="s">
        <v>1167</v>
      </c>
      <c r="M1096" s="81">
        <v>1031</v>
      </c>
      <c r="O1096" s="81" t="s">
        <v>862</v>
      </c>
      <c r="P1096" s="81" t="s">
        <v>863</v>
      </c>
      <c r="Q1096" s="81">
        <v>4</v>
      </c>
      <c r="R1096" s="81" t="s">
        <v>436</v>
      </c>
      <c r="S1096" s="81" t="s">
        <v>553</v>
      </c>
      <c r="T1096" s="81">
        <v>1521</v>
      </c>
      <c r="V1096" s="81" t="s">
        <v>785</v>
      </c>
      <c r="W1096" s="81" t="s">
        <v>786</v>
      </c>
      <c r="X1096" s="81">
        <v>48</v>
      </c>
      <c r="Y1096" s="81" t="s">
        <v>436</v>
      </c>
      <c r="Z1096" s="81" t="s">
        <v>1834</v>
      </c>
      <c r="AA1096" s="81">
        <v>1163</v>
      </c>
      <c r="AC1096" s="81" t="s">
        <v>2323</v>
      </c>
      <c r="AD1096" s="81" t="s">
        <v>851</v>
      </c>
      <c r="AE1096" s="81">
        <v>2</v>
      </c>
      <c r="AF1096" s="81" t="s">
        <v>529</v>
      </c>
      <c r="AG1096" s="81" t="s">
        <v>1160</v>
      </c>
      <c r="AH1096" s="81">
        <v>1027</v>
      </c>
      <c r="AJ1096" s="81" t="s">
        <v>802</v>
      </c>
      <c r="AK1096" s="81" t="s">
        <v>803</v>
      </c>
      <c r="AL1096" s="81">
        <v>12</v>
      </c>
      <c r="AM1096" s="81" t="s">
        <v>1173</v>
      </c>
      <c r="AN1096" s="81" t="s">
        <v>1174</v>
      </c>
      <c r="AO1096" s="81">
        <v>0</v>
      </c>
      <c r="AQ1096" s="81" t="s">
        <v>2319</v>
      </c>
      <c r="AR1096" s="81" t="s">
        <v>844</v>
      </c>
      <c r="AS1096" s="81">
        <v>1</v>
      </c>
      <c r="AT1096" s="81" t="s">
        <v>529</v>
      </c>
      <c r="AU1096" s="81" t="s">
        <v>1819</v>
      </c>
      <c r="AV1096" s="81">
        <v>1505</v>
      </c>
      <c r="AX1096" s="81" t="s">
        <v>745</v>
      </c>
      <c r="AY1096" s="81" t="s">
        <v>746</v>
      </c>
      <c r="AZ1096" s="81">
        <v>12</v>
      </c>
      <c r="BA1096" s="81" t="s">
        <v>436</v>
      </c>
      <c r="BB1096" s="81" t="s">
        <v>1122</v>
      </c>
      <c r="BC1096" s="81">
        <v>1213</v>
      </c>
      <c r="BE1096" s="81" t="s">
        <v>804</v>
      </c>
      <c r="BF1096" s="81" t="s">
        <v>805</v>
      </c>
      <c r="BG1096" s="81">
        <v>24</v>
      </c>
      <c r="BH1096" s="81" t="s">
        <v>436</v>
      </c>
      <c r="BI1096" s="81" t="s">
        <v>552</v>
      </c>
      <c r="BJ1096" s="81">
        <v>1116</v>
      </c>
      <c r="BL1096" s="81" t="s">
        <v>908</v>
      </c>
      <c r="BM1096" s="81" t="s">
        <v>909</v>
      </c>
      <c r="BN1096" s="81">
        <v>12</v>
      </c>
      <c r="BO1096" s="81" t="s">
        <v>437</v>
      </c>
      <c r="BP1096" s="81" t="s">
        <v>1181</v>
      </c>
      <c r="BQ1096" s="81">
        <v>1044</v>
      </c>
      <c r="BS1096" s="81" t="s">
        <v>729</v>
      </c>
      <c r="BT1096" s="81" t="s">
        <v>730</v>
      </c>
      <c r="BU1096" s="81">
        <v>4</v>
      </c>
      <c r="BV1096" s="81" t="s">
        <v>436</v>
      </c>
      <c r="BW1096" s="81" t="s">
        <v>2184</v>
      </c>
      <c r="BX1096" s="81">
        <v>1584</v>
      </c>
      <c r="CG1096" s="81" t="s">
        <v>860</v>
      </c>
      <c r="CH1096" s="81" t="s">
        <v>861</v>
      </c>
      <c r="CI1096" s="81">
        <v>6</v>
      </c>
      <c r="CJ1096" s="81" t="s">
        <v>2046</v>
      </c>
      <c r="CK1096" s="81" t="s">
        <v>2155</v>
      </c>
      <c r="CL1096" s="81">
        <v>1556</v>
      </c>
      <c r="CN1096" s="81" t="s">
        <v>2268</v>
      </c>
      <c r="CO1096" s="81" t="s">
        <v>1663</v>
      </c>
      <c r="CP1096" s="81">
        <v>48</v>
      </c>
      <c r="CQ1096" s="81" t="s">
        <v>529</v>
      </c>
      <c r="CR1096" s="81" t="s">
        <v>2190</v>
      </c>
      <c r="CS1096" s="81">
        <v>1021</v>
      </c>
      <c r="CU1096" s="136" t="s">
        <v>2260</v>
      </c>
      <c r="CV1096" s="136" t="s">
        <v>2304</v>
      </c>
      <c r="CW1096" s="137">
        <v>4</v>
      </c>
      <c r="CX1096" s="136" t="s">
        <v>529</v>
      </c>
      <c r="CY1096" s="136" t="s">
        <v>2190</v>
      </c>
      <c r="CZ1096" s="138">
        <v>1021</v>
      </c>
      <c r="DB1096" s="136" t="s">
        <v>2386</v>
      </c>
      <c r="DC1096" s="136" t="s">
        <v>817</v>
      </c>
      <c r="DD1096" s="137">
        <v>12</v>
      </c>
      <c r="DE1096" s="136" t="s">
        <v>529</v>
      </c>
      <c r="DF1096" s="136" t="s">
        <v>2314</v>
      </c>
      <c r="DG1096" s="144">
        <v>1031</v>
      </c>
      <c r="DI1096" s="136" t="s">
        <v>994</v>
      </c>
      <c r="DJ1096" s="136" t="s">
        <v>995</v>
      </c>
      <c r="DK1096" s="137">
        <v>12</v>
      </c>
      <c r="DL1096" s="136" t="s">
        <v>437</v>
      </c>
      <c r="DM1096" s="136" t="s">
        <v>2464</v>
      </c>
      <c r="DN1096" s="144">
        <v>1220</v>
      </c>
    </row>
    <row r="1097" spans="1:118" x14ac:dyDescent="0.25">
      <c r="A1097" s="81" t="s">
        <v>729</v>
      </c>
      <c r="B1097" s="81" t="s">
        <v>730</v>
      </c>
      <c r="C1097" s="81">
        <v>4</v>
      </c>
      <c r="D1097" s="81" t="s">
        <v>436</v>
      </c>
      <c r="E1097" s="81" t="s">
        <v>1225</v>
      </c>
      <c r="F1097" s="81">
        <v>1060</v>
      </c>
      <c r="H1097" s="81" t="s">
        <v>969</v>
      </c>
      <c r="I1097" s="81" t="s">
        <v>970</v>
      </c>
      <c r="J1097" s="81">
        <v>12</v>
      </c>
      <c r="K1097" s="81" t="s">
        <v>529</v>
      </c>
      <c r="L1097" s="81" t="s">
        <v>1167</v>
      </c>
      <c r="M1097" s="81">
        <v>1031</v>
      </c>
      <c r="O1097" s="81" t="s">
        <v>745</v>
      </c>
      <c r="P1097" s="81" t="s">
        <v>746</v>
      </c>
      <c r="Q1097" s="81">
        <v>12</v>
      </c>
      <c r="R1097" s="81" t="s">
        <v>436</v>
      </c>
      <c r="S1097" s="81" t="s">
        <v>1106</v>
      </c>
      <c r="T1097" s="81">
        <v>1295</v>
      </c>
      <c r="V1097" s="81" t="s">
        <v>910</v>
      </c>
      <c r="W1097" s="81" t="s">
        <v>911</v>
      </c>
      <c r="X1097" s="81">
        <v>10</v>
      </c>
      <c r="Y1097" s="81" t="s">
        <v>436</v>
      </c>
      <c r="Z1097" s="81" t="s">
        <v>1834</v>
      </c>
      <c r="AA1097" s="81">
        <v>1163</v>
      </c>
      <c r="AC1097" s="81" t="s">
        <v>785</v>
      </c>
      <c r="AD1097" s="81" t="s">
        <v>786</v>
      </c>
      <c r="AE1097" s="81">
        <v>12</v>
      </c>
      <c r="AF1097" s="81" t="s">
        <v>529</v>
      </c>
      <c r="AG1097" s="81" t="s">
        <v>1104</v>
      </c>
      <c r="AH1097" s="81">
        <v>1037</v>
      </c>
      <c r="AJ1097" s="81" t="s">
        <v>772</v>
      </c>
      <c r="AK1097" s="81" t="s">
        <v>773</v>
      </c>
      <c r="AL1097" s="81">
        <v>4</v>
      </c>
      <c r="AM1097" s="81" t="s">
        <v>436</v>
      </c>
      <c r="AN1097" s="81" t="s">
        <v>553</v>
      </c>
      <c r="AO1097" s="81">
        <v>1521</v>
      </c>
      <c r="AQ1097" s="81" t="s">
        <v>854</v>
      </c>
      <c r="AR1097" s="81" t="s">
        <v>855</v>
      </c>
      <c r="AS1097" s="81">
        <v>4</v>
      </c>
      <c r="AT1097" s="81" t="s">
        <v>529</v>
      </c>
      <c r="AU1097" s="81" t="s">
        <v>1819</v>
      </c>
      <c r="AV1097" s="81">
        <v>1505</v>
      </c>
      <c r="AX1097" s="81" t="s">
        <v>745</v>
      </c>
      <c r="AY1097" s="81" t="s">
        <v>746</v>
      </c>
      <c r="AZ1097" s="81">
        <v>12</v>
      </c>
      <c r="BA1097" s="81" t="s">
        <v>529</v>
      </c>
      <c r="BB1097" s="81" t="s">
        <v>1694</v>
      </c>
      <c r="BC1097" s="81">
        <v>1504</v>
      </c>
      <c r="BE1097" s="81" t="s">
        <v>973</v>
      </c>
      <c r="BF1097" s="81" t="s">
        <v>974</v>
      </c>
      <c r="BG1097" s="81">
        <v>12</v>
      </c>
      <c r="BH1097" s="81" t="s">
        <v>529</v>
      </c>
      <c r="BI1097" s="81" t="s">
        <v>1220</v>
      </c>
      <c r="BJ1097" s="81">
        <v>1212</v>
      </c>
      <c r="BL1097" s="81" t="s">
        <v>869</v>
      </c>
      <c r="BM1097" s="81" t="s">
        <v>870</v>
      </c>
      <c r="BN1097" s="81">
        <v>24</v>
      </c>
      <c r="BO1097" s="81" t="s">
        <v>436</v>
      </c>
      <c r="BP1097" s="81" t="s">
        <v>1834</v>
      </c>
      <c r="BQ1097" s="81">
        <v>1163</v>
      </c>
      <c r="BS1097" s="81" t="s">
        <v>729</v>
      </c>
      <c r="BT1097" s="81" t="s">
        <v>730</v>
      </c>
      <c r="BU1097" s="81">
        <v>4</v>
      </c>
      <c r="BV1097" s="81" t="s">
        <v>529</v>
      </c>
      <c r="BW1097" s="81" t="s">
        <v>1131</v>
      </c>
      <c r="BX1097" s="81">
        <v>1509</v>
      </c>
      <c r="CG1097" s="81" t="s">
        <v>862</v>
      </c>
      <c r="CH1097" s="81" t="s">
        <v>863</v>
      </c>
      <c r="CI1097" s="81">
        <v>4</v>
      </c>
      <c r="CJ1097" s="81" t="s">
        <v>2046</v>
      </c>
      <c r="CK1097" s="81" t="s">
        <v>2155</v>
      </c>
      <c r="CL1097" s="81">
        <v>1556</v>
      </c>
      <c r="CN1097" s="81" t="s">
        <v>737</v>
      </c>
      <c r="CO1097" s="81" t="s">
        <v>738</v>
      </c>
      <c r="CP1097" s="81">
        <v>2</v>
      </c>
      <c r="CQ1097" s="81" t="s">
        <v>529</v>
      </c>
      <c r="CR1097" s="81" t="s">
        <v>2314</v>
      </c>
      <c r="CS1097" s="81">
        <v>1031</v>
      </c>
      <c r="CU1097" s="136" t="s">
        <v>2391</v>
      </c>
      <c r="CV1097" s="136" t="s">
        <v>767</v>
      </c>
      <c r="CW1097" s="137">
        <v>4</v>
      </c>
      <c r="CX1097" s="136" t="s">
        <v>436</v>
      </c>
      <c r="CY1097" s="136" t="s">
        <v>1136</v>
      </c>
      <c r="CZ1097" s="138">
        <v>1313</v>
      </c>
      <c r="DB1097" s="136" t="s">
        <v>873</v>
      </c>
      <c r="DC1097" s="136" t="s">
        <v>874</v>
      </c>
      <c r="DD1097" s="137">
        <v>4</v>
      </c>
      <c r="DE1097" s="136" t="s">
        <v>436</v>
      </c>
      <c r="DF1097" s="136" t="s">
        <v>2173</v>
      </c>
      <c r="DG1097" s="144">
        <v>1240</v>
      </c>
      <c r="DI1097" s="136" t="s">
        <v>994</v>
      </c>
      <c r="DJ1097" s="136" t="s">
        <v>995</v>
      </c>
      <c r="DK1097" s="137">
        <v>12</v>
      </c>
      <c r="DL1097" s="136" t="s">
        <v>529</v>
      </c>
      <c r="DM1097" s="136" t="s">
        <v>1129</v>
      </c>
      <c r="DN1097" s="144">
        <v>1028</v>
      </c>
    </row>
    <row r="1098" spans="1:118" x14ac:dyDescent="0.25">
      <c r="A1098" s="81" t="s">
        <v>852</v>
      </c>
      <c r="B1098" s="81" t="s">
        <v>853</v>
      </c>
      <c r="C1098" s="81">
        <v>12</v>
      </c>
      <c r="D1098" s="81" t="s">
        <v>436</v>
      </c>
      <c r="E1098" s="81" t="s">
        <v>1225</v>
      </c>
      <c r="F1098" s="81">
        <v>1060</v>
      </c>
      <c r="H1098" s="81" t="s">
        <v>864</v>
      </c>
      <c r="I1098" s="81" t="s">
        <v>865</v>
      </c>
      <c r="J1098" s="81">
        <v>4</v>
      </c>
      <c r="K1098" s="81" t="s">
        <v>529</v>
      </c>
      <c r="L1098" s="81" t="s">
        <v>1167</v>
      </c>
      <c r="M1098" s="81">
        <v>1031</v>
      </c>
      <c r="O1098" s="81" t="s">
        <v>849</v>
      </c>
      <c r="P1098" s="81" t="s">
        <v>850</v>
      </c>
      <c r="Q1098" s="81">
        <v>10</v>
      </c>
      <c r="R1098" s="81" t="s">
        <v>436</v>
      </c>
      <c r="S1098" s="81" t="s">
        <v>1106</v>
      </c>
      <c r="T1098" s="81">
        <v>1295</v>
      </c>
      <c r="V1098" s="81" t="s">
        <v>2321</v>
      </c>
      <c r="W1098" s="81" t="s">
        <v>901</v>
      </c>
      <c r="X1098" s="81">
        <v>10</v>
      </c>
      <c r="Y1098" s="81" t="s">
        <v>436</v>
      </c>
      <c r="Z1098" s="81" t="s">
        <v>1834</v>
      </c>
      <c r="AA1098" s="81">
        <v>1163</v>
      </c>
      <c r="AC1098" s="81" t="s">
        <v>818</v>
      </c>
      <c r="AD1098" s="81" t="s">
        <v>819</v>
      </c>
      <c r="AE1098" s="81">
        <v>6</v>
      </c>
      <c r="AF1098" s="81" t="s">
        <v>529</v>
      </c>
      <c r="AG1098" s="81" t="s">
        <v>1713</v>
      </c>
      <c r="AH1098" s="81">
        <v>1145</v>
      </c>
      <c r="AJ1098" s="81" t="s">
        <v>729</v>
      </c>
      <c r="AK1098" s="81" t="s">
        <v>730</v>
      </c>
      <c r="AL1098" s="81">
        <v>10</v>
      </c>
      <c r="AM1098" s="81" t="s">
        <v>436</v>
      </c>
      <c r="AN1098" s="81" t="s">
        <v>553</v>
      </c>
      <c r="AO1098" s="81">
        <v>1521</v>
      </c>
      <c r="AQ1098" s="81" t="s">
        <v>836</v>
      </c>
      <c r="AR1098" s="81" t="s">
        <v>837</v>
      </c>
      <c r="AS1098" s="81">
        <v>2</v>
      </c>
      <c r="AT1098" s="81" t="s">
        <v>529</v>
      </c>
      <c r="AU1098" s="81" t="s">
        <v>1819</v>
      </c>
      <c r="AV1098" s="81">
        <v>1505</v>
      </c>
      <c r="AX1098" s="81" t="s">
        <v>745</v>
      </c>
      <c r="AY1098" s="81" t="s">
        <v>746</v>
      </c>
      <c r="AZ1098" s="81">
        <v>12</v>
      </c>
      <c r="BA1098" s="81" t="s">
        <v>529</v>
      </c>
      <c r="BB1098" s="81" t="s">
        <v>1154</v>
      </c>
      <c r="BC1098" s="81">
        <v>1439</v>
      </c>
      <c r="BE1098" s="81" t="s">
        <v>770</v>
      </c>
      <c r="BF1098" s="81" t="s">
        <v>771</v>
      </c>
      <c r="BG1098" s="81">
        <v>3</v>
      </c>
      <c r="BH1098" s="81" t="s">
        <v>529</v>
      </c>
      <c r="BI1098" s="81" t="s">
        <v>1220</v>
      </c>
      <c r="BJ1098" s="81">
        <v>1212</v>
      </c>
      <c r="BL1098" s="81" t="s">
        <v>852</v>
      </c>
      <c r="BM1098" s="81" t="s">
        <v>853</v>
      </c>
      <c r="BN1098" s="81">
        <v>72</v>
      </c>
      <c r="BO1098" s="81" t="s">
        <v>436</v>
      </c>
      <c r="BP1098" s="81" t="s">
        <v>1834</v>
      </c>
      <c r="BQ1098" s="81">
        <v>1163</v>
      </c>
      <c r="BS1098" s="81" t="s">
        <v>729</v>
      </c>
      <c r="BT1098" s="81" t="s">
        <v>730</v>
      </c>
      <c r="BU1098" s="81">
        <v>4</v>
      </c>
      <c r="BV1098" s="81" t="s">
        <v>436</v>
      </c>
      <c r="BW1098" s="81" t="s">
        <v>1143</v>
      </c>
      <c r="BX1098" s="81">
        <v>1223</v>
      </c>
      <c r="CG1098" s="81" t="s">
        <v>902</v>
      </c>
      <c r="CH1098" s="81" t="s">
        <v>903</v>
      </c>
      <c r="CI1098" s="81">
        <v>3</v>
      </c>
      <c r="CJ1098" s="81" t="s">
        <v>2046</v>
      </c>
      <c r="CK1098" s="81" t="s">
        <v>2155</v>
      </c>
      <c r="CL1098" s="81">
        <v>1556</v>
      </c>
      <c r="CN1098" s="81" t="s">
        <v>737</v>
      </c>
      <c r="CO1098" s="81" t="s">
        <v>738</v>
      </c>
      <c r="CP1098" s="81">
        <v>2</v>
      </c>
      <c r="CQ1098" s="81" t="s">
        <v>529</v>
      </c>
      <c r="CR1098" s="81" t="s">
        <v>1694</v>
      </c>
      <c r="CS1098" s="81">
        <v>1504</v>
      </c>
      <c r="CU1098" s="136" t="s">
        <v>932</v>
      </c>
      <c r="CV1098" s="136" t="s">
        <v>933</v>
      </c>
      <c r="CW1098" s="137">
        <v>6</v>
      </c>
      <c r="CX1098" s="136" t="s">
        <v>436</v>
      </c>
      <c r="CY1098" s="136" t="s">
        <v>1762</v>
      </c>
      <c r="CZ1098" s="138">
        <v>1475</v>
      </c>
      <c r="DB1098" s="136" t="s">
        <v>873</v>
      </c>
      <c r="DC1098" s="136" t="s">
        <v>874</v>
      </c>
      <c r="DD1098" s="137">
        <v>4</v>
      </c>
      <c r="DE1098" s="136" t="s">
        <v>436</v>
      </c>
      <c r="DF1098" s="136" t="s">
        <v>1863</v>
      </c>
      <c r="DG1098" s="144">
        <v>1273</v>
      </c>
      <c r="DI1098" s="136" t="s">
        <v>994</v>
      </c>
      <c r="DJ1098" s="136" t="s">
        <v>995</v>
      </c>
      <c r="DK1098" s="137">
        <v>12</v>
      </c>
      <c r="DL1098" s="136" t="s">
        <v>436</v>
      </c>
      <c r="DM1098" s="136" t="s">
        <v>2422</v>
      </c>
      <c r="DN1098" s="144">
        <v>1600</v>
      </c>
    </row>
    <row r="1099" spans="1:118" x14ac:dyDescent="0.25">
      <c r="A1099" s="81" t="s">
        <v>847</v>
      </c>
      <c r="B1099" s="81" t="s">
        <v>848</v>
      </c>
      <c r="C1099" s="81">
        <v>12</v>
      </c>
      <c r="D1099" s="81" t="s">
        <v>437</v>
      </c>
      <c r="E1099" s="81" t="s">
        <v>1918</v>
      </c>
      <c r="F1099" s="81">
        <v>1056</v>
      </c>
      <c r="H1099" s="81" t="s">
        <v>1043</v>
      </c>
      <c r="I1099" s="81" t="s">
        <v>1044</v>
      </c>
      <c r="J1099" s="81">
        <v>12</v>
      </c>
      <c r="K1099" s="81" t="s">
        <v>529</v>
      </c>
      <c r="L1099" s="81" t="s">
        <v>1167</v>
      </c>
      <c r="M1099" s="81">
        <v>1031</v>
      </c>
      <c r="O1099" s="81" t="s">
        <v>830</v>
      </c>
      <c r="P1099" s="81" t="s">
        <v>831</v>
      </c>
      <c r="Q1099" s="81">
        <v>30</v>
      </c>
      <c r="R1099" s="81" t="s">
        <v>436</v>
      </c>
      <c r="S1099" s="81" t="s">
        <v>1106</v>
      </c>
      <c r="T1099" s="81">
        <v>1295</v>
      </c>
      <c r="V1099" s="81" t="s">
        <v>745</v>
      </c>
      <c r="W1099" s="81" t="s">
        <v>746</v>
      </c>
      <c r="X1099" s="81">
        <v>60</v>
      </c>
      <c r="Y1099" s="81" t="s">
        <v>436</v>
      </c>
      <c r="Z1099" s="81" t="s">
        <v>1834</v>
      </c>
      <c r="AA1099" s="81">
        <v>1163</v>
      </c>
      <c r="AC1099" s="81" t="s">
        <v>930</v>
      </c>
      <c r="AD1099" s="81" t="s">
        <v>931</v>
      </c>
      <c r="AE1099" s="81">
        <v>8</v>
      </c>
      <c r="AF1099" s="81" t="s">
        <v>436</v>
      </c>
      <c r="AG1099" s="81" t="s">
        <v>1122</v>
      </c>
      <c r="AH1099" s="81">
        <v>1213</v>
      </c>
      <c r="AJ1099" s="81" t="s">
        <v>763</v>
      </c>
      <c r="AK1099" s="81" t="s">
        <v>764</v>
      </c>
      <c r="AL1099" s="81">
        <v>60</v>
      </c>
      <c r="AM1099" s="81" t="s">
        <v>1173</v>
      </c>
      <c r="AN1099" s="81" t="s">
        <v>1174</v>
      </c>
      <c r="AO1099" s="81">
        <v>0</v>
      </c>
      <c r="AQ1099" s="81" t="s">
        <v>757</v>
      </c>
      <c r="AR1099" s="81" t="s">
        <v>758</v>
      </c>
      <c r="AS1099" s="81">
        <v>12</v>
      </c>
      <c r="AT1099" s="81" t="s">
        <v>437</v>
      </c>
      <c r="AU1099" s="81" t="s">
        <v>1171</v>
      </c>
      <c r="AV1099" s="81">
        <v>1351</v>
      </c>
      <c r="AX1099" s="81" t="s">
        <v>745</v>
      </c>
      <c r="AY1099" s="81" t="s">
        <v>746</v>
      </c>
      <c r="AZ1099" s="81">
        <v>36</v>
      </c>
      <c r="BA1099" s="81" t="s">
        <v>529</v>
      </c>
      <c r="BB1099" s="81" t="s">
        <v>1175</v>
      </c>
      <c r="BC1099" s="81">
        <v>1027</v>
      </c>
      <c r="BE1099" s="81" t="s">
        <v>2054</v>
      </c>
      <c r="BF1099" s="81" t="s">
        <v>2055</v>
      </c>
      <c r="BG1099" s="81">
        <v>12</v>
      </c>
      <c r="BH1099" s="81" t="s">
        <v>529</v>
      </c>
      <c r="BI1099" s="81" t="s">
        <v>1220</v>
      </c>
      <c r="BJ1099" s="81">
        <v>1212</v>
      </c>
      <c r="BL1099" s="81" t="s">
        <v>946</v>
      </c>
      <c r="BM1099" s="81" t="s">
        <v>947</v>
      </c>
      <c r="BN1099" s="81">
        <v>36</v>
      </c>
      <c r="BO1099" s="81" t="s">
        <v>436</v>
      </c>
      <c r="BP1099" s="81" t="s">
        <v>1834</v>
      </c>
      <c r="BQ1099" s="81">
        <v>1163</v>
      </c>
      <c r="BS1099" s="81" t="s">
        <v>729</v>
      </c>
      <c r="BT1099" s="81" t="s">
        <v>730</v>
      </c>
      <c r="BU1099" s="81">
        <v>4</v>
      </c>
      <c r="BV1099" s="81" t="s">
        <v>529</v>
      </c>
      <c r="BW1099" s="81" t="s">
        <v>1161</v>
      </c>
      <c r="BX1099" s="81">
        <v>1146</v>
      </c>
      <c r="CG1099" s="81" t="s">
        <v>875</v>
      </c>
      <c r="CH1099" s="81" t="s">
        <v>876</v>
      </c>
      <c r="CI1099" s="81">
        <v>16</v>
      </c>
      <c r="CJ1099" s="81" t="s">
        <v>2046</v>
      </c>
      <c r="CK1099" s="81" t="s">
        <v>2155</v>
      </c>
      <c r="CL1099" s="81">
        <v>1556</v>
      </c>
      <c r="CN1099" s="81" t="s">
        <v>849</v>
      </c>
      <c r="CO1099" s="81" t="s">
        <v>850</v>
      </c>
      <c r="CP1099" s="81">
        <v>10</v>
      </c>
      <c r="CQ1099" s="81" t="s">
        <v>529</v>
      </c>
      <c r="CR1099" s="81" t="s">
        <v>1104</v>
      </c>
      <c r="CS1099" s="81">
        <v>1037</v>
      </c>
      <c r="CU1099" s="136" t="s">
        <v>867</v>
      </c>
      <c r="CV1099" s="136" t="s">
        <v>868</v>
      </c>
      <c r="CW1099" s="137">
        <v>8</v>
      </c>
      <c r="CX1099" s="136" t="s">
        <v>529</v>
      </c>
      <c r="CY1099" s="136" t="s">
        <v>2190</v>
      </c>
      <c r="CZ1099" s="138">
        <v>1021</v>
      </c>
      <c r="DB1099" s="136" t="s">
        <v>873</v>
      </c>
      <c r="DC1099" s="136" t="s">
        <v>874</v>
      </c>
      <c r="DD1099" s="137">
        <v>10</v>
      </c>
      <c r="DE1099" s="136" t="s">
        <v>529</v>
      </c>
      <c r="DF1099" s="136" t="s">
        <v>1158</v>
      </c>
      <c r="DG1099" s="144">
        <v>1378</v>
      </c>
      <c r="DI1099" s="136" t="s">
        <v>994</v>
      </c>
      <c r="DJ1099" s="136" t="s">
        <v>995</v>
      </c>
      <c r="DK1099" s="137">
        <v>24</v>
      </c>
      <c r="DL1099" s="136" t="s">
        <v>437</v>
      </c>
      <c r="DM1099" s="136" t="s">
        <v>1707</v>
      </c>
      <c r="DN1099" s="144">
        <v>1110</v>
      </c>
    </row>
    <row r="1100" spans="1:118" x14ac:dyDescent="0.25">
      <c r="A1100" s="81" t="s">
        <v>867</v>
      </c>
      <c r="B1100" s="81" t="s">
        <v>868</v>
      </c>
      <c r="C1100" s="81">
        <v>10</v>
      </c>
      <c r="D1100" s="81" t="s">
        <v>437</v>
      </c>
      <c r="E1100" s="81" t="s">
        <v>1918</v>
      </c>
      <c r="F1100" s="81">
        <v>1056</v>
      </c>
      <c r="H1100" s="81" t="s">
        <v>757</v>
      </c>
      <c r="I1100" s="81" t="s">
        <v>758</v>
      </c>
      <c r="J1100" s="81">
        <v>12</v>
      </c>
      <c r="K1100" s="81" t="s">
        <v>529</v>
      </c>
      <c r="L1100" s="81" t="s">
        <v>1167</v>
      </c>
      <c r="M1100" s="81">
        <v>1031</v>
      </c>
      <c r="O1100" s="81" t="s">
        <v>847</v>
      </c>
      <c r="P1100" s="81" t="s">
        <v>848</v>
      </c>
      <c r="Q1100" s="81">
        <v>6</v>
      </c>
      <c r="R1100" s="81" t="s">
        <v>529</v>
      </c>
      <c r="S1100" s="81" t="s">
        <v>1867</v>
      </c>
      <c r="T1100" s="81">
        <v>1089</v>
      </c>
      <c r="V1100" s="81" t="s">
        <v>733</v>
      </c>
      <c r="W1100" s="81" t="s">
        <v>734</v>
      </c>
      <c r="X1100" s="81">
        <v>10</v>
      </c>
      <c r="Y1100" s="81" t="s">
        <v>436</v>
      </c>
      <c r="Z1100" s="81" t="s">
        <v>1834</v>
      </c>
      <c r="AA1100" s="81">
        <v>1163</v>
      </c>
      <c r="AC1100" s="81" t="s">
        <v>883</v>
      </c>
      <c r="AD1100" s="81" t="s">
        <v>884</v>
      </c>
      <c r="AE1100" s="81">
        <v>4</v>
      </c>
      <c r="AF1100" s="81" t="s">
        <v>436</v>
      </c>
      <c r="AG1100" s="81" t="s">
        <v>1148</v>
      </c>
      <c r="AH1100" s="81">
        <v>1091</v>
      </c>
      <c r="AJ1100" s="81" t="s">
        <v>737</v>
      </c>
      <c r="AK1100" s="81" t="s">
        <v>738</v>
      </c>
      <c r="AL1100" s="81">
        <v>20</v>
      </c>
      <c r="AM1100" s="81" t="s">
        <v>1173</v>
      </c>
      <c r="AN1100" s="81" t="s">
        <v>1174</v>
      </c>
      <c r="AO1100" s="81">
        <v>0</v>
      </c>
      <c r="AQ1100" s="81" t="s">
        <v>867</v>
      </c>
      <c r="AR1100" s="81" t="s">
        <v>868</v>
      </c>
      <c r="AS1100" s="81">
        <v>10</v>
      </c>
      <c r="AT1100" s="81" t="s">
        <v>437</v>
      </c>
      <c r="AU1100" s="81" t="s">
        <v>1171</v>
      </c>
      <c r="AV1100" s="81">
        <v>1351</v>
      </c>
      <c r="AX1100" s="81" t="s">
        <v>745</v>
      </c>
      <c r="AY1100" s="81" t="s">
        <v>746</v>
      </c>
      <c r="AZ1100" s="81">
        <v>12</v>
      </c>
      <c r="BA1100" s="81" t="s">
        <v>436</v>
      </c>
      <c r="BB1100" s="81" t="s">
        <v>1714</v>
      </c>
      <c r="BC1100" s="81">
        <v>1009</v>
      </c>
      <c r="BE1100" s="81" t="s">
        <v>782</v>
      </c>
      <c r="BF1100" s="81" t="s">
        <v>783</v>
      </c>
      <c r="BG1100" s="81">
        <v>12</v>
      </c>
      <c r="BH1100" s="81" t="s">
        <v>529</v>
      </c>
      <c r="BI1100" s="81" t="s">
        <v>1220</v>
      </c>
      <c r="BJ1100" s="81">
        <v>1212</v>
      </c>
      <c r="BL1100" s="81" t="s">
        <v>891</v>
      </c>
      <c r="BM1100" s="81" t="s">
        <v>892</v>
      </c>
      <c r="BN1100" s="81">
        <v>24</v>
      </c>
      <c r="BO1100" s="81" t="s">
        <v>436</v>
      </c>
      <c r="BP1100" s="81" t="s">
        <v>1834</v>
      </c>
      <c r="BQ1100" s="81">
        <v>1163</v>
      </c>
      <c r="BS1100" s="81" t="s">
        <v>867</v>
      </c>
      <c r="BT1100" s="81" t="s">
        <v>868</v>
      </c>
      <c r="BU1100" s="81">
        <v>12</v>
      </c>
      <c r="BV1100" s="81" t="s">
        <v>529</v>
      </c>
      <c r="BW1100" s="81" t="s">
        <v>1131</v>
      </c>
      <c r="BX1100" s="81">
        <v>1509</v>
      </c>
      <c r="CG1100" s="81" t="s">
        <v>880</v>
      </c>
      <c r="CH1100" s="81" t="s">
        <v>881</v>
      </c>
      <c r="CI1100" s="81">
        <v>1</v>
      </c>
      <c r="CJ1100" s="81" t="s">
        <v>2046</v>
      </c>
      <c r="CK1100" s="81" t="s">
        <v>2155</v>
      </c>
      <c r="CL1100" s="81">
        <v>1556</v>
      </c>
      <c r="CN1100" s="81" t="s">
        <v>772</v>
      </c>
      <c r="CO1100" s="81" t="s">
        <v>773</v>
      </c>
      <c r="CP1100" s="81">
        <v>10</v>
      </c>
      <c r="CQ1100" s="81" t="s">
        <v>436</v>
      </c>
      <c r="CR1100" s="81" t="s">
        <v>1143</v>
      </c>
      <c r="CS1100" s="81">
        <v>1223</v>
      </c>
      <c r="CU1100" s="136" t="s">
        <v>2386</v>
      </c>
      <c r="CV1100" s="136" t="s">
        <v>817</v>
      </c>
      <c r="CW1100" s="137">
        <v>16</v>
      </c>
      <c r="CX1100" s="136" t="s">
        <v>529</v>
      </c>
      <c r="CY1100" s="136" t="s">
        <v>2190</v>
      </c>
      <c r="CZ1100" s="138">
        <v>1021</v>
      </c>
      <c r="DB1100" s="136" t="s">
        <v>873</v>
      </c>
      <c r="DC1100" s="136" t="s">
        <v>874</v>
      </c>
      <c r="DD1100" s="137">
        <v>4</v>
      </c>
      <c r="DE1100" s="136" t="s">
        <v>437</v>
      </c>
      <c r="DF1100" s="136" t="s">
        <v>1186</v>
      </c>
      <c r="DG1100" s="144">
        <v>1043</v>
      </c>
      <c r="DI1100" s="136" t="s">
        <v>2261</v>
      </c>
      <c r="DJ1100" s="136" t="s">
        <v>744</v>
      </c>
      <c r="DK1100" s="137">
        <v>12</v>
      </c>
      <c r="DL1100" s="136" t="s">
        <v>436</v>
      </c>
      <c r="DM1100" s="136" t="s">
        <v>2221</v>
      </c>
      <c r="DN1100" s="144">
        <v>1392</v>
      </c>
    </row>
    <row r="1101" spans="1:118" x14ac:dyDescent="0.25">
      <c r="A1101" s="81" t="s">
        <v>887</v>
      </c>
      <c r="B1101" s="81" t="s">
        <v>888</v>
      </c>
      <c r="C1101" s="81">
        <v>4</v>
      </c>
      <c r="D1101" s="81" t="s">
        <v>437</v>
      </c>
      <c r="E1101" s="81" t="s">
        <v>1918</v>
      </c>
      <c r="F1101" s="81">
        <v>1056</v>
      </c>
      <c r="H1101" s="81" t="s">
        <v>954</v>
      </c>
      <c r="I1101" s="81" t="s">
        <v>955</v>
      </c>
      <c r="J1101" s="81">
        <v>4</v>
      </c>
      <c r="K1101" s="81" t="s">
        <v>529</v>
      </c>
      <c r="L1101" s="81" t="s">
        <v>1167</v>
      </c>
      <c r="M1101" s="81">
        <v>1031</v>
      </c>
      <c r="O1101" s="81" t="s">
        <v>836</v>
      </c>
      <c r="P1101" s="81" t="s">
        <v>837</v>
      </c>
      <c r="Q1101" s="81">
        <v>2</v>
      </c>
      <c r="R1101" s="81" t="s">
        <v>529</v>
      </c>
      <c r="S1101" s="81" t="s">
        <v>1867</v>
      </c>
      <c r="T1101" s="81">
        <v>1089</v>
      </c>
      <c r="V1101" s="81" t="s">
        <v>727</v>
      </c>
      <c r="W1101" s="81" t="s">
        <v>728</v>
      </c>
      <c r="X1101" s="81">
        <v>10</v>
      </c>
      <c r="Y1101" s="81" t="s">
        <v>436</v>
      </c>
      <c r="Z1101" s="81" t="s">
        <v>1834</v>
      </c>
      <c r="AA1101" s="81">
        <v>1163</v>
      </c>
      <c r="AC1101" s="81" t="s">
        <v>834</v>
      </c>
      <c r="AD1101" s="81" t="s">
        <v>835</v>
      </c>
      <c r="AE1101" s="81">
        <v>12</v>
      </c>
      <c r="AF1101" s="81" t="s">
        <v>1173</v>
      </c>
      <c r="AG1101" s="81" t="s">
        <v>1174</v>
      </c>
      <c r="AH1101" s="81">
        <v>0</v>
      </c>
      <c r="AJ1101" s="81" t="s">
        <v>727</v>
      </c>
      <c r="AK1101" s="81" t="s">
        <v>728</v>
      </c>
      <c r="AL1101" s="81">
        <v>28</v>
      </c>
      <c r="AM1101" s="81" t="s">
        <v>1173</v>
      </c>
      <c r="AN1101" s="81" t="s">
        <v>1174</v>
      </c>
      <c r="AO1101" s="81">
        <v>0</v>
      </c>
      <c r="AQ1101" s="81" t="s">
        <v>887</v>
      </c>
      <c r="AR1101" s="81" t="s">
        <v>888</v>
      </c>
      <c r="AS1101" s="81">
        <v>10</v>
      </c>
      <c r="AT1101" s="81" t="s">
        <v>437</v>
      </c>
      <c r="AU1101" s="81" t="s">
        <v>1171</v>
      </c>
      <c r="AV1101" s="81">
        <v>1351</v>
      </c>
      <c r="AX1101" s="81" t="s">
        <v>745</v>
      </c>
      <c r="AY1101" s="81" t="s">
        <v>746</v>
      </c>
      <c r="AZ1101" s="81">
        <v>60</v>
      </c>
      <c r="BA1101" s="81" t="s">
        <v>436</v>
      </c>
      <c r="BB1101" s="81" t="s">
        <v>1195</v>
      </c>
      <c r="BC1101" s="81">
        <v>1237</v>
      </c>
      <c r="BE1101" s="81" t="s">
        <v>1041</v>
      </c>
      <c r="BF1101" s="81" t="s">
        <v>1042</v>
      </c>
      <c r="BG1101" s="81">
        <v>12</v>
      </c>
      <c r="BH1101" s="81" t="s">
        <v>529</v>
      </c>
      <c r="BI1101" s="81" t="s">
        <v>1923</v>
      </c>
      <c r="BJ1101" s="81">
        <v>1126</v>
      </c>
      <c r="BL1101" s="81" t="s">
        <v>745</v>
      </c>
      <c r="BM1101" s="81" t="s">
        <v>746</v>
      </c>
      <c r="BN1101" s="81">
        <v>60</v>
      </c>
      <c r="BO1101" s="81" t="s">
        <v>436</v>
      </c>
      <c r="BP1101" s="81" t="s">
        <v>1834</v>
      </c>
      <c r="BQ1101" s="81">
        <v>1163</v>
      </c>
      <c r="BS1101" s="81" t="s">
        <v>832</v>
      </c>
      <c r="BT1101" s="81" t="s">
        <v>833</v>
      </c>
      <c r="BU1101" s="81">
        <v>5</v>
      </c>
      <c r="BV1101" s="81" t="s">
        <v>436</v>
      </c>
      <c r="BW1101" s="81" t="s">
        <v>1698</v>
      </c>
      <c r="BX1101" s="81">
        <v>1251</v>
      </c>
      <c r="CG1101" s="81" t="s">
        <v>845</v>
      </c>
      <c r="CH1101" s="81" t="s">
        <v>846</v>
      </c>
      <c r="CI1101" s="81">
        <v>1</v>
      </c>
      <c r="CJ1101" s="81" t="s">
        <v>2046</v>
      </c>
      <c r="CK1101" s="81" t="s">
        <v>2155</v>
      </c>
      <c r="CL1101" s="81">
        <v>1556</v>
      </c>
      <c r="CN1101" s="81" t="s">
        <v>832</v>
      </c>
      <c r="CO1101" s="81" t="s">
        <v>833</v>
      </c>
      <c r="CP1101" s="81">
        <v>4</v>
      </c>
      <c r="CQ1101" s="81" t="s">
        <v>529</v>
      </c>
      <c r="CR1101" s="81" t="s">
        <v>2314</v>
      </c>
      <c r="CS1101" s="81">
        <v>1031</v>
      </c>
      <c r="CU1101" s="136" t="s">
        <v>772</v>
      </c>
      <c r="CV1101" s="136" t="s">
        <v>773</v>
      </c>
      <c r="CW1101" s="137">
        <v>8</v>
      </c>
      <c r="CX1101" s="136" t="s">
        <v>436</v>
      </c>
      <c r="CY1101" s="136" t="s">
        <v>1762</v>
      </c>
      <c r="CZ1101" s="138">
        <v>1475</v>
      </c>
      <c r="DB1101" s="136" t="s">
        <v>873</v>
      </c>
      <c r="DC1101" s="136" t="s">
        <v>874</v>
      </c>
      <c r="DD1101" s="137">
        <v>4</v>
      </c>
      <c r="DE1101" s="136" t="s">
        <v>436</v>
      </c>
      <c r="DF1101" s="136" t="s">
        <v>1111</v>
      </c>
      <c r="DG1101" s="144">
        <v>1211</v>
      </c>
      <c r="DI1101" s="136" t="s">
        <v>2261</v>
      </c>
      <c r="DJ1101" s="136" t="s">
        <v>744</v>
      </c>
      <c r="DK1101" s="137">
        <v>12</v>
      </c>
      <c r="DL1101" s="136" t="s">
        <v>529</v>
      </c>
      <c r="DM1101" s="136" t="s">
        <v>1681</v>
      </c>
      <c r="DN1101" s="144">
        <v>1327</v>
      </c>
    </row>
    <row r="1102" spans="1:118" x14ac:dyDescent="0.25">
      <c r="A1102" s="81" t="s">
        <v>875</v>
      </c>
      <c r="B1102" s="81" t="s">
        <v>876</v>
      </c>
      <c r="C1102" s="81">
        <v>6</v>
      </c>
      <c r="D1102" s="81" t="s">
        <v>437</v>
      </c>
      <c r="E1102" s="81" t="s">
        <v>1918</v>
      </c>
      <c r="F1102" s="81">
        <v>1056</v>
      </c>
      <c r="H1102" s="81" t="s">
        <v>749</v>
      </c>
      <c r="I1102" s="81" t="s">
        <v>750</v>
      </c>
      <c r="J1102" s="81">
        <v>24</v>
      </c>
      <c r="K1102" s="81" t="s">
        <v>529</v>
      </c>
      <c r="L1102" s="81" t="s">
        <v>1167</v>
      </c>
      <c r="M1102" s="81">
        <v>1031</v>
      </c>
      <c r="O1102" s="81" t="s">
        <v>954</v>
      </c>
      <c r="P1102" s="81" t="s">
        <v>955</v>
      </c>
      <c r="Q1102" s="81">
        <v>4</v>
      </c>
      <c r="R1102" s="81" t="s">
        <v>529</v>
      </c>
      <c r="S1102" s="81" t="s">
        <v>1867</v>
      </c>
      <c r="T1102" s="81">
        <v>1089</v>
      </c>
      <c r="V1102" s="81" t="s">
        <v>737</v>
      </c>
      <c r="W1102" s="81" t="s">
        <v>738</v>
      </c>
      <c r="X1102" s="81">
        <v>4</v>
      </c>
      <c r="Y1102" s="81" t="s">
        <v>436</v>
      </c>
      <c r="Z1102" s="81" t="s">
        <v>1834</v>
      </c>
      <c r="AA1102" s="81">
        <v>1163</v>
      </c>
      <c r="AC1102" s="81" t="s">
        <v>893</v>
      </c>
      <c r="AD1102" s="81" t="s">
        <v>894</v>
      </c>
      <c r="AE1102" s="81">
        <v>12</v>
      </c>
      <c r="AF1102" s="81" t="s">
        <v>529</v>
      </c>
      <c r="AG1102" s="81" t="s">
        <v>1712</v>
      </c>
      <c r="AH1102" s="81">
        <v>1458</v>
      </c>
      <c r="AJ1102" s="81" t="s">
        <v>729</v>
      </c>
      <c r="AK1102" s="81" t="s">
        <v>730</v>
      </c>
      <c r="AL1102" s="81">
        <v>48</v>
      </c>
      <c r="AM1102" s="81" t="s">
        <v>1173</v>
      </c>
      <c r="AN1102" s="81" t="s">
        <v>1174</v>
      </c>
      <c r="AO1102" s="81">
        <v>0</v>
      </c>
      <c r="AQ1102" s="81" t="s">
        <v>737</v>
      </c>
      <c r="AR1102" s="81" t="s">
        <v>738</v>
      </c>
      <c r="AS1102" s="81">
        <v>4</v>
      </c>
      <c r="AT1102" s="81" t="s">
        <v>437</v>
      </c>
      <c r="AU1102" s="81" t="s">
        <v>1171</v>
      </c>
      <c r="AV1102" s="81">
        <v>1351</v>
      </c>
      <c r="AX1102" s="81" t="s">
        <v>745</v>
      </c>
      <c r="AY1102" s="81" t="s">
        <v>746</v>
      </c>
      <c r="AZ1102" s="81">
        <v>12</v>
      </c>
      <c r="BA1102" s="81" t="s">
        <v>436</v>
      </c>
      <c r="BB1102" s="81" t="s">
        <v>1715</v>
      </c>
      <c r="BC1102" s="81">
        <v>1137</v>
      </c>
      <c r="BE1102" s="81" t="s">
        <v>808</v>
      </c>
      <c r="BF1102" s="81" t="s">
        <v>809</v>
      </c>
      <c r="BG1102" s="81">
        <v>6</v>
      </c>
      <c r="BH1102" s="81" t="s">
        <v>529</v>
      </c>
      <c r="BI1102" s="81" t="s">
        <v>1923</v>
      </c>
      <c r="BJ1102" s="81">
        <v>1126</v>
      </c>
      <c r="BL1102" s="81" t="s">
        <v>908</v>
      </c>
      <c r="BM1102" s="81" t="s">
        <v>909</v>
      </c>
      <c r="BN1102" s="81">
        <v>24</v>
      </c>
      <c r="BO1102" s="81" t="s">
        <v>436</v>
      </c>
      <c r="BP1102" s="81" t="s">
        <v>1834</v>
      </c>
      <c r="BQ1102" s="81">
        <v>1163</v>
      </c>
      <c r="BS1102" s="81" t="s">
        <v>737</v>
      </c>
      <c r="BT1102" s="81" t="s">
        <v>738</v>
      </c>
      <c r="BU1102" s="81">
        <v>4</v>
      </c>
      <c r="BV1102" s="81" t="s">
        <v>436</v>
      </c>
      <c r="BW1102" s="81" t="s">
        <v>1696</v>
      </c>
      <c r="BX1102" s="81">
        <v>1390</v>
      </c>
      <c r="CG1102" s="81" t="s">
        <v>816</v>
      </c>
      <c r="CH1102" s="81" t="s">
        <v>817</v>
      </c>
      <c r="CI1102" s="81">
        <v>12</v>
      </c>
      <c r="CJ1102" s="81" t="s">
        <v>2046</v>
      </c>
      <c r="CK1102" s="81" t="s">
        <v>2155</v>
      </c>
      <c r="CL1102" s="81">
        <v>1556</v>
      </c>
      <c r="CN1102" s="81" t="s">
        <v>733</v>
      </c>
      <c r="CO1102" s="81" t="s">
        <v>734</v>
      </c>
      <c r="CP1102" s="81">
        <v>12</v>
      </c>
      <c r="CQ1102" s="81" t="s">
        <v>529</v>
      </c>
      <c r="CR1102" s="81" t="s">
        <v>2314</v>
      </c>
      <c r="CS1102" s="81">
        <v>1031</v>
      </c>
      <c r="CU1102" s="136" t="s">
        <v>2388</v>
      </c>
      <c r="CV1102" s="136" t="s">
        <v>865</v>
      </c>
      <c r="CW1102" s="137">
        <v>18</v>
      </c>
      <c r="CX1102" s="136" t="s">
        <v>437</v>
      </c>
      <c r="CY1102" s="136" t="s">
        <v>1187</v>
      </c>
      <c r="CZ1102" s="138">
        <v>1003</v>
      </c>
      <c r="DB1102" s="136" t="s">
        <v>873</v>
      </c>
      <c r="DC1102" s="136" t="s">
        <v>874</v>
      </c>
      <c r="DD1102" s="137">
        <v>8</v>
      </c>
      <c r="DE1102" s="136" t="s">
        <v>529</v>
      </c>
      <c r="DF1102" s="136" t="s">
        <v>1867</v>
      </c>
      <c r="DG1102" s="144">
        <v>1089</v>
      </c>
      <c r="DI1102" s="136" t="s">
        <v>2261</v>
      </c>
      <c r="DJ1102" s="136" t="s">
        <v>744</v>
      </c>
      <c r="DK1102" s="137">
        <v>24</v>
      </c>
      <c r="DL1102" s="136" t="s">
        <v>529</v>
      </c>
      <c r="DM1102" s="136" t="s">
        <v>1139</v>
      </c>
      <c r="DN1102" s="144">
        <v>1027</v>
      </c>
    </row>
    <row r="1103" spans="1:118" x14ac:dyDescent="0.25">
      <c r="A1103" s="81" t="s">
        <v>832</v>
      </c>
      <c r="B1103" s="81" t="s">
        <v>833</v>
      </c>
      <c r="C1103" s="81">
        <v>4</v>
      </c>
      <c r="D1103" s="81" t="s">
        <v>437</v>
      </c>
      <c r="E1103" s="81" t="s">
        <v>1918</v>
      </c>
      <c r="F1103" s="81">
        <v>1056</v>
      </c>
      <c r="H1103" s="81" t="s">
        <v>940</v>
      </c>
      <c r="I1103" s="81" t="s">
        <v>941</v>
      </c>
      <c r="J1103" s="81">
        <v>12</v>
      </c>
      <c r="K1103" s="81" t="s">
        <v>529</v>
      </c>
      <c r="L1103" s="81" t="s">
        <v>1167</v>
      </c>
      <c r="M1103" s="81">
        <v>1031</v>
      </c>
      <c r="O1103" s="81" t="s">
        <v>830</v>
      </c>
      <c r="P1103" s="81" t="s">
        <v>831</v>
      </c>
      <c r="Q1103" s="81">
        <v>4</v>
      </c>
      <c r="R1103" s="81" t="s">
        <v>529</v>
      </c>
      <c r="S1103" s="81" t="s">
        <v>1867</v>
      </c>
      <c r="T1103" s="81">
        <v>1089</v>
      </c>
      <c r="V1103" s="81" t="s">
        <v>830</v>
      </c>
      <c r="W1103" s="81" t="s">
        <v>831</v>
      </c>
      <c r="X1103" s="81">
        <v>48</v>
      </c>
      <c r="Y1103" s="81" t="s">
        <v>436</v>
      </c>
      <c r="Z1103" s="81" t="s">
        <v>1834</v>
      </c>
      <c r="AA1103" s="81">
        <v>1163</v>
      </c>
      <c r="AC1103" s="81" t="s">
        <v>820</v>
      </c>
      <c r="AD1103" s="81" t="s">
        <v>821</v>
      </c>
      <c r="AE1103" s="81">
        <v>8</v>
      </c>
      <c r="AF1103" s="81" t="s">
        <v>437</v>
      </c>
      <c r="AG1103" s="81" t="s">
        <v>1187</v>
      </c>
      <c r="AH1103" s="81">
        <v>1003</v>
      </c>
      <c r="AJ1103" s="81" t="s">
        <v>729</v>
      </c>
      <c r="AK1103" s="81" t="s">
        <v>730</v>
      </c>
      <c r="AL1103" s="81">
        <v>10</v>
      </c>
      <c r="AM1103" s="81" t="s">
        <v>529</v>
      </c>
      <c r="AN1103" s="81" t="s">
        <v>1175</v>
      </c>
      <c r="AO1103" s="81">
        <v>1027</v>
      </c>
      <c r="AQ1103" s="81" t="s">
        <v>942</v>
      </c>
      <c r="AR1103" s="81" t="s">
        <v>943</v>
      </c>
      <c r="AS1103" s="81">
        <v>12</v>
      </c>
      <c r="AT1103" s="81" t="s">
        <v>437</v>
      </c>
      <c r="AU1103" s="81" t="s">
        <v>1171</v>
      </c>
      <c r="AV1103" s="81">
        <v>1351</v>
      </c>
      <c r="AX1103" s="81" t="s">
        <v>745</v>
      </c>
      <c r="AY1103" s="81" t="s">
        <v>746</v>
      </c>
      <c r="AZ1103" s="81">
        <v>12</v>
      </c>
      <c r="BA1103" s="81" t="s">
        <v>529</v>
      </c>
      <c r="BB1103" s="81" t="s">
        <v>1128</v>
      </c>
      <c r="BC1103" s="81">
        <v>1031</v>
      </c>
      <c r="BE1103" s="81" t="s">
        <v>969</v>
      </c>
      <c r="BF1103" s="81" t="s">
        <v>970</v>
      </c>
      <c r="BG1103" s="81">
        <v>12</v>
      </c>
      <c r="BH1103" s="81" t="s">
        <v>529</v>
      </c>
      <c r="BI1103" s="81" t="s">
        <v>1923</v>
      </c>
      <c r="BJ1103" s="81">
        <v>1126</v>
      </c>
      <c r="BL1103" s="81" t="s">
        <v>852</v>
      </c>
      <c r="BM1103" s="81" t="s">
        <v>853</v>
      </c>
      <c r="BN1103" s="81">
        <v>12</v>
      </c>
      <c r="BO1103" s="81" t="s">
        <v>437</v>
      </c>
      <c r="BP1103" s="81" t="s">
        <v>1813</v>
      </c>
      <c r="BQ1103" s="81">
        <v>1064</v>
      </c>
      <c r="BS1103" s="81" t="s">
        <v>737</v>
      </c>
      <c r="BT1103" s="81" t="s">
        <v>738</v>
      </c>
      <c r="BU1103" s="81">
        <v>4</v>
      </c>
      <c r="BV1103" s="81" t="s">
        <v>436</v>
      </c>
      <c r="BW1103" s="81" t="s">
        <v>1143</v>
      </c>
      <c r="BX1103" s="81">
        <v>1223</v>
      </c>
      <c r="CG1103" s="81" t="s">
        <v>729</v>
      </c>
      <c r="CH1103" s="81" t="s">
        <v>730</v>
      </c>
      <c r="CI1103" s="81">
        <v>1</v>
      </c>
      <c r="CJ1103" s="81" t="s">
        <v>2046</v>
      </c>
      <c r="CK1103" s="81" t="s">
        <v>2155</v>
      </c>
      <c r="CL1103" s="81">
        <v>1556</v>
      </c>
      <c r="CN1103" s="81" t="s">
        <v>772</v>
      </c>
      <c r="CO1103" s="81" t="s">
        <v>773</v>
      </c>
      <c r="CP1103" s="81">
        <v>12</v>
      </c>
      <c r="CQ1103" s="81" t="s">
        <v>529</v>
      </c>
      <c r="CR1103" s="81" t="s">
        <v>2314</v>
      </c>
      <c r="CS1103" s="81">
        <v>1031</v>
      </c>
      <c r="CU1103" s="136" t="s">
        <v>772</v>
      </c>
      <c r="CV1103" s="136" t="s">
        <v>773</v>
      </c>
      <c r="CW1103" s="137">
        <v>10</v>
      </c>
      <c r="CX1103" s="136" t="s">
        <v>437</v>
      </c>
      <c r="CY1103" s="136" t="s">
        <v>1187</v>
      </c>
      <c r="CZ1103" s="138">
        <v>1003</v>
      </c>
      <c r="DB1103" s="136" t="s">
        <v>873</v>
      </c>
      <c r="DC1103" s="136" t="s">
        <v>874</v>
      </c>
      <c r="DD1103" s="137">
        <v>12</v>
      </c>
      <c r="DE1103" s="136" t="s">
        <v>529</v>
      </c>
      <c r="DF1103" s="136" t="s">
        <v>2176</v>
      </c>
      <c r="DG1103" s="144">
        <v>1555</v>
      </c>
      <c r="DI1103" s="136" t="s">
        <v>2261</v>
      </c>
      <c r="DJ1103" s="136" t="s">
        <v>744</v>
      </c>
      <c r="DK1103" s="137">
        <v>12</v>
      </c>
      <c r="DL1103" s="136" t="s">
        <v>436</v>
      </c>
      <c r="DM1103" s="136" t="s">
        <v>2173</v>
      </c>
      <c r="DN1103" s="144">
        <v>1240</v>
      </c>
    </row>
    <row r="1104" spans="1:118" x14ac:dyDescent="0.25">
      <c r="A1104" s="81" t="s">
        <v>852</v>
      </c>
      <c r="B1104" s="81" t="s">
        <v>853</v>
      </c>
      <c r="C1104" s="81">
        <v>12</v>
      </c>
      <c r="D1104" s="81" t="s">
        <v>437</v>
      </c>
      <c r="E1104" s="81" t="s">
        <v>1918</v>
      </c>
      <c r="F1104" s="81">
        <v>1056</v>
      </c>
      <c r="H1104" s="81" t="s">
        <v>869</v>
      </c>
      <c r="I1104" s="81" t="s">
        <v>870</v>
      </c>
      <c r="J1104" s="81">
        <v>12</v>
      </c>
      <c r="K1104" s="81" t="s">
        <v>529</v>
      </c>
      <c r="L1104" s="81" t="s">
        <v>1167</v>
      </c>
      <c r="M1104" s="81">
        <v>1031</v>
      </c>
      <c r="O1104" s="81" t="s">
        <v>849</v>
      </c>
      <c r="P1104" s="81" t="s">
        <v>850</v>
      </c>
      <c r="Q1104" s="81">
        <v>4</v>
      </c>
      <c r="R1104" s="81" t="s">
        <v>529</v>
      </c>
      <c r="S1104" s="81" t="s">
        <v>1867</v>
      </c>
      <c r="T1104" s="81">
        <v>1089</v>
      </c>
      <c r="V1104" s="81" t="s">
        <v>849</v>
      </c>
      <c r="W1104" s="81" t="s">
        <v>850</v>
      </c>
      <c r="X1104" s="81">
        <v>48</v>
      </c>
      <c r="Y1104" s="81" t="s">
        <v>436</v>
      </c>
      <c r="Z1104" s="81" t="s">
        <v>1834</v>
      </c>
      <c r="AA1104" s="81">
        <v>1163</v>
      </c>
      <c r="AC1104" s="81" t="s">
        <v>873</v>
      </c>
      <c r="AD1104" s="81" t="s">
        <v>874</v>
      </c>
      <c r="AE1104" s="81">
        <v>4</v>
      </c>
      <c r="AF1104" s="81" t="s">
        <v>437</v>
      </c>
      <c r="AG1104" s="81" t="s">
        <v>1187</v>
      </c>
      <c r="AH1104" s="81">
        <v>1003</v>
      </c>
      <c r="AJ1104" s="81" t="s">
        <v>816</v>
      </c>
      <c r="AK1104" s="81" t="s">
        <v>817</v>
      </c>
      <c r="AL1104" s="81">
        <v>4</v>
      </c>
      <c r="AM1104" s="81" t="s">
        <v>437</v>
      </c>
      <c r="AN1104" s="81" t="s">
        <v>1176</v>
      </c>
      <c r="AO1104" s="81">
        <v>1097</v>
      </c>
      <c r="AQ1104" s="81" t="s">
        <v>745</v>
      </c>
      <c r="AR1104" s="81" t="s">
        <v>746</v>
      </c>
      <c r="AS1104" s="81">
        <v>12</v>
      </c>
      <c r="AT1104" s="81" t="s">
        <v>437</v>
      </c>
      <c r="AU1104" s="81" t="s">
        <v>1171</v>
      </c>
      <c r="AV1104" s="81">
        <v>1351</v>
      </c>
      <c r="AX1104" s="81" t="s">
        <v>745</v>
      </c>
      <c r="AY1104" s="81" t="s">
        <v>746</v>
      </c>
      <c r="AZ1104" s="81">
        <v>12</v>
      </c>
      <c r="BA1104" s="81" t="s">
        <v>529</v>
      </c>
      <c r="BB1104" s="81" t="s">
        <v>2067</v>
      </c>
      <c r="BC1104" s="81">
        <v>1557</v>
      </c>
      <c r="BE1104" s="81" t="s">
        <v>1015</v>
      </c>
      <c r="BF1104" s="81" t="s">
        <v>1016</v>
      </c>
      <c r="BG1104" s="81">
        <v>6</v>
      </c>
      <c r="BH1104" s="81" t="s">
        <v>529</v>
      </c>
      <c r="BI1104" s="81" t="s">
        <v>1923</v>
      </c>
      <c r="BJ1104" s="81">
        <v>1126</v>
      </c>
      <c r="BL1104" s="81" t="s">
        <v>924</v>
      </c>
      <c r="BM1104" s="81" t="s">
        <v>925</v>
      </c>
      <c r="BN1104" s="81">
        <v>12</v>
      </c>
      <c r="BO1104" s="81" t="s">
        <v>437</v>
      </c>
      <c r="BP1104" s="81" t="s">
        <v>1813</v>
      </c>
      <c r="BQ1104" s="81">
        <v>1064</v>
      </c>
      <c r="BS1104" s="81" t="s">
        <v>729</v>
      </c>
      <c r="BT1104" s="81" t="s">
        <v>730</v>
      </c>
      <c r="BU1104" s="81">
        <v>10</v>
      </c>
      <c r="BV1104" s="81" t="s">
        <v>436</v>
      </c>
      <c r="BW1104" s="81" t="s">
        <v>1698</v>
      </c>
      <c r="BX1104" s="81">
        <v>1251</v>
      </c>
      <c r="CG1104" s="81" t="s">
        <v>745</v>
      </c>
      <c r="CH1104" s="81" t="s">
        <v>746</v>
      </c>
      <c r="CI1104" s="81">
        <v>12</v>
      </c>
      <c r="CJ1104" s="81" t="s">
        <v>2046</v>
      </c>
      <c r="CK1104" s="81" t="s">
        <v>2155</v>
      </c>
      <c r="CL1104" s="81">
        <v>1556</v>
      </c>
      <c r="CN1104" s="81" t="s">
        <v>2260</v>
      </c>
      <c r="CO1104" s="81" t="s">
        <v>2304</v>
      </c>
      <c r="CP1104" s="81">
        <v>14</v>
      </c>
      <c r="CQ1104" s="81" t="s">
        <v>436</v>
      </c>
      <c r="CR1104" s="81" t="s">
        <v>1106</v>
      </c>
      <c r="CS1104" s="81">
        <v>1295</v>
      </c>
      <c r="CU1104" s="136" t="s">
        <v>948</v>
      </c>
      <c r="CV1104" s="136" t="s">
        <v>949</v>
      </c>
      <c r="CW1104" s="137">
        <v>10</v>
      </c>
      <c r="CX1104" s="136" t="s">
        <v>437</v>
      </c>
      <c r="CY1104" s="136" t="s">
        <v>1187</v>
      </c>
      <c r="CZ1104" s="138">
        <v>1003</v>
      </c>
      <c r="DB1104" s="136" t="s">
        <v>873</v>
      </c>
      <c r="DC1104" s="136" t="s">
        <v>874</v>
      </c>
      <c r="DD1104" s="137">
        <v>4</v>
      </c>
      <c r="DE1104" s="136" t="s">
        <v>529</v>
      </c>
      <c r="DF1104" s="136" t="s">
        <v>1126</v>
      </c>
      <c r="DG1104" s="144">
        <v>1093</v>
      </c>
      <c r="DI1104" s="136" t="s">
        <v>2261</v>
      </c>
      <c r="DJ1104" s="136" t="s">
        <v>744</v>
      </c>
      <c r="DK1104" s="137">
        <v>12</v>
      </c>
      <c r="DL1104" s="136" t="s">
        <v>436</v>
      </c>
      <c r="DM1104" s="136" t="s">
        <v>1156</v>
      </c>
      <c r="DN1104" s="144">
        <v>1070</v>
      </c>
    </row>
    <row r="1105" spans="1:118" x14ac:dyDescent="0.25">
      <c r="A1105" s="81" t="s">
        <v>2320</v>
      </c>
      <c r="B1105" s="81" t="s">
        <v>1934</v>
      </c>
      <c r="C1105" s="81">
        <v>12</v>
      </c>
      <c r="D1105" s="81" t="s">
        <v>437</v>
      </c>
      <c r="E1105" s="81" t="s">
        <v>1918</v>
      </c>
      <c r="F1105" s="81">
        <v>1056</v>
      </c>
      <c r="H1105" s="81" t="s">
        <v>745</v>
      </c>
      <c r="I1105" s="81" t="s">
        <v>746</v>
      </c>
      <c r="J1105" s="81">
        <v>12</v>
      </c>
      <c r="K1105" s="81" t="s">
        <v>529</v>
      </c>
      <c r="L1105" s="81" t="s">
        <v>1167</v>
      </c>
      <c r="M1105" s="81">
        <v>1031</v>
      </c>
      <c r="O1105" s="81" t="s">
        <v>772</v>
      </c>
      <c r="P1105" s="81" t="s">
        <v>773</v>
      </c>
      <c r="Q1105" s="81">
        <v>4</v>
      </c>
      <c r="R1105" s="81" t="s">
        <v>529</v>
      </c>
      <c r="S1105" s="81" t="s">
        <v>1867</v>
      </c>
      <c r="T1105" s="81">
        <v>1089</v>
      </c>
      <c r="V1105" s="81" t="s">
        <v>816</v>
      </c>
      <c r="W1105" s="81" t="s">
        <v>817</v>
      </c>
      <c r="X1105" s="81">
        <v>4</v>
      </c>
      <c r="Y1105" s="81" t="s">
        <v>436</v>
      </c>
      <c r="Z1105" s="81" t="s">
        <v>1832</v>
      </c>
      <c r="AA1105" s="81">
        <v>1168</v>
      </c>
      <c r="AC1105" s="81" t="s">
        <v>873</v>
      </c>
      <c r="AD1105" s="81" t="s">
        <v>874</v>
      </c>
      <c r="AE1105" s="81">
        <v>4</v>
      </c>
      <c r="AF1105" s="81" t="s">
        <v>529</v>
      </c>
      <c r="AG1105" s="81" t="s">
        <v>1128</v>
      </c>
      <c r="AH1105" s="81">
        <v>1031</v>
      </c>
      <c r="AJ1105" s="81" t="s">
        <v>830</v>
      </c>
      <c r="AK1105" s="81" t="s">
        <v>831</v>
      </c>
      <c r="AL1105" s="81">
        <v>9</v>
      </c>
      <c r="AM1105" s="81" t="s">
        <v>437</v>
      </c>
      <c r="AN1105" s="81" t="s">
        <v>1176</v>
      </c>
      <c r="AO1105" s="81">
        <v>1097</v>
      </c>
      <c r="AQ1105" s="81" t="s">
        <v>899</v>
      </c>
      <c r="AR1105" s="81" t="s">
        <v>900</v>
      </c>
      <c r="AS1105" s="81">
        <v>4</v>
      </c>
      <c r="AT1105" s="81" t="s">
        <v>437</v>
      </c>
      <c r="AU1105" s="81" t="s">
        <v>1171</v>
      </c>
      <c r="AV1105" s="81">
        <v>1351</v>
      </c>
      <c r="AX1105" s="81" t="s">
        <v>745</v>
      </c>
      <c r="AY1105" s="81" t="s">
        <v>746</v>
      </c>
      <c r="AZ1105" s="81">
        <v>48</v>
      </c>
      <c r="BA1105" s="81" t="s">
        <v>436</v>
      </c>
      <c r="BB1105" s="81" t="s">
        <v>1834</v>
      </c>
      <c r="BC1105" s="81">
        <v>1163</v>
      </c>
      <c r="BE1105" s="81" t="s">
        <v>747</v>
      </c>
      <c r="BF1105" s="81" t="s">
        <v>748</v>
      </c>
      <c r="BG1105" s="81">
        <v>12</v>
      </c>
      <c r="BH1105" s="81" t="s">
        <v>529</v>
      </c>
      <c r="BI1105" s="81" t="s">
        <v>1923</v>
      </c>
      <c r="BJ1105" s="81">
        <v>1126</v>
      </c>
      <c r="BL1105" s="81" t="s">
        <v>745</v>
      </c>
      <c r="BM1105" s="81" t="s">
        <v>746</v>
      </c>
      <c r="BN1105" s="81">
        <v>12</v>
      </c>
      <c r="BO1105" s="81" t="s">
        <v>529</v>
      </c>
      <c r="BP1105" s="81" t="s">
        <v>1131</v>
      </c>
      <c r="BQ1105" s="81">
        <v>1509</v>
      </c>
      <c r="BS1105" s="81" t="s">
        <v>842</v>
      </c>
      <c r="BT1105" s="81" t="s">
        <v>843</v>
      </c>
      <c r="BU1105" s="81">
        <v>6</v>
      </c>
      <c r="BV1105" s="81" t="s">
        <v>529</v>
      </c>
      <c r="BW1105" s="81" t="s">
        <v>2190</v>
      </c>
      <c r="BX1105" s="81">
        <v>1021</v>
      </c>
      <c r="CG1105" s="81" t="s">
        <v>826</v>
      </c>
      <c r="CH1105" s="81" t="s">
        <v>827</v>
      </c>
      <c r="CI1105" s="81">
        <v>18</v>
      </c>
      <c r="CJ1105" s="81" t="s">
        <v>2046</v>
      </c>
      <c r="CK1105" s="81" t="s">
        <v>2155</v>
      </c>
      <c r="CL1105" s="81">
        <v>1556</v>
      </c>
      <c r="CN1105" s="81" t="s">
        <v>828</v>
      </c>
      <c r="CO1105" s="81" t="s">
        <v>829</v>
      </c>
      <c r="CP1105" s="81">
        <v>2</v>
      </c>
      <c r="CQ1105" s="81" t="s">
        <v>436</v>
      </c>
      <c r="CR1105" s="81" t="s">
        <v>1106</v>
      </c>
      <c r="CS1105" s="81">
        <v>1295</v>
      </c>
      <c r="CU1105" s="136" t="s">
        <v>832</v>
      </c>
      <c r="CV1105" s="136" t="s">
        <v>833</v>
      </c>
      <c r="CW1105" s="137">
        <v>4</v>
      </c>
      <c r="CX1105" s="136" t="s">
        <v>529</v>
      </c>
      <c r="CY1105" s="136" t="s">
        <v>2190</v>
      </c>
      <c r="CZ1105" s="138">
        <v>1021</v>
      </c>
      <c r="DB1105" s="136" t="s">
        <v>873</v>
      </c>
      <c r="DC1105" s="136" t="s">
        <v>874</v>
      </c>
      <c r="DD1105" s="137">
        <v>4</v>
      </c>
      <c r="DE1105" s="136" t="s">
        <v>529</v>
      </c>
      <c r="DF1105" s="136" t="s">
        <v>2418</v>
      </c>
      <c r="DG1105" s="144">
        <v>1576</v>
      </c>
      <c r="DI1105" s="136" t="s">
        <v>2261</v>
      </c>
      <c r="DJ1105" s="136" t="s">
        <v>744</v>
      </c>
      <c r="DK1105" s="137">
        <v>12</v>
      </c>
      <c r="DL1105" s="136" t="s">
        <v>437</v>
      </c>
      <c r="DM1105" s="136" t="s">
        <v>2421</v>
      </c>
      <c r="DN1105" s="144">
        <v>1599</v>
      </c>
    </row>
    <row r="1106" spans="1:118" x14ac:dyDescent="0.25">
      <c r="A1106" s="81" t="s">
        <v>788</v>
      </c>
      <c r="B1106" s="81" t="s">
        <v>789</v>
      </c>
      <c r="C1106" s="81">
        <v>12</v>
      </c>
      <c r="D1106" s="81" t="s">
        <v>437</v>
      </c>
      <c r="E1106" s="81" t="s">
        <v>1918</v>
      </c>
      <c r="F1106" s="81">
        <v>1056</v>
      </c>
      <c r="H1106" s="81" t="s">
        <v>948</v>
      </c>
      <c r="I1106" s="81" t="s">
        <v>985</v>
      </c>
      <c r="J1106" s="81">
        <v>8</v>
      </c>
      <c r="K1106" s="81" t="s">
        <v>529</v>
      </c>
      <c r="L1106" s="81" t="s">
        <v>1167</v>
      </c>
      <c r="M1106" s="81">
        <v>1031</v>
      </c>
      <c r="O1106" s="81" t="s">
        <v>816</v>
      </c>
      <c r="P1106" s="81" t="s">
        <v>817</v>
      </c>
      <c r="Q1106" s="81">
        <v>16</v>
      </c>
      <c r="R1106" s="81" t="s">
        <v>529</v>
      </c>
      <c r="S1106" s="81" t="s">
        <v>1867</v>
      </c>
      <c r="T1106" s="81">
        <v>1089</v>
      </c>
      <c r="V1106" s="81" t="s">
        <v>830</v>
      </c>
      <c r="W1106" s="81" t="s">
        <v>831</v>
      </c>
      <c r="X1106" s="81">
        <v>4</v>
      </c>
      <c r="Y1106" s="81" t="s">
        <v>436</v>
      </c>
      <c r="Z1106" s="81" t="s">
        <v>1832</v>
      </c>
      <c r="AA1106" s="81">
        <v>1168</v>
      </c>
      <c r="AC1106" s="81" t="s">
        <v>873</v>
      </c>
      <c r="AD1106" s="81" t="s">
        <v>874</v>
      </c>
      <c r="AE1106" s="81">
        <v>4</v>
      </c>
      <c r="AF1106" s="81" t="s">
        <v>529</v>
      </c>
      <c r="AG1106" s="81" t="s">
        <v>1736</v>
      </c>
      <c r="AH1106" s="81">
        <v>1154</v>
      </c>
      <c r="AJ1106" s="81" t="s">
        <v>727</v>
      </c>
      <c r="AK1106" s="81" t="s">
        <v>728</v>
      </c>
      <c r="AL1106" s="81">
        <v>8</v>
      </c>
      <c r="AM1106" s="81" t="s">
        <v>437</v>
      </c>
      <c r="AN1106" s="81" t="s">
        <v>1176</v>
      </c>
      <c r="AO1106" s="81">
        <v>1097</v>
      </c>
      <c r="AQ1106" s="81" t="s">
        <v>936</v>
      </c>
      <c r="AR1106" s="81" t="s">
        <v>937</v>
      </c>
      <c r="AS1106" s="81">
        <v>4</v>
      </c>
      <c r="AT1106" s="81" t="s">
        <v>437</v>
      </c>
      <c r="AU1106" s="81" t="s">
        <v>1171</v>
      </c>
      <c r="AV1106" s="81">
        <v>1351</v>
      </c>
      <c r="AX1106" s="81" t="s">
        <v>745</v>
      </c>
      <c r="AY1106" s="81" t="s">
        <v>746</v>
      </c>
      <c r="AZ1106" s="81">
        <v>12</v>
      </c>
      <c r="BA1106" s="81" t="s">
        <v>436</v>
      </c>
      <c r="BB1106" s="81" t="s">
        <v>1952</v>
      </c>
      <c r="BC1106" s="81">
        <v>1080</v>
      </c>
      <c r="BE1106" s="81" t="s">
        <v>2145</v>
      </c>
      <c r="BF1106" s="81" t="s">
        <v>2150</v>
      </c>
      <c r="BG1106" s="81">
        <v>71</v>
      </c>
      <c r="BH1106" s="81" t="s">
        <v>436</v>
      </c>
      <c r="BI1106" s="81" t="s">
        <v>1212</v>
      </c>
      <c r="BJ1106" s="81">
        <v>1013</v>
      </c>
      <c r="BL1106" s="81" t="s">
        <v>963</v>
      </c>
      <c r="BM1106" s="81" t="s">
        <v>964</v>
      </c>
      <c r="BN1106" s="81">
        <v>12</v>
      </c>
      <c r="BO1106" s="81" t="s">
        <v>529</v>
      </c>
      <c r="BP1106" s="81" t="s">
        <v>1683</v>
      </c>
      <c r="BQ1106" s="81">
        <v>1463</v>
      </c>
      <c r="CG1106" s="81" t="s">
        <v>729</v>
      </c>
      <c r="CH1106" s="81" t="s">
        <v>730</v>
      </c>
      <c r="CI1106" s="81">
        <v>6</v>
      </c>
      <c r="CJ1106" s="81" t="s">
        <v>437</v>
      </c>
      <c r="CK1106" s="81" t="s">
        <v>1190</v>
      </c>
      <c r="CL1106" s="81">
        <v>1082</v>
      </c>
      <c r="CN1106" s="81" t="s">
        <v>729</v>
      </c>
      <c r="CO1106" s="81" t="s">
        <v>730</v>
      </c>
      <c r="CP1106" s="81">
        <v>6</v>
      </c>
      <c r="CQ1106" s="81" t="s">
        <v>436</v>
      </c>
      <c r="CR1106" s="81" t="s">
        <v>1110</v>
      </c>
      <c r="CS1106" s="81">
        <v>1253</v>
      </c>
      <c r="CU1106" s="136" t="s">
        <v>828</v>
      </c>
      <c r="CV1106" s="136" t="s">
        <v>829</v>
      </c>
      <c r="CW1106" s="137">
        <v>2</v>
      </c>
      <c r="CX1106" s="136" t="s">
        <v>529</v>
      </c>
      <c r="CY1106" s="136" t="s">
        <v>2190</v>
      </c>
      <c r="CZ1106" s="138">
        <v>1021</v>
      </c>
      <c r="DB1106" s="136" t="s">
        <v>873</v>
      </c>
      <c r="DC1106" s="136" t="s">
        <v>874</v>
      </c>
      <c r="DD1106" s="137">
        <v>6</v>
      </c>
      <c r="DE1106" s="136" t="s">
        <v>436</v>
      </c>
      <c r="DF1106" s="136" t="s">
        <v>1762</v>
      </c>
      <c r="DG1106" s="144">
        <v>1475</v>
      </c>
      <c r="DI1106" s="136" t="s">
        <v>2261</v>
      </c>
      <c r="DJ1106" s="136" t="s">
        <v>744</v>
      </c>
      <c r="DK1106" s="137">
        <v>24</v>
      </c>
      <c r="DL1106" s="136" t="s">
        <v>436</v>
      </c>
      <c r="DM1106" s="136" t="s">
        <v>1148</v>
      </c>
      <c r="DN1106" s="144">
        <v>1091</v>
      </c>
    </row>
    <row r="1107" spans="1:118" x14ac:dyDescent="0.25">
      <c r="A1107" s="81" t="s">
        <v>847</v>
      </c>
      <c r="B1107" s="81" t="s">
        <v>848</v>
      </c>
      <c r="C1107" s="81">
        <v>12</v>
      </c>
      <c r="D1107" s="81" t="s">
        <v>529</v>
      </c>
      <c r="E1107" s="81" t="s">
        <v>1247</v>
      </c>
      <c r="F1107" s="81">
        <v>1054</v>
      </c>
      <c r="H1107" s="81" t="s">
        <v>737</v>
      </c>
      <c r="I1107" s="81" t="s">
        <v>738</v>
      </c>
      <c r="J1107" s="81">
        <v>4</v>
      </c>
      <c r="K1107" s="81" t="s">
        <v>529</v>
      </c>
      <c r="L1107" s="81" t="s">
        <v>1167</v>
      </c>
      <c r="M1107" s="81">
        <v>1031</v>
      </c>
      <c r="O1107" s="81" t="s">
        <v>847</v>
      </c>
      <c r="P1107" s="81" t="s">
        <v>848</v>
      </c>
      <c r="Q1107" s="81">
        <v>12</v>
      </c>
      <c r="R1107" s="81" t="s">
        <v>529</v>
      </c>
      <c r="S1107" s="81" t="s">
        <v>1169</v>
      </c>
      <c r="T1107" s="81">
        <v>1440</v>
      </c>
      <c r="V1107" s="81" t="s">
        <v>729</v>
      </c>
      <c r="W1107" s="81" t="s">
        <v>730</v>
      </c>
      <c r="X1107" s="81">
        <v>4</v>
      </c>
      <c r="Y1107" s="81" t="s">
        <v>436</v>
      </c>
      <c r="Z1107" s="81" t="s">
        <v>1832</v>
      </c>
      <c r="AA1107" s="81">
        <v>1168</v>
      </c>
      <c r="AC1107" s="81" t="s">
        <v>873</v>
      </c>
      <c r="AD1107" s="81" t="s">
        <v>874</v>
      </c>
      <c r="AE1107" s="81">
        <v>4</v>
      </c>
      <c r="AF1107" s="81" t="s">
        <v>437</v>
      </c>
      <c r="AG1107" s="81" t="s">
        <v>1733</v>
      </c>
      <c r="AH1107" s="81">
        <v>1004</v>
      </c>
      <c r="AJ1107" s="81" t="s">
        <v>729</v>
      </c>
      <c r="AK1107" s="81" t="s">
        <v>730</v>
      </c>
      <c r="AL1107" s="81">
        <v>4</v>
      </c>
      <c r="AM1107" s="81" t="s">
        <v>437</v>
      </c>
      <c r="AN1107" s="81" t="s">
        <v>1176</v>
      </c>
      <c r="AO1107" s="81">
        <v>1097</v>
      </c>
      <c r="AQ1107" s="81" t="s">
        <v>910</v>
      </c>
      <c r="AR1107" s="81" t="s">
        <v>911</v>
      </c>
      <c r="AS1107" s="81">
        <v>4</v>
      </c>
      <c r="AT1107" s="81" t="s">
        <v>437</v>
      </c>
      <c r="AU1107" s="81" t="s">
        <v>1171</v>
      </c>
      <c r="AV1107" s="81">
        <v>1351</v>
      </c>
      <c r="AX1107" s="81" t="s">
        <v>745</v>
      </c>
      <c r="AY1107" s="81" t="s">
        <v>746</v>
      </c>
      <c r="AZ1107" s="81">
        <v>36</v>
      </c>
      <c r="BA1107" s="81" t="s">
        <v>1768</v>
      </c>
      <c r="BB1107" s="81" t="s">
        <v>1769</v>
      </c>
      <c r="BC1107" s="81">
        <v>1416</v>
      </c>
      <c r="BE1107" s="81" t="s">
        <v>2146</v>
      </c>
      <c r="BF1107" s="81" t="s">
        <v>1573</v>
      </c>
      <c r="BG1107" s="81">
        <v>96</v>
      </c>
      <c r="BH1107" s="81" t="s">
        <v>436</v>
      </c>
      <c r="BI1107" s="81" t="s">
        <v>1212</v>
      </c>
      <c r="BJ1107" s="81">
        <v>1013</v>
      </c>
      <c r="BL1107" s="81" t="s">
        <v>852</v>
      </c>
      <c r="BM1107" s="81" t="s">
        <v>853</v>
      </c>
      <c r="BN1107" s="81">
        <v>12</v>
      </c>
      <c r="BO1107" s="81" t="s">
        <v>529</v>
      </c>
      <c r="BP1107" s="81" t="s">
        <v>1683</v>
      </c>
      <c r="BQ1107" s="81">
        <v>1463</v>
      </c>
      <c r="CG1107" s="81" t="s">
        <v>745</v>
      </c>
      <c r="CH1107" s="81" t="s">
        <v>746</v>
      </c>
      <c r="CI1107" s="81">
        <v>12</v>
      </c>
      <c r="CJ1107" s="81" t="s">
        <v>437</v>
      </c>
      <c r="CK1107" s="81" t="s">
        <v>1190</v>
      </c>
      <c r="CL1107" s="81">
        <v>1082</v>
      </c>
      <c r="CN1107" s="81" t="s">
        <v>737</v>
      </c>
      <c r="CO1107" s="81" t="s">
        <v>738</v>
      </c>
      <c r="CP1107" s="81">
        <v>4</v>
      </c>
      <c r="CQ1107" s="81" t="s">
        <v>436</v>
      </c>
      <c r="CR1107" s="81" t="s">
        <v>1143</v>
      </c>
      <c r="CS1107" s="81">
        <v>1223</v>
      </c>
      <c r="CU1107" s="136" t="s">
        <v>737</v>
      </c>
      <c r="CV1107" s="136" t="s">
        <v>738</v>
      </c>
      <c r="CW1107" s="137">
        <v>4</v>
      </c>
      <c r="CX1107" s="136" t="s">
        <v>436</v>
      </c>
      <c r="CY1107" s="136" t="s">
        <v>1151</v>
      </c>
      <c r="CZ1107" s="138">
        <v>1047</v>
      </c>
      <c r="DB1107" s="136" t="s">
        <v>873</v>
      </c>
      <c r="DC1107" s="136" t="s">
        <v>874</v>
      </c>
      <c r="DD1107" s="137">
        <v>4</v>
      </c>
      <c r="DE1107" s="136" t="s">
        <v>436</v>
      </c>
      <c r="DF1107" s="136" t="s">
        <v>1148</v>
      </c>
      <c r="DG1107" s="144">
        <v>1091</v>
      </c>
      <c r="DI1107" s="136" t="s">
        <v>2261</v>
      </c>
      <c r="DJ1107" s="136" t="s">
        <v>744</v>
      </c>
      <c r="DK1107" s="137">
        <v>24</v>
      </c>
      <c r="DL1107" s="136" t="s">
        <v>436</v>
      </c>
      <c r="DM1107" s="136" t="s">
        <v>2427</v>
      </c>
      <c r="DN1107" s="144">
        <v>1604</v>
      </c>
    </row>
    <row r="1108" spans="1:118" x14ac:dyDescent="0.25">
      <c r="A1108" s="81" t="s">
        <v>948</v>
      </c>
      <c r="B1108" s="81" t="s">
        <v>985</v>
      </c>
      <c r="C1108" s="81">
        <v>4</v>
      </c>
      <c r="D1108" s="81" t="s">
        <v>529</v>
      </c>
      <c r="E1108" s="81" t="s">
        <v>1247</v>
      </c>
      <c r="F1108" s="81">
        <v>1054</v>
      </c>
      <c r="H1108" s="81" t="s">
        <v>780</v>
      </c>
      <c r="I1108" s="81" t="s">
        <v>781</v>
      </c>
      <c r="J1108" s="81">
        <v>12</v>
      </c>
      <c r="K1108" s="81" t="s">
        <v>436</v>
      </c>
      <c r="L1108" s="81" t="s">
        <v>1239</v>
      </c>
      <c r="M1108" s="81">
        <v>1070</v>
      </c>
      <c r="O1108" s="81" t="s">
        <v>832</v>
      </c>
      <c r="P1108" s="81" t="s">
        <v>833</v>
      </c>
      <c r="Q1108" s="81">
        <v>6</v>
      </c>
      <c r="R1108" s="81" t="s">
        <v>529</v>
      </c>
      <c r="S1108" s="81" t="s">
        <v>1169</v>
      </c>
      <c r="T1108" s="81">
        <v>1440</v>
      </c>
      <c r="V1108" s="81" t="s">
        <v>737</v>
      </c>
      <c r="W1108" s="81" t="s">
        <v>738</v>
      </c>
      <c r="X1108" s="81">
        <v>4</v>
      </c>
      <c r="Y1108" s="81" t="s">
        <v>436</v>
      </c>
      <c r="Z1108" s="81" t="s">
        <v>1832</v>
      </c>
      <c r="AA1108" s="81">
        <v>1168</v>
      </c>
      <c r="AC1108" s="81" t="s">
        <v>867</v>
      </c>
      <c r="AD1108" s="81" t="s">
        <v>868</v>
      </c>
      <c r="AE1108" s="81">
        <v>8</v>
      </c>
      <c r="AF1108" s="81" t="s">
        <v>529</v>
      </c>
      <c r="AG1108" s="81" t="s">
        <v>1157</v>
      </c>
      <c r="AH1108" s="81">
        <v>1399</v>
      </c>
      <c r="AJ1108" s="81" t="s">
        <v>745</v>
      </c>
      <c r="AK1108" s="81" t="s">
        <v>746</v>
      </c>
      <c r="AL1108" s="81">
        <v>12</v>
      </c>
      <c r="AM1108" s="81" t="s">
        <v>437</v>
      </c>
      <c r="AN1108" s="81" t="s">
        <v>1176</v>
      </c>
      <c r="AO1108" s="81">
        <v>1097</v>
      </c>
      <c r="AQ1108" s="81" t="s">
        <v>836</v>
      </c>
      <c r="AR1108" s="81" t="s">
        <v>837</v>
      </c>
      <c r="AS1108" s="81">
        <v>4</v>
      </c>
      <c r="AT1108" s="81" t="s">
        <v>437</v>
      </c>
      <c r="AU1108" s="81" t="s">
        <v>1171</v>
      </c>
      <c r="AV1108" s="81">
        <v>1351</v>
      </c>
      <c r="AX1108" s="81" t="s">
        <v>745</v>
      </c>
      <c r="AY1108" s="81" t="s">
        <v>746</v>
      </c>
      <c r="AZ1108" s="81">
        <v>36</v>
      </c>
      <c r="BA1108" s="81" t="s">
        <v>436</v>
      </c>
      <c r="BB1108" s="81" t="s">
        <v>1147</v>
      </c>
      <c r="BC1108" s="81">
        <v>1446</v>
      </c>
      <c r="BE1108" s="81" t="s">
        <v>1850</v>
      </c>
      <c r="BF1108" s="81" t="s">
        <v>1575</v>
      </c>
      <c r="BG1108" s="81">
        <v>42</v>
      </c>
      <c r="BH1108" s="81" t="s">
        <v>436</v>
      </c>
      <c r="BI1108" s="81" t="s">
        <v>1212</v>
      </c>
      <c r="BJ1108" s="81">
        <v>1013</v>
      </c>
      <c r="BL1108" s="81" t="s">
        <v>869</v>
      </c>
      <c r="BM1108" s="81" t="s">
        <v>870</v>
      </c>
      <c r="BN1108" s="81">
        <v>24</v>
      </c>
      <c r="BO1108" s="81" t="s">
        <v>436</v>
      </c>
      <c r="BP1108" s="81" t="s">
        <v>1698</v>
      </c>
      <c r="BQ1108" s="81">
        <v>1251</v>
      </c>
      <c r="CG1108" s="81" t="s">
        <v>906</v>
      </c>
      <c r="CH1108" s="81" t="s">
        <v>907</v>
      </c>
      <c r="CI1108" s="81">
        <v>12</v>
      </c>
      <c r="CJ1108" s="81" t="s">
        <v>529</v>
      </c>
      <c r="CK1108" s="81" t="s">
        <v>1756</v>
      </c>
      <c r="CL1108" s="81">
        <v>1037</v>
      </c>
      <c r="CN1108" s="81" t="s">
        <v>830</v>
      </c>
      <c r="CO1108" s="81" t="s">
        <v>831</v>
      </c>
      <c r="CP1108" s="81">
        <v>20</v>
      </c>
      <c r="CQ1108" s="81" t="s">
        <v>436</v>
      </c>
      <c r="CR1108" s="81" t="s">
        <v>1106</v>
      </c>
      <c r="CS1108" s="81">
        <v>1295</v>
      </c>
      <c r="CU1108" s="136" t="s">
        <v>2231</v>
      </c>
      <c r="CV1108" s="136" t="s">
        <v>2274</v>
      </c>
      <c r="CW1108" s="137">
        <v>4</v>
      </c>
      <c r="CX1108" s="136" t="s">
        <v>436</v>
      </c>
      <c r="CY1108" s="136" t="s">
        <v>2070</v>
      </c>
      <c r="CZ1108" s="138">
        <v>1560</v>
      </c>
      <c r="DB1108" s="136" t="s">
        <v>873</v>
      </c>
      <c r="DC1108" s="136" t="s">
        <v>874</v>
      </c>
      <c r="DD1108" s="137">
        <v>24</v>
      </c>
      <c r="DE1108" s="136" t="s">
        <v>437</v>
      </c>
      <c r="DF1108" s="136" t="s">
        <v>1181</v>
      </c>
      <c r="DG1108" s="144">
        <v>1044</v>
      </c>
      <c r="DI1108" s="136" t="s">
        <v>2261</v>
      </c>
      <c r="DJ1108" s="136" t="s">
        <v>744</v>
      </c>
      <c r="DK1108" s="137">
        <v>12</v>
      </c>
      <c r="DL1108" s="136" t="s">
        <v>436</v>
      </c>
      <c r="DM1108" s="136" t="s">
        <v>2198</v>
      </c>
      <c r="DN1108" s="144">
        <v>1587</v>
      </c>
    </row>
    <row r="1109" spans="1:118" x14ac:dyDescent="0.25">
      <c r="A1109" s="81" t="s">
        <v>1039</v>
      </c>
      <c r="B1109" s="81" t="s">
        <v>1040</v>
      </c>
      <c r="C1109" s="81">
        <v>4</v>
      </c>
      <c r="D1109" s="81" t="s">
        <v>529</v>
      </c>
      <c r="E1109" s="81" t="s">
        <v>1247</v>
      </c>
      <c r="F1109" s="81">
        <v>1054</v>
      </c>
      <c r="H1109" s="81" t="s">
        <v>852</v>
      </c>
      <c r="I1109" s="81" t="s">
        <v>853</v>
      </c>
      <c r="J1109" s="81">
        <v>12</v>
      </c>
      <c r="K1109" s="81" t="s">
        <v>436</v>
      </c>
      <c r="L1109" s="81" t="s">
        <v>1239</v>
      </c>
      <c r="M1109" s="81">
        <v>1070</v>
      </c>
      <c r="O1109" s="81" t="s">
        <v>830</v>
      </c>
      <c r="P1109" s="81" t="s">
        <v>831</v>
      </c>
      <c r="Q1109" s="81">
        <v>4</v>
      </c>
      <c r="R1109" s="81" t="s">
        <v>437</v>
      </c>
      <c r="S1109" s="81" t="s">
        <v>1176</v>
      </c>
      <c r="T1109" s="81">
        <v>1097</v>
      </c>
      <c r="V1109" s="81" t="s">
        <v>847</v>
      </c>
      <c r="W1109" s="81" t="s">
        <v>848</v>
      </c>
      <c r="X1109" s="81">
        <v>6</v>
      </c>
      <c r="Y1109" s="81" t="s">
        <v>436</v>
      </c>
      <c r="Z1109" s="81" t="s">
        <v>2326</v>
      </c>
      <c r="AA1109" s="81">
        <v>1169</v>
      </c>
      <c r="AC1109" s="81" t="s">
        <v>816</v>
      </c>
      <c r="AD1109" s="81" t="s">
        <v>817</v>
      </c>
      <c r="AE1109" s="81">
        <v>6</v>
      </c>
      <c r="AF1109" s="81" t="s">
        <v>529</v>
      </c>
      <c r="AG1109" s="81" t="s">
        <v>1169</v>
      </c>
      <c r="AH1109" s="81">
        <v>1440</v>
      </c>
      <c r="AJ1109" s="81" t="s">
        <v>757</v>
      </c>
      <c r="AK1109" s="81" t="s">
        <v>758</v>
      </c>
      <c r="AL1109" s="81">
        <v>12</v>
      </c>
      <c r="AM1109" s="81" t="s">
        <v>529</v>
      </c>
      <c r="AN1109" s="81" t="s">
        <v>1175</v>
      </c>
      <c r="AO1109" s="81">
        <v>1027</v>
      </c>
      <c r="AQ1109" s="81" t="s">
        <v>755</v>
      </c>
      <c r="AR1109" s="81" t="s">
        <v>756</v>
      </c>
      <c r="AS1109" s="81">
        <v>12</v>
      </c>
      <c r="AT1109" s="81" t="s">
        <v>436</v>
      </c>
      <c r="AU1109" s="81" t="s">
        <v>1195</v>
      </c>
      <c r="AV1109" s="81">
        <v>1237</v>
      </c>
      <c r="AX1109" s="81" t="s">
        <v>745</v>
      </c>
      <c r="AY1109" s="81" t="s">
        <v>746</v>
      </c>
      <c r="AZ1109" s="81">
        <v>12</v>
      </c>
      <c r="BA1109" s="81" t="s">
        <v>529</v>
      </c>
      <c r="BB1109" s="81" t="s">
        <v>1127</v>
      </c>
      <c r="BC1109" s="81">
        <v>1123</v>
      </c>
      <c r="BE1109" s="81" t="s">
        <v>967</v>
      </c>
      <c r="BF1109" s="81" t="s">
        <v>968</v>
      </c>
      <c r="BG1109" s="81">
        <v>2</v>
      </c>
      <c r="BH1109" s="81" t="s">
        <v>436</v>
      </c>
      <c r="BI1109" s="81" t="s">
        <v>1212</v>
      </c>
      <c r="BJ1109" s="81">
        <v>1013</v>
      </c>
      <c r="BL1109" s="81" t="s">
        <v>852</v>
      </c>
      <c r="BM1109" s="81" t="s">
        <v>853</v>
      </c>
      <c r="BN1109" s="81">
        <v>48</v>
      </c>
      <c r="BO1109" s="81" t="s">
        <v>436</v>
      </c>
      <c r="BP1109" s="81" t="s">
        <v>1698</v>
      </c>
      <c r="BQ1109" s="81">
        <v>1251</v>
      </c>
      <c r="CG1109" s="81" t="s">
        <v>765</v>
      </c>
      <c r="CH1109" s="81" t="s">
        <v>766</v>
      </c>
      <c r="CI1109" s="81">
        <v>6</v>
      </c>
      <c r="CJ1109" s="81" t="s">
        <v>437</v>
      </c>
      <c r="CK1109" s="81" t="s">
        <v>1186</v>
      </c>
      <c r="CL1109" s="81">
        <v>1043</v>
      </c>
      <c r="CN1109" s="81" t="s">
        <v>729</v>
      </c>
      <c r="CO1109" s="81" t="s">
        <v>730</v>
      </c>
      <c r="CP1109" s="81">
        <v>8</v>
      </c>
      <c r="CQ1109" s="81" t="s">
        <v>529</v>
      </c>
      <c r="CR1109" s="81" t="s">
        <v>2190</v>
      </c>
      <c r="CS1109" s="81">
        <v>1021</v>
      </c>
      <c r="CU1109" s="136" t="s">
        <v>2264</v>
      </c>
      <c r="CV1109" s="136" t="s">
        <v>896</v>
      </c>
      <c r="CW1109" s="137">
        <v>12</v>
      </c>
      <c r="CX1109" s="136" t="s">
        <v>436</v>
      </c>
      <c r="CY1109" s="136" t="s">
        <v>1752</v>
      </c>
      <c r="CZ1109" s="138">
        <v>1076</v>
      </c>
      <c r="DB1109" s="136" t="s">
        <v>873</v>
      </c>
      <c r="DC1109" s="136" t="s">
        <v>874</v>
      </c>
      <c r="DD1109" s="137">
        <v>4</v>
      </c>
      <c r="DE1109" s="136" t="s">
        <v>529</v>
      </c>
      <c r="DF1109" s="136" t="s">
        <v>1214</v>
      </c>
      <c r="DG1109" s="144">
        <v>1209</v>
      </c>
      <c r="DI1109" s="136" t="s">
        <v>2261</v>
      </c>
      <c r="DJ1109" s="136" t="s">
        <v>744</v>
      </c>
      <c r="DK1109" s="137">
        <v>24</v>
      </c>
      <c r="DL1109" s="136" t="s">
        <v>529</v>
      </c>
      <c r="DM1109" s="136" t="s">
        <v>1139</v>
      </c>
      <c r="DN1109" s="144">
        <v>1027</v>
      </c>
    </row>
    <row r="1110" spans="1:118" x14ac:dyDescent="0.25">
      <c r="A1110" s="81" t="s">
        <v>864</v>
      </c>
      <c r="B1110" s="81" t="s">
        <v>865</v>
      </c>
      <c r="C1110" s="81">
        <v>8</v>
      </c>
      <c r="D1110" s="81" t="s">
        <v>529</v>
      </c>
      <c r="E1110" s="81" t="s">
        <v>1247</v>
      </c>
      <c r="F1110" s="81">
        <v>1054</v>
      </c>
      <c r="H1110" s="81" t="s">
        <v>973</v>
      </c>
      <c r="I1110" s="81" t="s">
        <v>974</v>
      </c>
      <c r="J1110" s="81">
        <v>12</v>
      </c>
      <c r="K1110" s="81" t="s">
        <v>436</v>
      </c>
      <c r="L1110" s="81" t="s">
        <v>1239</v>
      </c>
      <c r="M1110" s="81">
        <v>1070</v>
      </c>
      <c r="O1110" s="81" t="s">
        <v>727</v>
      </c>
      <c r="P1110" s="81" t="s">
        <v>728</v>
      </c>
      <c r="Q1110" s="81">
        <v>8</v>
      </c>
      <c r="R1110" s="81" t="s">
        <v>437</v>
      </c>
      <c r="S1110" s="81" t="s">
        <v>1176</v>
      </c>
      <c r="T1110" s="81">
        <v>1097</v>
      </c>
      <c r="V1110" s="81" t="s">
        <v>2323</v>
      </c>
      <c r="W1110" s="81" t="s">
        <v>851</v>
      </c>
      <c r="X1110" s="81">
        <v>2</v>
      </c>
      <c r="Y1110" s="81" t="s">
        <v>436</v>
      </c>
      <c r="Z1110" s="81" t="s">
        <v>2326</v>
      </c>
      <c r="AA1110" s="81">
        <v>1169</v>
      </c>
      <c r="AC1110" s="81" t="s">
        <v>932</v>
      </c>
      <c r="AD1110" s="81" t="s">
        <v>933</v>
      </c>
      <c r="AE1110" s="81">
        <v>3</v>
      </c>
      <c r="AF1110" s="81" t="s">
        <v>436</v>
      </c>
      <c r="AG1110" s="81" t="s">
        <v>1699</v>
      </c>
      <c r="AH1110" s="81">
        <v>1453</v>
      </c>
      <c r="AJ1110" s="81" t="s">
        <v>2263</v>
      </c>
      <c r="AK1110" s="81" t="s">
        <v>877</v>
      </c>
      <c r="AL1110" s="81">
        <v>6</v>
      </c>
      <c r="AM1110" s="81" t="s">
        <v>529</v>
      </c>
      <c r="AN1110" s="81" t="s">
        <v>1175</v>
      </c>
      <c r="AO1110" s="81">
        <v>1027</v>
      </c>
      <c r="AQ1110" s="81" t="s">
        <v>757</v>
      </c>
      <c r="AR1110" s="81" t="s">
        <v>758</v>
      </c>
      <c r="AS1110" s="81">
        <v>24</v>
      </c>
      <c r="AT1110" s="81" t="s">
        <v>436</v>
      </c>
      <c r="AU1110" s="81" t="s">
        <v>1195</v>
      </c>
      <c r="AV1110" s="81">
        <v>1237</v>
      </c>
      <c r="AX1110" s="81" t="s">
        <v>745</v>
      </c>
      <c r="AY1110" s="81" t="s">
        <v>746</v>
      </c>
      <c r="AZ1110" s="81">
        <v>12</v>
      </c>
      <c r="BA1110" s="81" t="s">
        <v>436</v>
      </c>
      <c r="BB1110" s="81" t="s">
        <v>1801</v>
      </c>
      <c r="BC1110" s="81">
        <v>1429</v>
      </c>
      <c r="BE1110" s="81" t="s">
        <v>1857</v>
      </c>
      <c r="BF1110" s="81" t="s">
        <v>1492</v>
      </c>
      <c r="BG1110" s="81">
        <v>2</v>
      </c>
      <c r="BH1110" s="81" t="s">
        <v>436</v>
      </c>
      <c r="BI1110" s="81" t="s">
        <v>1212</v>
      </c>
      <c r="BJ1110" s="81">
        <v>1013</v>
      </c>
      <c r="BL1110" s="81" t="s">
        <v>946</v>
      </c>
      <c r="BM1110" s="81" t="s">
        <v>947</v>
      </c>
      <c r="BN1110" s="81">
        <v>36</v>
      </c>
      <c r="BO1110" s="81" t="s">
        <v>436</v>
      </c>
      <c r="BP1110" s="81" t="s">
        <v>1698</v>
      </c>
      <c r="BQ1110" s="81">
        <v>1251</v>
      </c>
      <c r="CG1110" s="81" t="s">
        <v>860</v>
      </c>
      <c r="CH1110" s="81" t="s">
        <v>861</v>
      </c>
      <c r="CI1110" s="81">
        <v>4</v>
      </c>
      <c r="CJ1110" s="81" t="s">
        <v>437</v>
      </c>
      <c r="CK1110" s="81" t="s">
        <v>1186</v>
      </c>
      <c r="CL1110" s="81">
        <v>1043</v>
      </c>
      <c r="CN1110" s="81" t="s">
        <v>2260</v>
      </c>
      <c r="CO1110" s="81" t="s">
        <v>2304</v>
      </c>
      <c r="CP1110" s="81">
        <v>100</v>
      </c>
      <c r="CQ1110" s="81" t="s">
        <v>436</v>
      </c>
      <c r="CR1110" s="81" t="s">
        <v>1195</v>
      </c>
      <c r="CS1110" s="81">
        <v>1237</v>
      </c>
      <c r="CU1110" s="136" t="s">
        <v>2231</v>
      </c>
      <c r="CV1110" s="136" t="s">
        <v>2274</v>
      </c>
      <c r="CW1110" s="137">
        <v>4</v>
      </c>
      <c r="CX1110" s="136" t="s">
        <v>436</v>
      </c>
      <c r="CY1110" s="136" t="s">
        <v>1752</v>
      </c>
      <c r="CZ1110" s="138">
        <v>1076</v>
      </c>
      <c r="DB1110" s="136" t="s">
        <v>873</v>
      </c>
      <c r="DC1110" s="136" t="s">
        <v>874</v>
      </c>
      <c r="DD1110" s="137">
        <v>24</v>
      </c>
      <c r="DE1110" s="136" t="s">
        <v>529</v>
      </c>
      <c r="DF1110" s="136" t="s">
        <v>1100</v>
      </c>
      <c r="DG1110" s="144">
        <v>1027</v>
      </c>
      <c r="DI1110" s="136" t="s">
        <v>2261</v>
      </c>
      <c r="DJ1110" s="136" t="s">
        <v>744</v>
      </c>
      <c r="DK1110" s="137">
        <v>12</v>
      </c>
      <c r="DL1110" s="136" t="s">
        <v>436</v>
      </c>
      <c r="DM1110" s="136" t="s">
        <v>2422</v>
      </c>
      <c r="DN1110" s="144">
        <v>1600</v>
      </c>
    </row>
    <row r="1111" spans="1:118" x14ac:dyDescent="0.25">
      <c r="A1111" s="81" t="s">
        <v>1056</v>
      </c>
      <c r="B1111" s="81" t="s">
        <v>754</v>
      </c>
      <c r="C1111" s="81">
        <v>12</v>
      </c>
      <c r="D1111" s="81" t="s">
        <v>436</v>
      </c>
      <c r="E1111" s="81" t="s">
        <v>1223</v>
      </c>
      <c r="F1111" s="81">
        <v>1045</v>
      </c>
      <c r="H1111" s="81" t="s">
        <v>798</v>
      </c>
      <c r="I1111" s="81" t="s">
        <v>799</v>
      </c>
      <c r="J1111" s="81">
        <v>12</v>
      </c>
      <c r="K1111" s="81" t="s">
        <v>436</v>
      </c>
      <c r="L1111" s="81" t="s">
        <v>1239</v>
      </c>
      <c r="M1111" s="81">
        <v>1070</v>
      </c>
      <c r="O1111" s="81" t="s">
        <v>729</v>
      </c>
      <c r="P1111" s="81" t="s">
        <v>730</v>
      </c>
      <c r="Q1111" s="81">
        <v>12</v>
      </c>
      <c r="R1111" s="81" t="s">
        <v>437</v>
      </c>
      <c r="S1111" s="81" t="s">
        <v>1176</v>
      </c>
      <c r="T1111" s="81">
        <v>1097</v>
      </c>
      <c r="V1111" s="81" t="s">
        <v>757</v>
      </c>
      <c r="W1111" s="81" t="s">
        <v>758</v>
      </c>
      <c r="X1111" s="81">
        <v>12</v>
      </c>
      <c r="Y1111" s="81" t="s">
        <v>436</v>
      </c>
      <c r="Z1111" s="81" t="s">
        <v>2326</v>
      </c>
      <c r="AA1111" s="81">
        <v>1169</v>
      </c>
      <c r="AC1111" s="81" t="s">
        <v>858</v>
      </c>
      <c r="AD1111" s="81" t="s">
        <v>859</v>
      </c>
      <c r="AE1111" s="81">
        <v>4</v>
      </c>
      <c r="AF1111" s="81" t="s">
        <v>529</v>
      </c>
      <c r="AG1111" s="81" t="s">
        <v>1172</v>
      </c>
      <c r="AH1111" s="81">
        <v>1472</v>
      </c>
      <c r="AJ1111" s="81" t="s">
        <v>847</v>
      </c>
      <c r="AK1111" s="81" t="s">
        <v>848</v>
      </c>
      <c r="AL1111" s="81">
        <v>6</v>
      </c>
      <c r="AM1111" s="81" t="s">
        <v>529</v>
      </c>
      <c r="AN1111" s="81" t="s">
        <v>1175</v>
      </c>
      <c r="AO1111" s="81">
        <v>1027</v>
      </c>
      <c r="AQ1111" s="81" t="s">
        <v>940</v>
      </c>
      <c r="AR1111" s="81" t="s">
        <v>941</v>
      </c>
      <c r="AS1111" s="81">
        <v>24</v>
      </c>
      <c r="AT1111" s="81" t="s">
        <v>436</v>
      </c>
      <c r="AU1111" s="81" t="s">
        <v>1195</v>
      </c>
      <c r="AV1111" s="81">
        <v>1237</v>
      </c>
      <c r="AX1111" s="81" t="s">
        <v>745</v>
      </c>
      <c r="AY1111" s="81" t="s">
        <v>746</v>
      </c>
      <c r="AZ1111" s="81">
        <v>12</v>
      </c>
      <c r="BA1111" s="81" t="s">
        <v>436</v>
      </c>
      <c r="BB1111" s="81" t="s">
        <v>2072</v>
      </c>
      <c r="BC1111" s="81">
        <v>1562</v>
      </c>
      <c r="BE1111" s="81" t="s">
        <v>973</v>
      </c>
      <c r="BF1111" s="81" t="s">
        <v>974</v>
      </c>
      <c r="BG1111" s="81">
        <v>24</v>
      </c>
      <c r="BH1111" s="81" t="s">
        <v>529</v>
      </c>
      <c r="BI1111" s="81" t="s">
        <v>1213</v>
      </c>
      <c r="BJ1111" s="81">
        <v>1472</v>
      </c>
      <c r="BL1111" s="81" t="s">
        <v>946</v>
      </c>
      <c r="BM1111" s="81" t="s">
        <v>947</v>
      </c>
      <c r="BN1111" s="81">
        <v>12</v>
      </c>
      <c r="BO1111" s="81" t="s">
        <v>436</v>
      </c>
      <c r="BP1111" s="81" t="s">
        <v>2124</v>
      </c>
      <c r="BQ1111" s="81">
        <v>1570</v>
      </c>
      <c r="CG1111" s="81" t="s">
        <v>772</v>
      </c>
      <c r="CH1111" s="81" t="s">
        <v>773</v>
      </c>
      <c r="CI1111" s="81">
        <v>4</v>
      </c>
      <c r="CJ1111" s="81" t="s">
        <v>437</v>
      </c>
      <c r="CK1111" s="81" t="s">
        <v>1186</v>
      </c>
      <c r="CL1111" s="81">
        <v>1043</v>
      </c>
      <c r="CN1111" s="81" t="s">
        <v>727</v>
      </c>
      <c r="CO1111" s="81" t="s">
        <v>728</v>
      </c>
      <c r="CP1111" s="81">
        <v>60</v>
      </c>
      <c r="CQ1111" s="81" t="s">
        <v>436</v>
      </c>
      <c r="CR1111" s="81" t="s">
        <v>1195</v>
      </c>
      <c r="CS1111" s="81">
        <v>1237</v>
      </c>
      <c r="CU1111" s="136" t="s">
        <v>2262</v>
      </c>
      <c r="CV1111" s="136" t="s">
        <v>870</v>
      </c>
      <c r="CW1111" s="137">
        <v>12</v>
      </c>
      <c r="CX1111" s="136" t="s">
        <v>529</v>
      </c>
      <c r="CY1111" s="136" t="s">
        <v>2309</v>
      </c>
      <c r="CZ1111" s="138">
        <v>1001</v>
      </c>
      <c r="DB1111" s="136" t="s">
        <v>873</v>
      </c>
      <c r="DC1111" s="136" t="s">
        <v>874</v>
      </c>
      <c r="DD1111" s="137">
        <v>10</v>
      </c>
      <c r="DE1111" s="136" t="s">
        <v>529</v>
      </c>
      <c r="DF1111" s="136" t="s">
        <v>2314</v>
      </c>
      <c r="DG1111" s="144">
        <v>1031</v>
      </c>
      <c r="DI1111" s="136" t="s">
        <v>2261</v>
      </c>
      <c r="DJ1111" s="136" t="s">
        <v>744</v>
      </c>
      <c r="DK1111" s="137">
        <v>12</v>
      </c>
      <c r="DL1111" s="136" t="s">
        <v>529</v>
      </c>
      <c r="DM1111" s="136" t="s">
        <v>1100</v>
      </c>
      <c r="DN1111" s="144">
        <v>1027</v>
      </c>
    </row>
    <row r="1112" spans="1:118" x14ac:dyDescent="0.25">
      <c r="A1112" s="81" t="s">
        <v>1041</v>
      </c>
      <c r="B1112" s="81" t="s">
        <v>1935</v>
      </c>
      <c r="C1112" s="81">
        <v>12</v>
      </c>
      <c r="D1112" s="81" t="s">
        <v>436</v>
      </c>
      <c r="E1112" s="81" t="s">
        <v>1223</v>
      </c>
      <c r="F1112" s="81">
        <v>1045</v>
      </c>
      <c r="H1112" s="81" t="s">
        <v>745</v>
      </c>
      <c r="I1112" s="81" t="s">
        <v>746</v>
      </c>
      <c r="J1112" s="81">
        <v>12</v>
      </c>
      <c r="K1112" s="81" t="s">
        <v>436</v>
      </c>
      <c r="L1112" s="81" t="s">
        <v>1239</v>
      </c>
      <c r="M1112" s="81">
        <v>1070</v>
      </c>
      <c r="O1112" s="81" t="s">
        <v>772</v>
      </c>
      <c r="P1112" s="81" t="s">
        <v>773</v>
      </c>
      <c r="Q1112" s="81">
        <v>4</v>
      </c>
      <c r="R1112" s="81" t="s">
        <v>436</v>
      </c>
      <c r="S1112" s="81" t="s">
        <v>2326</v>
      </c>
      <c r="T1112" s="81">
        <v>1169</v>
      </c>
      <c r="V1112" s="81" t="s">
        <v>858</v>
      </c>
      <c r="W1112" s="81" t="s">
        <v>859</v>
      </c>
      <c r="X1112" s="81">
        <v>2</v>
      </c>
      <c r="Y1112" s="81" t="s">
        <v>436</v>
      </c>
      <c r="Z1112" s="81" t="s">
        <v>2326</v>
      </c>
      <c r="AA1112" s="81">
        <v>1169</v>
      </c>
      <c r="AC1112" s="81" t="s">
        <v>2323</v>
      </c>
      <c r="AD1112" s="81" t="s">
        <v>851</v>
      </c>
      <c r="AE1112" s="81">
        <v>2</v>
      </c>
      <c r="AF1112" s="81" t="s">
        <v>529</v>
      </c>
      <c r="AG1112" s="81" t="s">
        <v>1712</v>
      </c>
      <c r="AH1112" s="81">
        <v>1458</v>
      </c>
      <c r="AJ1112" s="81" t="s">
        <v>867</v>
      </c>
      <c r="AK1112" s="81" t="s">
        <v>868</v>
      </c>
      <c r="AL1112" s="81">
        <v>4</v>
      </c>
      <c r="AM1112" s="81" t="s">
        <v>529</v>
      </c>
      <c r="AN1112" s="81" t="s">
        <v>1175</v>
      </c>
      <c r="AO1112" s="81">
        <v>1027</v>
      </c>
      <c r="AQ1112" s="81" t="s">
        <v>869</v>
      </c>
      <c r="AR1112" s="81" t="s">
        <v>870</v>
      </c>
      <c r="AS1112" s="81">
        <v>24</v>
      </c>
      <c r="AT1112" s="81" t="s">
        <v>436</v>
      </c>
      <c r="AU1112" s="81" t="s">
        <v>1195</v>
      </c>
      <c r="AV1112" s="81">
        <v>1237</v>
      </c>
      <c r="AX1112" s="81" t="s">
        <v>745</v>
      </c>
      <c r="AY1112" s="81" t="s">
        <v>746</v>
      </c>
      <c r="AZ1112" s="81">
        <v>12</v>
      </c>
      <c r="BA1112" s="81" t="s">
        <v>529</v>
      </c>
      <c r="BB1112" s="81" t="s">
        <v>1175</v>
      </c>
      <c r="BC1112" s="81">
        <v>1027</v>
      </c>
      <c r="BE1112" s="81" t="s">
        <v>814</v>
      </c>
      <c r="BF1112" s="81" t="s">
        <v>815</v>
      </c>
      <c r="BG1112" s="81">
        <v>12</v>
      </c>
      <c r="BH1112" s="81" t="s">
        <v>529</v>
      </c>
      <c r="BI1112" s="81" t="s">
        <v>1213</v>
      </c>
      <c r="BJ1112" s="81">
        <v>1472</v>
      </c>
      <c r="BL1112" s="81" t="s">
        <v>895</v>
      </c>
      <c r="BM1112" s="81" t="s">
        <v>896</v>
      </c>
      <c r="BN1112" s="81">
        <v>12</v>
      </c>
      <c r="BO1112" s="81" t="s">
        <v>436</v>
      </c>
      <c r="BP1112" s="81" t="s">
        <v>2124</v>
      </c>
      <c r="BQ1112" s="81">
        <v>1570</v>
      </c>
      <c r="CG1112" s="81" t="s">
        <v>942</v>
      </c>
      <c r="CH1112" s="81" t="s">
        <v>943</v>
      </c>
      <c r="CI1112" s="81">
        <v>12</v>
      </c>
      <c r="CJ1112" s="81" t="s">
        <v>437</v>
      </c>
      <c r="CK1112" s="81" t="s">
        <v>1186</v>
      </c>
      <c r="CL1112" s="81">
        <v>1043</v>
      </c>
      <c r="CN1112" s="81" t="s">
        <v>832</v>
      </c>
      <c r="CO1112" s="81" t="s">
        <v>833</v>
      </c>
      <c r="CP1112" s="81">
        <v>50</v>
      </c>
      <c r="CQ1112" s="81" t="s">
        <v>436</v>
      </c>
      <c r="CR1112" s="81" t="s">
        <v>1195</v>
      </c>
      <c r="CS1112" s="81">
        <v>1237</v>
      </c>
      <c r="CU1112" s="136" t="s">
        <v>2270</v>
      </c>
      <c r="CV1112" s="136" t="s">
        <v>848</v>
      </c>
      <c r="CW1112" s="137">
        <v>6</v>
      </c>
      <c r="CX1112" s="136" t="s">
        <v>529</v>
      </c>
      <c r="CY1112" s="136" t="s">
        <v>2309</v>
      </c>
      <c r="CZ1112" s="138">
        <v>1001</v>
      </c>
      <c r="DB1112" s="136" t="s">
        <v>932</v>
      </c>
      <c r="DC1112" s="136" t="s">
        <v>933</v>
      </c>
      <c r="DD1112" s="137">
        <v>4</v>
      </c>
      <c r="DE1112" s="136" t="s">
        <v>436</v>
      </c>
      <c r="DF1112" s="136" t="s">
        <v>1111</v>
      </c>
      <c r="DG1112" s="144">
        <v>1211</v>
      </c>
      <c r="DI1112" s="136" t="s">
        <v>2261</v>
      </c>
      <c r="DJ1112" s="136" t="s">
        <v>744</v>
      </c>
      <c r="DK1112" s="137">
        <v>12</v>
      </c>
      <c r="DL1112" s="136" t="s">
        <v>436</v>
      </c>
      <c r="DM1112" s="136" t="s">
        <v>1764</v>
      </c>
      <c r="DN1112" s="144">
        <v>1435</v>
      </c>
    </row>
    <row r="1113" spans="1:118" x14ac:dyDescent="0.25">
      <c r="A1113" s="81" t="s">
        <v>814</v>
      </c>
      <c r="B1113" s="81" t="s">
        <v>815</v>
      </c>
      <c r="C1113" s="81">
        <v>12</v>
      </c>
      <c r="D1113" s="81" t="s">
        <v>436</v>
      </c>
      <c r="E1113" s="81" t="s">
        <v>1223</v>
      </c>
      <c r="F1113" s="81">
        <v>1045</v>
      </c>
      <c r="H1113" s="81" t="s">
        <v>942</v>
      </c>
      <c r="I1113" s="81" t="s">
        <v>943</v>
      </c>
      <c r="J1113" s="81">
        <v>12</v>
      </c>
      <c r="K1113" s="81" t="s">
        <v>436</v>
      </c>
      <c r="L1113" s="81" t="s">
        <v>1239</v>
      </c>
      <c r="M1113" s="81">
        <v>1070</v>
      </c>
      <c r="O1113" s="81" t="s">
        <v>830</v>
      </c>
      <c r="P1113" s="81" t="s">
        <v>831</v>
      </c>
      <c r="Q1113" s="81">
        <v>4</v>
      </c>
      <c r="R1113" s="81" t="s">
        <v>436</v>
      </c>
      <c r="S1113" s="81" t="s">
        <v>2326</v>
      </c>
      <c r="T1113" s="81">
        <v>1169</v>
      </c>
      <c r="V1113" s="81" t="s">
        <v>816</v>
      </c>
      <c r="W1113" s="81" t="s">
        <v>817</v>
      </c>
      <c r="X1113" s="81">
        <v>4</v>
      </c>
      <c r="Y1113" s="81" t="s">
        <v>436</v>
      </c>
      <c r="Z1113" s="81" t="s">
        <v>2326</v>
      </c>
      <c r="AA1113" s="81">
        <v>1169</v>
      </c>
      <c r="AC1113" s="81" t="s">
        <v>885</v>
      </c>
      <c r="AD1113" s="81" t="s">
        <v>886</v>
      </c>
      <c r="AE1113" s="81">
        <v>4</v>
      </c>
      <c r="AF1113" s="81" t="s">
        <v>436</v>
      </c>
      <c r="AG1113" s="81" t="s">
        <v>1696</v>
      </c>
      <c r="AH1113" s="81">
        <v>1390</v>
      </c>
      <c r="AJ1113" s="81" t="s">
        <v>954</v>
      </c>
      <c r="AK1113" s="81" t="s">
        <v>955</v>
      </c>
      <c r="AL1113" s="81">
        <v>8</v>
      </c>
      <c r="AM1113" s="81" t="s">
        <v>529</v>
      </c>
      <c r="AN1113" s="81" t="s">
        <v>1175</v>
      </c>
      <c r="AO1113" s="81">
        <v>1027</v>
      </c>
      <c r="AQ1113" s="81" t="s">
        <v>810</v>
      </c>
      <c r="AR1113" s="81" t="s">
        <v>811</v>
      </c>
      <c r="AS1113" s="81">
        <v>24</v>
      </c>
      <c r="AT1113" s="81" t="s">
        <v>436</v>
      </c>
      <c r="AU1113" s="81" t="s">
        <v>1195</v>
      </c>
      <c r="AV1113" s="81">
        <v>1237</v>
      </c>
      <c r="AX1113" s="81" t="s">
        <v>745</v>
      </c>
      <c r="AY1113" s="81" t="s">
        <v>746</v>
      </c>
      <c r="AZ1113" s="81">
        <v>24</v>
      </c>
      <c r="BA1113" s="81" t="s">
        <v>437</v>
      </c>
      <c r="BB1113" s="81" t="s">
        <v>1190</v>
      </c>
      <c r="BC1113" s="81">
        <v>1082</v>
      </c>
      <c r="BE1113" s="81" t="s">
        <v>973</v>
      </c>
      <c r="BF1113" s="81" t="s">
        <v>974</v>
      </c>
      <c r="BG1113" s="81">
        <v>12</v>
      </c>
      <c r="BH1113" s="81" t="s">
        <v>436</v>
      </c>
      <c r="BI1113" s="81" t="s">
        <v>2153</v>
      </c>
      <c r="BJ1113" s="81">
        <v>1377</v>
      </c>
      <c r="BL1113" s="81" t="s">
        <v>745</v>
      </c>
      <c r="BM1113" s="81" t="s">
        <v>746</v>
      </c>
      <c r="BN1113" s="81">
        <v>12</v>
      </c>
      <c r="BO1113" s="81" t="s">
        <v>436</v>
      </c>
      <c r="BP1113" s="81" t="s">
        <v>2124</v>
      </c>
      <c r="BQ1113" s="81">
        <v>1570</v>
      </c>
      <c r="CG1113" s="81" t="s">
        <v>1779</v>
      </c>
      <c r="CH1113" s="81" t="s">
        <v>853</v>
      </c>
      <c r="CI1113" s="81">
        <v>48</v>
      </c>
      <c r="CJ1113" s="81" t="s">
        <v>437</v>
      </c>
      <c r="CK1113" s="81" t="s">
        <v>1186</v>
      </c>
      <c r="CL1113" s="81">
        <v>1043</v>
      </c>
      <c r="CN1113" s="81" t="s">
        <v>733</v>
      </c>
      <c r="CO1113" s="81" t="s">
        <v>734</v>
      </c>
      <c r="CP1113" s="81">
        <v>200</v>
      </c>
      <c r="CQ1113" s="81" t="s">
        <v>436</v>
      </c>
      <c r="CR1113" s="81" t="s">
        <v>1195</v>
      </c>
      <c r="CS1113" s="81">
        <v>1237</v>
      </c>
      <c r="CU1113" s="136" t="s">
        <v>1779</v>
      </c>
      <c r="CV1113" s="136" t="s">
        <v>853</v>
      </c>
      <c r="CW1113" s="137">
        <v>12</v>
      </c>
      <c r="CX1113" s="136" t="s">
        <v>529</v>
      </c>
      <c r="CY1113" s="136" t="s">
        <v>2309</v>
      </c>
      <c r="CZ1113" s="138">
        <v>1001</v>
      </c>
      <c r="DB1113" s="136" t="s">
        <v>932</v>
      </c>
      <c r="DC1113" s="136" t="s">
        <v>933</v>
      </c>
      <c r="DD1113" s="137">
        <v>4</v>
      </c>
      <c r="DE1113" s="136" t="s">
        <v>436</v>
      </c>
      <c r="DF1113" s="136" t="s">
        <v>1762</v>
      </c>
      <c r="DG1113" s="144">
        <v>1475</v>
      </c>
      <c r="DI1113" s="136" t="s">
        <v>731</v>
      </c>
      <c r="DJ1113" s="136" t="s">
        <v>732</v>
      </c>
      <c r="DK1113" s="137">
        <v>12</v>
      </c>
      <c r="DL1113" s="136" t="s">
        <v>1173</v>
      </c>
      <c r="DM1113" s="136" t="s">
        <v>2316</v>
      </c>
      <c r="DN1113" s="144">
        <v>0</v>
      </c>
    </row>
    <row r="1114" spans="1:118" x14ac:dyDescent="0.25">
      <c r="A1114" s="81" t="s">
        <v>849</v>
      </c>
      <c r="B1114" s="81" t="s">
        <v>850</v>
      </c>
      <c r="C1114" s="81">
        <v>4</v>
      </c>
      <c r="D1114" s="81" t="s">
        <v>436</v>
      </c>
      <c r="E1114" s="81" t="s">
        <v>1223</v>
      </c>
      <c r="F1114" s="81">
        <v>1045</v>
      </c>
      <c r="H1114" s="81" t="s">
        <v>994</v>
      </c>
      <c r="I1114" s="81" t="s">
        <v>995</v>
      </c>
      <c r="J1114" s="81">
        <v>12</v>
      </c>
      <c r="K1114" s="81" t="s">
        <v>436</v>
      </c>
      <c r="L1114" s="81" t="s">
        <v>1239</v>
      </c>
      <c r="M1114" s="81">
        <v>1070</v>
      </c>
      <c r="O1114" s="81" t="s">
        <v>727</v>
      </c>
      <c r="P1114" s="81" t="s">
        <v>728</v>
      </c>
      <c r="Q1114" s="81">
        <v>2</v>
      </c>
      <c r="R1114" s="81" t="s">
        <v>436</v>
      </c>
      <c r="S1114" s="81" t="s">
        <v>2326</v>
      </c>
      <c r="T1114" s="81">
        <v>1169</v>
      </c>
      <c r="V1114" s="81" t="s">
        <v>864</v>
      </c>
      <c r="W1114" s="81" t="s">
        <v>865</v>
      </c>
      <c r="X1114" s="81">
        <v>4</v>
      </c>
      <c r="Y1114" s="81" t="s">
        <v>436</v>
      </c>
      <c r="Z1114" s="81" t="s">
        <v>2326</v>
      </c>
      <c r="AA1114" s="81">
        <v>1169</v>
      </c>
      <c r="AC1114" s="81" t="s">
        <v>2323</v>
      </c>
      <c r="AD1114" s="81" t="s">
        <v>851</v>
      </c>
      <c r="AE1114" s="81">
        <v>2</v>
      </c>
      <c r="AF1114" s="81" t="s">
        <v>529</v>
      </c>
      <c r="AG1114" s="81" t="s">
        <v>1093</v>
      </c>
      <c r="AH1114" s="81">
        <v>1089</v>
      </c>
      <c r="AJ1114" s="81" t="s">
        <v>873</v>
      </c>
      <c r="AK1114" s="81" t="s">
        <v>874</v>
      </c>
      <c r="AL1114" s="81">
        <v>20</v>
      </c>
      <c r="AM1114" s="81" t="s">
        <v>529</v>
      </c>
      <c r="AN1114" s="81" t="s">
        <v>1175</v>
      </c>
      <c r="AO1114" s="81">
        <v>1027</v>
      </c>
      <c r="AQ1114" s="81" t="s">
        <v>845</v>
      </c>
      <c r="AR1114" s="81" t="s">
        <v>846</v>
      </c>
      <c r="AS1114" s="81">
        <v>12</v>
      </c>
      <c r="AT1114" s="81" t="s">
        <v>436</v>
      </c>
      <c r="AU1114" s="81" t="s">
        <v>1195</v>
      </c>
      <c r="AV1114" s="81">
        <v>1237</v>
      </c>
      <c r="AX1114" s="81" t="s">
        <v>745</v>
      </c>
      <c r="AY1114" s="81" t="s">
        <v>746</v>
      </c>
      <c r="AZ1114" s="81">
        <v>36</v>
      </c>
      <c r="BA1114" s="81" t="s">
        <v>437</v>
      </c>
      <c r="BB1114" s="81" t="s">
        <v>1187</v>
      </c>
      <c r="BC1114" s="81">
        <v>1003</v>
      </c>
      <c r="BE1114" s="81" t="s">
        <v>778</v>
      </c>
      <c r="BF1114" s="81" t="s">
        <v>779</v>
      </c>
      <c r="BG1114" s="81">
        <v>6</v>
      </c>
      <c r="BH1114" s="81" t="s">
        <v>436</v>
      </c>
      <c r="BI1114" s="81" t="s">
        <v>2153</v>
      </c>
      <c r="BJ1114" s="81">
        <v>1377</v>
      </c>
      <c r="BL1114" s="81" t="s">
        <v>749</v>
      </c>
      <c r="BM1114" s="81" t="s">
        <v>750</v>
      </c>
      <c r="BN1114" s="81">
        <v>24</v>
      </c>
      <c r="BO1114" s="81" t="s">
        <v>436</v>
      </c>
      <c r="BP1114" s="81" t="s">
        <v>2124</v>
      </c>
      <c r="BQ1114" s="81">
        <v>1570</v>
      </c>
      <c r="CG1114" s="81" t="s">
        <v>785</v>
      </c>
      <c r="CH1114" s="81" t="s">
        <v>786</v>
      </c>
      <c r="CI1114" s="81">
        <v>12</v>
      </c>
      <c r="CJ1114" s="81" t="s">
        <v>437</v>
      </c>
      <c r="CK1114" s="81" t="s">
        <v>1186</v>
      </c>
      <c r="CL1114" s="81">
        <v>1043</v>
      </c>
      <c r="CN1114" s="81" t="s">
        <v>828</v>
      </c>
      <c r="CO1114" s="81" t="s">
        <v>829</v>
      </c>
      <c r="CP1114" s="81">
        <v>24</v>
      </c>
      <c r="CQ1114" s="81" t="s">
        <v>436</v>
      </c>
      <c r="CR1114" s="81" t="s">
        <v>1195</v>
      </c>
      <c r="CS1114" s="81">
        <v>1237</v>
      </c>
      <c r="CU1114" s="136" t="s">
        <v>2054</v>
      </c>
      <c r="CV1114" s="136" t="s">
        <v>892</v>
      </c>
      <c r="CW1114" s="137">
        <v>12</v>
      </c>
      <c r="CX1114" s="136" t="s">
        <v>529</v>
      </c>
      <c r="CY1114" s="136" t="s">
        <v>2309</v>
      </c>
      <c r="CZ1114" s="138">
        <v>1001</v>
      </c>
      <c r="DB1114" s="136" t="s">
        <v>932</v>
      </c>
      <c r="DC1114" s="136" t="s">
        <v>933</v>
      </c>
      <c r="DD1114" s="137">
        <v>6</v>
      </c>
      <c r="DE1114" s="136" t="s">
        <v>529</v>
      </c>
      <c r="DF1114" s="136" t="s">
        <v>1104</v>
      </c>
      <c r="DG1114" s="144">
        <v>1037</v>
      </c>
      <c r="DI1114" s="136" t="s">
        <v>731</v>
      </c>
      <c r="DJ1114" s="136" t="s">
        <v>732</v>
      </c>
      <c r="DK1114" s="137">
        <v>12</v>
      </c>
      <c r="DL1114" s="136" t="s">
        <v>1173</v>
      </c>
      <c r="DM1114" s="136" t="s">
        <v>1174</v>
      </c>
      <c r="DN1114" s="144">
        <v>0</v>
      </c>
    </row>
    <row r="1115" spans="1:118" x14ac:dyDescent="0.25">
      <c r="A1115" s="81" t="s">
        <v>1043</v>
      </c>
      <c r="B1115" s="81" t="s">
        <v>1936</v>
      </c>
      <c r="C1115" s="81">
        <v>12</v>
      </c>
      <c r="D1115" s="81" t="s">
        <v>436</v>
      </c>
      <c r="E1115" s="81" t="s">
        <v>1223</v>
      </c>
      <c r="F1115" s="81">
        <v>1045</v>
      </c>
      <c r="H1115" s="81" t="s">
        <v>770</v>
      </c>
      <c r="I1115" s="81" t="s">
        <v>771</v>
      </c>
      <c r="J1115" s="81">
        <v>24</v>
      </c>
      <c r="K1115" s="81" t="s">
        <v>436</v>
      </c>
      <c r="L1115" s="81" t="s">
        <v>1239</v>
      </c>
      <c r="M1115" s="81">
        <v>1070</v>
      </c>
      <c r="O1115" s="81" t="s">
        <v>729</v>
      </c>
      <c r="P1115" s="81" t="s">
        <v>730</v>
      </c>
      <c r="Q1115" s="81">
        <v>2</v>
      </c>
      <c r="R1115" s="81" t="s">
        <v>436</v>
      </c>
      <c r="S1115" s="81" t="s">
        <v>2326</v>
      </c>
      <c r="T1115" s="81">
        <v>1169</v>
      </c>
      <c r="V1115" s="81" t="s">
        <v>873</v>
      </c>
      <c r="W1115" s="81" t="s">
        <v>874</v>
      </c>
      <c r="X1115" s="81">
        <v>4</v>
      </c>
      <c r="Y1115" s="81" t="s">
        <v>436</v>
      </c>
      <c r="Z1115" s="81" t="s">
        <v>2326</v>
      </c>
      <c r="AA1115" s="81">
        <v>1169</v>
      </c>
      <c r="AC1115" s="81" t="s">
        <v>733</v>
      </c>
      <c r="AD1115" s="81" t="s">
        <v>734</v>
      </c>
      <c r="AE1115" s="81">
        <v>8</v>
      </c>
      <c r="AF1115" s="81" t="s">
        <v>436</v>
      </c>
      <c r="AG1115" s="81" t="s">
        <v>1152</v>
      </c>
      <c r="AH1115" s="81">
        <v>1013</v>
      </c>
      <c r="AJ1115" s="81" t="s">
        <v>770</v>
      </c>
      <c r="AK1115" s="81" t="s">
        <v>771</v>
      </c>
      <c r="AL1115" s="81">
        <v>8</v>
      </c>
      <c r="AM1115" s="81" t="s">
        <v>529</v>
      </c>
      <c r="AN1115" s="81" t="s">
        <v>1175</v>
      </c>
      <c r="AO1115" s="81">
        <v>1027</v>
      </c>
      <c r="AQ1115" s="81" t="s">
        <v>812</v>
      </c>
      <c r="AR1115" s="81" t="s">
        <v>813</v>
      </c>
      <c r="AS1115" s="81">
        <v>24</v>
      </c>
      <c r="AT1115" s="81" t="s">
        <v>436</v>
      </c>
      <c r="AU1115" s="81" t="s">
        <v>1195</v>
      </c>
      <c r="AV1115" s="81">
        <v>1237</v>
      </c>
      <c r="AX1115" s="81" t="s">
        <v>745</v>
      </c>
      <c r="AY1115" s="81" t="s">
        <v>746</v>
      </c>
      <c r="AZ1115" s="81">
        <v>12</v>
      </c>
      <c r="BA1115" s="81" t="s">
        <v>529</v>
      </c>
      <c r="BB1115" s="81" t="s">
        <v>1112</v>
      </c>
      <c r="BC1115" s="81">
        <v>1039</v>
      </c>
      <c r="BE1115" s="81" t="s">
        <v>804</v>
      </c>
      <c r="BF1115" s="81" t="s">
        <v>805</v>
      </c>
      <c r="BG1115" s="81">
        <v>12</v>
      </c>
      <c r="BH1115" s="81" t="s">
        <v>436</v>
      </c>
      <c r="BI1115" s="81" t="s">
        <v>2153</v>
      </c>
      <c r="BJ1115" s="81">
        <v>1377</v>
      </c>
      <c r="BL1115" s="81" t="s">
        <v>871</v>
      </c>
      <c r="BM1115" s="81" t="s">
        <v>872</v>
      </c>
      <c r="BN1115" s="81">
        <v>6</v>
      </c>
      <c r="BO1115" s="81" t="s">
        <v>529</v>
      </c>
      <c r="BP1115" s="81" t="s">
        <v>1160</v>
      </c>
      <c r="BQ1115" s="81">
        <v>1027</v>
      </c>
      <c r="CG1115" s="81" t="s">
        <v>2323</v>
      </c>
      <c r="CH1115" s="81" t="s">
        <v>851</v>
      </c>
      <c r="CI1115" s="81">
        <v>2</v>
      </c>
      <c r="CJ1115" s="81" t="s">
        <v>437</v>
      </c>
      <c r="CK1115" s="81" t="s">
        <v>1186</v>
      </c>
      <c r="CL1115" s="81">
        <v>1043</v>
      </c>
      <c r="CN1115" s="81" t="s">
        <v>729</v>
      </c>
      <c r="CO1115" s="81" t="s">
        <v>730</v>
      </c>
      <c r="CP1115" s="81">
        <v>37</v>
      </c>
      <c r="CQ1115" s="81" t="s">
        <v>529</v>
      </c>
      <c r="CR1115" s="81" t="s">
        <v>2314</v>
      </c>
      <c r="CS1115" s="81">
        <v>1031</v>
      </c>
      <c r="CU1115" s="136" t="s">
        <v>2228</v>
      </c>
      <c r="CV1115" s="136" t="s">
        <v>925</v>
      </c>
      <c r="CW1115" s="137">
        <v>12</v>
      </c>
      <c r="CX1115" s="136" t="s">
        <v>529</v>
      </c>
      <c r="CY1115" s="136" t="s">
        <v>2309</v>
      </c>
      <c r="CZ1115" s="138">
        <v>1001</v>
      </c>
      <c r="DB1115" s="136" t="s">
        <v>932</v>
      </c>
      <c r="DC1115" s="136" t="s">
        <v>933</v>
      </c>
      <c r="DD1115" s="137">
        <v>6</v>
      </c>
      <c r="DE1115" s="136" t="s">
        <v>437</v>
      </c>
      <c r="DF1115" s="136" t="s">
        <v>1181</v>
      </c>
      <c r="DG1115" s="144">
        <v>1044</v>
      </c>
      <c r="DI1115" s="136" t="s">
        <v>893</v>
      </c>
      <c r="DJ1115" s="136" t="s">
        <v>894</v>
      </c>
      <c r="DK1115" s="137">
        <v>12</v>
      </c>
      <c r="DL1115" s="136" t="s">
        <v>436</v>
      </c>
      <c r="DM1115" s="136" t="s">
        <v>1690</v>
      </c>
      <c r="DN1115" s="144">
        <v>1297</v>
      </c>
    </row>
    <row r="1116" spans="1:118" x14ac:dyDescent="0.25">
      <c r="A1116" s="81" t="s">
        <v>852</v>
      </c>
      <c r="B1116" s="81" t="s">
        <v>853</v>
      </c>
      <c r="C1116" s="81">
        <v>12</v>
      </c>
      <c r="D1116" s="81" t="s">
        <v>436</v>
      </c>
      <c r="E1116" s="81" t="s">
        <v>1223</v>
      </c>
      <c r="F1116" s="81">
        <v>1045</v>
      </c>
      <c r="H1116" s="81" t="s">
        <v>914</v>
      </c>
      <c r="I1116" s="81" t="s">
        <v>915</v>
      </c>
      <c r="J1116" s="81">
        <v>6</v>
      </c>
      <c r="K1116" s="81" t="s">
        <v>1768</v>
      </c>
      <c r="L1116" s="81" t="s">
        <v>1842</v>
      </c>
      <c r="M1116" s="81">
        <v>1416</v>
      </c>
      <c r="O1116" s="81" t="s">
        <v>737</v>
      </c>
      <c r="P1116" s="81" t="s">
        <v>738</v>
      </c>
      <c r="Q1116" s="81">
        <v>2</v>
      </c>
      <c r="R1116" s="81" t="s">
        <v>436</v>
      </c>
      <c r="S1116" s="81" t="s">
        <v>2326</v>
      </c>
      <c r="T1116" s="81">
        <v>1169</v>
      </c>
      <c r="V1116" s="81" t="s">
        <v>770</v>
      </c>
      <c r="W1116" s="81" t="s">
        <v>771</v>
      </c>
      <c r="X1116" s="81">
        <v>4</v>
      </c>
      <c r="Y1116" s="81" t="s">
        <v>436</v>
      </c>
      <c r="Z1116" s="81" t="s">
        <v>2326</v>
      </c>
      <c r="AA1116" s="81">
        <v>1169</v>
      </c>
      <c r="AC1116" s="81" t="s">
        <v>816</v>
      </c>
      <c r="AD1116" s="81" t="s">
        <v>817</v>
      </c>
      <c r="AE1116" s="81">
        <v>6</v>
      </c>
      <c r="AF1116" s="81" t="s">
        <v>529</v>
      </c>
      <c r="AG1116" s="81" t="s">
        <v>1158</v>
      </c>
      <c r="AH1116" s="81">
        <v>1378</v>
      </c>
      <c r="AJ1116" s="81" t="s">
        <v>772</v>
      </c>
      <c r="AK1116" s="81" t="s">
        <v>773</v>
      </c>
      <c r="AL1116" s="81">
        <v>50</v>
      </c>
      <c r="AM1116" s="81" t="s">
        <v>529</v>
      </c>
      <c r="AN1116" s="81" t="s">
        <v>1175</v>
      </c>
      <c r="AO1116" s="81">
        <v>1027</v>
      </c>
      <c r="AQ1116" s="81" t="s">
        <v>948</v>
      </c>
      <c r="AR1116" s="81" t="s">
        <v>949</v>
      </c>
      <c r="AS1116" s="81">
        <v>36</v>
      </c>
      <c r="AT1116" s="81" t="s">
        <v>436</v>
      </c>
      <c r="AU1116" s="81" t="s">
        <v>1195</v>
      </c>
      <c r="AV1116" s="81">
        <v>1237</v>
      </c>
      <c r="AX1116" s="81" t="s">
        <v>745</v>
      </c>
      <c r="AY1116" s="81" t="s">
        <v>746</v>
      </c>
      <c r="AZ1116" s="81">
        <v>36</v>
      </c>
      <c r="BA1116" s="81" t="s">
        <v>529</v>
      </c>
      <c r="BB1116" s="81" t="s">
        <v>1756</v>
      </c>
      <c r="BC1116" s="81">
        <v>1037</v>
      </c>
      <c r="BE1116" s="81" t="s">
        <v>780</v>
      </c>
      <c r="BF1116" s="81" t="s">
        <v>781</v>
      </c>
      <c r="BG1116" s="81">
        <v>12</v>
      </c>
      <c r="BH1116" s="81" t="s">
        <v>436</v>
      </c>
      <c r="BI1116" s="81" t="s">
        <v>2153</v>
      </c>
      <c r="BJ1116" s="81">
        <v>1377</v>
      </c>
      <c r="BL1116" s="81" t="s">
        <v>847</v>
      </c>
      <c r="BM1116" s="81" t="s">
        <v>848</v>
      </c>
      <c r="BN1116" s="81">
        <v>6</v>
      </c>
      <c r="BO1116" s="81" t="s">
        <v>529</v>
      </c>
      <c r="BP1116" s="81" t="s">
        <v>1160</v>
      </c>
      <c r="BQ1116" s="81">
        <v>1027</v>
      </c>
      <c r="CG1116" s="81" t="s">
        <v>856</v>
      </c>
      <c r="CH1116" s="81" t="s">
        <v>857</v>
      </c>
      <c r="CI1116" s="81">
        <v>2</v>
      </c>
      <c r="CJ1116" s="81" t="s">
        <v>437</v>
      </c>
      <c r="CK1116" s="81" t="s">
        <v>1186</v>
      </c>
      <c r="CL1116" s="81">
        <v>1043</v>
      </c>
      <c r="CN1116" s="81" t="s">
        <v>729</v>
      </c>
      <c r="CO1116" s="81" t="s">
        <v>730</v>
      </c>
      <c r="CP1116" s="81">
        <v>200</v>
      </c>
      <c r="CQ1116" s="81" t="s">
        <v>436</v>
      </c>
      <c r="CR1116" s="81" t="s">
        <v>1195</v>
      </c>
      <c r="CS1116" s="81">
        <v>1237</v>
      </c>
      <c r="CU1116" s="136" t="s">
        <v>986</v>
      </c>
      <c r="CV1116" s="136" t="s">
        <v>987</v>
      </c>
      <c r="CW1116" s="137">
        <v>120</v>
      </c>
      <c r="CX1116" s="136" t="s">
        <v>529</v>
      </c>
      <c r="CY1116" s="136" t="s">
        <v>2309</v>
      </c>
      <c r="CZ1116" s="138">
        <v>1001</v>
      </c>
      <c r="DB1116" s="136" t="s">
        <v>1029</v>
      </c>
      <c r="DC1116" s="136" t="s">
        <v>1030</v>
      </c>
      <c r="DD1116" s="137">
        <v>4</v>
      </c>
      <c r="DE1116" s="136" t="s">
        <v>529</v>
      </c>
      <c r="DF1116" s="136" t="s">
        <v>1206</v>
      </c>
      <c r="DG1116" s="144">
        <v>1037</v>
      </c>
      <c r="DI1116" s="136" t="s">
        <v>893</v>
      </c>
      <c r="DJ1116" s="136" t="s">
        <v>894</v>
      </c>
      <c r="DK1116" s="137">
        <v>12</v>
      </c>
      <c r="DL1116" s="136" t="s">
        <v>436</v>
      </c>
      <c r="DM1116" s="136" t="s">
        <v>1189</v>
      </c>
      <c r="DN1116" s="144">
        <v>1262</v>
      </c>
    </row>
    <row r="1117" spans="1:118" x14ac:dyDescent="0.25">
      <c r="A1117" s="81" t="s">
        <v>946</v>
      </c>
      <c r="B1117" s="81" t="s">
        <v>947</v>
      </c>
      <c r="C1117" s="81">
        <v>12</v>
      </c>
      <c r="D1117" s="81" t="s">
        <v>436</v>
      </c>
      <c r="E1117" s="81" t="s">
        <v>1223</v>
      </c>
      <c r="F1117" s="81">
        <v>1045</v>
      </c>
      <c r="H1117" s="81" t="s">
        <v>1073</v>
      </c>
      <c r="I1117" s="81" t="s">
        <v>1074</v>
      </c>
      <c r="J1117" s="81">
        <v>2</v>
      </c>
      <c r="K1117" s="81" t="s">
        <v>1768</v>
      </c>
      <c r="L1117" s="81" t="s">
        <v>1842</v>
      </c>
      <c r="M1117" s="81">
        <v>1416</v>
      </c>
      <c r="O1117" s="81" t="s">
        <v>849</v>
      </c>
      <c r="P1117" s="81" t="s">
        <v>850</v>
      </c>
      <c r="Q1117" s="81">
        <v>2</v>
      </c>
      <c r="R1117" s="81" t="s">
        <v>436</v>
      </c>
      <c r="S1117" s="81" t="s">
        <v>559</v>
      </c>
      <c r="T1117" s="81">
        <v>1529</v>
      </c>
      <c r="V1117" s="81" t="s">
        <v>772</v>
      </c>
      <c r="W1117" s="81" t="s">
        <v>773</v>
      </c>
      <c r="X1117" s="81">
        <v>4</v>
      </c>
      <c r="Y1117" s="81" t="s">
        <v>436</v>
      </c>
      <c r="Z1117" s="81" t="s">
        <v>2326</v>
      </c>
      <c r="AA1117" s="81">
        <v>1169</v>
      </c>
      <c r="AC1117" s="81" t="s">
        <v>864</v>
      </c>
      <c r="AD1117" s="81" t="s">
        <v>865</v>
      </c>
      <c r="AE1117" s="81">
        <v>6</v>
      </c>
      <c r="AF1117" s="81" t="s">
        <v>529</v>
      </c>
      <c r="AG1117" s="81" t="s">
        <v>1104</v>
      </c>
      <c r="AH1117" s="81">
        <v>1037</v>
      </c>
      <c r="AJ1117" s="81" t="s">
        <v>948</v>
      </c>
      <c r="AK1117" s="81" t="s">
        <v>949</v>
      </c>
      <c r="AL1117" s="81">
        <v>20</v>
      </c>
      <c r="AM1117" s="81" t="s">
        <v>529</v>
      </c>
      <c r="AN1117" s="81" t="s">
        <v>1175</v>
      </c>
      <c r="AO1117" s="81">
        <v>1027</v>
      </c>
      <c r="AQ1117" s="81" t="s">
        <v>820</v>
      </c>
      <c r="AR1117" s="81" t="s">
        <v>821</v>
      </c>
      <c r="AS1117" s="81">
        <v>24</v>
      </c>
      <c r="AT1117" s="81" t="s">
        <v>436</v>
      </c>
      <c r="AU1117" s="81" t="s">
        <v>1195</v>
      </c>
      <c r="AV1117" s="81">
        <v>1237</v>
      </c>
      <c r="AX1117" s="81" t="s">
        <v>745</v>
      </c>
      <c r="AY1117" s="81" t="s">
        <v>746</v>
      </c>
      <c r="AZ1117" s="81">
        <v>12</v>
      </c>
      <c r="BA1117" s="81" t="s">
        <v>436</v>
      </c>
      <c r="BB1117" s="81" t="s">
        <v>2070</v>
      </c>
      <c r="BC1117" s="81">
        <v>1560</v>
      </c>
      <c r="BE1117" s="81" t="s">
        <v>814</v>
      </c>
      <c r="BF1117" s="81" t="s">
        <v>815</v>
      </c>
      <c r="BG1117" s="81">
        <v>24</v>
      </c>
      <c r="BH1117" s="81" t="s">
        <v>529</v>
      </c>
      <c r="BI1117" s="81" t="s">
        <v>1770</v>
      </c>
      <c r="BJ1117" s="81">
        <v>1037</v>
      </c>
      <c r="BL1117" s="81" t="s">
        <v>745</v>
      </c>
      <c r="BM1117" s="81" t="s">
        <v>746</v>
      </c>
      <c r="BN1117" s="81">
        <v>12</v>
      </c>
      <c r="BO1117" s="81" t="s">
        <v>529</v>
      </c>
      <c r="BP1117" s="81" t="s">
        <v>1160</v>
      </c>
      <c r="BQ1117" s="81">
        <v>1027</v>
      </c>
      <c r="CG1117" s="81" t="s">
        <v>796</v>
      </c>
      <c r="CH1117" s="81" t="s">
        <v>797</v>
      </c>
      <c r="CI1117" s="81">
        <v>2</v>
      </c>
      <c r="CJ1117" s="81" t="s">
        <v>437</v>
      </c>
      <c r="CK1117" s="81" t="s">
        <v>1186</v>
      </c>
      <c r="CL1117" s="81">
        <v>1043</v>
      </c>
      <c r="CN1117" s="81" t="s">
        <v>820</v>
      </c>
      <c r="CO1117" s="81" t="s">
        <v>821</v>
      </c>
      <c r="CP1117" s="81">
        <v>48</v>
      </c>
      <c r="CQ1117" s="81" t="s">
        <v>1173</v>
      </c>
      <c r="CR1117" s="81" t="s">
        <v>2316</v>
      </c>
      <c r="CS1117" s="81">
        <v>0</v>
      </c>
      <c r="CU1117" s="136" t="s">
        <v>747</v>
      </c>
      <c r="CV1117" s="136" t="s">
        <v>748</v>
      </c>
      <c r="CW1117" s="137">
        <v>12</v>
      </c>
      <c r="CX1117" s="136" t="s">
        <v>529</v>
      </c>
      <c r="CY1117" s="136" t="s">
        <v>2309</v>
      </c>
      <c r="CZ1117" s="138">
        <v>1001</v>
      </c>
      <c r="DB1117" s="136" t="s">
        <v>1029</v>
      </c>
      <c r="DC1117" s="136" t="s">
        <v>1030</v>
      </c>
      <c r="DD1117" s="137">
        <v>4</v>
      </c>
      <c r="DE1117" s="136" t="s">
        <v>529</v>
      </c>
      <c r="DF1117" s="136" t="s">
        <v>1838</v>
      </c>
      <c r="DG1117" s="144">
        <v>1372</v>
      </c>
      <c r="DI1117" s="136" t="s">
        <v>893</v>
      </c>
      <c r="DJ1117" s="136" t="s">
        <v>894</v>
      </c>
      <c r="DK1117" s="137">
        <v>12</v>
      </c>
      <c r="DL1117" s="136" t="s">
        <v>529</v>
      </c>
      <c r="DM1117" s="136" t="s">
        <v>2314</v>
      </c>
      <c r="DN1117" s="144">
        <v>1031</v>
      </c>
    </row>
    <row r="1118" spans="1:118" x14ac:dyDescent="0.25">
      <c r="A1118" s="81" t="s">
        <v>924</v>
      </c>
      <c r="B1118" s="81" t="s">
        <v>925</v>
      </c>
      <c r="C1118" s="81">
        <v>12</v>
      </c>
      <c r="D1118" s="81" t="s">
        <v>436</v>
      </c>
      <c r="E1118" s="81" t="s">
        <v>1223</v>
      </c>
      <c r="F1118" s="81">
        <v>1045</v>
      </c>
      <c r="H1118" s="81" t="s">
        <v>1067</v>
      </c>
      <c r="I1118" s="81" t="s">
        <v>1068</v>
      </c>
      <c r="J1118" s="81">
        <v>12</v>
      </c>
      <c r="K1118" s="81" t="s">
        <v>1768</v>
      </c>
      <c r="L1118" s="81" t="s">
        <v>1842</v>
      </c>
      <c r="M1118" s="81">
        <v>1416</v>
      </c>
      <c r="O1118" s="81" t="s">
        <v>727</v>
      </c>
      <c r="P1118" s="81" t="s">
        <v>728</v>
      </c>
      <c r="Q1118" s="81">
        <v>2</v>
      </c>
      <c r="R1118" s="81" t="s">
        <v>436</v>
      </c>
      <c r="S1118" s="81" t="s">
        <v>559</v>
      </c>
      <c r="T1118" s="81">
        <v>1529</v>
      </c>
      <c r="V1118" s="81" t="s">
        <v>772</v>
      </c>
      <c r="W1118" s="81" t="s">
        <v>773</v>
      </c>
      <c r="X1118" s="81">
        <v>4</v>
      </c>
      <c r="Y1118" s="81" t="s">
        <v>436</v>
      </c>
      <c r="Z1118" s="81" t="s">
        <v>1840</v>
      </c>
      <c r="AA1118" s="81">
        <v>1179</v>
      </c>
      <c r="AC1118" s="81" t="s">
        <v>816</v>
      </c>
      <c r="AD1118" s="81" t="s">
        <v>817</v>
      </c>
      <c r="AE1118" s="81">
        <v>6</v>
      </c>
      <c r="AF1118" s="81" t="s">
        <v>529</v>
      </c>
      <c r="AG1118" s="81" t="s">
        <v>1732</v>
      </c>
      <c r="AH1118" s="81">
        <v>1086</v>
      </c>
      <c r="AJ1118" s="81" t="s">
        <v>776</v>
      </c>
      <c r="AK1118" s="81" t="s">
        <v>777</v>
      </c>
      <c r="AL1118" s="81">
        <v>8</v>
      </c>
      <c r="AM1118" s="81" t="s">
        <v>529</v>
      </c>
      <c r="AN1118" s="81" t="s">
        <v>1175</v>
      </c>
      <c r="AO1118" s="81">
        <v>1027</v>
      </c>
      <c r="AQ1118" s="81" t="s">
        <v>816</v>
      </c>
      <c r="AR1118" s="81" t="s">
        <v>817</v>
      </c>
      <c r="AS1118" s="81">
        <v>24</v>
      </c>
      <c r="AT1118" s="81" t="s">
        <v>436</v>
      </c>
      <c r="AU1118" s="81" t="s">
        <v>1195</v>
      </c>
      <c r="AV1118" s="81">
        <v>1237</v>
      </c>
      <c r="AX1118" s="81" t="s">
        <v>745</v>
      </c>
      <c r="AY1118" s="81" t="s">
        <v>746</v>
      </c>
      <c r="AZ1118" s="81">
        <v>24</v>
      </c>
      <c r="BA1118" s="81" t="s">
        <v>529</v>
      </c>
      <c r="BB1118" s="81" t="s">
        <v>1139</v>
      </c>
      <c r="BC1118" s="81">
        <v>1027</v>
      </c>
      <c r="BE1118" s="81" t="s">
        <v>1029</v>
      </c>
      <c r="BF1118" s="81" t="s">
        <v>1030</v>
      </c>
      <c r="BG1118" s="81">
        <v>3</v>
      </c>
      <c r="BH1118" s="81" t="s">
        <v>529</v>
      </c>
      <c r="BI1118" s="81" t="s">
        <v>1770</v>
      </c>
      <c r="BJ1118" s="81">
        <v>1037</v>
      </c>
      <c r="BL1118" s="81" t="s">
        <v>926</v>
      </c>
      <c r="BM1118" s="81" t="s">
        <v>927</v>
      </c>
      <c r="BN1118" s="81">
        <v>1</v>
      </c>
      <c r="BO1118" s="81" t="s">
        <v>529</v>
      </c>
      <c r="BP1118" s="81" t="s">
        <v>1683</v>
      </c>
      <c r="BQ1118" s="81">
        <v>1463</v>
      </c>
      <c r="CG1118" s="81" t="s">
        <v>818</v>
      </c>
      <c r="CH1118" s="81" t="s">
        <v>819</v>
      </c>
      <c r="CI1118" s="81">
        <v>4</v>
      </c>
      <c r="CJ1118" s="81" t="s">
        <v>436</v>
      </c>
      <c r="CK1118" s="81" t="s">
        <v>2221</v>
      </c>
      <c r="CL1118" s="81">
        <v>1392</v>
      </c>
      <c r="CN1118" s="81" t="s">
        <v>745</v>
      </c>
      <c r="CO1118" s="81" t="s">
        <v>746</v>
      </c>
      <c r="CP1118" s="81">
        <v>2</v>
      </c>
      <c r="CQ1118" s="81" t="s">
        <v>529</v>
      </c>
      <c r="CR1118" s="81" t="s">
        <v>2047</v>
      </c>
      <c r="CS1118" s="81">
        <v>1547</v>
      </c>
      <c r="CU1118" s="136" t="s">
        <v>1931</v>
      </c>
      <c r="CV1118" s="136" t="s">
        <v>909</v>
      </c>
      <c r="CW1118" s="137">
        <v>12</v>
      </c>
      <c r="CX1118" s="136" t="s">
        <v>529</v>
      </c>
      <c r="CY1118" s="136" t="s">
        <v>2309</v>
      </c>
      <c r="CZ1118" s="138">
        <v>1001</v>
      </c>
      <c r="DB1118" s="136" t="s">
        <v>1029</v>
      </c>
      <c r="DC1118" s="136" t="s">
        <v>1030</v>
      </c>
      <c r="DD1118" s="137">
        <v>4</v>
      </c>
      <c r="DE1118" s="136" t="s">
        <v>529</v>
      </c>
      <c r="DF1118" s="136" t="s">
        <v>2314</v>
      </c>
      <c r="DG1118" s="144">
        <v>1031</v>
      </c>
      <c r="DI1118" s="136" t="s">
        <v>893</v>
      </c>
      <c r="DJ1118" s="136" t="s">
        <v>894</v>
      </c>
      <c r="DK1118" s="137">
        <v>12</v>
      </c>
      <c r="DL1118" s="136" t="s">
        <v>436</v>
      </c>
      <c r="DM1118" s="136" t="s">
        <v>2411</v>
      </c>
      <c r="DN1118" s="144">
        <v>1515</v>
      </c>
    </row>
    <row r="1119" spans="1:118" x14ac:dyDescent="0.25">
      <c r="A1119" s="81" t="s">
        <v>895</v>
      </c>
      <c r="B1119" s="81" t="s">
        <v>896</v>
      </c>
      <c r="C1119" s="81">
        <v>12</v>
      </c>
      <c r="D1119" s="81" t="s">
        <v>436</v>
      </c>
      <c r="E1119" s="81" t="s">
        <v>1223</v>
      </c>
      <c r="F1119" s="81">
        <v>1045</v>
      </c>
      <c r="H1119" s="81" t="s">
        <v>956</v>
      </c>
      <c r="I1119" s="81" t="s">
        <v>957</v>
      </c>
      <c r="J1119" s="81">
        <v>2</v>
      </c>
      <c r="K1119" s="81" t="s">
        <v>1768</v>
      </c>
      <c r="L1119" s="81" t="s">
        <v>1842</v>
      </c>
      <c r="M1119" s="81">
        <v>1416</v>
      </c>
      <c r="O1119" s="81" t="s">
        <v>830</v>
      </c>
      <c r="P1119" s="81" t="s">
        <v>831</v>
      </c>
      <c r="Q1119" s="81">
        <v>4</v>
      </c>
      <c r="R1119" s="81" t="s">
        <v>436</v>
      </c>
      <c r="S1119" s="81" t="s">
        <v>559</v>
      </c>
      <c r="T1119" s="81">
        <v>1529</v>
      </c>
      <c r="V1119" s="81" t="s">
        <v>733</v>
      </c>
      <c r="W1119" s="81" t="s">
        <v>734</v>
      </c>
      <c r="X1119" s="81">
        <v>4</v>
      </c>
      <c r="Y1119" s="81" t="s">
        <v>436</v>
      </c>
      <c r="Z1119" s="81" t="s">
        <v>1840</v>
      </c>
      <c r="AA1119" s="81">
        <v>1179</v>
      </c>
      <c r="AC1119" s="81" t="s">
        <v>816</v>
      </c>
      <c r="AD1119" s="81" t="s">
        <v>817</v>
      </c>
      <c r="AE1119" s="81">
        <v>6</v>
      </c>
      <c r="AF1119" s="81" t="s">
        <v>529</v>
      </c>
      <c r="AG1119" s="81" t="s">
        <v>1093</v>
      </c>
      <c r="AH1119" s="81">
        <v>1089</v>
      </c>
      <c r="AJ1119" s="81" t="s">
        <v>816</v>
      </c>
      <c r="AK1119" s="81" t="s">
        <v>817</v>
      </c>
      <c r="AL1119" s="81">
        <v>4</v>
      </c>
      <c r="AM1119" s="81" t="s">
        <v>529</v>
      </c>
      <c r="AN1119" s="81" t="s">
        <v>1175</v>
      </c>
      <c r="AO1119" s="81">
        <v>1027</v>
      </c>
      <c r="AQ1119" s="81" t="s">
        <v>864</v>
      </c>
      <c r="AR1119" s="81" t="s">
        <v>865</v>
      </c>
      <c r="AS1119" s="81">
        <v>24</v>
      </c>
      <c r="AT1119" s="81" t="s">
        <v>436</v>
      </c>
      <c r="AU1119" s="81" t="s">
        <v>1195</v>
      </c>
      <c r="AV1119" s="81">
        <v>1237</v>
      </c>
      <c r="AX1119" s="81" t="s">
        <v>745</v>
      </c>
      <c r="AY1119" s="81" t="s">
        <v>746</v>
      </c>
      <c r="AZ1119" s="81">
        <v>12</v>
      </c>
      <c r="BA1119" s="81" t="s">
        <v>437</v>
      </c>
      <c r="BB1119" s="81" t="s">
        <v>1094</v>
      </c>
      <c r="BC1119" s="81">
        <v>1097</v>
      </c>
      <c r="BE1119" s="81" t="s">
        <v>928</v>
      </c>
      <c r="BF1119" s="81" t="s">
        <v>929</v>
      </c>
      <c r="BG1119" s="81">
        <v>5</v>
      </c>
      <c r="BH1119" s="81" t="s">
        <v>436</v>
      </c>
      <c r="BI1119" s="81" t="s">
        <v>550</v>
      </c>
      <c r="BJ1119" s="81">
        <v>1515</v>
      </c>
      <c r="BL1119" s="81" t="s">
        <v>928</v>
      </c>
      <c r="BM1119" s="81" t="s">
        <v>929</v>
      </c>
      <c r="BN1119" s="81">
        <v>1</v>
      </c>
      <c r="BO1119" s="81" t="s">
        <v>529</v>
      </c>
      <c r="BP1119" s="81" t="s">
        <v>1683</v>
      </c>
      <c r="BQ1119" s="81">
        <v>1463</v>
      </c>
      <c r="CG1119" s="81" t="s">
        <v>828</v>
      </c>
      <c r="CH1119" s="81" t="s">
        <v>829</v>
      </c>
      <c r="CI1119" s="81">
        <v>2</v>
      </c>
      <c r="CJ1119" s="81" t="s">
        <v>436</v>
      </c>
      <c r="CK1119" s="81" t="s">
        <v>2221</v>
      </c>
      <c r="CL1119" s="81">
        <v>1392</v>
      </c>
      <c r="CN1119" s="81" t="s">
        <v>737</v>
      </c>
      <c r="CO1119" s="81" t="s">
        <v>738</v>
      </c>
      <c r="CP1119" s="81">
        <v>24</v>
      </c>
      <c r="CQ1119" s="81" t="s">
        <v>1173</v>
      </c>
      <c r="CR1119" s="81" t="s">
        <v>2316</v>
      </c>
      <c r="CS1119" s="81">
        <v>0</v>
      </c>
      <c r="CU1119" s="136" t="s">
        <v>745</v>
      </c>
      <c r="CV1119" s="136" t="s">
        <v>746</v>
      </c>
      <c r="CW1119" s="137">
        <v>36</v>
      </c>
      <c r="CX1119" s="136" t="s">
        <v>436</v>
      </c>
      <c r="CY1119" s="136" t="s">
        <v>1698</v>
      </c>
      <c r="CZ1119" s="138">
        <v>1251</v>
      </c>
      <c r="DB1119" s="136" t="s">
        <v>954</v>
      </c>
      <c r="DC1119" s="136" t="s">
        <v>955</v>
      </c>
      <c r="DD1119" s="137">
        <v>4</v>
      </c>
      <c r="DE1119" s="136" t="s">
        <v>529</v>
      </c>
      <c r="DF1119" s="136" t="s">
        <v>1867</v>
      </c>
      <c r="DG1119" s="144">
        <v>1089</v>
      </c>
      <c r="DI1119" s="136" t="s">
        <v>893</v>
      </c>
      <c r="DJ1119" s="136" t="s">
        <v>894</v>
      </c>
      <c r="DK1119" s="137">
        <v>12</v>
      </c>
      <c r="DL1119" s="136" t="s">
        <v>436</v>
      </c>
      <c r="DM1119" s="136" t="s">
        <v>2424</v>
      </c>
      <c r="DN1119" s="144">
        <v>1602</v>
      </c>
    </row>
    <row r="1120" spans="1:118" x14ac:dyDescent="0.25">
      <c r="A1120" s="81" t="s">
        <v>804</v>
      </c>
      <c r="B1120" s="81" t="s">
        <v>805</v>
      </c>
      <c r="C1120" s="81">
        <v>12</v>
      </c>
      <c r="D1120" s="81" t="s">
        <v>436</v>
      </c>
      <c r="E1120" s="81" t="s">
        <v>1223</v>
      </c>
      <c r="F1120" s="81">
        <v>1045</v>
      </c>
      <c r="H1120" s="81" t="s">
        <v>1071</v>
      </c>
      <c r="I1120" s="81" t="s">
        <v>1072</v>
      </c>
      <c r="J1120" s="81">
        <v>12</v>
      </c>
      <c r="K1120" s="81" t="s">
        <v>1768</v>
      </c>
      <c r="L1120" s="81" t="s">
        <v>1842</v>
      </c>
      <c r="M1120" s="81">
        <v>1416</v>
      </c>
      <c r="O1120" s="81" t="s">
        <v>733</v>
      </c>
      <c r="P1120" s="81" t="s">
        <v>734</v>
      </c>
      <c r="Q1120" s="81">
        <v>4</v>
      </c>
      <c r="R1120" s="81" t="s">
        <v>436</v>
      </c>
      <c r="S1120" s="81" t="s">
        <v>559</v>
      </c>
      <c r="T1120" s="81">
        <v>1529</v>
      </c>
      <c r="V1120" s="81" t="s">
        <v>845</v>
      </c>
      <c r="W1120" s="81" t="s">
        <v>846</v>
      </c>
      <c r="X1120" s="81">
        <v>4</v>
      </c>
      <c r="Y1120" s="81" t="s">
        <v>436</v>
      </c>
      <c r="Z1120" s="81" t="s">
        <v>1840</v>
      </c>
      <c r="AA1120" s="81">
        <v>1179</v>
      </c>
      <c r="AC1120" s="81" t="s">
        <v>864</v>
      </c>
      <c r="AD1120" s="81" t="s">
        <v>865</v>
      </c>
      <c r="AE1120" s="81">
        <v>6</v>
      </c>
      <c r="AF1120" s="81" t="s">
        <v>529</v>
      </c>
      <c r="AG1120" s="81" t="s">
        <v>1766</v>
      </c>
      <c r="AH1120" s="81">
        <v>1002</v>
      </c>
      <c r="AJ1120" s="81" t="s">
        <v>864</v>
      </c>
      <c r="AK1120" s="81" t="s">
        <v>865</v>
      </c>
      <c r="AL1120" s="81">
        <v>8</v>
      </c>
      <c r="AM1120" s="81" t="s">
        <v>529</v>
      </c>
      <c r="AN1120" s="81" t="s">
        <v>1175</v>
      </c>
      <c r="AO1120" s="81">
        <v>1027</v>
      </c>
      <c r="AQ1120" s="81" t="s">
        <v>830</v>
      </c>
      <c r="AR1120" s="81" t="s">
        <v>831</v>
      </c>
      <c r="AS1120" s="81">
        <v>48</v>
      </c>
      <c r="AT1120" s="81" t="s">
        <v>436</v>
      </c>
      <c r="AU1120" s="81" t="s">
        <v>1195</v>
      </c>
      <c r="AV1120" s="81">
        <v>1237</v>
      </c>
      <c r="AX1120" s="81" t="s">
        <v>745</v>
      </c>
      <c r="AY1120" s="81" t="s">
        <v>746</v>
      </c>
      <c r="AZ1120" s="81">
        <v>12</v>
      </c>
      <c r="BA1120" s="81" t="s">
        <v>529</v>
      </c>
      <c r="BB1120" s="81" t="s">
        <v>1712</v>
      </c>
      <c r="BC1120" s="81">
        <v>1458</v>
      </c>
      <c r="BE1120" s="81" t="s">
        <v>1043</v>
      </c>
      <c r="BF1120" s="81" t="s">
        <v>1044</v>
      </c>
      <c r="BG1120" s="81">
        <v>12</v>
      </c>
      <c r="BH1120" s="81" t="s">
        <v>436</v>
      </c>
      <c r="BI1120" s="81" t="s">
        <v>550</v>
      </c>
      <c r="BJ1120" s="81">
        <v>1515</v>
      </c>
      <c r="BL1120" s="81" t="s">
        <v>1008</v>
      </c>
      <c r="BM1120" s="81" t="s">
        <v>1009</v>
      </c>
      <c r="BN1120" s="81">
        <v>1</v>
      </c>
      <c r="BO1120" s="81" t="s">
        <v>529</v>
      </c>
      <c r="BP1120" s="81" t="s">
        <v>1683</v>
      </c>
      <c r="BQ1120" s="81">
        <v>1463</v>
      </c>
      <c r="CG1120" s="81" t="s">
        <v>826</v>
      </c>
      <c r="CH1120" s="81" t="s">
        <v>827</v>
      </c>
      <c r="CI1120" s="81">
        <v>10</v>
      </c>
      <c r="CJ1120" s="81" t="s">
        <v>436</v>
      </c>
      <c r="CK1120" s="81" t="s">
        <v>2221</v>
      </c>
      <c r="CL1120" s="81">
        <v>1392</v>
      </c>
      <c r="CN1120" s="81" t="s">
        <v>832</v>
      </c>
      <c r="CO1120" s="81" t="s">
        <v>833</v>
      </c>
      <c r="CP1120" s="81">
        <v>28</v>
      </c>
      <c r="CQ1120" s="81" t="s">
        <v>1173</v>
      </c>
      <c r="CR1120" s="81" t="s">
        <v>2316</v>
      </c>
      <c r="CS1120" s="81">
        <v>0</v>
      </c>
      <c r="CU1120" s="136" t="s">
        <v>820</v>
      </c>
      <c r="CV1120" s="136" t="s">
        <v>821</v>
      </c>
      <c r="CW1120" s="137">
        <v>4</v>
      </c>
      <c r="CX1120" s="136" t="s">
        <v>529</v>
      </c>
      <c r="CY1120" s="136" t="s">
        <v>2309</v>
      </c>
      <c r="CZ1120" s="138">
        <v>1001</v>
      </c>
      <c r="DB1120" s="136" t="s">
        <v>954</v>
      </c>
      <c r="DC1120" s="136" t="s">
        <v>955</v>
      </c>
      <c r="DD1120" s="137">
        <v>4</v>
      </c>
      <c r="DE1120" s="136" t="s">
        <v>437</v>
      </c>
      <c r="DF1120" s="136" t="s">
        <v>1187</v>
      </c>
      <c r="DG1120" s="144">
        <v>1003</v>
      </c>
      <c r="DI1120" s="136" t="s">
        <v>893</v>
      </c>
      <c r="DJ1120" s="136" t="s">
        <v>894</v>
      </c>
      <c r="DK1120" s="137">
        <v>12</v>
      </c>
      <c r="DL1120" s="136" t="s">
        <v>437</v>
      </c>
      <c r="DM1120" s="136" t="s">
        <v>2408</v>
      </c>
      <c r="DN1120" s="144">
        <v>1108</v>
      </c>
    </row>
    <row r="1121" spans="1:118" x14ac:dyDescent="0.25">
      <c r="A1121" s="81" t="s">
        <v>782</v>
      </c>
      <c r="B1121" s="81" t="s">
        <v>783</v>
      </c>
      <c r="C1121" s="81">
        <v>24</v>
      </c>
      <c r="D1121" s="81" t="s">
        <v>436</v>
      </c>
      <c r="E1121" s="81" t="s">
        <v>1223</v>
      </c>
      <c r="F1121" s="81">
        <v>1045</v>
      </c>
      <c r="H1121" s="81" t="s">
        <v>864</v>
      </c>
      <c r="I1121" s="81" t="s">
        <v>865</v>
      </c>
      <c r="J1121" s="81">
        <v>4</v>
      </c>
      <c r="K1121" s="81" t="s">
        <v>529</v>
      </c>
      <c r="L1121" s="81" t="s">
        <v>1219</v>
      </c>
      <c r="M1121" s="81">
        <v>1027</v>
      </c>
      <c r="O1121" s="81" t="s">
        <v>729</v>
      </c>
      <c r="P1121" s="81" t="s">
        <v>730</v>
      </c>
      <c r="Q1121" s="81">
        <v>6</v>
      </c>
      <c r="R1121" s="81" t="s">
        <v>436</v>
      </c>
      <c r="S1121" s="81" t="s">
        <v>559</v>
      </c>
      <c r="T1121" s="81">
        <v>1529</v>
      </c>
      <c r="V1121" s="81" t="s">
        <v>860</v>
      </c>
      <c r="W1121" s="81" t="s">
        <v>861</v>
      </c>
      <c r="X1121" s="81">
        <v>4</v>
      </c>
      <c r="Y1121" s="81" t="s">
        <v>437</v>
      </c>
      <c r="Z1121" s="81" t="s">
        <v>1754</v>
      </c>
      <c r="AA1121" s="81">
        <v>1180</v>
      </c>
      <c r="AC1121" s="81" t="s">
        <v>910</v>
      </c>
      <c r="AD1121" s="81" t="s">
        <v>911</v>
      </c>
      <c r="AE1121" s="81">
        <v>2</v>
      </c>
      <c r="AF1121" s="81" t="s">
        <v>529</v>
      </c>
      <c r="AG1121" s="81" t="s">
        <v>1128</v>
      </c>
      <c r="AH1121" s="81">
        <v>1031</v>
      </c>
      <c r="AJ1121" s="81" t="s">
        <v>830</v>
      </c>
      <c r="AK1121" s="81" t="s">
        <v>831</v>
      </c>
      <c r="AL1121" s="81">
        <v>40</v>
      </c>
      <c r="AM1121" s="81" t="s">
        <v>529</v>
      </c>
      <c r="AN1121" s="81" t="s">
        <v>1175</v>
      </c>
      <c r="AO1121" s="81">
        <v>1027</v>
      </c>
      <c r="AQ1121" s="81" t="s">
        <v>849</v>
      </c>
      <c r="AR1121" s="81" t="s">
        <v>850</v>
      </c>
      <c r="AS1121" s="81">
        <v>36</v>
      </c>
      <c r="AT1121" s="81" t="s">
        <v>436</v>
      </c>
      <c r="AU1121" s="81" t="s">
        <v>1195</v>
      </c>
      <c r="AV1121" s="81">
        <v>1237</v>
      </c>
      <c r="AX1121" s="81" t="s">
        <v>745</v>
      </c>
      <c r="AY1121" s="81" t="s">
        <v>746</v>
      </c>
      <c r="AZ1121" s="81">
        <v>48</v>
      </c>
      <c r="BA1121" s="81" t="s">
        <v>529</v>
      </c>
      <c r="BB1121" s="81" t="s">
        <v>1766</v>
      </c>
      <c r="BC1121" s="81">
        <v>1002</v>
      </c>
      <c r="BE1121" s="81" t="s">
        <v>804</v>
      </c>
      <c r="BF1121" s="81" t="s">
        <v>805</v>
      </c>
      <c r="BG1121" s="81">
        <v>12</v>
      </c>
      <c r="BH1121" s="81" t="s">
        <v>436</v>
      </c>
      <c r="BI1121" s="81" t="s">
        <v>550</v>
      </c>
      <c r="BJ1121" s="81">
        <v>1515</v>
      </c>
      <c r="BL1121" s="81" t="s">
        <v>743</v>
      </c>
      <c r="BM1121" s="81" t="s">
        <v>744</v>
      </c>
      <c r="BN1121" s="81">
        <v>12</v>
      </c>
      <c r="BO1121" s="81" t="s">
        <v>529</v>
      </c>
      <c r="BP1121" s="81" t="s">
        <v>1169</v>
      </c>
      <c r="BQ1121" s="81">
        <v>1440</v>
      </c>
      <c r="CG1121" s="81" t="s">
        <v>858</v>
      </c>
      <c r="CH1121" s="81" t="s">
        <v>859</v>
      </c>
      <c r="CI1121" s="81">
        <v>4</v>
      </c>
      <c r="CJ1121" s="81" t="s">
        <v>436</v>
      </c>
      <c r="CK1121" s="81" t="s">
        <v>2221</v>
      </c>
      <c r="CL1121" s="81">
        <v>1392</v>
      </c>
      <c r="CN1121" s="81" t="s">
        <v>729</v>
      </c>
      <c r="CO1121" s="81" t="s">
        <v>730</v>
      </c>
      <c r="CP1121" s="81">
        <v>14</v>
      </c>
      <c r="CQ1121" s="81" t="s">
        <v>1173</v>
      </c>
      <c r="CR1121" s="81" t="s">
        <v>2316</v>
      </c>
      <c r="CS1121" s="81">
        <v>0</v>
      </c>
      <c r="CU1121" s="136" t="s">
        <v>812</v>
      </c>
      <c r="CV1121" s="136" t="s">
        <v>813</v>
      </c>
      <c r="CW1121" s="137">
        <v>4</v>
      </c>
      <c r="CX1121" s="136" t="s">
        <v>529</v>
      </c>
      <c r="CY1121" s="136" t="s">
        <v>2309</v>
      </c>
      <c r="CZ1121" s="138">
        <v>1001</v>
      </c>
      <c r="DB1121" s="136" t="s">
        <v>954</v>
      </c>
      <c r="DC1121" s="136" t="s">
        <v>955</v>
      </c>
      <c r="DD1121" s="137">
        <v>4</v>
      </c>
      <c r="DE1121" s="136" t="s">
        <v>529</v>
      </c>
      <c r="DF1121" s="136" t="s">
        <v>1807</v>
      </c>
      <c r="DG1121" s="144">
        <v>1510</v>
      </c>
      <c r="DI1121" s="136" t="s">
        <v>893</v>
      </c>
      <c r="DJ1121" s="136" t="s">
        <v>894</v>
      </c>
      <c r="DK1121" s="137">
        <v>12</v>
      </c>
      <c r="DL1121" s="136" t="s">
        <v>2152</v>
      </c>
      <c r="DM1121" s="136" t="s">
        <v>2364</v>
      </c>
      <c r="DN1121" s="144">
        <v>1593</v>
      </c>
    </row>
    <row r="1122" spans="1:118" x14ac:dyDescent="0.25">
      <c r="A1122" s="81" t="s">
        <v>745</v>
      </c>
      <c r="B1122" s="81" t="s">
        <v>746</v>
      </c>
      <c r="C1122" s="81">
        <v>12</v>
      </c>
      <c r="D1122" s="81" t="s">
        <v>436</v>
      </c>
      <c r="E1122" s="81" t="s">
        <v>1223</v>
      </c>
      <c r="F1122" s="81">
        <v>1045</v>
      </c>
      <c r="H1122" s="81" t="s">
        <v>852</v>
      </c>
      <c r="I1122" s="81" t="s">
        <v>853</v>
      </c>
      <c r="J1122" s="81">
        <v>12</v>
      </c>
      <c r="K1122" s="81" t="s">
        <v>529</v>
      </c>
      <c r="L1122" s="81" t="s">
        <v>1219</v>
      </c>
      <c r="M1122" s="81">
        <v>1027</v>
      </c>
      <c r="O1122" s="81" t="s">
        <v>820</v>
      </c>
      <c r="P1122" s="81" t="s">
        <v>821</v>
      </c>
      <c r="Q1122" s="81">
        <v>6</v>
      </c>
      <c r="R1122" s="81" t="s">
        <v>529</v>
      </c>
      <c r="S1122" s="81" t="s">
        <v>1167</v>
      </c>
      <c r="T1122" s="81">
        <v>1031</v>
      </c>
      <c r="V1122" s="81" t="s">
        <v>830</v>
      </c>
      <c r="W1122" s="81" t="s">
        <v>831</v>
      </c>
      <c r="X1122" s="81">
        <v>12</v>
      </c>
      <c r="Y1122" s="81" t="s">
        <v>437</v>
      </c>
      <c r="Z1122" s="81" t="s">
        <v>1754</v>
      </c>
      <c r="AA1122" s="81">
        <v>1180</v>
      </c>
      <c r="AC1122" s="81" t="s">
        <v>2321</v>
      </c>
      <c r="AD1122" s="81" t="s">
        <v>901</v>
      </c>
      <c r="AE1122" s="81">
        <v>2</v>
      </c>
      <c r="AF1122" s="81" t="s">
        <v>529</v>
      </c>
      <c r="AG1122" s="81" t="s">
        <v>1128</v>
      </c>
      <c r="AH1122" s="81">
        <v>1031</v>
      </c>
      <c r="AJ1122" s="81" t="s">
        <v>737</v>
      </c>
      <c r="AK1122" s="81" t="s">
        <v>738</v>
      </c>
      <c r="AL1122" s="81">
        <v>1</v>
      </c>
      <c r="AM1122" s="81" t="s">
        <v>529</v>
      </c>
      <c r="AN1122" s="81" t="s">
        <v>1175</v>
      </c>
      <c r="AO1122" s="81">
        <v>1027</v>
      </c>
      <c r="AQ1122" s="81" t="s">
        <v>737</v>
      </c>
      <c r="AR1122" s="81" t="s">
        <v>738</v>
      </c>
      <c r="AS1122" s="81">
        <v>12</v>
      </c>
      <c r="AT1122" s="81" t="s">
        <v>436</v>
      </c>
      <c r="AU1122" s="81" t="s">
        <v>1195</v>
      </c>
      <c r="AV1122" s="81">
        <v>1237</v>
      </c>
      <c r="AX1122" s="81" t="s">
        <v>745</v>
      </c>
      <c r="AY1122" s="81" t="s">
        <v>746</v>
      </c>
      <c r="AZ1122" s="81">
        <v>24</v>
      </c>
      <c r="BA1122" s="81" t="s">
        <v>529</v>
      </c>
      <c r="BB1122" s="81" t="s">
        <v>1694</v>
      </c>
      <c r="BC1122" s="81">
        <v>1504</v>
      </c>
      <c r="BE1122" s="81" t="s">
        <v>780</v>
      </c>
      <c r="BF1122" s="81" t="s">
        <v>781</v>
      </c>
      <c r="BG1122" s="81">
        <v>12</v>
      </c>
      <c r="BH1122" s="81" t="s">
        <v>436</v>
      </c>
      <c r="BI1122" s="81" t="s">
        <v>550</v>
      </c>
      <c r="BJ1122" s="81">
        <v>1515</v>
      </c>
      <c r="BL1122" s="81" t="s">
        <v>743</v>
      </c>
      <c r="BM1122" s="81" t="s">
        <v>744</v>
      </c>
      <c r="BN1122" s="81">
        <v>12</v>
      </c>
      <c r="BO1122" s="81" t="s">
        <v>436</v>
      </c>
      <c r="BP1122" s="81" t="s">
        <v>2124</v>
      </c>
      <c r="BQ1122" s="81">
        <v>1570</v>
      </c>
      <c r="CG1122" s="81" t="s">
        <v>753</v>
      </c>
      <c r="CH1122" s="81" t="s">
        <v>754</v>
      </c>
      <c r="CI1122" s="81">
        <v>12</v>
      </c>
      <c r="CJ1122" s="81" t="s">
        <v>437</v>
      </c>
      <c r="CK1122" s="81" t="s">
        <v>1707</v>
      </c>
      <c r="CL1122" s="81">
        <v>1110</v>
      </c>
      <c r="CN1122" s="81" t="s">
        <v>1001</v>
      </c>
      <c r="CO1122" s="81" t="s">
        <v>1002</v>
      </c>
      <c r="CP1122" s="81">
        <v>15</v>
      </c>
      <c r="CQ1122" s="81" t="s">
        <v>1173</v>
      </c>
      <c r="CR1122" s="81" t="s">
        <v>2316</v>
      </c>
      <c r="CS1122" s="81">
        <v>0</v>
      </c>
      <c r="CU1122" s="136" t="s">
        <v>2386</v>
      </c>
      <c r="CV1122" s="136" t="s">
        <v>817</v>
      </c>
      <c r="CW1122" s="137">
        <v>4</v>
      </c>
      <c r="CX1122" s="136" t="s">
        <v>436</v>
      </c>
      <c r="CY1122" s="136" t="s">
        <v>1752</v>
      </c>
      <c r="CZ1122" s="138">
        <v>1076</v>
      </c>
      <c r="DB1122" s="136" t="s">
        <v>954</v>
      </c>
      <c r="DC1122" s="136" t="s">
        <v>955</v>
      </c>
      <c r="DD1122" s="137">
        <v>4</v>
      </c>
      <c r="DE1122" s="136" t="s">
        <v>437</v>
      </c>
      <c r="DF1122" s="136" t="s">
        <v>1184</v>
      </c>
      <c r="DG1122" s="144">
        <v>1078</v>
      </c>
      <c r="DI1122" s="136" t="s">
        <v>893</v>
      </c>
      <c r="DJ1122" s="136" t="s">
        <v>894</v>
      </c>
      <c r="DK1122" s="137">
        <v>12</v>
      </c>
      <c r="DL1122" s="136" t="s">
        <v>436</v>
      </c>
      <c r="DM1122" s="136" t="s">
        <v>2221</v>
      </c>
      <c r="DN1122" s="144">
        <v>1392</v>
      </c>
    </row>
    <row r="1123" spans="1:118" x14ac:dyDescent="0.25">
      <c r="A1123" s="81" t="s">
        <v>908</v>
      </c>
      <c r="B1123" s="81" t="s">
        <v>909</v>
      </c>
      <c r="C1123" s="81">
        <v>12</v>
      </c>
      <c r="D1123" s="81" t="s">
        <v>436</v>
      </c>
      <c r="E1123" s="81" t="s">
        <v>1223</v>
      </c>
      <c r="F1123" s="81">
        <v>1045</v>
      </c>
      <c r="H1123" s="81" t="s">
        <v>1060</v>
      </c>
      <c r="I1123" s="81" t="s">
        <v>787</v>
      </c>
      <c r="J1123" s="81">
        <v>12</v>
      </c>
      <c r="K1123" s="81" t="s">
        <v>529</v>
      </c>
      <c r="L1123" s="81" t="s">
        <v>1219</v>
      </c>
      <c r="M1123" s="81">
        <v>1027</v>
      </c>
      <c r="O1123" s="81" t="s">
        <v>836</v>
      </c>
      <c r="P1123" s="81" t="s">
        <v>837</v>
      </c>
      <c r="Q1123" s="81">
        <v>2</v>
      </c>
      <c r="R1123" s="81" t="s">
        <v>529</v>
      </c>
      <c r="S1123" s="81" t="s">
        <v>1167</v>
      </c>
      <c r="T1123" s="81">
        <v>1031</v>
      </c>
      <c r="V1123" s="81" t="s">
        <v>772</v>
      </c>
      <c r="W1123" s="81" t="s">
        <v>773</v>
      </c>
      <c r="X1123" s="81">
        <v>6</v>
      </c>
      <c r="Y1123" s="81" t="s">
        <v>529</v>
      </c>
      <c r="Z1123" s="81" t="s">
        <v>1150</v>
      </c>
      <c r="AA1123" s="81">
        <v>1185</v>
      </c>
      <c r="AC1123" s="81" t="s">
        <v>2321</v>
      </c>
      <c r="AD1123" s="81" t="s">
        <v>901</v>
      </c>
      <c r="AE1123" s="81">
        <v>2</v>
      </c>
      <c r="AF1123" s="81" t="s">
        <v>529</v>
      </c>
      <c r="AG1123" s="81" t="s">
        <v>1712</v>
      </c>
      <c r="AH1123" s="81">
        <v>1458</v>
      </c>
      <c r="AJ1123" s="81" t="s">
        <v>733</v>
      </c>
      <c r="AK1123" s="81" t="s">
        <v>734</v>
      </c>
      <c r="AL1123" s="81">
        <v>20</v>
      </c>
      <c r="AM1123" s="81" t="s">
        <v>529</v>
      </c>
      <c r="AN1123" s="81" t="s">
        <v>1175</v>
      </c>
      <c r="AO1123" s="81">
        <v>1027</v>
      </c>
      <c r="AQ1123" s="81" t="s">
        <v>733</v>
      </c>
      <c r="AR1123" s="81" t="s">
        <v>734</v>
      </c>
      <c r="AS1123" s="81">
        <v>48</v>
      </c>
      <c r="AT1123" s="81" t="s">
        <v>436</v>
      </c>
      <c r="AU1123" s="81" t="s">
        <v>1195</v>
      </c>
      <c r="AV1123" s="81">
        <v>1237</v>
      </c>
      <c r="AX1123" s="81" t="s">
        <v>745</v>
      </c>
      <c r="AY1123" s="81" t="s">
        <v>746</v>
      </c>
      <c r="AZ1123" s="81">
        <v>12</v>
      </c>
      <c r="BA1123" s="81" t="s">
        <v>436</v>
      </c>
      <c r="BB1123" s="81" t="s">
        <v>1696</v>
      </c>
      <c r="BC1123" s="81">
        <v>1390</v>
      </c>
      <c r="BE1123" s="81" t="s">
        <v>808</v>
      </c>
      <c r="BF1123" s="81" t="s">
        <v>809</v>
      </c>
      <c r="BG1123" s="81">
        <v>37</v>
      </c>
      <c r="BH1123" s="81" t="s">
        <v>436</v>
      </c>
      <c r="BI1123" s="81" t="s">
        <v>717</v>
      </c>
      <c r="BJ1123" s="81">
        <v>1538</v>
      </c>
      <c r="BL1123" s="81" t="s">
        <v>753</v>
      </c>
      <c r="BM1123" s="81" t="s">
        <v>754</v>
      </c>
      <c r="BN1123" s="81">
        <v>12</v>
      </c>
      <c r="BO1123" s="81" t="s">
        <v>529</v>
      </c>
      <c r="BP1123" s="81" t="s">
        <v>1683</v>
      </c>
      <c r="BQ1123" s="81">
        <v>1463</v>
      </c>
      <c r="CG1123" s="81" t="s">
        <v>765</v>
      </c>
      <c r="CH1123" s="81" t="s">
        <v>766</v>
      </c>
      <c r="CI1123" s="81">
        <v>6</v>
      </c>
      <c r="CJ1123" s="81" t="s">
        <v>437</v>
      </c>
      <c r="CK1123" s="81" t="s">
        <v>1707</v>
      </c>
      <c r="CL1123" s="81">
        <v>1110</v>
      </c>
      <c r="CN1123" s="81" t="s">
        <v>808</v>
      </c>
      <c r="CO1123" s="81" t="s">
        <v>809</v>
      </c>
      <c r="CP1123" s="81">
        <v>15</v>
      </c>
      <c r="CQ1123" s="81" t="s">
        <v>1173</v>
      </c>
      <c r="CR1123" s="81" t="s">
        <v>2316</v>
      </c>
      <c r="CS1123" s="81">
        <v>0</v>
      </c>
      <c r="CU1123" s="136" t="s">
        <v>893</v>
      </c>
      <c r="CV1123" s="136" t="s">
        <v>894</v>
      </c>
      <c r="CW1123" s="137">
        <v>12</v>
      </c>
      <c r="CX1123" s="136" t="s">
        <v>436</v>
      </c>
      <c r="CY1123" s="136" t="s">
        <v>1752</v>
      </c>
      <c r="CZ1123" s="138">
        <v>1076</v>
      </c>
      <c r="DB1123" s="136" t="s">
        <v>954</v>
      </c>
      <c r="DC1123" s="136" t="s">
        <v>955</v>
      </c>
      <c r="DD1123" s="137">
        <v>4</v>
      </c>
      <c r="DE1123" s="136" t="s">
        <v>529</v>
      </c>
      <c r="DF1123" s="136" t="s">
        <v>1139</v>
      </c>
      <c r="DG1123" s="144">
        <v>1027</v>
      </c>
      <c r="DI1123" s="136" t="s">
        <v>1043</v>
      </c>
      <c r="DJ1123" s="136" t="s">
        <v>825</v>
      </c>
      <c r="DK1123" s="137">
        <v>12</v>
      </c>
      <c r="DL1123" s="136" t="s">
        <v>529</v>
      </c>
      <c r="DM1123" s="136" t="s">
        <v>1219</v>
      </c>
      <c r="DN1123" s="144">
        <v>1027</v>
      </c>
    </row>
    <row r="1124" spans="1:118" x14ac:dyDescent="0.25">
      <c r="A1124" s="81" t="s">
        <v>999</v>
      </c>
      <c r="B1124" s="81" t="s">
        <v>1000</v>
      </c>
      <c r="C1124" s="81">
        <v>12</v>
      </c>
      <c r="D1124" s="81" t="s">
        <v>436</v>
      </c>
      <c r="E1124" s="81" t="s">
        <v>1223</v>
      </c>
      <c r="F1124" s="81">
        <v>1045</v>
      </c>
      <c r="H1124" s="81" t="s">
        <v>873</v>
      </c>
      <c r="I1124" s="81" t="s">
        <v>874</v>
      </c>
      <c r="J1124" s="81">
        <v>10</v>
      </c>
      <c r="K1124" s="81" t="s">
        <v>529</v>
      </c>
      <c r="L1124" s="81" t="s">
        <v>1219</v>
      </c>
      <c r="M1124" s="81">
        <v>1027</v>
      </c>
      <c r="O1124" s="81" t="s">
        <v>854</v>
      </c>
      <c r="P1124" s="81" t="s">
        <v>855</v>
      </c>
      <c r="Q1124" s="81">
        <v>2</v>
      </c>
      <c r="R1124" s="81" t="s">
        <v>529</v>
      </c>
      <c r="S1124" s="81" t="s">
        <v>1167</v>
      </c>
      <c r="T1124" s="81">
        <v>1031</v>
      </c>
      <c r="V1124" s="81" t="s">
        <v>729</v>
      </c>
      <c r="W1124" s="81" t="s">
        <v>730</v>
      </c>
      <c r="X1124" s="81">
        <v>8</v>
      </c>
      <c r="Y1124" s="81" t="s">
        <v>529</v>
      </c>
      <c r="Z1124" s="81" t="s">
        <v>1150</v>
      </c>
      <c r="AA1124" s="81">
        <v>1185</v>
      </c>
      <c r="AC1124" s="81" t="s">
        <v>854</v>
      </c>
      <c r="AD1124" s="81" t="s">
        <v>855</v>
      </c>
      <c r="AE1124" s="81">
        <v>6</v>
      </c>
      <c r="AF1124" s="81" t="s">
        <v>437</v>
      </c>
      <c r="AG1124" s="81" t="s">
        <v>1181</v>
      </c>
      <c r="AH1124" s="81">
        <v>1044</v>
      </c>
      <c r="AJ1124" s="81" t="s">
        <v>727</v>
      </c>
      <c r="AK1124" s="81" t="s">
        <v>728</v>
      </c>
      <c r="AL1124" s="81">
        <v>50</v>
      </c>
      <c r="AM1124" s="81" t="s">
        <v>529</v>
      </c>
      <c r="AN1124" s="81" t="s">
        <v>1175</v>
      </c>
      <c r="AO1124" s="81">
        <v>1027</v>
      </c>
      <c r="AQ1124" s="81" t="s">
        <v>727</v>
      </c>
      <c r="AR1124" s="81" t="s">
        <v>728</v>
      </c>
      <c r="AS1124" s="81">
        <v>36</v>
      </c>
      <c r="AT1124" s="81" t="s">
        <v>436</v>
      </c>
      <c r="AU1124" s="81" t="s">
        <v>1195</v>
      </c>
      <c r="AV1124" s="81">
        <v>1237</v>
      </c>
      <c r="AX1124" s="81" t="s">
        <v>745</v>
      </c>
      <c r="AY1124" s="81" t="s">
        <v>746</v>
      </c>
      <c r="AZ1124" s="81">
        <v>60</v>
      </c>
      <c r="BA1124" s="81" t="s">
        <v>436</v>
      </c>
      <c r="BB1124" s="81" t="s">
        <v>1123</v>
      </c>
      <c r="BC1124" s="81">
        <v>1392</v>
      </c>
      <c r="BE1124" s="81" t="s">
        <v>798</v>
      </c>
      <c r="BF1124" s="81" t="s">
        <v>799</v>
      </c>
      <c r="BG1124" s="81">
        <v>24</v>
      </c>
      <c r="BH1124" s="81" t="s">
        <v>529</v>
      </c>
      <c r="BI1124" s="81" t="s">
        <v>1728</v>
      </c>
      <c r="BJ1124" s="81">
        <v>1185</v>
      </c>
      <c r="BL1124" s="81" t="s">
        <v>864</v>
      </c>
      <c r="BM1124" s="81" t="s">
        <v>865</v>
      </c>
      <c r="BN1124" s="81">
        <v>2</v>
      </c>
      <c r="BO1124" s="81" t="s">
        <v>529</v>
      </c>
      <c r="BP1124" s="81" t="s">
        <v>1683</v>
      </c>
      <c r="BQ1124" s="81">
        <v>1463</v>
      </c>
      <c r="CG1124" s="81" t="s">
        <v>810</v>
      </c>
      <c r="CH1124" s="81" t="s">
        <v>811</v>
      </c>
      <c r="CI1124" s="81">
        <v>12</v>
      </c>
      <c r="CJ1124" s="81" t="s">
        <v>437</v>
      </c>
      <c r="CK1124" s="81" t="s">
        <v>1707</v>
      </c>
      <c r="CL1124" s="81">
        <v>1110</v>
      </c>
      <c r="CN1124" s="81" t="s">
        <v>893</v>
      </c>
      <c r="CO1124" s="81" t="s">
        <v>894</v>
      </c>
      <c r="CP1124" s="81">
        <v>30</v>
      </c>
      <c r="CQ1124" s="81" t="s">
        <v>1173</v>
      </c>
      <c r="CR1124" s="81" t="s">
        <v>2316</v>
      </c>
      <c r="CS1124" s="81">
        <v>0</v>
      </c>
      <c r="CU1124" s="136" t="s">
        <v>858</v>
      </c>
      <c r="CV1124" s="136" t="s">
        <v>859</v>
      </c>
      <c r="CW1124" s="137">
        <v>2</v>
      </c>
      <c r="CX1124" s="136" t="s">
        <v>529</v>
      </c>
      <c r="CY1124" s="136" t="s">
        <v>1112</v>
      </c>
      <c r="CZ1124" s="138">
        <v>1039</v>
      </c>
      <c r="DB1124" s="136" t="s">
        <v>954</v>
      </c>
      <c r="DC1124" s="136" t="s">
        <v>955</v>
      </c>
      <c r="DD1124" s="137">
        <v>6</v>
      </c>
      <c r="DE1124" s="136" t="s">
        <v>529</v>
      </c>
      <c r="DF1124" s="136" t="s">
        <v>1100</v>
      </c>
      <c r="DG1124" s="144">
        <v>1027</v>
      </c>
      <c r="DI1124" s="136" t="s">
        <v>1043</v>
      </c>
      <c r="DJ1124" s="136" t="s">
        <v>825</v>
      </c>
      <c r="DK1124" s="137">
        <v>12</v>
      </c>
      <c r="DL1124" s="136" t="s">
        <v>529</v>
      </c>
      <c r="DM1124" s="136" t="s">
        <v>1871</v>
      </c>
      <c r="DN1124" s="144">
        <v>1001</v>
      </c>
    </row>
    <row r="1125" spans="1:118" x14ac:dyDescent="0.25">
      <c r="A1125" s="81" t="s">
        <v>2320</v>
      </c>
      <c r="B1125" s="81" t="s">
        <v>1934</v>
      </c>
      <c r="C1125" s="81">
        <v>12</v>
      </c>
      <c r="D1125" s="81" t="s">
        <v>436</v>
      </c>
      <c r="E1125" s="81" t="s">
        <v>1223</v>
      </c>
      <c r="F1125" s="81">
        <v>1045</v>
      </c>
      <c r="H1125" s="81" t="s">
        <v>2227</v>
      </c>
      <c r="I1125" s="81" t="s">
        <v>882</v>
      </c>
      <c r="J1125" s="81">
        <v>6</v>
      </c>
      <c r="K1125" s="81" t="s">
        <v>529</v>
      </c>
      <c r="L1125" s="81" t="s">
        <v>1100</v>
      </c>
      <c r="M1125" s="81">
        <v>1027</v>
      </c>
      <c r="O1125" s="81" t="s">
        <v>733</v>
      </c>
      <c r="P1125" s="81" t="s">
        <v>734</v>
      </c>
      <c r="Q1125" s="81">
        <v>6</v>
      </c>
      <c r="R1125" s="81" t="s">
        <v>529</v>
      </c>
      <c r="S1125" s="81" t="s">
        <v>1167</v>
      </c>
      <c r="T1125" s="81">
        <v>1031</v>
      </c>
      <c r="V1125" s="81" t="s">
        <v>826</v>
      </c>
      <c r="W1125" s="81" t="s">
        <v>827</v>
      </c>
      <c r="X1125" s="81">
        <v>4</v>
      </c>
      <c r="Y1125" s="81" t="s">
        <v>436</v>
      </c>
      <c r="Z1125" s="81" t="s">
        <v>1105</v>
      </c>
      <c r="AA1125" s="81">
        <v>1186</v>
      </c>
      <c r="AC1125" s="81" t="s">
        <v>816</v>
      </c>
      <c r="AD1125" s="81" t="s">
        <v>817</v>
      </c>
      <c r="AE1125" s="81">
        <v>6</v>
      </c>
      <c r="AF1125" s="81" t="s">
        <v>436</v>
      </c>
      <c r="AG1125" s="81" t="s">
        <v>1703</v>
      </c>
      <c r="AH1125" s="81">
        <v>1418</v>
      </c>
      <c r="AJ1125" s="81" t="s">
        <v>729</v>
      </c>
      <c r="AK1125" s="81" t="s">
        <v>730</v>
      </c>
      <c r="AL1125" s="81">
        <v>50</v>
      </c>
      <c r="AM1125" s="81" t="s">
        <v>529</v>
      </c>
      <c r="AN1125" s="81" t="s">
        <v>1175</v>
      </c>
      <c r="AO1125" s="81">
        <v>1027</v>
      </c>
      <c r="AQ1125" s="81" t="s">
        <v>832</v>
      </c>
      <c r="AR1125" s="81" t="s">
        <v>833</v>
      </c>
      <c r="AS1125" s="81">
        <v>36</v>
      </c>
      <c r="AT1125" s="81" t="s">
        <v>436</v>
      </c>
      <c r="AU1125" s="81" t="s">
        <v>1195</v>
      </c>
      <c r="AV1125" s="81">
        <v>1237</v>
      </c>
      <c r="AX1125" s="81" t="s">
        <v>745</v>
      </c>
      <c r="AY1125" s="81" t="s">
        <v>746</v>
      </c>
      <c r="AZ1125" s="81">
        <v>12</v>
      </c>
      <c r="BA1125" s="81" t="s">
        <v>529</v>
      </c>
      <c r="BB1125" s="81" t="s">
        <v>1092</v>
      </c>
      <c r="BC1125" s="81">
        <v>1209</v>
      </c>
      <c r="BE1125" s="81" t="s">
        <v>994</v>
      </c>
      <c r="BF1125" s="81" t="s">
        <v>995</v>
      </c>
      <c r="BG1125" s="81">
        <v>12</v>
      </c>
      <c r="BH1125" s="81" t="s">
        <v>436</v>
      </c>
      <c r="BI1125" s="81" t="s">
        <v>1097</v>
      </c>
      <c r="BJ1125" s="81">
        <v>1392</v>
      </c>
      <c r="BL1125" s="81" t="s">
        <v>792</v>
      </c>
      <c r="BM1125" s="81" t="s">
        <v>793</v>
      </c>
      <c r="BN1125" s="81">
        <v>1</v>
      </c>
      <c r="BO1125" s="81" t="s">
        <v>529</v>
      </c>
      <c r="BP1125" s="81" t="s">
        <v>1683</v>
      </c>
      <c r="BQ1125" s="81">
        <v>1463</v>
      </c>
      <c r="CG1125" s="81" t="s">
        <v>867</v>
      </c>
      <c r="CH1125" s="81" t="s">
        <v>868</v>
      </c>
      <c r="CI1125" s="81">
        <v>4</v>
      </c>
      <c r="CJ1125" s="81" t="s">
        <v>437</v>
      </c>
      <c r="CK1125" s="81" t="s">
        <v>1707</v>
      </c>
      <c r="CL1125" s="81">
        <v>1110</v>
      </c>
      <c r="CN1125" s="81" t="s">
        <v>790</v>
      </c>
      <c r="CO1125" s="81" t="s">
        <v>791</v>
      </c>
      <c r="CP1125" s="81">
        <v>10</v>
      </c>
      <c r="CQ1125" s="81" t="s">
        <v>1173</v>
      </c>
      <c r="CR1125" s="81" t="s">
        <v>2316</v>
      </c>
      <c r="CS1125" s="81">
        <v>0</v>
      </c>
      <c r="CU1125" s="136" t="s">
        <v>942</v>
      </c>
      <c r="CV1125" s="136" t="s">
        <v>943</v>
      </c>
      <c r="CW1125" s="137">
        <v>12</v>
      </c>
      <c r="CX1125" s="136" t="s">
        <v>436</v>
      </c>
      <c r="CY1125" s="136" t="s">
        <v>1752</v>
      </c>
      <c r="CZ1125" s="138">
        <v>1076</v>
      </c>
      <c r="DB1125" s="136" t="s">
        <v>954</v>
      </c>
      <c r="DC1125" s="136" t="s">
        <v>955</v>
      </c>
      <c r="DD1125" s="137">
        <v>4</v>
      </c>
      <c r="DE1125" s="136" t="s">
        <v>529</v>
      </c>
      <c r="DF1125" s="136" t="s">
        <v>1920</v>
      </c>
      <c r="DG1125" s="144">
        <v>1018</v>
      </c>
      <c r="DI1125" s="136" t="s">
        <v>1043</v>
      </c>
      <c r="DJ1125" s="136" t="s">
        <v>825</v>
      </c>
      <c r="DK1125" s="137">
        <v>12</v>
      </c>
      <c r="DL1125" s="136" t="s">
        <v>529</v>
      </c>
      <c r="DM1125" s="136" t="s">
        <v>1871</v>
      </c>
      <c r="DN1125" s="144">
        <v>1001</v>
      </c>
    </row>
    <row r="1126" spans="1:118" x14ac:dyDescent="0.25">
      <c r="A1126" s="81" t="s">
        <v>749</v>
      </c>
      <c r="B1126" s="81" t="s">
        <v>1937</v>
      </c>
      <c r="C1126" s="81">
        <v>24</v>
      </c>
      <c r="D1126" s="81" t="s">
        <v>436</v>
      </c>
      <c r="E1126" s="81" t="s">
        <v>1223</v>
      </c>
      <c r="F1126" s="81">
        <v>1045</v>
      </c>
      <c r="H1126" s="81" t="s">
        <v>2263</v>
      </c>
      <c r="I1126" s="81" t="s">
        <v>877</v>
      </c>
      <c r="J1126" s="81">
        <v>6</v>
      </c>
      <c r="K1126" s="81" t="s">
        <v>529</v>
      </c>
      <c r="L1126" s="81" t="s">
        <v>1100</v>
      </c>
      <c r="M1126" s="81">
        <v>1027</v>
      </c>
      <c r="O1126" s="81" t="s">
        <v>816</v>
      </c>
      <c r="P1126" s="81" t="s">
        <v>817</v>
      </c>
      <c r="Q1126" s="81">
        <v>12</v>
      </c>
      <c r="R1126" s="81" t="s">
        <v>529</v>
      </c>
      <c r="S1126" s="81" t="s">
        <v>1167</v>
      </c>
      <c r="T1126" s="81">
        <v>1031</v>
      </c>
      <c r="V1126" s="81" t="s">
        <v>810</v>
      </c>
      <c r="W1126" s="81" t="s">
        <v>811</v>
      </c>
      <c r="X1126" s="81">
        <v>2</v>
      </c>
      <c r="Y1126" s="81" t="s">
        <v>436</v>
      </c>
      <c r="Z1126" s="81" t="s">
        <v>1163</v>
      </c>
      <c r="AA1126" s="81">
        <v>1186</v>
      </c>
      <c r="AC1126" s="81" t="s">
        <v>810</v>
      </c>
      <c r="AD1126" s="81" t="s">
        <v>811</v>
      </c>
      <c r="AE1126" s="81">
        <v>24</v>
      </c>
      <c r="AF1126" s="81" t="s">
        <v>436</v>
      </c>
      <c r="AG1126" s="81" t="s">
        <v>1686</v>
      </c>
      <c r="AH1126" s="81">
        <v>1237</v>
      </c>
      <c r="AJ1126" s="81" t="s">
        <v>924</v>
      </c>
      <c r="AK1126" s="81" t="s">
        <v>925</v>
      </c>
      <c r="AL1126" s="81">
        <v>12</v>
      </c>
      <c r="AM1126" s="81" t="s">
        <v>529</v>
      </c>
      <c r="AN1126" s="81" t="s">
        <v>1175</v>
      </c>
      <c r="AO1126" s="81">
        <v>1027</v>
      </c>
      <c r="AQ1126" s="81" t="s">
        <v>729</v>
      </c>
      <c r="AR1126" s="81" t="s">
        <v>730</v>
      </c>
      <c r="AS1126" s="81">
        <v>36</v>
      </c>
      <c r="AT1126" s="81" t="s">
        <v>436</v>
      </c>
      <c r="AU1126" s="81" t="s">
        <v>1195</v>
      </c>
      <c r="AV1126" s="81">
        <v>1237</v>
      </c>
      <c r="AX1126" s="81" t="s">
        <v>745</v>
      </c>
      <c r="AY1126" s="81" t="s">
        <v>746</v>
      </c>
      <c r="AZ1126" s="81">
        <v>36</v>
      </c>
      <c r="BA1126" s="81" t="s">
        <v>529</v>
      </c>
      <c r="BB1126" s="81" t="s">
        <v>1757</v>
      </c>
      <c r="BC1126" s="81">
        <v>1014</v>
      </c>
      <c r="BE1126" s="81" t="s">
        <v>852</v>
      </c>
      <c r="BF1126" s="81" t="s">
        <v>853</v>
      </c>
      <c r="BG1126" s="81">
        <v>12</v>
      </c>
      <c r="BH1126" s="81" t="s">
        <v>436</v>
      </c>
      <c r="BI1126" s="81" t="s">
        <v>1097</v>
      </c>
      <c r="BJ1126" s="81">
        <v>1392</v>
      </c>
      <c r="BL1126" s="81" t="s">
        <v>757</v>
      </c>
      <c r="BM1126" s="81" t="s">
        <v>758</v>
      </c>
      <c r="BN1126" s="81">
        <v>12</v>
      </c>
      <c r="BO1126" s="81" t="s">
        <v>529</v>
      </c>
      <c r="BP1126" s="81" t="s">
        <v>1160</v>
      </c>
      <c r="BQ1126" s="81">
        <v>1027</v>
      </c>
      <c r="CG1126" s="81" t="s">
        <v>727</v>
      </c>
      <c r="CH1126" s="81" t="s">
        <v>728</v>
      </c>
      <c r="CI1126" s="81">
        <v>20</v>
      </c>
      <c r="CJ1126" s="81" t="s">
        <v>437</v>
      </c>
      <c r="CK1126" s="81" t="s">
        <v>1707</v>
      </c>
      <c r="CL1126" s="81">
        <v>1110</v>
      </c>
      <c r="CN1126" s="81" t="s">
        <v>889</v>
      </c>
      <c r="CO1126" s="81" t="s">
        <v>890</v>
      </c>
      <c r="CP1126" s="81">
        <v>10</v>
      </c>
      <c r="CQ1126" s="81" t="s">
        <v>1173</v>
      </c>
      <c r="CR1126" s="81" t="s">
        <v>2316</v>
      </c>
      <c r="CS1126" s="81">
        <v>0</v>
      </c>
      <c r="CU1126" s="136" t="s">
        <v>873</v>
      </c>
      <c r="CV1126" s="136" t="s">
        <v>874</v>
      </c>
      <c r="CW1126" s="137">
        <v>4</v>
      </c>
      <c r="CX1126" s="136" t="s">
        <v>529</v>
      </c>
      <c r="CY1126" s="136" t="s">
        <v>1112</v>
      </c>
      <c r="CZ1126" s="138">
        <v>1039</v>
      </c>
      <c r="DB1126" s="136" t="s">
        <v>954</v>
      </c>
      <c r="DC1126" s="136" t="s">
        <v>955</v>
      </c>
      <c r="DD1126" s="137">
        <v>36</v>
      </c>
      <c r="DE1126" s="136" t="s">
        <v>529</v>
      </c>
      <c r="DF1126" s="136" t="s">
        <v>1100</v>
      </c>
      <c r="DG1126" s="144">
        <v>1027</v>
      </c>
      <c r="DI1126" s="136" t="s">
        <v>1043</v>
      </c>
      <c r="DJ1126" s="136" t="s">
        <v>825</v>
      </c>
      <c r="DK1126" s="137">
        <v>12</v>
      </c>
      <c r="DL1126" s="136" t="s">
        <v>529</v>
      </c>
      <c r="DM1126" s="136" t="s">
        <v>1129</v>
      </c>
      <c r="DN1126" s="144">
        <v>1028</v>
      </c>
    </row>
    <row r="1127" spans="1:118" x14ac:dyDescent="0.25">
      <c r="A1127" s="81" t="s">
        <v>1778</v>
      </c>
      <c r="B1127" s="81" t="s">
        <v>758</v>
      </c>
      <c r="C1127" s="81">
        <v>12</v>
      </c>
      <c r="D1127" s="81" t="s">
        <v>436</v>
      </c>
      <c r="E1127" s="81" t="s">
        <v>1223</v>
      </c>
      <c r="F1127" s="81">
        <v>1045</v>
      </c>
      <c r="H1127" s="81" t="s">
        <v>871</v>
      </c>
      <c r="I1127" s="81" t="s">
        <v>872</v>
      </c>
      <c r="J1127" s="81">
        <v>6</v>
      </c>
      <c r="K1127" s="81" t="s">
        <v>529</v>
      </c>
      <c r="L1127" s="81" t="s">
        <v>1100</v>
      </c>
      <c r="M1127" s="81">
        <v>1027</v>
      </c>
      <c r="O1127" s="81" t="s">
        <v>729</v>
      </c>
      <c r="P1127" s="81" t="s">
        <v>730</v>
      </c>
      <c r="Q1127" s="81">
        <v>4</v>
      </c>
      <c r="R1127" s="81" t="s">
        <v>529</v>
      </c>
      <c r="S1127" s="81" t="s">
        <v>1167</v>
      </c>
      <c r="T1127" s="81">
        <v>1031</v>
      </c>
      <c r="V1127" s="81" t="s">
        <v>765</v>
      </c>
      <c r="W1127" s="81" t="s">
        <v>766</v>
      </c>
      <c r="X1127" s="81">
        <v>2</v>
      </c>
      <c r="Y1127" s="81" t="s">
        <v>436</v>
      </c>
      <c r="Z1127" s="81" t="s">
        <v>1163</v>
      </c>
      <c r="AA1127" s="81">
        <v>1186</v>
      </c>
      <c r="AC1127" s="81" t="s">
        <v>880</v>
      </c>
      <c r="AD1127" s="81" t="s">
        <v>881</v>
      </c>
      <c r="AE1127" s="81">
        <v>4</v>
      </c>
      <c r="AF1127" s="81" t="s">
        <v>437</v>
      </c>
      <c r="AG1127" s="81" t="s">
        <v>1729</v>
      </c>
      <c r="AH1127" s="81">
        <v>1191</v>
      </c>
      <c r="AJ1127" s="81" t="s">
        <v>745</v>
      </c>
      <c r="AK1127" s="81" t="s">
        <v>746</v>
      </c>
      <c r="AL1127" s="81">
        <v>60</v>
      </c>
      <c r="AM1127" s="81" t="s">
        <v>529</v>
      </c>
      <c r="AN1127" s="81" t="s">
        <v>1175</v>
      </c>
      <c r="AO1127" s="81">
        <v>1027</v>
      </c>
      <c r="AQ1127" s="81" t="s">
        <v>893</v>
      </c>
      <c r="AR1127" s="81" t="s">
        <v>894</v>
      </c>
      <c r="AS1127" s="81">
        <v>24</v>
      </c>
      <c r="AT1127" s="81" t="s">
        <v>436</v>
      </c>
      <c r="AU1127" s="81" t="s">
        <v>1195</v>
      </c>
      <c r="AV1127" s="81">
        <v>1237</v>
      </c>
      <c r="AX1127" s="81" t="s">
        <v>745</v>
      </c>
      <c r="AY1127" s="81" t="s">
        <v>746</v>
      </c>
      <c r="AZ1127" s="81">
        <v>12</v>
      </c>
      <c r="BA1127" s="81" t="s">
        <v>436</v>
      </c>
      <c r="BB1127" s="81" t="s">
        <v>1108</v>
      </c>
      <c r="BC1127" s="81">
        <v>1240</v>
      </c>
      <c r="BE1127" s="81" t="s">
        <v>774</v>
      </c>
      <c r="BF1127" s="81" t="s">
        <v>775</v>
      </c>
      <c r="BG1127" s="81">
        <v>4</v>
      </c>
      <c r="BH1127" s="81" t="s">
        <v>436</v>
      </c>
      <c r="BI1127" s="81" t="s">
        <v>2124</v>
      </c>
      <c r="BJ1127" s="81">
        <v>1570</v>
      </c>
      <c r="BL1127" s="81" t="s">
        <v>757</v>
      </c>
      <c r="BM1127" s="81" t="s">
        <v>758</v>
      </c>
      <c r="BN1127" s="81">
        <v>12</v>
      </c>
      <c r="BO1127" s="81" t="s">
        <v>436</v>
      </c>
      <c r="BP1127" s="81" t="s">
        <v>2124</v>
      </c>
      <c r="BQ1127" s="81">
        <v>1570</v>
      </c>
      <c r="CG1127" s="81" t="s">
        <v>824</v>
      </c>
      <c r="CH1127" s="81" t="s">
        <v>825</v>
      </c>
      <c r="CI1127" s="81">
        <v>24</v>
      </c>
      <c r="CJ1127" s="81" t="s">
        <v>437</v>
      </c>
      <c r="CK1127" s="81" t="s">
        <v>1707</v>
      </c>
      <c r="CL1127" s="81">
        <v>1110</v>
      </c>
      <c r="CN1127" s="81" t="s">
        <v>794</v>
      </c>
      <c r="CO1127" s="81" t="s">
        <v>795</v>
      </c>
      <c r="CP1127" s="81">
        <v>11</v>
      </c>
      <c r="CQ1127" s="81" t="s">
        <v>1173</v>
      </c>
      <c r="CR1127" s="81" t="s">
        <v>2316</v>
      </c>
      <c r="CS1127" s="81">
        <v>0</v>
      </c>
      <c r="CU1127" s="136" t="s">
        <v>2388</v>
      </c>
      <c r="CV1127" s="136" t="s">
        <v>865</v>
      </c>
      <c r="CW1127" s="137">
        <v>6</v>
      </c>
      <c r="CX1127" s="136" t="s">
        <v>529</v>
      </c>
      <c r="CY1127" s="136" t="s">
        <v>1112</v>
      </c>
      <c r="CZ1127" s="138">
        <v>1039</v>
      </c>
      <c r="DB1127" s="136" t="s">
        <v>770</v>
      </c>
      <c r="DC1127" s="136" t="s">
        <v>771</v>
      </c>
      <c r="DD1127" s="137">
        <v>4</v>
      </c>
      <c r="DE1127" s="136" t="s">
        <v>436</v>
      </c>
      <c r="DF1127" s="136" t="s">
        <v>2073</v>
      </c>
      <c r="DG1127" s="144">
        <v>1563</v>
      </c>
      <c r="DI1127" s="136" t="s">
        <v>1043</v>
      </c>
      <c r="DJ1127" s="136" t="s">
        <v>825</v>
      </c>
      <c r="DK1127" s="137">
        <v>12</v>
      </c>
      <c r="DL1127" s="136" t="s">
        <v>436</v>
      </c>
      <c r="DM1127" s="136" t="s">
        <v>1230</v>
      </c>
      <c r="DN1127" s="144">
        <v>1195</v>
      </c>
    </row>
    <row r="1128" spans="1:118" x14ac:dyDescent="0.25">
      <c r="A1128" s="81" t="s">
        <v>940</v>
      </c>
      <c r="B1128" s="81" t="s">
        <v>941</v>
      </c>
      <c r="C1128" s="81">
        <v>12</v>
      </c>
      <c r="D1128" s="81" t="s">
        <v>436</v>
      </c>
      <c r="E1128" s="81" t="s">
        <v>1223</v>
      </c>
      <c r="F1128" s="81">
        <v>1045</v>
      </c>
      <c r="H1128" s="81" t="s">
        <v>743</v>
      </c>
      <c r="I1128" s="81" t="s">
        <v>744</v>
      </c>
      <c r="J1128" s="81">
        <v>12</v>
      </c>
      <c r="K1128" s="81" t="s">
        <v>529</v>
      </c>
      <c r="L1128" s="81" t="s">
        <v>1100</v>
      </c>
      <c r="M1128" s="81">
        <v>1027</v>
      </c>
      <c r="O1128" s="81" t="s">
        <v>828</v>
      </c>
      <c r="P1128" s="81" t="s">
        <v>829</v>
      </c>
      <c r="Q1128" s="81">
        <v>6</v>
      </c>
      <c r="R1128" s="81" t="s">
        <v>529</v>
      </c>
      <c r="S1128" s="81" t="s">
        <v>1167</v>
      </c>
      <c r="T1128" s="81">
        <v>1031</v>
      </c>
      <c r="V1128" s="81" t="s">
        <v>891</v>
      </c>
      <c r="W1128" s="81" t="s">
        <v>892</v>
      </c>
      <c r="X1128" s="81">
        <v>12</v>
      </c>
      <c r="Y1128" s="81" t="s">
        <v>436</v>
      </c>
      <c r="Z1128" s="81" t="s">
        <v>1163</v>
      </c>
      <c r="AA1128" s="81">
        <v>1186</v>
      </c>
      <c r="AC1128" s="81" t="s">
        <v>816</v>
      </c>
      <c r="AD1128" s="81" t="s">
        <v>817</v>
      </c>
      <c r="AE1128" s="81">
        <v>6</v>
      </c>
      <c r="AF1128" s="81" t="s">
        <v>436</v>
      </c>
      <c r="AG1128" s="81" t="s">
        <v>1753</v>
      </c>
      <c r="AH1128" s="81">
        <v>1113</v>
      </c>
      <c r="AJ1128" s="81" t="s">
        <v>854</v>
      </c>
      <c r="AK1128" s="81" t="s">
        <v>855</v>
      </c>
      <c r="AL1128" s="81">
        <v>2</v>
      </c>
      <c r="AM1128" s="81" t="s">
        <v>529</v>
      </c>
      <c r="AN1128" s="81" t="s">
        <v>1172</v>
      </c>
      <c r="AO1128" s="81">
        <v>1472</v>
      </c>
      <c r="AQ1128" s="81" t="s">
        <v>852</v>
      </c>
      <c r="AR1128" s="81" t="s">
        <v>853</v>
      </c>
      <c r="AS1128" s="81">
        <v>24</v>
      </c>
      <c r="AT1128" s="81" t="s">
        <v>436</v>
      </c>
      <c r="AU1128" s="81" t="s">
        <v>1195</v>
      </c>
      <c r="AV1128" s="81">
        <v>1237</v>
      </c>
      <c r="AX1128" s="81" t="s">
        <v>745</v>
      </c>
      <c r="AY1128" s="81" t="s">
        <v>746</v>
      </c>
      <c r="AZ1128" s="81">
        <v>12</v>
      </c>
      <c r="BA1128" s="81" t="s">
        <v>436</v>
      </c>
      <c r="BB1128" s="81" t="s">
        <v>2060</v>
      </c>
      <c r="BC1128" s="81">
        <v>1098</v>
      </c>
      <c r="BE1128" s="81" t="s">
        <v>1006</v>
      </c>
      <c r="BF1128" s="81" t="s">
        <v>1007</v>
      </c>
      <c r="BG1128" s="81">
        <v>4</v>
      </c>
      <c r="BH1128" s="81" t="s">
        <v>436</v>
      </c>
      <c r="BI1128" s="81" t="s">
        <v>2124</v>
      </c>
      <c r="BJ1128" s="81">
        <v>1570</v>
      </c>
      <c r="BL1128" s="81" t="s">
        <v>820</v>
      </c>
      <c r="BM1128" s="81" t="s">
        <v>821</v>
      </c>
      <c r="BN1128" s="81">
        <v>4</v>
      </c>
      <c r="BO1128" s="81" t="s">
        <v>529</v>
      </c>
      <c r="BP1128" s="81" t="s">
        <v>1160</v>
      </c>
      <c r="BQ1128" s="81">
        <v>1027</v>
      </c>
      <c r="CG1128" s="81" t="s">
        <v>852</v>
      </c>
      <c r="CH1128" s="81" t="s">
        <v>853</v>
      </c>
      <c r="CI1128" s="81">
        <v>24</v>
      </c>
      <c r="CJ1128" s="81" t="s">
        <v>437</v>
      </c>
      <c r="CK1128" s="81" t="s">
        <v>1707</v>
      </c>
      <c r="CL1128" s="81">
        <v>1110</v>
      </c>
      <c r="CN1128" s="81" t="s">
        <v>856</v>
      </c>
      <c r="CO1128" s="81" t="s">
        <v>857</v>
      </c>
      <c r="CP1128" s="81">
        <v>10</v>
      </c>
      <c r="CQ1128" s="81" t="s">
        <v>1173</v>
      </c>
      <c r="CR1128" s="81" t="s">
        <v>2316</v>
      </c>
      <c r="CS1128" s="81">
        <v>0</v>
      </c>
      <c r="CU1128" s="136" t="s">
        <v>776</v>
      </c>
      <c r="CV1128" s="136" t="s">
        <v>777</v>
      </c>
      <c r="CW1128" s="137">
        <v>4</v>
      </c>
      <c r="CX1128" s="136" t="s">
        <v>529</v>
      </c>
      <c r="CY1128" s="136" t="s">
        <v>1112</v>
      </c>
      <c r="CZ1128" s="138">
        <v>1039</v>
      </c>
      <c r="DB1128" s="136" t="s">
        <v>770</v>
      </c>
      <c r="DC1128" s="136" t="s">
        <v>771</v>
      </c>
      <c r="DD1128" s="137">
        <v>4</v>
      </c>
      <c r="DE1128" s="136" t="s">
        <v>529</v>
      </c>
      <c r="DF1128" s="136" t="s">
        <v>1681</v>
      </c>
      <c r="DG1128" s="144">
        <v>1327</v>
      </c>
      <c r="DI1128" s="136" t="s">
        <v>1043</v>
      </c>
      <c r="DJ1128" s="136" t="s">
        <v>825</v>
      </c>
      <c r="DK1128" s="137">
        <v>12</v>
      </c>
      <c r="DL1128" s="136" t="s">
        <v>436</v>
      </c>
      <c r="DM1128" s="136" t="s">
        <v>1235</v>
      </c>
      <c r="DN1128" s="144">
        <v>1091</v>
      </c>
    </row>
    <row r="1129" spans="1:118" x14ac:dyDescent="0.25">
      <c r="A1129" s="81" t="s">
        <v>751</v>
      </c>
      <c r="B1129" s="81" t="s">
        <v>752</v>
      </c>
      <c r="C1129" s="81">
        <v>12</v>
      </c>
      <c r="D1129" s="81" t="s">
        <v>436</v>
      </c>
      <c r="E1129" s="81" t="s">
        <v>1223</v>
      </c>
      <c r="F1129" s="81">
        <v>1045</v>
      </c>
      <c r="H1129" s="81" t="s">
        <v>1050</v>
      </c>
      <c r="I1129" s="81" t="s">
        <v>1051</v>
      </c>
      <c r="J1129" s="81">
        <v>2</v>
      </c>
      <c r="K1129" s="81" t="s">
        <v>529</v>
      </c>
      <c r="L1129" s="81" t="s">
        <v>1100</v>
      </c>
      <c r="M1129" s="81">
        <v>1027</v>
      </c>
      <c r="O1129" s="81" t="s">
        <v>895</v>
      </c>
      <c r="P1129" s="81" t="s">
        <v>896</v>
      </c>
      <c r="Q1129" s="81">
        <v>24</v>
      </c>
      <c r="R1129" s="81" t="s">
        <v>529</v>
      </c>
      <c r="S1129" s="81" t="s">
        <v>1756</v>
      </c>
      <c r="T1129" s="81">
        <v>1037</v>
      </c>
      <c r="V1129" s="81" t="s">
        <v>785</v>
      </c>
      <c r="W1129" s="81" t="s">
        <v>786</v>
      </c>
      <c r="X1129" s="81">
        <v>12</v>
      </c>
      <c r="Y1129" s="81" t="s">
        <v>436</v>
      </c>
      <c r="Z1129" s="81" t="s">
        <v>1163</v>
      </c>
      <c r="AA1129" s="81">
        <v>1186</v>
      </c>
      <c r="AC1129" s="81" t="s">
        <v>864</v>
      </c>
      <c r="AD1129" s="81" t="s">
        <v>865</v>
      </c>
      <c r="AE1129" s="81">
        <v>6</v>
      </c>
      <c r="AF1129" s="81" t="s">
        <v>436</v>
      </c>
      <c r="AG1129" s="81" t="s">
        <v>1753</v>
      </c>
      <c r="AH1129" s="81">
        <v>1113</v>
      </c>
      <c r="AJ1129" s="81" t="s">
        <v>753</v>
      </c>
      <c r="AK1129" s="81" t="s">
        <v>754</v>
      </c>
      <c r="AL1129" s="81">
        <v>12</v>
      </c>
      <c r="AM1129" s="81" t="s">
        <v>436</v>
      </c>
      <c r="AN1129" s="81" t="s">
        <v>1177</v>
      </c>
      <c r="AO1129" s="81">
        <v>1045</v>
      </c>
      <c r="AQ1129" s="81" t="s">
        <v>946</v>
      </c>
      <c r="AR1129" s="81" t="s">
        <v>947</v>
      </c>
      <c r="AS1129" s="81">
        <v>24</v>
      </c>
      <c r="AT1129" s="81" t="s">
        <v>436</v>
      </c>
      <c r="AU1129" s="81" t="s">
        <v>1195</v>
      </c>
      <c r="AV1129" s="81">
        <v>1237</v>
      </c>
      <c r="AX1129" s="81" t="s">
        <v>745</v>
      </c>
      <c r="AY1129" s="81" t="s">
        <v>746</v>
      </c>
      <c r="AZ1129" s="81">
        <v>24</v>
      </c>
      <c r="BA1129" s="81" t="s">
        <v>436</v>
      </c>
      <c r="BB1129" s="81" t="s">
        <v>551</v>
      </c>
      <c r="BC1129" s="81">
        <v>1518</v>
      </c>
      <c r="BE1129" s="81" t="s">
        <v>741</v>
      </c>
      <c r="BF1129" s="81" t="s">
        <v>742</v>
      </c>
      <c r="BG1129" s="81">
        <v>12</v>
      </c>
      <c r="BH1129" s="81" t="s">
        <v>436</v>
      </c>
      <c r="BI1129" s="81" t="s">
        <v>2121</v>
      </c>
      <c r="BJ1129" s="81">
        <v>1567</v>
      </c>
      <c r="BL1129" s="81" t="s">
        <v>755</v>
      </c>
      <c r="BM1129" s="81" t="s">
        <v>756</v>
      </c>
      <c r="BN1129" s="81">
        <v>12</v>
      </c>
      <c r="BO1129" s="81" t="s">
        <v>529</v>
      </c>
      <c r="BP1129" s="81" t="s">
        <v>1875</v>
      </c>
      <c r="BQ1129" s="81">
        <v>1336</v>
      </c>
      <c r="CG1129" s="81" t="s">
        <v>946</v>
      </c>
      <c r="CH1129" s="81" t="s">
        <v>947</v>
      </c>
      <c r="CI1129" s="81">
        <v>24</v>
      </c>
      <c r="CJ1129" s="81" t="s">
        <v>437</v>
      </c>
      <c r="CK1129" s="81" t="s">
        <v>1707</v>
      </c>
      <c r="CL1129" s="81">
        <v>1110</v>
      </c>
      <c r="CN1129" s="81" t="s">
        <v>910</v>
      </c>
      <c r="CO1129" s="81" t="s">
        <v>911</v>
      </c>
      <c r="CP1129" s="81">
        <v>10</v>
      </c>
      <c r="CQ1129" s="81" t="s">
        <v>1173</v>
      </c>
      <c r="CR1129" s="81" t="s">
        <v>2316</v>
      </c>
      <c r="CS1129" s="81">
        <v>0</v>
      </c>
      <c r="CU1129" s="136" t="s">
        <v>1043</v>
      </c>
      <c r="CV1129" s="136" t="s">
        <v>825</v>
      </c>
      <c r="CW1129" s="137">
        <v>24</v>
      </c>
      <c r="CX1129" s="136" t="s">
        <v>436</v>
      </c>
      <c r="CY1129" s="136" t="s">
        <v>1698</v>
      </c>
      <c r="CZ1129" s="138">
        <v>1251</v>
      </c>
      <c r="DB1129" s="136" t="s">
        <v>770</v>
      </c>
      <c r="DC1129" s="136" t="s">
        <v>771</v>
      </c>
      <c r="DD1129" s="137">
        <v>4</v>
      </c>
      <c r="DE1129" s="136" t="s">
        <v>529</v>
      </c>
      <c r="DF1129" s="136" t="s">
        <v>2314</v>
      </c>
      <c r="DG1129" s="144">
        <v>1031</v>
      </c>
      <c r="DI1129" s="136" t="s">
        <v>1043</v>
      </c>
      <c r="DJ1129" s="136" t="s">
        <v>825</v>
      </c>
      <c r="DK1129" s="137">
        <v>12</v>
      </c>
      <c r="DL1129" s="136" t="s">
        <v>529</v>
      </c>
      <c r="DM1129" s="136" t="s">
        <v>2314</v>
      </c>
      <c r="DN1129" s="144">
        <v>1031</v>
      </c>
    </row>
    <row r="1130" spans="1:118" x14ac:dyDescent="0.25">
      <c r="A1130" s="81" t="s">
        <v>765</v>
      </c>
      <c r="B1130" s="81" t="s">
        <v>766</v>
      </c>
      <c r="C1130" s="81">
        <v>6</v>
      </c>
      <c r="D1130" s="81" t="s">
        <v>436</v>
      </c>
      <c r="E1130" s="81" t="s">
        <v>1223</v>
      </c>
      <c r="F1130" s="81">
        <v>1045</v>
      </c>
      <c r="H1130" s="81" t="s">
        <v>864</v>
      </c>
      <c r="I1130" s="81" t="s">
        <v>865</v>
      </c>
      <c r="J1130" s="81">
        <v>4</v>
      </c>
      <c r="K1130" s="81" t="s">
        <v>529</v>
      </c>
      <c r="L1130" s="81" t="s">
        <v>1100</v>
      </c>
      <c r="M1130" s="81">
        <v>1027</v>
      </c>
      <c r="O1130" s="81" t="s">
        <v>733</v>
      </c>
      <c r="P1130" s="81" t="s">
        <v>734</v>
      </c>
      <c r="Q1130" s="81">
        <v>6</v>
      </c>
      <c r="R1130" s="81" t="s">
        <v>529</v>
      </c>
      <c r="S1130" s="81" t="s">
        <v>1756</v>
      </c>
      <c r="T1130" s="81">
        <v>1037</v>
      </c>
      <c r="V1130" s="81" t="s">
        <v>893</v>
      </c>
      <c r="W1130" s="81" t="s">
        <v>894</v>
      </c>
      <c r="X1130" s="81">
        <v>12</v>
      </c>
      <c r="Y1130" s="81" t="s">
        <v>436</v>
      </c>
      <c r="Z1130" s="81" t="s">
        <v>1163</v>
      </c>
      <c r="AA1130" s="81">
        <v>1186</v>
      </c>
      <c r="AC1130" s="81" t="s">
        <v>816</v>
      </c>
      <c r="AD1130" s="81" t="s">
        <v>817</v>
      </c>
      <c r="AE1130" s="81">
        <v>6</v>
      </c>
      <c r="AF1130" s="81" t="s">
        <v>436</v>
      </c>
      <c r="AG1130" s="81" t="s">
        <v>2327</v>
      </c>
      <c r="AH1130" s="81">
        <v>1515</v>
      </c>
      <c r="AJ1130" s="81" t="s">
        <v>757</v>
      </c>
      <c r="AK1130" s="81" t="s">
        <v>758</v>
      </c>
      <c r="AL1130" s="81">
        <v>12</v>
      </c>
      <c r="AM1130" s="81" t="s">
        <v>436</v>
      </c>
      <c r="AN1130" s="81" t="s">
        <v>1177</v>
      </c>
      <c r="AO1130" s="81">
        <v>1045</v>
      </c>
      <c r="AQ1130" s="81" t="s">
        <v>924</v>
      </c>
      <c r="AR1130" s="81" t="s">
        <v>925</v>
      </c>
      <c r="AS1130" s="81">
        <v>24</v>
      </c>
      <c r="AT1130" s="81" t="s">
        <v>436</v>
      </c>
      <c r="AU1130" s="81" t="s">
        <v>1195</v>
      </c>
      <c r="AV1130" s="81">
        <v>1237</v>
      </c>
      <c r="AX1130" s="81" t="s">
        <v>745</v>
      </c>
      <c r="AY1130" s="81" t="s">
        <v>746</v>
      </c>
      <c r="AZ1130" s="81">
        <v>24</v>
      </c>
      <c r="BA1130" s="81" t="s">
        <v>529</v>
      </c>
      <c r="BB1130" s="81" t="s">
        <v>1185</v>
      </c>
      <c r="BC1130" s="81">
        <v>1101</v>
      </c>
      <c r="BE1130" s="81" t="s">
        <v>804</v>
      </c>
      <c r="BF1130" s="81" t="s">
        <v>805</v>
      </c>
      <c r="BG1130" s="81">
        <v>12</v>
      </c>
      <c r="BH1130" s="81" t="s">
        <v>436</v>
      </c>
      <c r="BI1130" s="81" t="s">
        <v>2121</v>
      </c>
      <c r="BJ1130" s="81">
        <v>1567</v>
      </c>
      <c r="BL1130" s="81" t="s">
        <v>812</v>
      </c>
      <c r="BM1130" s="81" t="s">
        <v>813</v>
      </c>
      <c r="BN1130" s="81">
        <v>4</v>
      </c>
      <c r="BO1130" s="81" t="s">
        <v>437</v>
      </c>
      <c r="BP1130" s="81" t="s">
        <v>1813</v>
      </c>
      <c r="BQ1130" s="81">
        <v>1064</v>
      </c>
      <c r="CG1130" s="81" t="s">
        <v>891</v>
      </c>
      <c r="CH1130" s="81" t="s">
        <v>892</v>
      </c>
      <c r="CI1130" s="81">
        <v>12</v>
      </c>
      <c r="CJ1130" s="81" t="s">
        <v>437</v>
      </c>
      <c r="CK1130" s="81" t="s">
        <v>1707</v>
      </c>
      <c r="CL1130" s="81">
        <v>1110</v>
      </c>
      <c r="CN1130" s="81" t="s">
        <v>834</v>
      </c>
      <c r="CO1130" s="81" t="s">
        <v>835</v>
      </c>
      <c r="CP1130" s="81">
        <v>6</v>
      </c>
      <c r="CQ1130" s="81" t="s">
        <v>1173</v>
      </c>
      <c r="CR1130" s="81" t="s">
        <v>2316</v>
      </c>
      <c r="CS1130" s="81">
        <v>0</v>
      </c>
      <c r="CU1130" s="136" t="s">
        <v>932</v>
      </c>
      <c r="CV1130" s="136" t="s">
        <v>933</v>
      </c>
      <c r="CW1130" s="137">
        <v>4</v>
      </c>
      <c r="CX1130" s="136" t="s">
        <v>529</v>
      </c>
      <c r="CY1130" s="136" t="s">
        <v>1112</v>
      </c>
      <c r="CZ1130" s="138">
        <v>1039</v>
      </c>
      <c r="DB1130" s="136" t="s">
        <v>770</v>
      </c>
      <c r="DC1130" s="136" t="s">
        <v>771</v>
      </c>
      <c r="DD1130" s="137">
        <v>4</v>
      </c>
      <c r="DE1130" s="136" t="s">
        <v>529</v>
      </c>
      <c r="DF1130" s="136" t="s">
        <v>1112</v>
      </c>
      <c r="DG1130" s="144">
        <v>1039</v>
      </c>
      <c r="DI1130" s="136" t="s">
        <v>1043</v>
      </c>
      <c r="DJ1130" s="136" t="s">
        <v>825</v>
      </c>
      <c r="DK1130" s="137">
        <v>12</v>
      </c>
      <c r="DL1130" s="136" t="s">
        <v>436</v>
      </c>
      <c r="DM1130" s="136" t="s">
        <v>2422</v>
      </c>
      <c r="DN1130" s="144">
        <v>1600</v>
      </c>
    </row>
    <row r="1131" spans="1:118" x14ac:dyDescent="0.25">
      <c r="A1131" s="81" t="s">
        <v>1043</v>
      </c>
      <c r="B1131" s="81" t="s">
        <v>1936</v>
      </c>
      <c r="C1131" s="81">
        <v>12</v>
      </c>
      <c r="D1131" s="81" t="s">
        <v>436</v>
      </c>
      <c r="E1131" s="81" t="s">
        <v>1223</v>
      </c>
      <c r="F1131" s="81">
        <v>1045</v>
      </c>
      <c r="H1131" s="81" t="s">
        <v>946</v>
      </c>
      <c r="I1131" s="81" t="s">
        <v>947</v>
      </c>
      <c r="J1131" s="81">
        <v>12</v>
      </c>
      <c r="K1131" s="81" t="s">
        <v>529</v>
      </c>
      <c r="L1131" s="81" t="s">
        <v>1100</v>
      </c>
      <c r="M1131" s="81">
        <v>1027</v>
      </c>
      <c r="O1131" s="81" t="s">
        <v>828</v>
      </c>
      <c r="P1131" s="81" t="s">
        <v>829</v>
      </c>
      <c r="Q1131" s="81">
        <v>2</v>
      </c>
      <c r="R1131" s="81" t="s">
        <v>529</v>
      </c>
      <c r="S1131" s="81" t="s">
        <v>1756</v>
      </c>
      <c r="T1131" s="81">
        <v>1037</v>
      </c>
      <c r="V1131" s="81" t="s">
        <v>745</v>
      </c>
      <c r="W1131" s="81" t="s">
        <v>746</v>
      </c>
      <c r="X1131" s="81">
        <v>12</v>
      </c>
      <c r="Y1131" s="81" t="s">
        <v>436</v>
      </c>
      <c r="Z1131" s="81" t="s">
        <v>1163</v>
      </c>
      <c r="AA1131" s="81">
        <v>1186</v>
      </c>
      <c r="AC1131" s="81" t="s">
        <v>864</v>
      </c>
      <c r="AD1131" s="81" t="s">
        <v>865</v>
      </c>
      <c r="AE1131" s="81">
        <v>6</v>
      </c>
      <c r="AF1131" s="81" t="s">
        <v>436</v>
      </c>
      <c r="AG1131" s="81" t="s">
        <v>2327</v>
      </c>
      <c r="AH1131" s="81">
        <v>1515</v>
      </c>
      <c r="AJ1131" s="81" t="s">
        <v>849</v>
      </c>
      <c r="AK1131" s="81" t="s">
        <v>850</v>
      </c>
      <c r="AL1131" s="81">
        <v>4</v>
      </c>
      <c r="AM1131" s="81" t="s">
        <v>436</v>
      </c>
      <c r="AN1131" s="81" t="s">
        <v>1177</v>
      </c>
      <c r="AO1131" s="81">
        <v>1045</v>
      </c>
      <c r="AQ1131" s="81" t="s">
        <v>895</v>
      </c>
      <c r="AR1131" s="81" t="s">
        <v>896</v>
      </c>
      <c r="AS1131" s="81">
        <v>24</v>
      </c>
      <c r="AT1131" s="81" t="s">
        <v>436</v>
      </c>
      <c r="AU1131" s="81" t="s">
        <v>1195</v>
      </c>
      <c r="AV1131" s="81">
        <v>1237</v>
      </c>
      <c r="AX1131" s="81" t="s">
        <v>745</v>
      </c>
      <c r="AY1131" s="81" t="s">
        <v>746</v>
      </c>
      <c r="AZ1131" s="81">
        <v>12</v>
      </c>
      <c r="BA1131" s="81" t="s">
        <v>436</v>
      </c>
      <c r="BB1131" s="81" t="s">
        <v>2109</v>
      </c>
      <c r="BC1131" s="81">
        <v>1025</v>
      </c>
      <c r="BE1131" s="81" t="s">
        <v>780</v>
      </c>
      <c r="BF1131" s="81" t="s">
        <v>781</v>
      </c>
      <c r="BG1131" s="81">
        <v>12</v>
      </c>
      <c r="BH1131" s="81" t="s">
        <v>436</v>
      </c>
      <c r="BI1131" s="81" t="s">
        <v>2121</v>
      </c>
      <c r="BJ1131" s="81">
        <v>1567</v>
      </c>
      <c r="BL1131" s="81" t="s">
        <v>824</v>
      </c>
      <c r="BM1131" s="81" t="s">
        <v>825</v>
      </c>
      <c r="BN1131" s="81">
        <v>12</v>
      </c>
      <c r="BO1131" s="81" t="s">
        <v>436</v>
      </c>
      <c r="BP1131" s="81" t="s">
        <v>2124</v>
      </c>
      <c r="BQ1131" s="81">
        <v>1570</v>
      </c>
      <c r="CG1131" s="81" t="s">
        <v>810</v>
      </c>
      <c r="CH1131" s="81" t="s">
        <v>811</v>
      </c>
      <c r="CI1131" s="81">
        <v>6</v>
      </c>
      <c r="CJ1131" s="81" t="s">
        <v>437</v>
      </c>
      <c r="CK1131" s="81" t="s">
        <v>1187</v>
      </c>
      <c r="CL1131" s="81">
        <v>1003</v>
      </c>
      <c r="CN1131" s="81" t="s">
        <v>858</v>
      </c>
      <c r="CO1131" s="81" t="s">
        <v>859</v>
      </c>
      <c r="CP1131" s="81">
        <v>8</v>
      </c>
      <c r="CQ1131" s="81" t="s">
        <v>1173</v>
      </c>
      <c r="CR1131" s="81" t="s">
        <v>2316</v>
      </c>
      <c r="CS1131" s="81">
        <v>0</v>
      </c>
      <c r="CU1131" s="136" t="s">
        <v>768</v>
      </c>
      <c r="CV1131" s="136" t="s">
        <v>769</v>
      </c>
      <c r="CW1131" s="137">
        <v>4</v>
      </c>
      <c r="CX1131" s="136" t="s">
        <v>436</v>
      </c>
      <c r="CY1131" s="136" t="s">
        <v>1752</v>
      </c>
      <c r="CZ1131" s="138">
        <v>1076</v>
      </c>
      <c r="DB1131" s="136" t="s">
        <v>770</v>
      </c>
      <c r="DC1131" s="136" t="s">
        <v>771</v>
      </c>
      <c r="DD1131" s="137">
        <v>4</v>
      </c>
      <c r="DE1131" s="136" t="s">
        <v>529</v>
      </c>
      <c r="DF1131" s="136" t="s">
        <v>1162</v>
      </c>
      <c r="DG1131" s="144">
        <v>1054</v>
      </c>
      <c r="DI1131" s="136" t="s">
        <v>1043</v>
      </c>
      <c r="DJ1131" s="136" t="s">
        <v>825</v>
      </c>
      <c r="DK1131" s="137">
        <v>12</v>
      </c>
      <c r="DL1131" s="136" t="s">
        <v>436</v>
      </c>
      <c r="DM1131" s="136" t="s">
        <v>550</v>
      </c>
      <c r="DN1131" s="144">
        <v>1515</v>
      </c>
    </row>
    <row r="1132" spans="1:118" x14ac:dyDescent="0.25">
      <c r="A1132" s="81" t="s">
        <v>852</v>
      </c>
      <c r="B1132" s="81" t="s">
        <v>853</v>
      </c>
      <c r="C1132" s="81">
        <v>12</v>
      </c>
      <c r="D1132" s="81" t="s">
        <v>436</v>
      </c>
      <c r="E1132" s="81" t="s">
        <v>1223</v>
      </c>
      <c r="F1132" s="81">
        <v>1045</v>
      </c>
      <c r="H1132" s="81" t="s">
        <v>908</v>
      </c>
      <c r="I1132" s="81" t="s">
        <v>909</v>
      </c>
      <c r="J1132" s="81">
        <v>12</v>
      </c>
      <c r="K1132" s="81" t="s">
        <v>529</v>
      </c>
      <c r="L1132" s="81" t="s">
        <v>1100</v>
      </c>
      <c r="M1132" s="81">
        <v>1027</v>
      </c>
      <c r="O1132" s="81" t="s">
        <v>830</v>
      </c>
      <c r="P1132" s="81" t="s">
        <v>831</v>
      </c>
      <c r="Q1132" s="81">
        <v>20</v>
      </c>
      <c r="R1132" s="81" t="s">
        <v>529</v>
      </c>
      <c r="S1132" s="81" t="s">
        <v>1756</v>
      </c>
      <c r="T1132" s="81">
        <v>1037</v>
      </c>
      <c r="V1132" s="81" t="s">
        <v>930</v>
      </c>
      <c r="W1132" s="81" t="s">
        <v>931</v>
      </c>
      <c r="X1132" s="81">
        <v>4</v>
      </c>
      <c r="Y1132" s="81" t="s">
        <v>436</v>
      </c>
      <c r="Z1132" s="81" t="s">
        <v>1163</v>
      </c>
      <c r="AA1132" s="81">
        <v>1186</v>
      </c>
      <c r="AC1132" s="81" t="s">
        <v>899</v>
      </c>
      <c r="AD1132" s="81" t="s">
        <v>900</v>
      </c>
      <c r="AE1132" s="81">
        <v>2</v>
      </c>
      <c r="AF1132" s="81" t="s">
        <v>529</v>
      </c>
      <c r="AG1132" s="81" t="s">
        <v>1128</v>
      </c>
      <c r="AH1132" s="81">
        <v>1031</v>
      </c>
      <c r="AJ1132" s="81" t="s">
        <v>1034</v>
      </c>
      <c r="AK1132" s="81" t="s">
        <v>987</v>
      </c>
      <c r="AL1132" s="81">
        <v>12</v>
      </c>
      <c r="AM1132" s="81" t="s">
        <v>436</v>
      </c>
      <c r="AN1132" s="81" t="s">
        <v>1177</v>
      </c>
      <c r="AO1132" s="81">
        <v>1045</v>
      </c>
      <c r="AQ1132" s="81" t="s">
        <v>1034</v>
      </c>
      <c r="AR1132" s="81" t="s">
        <v>987</v>
      </c>
      <c r="AS1132" s="81">
        <v>24</v>
      </c>
      <c r="AT1132" s="81" t="s">
        <v>436</v>
      </c>
      <c r="AU1132" s="81" t="s">
        <v>1195</v>
      </c>
      <c r="AV1132" s="81">
        <v>1237</v>
      </c>
      <c r="AX1132" s="81" t="s">
        <v>745</v>
      </c>
      <c r="AY1132" s="81" t="s">
        <v>746</v>
      </c>
      <c r="AZ1132" s="81">
        <v>12</v>
      </c>
      <c r="BA1132" s="81" t="s">
        <v>436</v>
      </c>
      <c r="BB1132" s="81" t="s">
        <v>2069</v>
      </c>
      <c r="BC1132" s="81">
        <v>1559</v>
      </c>
      <c r="BE1132" s="81" t="s">
        <v>774</v>
      </c>
      <c r="BF1132" s="81" t="s">
        <v>775</v>
      </c>
      <c r="BG1132" s="81">
        <v>6</v>
      </c>
      <c r="BH1132" s="81" t="s">
        <v>529</v>
      </c>
      <c r="BI1132" s="81" t="s">
        <v>1203</v>
      </c>
      <c r="BJ1132" s="81">
        <v>1440</v>
      </c>
      <c r="BL1132" s="81" t="s">
        <v>792</v>
      </c>
      <c r="BM1132" s="81" t="s">
        <v>793</v>
      </c>
      <c r="BN1132" s="81">
        <v>2</v>
      </c>
      <c r="BO1132" s="81" t="s">
        <v>529</v>
      </c>
      <c r="BP1132" s="81" t="s">
        <v>1131</v>
      </c>
      <c r="BQ1132" s="81">
        <v>1509</v>
      </c>
      <c r="CG1132" s="81" t="s">
        <v>954</v>
      </c>
      <c r="CH1132" s="81" t="s">
        <v>955</v>
      </c>
      <c r="CI1132" s="81">
        <v>12</v>
      </c>
      <c r="CJ1132" s="81" t="s">
        <v>437</v>
      </c>
      <c r="CK1132" s="81" t="s">
        <v>1187</v>
      </c>
      <c r="CL1132" s="81">
        <v>1003</v>
      </c>
      <c r="CN1132" s="81" t="s">
        <v>883</v>
      </c>
      <c r="CO1132" s="81" t="s">
        <v>884</v>
      </c>
      <c r="CP1132" s="81">
        <v>6</v>
      </c>
      <c r="CQ1132" s="81" t="s">
        <v>1173</v>
      </c>
      <c r="CR1132" s="81" t="s">
        <v>2316</v>
      </c>
      <c r="CS1132" s="81">
        <v>0</v>
      </c>
      <c r="CU1132" s="136" t="s">
        <v>845</v>
      </c>
      <c r="CV1132" s="136" t="s">
        <v>846</v>
      </c>
      <c r="CW1132" s="137">
        <v>4</v>
      </c>
      <c r="CX1132" s="136" t="s">
        <v>529</v>
      </c>
      <c r="CY1132" s="136" t="s">
        <v>2309</v>
      </c>
      <c r="CZ1132" s="138">
        <v>1001</v>
      </c>
      <c r="DB1132" s="136" t="s">
        <v>770</v>
      </c>
      <c r="DC1132" s="136" t="s">
        <v>771</v>
      </c>
      <c r="DD1132" s="137">
        <v>4</v>
      </c>
      <c r="DE1132" s="136" t="s">
        <v>436</v>
      </c>
      <c r="DF1132" s="136" t="s">
        <v>2061</v>
      </c>
      <c r="DG1132" s="144">
        <v>1197</v>
      </c>
      <c r="DI1132" s="136" t="s">
        <v>1043</v>
      </c>
      <c r="DJ1132" s="136" t="s">
        <v>825</v>
      </c>
      <c r="DK1132" s="137">
        <v>12</v>
      </c>
      <c r="DL1132" s="136" t="s">
        <v>529</v>
      </c>
      <c r="DM1132" s="136" t="s">
        <v>1219</v>
      </c>
      <c r="DN1132" s="144">
        <v>1027</v>
      </c>
    </row>
    <row r="1133" spans="1:118" x14ac:dyDescent="0.25">
      <c r="A1133" s="81" t="s">
        <v>924</v>
      </c>
      <c r="B1133" s="81" t="s">
        <v>925</v>
      </c>
      <c r="C1133" s="81">
        <v>12</v>
      </c>
      <c r="D1133" s="81" t="s">
        <v>436</v>
      </c>
      <c r="E1133" s="81" t="s">
        <v>1223</v>
      </c>
      <c r="F1133" s="81">
        <v>1045</v>
      </c>
      <c r="H1133" s="81" t="s">
        <v>895</v>
      </c>
      <c r="I1133" s="81" t="s">
        <v>896</v>
      </c>
      <c r="J1133" s="81">
        <v>12</v>
      </c>
      <c r="K1133" s="81" t="s">
        <v>529</v>
      </c>
      <c r="L1133" s="81" t="s">
        <v>1100</v>
      </c>
      <c r="M1133" s="81">
        <v>1027</v>
      </c>
      <c r="O1133" s="81" t="s">
        <v>828</v>
      </c>
      <c r="P1133" s="81" t="s">
        <v>829</v>
      </c>
      <c r="Q1133" s="81">
        <v>8</v>
      </c>
      <c r="R1133" s="81" t="s">
        <v>436</v>
      </c>
      <c r="S1133" s="81" t="s">
        <v>2318</v>
      </c>
      <c r="T1133" s="81">
        <v>1117</v>
      </c>
      <c r="V1133" s="81" t="s">
        <v>820</v>
      </c>
      <c r="W1133" s="81" t="s">
        <v>821</v>
      </c>
      <c r="X1133" s="81">
        <v>4</v>
      </c>
      <c r="Y1133" s="81" t="s">
        <v>436</v>
      </c>
      <c r="Z1133" s="81" t="s">
        <v>1163</v>
      </c>
      <c r="AA1133" s="81">
        <v>1186</v>
      </c>
      <c r="AC1133" s="81" t="s">
        <v>729</v>
      </c>
      <c r="AD1133" s="81" t="s">
        <v>730</v>
      </c>
      <c r="AE1133" s="81">
        <v>2</v>
      </c>
      <c r="AF1133" s="81" t="s">
        <v>529</v>
      </c>
      <c r="AG1133" s="81" t="s">
        <v>1132</v>
      </c>
      <c r="AH1133" s="81">
        <v>1081</v>
      </c>
      <c r="AJ1133" s="81" t="s">
        <v>765</v>
      </c>
      <c r="AK1133" s="81" t="s">
        <v>766</v>
      </c>
      <c r="AL1133" s="81">
        <v>6</v>
      </c>
      <c r="AM1133" s="81" t="s">
        <v>529</v>
      </c>
      <c r="AN1133" s="81" t="s">
        <v>1168</v>
      </c>
      <c r="AO1133" s="81">
        <v>1001</v>
      </c>
      <c r="AQ1133" s="81" t="s">
        <v>908</v>
      </c>
      <c r="AR1133" s="81" t="s">
        <v>909</v>
      </c>
      <c r="AS1133" s="81">
        <v>24</v>
      </c>
      <c r="AT1133" s="81" t="s">
        <v>436</v>
      </c>
      <c r="AU1133" s="81" t="s">
        <v>1195</v>
      </c>
      <c r="AV1133" s="81">
        <v>1237</v>
      </c>
      <c r="AX1133" s="81" t="s">
        <v>745</v>
      </c>
      <c r="AY1133" s="81" t="s">
        <v>746</v>
      </c>
      <c r="AZ1133" s="81">
        <v>12</v>
      </c>
      <c r="BA1133" s="81" t="s">
        <v>436</v>
      </c>
      <c r="BB1133" s="81" t="s">
        <v>1764</v>
      </c>
      <c r="BC1133" s="81">
        <v>1435</v>
      </c>
      <c r="BE1133" s="81" t="s">
        <v>1791</v>
      </c>
      <c r="BF1133" s="81" t="s">
        <v>996</v>
      </c>
      <c r="BG1133" s="81">
        <v>2</v>
      </c>
      <c r="BH1133" s="81" t="s">
        <v>529</v>
      </c>
      <c r="BI1133" s="81" t="s">
        <v>1218</v>
      </c>
      <c r="BJ1133" s="81">
        <v>1412</v>
      </c>
      <c r="BL1133" s="81" t="s">
        <v>753</v>
      </c>
      <c r="BM1133" s="81" t="s">
        <v>754</v>
      </c>
      <c r="BN1133" s="81">
        <v>24</v>
      </c>
      <c r="BO1133" s="81" t="s">
        <v>436</v>
      </c>
      <c r="BP1133" s="81" t="s">
        <v>1834</v>
      </c>
      <c r="BQ1133" s="81">
        <v>1163</v>
      </c>
      <c r="CG1133" s="81" t="s">
        <v>727</v>
      </c>
      <c r="CH1133" s="81" t="s">
        <v>728</v>
      </c>
      <c r="CI1133" s="81">
        <v>8</v>
      </c>
      <c r="CJ1133" s="81" t="s">
        <v>437</v>
      </c>
      <c r="CK1133" s="81" t="s">
        <v>1187</v>
      </c>
      <c r="CL1133" s="81">
        <v>1003</v>
      </c>
      <c r="CN1133" s="81" t="s">
        <v>796</v>
      </c>
      <c r="CO1133" s="81" t="s">
        <v>797</v>
      </c>
      <c r="CP1133" s="81">
        <v>12</v>
      </c>
      <c r="CQ1133" s="81" t="s">
        <v>1173</v>
      </c>
      <c r="CR1133" s="81" t="s">
        <v>2316</v>
      </c>
      <c r="CS1133" s="81">
        <v>0</v>
      </c>
      <c r="CU1133" s="136" t="s">
        <v>906</v>
      </c>
      <c r="CV1133" s="136" t="s">
        <v>907</v>
      </c>
      <c r="CW1133" s="137">
        <v>4</v>
      </c>
      <c r="CX1133" s="136" t="s">
        <v>529</v>
      </c>
      <c r="CY1133" s="136" t="s">
        <v>1112</v>
      </c>
      <c r="CZ1133" s="138">
        <v>1039</v>
      </c>
      <c r="DB1133" s="136" t="s">
        <v>770</v>
      </c>
      <c r="DC1133" s="136" t="s">
        <v>771</v>
      </c>
      <c r="DD1133" s="137">
        <v>12</v>
      </c>
      <c r="DE1133" s="136" t="s">
        <v>436</v>
      </c>
      <c r="DF1133" s="136" t="s">
        <v>1764</v>
      </c>
      <c r="DG1133" s="144">
        <v>1435</v>
      </c>
      <c r="DI1133" s="136" t="s">
        <v>1043</v>
      </c>
      <c r="DJ1133" s="136" t="s">
        <v>825</v>
      </c>
      <c r="DK1133" s="137">
        <v>24</v>
      </c>
      <c r="DL1133" s="136" t="s">
        <v>437</v>
      </c>
      <c r="DM1133" s="136" t="s">
        <v>1171</v>
      </c>
      <c r="DN1133" s="144">
        <v>1351</v>
      </c>
    </row>
    <row r="1134" spans="1:118" x14ac:dyDescent="0.25">
      <c r="A1134" s="81" t="s">
        <v>895</v>
      </c>
      <c r="B1134" s="81" t="s">
        <v>896</v>
      </c>
      <c r="C1134" s="81">
        <v>12</v>
      </c>
      <c r="D1134" s="81" t="s">
        <v>436</v>
      </c>
      <c r="E1134" s="81" t="s">
        <v>1223</v>
      </c>
      <c r="F1134" s="81">
        <v>1045</v>
      </c>
      <c r="H1134" s="81" t="s">
        <v>988</v>
      </c>
      <c r="I1134" s="81" t="s">
        <v>989</v>
      </c>
      <c r="J1134" s="81">
        <v>24</v>
      </c>
      <c r="K1134" s="81" t="s">
        <v>529</v>
      </c>
      <c r="L1134" s="81" t="s">
        <v>1100</v>
      </c>
      <c r="M1134" s="81">
        <v>1027</v>
      </c>
      <c r="O1134" s="81" t="s">
        <v>910</v>
      </c>
      <c r="P1134" s="81" t="s">
        <v>911</v>
      </c>
      <c r="Q1134" s="81">
        <v>2</v>
      </c>
      <c r="R1134" s="81" t="s">
        <v>529</v>
      </c>
      <c r="S1134" s="81" t="s">
        <v>1185</v>
      </c>
      <c r="T1134" s="81">
        <v>1101</v>
      </c>
      <c r="V1134" s="81" t="s">
        <v>812</v>
      </c>
      <c r="W1134" s="81" t="s">
        <v>813</v>
      </c>
      <c r="X1134" s="81">
        <v>4</v>
      </c>
      <c r="Y1134" s="81" t="s">
        <v>436</v>
      </c>
      <c r="Z1134" s="81" t="s">
        <v>1105</v>
      </c>
      <c r="AA1134" s="81">
        <v>1186</v>
      </c>
      <c r="AC1134" s="81" t="s">
        <v>727</v>
      </c>
      <c r="AD1134" s="81" t="s">
        <v>728</v>
      </c>
      <c r="AE1134" s="81">
        <v>4</v>
      </c>
      <c r="AF1134" s="81" t="s">
        <v>436</v>
      </c>
      <c r="AG1134" s="81" t="s">
        <v>1152</v>
      </c>
      <c r="AH1134" s="81">
        <v>1013</v>
      </c>
      <c r="AJ1134" s="81" t="s">
        <v>729</v>
      </c>
      <c r="AK1134" s="81" t="s">
        <v>730</v>
      </c>
      <c r="AL1134" s="81">
        <v>4</v>
      </c>
      <c r="AM1134" s="81" t="s">
        <v>529</v>
      </c>
      <c r="AN1134" s="81" t="s">
        <v>1168</v>
      </c>
      <c r="AO1134" s="81">
        <v>1001</v>
      </c>
      <c r="AQ1134" s="81" t="s">
        <v>765</v>
      </c>
      <c r="AR1134" s="81" t="s">
        <v>766</v>
      </c>
      <c r="AS1134" s="81">
        <v>6</v>
      </c>
      <c r="AT1134" s="81" t="s">
        <v>529</v>
      </c>
      <c r="AU1134" s="81" t="s">
        <v>1194</v>
      </c>
      <c r="AV1134" s="81">
        <v>1021</v>
      </c>
      <c r="AX1134" s="81" t="s">
        <v>745</v>
      </c>
      <c r="AY1134" s="81" t="s">
        <v>746</v>
      </c>
      <c r="AZ1134" s="81">
        <v>12</v>
      </c>
      <c r="BA1134" s="81" t="s">
        <v>436</v>
      </c>
      <c r="BB1134" s="81" t="s">
        <v>2068</v>
      </c>
      <c r="BC1134" s="81">
        <v>1558</v>
      </c>
      <c r="BE1134" s="81" t="s">
        <v>774</v>
      </c>
      <c r="BF1134" s="81" t="s">
        <v>775</v>
      </c>
      <c r="BG1134" s="81">
        <v>2</v>
      </c>
      <c r="BH1134" s="81" t="s">
        <v>529</v>
      </c>
      <c r="BI1134" s="81" t="s">
        <v>1218</v>
      </c>
      <c r="BJ1134" s="81">
        <v>1412</v>
      </c>
      <c r="BL1134" s="81" t="s">
        <v>770</v>
      </c>
      <c r="BM1134" s="81" t="s">
        <v>771</v>
      </c>
      <c r="BN1134" s="81">
        <v>2</v>
      </c>
      <c r="BO1134" s="81" t="s">
        <v>529</v>
      </c>
      <c r="BP1134" s="81" t="s">
        <v>1683</v>
      </c>
      <c r="BQ1134" s="81">
        <v>1463</v>
      </c>
      <c r="CG1134" s="81" t="s">
        <v>810</v>
      </c>
      <c r="CH1134" s="81" t="s">
        <v>811</v>
      </c>
      <c r="CI1134" s="81">
        <v>6</v>
      </c>
      <c r="CJ1134" s="81" t="s">
        <v>437</v>
      </c>
      <c r="CK1134" s="81" t="s">
        <v>1155</v>
      </c>
      <c r="CL1134" s="81">
        <v>1506</v>
      </c>
      <c r="CN1134" s="81" t="s">
        <v>842</v>
      </c>
      <c r="CO1134" s="81" t="s">
        <v>843</v>
      </c>
      <c r="CP1134" s="81">
        <v>11</v>
      </c>
      <c r="CQ1134" s="81" t="s">
        <v>1173</v>
      </c>
      <c r="CR1134" s="81" t="s">
        <v>2316</v>
      </c>
      <c r="CS1134" s="81">
        <v>0</v>
      </c>
      <c r="CU1134" s="136" t="s">
        <v>948</v>
      </c>
      <c r="CV1134" s="136" t="s">
        <v>949</v>
      </c>
      <c r="CW1134" s="137">
        <v>4</v>
      </c>
      <c r="CX1134" s="136" t="s">
        <v>529</v>
      </c>
      <c r="CY1134" s="136" t="s">
        <v>2309</v>
      </c>
      <c r="CZ1134" s="138">
        <v>1001</v>
      </c>
      <c r="DB1134" s="136" t="s">
        <v>770</v>
      </c>
      <c r="DC1134" s="136" t="s">
        <v>771</v>
      </c>
      <c r="DD1134" s="137">
        <v>4</v>
      </c>
      <c r="DE1134" s="136" t="s">
        <v>436</v>
      </c>
      <c r="DF1134" s="136" t="s">
        <v>1122</v>
      </c>
      <c r="DG1134" s="144">
        <v>1213</v>
      </c>
      <c r="DI1134" s="136" t="s">
        <v>1043</v>
      </c>
      <c r="DJ1134" s="136" t="s">
        <v>825</v>
      </c>
      <c r="DK1134" s="137">
        <v>24</v>
      </c>
      <c r="DL1134" s="136" t="s">
        <v>529</v>
      </c>
      <c r="DM1134" s="136" t="s">
        <v>1100</v>
      </c>
      <c r="DN1134" s="144">
        <v>1027</v>
      </c>
    </row>
    <row r="1135" spans="1:118" x14ac:dyDescent="0.25">
      <c r="A1135" s="81" t="s">
        <v>780</v>
      </c>
      <c r="B1135" s="81" t="s">
        <v>781</v>
      </c>
      <c r="C1135" s="81">
        <v>12</v>
      </c>
      <c r="D1135" s="81" t="s">
        <v>436</v>
      </c>
      <c r="E1135" s="81" t="s">
        <v>1223</v>
      </c>
      <c r="F1135" s="81">
        <v>1045</v>
      </c>
      <c r="H1135" s="81" t="s">
        <v>1060</v>
      </c>
      <c r="I1135" s="81" t="s">
        <v>787</v>
      </c>
      <c r="J1135" s="81">
        <v>12</v>
      </c>
      <c r="K1135" s="81" t="s">
        <v>529</v>
      </c>
      <c r="L1135" s="81" t="s">
        <v>1100</v>
      </c>
      <c r="M1135" s="81">
        <v>1027</v>
      </c>
      <c r="O1135" s="81" t="s">
        <v>792</v>
      </c>
      <c r="P1135" s="81" t="s">
        <v>793</v>
      </c>
      <c r="Q1135" s="81">
        <v>2</v>
      </c>
      <c r="R1135" s="81" t="s">
        <v>529</v>
      </c>
      <c r="S1135" s="81" t="s">
        <v>1185</v>
      </c>
      <c r="T1135" s="81">
        <v>1101</v>
      </c>
      <c r="V1135" s="81" t="s">
        <v>897</v>
      </c>
      <c r="W1135" s="81" t="s">
        <v>898</v>
      </c>
      <c r="X1135" s="81">
        <v>2</v>
      </c>
      <c r="Y1135" s="81" t="s">
        <v>436</v>
      </c>
      <c r="Z1135" s="81" t="s">
        <v>1105</v>
      </c>
      <c r="AA1135" s="81">
        <v>1186</v>
      </c>
      <c r="AC1135" s="81" t="s">
        <v>2319</v>
      </c>
      <c r="AD1135" s="81" t="s">
        <v>844</v>
      </c>
      <c r="AE1135" s="81">
        <v>4</v>
      </c>
      <c r="AF1135" s="81" t="s">
        <v>436</v>
      </c>
      <c r="AG1135" s="81" t="s">
        <v>1762</v>
      </c>
      <c r="AH1135" s="81">
        <v>1475</v>
      </c>
      <c r="AJ1135" s="81" t="s">
        <v>891</v>
      </c>
      <c r="AK1135" s="81" t="s">
        <v>892</v>
      </c>
      <c r="AL1135" s="81">
        <v>12</v>
      </c>
      <c r="AM1135" s="81" t="s">
        <v>529</v>
      </c>
      <c r="AN1135" s="81" t="s">
        <v>1168</v>
      </c>
      <c r="AO1135" s="81">
        <v>1001</v>
      </c>
      <c r="AQ1135" s="81" t="s">
        <v>860</v>
      </c>
      <c r="AR1135" s="81" t="s">
        <v>861</v>
      </c>
      <c r="AS1135" s="81">
        <v>12</v>
      </c>
      <c r="AT1135" s="81" t="s">
        <v>529</v>
      </c>
      <c r="AU1135" s="81" t="s">
        <v>1194</v>
      </c>
      <c r="AV1135" s="81">
        <v>1021</v>
      </c>
      <c r="AX1135" s="81" t="s">
        <v>745</v>
      </c>
      <c r="AY1135" s="81" t="s">
        <v>746</v>
      </c>
      <c r="AZ1135" s="81">
        <v>48</v>
      </c>
      <c r="BA1135" s="81" t="s">
        <v>436</v>
      </c>
      <c r="BB1135" s="81" t="s">
        <v>1698</v>
      </c>
      <c r="BC1135" s="81">
        <v>1251</v>
      </c>
      <c r="BE1135" s="81" t="s">
        <v>1006</v>
      </c>
      <c r="BF1135" s="81" t="s">
        <v>1007</v>
      </c>
      <c r="BG1135" s="81">
        <v>4</v>
      </c>
      <c r="BH1135" s="81" t="s">
        <v>529</v>
      </c>
      <c r="BI1135" s="81" t="s">
        <v>1218</v>
      </c>
      <c r="BJ1135" s="81">
        <v>1412</v>
      </c>
      <c r="BL1135" s="81" t="s">
        <v>816</v>
      </c>
      <c r="BM1135" s="81" t="s">
        <v>817</v>
      </c>
      <c r="BN1135" s="81">
        <v>4</v>
      </c>
      <c r="BO1135" s="81" t="s">
        <v>436</v>
      </c>
      <c r="BP1135" s="81" t="s">
        <v>1863</v>
      </c>
      <c r="BQ1135" s="81">
        <v>1273</v>
      </c>
      <c r="CG1135" s="81" t="s">
        <v>867</v>
      </c>
      <c r="CH1135" s="81" t="s">
        <v>868</v>
      </c>
      <c r="CI1135" s="81">
        <v>8</v>
      </c>
      <c r="CJ1135" s="81" t="s">
        <v>437</v>
      </c>
      <c r="CK1135" s="81" t="s">
        <v>1155</v>
      </c>
      <c r="CL1135" s="81">
        <v>1506</v>
      </c>
      <c r="CN1135" s="81" t="s">
        <v>804</v>
      </c>
      <c r="CO1135" s="81" t="s">
        <v>805</v>
      </c>
      <c r="CP1135" s="81">
        <v>12</v>
      </c>
      <c r="CQ1135" s="81" t="s">
        <v>529</v>
      </c>
      <c r="CR1135" s="81" t="s">
        <v>2101</v>
      </c>
      <c r="CS1135" s="81">
        <v>1021</v>
      </c>
      <c r="CU1135" s="136" t="s">
        <v>737</v>
      </c>
      <c r="CV1135" s="136" t="s">
        <v>738</v>
      </c>
      <c r="CW1135" s="137">
        <v>1</v>
      </c>
      <c r="CX1135" s="136" t="s">
        <v>529</v>
      </c>
      <c r="CY1135" s="136" t="s">
        <v>1112</v>
      </c>
      <c r="CZ1135" s="138">
        <v>1039</v>
      </c>
      <c r="DB1135" s="136" t="s">
        <v>770</v>
      </c>
      <c r="DC1135" s="136" t="s">
        <v>771</v>
      </c>
      <c r="DD1135" s="137">
        <v>4</v>
      </c>
      <c r="DE1135" s="136" t="s">
        <v>529</v>
      </c>
      <c r="DF1135" s="136" t="s">
        <v>1807</v>
      </c>
      <c r="DG1135" s="144">
        <v>1510</v>
      </c>
      <c r="DI1135" s="136" t="s">
        <v>1043</v>
      </c>
      <c r="DJ1135" s="136" t="s">
        <v>825</v>
      </c>
      <c r="DK1135" s="137">
        <v>12</v>
      </c>
      <c r="DL1135" s="136" t="s">
        <v>436</v>
      </c>
      <c r="DM1135" s="136" t="s">
        <v>2406</v>
      </c>
      <c r="DN1135" s="144">
        <v>1529</v>
      </c>
    </row>
    <row r="1136" spans="1:118" x14ac:dyDescent="0.25">
      <c r="A1136" s="81" t="s">
        <v>745</v>
      </c>
      <c r="B1136" s="81" t="s">
        <v>746</v>
      </c>
      <c r="C1136" s="81">
        <v>12</v>
      </c>
      <c r="D1136" s="81" t="s">
        <v>436</v>
      </c>
      <c r="E1136" s="81" t="s">
        <v>1223</v>
      </c>
      <c r="F1136" s="81">
        <v>1045</v>
      </c>
      <c r="H1136" s="81" t="s">
        <v>2320</v>
      </c>
      <c r="I1136" s="81" t="s">
        <v>1059</v>
      </c>
      <c r="J1136" s="81">
        <v>12</v>
      </c>
      <c r="K1136" s="81" t="s">
        <v>529</v>
      </c>
      <c r="L1136" s="81" t="s">
        <v>1100</v>
      </c>
      <c r="M1136" s="81">
        <v>1027</v>
      </c>
      <c r="O1136" s="81" t="s">
        <v>790</v>
      </c>
      <c r="P1136" s="81" t="s">
        <v>791</v>
      </c>
      <c r="Q1136" s="81">
        <v>2</v>
      </c>
      <c r="R1136" s="81" t="s">
        <v>529</v>
      </c>
      <c r="S1136" s="81" t="s">
        <v>1185</v>
      </c>
      <c r="T1136" s="81">
        <v>1101</v>
      </c>
      <c r="V1136" s="81" t="s">
        <v>816</v>
      </c>
      <c r="W1136" s="81" t="s">
        <v>817</v>
      </c>
      <c r="X1136" s="81">
        <v>6</v>
      </c>
      <c r="Y1136" s="81" t="s">
        <v>436</v>
      </c>
      <c r="Z1136" s="81" t="s">
        <v>1105</v>
      </c>
      <c r="AA1136" s="81">
        <v>1186</v>
      </c>
      <c r="AC1136" s="81" t="s">
        <v>816</v>
      </c>
      <c r="AD1136" s="81" t="s">
        <v>817</v>
      </c>
      <c r="AE1136" s="81">
        <v>6</v>
      </c>
      <c r="AF1136" s="81" t="s">
        <v>436</v>
      </c>
      <c r="AG1136" s="81" t="s">
        <v>551</v>
      </c>
      <c r="AH1136" s="81">
        <v>1518</v>
      </c>
      <c r="AJ1136" s="81" t="s">
        <v>745</v>
      </c>
      <c r="AK1136" s="81" t="s">
        <v>746</v>
      </c>
      <c r="AL1136" s="81">
        <v>12</v>
      </c>
      <c r="AM1136" s="81" t="s">
        <v>529</v>
      </c>
      <c r="AN1136" s="81" t="s">
        <v>1168</v>
      </c>
      <c r="AO1136" s="81">
        <v>1001</v>
      </c>
      <c r="AQ1136" s="81" t="s">
        <v>768</v>
      </c>
      <c r="AR1136" s="81" t="s">
        <v>769</v>
      </c>
      <c r="AS1136" s="81">
        <v>12</v>
      </c>
      <c r="AT1136" s="81" t="s">
        <v>529</v>
      </c>
      <c r="AU1136" s="81" t="s">
        <v>1194</v>
      </c>
      <c r="AV1136" s="81">
        <v>1021</v>
      </c>
      <c r="AX1136" s="81" t="s">
        <v>745</v>
      </c>
      <c r="AY1136" s="81" t="s">
        <v>746</v>
      </c>
      <c r="AZ1136" s="81">
        <v>12</v>
      </c>
      <c r="BA1136" s="81" t="s">
        <v>529</v>
      </c>
      <c r="BB1136" s="81" t="s">
        <v>1756</v>
      </c>
      <c r="BC1136" s="81">
        <v>1037</v>
      </c>
      <c r="BE1136" s="81" t="s">
        <v>990</v>
      </c>
      <c r="BF1136" s="81" t="s">
        <v>991</v>
      </c>
      <c r="BG1136" s="81">
        <v>6</v>
      </c>
      <c r="BH1136" s="81" t="s">
        <v>529</v>
      </c>
      <c r="BI1136" s="81" t="s">
        <v>1208</v>
      </c>
      <c r="BJ1136" s="81">
        <v>1020</v>
      </c>
      <c r="BL1136" s="81" t="s">
        <v>733</v>
      </c>
      <c r="BM1136" s="81" t="s">
        <v>734</v>
      </c>
      <c r="BN1136" s="81">
        <v>2</v>
      </c>
      <c r="BO1136" s="81" t="s">
        <v>529</v>
      </c>
      <c r="BP1136" s="81" t="s">
        <v>1683</v>
      </c>
      <c r="BQ1136" s="81">
        <v>1463</v>
      </c>
      <c r="CG1136" s="81" t="s">
        <v>887</v>
      </c>
      <c r="CH1136" s="81" t="s">
        <v>888</v>
      </c>
      <c r="CI1136" s="81">
        <v>4</v>
      </c>
      <c r="CJ1136" s="81" t="s">
        <v>437</v>
      </c>
      <c r="CK1136" s="81" t="s">
        <v>1155</v>
      </c>
      <c r="CL1136" s="81">
        <v>1506</v>
      </c>
      <c r="CN1136" s="81" t="s">
        <v>782</v>
      </c>
      <c r="CO1136" s="81" t="s">
        <v>783</v>
      </c>
      <c r="CP1136" s="81">
        <v>24</v>
      </c>
      <c r="CQ1136" s="81" t="s">
        <v>529</v>
      </c>
      <c r="CR1136" s="81" t="s">
        <v>2101</v>
      </c>
      <c r="CS1136" s="81">
        <v>1021</v>
      </c>
      <c r="CU1136" s="136" t="s">
        <v>1041</v>
      </c>
      <c r="CV1136" s="136" t="s">
        <v>756</v>
      </c>
      <c r="CW1136" s="137">
        <v>36</v>
      </c>
      <c r="CX1136" s="136" t="s">
        <v>529</v>
      </c>
      <c r="CY1136" s="136" t="s">
        <v>2309</v>
      </c>
      <c r="CZ1136" s="138">
        <v>1001</v>
      </c>
      <c r="DB1136" s="136" t="s">
        <v>770</v>
      </c>
      <c r="DC1136" s="136" t="s">
        <v>771</v>
      </c>
      <c r="DD1136" s="137">
        <v>4</v>
      </c>
      <c r="DE1136" s="136" t="s">
        <v>436</v>
      </c>
      <c r="DF1136" s="136" t="s">
        <v>1762</v>
      </c>
      <c r="DG1136" s="144">
        <v>1475</v>
      </c>
      <c r="DI1136" s="136" t="s">
        <v>1043</v>
      </c>
      <c r="DJ1136" s="136" t="s">
        <v>825</v>
      </c>
      <c r="DK1136" s="137">
        <v>12</v>
      </c>
      <c r="DL1136" s="136" t="s">
        <v>529</v>
      </c>
      <c r="DM1136" s="136" t="s">
        <v>1178</v>
      </c>
      <c r="DN1136" s="144">
        <v>1431</v>
      </c>
    </row>
    <row r="1137" spans="1:118" x14ac:dyDescent="0.25">
      <c r="A1137" s="81" t="s">
        <v>747</v>
      </c>
      <c r="B1137" s="81" t="s">
        <v>748</v>
      </c>
      <c r="C1137" s="81">
        <v>12</v>
      </c>
      <c r="D1137" s="81" t="s">
        <v>436</v>
      </c>
      <c r="E1137" s="81" t="s">
        <v>1223</v>
      </c>
      <c r="F1137" s="81">
        <v>1045</v>
      </c>
      <c r="H1137" s="81" t="s">
        <v>948</v>
      </c>
      <c r="I1137" s="81" t="s">
        <v>985</v>
      </c>
      <c r="J1137" s="81">
        <v>4</v>
      </c>
      <c r="K1137" s="81" t="s">
        <v>529</v>
      </c>
      <c r="L1137" s="81" t="s">
        <v>1100</v>
      </c>
      <c r="M1137" s="81">
        <v>1027</v>
      </c>
      <c r="O1137" s="81" t="s">
        <v>885</v>
      </c>
      <c r="P1137" s="81" t="s">
        <v>886</v>
      </c>
      <c r="Q1137" s="81">
        <v>2</v>
      </c>
      <c r="R1137" s="81" t="s">
        <v>529</v>
      </c>
      <c r="S1137" s="81" t="s">
        <v>1185</v>
      </c>
      <c r="T1137" s="81">
        <v>1101</v>
      </c>
      <c r="V1137" s="81" t="s">
        <v>772</v>
      </c>
      <c r="W1137" s="81" t="s">
        <v>773</v>
      </c>
      <c r="X1137" s="81">
        <v>8</v>
      </c>
      <c r="Y1137" s="81" t="s">
        <v>436</v>
      </c>
      <c r="Z1137" s="81" t="s">
        <v>1105</v>
      </c>
      <c r="AA1137" s="81">
        <v>1186</v>
      </c>
      <c r="AC1137" s="81" t="s">
        <v>856</v>
      </c>
      <c r="AD1137" s="81" t="s">
        <v>857</v>
      </c>
      <c r="AE1137" s="81">
        <v>2</v>
      </c>
      <c r="AF1137" s="81" t="s">
        <v>529</v>
      </c>
      <c r="AG1137" s="81" t="s">
        <v>1712</v>
      </c>
      <c r="AH1137" s="81">
        <v>1458</v>
      </c>
      <c r="AJ1137" s="81" t="s">
        <v>768</v>
      </c>
      <c r="AK1137" s="81" t="s">
        <v>769</v>
      </c>
      <c r="AL1137" s="81">
        <v>4</v>
      </c>
      <c r="AM1137" s="81" t="s">
        <v>529</v>
      </c>
      <c r="AN1137" s="81" t="s">
        <v>1178</v>
      </c>
      <c r="AO1137" s="81">
        <v>1431</v>
      </c>
      <c r="AQ1137" s="81" t="s">
        <v>873</v>
      </c>
      <c r="AR1137" s="81" t="s">
        <v>874</v>
      </c>
      <c r="AS1137" s="81">
        <v>12</v>
      </c>
      <c r="AT1137" s="81" t="s">
        <v>529</v>
      </c>
      <c r="AU1137" s="81" t="s">
        <v>1194</v>
      </c>
      <c r="AV1137" s="81">
        <v>1021</v>
      </c>
      <c r="AX1137" s="81" t="s">
        <v>745</v>
      </c>
      <c r="AY1137" s="81" t="s">
        <v>746</v>
      </c>
      <c r="AZ1137" s="81">
        <v>24</v>
      </c>
      <c r="BA1137" s="81" t="s">
        <v>529</v>
      </c>
      <c r="BB1137" s="81" t="s">
        <v>1196</v>
      </c>
      <c r="BC1137" s="81">
        <v>1456</v>
      </c>
      <c r="BE1137" s="81" t="s">
        <v>1054</v>
      </c>
      <c r="BF1137" s="81" t="s">
        <v>1055</v>
      </c>
      <c r="BG1137" s="81">
        <v>1</v>
      </c>
      <c r="BH1137" s="81" t="s">
        <v>529</v>
      </c>
      <c r="BI1137" s="81" t="s">
        <v>1208</v>
      </c>
      <c r="BJ1137" s="81">
        <v>1020</v>
      </c>
      <c r="BL1137" s="81" t="s">
        <v>772</v>
      </c>
      <c r="BM1137" s="81" t="s">
        <v>773</v>
      </c>
      <c r="BN1137" s="81">
        <v>2</v>
      </c>
      <c r="BO1137" s="81" t="s">
        <v>529</v>
      </c>
      <c r="BP1137" s="81" t="s">
        <v>1683</v>
      </c>
      <c r="BQ1137" s="81">
        <v>1463</v>
      </c>
      <c r="CG1137" s="81" t="s">
        <v>906</v>
      </c>
      <c r="CH1137" s="81" t="s">
        <v>907</v>
      </c>
      <c r="CI1137" s="81">
        <v>4</v>
      </c>
      <c r="CJ1137" s="81" t="s">
        <v>437</v>
      </c>
      <c r="CK1137" s="81" t="s">
        <v>1155</v>
      </c>
      <c r="CL1137" s="81">
        <v>1506</v>
      </c>
      <c r="CN1137" s="81" t="s">
        <v>747</v>
      </c>
      <c r="CO1137" s="81" t="s">
        <v>748</v>
      </c>
      <c r="CP1137" s="81">
        <v>24</v>
      </c>
      <c r="CQ1137" s="81" t="s">
        <v>529</v>
      </c>
      <c r="CR1137" s="81" t="s">
        <v>2101</v>
      </c>
      <c r="CS1137" s="81">
        <v>1021</v>
      </c>
      <c r="CU1137" s="136" t="s">
        <v>2391</v>
      </c>
      <c r="CV1137" s="136" t="s">
        <v>767</v>
      </c>
      <c r="CW1137" s="137">
        <v>4</v>
      </c>
      <c r="CX1137" s="136" t="s">
        <v>529</v>
      </c>
      <c r="CY1137" s="136" t="s">
        <v>1112</v>
      </c>
      <c r="CZ1137" s="138">
        <v>1039</v>
      </c>
      <c r="DB1137" s="136" t="s">
        <v>770</v>
      </c>
      <c r="DC1137" s="136" t="s">
        <v>771</v>
      </c>
      <c r="DD1137" s="137">
        <v>4</v>
      </c>
      <c r="DE1137" s="136" t="s">
        <v>529</v>
      </c>
      <c r="DF1137" s="136" t="s">
        <v>1139</v>
      </c>
      <c r="DG1137" s="144">
        <v>1027</v>
      </c>
      <c r="DI1137" s="136" t="s">
        <v>1043</v>
      </c>
      <c r="DJ1137" s="136" t="s">
        <v>825</v>
      </c>
      <c r="DK1137" s="137">
        <v>12</v>
      </c>
      <c r="DL1137" s="136" t="s">
        <v>2152</v>
      </c>
      <c r="DM1137" s="136" t="s">
        <v>2364</v>
      </c>
      <c r="DN1137" s="144">
        <v>1593</v>
      </c>
    </row>
    <row r="1138" spans="1:118" x14ac:dyDescent="0.25">
      <c r="A1138" s="81" t="s">
        <v>940</v>
      </c>
      <c r="B1138" s="81" t="s">
        <v>941</v>
      </c>
      <c r="C1138" s="81">
        <v>12</v>
      </c>
      <c r="D1138" s="81" t="s">
        <v>437</v>
      </c>
      <c r="E1138" s="81" t="s">
        <v>1181</v>
      </c>
      <c r="F1138" s="81">
        <v>1044</v>
      </c>
      <c r="H1138" s="81" t="s">
        <v>852</v>
      </c>
      <c r="I1138" s="81" t="s">
        <v>853</v>
      </c>
      <c r="J1138" s="81">
        <v>24</v>
      </c>
      <c r="K1138" s="81" t="s">
        <v>529</v>
      </c>
      <c r="L1138" s="81" t="s">
        <v>1100</v>
      </c>
      <c r="M1138" s="81">
        <v>1027</v>
      </c>
      <c r="O1138" s="81" t="s">
        <v>2321</v>
      </c>
      <c r="P1138" s="81" t="s">
        <v>901</v>
      </c>
      <c r="Q1138" s="81">
        <v>4</v>
      </c>
      <c r="R1138" s="81" t="s">
        <v>529</v>
      </c>
      <c r="S1138" s="81" t="s">
        <v>1185</v>
      </c>
      <c r="T1138" s="81">
        <v>1101</v>
      </c>
      <c r="V1138" s="81" t="s">
        <v>737</v>
      </c>
      <c r="W1138" s="81" t="s">
        <v>738</v>
      </c>
      <c r="X1138" s="81">
        <v>2</v>
      </c>
      <c r="Y1138" s="81" t="s">
        <v>436</v>
      </c>
      <c r="Z1138" s="81" t="s">
        <v>1163</v>
      </c>
      <c r="AA1138" s="81">
        <v>1186</v>
      </c>
      <c r="AC1138" s="81" t="s">
        <v>899</v>
      </c>
      <c r="AD1138" s="81" t="s">
        <v>900</v>
      </c>
      <c r="AE1138" s="81">
        <v>2</v>
      </c>
      <c r="AF1138" s="81" t="s">
        <v>529</v>
      </c>
      <c r="AG1138" s="81" t="s">
        <v>1093</v>
      </c>
      <c r="AH1138" s="81">
        <v>1089</v>
      </c>
      <c r="AJ1138" s="81" t="s">
        <v>812</v>
      </c>
      <c r="AK1138" s="81" t="s">
        <v>813</v>
      </c>
      <c r="AL1138" s="81">
        <v>8</v>
      </c>
      <c r="AM1138" s="81" t="s">
        <v>529</v>
      </c>
      <c r="AN1138" s="81" t="s">
        <v>1178</v>
      </c>
      <c r="AO1138" s="81">
        <v>1431</v>
      </c>
      <c r="AQ1138" s="81" t="s">
        <v>906</v>
      </c>
      <c r="AR1138" s="81" t="s">
        <v>907</v>
      </c>
      <c r="AS1138" s="81">
        <v>4</v>
      </c>
      <c r="AT1138" s="81" t="s">
        <v>529</v>
      </c>
      <c r="AU1138" s="81" t="s">
        <v>1194</v>
      </c>
      <c r="AV1138" s="81">
        <v>1021</v>
      </c>
      <c r="AX1138" s="81" t="s">
        <v>745</v>
      </c>
      <c r="AY1138" s="81" t="s">
        <v>746</v>
      </c>
      <c r="AZ1138" s="81">
        <v>12</v>
      </c>
      <c r="BA1138" s="81" t="s">
        <v>436</v>
      </c>
      <c r="BB1138" s="81" t="s">
        <v>1696</v>
      </c>
      <c r="BC1138" s="81">
        <v>1390</v>
      </c>
      <c r="BE1138" s="81" t="s">
        <v>1083</v>
      </c>
      <c r="BF1138" s="81" t="s">
        <v>1084</v>
      </c>
      <c r="BG1138" s="81">
        <v>4</v>
      </c>
      <c r="BH1138" s="81" t="s">
        <v>529</v>
      </c>
      <c r="BI1138" s="81" t="s">
        <v>1208</v>
      </c>
      <c r="BJ1138" s="81">
        <v>1020</v>
      </c>
      <c r="BL1138" s="81" t="s">
        <v>948</v>
      </c>
      <c r="BM1138" s="81" t="s">
        <v>949</v>
      </c>
      <c r="BN1138" s="81">
        <v>2</v>
      </c>
      <c r="BO1138" s="81" t="s">
        <v>529</v>
      </c>
      <c r="BP1138" s="81" t="s">
        <v>1683</v>
      </c>
      <c r="BQ1138" s="81">
        <v>1463</v>
      </c>
      <c r="CG1138" s="81" t="s">
        <v>816</v>
      </c>
      <c r="CH1138" s="81" t="s">
        <v>817</v>
      </c>
      <c r="CI1138" s="81">
        <v>4</v>
      </c>
      <c r="CJ1138" s="81" t="s">
        <v>437</v>
      </c>
      <c r="CK1138" s="81" t="s">
        <v>1155</v>
      </c>
      <c r="CL1138" s="81">
        <v>1506</v>
      </c>
      <c r="CN1138" s="81" t="s">
        <v>1846</v>
      </c>
      <c r="CO1138" s="81" t="s">
        <v>1570</v>
      </c>
      <c r="CP1138" s="81">
        <v>2</v>
      </c>
      <c r="CQ1138" s="81" t="s">
        <v>529</v>
      </c>
      <c r="CR1138" s="81" t="s">
        <v>2101</v>
      </c>
      <c r="CS1138" s="81">
        <v>1021</v>
      </c>
      <c r="CU1138" s="136" t="s">
        <v>768</v>
      </c>
      <c r="CV1138" s="136" t="s">
        <v>769</v>
      </c>
      <c r="CW1138" s="137">
        <v>6</v>
      </c>
      <c r="CX1138" s="136" t="s">
        <v>436</v>
      </c>
      <c r="CY1138" s="136" t="s">
        <v>1698</v>
      </c>
      <c r="CZ1138" s="138">
        <v>1251</v>
      </c>
      <c r="DB1138" s="136" t="s">
        <v>770</v>
      </c>
      <c r="DC1138" s="136" t="s">
        <v>771</v>
      </c>
      <c r="DD1138" s="137">
        <v>8</v>
      </c>
      <c r="DE1138" s="136" t="s">
        <v>436</v>
      </c>
      <c r="DF1138" s="136" t="s">
        <v>2417</v>
      </c>
      <c r="DG1138" s="144">
        <v>1169</v>
      </c>
      <c r="DI1138" s="136" t="s">
        <v>1043</v>
      </c>
      <c r="DJ1138" s="136" t="s">
        <v>825</v>
      </c>
      <c r="DK1138" s="137">
        <v>24</v>
      </c>
      <c r="DL1138" s="136" t="s">
        <v>437</v>
      </c>
      <c r="DM1138" s="136" t="s">
        <v>1707</v>
      </c>
      <c r="DN1138" s="144">
        <v>1110</v>
      </c>
    </row>
    <row r="1139" spans="1:118" x14ac:dyDescent="0.25">
      <c r="A1139" s="81" t="s">
        <v>973</v>
      </c>
      <c r="B1139" s="81" t="s">
        <v>974</v>
      </c>
      <c r="C1139" s="81">
        <v>12</v>
      </c>
      <c r="D1139" s="81" t="s">
        <v>437</v>
      </c>
      <c r="E1139" s="81" t="s">
        <v>1181</v>
      </c>
      <c r="F1139" s="81">
        <v>1044</v>
      </c>
      <c r="H1139" s="81" t="s">
        <v>2230</v>
      </c>
      <c r="I1139" s="81" t="s">
        <v>866</v>
      </c>
      <c r="J1139" s="81">
        <v>36</v>
      </c>
      <c r="K1139" s="81" t="s">
        <v>529</v>
      </c>
      <c r="L1139" s="81" t="s">
        <v>1100</v>
      </c>
      <c r="M1139" s="81">
        <v>1027</v>
      </c>
      <c r="O1139" s="81" t="s">
        <v>765</v>
      </c>
      <c r="P1139" s="81" t="s">
        <v>766</v>
      </c>
      <c r="Q1139" s="81">
        <v>6</v>
      </c>
      <c r="R1139" s="81" t="s">
        <v>529</v>
      </c>
      <c r="S1139" s="81" t="s">
        <v>1185</v>
      </c>
      <c r="T1139" s="81">
        <v>1101</v>
      </c>
      <c r="V1139" s="81" t="s">
        <v>729</v>
      </c>
      <c r="W1139" s="81" t="s">
        <v>730</v>
      </c>
      <c r="X1139" s="81">
        <v>4</v>
      </c>
      <c r="Y1139" s="81" t="s">
        <v>436</v>
      </c>
      <c r="Z1139" s="81" t="s">
        <v>1163</v>
      </c>
      <c r="AA1139" s="81">
        <v>1186</v>
      </c>
      <c r="AC1139" s="81" t="s">
        <v>842</v>
      </c>
      <c r="AD1139" s="81" t="s">
        <v>843</v>
      </c>
      <c r="AE1139" s="81">
        <v>4</v>
      </c>
      <c r="AF1139" s="81" t="s">
        <v>436</v>
      </c>
      <c r="AG1139" s="81" t="s">
        <v>1714</v>
      </c>
      <c r="AH1139" s="81">
        <v>1009</v>
      </c>
      <c r="AJ1139" s="81" t="s">
        <v>776</v>
      </c>
      <c r="AK1139" s="81" t="s">
        <v>777</v>
      </c>
      <c r="AL1139" s="81">
        <v>4</v>
      </c>
      <c r="AM1139" s="81" t="s">
        <v>529</v>
      </c>
      <c r="AN1139" s="81" t="s">
        <v>1178</v>
      </c>
      <c r="AO1139" s="81">
        <v>1431</v>
      </c>
      <c r="AQ1139" s="81" t="s">
        <v>820</v>
      </c>
      <c r="AR1139" s="81" t="s">
        <v>821</v>
      </c>
      <c r="AS1139" s="81">
        <v>6</v>
      </c>
      <c r="AT1139" s="81" t="s">
        <v>529</v>
      </c>
      <c r="AU1139" s="81" t="s">
        <v>1194</v>
      </c>
      <c r="AV1139" s="81">
        <v>1021</v>
      </c>
      <c r="AX1139" s="81" t="s">
        <v>745</v>
      </c>
      <c r="AY1139" s="81" t="s">
        <v>746</v>
      </c>
      <c r="AZ1139" s="81">
        <v>12</v>
      </c>
      <c r="BA1139" s="81" t="s">
        <v>529</v>
      </c>
      <c r="BB1139" s="81" t="s">
        <v>1702</v>
      </c>
      <c r="BC1139" s="81">
        <v>1199</v>
      </c>
      <c r="BE1139" s="81" t="s">
        <v>782</v>
      </c>
      <c r="BF1139" s="81" t="s">
        <v>783</v>
      </c>
      <c r="BG1139" s="81">
        <v>12</v>
      </c>
      <c r="BH1139" s="81" t="s">
        <v>437</v>
      </c>
      <c r="BI1139" s="81" t="s">
        <v>1101</v>
      </c>
      <c r="BJ1139" s="81">
        <v>1003</v>
      </c>
      <c r="BL1139" s="81" t="s">
        <v>757</v>
      </c>
      <c r="BM1139" s="81" t="s">
        <v>758</v>
      </c>
      <c r="BN1139" s="81">
        <v>24</v>
      </c>
      <c r="BO1139" s="81" t="s">
        <v>436</v>
      </c>
      <c r="BP1139" s="81" t="s">
        <v>1834</v>
      </c>
      <c r="BQ1139" s="81">
        <v>1163</v>
      </c>
      <c r="CG1139" s="81" t="s">
        <v>820</v>
      </c>
      <c r="CH1139" s="81" t="s">
        <v>821</v>
      </c>
      <c r="CI1139" s="81">
        <v>6</v>
      </c>
      <c r="CJ1139" s="81" t="s">
        <v>529</v>
      </c>
      <c r="CK1139" s="81" t="s">
        <v>1168</v>
      </c>
      <c r="CL1139" s="81">
        <v>1001</v>
      </c>
      <c r="CN1139" s="81" t="s">
        <v>1077</v>
      </c>
      <c r="CO1139" s="81" t="s">
        <v>1078</v>
      </c>
      <c r="CP1139" s="81">
        <v>3</v>
      </c>
      <c r="CQ1139" s="81" t="s">
        <v>529</v>
      </c>
      <c r="CR1139" s="81" t="s">
        <v>2101</v>
      </c>
      <c r="CS1139" s="81">
        <v>1021</v>
      </c>
      <c r="CU1139" s="136" t="s">
        <v>733</v>
      </c>
      <c r="CV1139" s="136" t="s">
        <v>734</v>
      </c>
      <c r="CW1139" s="137">
        <v>6</v>
      </c>
      <c r="CX1139" s="136" t="s">
        <v>436</v>
      </c>
      <c r="CY1139" s="136" t="s">
        <v>1698</v>
      </c>
      <c r="CZ1139" s="138">
        <v>1251</v>
      </c>
      <c r="DB1139" s="136" t="s">
        <v>770</v>
      </c>
      <c r="DC1139" s="136" t="s">
        <v>771</v>
      </c>
      <c r="DD1139" s="137">
        <v>4</v>
      </c>
      <c r="DE1139" s="136" t="s">
        <v>529</v>
      </c>
      <c r="DF1139" s="136" t="s">
        <v>1116</v>
      </c>
      <c r="DG1139" s="144">
        <v>1071</v>
      </c>
      <c r="DI1139" s="136" t="s">
        <v>1043</v>
      </c>
      <c r="DJ1139" s="136" t="s">
        <v>825</v>
      </c>
      <c r="DK1139" s="137">
        <v>12</v>
      </c>
      <c r="DL1139" s="136" t="s">
        <v>436</v>
      </c>
      <c r="DM1139" s="136" t="s">
        <v>1764</v>
      </c>
      <c r="DN1139" s="144">
        <v>1435</v>
      </c>
    </row>
    <row r="1140" spans="1:118" x14ac:dyDescent="0.25">
      <c r="A1140" s="81" t="s">
        <v>2227</v>
      </c>
      <c r="B1140" s="81" t="s">
        <v>882</v>
      </c>
      <c r="C1140" s="81">
        <v>12</v>
      </c>
      <c r="D1140" s="81" t="s">
        <v>437</v>
      </c>
      <c r="E1140" s="81" t="s">
        <v>1181</v>
      </c>
      <c r="F1140" s="81">
        <v>1044</v>
      </c>
      <c r="H1140" s="81" t="s">
        <v>973</v>
      </c>
      <c r="I1140" s="81" t="s">
        <v>974</v>
      </c>
      <c r="J1140" s="81">
        <v>24</v>
      </c>
      <c r="K1140" s="81" t="s">
        <v>529</v>
      </c>
      <c r="L1140" s="81" t="s">
        <v>1100</v>
      </c>
      <c r="M1140" s="81">
        <v>1027</v>
      </c>
      <c r="O1140" s="81" t="s">
        <v>864</v>
      </c>
      <c r="P1140" s="81" t="s">
        <v>865</v>
      </c>
      <c r="Q1140" s="81">
        <v>12</v>
      </c>
      <c r="R1140" s="81" t="s">
        <v>529</v>
      </c>
      <c r="S1140" s="81" t="s">
        <v>1185</v>
      </c>
      <c r="T1140" s="81">
        <v>1101</v>
      </c>
      <c r="V1140" s="81" t="s">
        <v>2263</v>
      </c>
      <c r="W1140" s="81" t="s">
        <v>877</v>
      </c>
      <c r="X1140" s="81">
        <v>6</v>
      </c>
      <c r="Y1140" s="81" t="s">
        <v>436</v>
      </c>
      <c r="Z1140" s="81" t="s">
        <v>1805</v>
      </c>
      <c r="AA1140" s="81">
        <v>1192</v>
      </c>
      <c r="AC1140" s="81" t="s">
        <v>862</v>
      </c>
      <c r="AD1140" s="81" t="s">
        <v>863</v>
      </c>
      <c r="AE1140" s="81">
        <v>4</v>
      </c>
      <c r="AF1140" s="81" t="s">
        <v>437</v>
      </c>
      <c r="AG1140" s="81" t="s">
        <v>1186</v>
      </c>
      <c r="AH1140" s="81">
        <v>1043</v>
      </c>
      <c r="AJ1140" s="81" t="s">
        <v>864</v>
      </c>
      <c r="AK1140" s="81" t="s">
        <v>865</v>
      </c>
      <c r="AL1140" s="81">
        <v>4</v>
      </c>
      <c r="AM1140" s="81" t="s">
        <v>529</v>
      </c>
      <c r="AN1140" s="81" t="s">
        <v>1178</v>
      </c>
      <c r="AO1140" s="81">
        <v>1431</v>
      </c>
      <c r="AQ1140" s="81" t="s">
        <v>733</v>
      </c>
      <c r="AR1140" s="81" t="s">
        <v>734</v>
      </c>
      <c r="AS1140" s="81">
        <v>12</v>
      </c>
      <c r="AT1140" s="81" t="s">
        <v>529</v>
      </c>
      <c r="AU1140" s="81" t="s">
        <v>1194</v>
      </c>
      <c r="AV1140" s="81">
        <v>1021</v>
      </c>
      <c r="AX1140" s="81" t="s">
        <v>745</v>
      </c>
      <c r="AY1140" s="81" t="s">
        <v>746</v>
      </c>
      <c r="AZ1140" s="81">
        <v>12</v>
      </c>
      <c r="BA1140" s="81" t="s">
        <v>529</v>
      </c>
      <c r="BB1140" s="81" t="s">
        <v>1127</v>
      </c>
      <c r="BC1140" s="81">
        <v>1123</v>
      </c>
      <c r="BE1140" s="81" t="s">
        <v>2320</v>
      </c>
      <c r="BF1140" s="81" t="s">
        <v>1059</v>
      </c>
      <c r="BG1140" s="81">
        <v>12</v>
      </c>
      <c r="BH1140" s="81" t="s">
        <v>437</v>
      </c>
      <c r="BI1140" s="81" t="s">
        <v>1101</v>
      </c>
      <c r="BJ1140" s="81">
        <v>1003</v>
      </c>
      <c r="BL1140" s="81" t="s">
        <v>942</v>
      </c>
      <c r="BM1140" s="81" t="s">
        <v>943</v>
      </c>
      <c r="BN1140" s="81">
        <v>12</v>
      </c>
      <c r="BO1140" s="81" t="s">
        <v>436</v>
      </c>
      <c r="BP1140" s="81" t="s">
        <v>2124</v>
      </c>
      <c r="BQ1140" s="81">
        <v>1570</v>
      </c>
      <c r="CG1140" s="81" t="s">
        <v>818</v>
      </c>
      <c r="CH1140" s="81" t="s">
        <v>819</v>
      </c>
      <c r="CI1140" s="81">
        <v>6</v>
      </c>
      <c r="CJ1140" s="81" t="s">
        <v>529</v>
      </c>
      <c r="CK1140" s="81" t="s">
        <v>1168</v>
      </c>
      <c r="CL1140" s="81">
        <v>1001</v>
      </c>
      <c r="CN1140" s="81" t="s">
        <v>798</v>
      </c>
      <c r="CO1140" s="81" t="s">
        <v>799</v>
      </c>
      <c r="CP1140" s="81">
        <v>6</v>
      </c>
      <c r="CQ1140" s="81" t="s">
        <v>529</v>
      </c>
      <c r="CR1140" s="81" t="s">
        <v>2047</v>
      </c>
      <c r="CS1140" s="81">
        <v>1547</v>
      </c>
      <c r="CU1140" s="136" t="s">
        <v>906</v>
      </c>
      <c r="CV1140" s="136" t="s">
        <v>907</v>
      </c>
      <c r="CW1140" s="137">
        <v>6</v>
      </c>
      <c r="CX1140" s="136" t="s">
        <v>436</v>
      </c>
      <c r="CY1140" s="136" t="s">
        <v>1698</v>
      </c>
      <c r="CZ1140" s="138">
        <v>1251</v>
      </c>
      <c r="DB1140" s="136" t="s">
        <v>770</v>
      </c>
      <c r="DC1140" s="136" t="s">
        <v>771</v>
      </c>
      <c r="DD1140" s="137">
        <v>2</v>
      </c>
      <c r="DE1140" s="136" t="s">
        <v>529</v>
      </c>
      <c r="DF1140" s="136" t="s">
        <v>1192</v>
      </c>
      <c r="DG1140" s="144">
        <v>1100</v>
      </c>
      <c r="DI1140" s="136" t="s">
        <v>822</v>
      </c>
      <c r="DJ1140" s="136" t="s">
        <v>823</v>
      </c>
      <c r="DK1140" s="137">
        <v>96</v>
      </c>
      <c r="DL1140" s="136" t="s">
        <v>1173</v>
      </c>
      <c r="DM1140" s="136" t="s">
        <v>2316</v>
      </c>
      <c r="DN1140" s="144">
        <v>0</v>
      </c>
    </row>
    <row r="1141" spans="1:118" x14ac:dyDescent="0.25">
      <c r="A1141" s="81" t="s">
        <v>2230</v>
      </c>
      <c r="B1141" s="81" t="s">
        <v>866</v>
      </c>
      <c r="C1141" s="81">
        <v>12</v>
      </c>
      <c r="D1141" s="81" t="s">
        <v>437</v>
      </c>
      <c r="E1141" s="81" t="s">
        <v>1181</v>
      </c>
      <c r="F1141" s="81">
        <v>1044</v>
      </c>
      <c r="H1141" s="81" t="s">
        <v>873</v>
      </c>
      <c r="I1141" s="81" t="s">
        <v>874</v>
      </c>
      <c r="J1141" s="81">
        <v>12</v>
      </c>
      <c r="K1141" s="81" t="s">
        <v>529</v>
      </c>
      <c r="L1141" s="81" t="s">
        <v>1100</v>
      </c>
      <c r="M1141" s="81">
        <v>1027</v>
      </c>
      <c r="O1141" s="81" t="s">
        <v>883</v>
      </c>
      <c r="P1141" s="81" t="s">
        <v>884</v>
      </c>
      <c r="Q1141" s="81">
        <v>6</v>
      </c>
      <c r="R1141" s="81" t="s">
        <v>529</v>
      </c>
      <c r="S1141" s="81" t="s">
        <v>1185</v>
      </c>
      <c r="T1141" s="81">
        <v>1101</v>
      </c>
      <c r="V1141" s="81" t="s">
        <v>847</v>
      </c>
      <c r="W1141" s="81" t="s">
        <v>848</v>
      </c>
      <c r="X1141" s="81">
        <v>6</v>
      </c>
      <c r="Y1141" s="81" t="s">
        <v>436</v>
      </c>
      <c r="Z1141" s="81" t="s">
        <v>1805</v>
      </c>
      <c r="AA1141" s="81">
        <v>1192</v>
      </c>
      <c r="AC1141" s="81" t="s">
        <v>729</v>
      </c>
      <c r="AD1141" s="81" t="s">
        <v>730</v>
      </c>
      <c r="AE1141" s="81">
        <v>2</v>
      </c>
      <c r="AF1141" s="81" t="s">
        <v>529</v>
      </c>
      <c r="AG1141" s="81" t="s">
        <v>1694</v>
      </c>
      <c r="AH1141" s="81">
        <v>1504</v>
      </c>
      <c r="AJ1141" s="81" t="s">
        <v>737</v>
      </c>
      <c r="AK1141" s="81" t="s">
        <v>738</v>
      </c>
      <c r="AL1141" s="81">
        <v>2</v>
      </c>
      <c r="AM1141" s="81" t="s">
        <v>529</v>
      </c>
      <c r="AN1141" s="81" t="s">
        <v>1178</v>
      </c>
      <c r="AO1141" s="81">
        <v>1431</v>
      </c>
      <c r="AQ1141" s="81" t="s">
        <v>893</v>
      </c>
      <c r="AR1141" s="81" t="s">
        <v>894</v>
      </c>
      <c r="AS1141" s="81">
        <v>12</v>
      </c>
      <c r="AT1141" s="81" t="s">
        <v>529</v>
      </c>
      <c r="AU1141" s="81" t="s">
        <v>1194</v>
      </c>
      <c r="AV1141" s="81">
        <v>1021</v>
      </c>
      <c r="AX1141" s="81" t="s">
        <v>745</v>
      </c>
      <c r="AY1141" s="81" t="s">
        <v>746</v>
      </c>
      <c r="AZ1141" s="81">
        <v>12</v>
      </c>
      <c r="BA1141" s="81" t="s">
        <v>436</v>
      </c>
      <c r="BB1141" s="81" t="s">
        <v>1872</v>
      </c>
      <c r="BC1141" s="81">
        <v>1133</v>
      </c>
      <c r="BE1141" s="81" t="s">
        <v>1010</v>
      </c>
      <c r="BF1141" s="81" t="s">
        <v>1011</v>
      </c>
      <c r="BG1141" s="81">
        <v>6</v>
      </c>
      <c r="BH1141" s="81" t="s">
        <v>436</v>
      </c>
      <c r="BI1141" s="81" t="s">
        <v>1706</v>
      </c>
      <c r="BJ1141" s="81">
        <v>1133</v>
      </c>
      <c r="BL1141" s="81" t="s">
        <v>834</v>
      </c>
      <c r="BM1141" s="81" t="s">
        <v>835</v>
      </c>
      <c r="BN1141" s="81">
        <v>2</v>
      </c>
      <c r="BO1141" s="81" t="s">
        <v>529</v>
      </c>
      <c r="BP1141" s="81" t="s">
        <v>1131</v>
      </c>
      <c r="BQ1141" s="81">
        <v>1509</v>
      </c>
      <c r="CG1141" s="81" t="s">
        <v>727</v>
      </c>
      <c r="CH1141" s="81" t="s">
        <v>728</v>
      </c>
      <c r="CI1141" s="81">
        <v>20</v>
      </c>
      <c r="CJ1141" s="81" t="s">
        <v>529</v>
      </c>
      <c r="CK1141" s="81" t="s">
        <v>1168</v>
      </c>
      <c r="CL1141" s="81">
        <v>1001</v>
      </c>
      <c r="CN1141" s="81" t="s">
        <v>808</v>
      </c>
      <c r="CO1141" s="81" t="s">
        <v>809</v>
      </c>
      <c r="CP1141" s="81">
        <v>12</v>
      </c>
      <c r="CQ1141" s="81" t="s">
        <v>529</v>
      </c>
      <c r="CR1141" s="81" t="s">
        <v>2101</v>
      </c>
      <c r="CS1141" s="81">
        <v>1021</v>
      </c>
      <c r="CU1141" s="136" t="s">
        <v>772</v>
      </c>
      <c r="CV1141" s="136" t="s">
        <v>773</v>
      </c>
      <c r="CW1141" s="137">
        <v>6</v>
      </c>
      <c r="CX1141" s="136" t="s">
        <v>436</v>
      </c>
      <c r="CY1141" s="136" t="s">
        <v>1752</v>
      </c>
      <c r="CZ1141" s="138">
        <v>1076</v>
      </c>
      <c r="DB1141" s="136" t="s">
        <v>770</v>
      </c>
      <c r="DC1141" s="136" t="s">
        <v>771</v>
      </c>
      <c r="DD1141" s="137">
        <v>4</v>
      </c>
      <c r="DE1141" s="136" t="s">
        <v>529</v>
      </c>
      <c r="DF1141" s="136" t="s">
        <v>1824</v>
      </c>
      <c r="DG1141" s="144">
        <v>1372</v>
      </c>
      <c r="DI1141" s="136" t="s">
        <v>822</v>
      </c>
      <c r="DJ1141" s="136" t="s">
        <v>823</v>
      </c>
      <c r="DK1141" s="137">
        <v>12</v>
      </c>
      <c r="DL1141" s="136" t="s">
        <v>436</v>
      </c>
      <c r="DM1141" s="136" t="s">
        <v>1706</v>
      </c>
      <c r="DN1141" s="144">
        <v>1133</v>
      </c>
    </row>
    <row r="1142" spans="1:118" x14ac:dyDescent="0.25">
      <c r="A1142" s="81" t="s">
        <v>871</v>
      </c>
      <c r="B1142" s="81" t="s">
        <v>872</v>
      </c>
      <c r="C1142" s="81">
        <v>12</v>
      </c>
      <c r="D1142" s="81" t="s">
        <v>437</v>
      </c>
      <c r="E1142" s="81" t="s">
        <v>1181</v>
      </c>
      <c r="F1142" s="81">
        <v>1044</v>
      </c>
      <c r="H1142" s="81" t="s">
        <v>814</v>
      </c>
      <c r="I1142" s="81" t="s">
        <v>815</v>
      </c>
      <c r="J1142" s="81">
        <v>48</v>
      </c>
      <c r="K1142" s="81" t="s">
        <v>529</v>
      </c>
      <c r="L1142" s="81" t="s">
        <v>1100</v>
      </c>
      <c r="M1142" s="81">
        <v>1027</v>
      </c>
      <c r="O1142" s="81" t="s">
        <v>873</v>
      </c>
      <c r="P1142" s="81" t="s">
        <v>874</v>
      </c>
      <c r="Q1142" s="81">
        <v>12</v>
      </c>
      <c r="R1142" s="81" t="s">
        <v>529</v>
      </c>
      <c r="S1142" s="81" t="s">
        <v>1185</v>
      </c>
      <c r="T1142" s="81">
        <v>1101</v>
      </c>
      <c r="V1142" s="81" t="s">
        <v>878</v>
      </c>
      <c r="W1142" s="81" t="s">
        <v>879</v>
      </c>
      <c r="X1142" s="81">
        <v>6</v>
      </c>
      <c r="Y1142" s="81" t="s">
        <v>436</v>
      </c>
      <c r="Z1142" s="81" t="s">
        <v>1805</v>
      </c>
      <c r="AA1142" s="81">
        <v>1192</v>
      </c>
      <c r="AC1142" s="81" t="s">
        <v>860</v>
      </c>
      <c r="AD1142" s="81" t="s">
        <v>861</v>
      </c>
      <c r="AE1142" s="81">
        <v>4</v>
      </c>
      <c r="AF1142" s="81" t="s">
        <v>436</v>
      </c>
      <c r="AG1142" s="81" t="s">
        <v>1724</v>
      </c>
      <c r="AH1142" s="81">
        <v>1137</v>
      </c>
      <c r="AJ1142" s="81" t="s">
        <v>891</v>
      </c>
      <c r="AK1142" s="81" t="s">
        <v>892</v>
      </c>
      <c r="AL1142" s="81">
        <v>12</v>
      </c>
      <c r="AM1142" s="81" t="s">
        <v>529</v>
      </c>
      <c r="AN1142" s="81" t="s">
        <v>1178</v>
      </c>
      <c r="AO1142" s="81">
        <v>1431</v>
      </c>
      <c r="AQ1142" s="81" t="s">
        <v>852</v>
      </c>
      <c r="AR1142" s="81" t="s">
        <v>853</v>
      </c>
      <c r="AS1142" s="81">
        <v>24</v>
      </c>
      <c r="AT1142" s="81" t="s">
        <v>529</v>
      </c>
      <c r="AU1142" s="81" t="s">
        <v>1194</v>
      </c>
      <c r="AV1142" s="81">
        <v>1021</v>
      </c>
      <c r="AX1142" s="81" t="s">
        <v>745</v>
      </c>
      <c r="AY1142" s="81" t="s">
        <v>746</v>
      </c>
      <c r="AZ1142" s="81">
        <v>12</v>
      </c>
      <c r="BA1142" s="81" t="s">
        <v>436</v>
      </c>
      <c r="BB1142" s="81" t="s">
        <v>1106</v>
      </c>
      <c r="BC1142" s="81">
        <v>1295</v>
      </c>
      <c r="BE1142" s="81" t="s">
        <v>1018</v>
      </c>
      <c r="BF1142" s="81" t="s">
        <v>1019</v>
      </c>
      <c r="BG1142" s="81">
        <v>6</v>
      </c>
      <c r="BH1142" s="81" t="s">
        <v>436</v>
      </c>
      <c r="BI1142" s="81" t="s">
        <v>1706</v>
      </c>
      <c r="BJ1142" s="81">
        <v>1133</v>
      </c>
      <c r="BL1142" s="81" t="s">
        <v>816</v>
      </c>
      <c r="BM1142" s="81" t="s">
        <v>817</v>
      </c>
      <c r="BN1142" s="81">
        <v>6</v>
      </c>
      <c r="BO1142" s="81" t="s">
        <v>529</v>
      </c>
      <c r="BP1142" s="81" t="s">
        <v>1131</v>
      </c>
      <c r="BQ1142" s="81">
        <v>1509</v>
      </c>
      <c r="CG1142" s="81" t="s">
        <v>893</v>
      </c>
      <c r="CH1142" s="81" t="s">
        <v>894</v>
      </c>
      <c r="CI1142" s="81">
        <v>12</v>
      </c>
      <c r="CJ1142" s="81" t="s">
        <v>529</v>
      </c>
      <c r="CK1142" s="81" t="s">
        <v>1168</v>
      </c>
      <c r="CL1142" s="81">
        <v>1001</v>
      </c>
      <c r="CN1142" s="81" t="s">
        <v>778</v>
      </c>
      <c r="CO1142" s="81" t="s">
        <v>779</v>
      </c>
      <c r="CP1142" s="81">
        <v>12</v>
      </c>
      <c r="CQ1142" s="81" t="s">
        <v>529</v>
      </c>
      <c r="CR1142" s="81" t="s">
        <v>2101</v>
      </c>
      <c r="CS1142" s="81">
        <v>1021</v>
      </c>
      <c r="CU1142" s="136" t="s">
        <v>765</v>
      </c>
      <c r="CV1142" s="136" t="s">
        <v>766</v>
      </c>
      <c r="CW1142" s="137">
        <v>6</v>
      </c>
      <c r="CX1142" s="136" t="s">
        <v>529</v>
      </c>
      <c r="CY1142" s="136" t="s">
        <v>2309</v>
      </c>
      <c r="CZ1142" s="138">
        <v>1001</v>
      </c>
      <c r="DB1142" s="136" t="s">
        <v>770</v>
      </c>
      <c r="DC1142" s="136" t="s">
        <v>771</v>
      </c>
      <c r="DD1142" s="137">
        <v>4</v>
      </c>
      <c r="DE1142" s="136" t="s">
        <v>436</v>
      </c>
      <c r="DF1142" s="136" t="s">
        <v>1828</v>
      </c>
      <c r="DG1142" s="144">
        <v>1413</v>
      </c>
      <c r="DI1142" s="136" t="s">
        <v>822</v>
      </c>
      <c r="DJ1142" s="136" t="s">
        <v>823</v>
      </c>
      <c r="DK1142" s="137">
        <v>12</v>
      </c>
      <c r="DL1142" s="136" t="s">
        <v>436</v>
      </c>
      <c r="DM1142" s="136" t="s">
        <v>2406</v>
      </c>
      <c r="DN1142" s="144">
        <v>1529</v>
      </c>
    </row>
    <row r="1143" spans="1:118" x14ac:dyDescent="0.25">
      <c r="A1143" s="81" t="s">
        <v>847</v>
      </c>
      <c r="B1143" s="81" t="s">
        <v>848</v>
      </c>
      <c r="C1143" s="81">
        <v>12</v>
      </c>
      <c r="D1143" s="81" t="s">
        <v>437</v>
      </c>
      <c r="E1143" s="81" t="s">
        <v>1181</v>
      </c>
      <c r="F1143" s="81">
        <v>1044</v>
      </c>
      <c r="H1143" s="81" t="s">
        <v>770</v>
      </c>
      <c r="I1143" s="81" t="s">
        <v>771</v>
      </c>
      <c r="J1143" s="81">
        <v>12</v>
      </c>
      <c r="K1143" s="81" t="s">
        <v>529</v>
      </c>
      <c r="L1143" s="81" t="s">
        <v>1100</v>
      </c>
      <c r="M1143" s="81">
        <v>1027</v>
      </c>
      <c r="O1143" s="81" t="s">
        <v>816</v>
      </c>
      <c r="P1143" s="81" t="s">
        <v>817</v>
      </c>
      <c r="Q1143" s="81">
        <v>36</v>
      </c>
      <c r="R1143" s="81" t="s">
        <v>529</v>
      </c>
      <c r="S1143" s="81" t="s">
        <v>1185</v>
      </c>
      <c r="T1143" s="81">
        <v>1101</v>
      </c>
      <c r="V1143" s="81" t="s">
        <v>765</v>
      </c>
      <c r="W1143" s="81" t="s">
        <v>766</v>
      </c>
      <c r="X1143" s="81">
        <v>2</v>
      </c>
      <c r="Y1143" s="81" t="s">
        <v>436</v>
      </c>
      <c r="Z1143" s="81" t="s">
        <v>1805</v>
      </c>
      <c r="AA1143" s="81">
        <v>1192</v>
      </c>
      <c r="AC1143" s="81" t="s">
        <v>776</v>
      </c>
      <c r="AD1143" s="81" t="s">
        <v>777</v>
      </c>
      <c r="AE1143" s="81">
        <v>4</v>
      </c>
      <c r="AF1143" s="81" t="s">
        <v>529</v>
      </c>
      <c r="AG1143" s="81" t="s">
        <v>1128</v>
      </c>
      <c r="AH1143" s="81">
        <v>1031</v>
      </c>
      <c r="AJ1143" s="81" t="s">
        <v>753</v>
      </c>
      <c r="AK1143" s="81" t="s">
        <v>754</v>
      </c>
      <c r="AL1143" s="81">
        <v>12</v>
      </c>
      <c r="AM1143" s="81" t="s">
        <v>436</v>
      </c>
      <c r="AN1143" s="81" t="s">
        <v>1179</v>
      </c>
      <c r="AO1143" s="81">
        <v>1195</v>
      </c>
      <c r="AQ1143" s="81" t="s">
        <v>1034</v>
      </c>
      <c r="AR1143" s="81" t="s">
        <v>987</v>
      </c>
      <c r="AS1143" s="81">
        <v>12</v>
      </c>
      <c r="AT1143" s="81" t="s">
        <v>529</v>
      </c>
      <c r="AU1143" s="81" t="s">
        <v>1194</v>
      </c>
      <c r="AV1143" s="81">
        <v>1021</v>
      </c>
      <c r="AX1143" s="81" t="s">
        <v>745</v>
      </c>
      <c r="AY1143" s="81" t="s">
        <v>746</v>
      </c>
      <c r="AZ1143" s="81">
        <v>12</v>
      </c>
      <c r="BA1143" s="81" t="s">
        <v>436</v>
      </c>
      <c r="BB1143" s="81" t="s">
        <v>1123</v>
      </c>
      <c r="BC1143" s="81">
        <v>1392</v>
      </c>
      <c r="BE1143" s="81" t="s">
        <v>1065</v>
      </c>
      <c r="BF1143" s="81" t="s">
        <v>1066</v>
      </c>
      <c r="BG1143" s="81">
        <v>6</v>
      </c>
      <c r="BH1143" s="81" t="s">
        <v>436</v>
      </c>
      <c r="BI1143" s="81" t="s">
        <v>1706</v>
      </c>
      <c r="BJ1143" s="81">
        <v>1133</v>
      </c>
      <c r="BL1143" s="81" t="s">
        <v>864</v>
      </c>
      <c r="BM1143" s="81" t="s">
        <v>865</v>
      </c>
      <c r="BN1143" s="81">
        <v>6</v>
      </c>
      <c r="BO1143" s="81" t="s">
        <v>529</v>
      </c>
      <c r="BP1143" s="81" t="s">
        <v>1131</v>
      </c>
      <c r="BQ1143" s="81">
        <v>1509</v>
      </c>
      <c r="CG1143" s="81" t="s">
        <v>753</v>
      </c>
      <c r="CH1143" s="81" t="s">
        <v>754</v>
      </c>
      <c r="CI1143" s="81">
        <v>12</v>
      </c>
      <c r="CJ1143" s="81" t="s">
        <v>529</v>
      </c>
      <c r="CK1143" s="81" t="s">
        <v>1867</v>
      </c>
      <c r="CL1143" s="81">
        <v>1089</v>
      </c>
      <c r="CN1143" s="81" t="s">
        <v>1081</v>
      </c>
      <c r="CO1143" s="81" t="s">
        <v>1082</v>
      </c>
      <c r="CP1143" s="81">
        <v>4</v>
      </c>
      <c r="CQ1143" s="81" t="s">
        <v>529</v>
      </c>
      <c r="CR1143" s="81" t="s">
        <v>2101</v>
      </c>
      <c r="CS1143" s="81">
        <v>1021</v>
      </c>
      <c r="CU1143" s="136" t="s">
        <v>765</v>
      </c>
      <c r="CV1143" s="136" t="s">
        <v>766</v>
      </c>
      <c r="CW1143" s="137">
        <v>6</v>
      </c>
      <c r="CX1143" s="136" t="s">
        <v>436</v>
      </c>
      <c r="CY1143" s="136" t="s">
        <v>1752</v>
      </c>
      <c r="CZ1143" s="138">
        <v>1076</v>
      </c>
      <c r="DB1143" s="136" t="s">
        <v>770</v>
      </c>
      <c r="DC1143" s="136" t="s">
        <v>771</v>
      </c>
      <c r="DD1143" s="137">
        <v>4</v>
      </c>
      <c r="DE1143" s="136" t="s">
        <v>529</v>
      </c>
      <c r="DF1143" s="136" t="s">
        <v>1214</v>
      </c>
      <c r="DG1143" s="144">
        <v>1209</v>
      </c>
      <c r="DI1143" s="136" t="s">
        <v>956</v>
      </c>
      <c r="DJ1143" s="136" t="s">
        <v>957</v>
      </c>
      <c r="DK1143" s="137">
        <v>2</v>
      </c>
      <c r="DL1143" s="136" t="s">
        <v>436</v>
      </c>
      <c r="DM1143" s="136" t="s">
        <v>1105</v>
      </c>
      <c r="DN1143" s="144">
        <v>1186</v>
      </c>
    </row>
    <row r="1144" spans="1:118" x14ac:dyDescent="0.25">
      <c r="A1144" s="81" t="s">
        <v>954</v>
      </c>
      <c r="B1144" s="81" t="s">
        <v>955</v>
      </c>
      <c r="C1144" s="81">
        <v>12</v>
      </c>
      <c r="D1144" s="81" t="s">
        <v>437</v>
      </c>
      <c r="E1144" s="81" t="s">
        <v>1181</v>
      </c>
      <c r="F1144" s="81">
        <v>1044</v>
      </c>
      <c r="H1144" s="81" t="s">
        <v>954</v>
      </c>
      <c r="I1144" s="81" t="s">
        <v>955</v>
      </c>
      <c r="J1144" s="81">
        <v>20</v>
      </c>
      <c r="K1144" s="81" t="s">
        <v>529</v>
      </c>
      <c r="L1144" s="81" t="s">
        <v>1100</v>
      </c>
      <c r="M1144" s="81">
        <v>1027</v>
      </c>
      <c r="O1144" s="81" t="s">
        <v>828</v>
      </c>
      <c r="P1144" s="81" t="s">
        <v>829</v>
      </c>
      <c r="Q1144" s="81">
        <v>6</v>
      </c>
      <c r="R1144" s="81" t="s">
        <v>529</v>
      </c>
      <c r="S1144" s="81" t="s">
        <v>1185</v>
      </c>
      <c r="T1144" s="81">
        <v>1101</v>
      </c>
      <c r="V1144" s="81" t="s">
        <v>2323</v>
      </c>
      <c r="W1144" s="81" t="s">
        <v>851</v>
      </c>
      <c r="X1144" s="81">
        <v>2</v>
      </c>
      <c r="Y1144" s="81" t="s">
        <v>436</v>
      </c>
      <c r="Z1144" s="81" t="s">
        <v>1805</v>
      </c>
      <c r="AA1144" s="81">
        <v>1192</v>
      </c>
      <c r="AC1144" s="81" t="s">
        <v>776</v>
      </c>
      <c r="AD1144" s="81" t="s">
        <v>777</v>
      </c>
      <c r="AE1144" s="81">
        <v>4</v>
      </c>
      <c r="AF1144" s="81" t="s">
        <v>529</v>
      </c>
      <c r="AG1144" s="81" t="s">
        <v>1139</v>
      </c>
      <c r="AH1144" s="81">
        <v>1027</v>
      </c>
      <c r="AJ1144" s="81" t="s">
        <v>940</v>
      </c>
      <c r="AK1144" s="81" t="s">
        <v>941</v>
      </c>
      <c r="AL1144" s="81">
        <v>12</v>
      </c>
      <c r="AM1144" s="81" t="s">
        <v>436</v>
      </c>
      <c r="AN1144" s="81" t="s">
        <v>1179</v>
      </c>
      <c r="AO1144" s="81">
        <v>1195</v>
      </c>
      <c r="AQ1144" s="81" t="s">
        <v>745</v>
      </c>
      <c r="AR1144" s="81" t="s">
        <v>746</v>
      </c>
      <c r="AS1144" s="81">
        <v>12</v>
      </c>
      <c r="AT1144" s="81" t="s">
        <v>529</v>
      </c>
      <c r="AU1144" s="81" t="s">
        <v>1194</v>
      </c>
      <c r="AV1144" s="81">
        <v>1021</v>
      </c>
      <c r="AX1144" s="81" t="s">
        <v>745</v>
      </c>
      <c r="AY1144" s="81" t="s">
        <v>746</v>
      </c>
      <c r="AZ1144" s="81">
        <v>12</v>
      </c>
      <c r="BA1144" s="81" t="s">
        <v>436</v>
      </c>
      <c r="BB1144" s="81" t="s">
        <v>1188</v>
      </c>
      <c r="BC1144" s="81">
        <v>1481</v>
      </c>
      <c r="BE1144" s="81" t="s">
        <v>751</v>
      </c>
      <c r="BF1144" s="81" t="s">
        <v>752</v>
      </c>
      <c r="BG1144" s="81">
        <v>12</v>
      </c>
      <c r="BH1144" s="81" t="s">
        <v>436</v>
      </c>
      <c r="BI1144" s="81" t="s">
        <v>1919</v>
      </c>
      <c r="BJ1144" s="81">
        <v>1459</v>
      </c>
      <c r="BL1144" s="81" t="s">
        <v>755</v>
      </c>
      <c r="BM1144" s="81" t="s">
        <v>756</v>
      </c>
      <c r="BN1144" s="81">
        <v>24</v>
      </c>
      <c r="BO1144" s="81" t="s">
        <v>436</v>
      </c>
      <c r="BP1144" s="81" t="s">
        <v>1834</v>
      </c>
      <c r="BQ1144" s="81">
        <v>1163</v>
      </c>
      <c r="CG1144" s="81" t="s">
        <v>873</v>
      </c>
      <c r="CH1144" s="81" t="s">
        <v>874</v>
      </c>
      <c r="CI1144" s="81">
        <v>6</v>
      </c>
      <c r="CJ1144" s="81" t="s">
        <v>529</v>
      </c>
      <c r="CK1144" s="81" t="s">
        <v>1867</v>
      </c>
      <c r="CL1144" s="81">
        <v>1089</v>
      </c>
      <c r="CN1144" s="81" t="s">
        <v>1039</v>
      </c>
      <c r="CO1144" s="81" t="s">
        <v>1040</v>
      </c>
      <c r="CP1144" s="81">
        <v>20</v>
      </c>
      <c r="CQ1144" s="81" t="s">
        <v>529</v>
      </c>
      <c r="CR1144" s="81" t="s">
        <v>2101</v>
      </c>
      <c r="CS1144" s="81">
        <v>1021</v>
      </c>
      <c r="CU1144" s="136" t="s">
        <v>867</v>
      </c>
      <c r="CV1144" s="136" t="s">
        <v>868</v>
      </c>
      <c r="CW1144" s="137">
        <v>12</v>
      </c>
      <c r="CX1144" s="136" t="s">
        <v>436</v>
      </c>
      <c r="CY1144" s="136" t="s">
        <v>1698</v>
      </c>
      <c r="CZ1144" s="138">
        <v>1251</v>
      </c>
      <c r="DB1144" s="136" t="s">
        <v>770</v>
      </c>
      <c r="DC1144" s="136" t="s">
        <v>771</v>
      </c>
      <c r="DD1144" s="137">
        <v>4</v>
      </c>
      <c r="DE1144" s="136" t="s">
        <v>529</v>
      </c>
      <c r="DF1144" s="136" t="s">
        <v>1756</v>
      </c>
      <c r="DG1144" s="144">
        <v>1037</v>
      </c>
      <c r="DI1144" s="136" t="s">
        <v>960</v>
      </c>
      <c r="DJ1144" s="136" t="s">
        <v>961</v>
      </c>
      <c r="DK1144" s="137">
        <v>12</v>
      </c>
      <c r="DL1144" s="136" t="s">
        <v>436</v>
      </c>
      <c r="DM1144" s="136" t="s">
        <v>1749</v>
      </c>
      <c r="DN1144" s="144">
        <v>1251</v>
      </c>
    </row>
    <row r="1145" spans="1:118" x14ac:dyDescent="0.25">
      <c r="A1145" s="81" t="s">
        <v>849</v>
      </c>
      <c r="B1145" s="81" t="s">
        <v>850</v>
      </c>
      <c r="C1145" s="81">
        <v>5</v>
      </c>
      <c r="D1145" s="81" t="s">
        <v>437</v>
      </c>
      <c r="E1145" s="81" t="s">
        <v>1181</v>
      </c>
      <c r="F1145" s="81">
        <v>1044</v>
      </c>
      <c r="H1145" s="81" t="s">
        <v>737</v>
      </c>
      <c r="I1145" s="81" t="s">
        <v>738</v>
      </c>
      <c r="J1145" s="81">
        <v>14</v>
      </c>
      <c r="K1145" s="81" t="s">
        <v>529</v>
      </c>
      <c r="L1145" s="81" t="s">
        <v>1100</v>
      </c>
      <c r="M1145" s="81">
        <v>1027</v>
      </c>
      <c r="O1145" s="81" t="s">
        <v>858</v>
      </c>
      <c r="P1145" s="81" t="s">
        <v>859</v>
      </c>
      <c r="Q1145" s="81">
        <v>2</v>
      </c>
      <c r="R1145" s="81" t="s">
        <v>529</v>
      </c>
      <c r="S1145" s="81" t="s">
        <v>1120</v>
      </c>
      <c r="T1145" s="81">
        <v>1020</v>
      </c>
      <c r="V1145" s="81" t="s">
        <v>836</v>
      </c>
      <c r="W1145" s="81" t="s">
        <v>837</v>
      </c>
      <c r="X1145" s="81">
        <v>2</v>
      </c>
      <c r="Y1145" s="81" t="s">
        <v>436</v>
      </c>
      <c r="Z1145" s="81" t="s">
        <v>1805</v>
      </c>
      <c r="AA1145" s="81">
        <v>1192</v>
      </c>
      <c r="AC1145" s="81" t="s">
        <v>776</v>
      </c>
      <c r="AD1145" s="81" t="s">
        <v>777</v>
      </c>
      <c r="AE1145" s="81">
        <v>4</v>
      </c>
      <c r="AF1145" s="81" t="s">
        <v>529</v>
      </c>
      <c r="AG1145" s="81" t="s">
        <v>1175</v>
      </c>
      <c r="AH1145" s="81">
        <v>1027</v>
      </c>
      <c r="AJ1145" s="81" t="s">
        <v>847</v>
      </c>
      <c r="AK1145" s="81" t="s">
        <v>848</v>
      </c>
      <c r="AL1145" s="81">
        <v>12</v>
      </c>
      <c r="AM1145" s="81" t="s">
        <v>436</v>
      </c>
      <c r="AN1145" s="81" t="s">
        <v>1179</v>
      </c>
      <c r="AO1145" s="81">
        <v>1195</v>
      </c>
      <c r="AQ1145" s="81" t="s">
        <v>2323</v>
      </c>
      <c r="AR1145" s="81" t="s">
        <v>851</v>
      </c>
      <c r="AS1145" s="81">
        <v>2</v>
      </c>
      <c r="AT1145" s="81" t="s">
        <v>529</v>
      </c>
      <c r="AU1145" s="81" t="s">
        <v>1194</v>
      </c>
      <c r="AV1145" s="81">
        <v>1021</v>
      </c>
      <c r="AX1145" s="81" t="s">
        <v>745</v>
      </c>
      <c r="AY1145" s="81" t="s">
        <v>746</v>
      </c>
      <c r="AZ1145" s="81">
        <v>24</v>
      </c>
      <c r="BA1145" s="81" t="s">
        <v>436</v>
      </c>
      <c r="BB1145" s="81" t="s">
        <v>1124</v>
      </c>
      <c r="BC1145" s="81">
        <v>1013</v>
      </c>
      <c r="BE1145" s="81" t="s">
        <v>747</v>
      </c>
      <c r="BF1145" s="81" t="s">
        <v>748</v>
      </c>
      <c r="BG1145" s="81">
        <v>12</v>
      </c>
      <c r="BH1145" s="81" t="s">
        <v>436</v>
      </c>
      <c r="BI1145" s="81" t="s">
        <v>1919</v>
      </c>
      <c r="BJ1145" s="81">
        <v>1459</v>
      </c>
      <c r="BL1145" s="81" t="s">
        <v>776</v>
      </c>
      <c r="BM1145" s="81" t="s">
        <v>777</v>
      </c>
      <c r="BN1145" s="81">
        <v>4</v>
      </c>
      <c r="BO1145" s="81" t="s">
        <v>437</v>
      </c>
      <c r="BP1145" s="81" t="s">
        <v>1813</v>
      </c>
      <c r="BQ1145" s="81">
        <v>1064</v>
      </c>
      <c r="CG1145" s="81" t="s">
        <v>812</v>
      </c>
      <c r="CH1145" s="81" t="s">
        <v>813</v>
      </c>
      <c r="CI1145" s="81">
        <v>10</v>
      </c>
      <c r="CJ1145" s="81" t="s">
        <v>529</v>
      </c>
      <c r="CK1145" s="81" t="s">
        <v>1867</v>
      </c>
      <c r="CL1145" s="81">
        <v>1089</v>
      </c>
      <c r="CN1145" s="81" t="s">
        <v>804</v>
      </c>
      <c r="CO1145" s="81" t="s">
        <v>805</v>
      </c>
      <c r="CP1145" s="81">
        <v>12</v>
      </c>
      <c r="CQ1145" s="81" t="s">
        <v>436</v>
      </c>
      <c r="CR1145" s="81" t="s">
        <v>1679</v>
      </c>
      <c r="CS1145" s="81">
        <v>1169</v>
      </c>
      <c r="CU1145" s="136" t="s">
        <v>729</v>
      </c>
      <c r="CV1145" s="136" t="s">
        <v>730</v>
      </c>
      <c r="CW1145" s="137">
        <v>6</v>
      </c>
      <c r="CX1145" s="136" t="s">
        <v>436</v>
      </c>
      <c r="CY1145" s="136" t="s">
        <v>1698</v>
      </c>
      <c r="CZ1145" s="138">
        <v>1251</v>
      </c>
      <c r="DB1145" s="136" t="s">
        <v>770</v>
      </c>
      <c r="DC1145" s="136" t="s">
        <v>771</v>
      </c>
      <c r="DD1145" s="137">
        <v>4</v>
      </c>
      <c r="DE1145" s="136" t="s">
        <v>437</v>
      </c>
      <c r="DF1145" s="136" t="s">
        <v>1094</v>
      </c>
      <c r="DG1145" s="144">
        <v>1097</v>
      </c>
      <c r="DI1145" s="136" t="s">
        <v>960</v>
      </c>
      <c r="DJ1145" s="136" t="s">
        <v>961</v>
      </c>
      <c r="DK1145" s="137">
        <v>12</v>
      </c>
      <c r="DL1145" s="136" t="s">
        <v>529</v>
      </c>
      <c r="DM1145" s="136" t="s">
        <v>1199</v>
      </c>
      <c r="DN1145" s="144">
        <v>1001</v>
      </c>
    </row>
    <row r="1146" spans="1:118" x14ac:dyDescent="0.25">
      <c r="A1146" s="81" t="s">
        <v>832</v>
      </c>
      <c r="B1146" s="81" t="s">
        <v>833</v>
      </c>
      <c r="C1146" s="81">
        <v>6</v>
      </c>
      <c r="D1146" s="81" t="s">
        <v>437</v>
      </c>
      <c r="E1146" s="81" t="s">
        <v>1181</v>
      </c>
      <c r="F1146" s="81">
        <v>1044</v>
      </c>
      <c r="H1146" s="81" t="s">
        <v>1897</v>
      </c>
      <c r="I1146" s="81" t="s">
        <v>1631</v>
      </c>
      <c r="J1146" s="81">
        <v>2</v>
      </c>
      <c r="K1146" s="81" t="s">
        <v>529</v>
      </c>
      <c r="L1146" s="81" t="s">
        <v>1245</v>
      </c>
      <c r="M1146" s="81">
        <v>1100</v>
      </c>
      <c r="O1146" s="81" t="s">
        <v>828</v>
      </c>
      <c r="P1146" s="81" t="s">
        <v>829</v>
      </c>
      <c r="Q1146" s="81">
        <v>4</v>
      </c>
      <c r="R1146" s="81" t="s">
        <v>529</v>
      </c>
      <c r="S1146" s="81" t="s">
        <v>1120</v>
      </c>
      <c r="T1146" s="81">
        <v>1020</v>
      </c>
      <c r="V1146" s="81" t="s">
        <v>2319</v>
      </c>
      <c r="W1146" s="81" t="s">
        <v>844</v>
      </c>
      <c r="X1146" s="81">
        <v>2</v>
      </c>
      <c r="Y1146" s="81" t="s">
        <v>436</v>
      </c>
      <c r="Z1146" s="81" t="s">
        <v>1805</v>
      </c>
      <c r="AA1146" s="81">
        <v>1192</v>
      </c>
      <c r="AC1146" s="81" t="s">
        <v>816</v>
      </c>
      <c r="AD1146" s="81" t="s">
        <v>817</v>
      </c>
      <c r="AE1146" s="81">
        <v>12</v>
      </c>
      <c r="AF1146" s="81" t="s">
        <v>529</v>
      </c>
      <c r="AG1146" s="81" t="s">
        <v>1182</v>
      </c>
      <c r="AH1146" s="81">
        <v>1109</v>
      </c>
      <c r="AJ1146" s="81" t="s">
        <v>830</v>
      </c>
      <c r="AK1146" s="81" t="s">
        <v>831</v>
      </c>
      <c r="AL1146" s="81">
        <v>6</v>
      </c>
      <c r="AM1146" s="81" t="s">
        <v>436</v>
      </c>
      <c r="AN1146" s="81" t="s">
        <v>1179</v>
      </c>
      <c r="AO1146" s="81">
        <v>1195</v>
      </c>
      <c r="AQ1146" s="81" t="s">
        <v>792</v>
      </c>
      <c r="AR1146" s="81" t="s">
        <v>793</v>
      </c>
      <c r="AS1146" s="81">
        <v>4</v>
      </c>
      <c r="AT1146" s="81" t="s">
        <v>529</v>
      </c>
      <c r="AU1146" s="81" t="s">
        <v>1194</v>
      </c>
      <c r="AV1146" s="81">
        <v>1021</v>
      </c>
      <c r="AX1146" s="81" t="s">
        <v>745</v>
      </c>
      <c r="AY1146" s="81" t="s">
        <v>746</v>
      </c>
      <c r="AZ1146" s="81">
        <v>24</v>
      </c>
      <c r="BA1146" s="81" t="s">
        <v>436</v>
      </c>
      <c r="BB1146" s="81" t="s">
        <v>2053</v>
      </c>
      <c r="BC1146" s="81">
        <v>1553</v>
      </c>
      <c r="BE1146" s="81" t="s">
        <v>895</v>
      </c>
      <c r="BF1146" s="81" t="s">
        <v>896</v>
      </c>
      <c r="BG1146" s="81">
        <v>12</v>
      </c>
      <c r="BH1146" s="81" t="s">
        <v>436</v>
      </c>
      <c r="BI1146" s="81" t="s">
        <v>1232</v>
      </c>
      <c r="BJ1146" s="81">
        <v>1047</v>
      </c>
      <c r="BL1146" s="81" t="s">
        <v>875</v>
      </c>
      <c r="BM1146" s="81" t="s">
        <v>876</v>
      </c>
      <c r="BN1146" s="81">
        <v>4</v>
      </c>
      <c r="BO1146" s="81" t="s">
        <v>529</v>
      </c>
      <c r="BP1146" s="81" t="s">
        <v>1131</v>
      </c>
      <c r="BQ1146" s="81">
        <v>1509</v>
      </c>
      <c r="CG1146" s="81" t="s">
        <v>772</v>
      </c>
      <c r="CH1146" s="81" t="s">
        <v>773</v>
      </c>
      <c r="CI1146" s="81">
        <v>8</v>
      </c>
      <c r="CJ1146" s="81" t="s">
        <v>529</v>
      </c>
      <c r="CK1146" s="81" t="s">
        <v>1867</v>
      </c>
      <c r="CL1146" s="81">
        <v>1089</v>
      </c>
      <c r="CN1146" s="81" t="s">
        <v>780</v>
      </c>
      <c r="CO1146" s="81" t="s">
        <v>781</v>
      </c>
      <c r="CP1146" s="81">
        <v>12</v>
      </c>
      <c r="CQ1146" s="81" t="s">
        <v>436</v>
      </c>
      <c r="CR1146" s="81" t="s">
        <v>1679</v>
      </c>
      <c r="CS1146" s="81">
        <v>1169</v>
      </c>
      <c r="CU1146" s="136" t="s">
        <v>832</v>
      </c>
      <c r="CV1146" s="136" t="s">
        <v>833</v>
      </c>
      <c r="CW1146" s="137">
        <v>6</v>
      </c>
      <c r="CX1146" s="136" t="s">
        <v>436</v>
      </c>
      <c r="CY1146" s="136" t="s">
        <v>1698</v>
      </c>
      <c r="CZ1146" s="138">
        <v>1251</v>
      </c>
      <c r="DB1146" s="136" t="s">
        <v>770</v>
      </c>
      <c r="DC1146" s="136" t="s">
        <v>771</v>
      </c>
      <c r="DD1146" s="137">
        <v>4</v>
      </c>
      <c r="DE1146" s="136" t="s">
        <v>436</v>
      </c>
      <c r="DF1146" s="136" t="s">
        <v>2201</v>
      </c>
      <c r="DG1146" s="144">
        <v>1168</v>
      </c>
      <c r="DI1146" s="136" t="s">
        <v>960</v>
      </c>
      <c r="DJ1146" s="136" t="s">
        <v>961</v>
      </c>
      <c r="DK1146" s="137">
        <v>12</v>
      </c>
      <c r="DL1146" s="136" t="s">
        <v>436</v>
      </c>
      <c r="DM1146" s="136" t="s">
        <v>1235</v>
      </c>
      <c r="DN1146" s="144">
        <v>1091</v>
      </c>
    </row>
    <row r="1147" spans="1:118" x14ac:dyDescent="0.25">
      <c r="A1147" s="81" t="s">
        <v>743</v>
      </c>
      <c r="B1147" s="81" t="s">
        <v>744</v>
      </c>
      <c r="C1147" s="81">
        <v>12</v>
      </c>
      <c r="D1147" s="81" t="s">
        <v>437</v>
      </c>
      <c r="E1147" s="81" t="s">
        <v>1181</v>
      </c>
      <c r="F1147" s="81">
        <v>1044</v>
      </c>
      <c r="H1147" s="81" t="s">
        <v>1854</v>
      </c>
      <c r="I1147" s="81" t="s">
        <v>1627</v>
      </c>
      <c r="J1147" s="81">
        <v>2</v>
      </c>
      <c r="K1147" s="81" t="s">
        <v>529</v>
      </c>
      <c r="L1147" s="81" t="s">
        <v>1245</v>
      </c>
      <c r="M1147" s="81">
        <v>1100</v>
      </c>
      <c r="O1147" s="81" t="s">
        <v>2323</v>
      </c>
      <c r="P1147" s="81" t="s">
        <v>851</v>
      </c>
      <c r="Q1147" s="81">
        <v>2</v>
      </c>
      <c r="R1147" s="81" t="s">
        <v>436</v>
      </c>
      <c r="S1147" s="81" t="s">
        <v>1868</v>
      </c>
      <c r="T1147" s="81">
        <v>1189</v>
      </c>
      <c r="V1147" s="81" t="s">
        <v>858</v>
      </c>
      <c r="W1147" s="81" t="s">
        <v>859</v>
      </c>
      <c r="X1147" s="81">
        <v>2</v>
      </c>
      <c r="Y1147" s="81" t="s">
        <v>436</v>
      </c>
      <c r="Z1147" s="81" t="s">
        <v>1805</v>
      </c>
      <c r="AA1147" s="81">
        <v>1192</v>
      </c>
      <c r="AC1147" s="81" t="s">
        <v>745</v>
      </c>
      <c r="AD1147" s="81" t="s">
        <v>746</v>
      </c>
      <c r="AE1147" s="81">
        <v>12</v>
      </c>
      <c r="AF1147" s="81" t="s">
        <v>529</v>
      </c>
      <c r="AG1147" s="81" t="s">
        <v>1128</v>
      </c>
      <c r="AH1147" s="81">
        <v>1031</v>
      </c>
      <c r="AJ1147" s="81" t="s">
        <v>757</v>
      </c>
      <c r="AK1147" s="81" t="s">
        <v>758</v>
      </c>
      <c r="AL1147" s="81">
        <v>60</v>
      </c>
      <c r="AM1147" s="81" t="s">
        <v>1173</v>
      </c>
      <c r="AN1147" s="81" t="s">
        <v>1174</v>
      </c>
      <c r="AO1147" s="81">
        <v>0</v>
      </c>
      <c r="AQ1147" s="81" t="s">
        <v>794</v>
      </c>
      <c r="AR1147" s="81" t="s">
        <v>795</v>
      </c>
      <c r="AS1147" s="81">
        <v>3</v>
      </c>
      <c r="AT1147" s="81" t="s">
        <v>529</v>
      </c>
      <c r="AU1147" s="81" t="s">
        <v>1194</v>
      </c>
      <c r="AV1147" s="81">
        <v>1021</v>
      </c>
      <c r="AX1147" s="81" t="s">
        <v>745</v>
      </c>
      <c r="AY1147" s="81" t="s">
        <v>746</v>
      </c>
      <c r="AZ1147" s="81">
        <v>24</v>
      </c>
      <c r="BA1147" s="81" t="s">
        <v>529</v>
      </c>
      <c r="BB1147" s="81" t="s">
        <v>1175</v>
      </c>
      <c r="BC1147" s="81">
        <v>1027</v>
      </c>
      <c r="BE1147" s="81" t="s">
        <v>780</v>
      </c>
      <c r="BF1147" s="81" t="s">
        <v>781</v>
      </c>
      <c r="BG1147" s="81">
        <v>12</v>
      </c>
      <c r="BH1147" s="81" t="s">
        <v>436</v>
      </c>
      <c r="BI1147" s="81" t="s">
        <v>1232</v>
      </c>
      <c r="BJ1147" s="81">
        <v>1047</v>
      </c>
      <c r="BL1147" s="81" t="s">
        <v>849</v>
      </c>
      <c r="BM1147" s="81" t="s">
        <v>850</v>
      </c>
      <c r="BN1147" s="81">
        <v>4</v>
      </c>
      <c r="BO1147" s="81" t="s">
        <v>437</v>
      </c>
      <c r="BP1147" s="81" t="s">
        <v>1813</v>
      </c>
      <c r="BQ1147" s="81">
        <v>1064</v>
      </c>
      <c r="CG1147" s="81" t="s">
        <v>830</v>
      </c>
      <c r="CH1147" s="81" t="s">
        <v>831</v>
      </c>
      <c r="CI1147" s="81">
        <v>4</v>
      </c>
      <c r="CJ1147" s="81" t="s">
        <v>529</v>
      </c>
      <c r="CK1147" s="81" t="s">
        <v>1867</v>
      </c>
      <c r="CL1147" s="81">
        <v>1089</v>
      </c>
      <c r="CN1147" s="81" t="s">
        <v>804</v>
      </c>
      <c r="CO1147" s="81" t="s">
        <v>805</v>
      </c>
      <c r="CP1147" s="81">
        <v>24</v>
      </c>
      <c r="CQ1147" s="81" t="s">
        <v>529</v>
      </c>
      <c r="CR1147" s="81" t="s">
        <v>1726</v>
      </c>
      <c r="CS1147" s="81">
        <v>1373</v>
      </c>
      <c r="CU1147" s="136" t="s">
        <v>1779</v>
      </c>
      <c r="CV1147" s="136" t="s">
        <v>853</v>
      </c>
      <c r="CW1147" s="137">
        <v>36</v>
      </c>
      <c r="CX1147" s="136" t="s">
        <v>436</v>
      </c>
      <c r="CY1147" s="136" t="s">
        <v>2406</v>
      </c>
      <c r="CZ1147" s="138">
        <v>1529</v>
      </c>
      <c r="DB1147" s="136" t="s">
        <v>770</v>
      </c>
      <c r="DC1147" s="136" t="s">
        <v>771</v>
      </c>
      <c r="DD1147" s="137">
        <v>6</v>
      </c>
      <c r="DE1147" s="136" t="s">
        <v>436</v>
      </c>
      <c r="DF1147" s="136" t="s">
        <v>552</v>
      </c>
      <c r="DG1147" s="144">
        <v>1116</v>
      </c>
      <c r="DI1147" s="136" t="s">
        <v>960</v>
      </c>
      <c r="DJ1147" s="136" t="s">
        <v>961</v>
      </c>
      <c r="DK1147" s="137">
        <v>12</v>
      </c>
      <c r="DL1147" s="136" t="s">
        <v>1173</v>
      </c>
      <c r="DM1147" s="136" t="s">
        <v>2414</v>
      </c>
      <c r="DN1147" s="144">
        <v>0</v>
      </c>
    </row>
    <row r="1148" spans="1:118" x14ac:dyDescent="0.25">
      <c r="A1148" s="81" t="s">
        <v>979</v>
      </c>
      <c r="B1148" s="81" t="s">
        <v>980</v>
      </c>
      <c r="C1148" s="81">
        <v>12</v>
      </c>
      <c r="D1148" s="81" t="s">
        <v>437</v>
      </c>
      <c r="E1148" s="81" t="s">
        <v>1181</v>
      </c>
      <c r="F1148" s="81">
        <v>1044</v>
      </c>
      <c r="H1148" s="81" t="s">
        <v>2321</v>
      </c>
      <c r="I1148" s="81" t="s">
        <v>901</v>
      </c>
      <c r="J1148" s="81">
        <v>2</v>
      </c>
      <c r="K1148" s="81" t="s">
        <v>529</v>
      </c>
      <c r="L1148" s="81" t="s">
        <v>1245</v>
      </c>
      <c r="M1148" s="81">
        <v>1100</v>
      </c>
      <c r="O1148" s="81" t="s">
        <v>944</v>
      </c>
      <c r="P1148" s="81" t="s">
        <v>945</v>
      </c>
      <c r="Q1148" s="81">
        <v>2</v>
      </c>
      <c r="R1148" s="81" t="s">
        <v>436</v>
      </c>
      <c r="S1148" s="81" t="s">
        <v>1868</v>
      </c>
      <c r="T1148" s="81">
        <v>1189</v>
      </c>
      <c r="V1148" s="81" t="s">
        <v>826</v>
      </c>
      <c r="W1148" s="81" t="s">
        <v>827</v>
      </c>
      <c r="X1148" s="81">
        <v>20</v>
      </c>
      <c r="Y1148" s="81" t="s">
        <v>436</v>
      </c>
      <c r="Z1148" s="81" t="s">
        <v>1805</v>
      </c>
      <c r="AA1148" s="81">
        <v>1192</v>
      </c>
      <c r="AC1148" s="81" t="s">
        <v>745</v>
      </c>
      <c r="AD1148" s="81" t="s">
        <v>746</v>
      </c>
      <c r="AE1148" s="81">
        <v>12</v>
      </c>
      <c r="AF1148" s="81" t="s">
        <v>529</v>
      </c>
      <c r="AG1148" s="81" t="s">
        <v>1128</v>
      </c>
      <c r="AH1148" s="81">
        <v>1031</v>
      </c>
      <c r="AJ1148" s="81" t="s">
        <v>948</v>
      </c>
      <c r="AK1148" s="81" t="s">
        <v>949</v>
      </c>
      <c r="AL1148" s="81">
        <v>3</v>
      </c>
      <c r="AM1148" s="81" t="s">
        <v>1173</v>
      </c>
      <c r="AN1148" s="81" t="s">
        <v>1174</v>
      </c>
      <c r="AO1148" s="81">
        <v>0</v>
      </c>
      <c r="AQ1148" s="81" t="s">
        <v>856</v>
      </c>
      <c r="AR1148" s="81" t="s">
        <v>857</v>
      </c>
      <c r="AS1148" s="81">
        <v>3</v>
      </c>
      <c r="AT1148" s="81" t="s">
        <v>529</v>
      </c>
      <c r="AU1148" s="81" t="s">
        <v>1194</v>
      </c>
      <c r="AV1148" s="81">
        <v>1021</v>
      </c>
      <c r="AX1148" s="81" t="s">
        <v>745</v>
      </c>
      <c r="AY1148" s="81" t="s">
        <v>746</v>
      </c>
      <c r="AZ1148" s="81">
        <v>96</v>
      </c>
      <c r="BA1148" s="81" t="s">
        <v>1173</v>
      </c>
      <c r="BB1148" s="81" t="s">
        <v>1174</v>
      </c>
      <c r="BC1148" s="81">
        <v>0</v>
      </c>
      <c r="BE1148" s="81" t="s">
        <v>999</v>
      </c>
      <c r="BF1148" s="81" t="s">
        <v>1000</v>
      </c>
      <c r="BG1148" s="81">
        <v>24</v>
      </c>
      <c r="BH1148" s="81" t="s">
        <v>529</v>
      </c>
      <c r="BI1148" s="81" t="s">
        <v>1093</v>
      </c>
      <c r="BJ1148" s="81">
        <v>1089</v>
      </c>
      <c r="BL1148" s="81" t="s">
        <v>830</v>
      </c>
      <c r="BM1148" s="81" t="s">
        <v>831</v>
      </c>
      <c r="BN1148" s="81">
        <v>4</v>
      </c>
      <c r="BO1148" s="81" t="s">
        <v>529</v>
      </c>
      <c r="BP1148" s="81" t="s">
        <v>1875</v>
      </c>
      <c r="BQ1148" s="81">
        <v>1336</v>
      </c>
      <c r="CG1148" s="81" t="s">
        <v>849</v>
      </c>
      <c r="CH1148" s="81" t="s">
        <v>850</v>
      </c>
      <c r="CI1148" s="81">
        <v>4</v>
      </c>
      <c r="CJ1148" s="81" t="s">
        <v>529</v>
      </c>
      <c r="CK1148" s="81" t="s">
        <v>1867</v>
      </c>
      <c r="CL1148" s="81">
        <v>1089</v>
      </c>
      <c r="CN1148" s="81" t="s">
        <v>782</v>
      </c>
      <c r="CO1148" s="81" t="s">
        <v>783</v>
      </c>
      <c r="CP1148" s="81">
        <v>24</v>
      </c>
      <c r="CQ1148" s="81" t="s">
        <v>529</v>
      </c>
      <c r="CR1148" s="81" t="s">
        <v>1726</v>
      </c>
      <c r="CS1148" s="81">
        <v>1373</v>
      </c>
      <c r="CU1148" s="136" t="s">
        <v>745</v>
      </c>
      <c r="CV1148" s="136" t="s">
        <v>746</v>
      </c>
      <c r="CW1148" s="137">
        <v>12</v>
      </c>
      <c r="CX1148" s="136" t="s">
        <v>436</v>
      </c>
      <c r="CY1148" s="136" t="s">
        <v>2406</v>
      </c>
      <c r="CZ1148" s="138">
        <v>1529</v>
      </c>
      <c r="DB1148" s="136" t="s">
        <v>770</v>
      </c>
      <c r="DC1148" s="136" t="s">
        <v>771</v>
      </c>
      <c r="DD1148" s="137">
        <v>4</v>
      </c>
      <c r="DE1148" s="136" t="s">
        <v>529</v>
      </c>
      <c r="DF1148" s="136" t="s">
        <v>2314</v>
      </c>
      <c r="DG1148" s="144">
        <v>1031</v>
      </c>
      <c r="DI1148" s="136" t="s">
        <v>960</v>
      </c>
      <c r="DJ1148" s="136" t="s">
        <v>961</v>
      </c>
      <c r="DK1148" s="137">
        <v>12</v>
      </c>
      <c r="DL1148" s="136" t="s">
        <v>529</v>
      </c>
      <c r="DM1148" s="136" t="s">
        <v>1100</v>
      </c>
      <c r="DN1148" s="144">
        <v>1027</v>
      </c>
    </row>
    <row r="1149" spans="1:118" x14ac:dyDescent="0.25">
      <c r="A1149" s="81" t="s">
        <v>895</v>
      </c>
      <c r="B1149" s="81" t="s">
        <v>896</v>
      </c>
      <c r="C1149" s="81">
        <v>12</v>
      </c>
      <c r="D1149" s="81" t="s">
        <v>437</v>
      </c>
      <c r="E1149" s="81" t="s">
        <v>1181</v>
      </c>
      <c r="F1149" s="81">
        <v>1044</v>
      </c>
      <c r="H1149" s="81" t="s">
        <v>864</v>
      </c>
      <c r="I1149" s="81" t="s">
        <v>865</v>
      </c>
      <c r="J1149" s="81">
        <v>4</v>
      </c>
      <c r="K1149" s="81" t="s">
        <v>529</v>
      </c>
      <c r="L1149" s="81" t="s">
        <v>1245</v>
      </c>
      <c r="M1149" s="81">
        <v>1100</v>
      </c>
      <c r="O1149" s="81" t="s">
        <v>858</v>
      </c>
      <c r="P1149" s="81" t="s">
        <v>859</v>
      </c>
      <c r="Q1149" s="81">
        <v>2</v>
      </c>
      <c r="R1149" s="81" t="s">
        <v>436</v>
      </c>
      <c r="S1149" s="81" t="s">
        <v>1868</v>
      </c>
      <c r="T1149" s="81">
        <v>1189</v>
      </c>
      <c r="V1149" s="81" t="s">
        <v>745</v>
      </c>
      <c r="W1149" s="81" t="s">
        <v>746</v>
      </c>
      <c r="X1149" s="81">
        <v>24</v>
      </c>
      <c r="Y1149" s="81" t="s">
        <v>436</v>
      </c>
      <c r="Z1149" s="81" t="s">
        <v>1805</v>
      </c>
      <c r="AA1149" s="81">
        <v>1192</v>
      </c>
      <c r="AC1149" s="81" t="s">
        <v>862</v>
      </c>
      <c r="AD1149" s="81" t="s">
        <v>863</v>
      </c>
      <c r="AE1149" s="81">
        <v>4</v>
      </c>
      <c r="AF1149" s="81" t="s">
        <v>436</v>
      </c>
      <c r="AG1149" s="81" t="s">
        <v>1696</v>
      </c>
      <c r="AH1149" s="81">
        <v>1390</v>
      </c>
      <c r="AJ1149" s="81" t="s">
        <v>864</v>
      </c>
      <c r="AK1149" s="81" t="s">
        <v>865</v>
      </c>
      <c r="AL1149" s="81">
        <v>60</v>
      </c>
      <c r="AM1149" s="81" t="s">
        <v>1173</v>
      </c>
      <c r="AN1149" s="81" t="s">
        <v>1174</v>
      </c>
      <c r="AO1149" s="81">
        <v>0</v>
      </c>
      <c r="AQ1149" s="81" t="s">
        <v>1673</v>
      </c>
      <c r="AR1149" s="81" t="s">
        <v>1548</v>
      </c>
      <c r="AS1149" s="81">
        <v>2</v>
      </c>
      <c r="AT1149" s="81" t="s">
        <v>529</v>
      </c>
      <c r="AU1149" s="81" t="s">
        <v>1194</v>
      </c>
      <c r="AV1149" s="81">
        <v>1021</v>
      </c>
      <c r="AX1149" s="81" t="s">
        <v>745</v>
      </c>
      <c r="AY1149" s="81" t="s">
        <v>746</v>
      </c>
      <c r="AZ1149" s="81">
        <v>24</v>
      </c>
      <c r="BA1149" s="81" t="s">
        <v>529</v>
      </c>
      <c r="BB1149" s="81" t="s">
        <v>1139</v>
      </c>
      <c r="BC1149" s="81">
        <v>1027</v>
      </c>
      <c r="BE1149" s="81" t="s">
        <v>895</v>
      </c>
      <c r="BF1149" s="81" t="s">
        <v>896</v>
      </c>
      <c r="BG1149" s="81">
        <v>12</v>
      </c>
      <c r="BH1149" s="81" t="s">
        <v>529</v>
      </c>
      <c r="BI1149" s="81" t="s">
        <v>1127</v>
      </c>
      <c r="BJ1149" s="81">
        <v>1123</v>
      </c>
      <c r="BL1149" s="81" t="s">
        <v>772</v>
      </c>
      <c r="BM1149" s="81" t="s">
        <v>773</v>
      </c>
      <c r="BN1149" s="81">
        <v>4</v>
      </c>
      <c r="BO1149" s="81" t="s">
        <v>436</v>
      </c>
      <c r="BP1149" s="81" t="s">
        <v>1863</v>
      </c>
      <c r="BQ1149" s="81">
        <v>1273</v>
      </c>
      <c r="CG1149" s="81" t="s">
        <v>729</v>
      </c>
      <c r="CH1149" s="81" t="s">
        <v>730</v>
      </c>
      <c r="CI1149" s="81">
        <v>4</v>
      </c>
      <c r="CJ1149" s="81" t="s">
        <v>529</v>
      </c>
      <c r="CK1149" s="81" t="s">
        <v>1867</v>
      </c>
      <c r="CL1149" s="81">
        <v>1089</v>
      </c>
      <c r="CN1149" s="81" t="s">
        <v>745</v>
      </c>
      <c r="CO1149" s="81" t="s">
        <v>746</v>
      </c>
      <c r="CP1149" s="81">
        <v>19</v>
      </c>
      <c r="CQ1149" s="81" t="s">
        <v>529</v>
      </c>
      <c r="CR1149" s="81" t="s">
        <v>1726</v>
      </c>
      <c r="CS1149" s="81">
        <v>1373</v>
      </c>
      <c r="CU1149" s="136" t="s">
        <v>2231</v>
      </c>
      <c r="CV1149" s="136" t="s">
        <v>2274</v>
      </c>
      <c r="CW1149" s="137">
        <v>4</v>
      </c>
      <c r="CX1149" s="136" t="s">
        <v>529</v>
      </c>
      <c r="CY1149" s="136" t="s">
        <v>2176</v>
      </c>
      <c r="CZ1149" s="138">
        <v>1555</v>
      </c>
      <c r="DB1149" s="136" t="s">
        <v>906</v>
      </c>
      <c r="DC1149" s="136" t="s">
        <v>907</v>
      </c>
      <c r="DD1149" s="137">
        <v>4</v>
      </c>
      <c r="DE1149" s="136" t="s">
        <v>436</v>
      </c>
      <c r="DF1149" s="136" t="s">
        <v>2073</v>
      </c>
      <c r="DG1149" s="144">
        <v>1563</v>
      </c>
      <c r="DI1149" s="136" t="s">
        <v>960</v>
      </c>
      <c r="DJ1149" s="136" t="s">
        <v>961</v>
      </c>
      <c r="DK1149" s="137">
        <v>12</v>
      </c>
      <c r="DL1149" s="136" t="s">
        <v>2152</v>
      </c>
      <c r="DM1149" s="136" t="s">
        <v>2364</v>
      </c>
      <c r="DN1149" s="144">
        <v>1593</v>
      </c>
    </row>
    <row r="1150" spans="1:118" x14ac:dyDescent="0.25">
      <c r="A1150" s="81" t="s">
        <v>804</v>
      </c>
      <c r="B1150" s="81" t="s">
        <v>805</v>
      </c>
      <c r="C1150" s="81">
        <v>12</v>
      </c>
      <c r="D1150" s="81" t="s">
        <v>437</v>
      </c>
      <c r="E1150" s="81" t="s">
        <v>1181</v>
      </c>
      <c r="F1150" s="81">
        <v>1044</v>
      </c>
      <c r="H1150" s="81" t="s">
        <v>873</v>
      </c>
      <c r="I1150" s="81" t="s">
        <v>874</v>
      </c>
      <c r="J1150" s="81">
        <v>6</v>
      </c>
      <c r="K1150" s="81" t="s">
        <v>529</v>
      </c>
      <c r="L1150" s="81" t="s">
        <v>1245</v>
      </c>
      <c r="M1150" s="81">
        <v>1100</v>
      </c>
      <c r="O1150" s="81" t="s">
        <v>832</v>
      </c>
      <c r="P1150" s="81" t="s">
        <v>833</v>
      </c>
      <c r="Q1150" s="81">
        <v>4</v>
      </c>
      <c r="R1150" s="81" t="s">
        <v>436</v>
      </c>
      <c r="S1150" s="81" t="s">
        <v>1868</v>
      </c>
      <c r="T1150" s="81">
        <v>1189</v>
      </c>
      <c r="V1150" s="81" t="s">
        <v>772</v>
      </c>
      <c r="W1150" s="81" t="s">
        <v>773</v>
      </c>
      <c r="X1150" s="81">
        <v>4</v>
      </c>
      <c r="Y1150" s="81" t="s">
        <v>436</v>
      </c>
      <c r="Z1150" s="81" t="s">
        <v>1805</v>
      </c>
      <c r="AA1150" s="81">
        <v>1192</v>
      </c>
      <c r="AC1150" s="81" t="s">
        <v>854</v>
      </c>
      <c r="AD1150" s="81" t="s">
        <v>855</v>
      </c>
      <c r="AE1150" s="81">
        <v>8</v>
      </c>
      <c r="AF1150" s="81" t="s">
        <v>529</v>
      </c>
      <c r="AG1150" s="81" t="s">
        <v>1185</v>
      </c>
      <c r="AH1150" s="81">
        <v>1101</v>
      </c>
      <c r="AJ1150" s="81" t="s">
        <v>946</v>
      </c>
      <c r="AK1150" s="81" t="s">
        <v>947</v>
      </c>
      <c r="AL1150" s="81">
        <v>96</v>
      </c>
      <c r="AM1150" s="81" t="s">
        <v>1173</v>
      </c>
      <c r="AN1150" s="81" t="s">
        <v>1174</v>
      </c>
      <c r="AO1150" s="81">
        <v>0</v>
      </c>
      <c r="AQ1150" s="81" t="s">
        <v>840</v>
      </c>
      <c r="AR1150" s="81" t="s">
        <v>841</v>
      </c>
      <c r="AS1150" s="81">
        <v>4</v>
      </c>
      <c r="AT1150" s="81" t="s">
        <v>529</v>
      </c>
      <c r="AU1150" s="81" t="s">
        <v>1194</v>
      </c>
      <c r="AV1150" s="81">
        <v>1021</v>
      </c>
      <c r="AX1150" s="81" t="s">
        <v>745</v>
      </c>
      <c r="AY1150" s="81" t="s">
        <v>746</v>
      </c>
      <c r="AZ1150" s="81">
        <v>12</v>
      </c>
      <c r="BA1150" s="81" t="s">
        <v>529</v>
      </c>
      <c r="BB1150" s="81" t="s">
        <v>1169</v>
      </c>
      <c r="BC1150" s="81">
        <v>1440</v>
      </c>
      <c r="BE1150" s="81" t="s">
        <v>747</v>
      </c>
      <c r="BF1150" s="81" t="s">
        <v>748</v>
      </c>
      <c r="BG1150" s="81">
        <v>12</v>
      </c>
      <c r="BH1150" s="81" t="s">
        <v>529</v>
      </c>
      <c r="BI1150" s="81" t="s">
        <v>1127</v>
      </c>
      <c r="BJ1150" s="81">
        <v>1123</v>
      </c>
      <c r="BL1150" s="81" t="s">
        <v>772</v>
      </c>
      <c r="BM1150" s="81" t="s">
        <v>773</v>
      </c>
      <c r="BN1150" s="81">
        <v>4</v>
      </c>
      <c r="BO1150" s="81" t="s">
        <v>436</v>
      </c>
      <c r="BP1150" s="81" t="s">
        <v>1762</v>
      </c>
      <c r="BQ1150" s="81">
        <v>1475</v>
      </c>
      <c r="CG1150" s="81" t="s">
        <v>828</v>
      </c>
      <c r="CH1150" s="81" t="s">
        <v>829</v>
      </c>
      <c r="CI1150" s="81">
        <v>4</v>
      </c>
      <c r="CJ1150" s="81" t="s">
        <v>529</v>
      </c>
      <c r="CK1150" s="81" t="s">
        <v>1867</v>
      </c>
      <c r="CL1150" s="81">
        <v>1089</v>
      </c>
      <c r="CN1150" s="81" t="s">
        <v>747</v>
      </c>
      <c r="CO1150" s="81" t="s">
        <v>748</v>
      </c>
      <c r="CP1150" s="81">
        <v>24</v>
      </c>
      <c r="CQ1150" s="81" t="s">
        <v>529</v>
      </c>
      <c r="CR1150" s="81" t="s">
        <v>1726</v>
      </c>
      <c r="CS1150" s="81">
        <v>1373</v>
      </c>
      <c r="CU1150" s="136" t="s">
        <v>962</v>
      </c>
      <c r="CV1150" s="136" t="s">
        <v>2206</v>
      </c>
      <c r="CW1150" s="137">
        <v>12</v>
      </c>
      <c r="CX1150" s="136" t="s">
        <v>436</v>
      </c>
      <c r="CY1150" s="136" t="s">
        <v>1148</v>
      </c>
      <c r="CZ1150" s="138">
        <v>1091</v>
      </c>
      <c r="DB1150" s="136" t="s">
        <v>906</v>
      </c>
      <c r="DC1150" s="136" t="s">
        <v>907</v>
      </c>
      <c r="DD1150" s="137">
        <v>4</v>
      </c>
      <c r="DE1150" s="136" t="s">
        <v>436</v>
      </c>
      <c r="DF1150" s="136" t="s">
        <v>1122</v>
      </c>
      <c r="DG1150" s="144">
        <v>1213</v>
      </c>
      <c r="DI1150" s="136" t="s">
        <v>979</v>
      </c>
      <c r="DJ1150" s="136" t="s">
        <v>980</v>
      </c>
      <c r="DK1150" s="137">
        <v>24</v>
      </c>
      <c r="DL1150" s="136" t="s">
        <v>529</v>
      </c>
      <c r="DM1150" s="136" t="s">
        <v>1871</v>
      </c>
      <c r="DN1150" s="144">
        <v>1001</v>
      </c>
    </row>
    <row r="1151" spans="1:118" x14ac:dyDescent="0.25">
      <c r="A1151" s="81" t="s">
        <v>745</v>
      </c>
      <c r="B1151" s="81" t="s">
        <v>746</v>
      </c>
      <c r="C1151" s="81">
        <v>12</v>
      </c>
      <c r="D1151" s="81" t="s">
        <v>437</v>
      </c>
      <c r="E1151" s="81" t="s">
        <v>1181</v>
      </c>
      <c r="F1151" s="81">
        <v>1044</v>
      </c>
      <c r="H1151" s="81" t="s">
        <v>737</v>
      </c>
      <c r="I1151" s="81" t="s">
        <v>738</v>
      </c>
      <c r="J1151" s="81">
        <v>2</v>
      </c>
      <c r="K1151" s="81" t="s">
        <v>529</v>
      </c>
      <c r="L1151" s="81" t="s">
        <v>1245</v>
      </c>
      <c r="M1151" s="81">
        <v>1100</v>
      </c>
      <c r="O1151" s="81" t="s">
        <v>729</v>
      </c>
      <c r="P1151" s="81" t="s">
        <v>730</v>
      </c>
      <c r="Q1151" s="81">
        <v>4</v>
      </c>
      <c r="R1151" s="81" t="s">
        <v>436</v>
      </c>
      <c r="S1151" s="81" t="s">
        <v>1868</v>
      </c>
      <c r="T1151" s="81">
        <v>1189</v>
      </c>
      <c r="V1151" s="81" t="s">
        <v>729</v>
      </c>
      <c r="W1151" s="81" t="s">
        <v>730</v>
      </c>
      <c r="X1151" s="81">
        <v>4</v>
      </c>
      <c r="Y1151" s="81" t="s">
        <v>436</v>
      </c>
      <c r="Z1151" s="81" t="s">
        <v>1805</v>
      </c>
      <c r="AA1151" s="81">
        <v>1192</v>
      </c>
      <c r="AC1151" s="81" t="s">
        <v>854</v>
      </c>
      <c r="AD1151" s="81" t="s">
        <v>855</v>
      </c>
      <c r="AE1151" s="81">
        <v>2</v>
      </c>
      <c r="AF1151" s="81" t="s">
        <v>529</v>
      </c>
      <c r="AG1151" s="81" t="s">
        <v>1713</v>
      </c>
      <c r="AH1151" s="81">
        <v>1145</v>
      </c>
      <c r="AJ1151" s="81" t="s">
        <v>2319</v>
      </c>
      <c r="AK1151" s="81" t="s">
        <v>844</v>
      </c>
      <c r="AL1151" s="81">
        <v>12</v>
      </c>
      <c r="AM1151" s="81" t="s">
        <v>1173</v>
      </c>
      <c r="AN1151" s="81" t="s">
        <v>1174</v>
      </c>
      <c r="AO1151" s="81">
        <v>0</v>
      </c>
      <c r="AQ1151" s="81" t="s">
        <v>860</v>
      </c>
      <c r="AR1151" s="81" t="s">
        <v>861</v>
      </c>
      <c r="AS1151" s="81">
        <v>12</v>
      </c>
      <c r="AT1151" s="81" t="s">
        <v>436</v>
      </c>
      <c r="AU1151" s="81" t="s">
        <v>1179</v>
      </c>
      <c r="AV1151" s="81">
        <v>1195</v>
      </c>
      <c r="AX1151" s="81" t="s">
        <v>745</v>
      </c>
      <c r="AY1151" s="81" t="s">
        <v>746</v>
      </c>
      <c r="AZ1151" s="81">
        <v>12</v>
      </c>
      <c r="BA1151" s="81" t="s">
        <v>436</v>
      </c>
      <c r="BB1151" s="81" t="s">
        <v>1107</v>
      </c>
      <c r="BC1151" s="81">
        <v>1174</v>
      </c>
      <c r="BE1151" s="81" t="s">
        <v>852</v>
      </c>
      <c r="BF1151" s="81" t="s">
        <v>853</v>
      </c>
      <c r="BG1151" s="81">
        <v>12</v>
      </c>
      <c r="BH1151" s="81" t="s">
        <v>529</v>
      </c>
      <c r="BI1151" s="81" t="s">
        <v>1888</v>
      </c>
      <c r="BJ1151" s="81">
        <v>1362</v>
      </c>
      <c r="BL1151" s="81" t="s">
        <v>954</v>
      </c>
      <c r="BM1151" s="81" t="s">
        <v>955</v>
      </c>
      <c r="BN1151" s="81">
        <v>6</v>
      </c>
      <c r="BO1151" s="81" t="s">
        <v>529</v>
      </c>
      <c r="BP1151" s="81" t="s">
        <v>1131</v>
      </c>
      <c r="BQ1151" s="81">
        <v>1509</v>
      </c>
      <c r="CG1151" s="81" t="s">
        <v>743</v>
      </c>
      <c r="CH1151" s="81" t="s">
        <v>744</v>
      </c>
      <c r="CI1151" s="81">
        <v>12</v>
      </c>
      <c r="CJ1151" s="81" t="s">
        <v>529</v>
      </c>
      <c r="CK1151" s="81" t="s">
        <v>1867</v>
      </c>
      <c r="CL1151" s="81">
        <v>1089</v>
      </c>
      <c r="CN1151" s="81" t="s">
        <v>973</v>
      </c>
      <c r="CO1151" s="81" t="s">
        <v>974</v>
      </c>
      <c r="CP1151" s="81">
        <v>24</v>
      </c>
      <c r="CQ1151" s="81" t="s">
        <v>436</v>
      </c>
      <c r="CR1151" s="81" t="s">
        <v>559</v>
      </c>
      <c r="CS1151" s="81">
        <v>1529</v>
      </c>
      <c r="CU1151" s="136" t="s">
        <v>2265</v>
      </c>
      <c r="CV1151" s="136" t="s">
        <v>941</v>
      </c>
      <c r="CW1151" s="137">
        <v>12</v>
      </c>
      <c r="CX1151" s="136" t="s">
        <v>436</v>
      </c>
      <c r="CY1151" s="136" t="s">
        <v>1148</v>
      </c>
      <c r="CZ1151" s="138">
        <v>1091</v>
      </c>
      <c r="DB1151" s="136" t="s">
        <v>906</v>
      </c>
      <c r="DC1151" s="136" t="s">
        <v>907</v>
      </c>
      <c r="DD1151" s="137">
        <v>6</v>
      </c>
      <c r="DE1151" s="136" t="s">
        <v>529</v>
      </c>
      <c r="DF1151" s="136" t="s">
        <v>1131</v>
      </c>
      <c r="DG1151" s="144">
        <v>1509</v>
      </c>
      <c r="DI1151" s="136" t="s">
        <v>979</v>
      </c>
      <c r="DJ1151" s="136" t="s">
        <v>980</v>
      </c>
      <c r="DK1151" s="137">
        <v>12</v>
      </c>
      <c r="DL1151" s="136" t="s">
        <v>436</v>
      </c>
      <c r="DM1151" s="136" t="s">
        <v>1689</v>
      </c>
      <c r="DN1151" s="144">
        <v>1011</v>
      </c>
    </row>
    <row r="1152" spans="1:118" x14ac:dyDescent="0.25">
      <c r="A1152" s="81" t="s">
        <v>899</v>
      </c>
      <c r="B1152" s="81" t="s">
        <v>900</v>
      </c>
      <c r="C1152" s="81">
        <v>2</v>
      </c>
      <c r="D1152" s="81" t="s">
        <v>437</v>
      </c>
      <c r="E1152" s="81" t="s">
        <v>1181</v>
      </c>
      <c r="F1152" s="81">
        <v>1044</v>
      </c>
      <c r="H1152" s="81" t="s">
        <v>1031</v>
      </c>
      <c r="I1152" s="81" t="s">
        <v>1032</v>
      </c>
      <c r="J1152" s="81">
        <v>1</v>
      </c>
      <c r="K1152" s="81" t="s">
        <v>437</v>
      </c>
      <c r="L1152" s="81" t="s">
        <v>1820</v>
      </c>
      <c r="M1152" s="81">
        <v>1097</v>
      </c>
      <c r="O1152" s="81" t="s">
        <v>828</v>
      </c>
      <c r="P1152" s="81" t="s">
        <v>829</v>
      </c>
      <c r="Q1152" s="81">
        <v>4</v>
      </c>
      <c r="R1152" s="81" t="s">
        <v>436</v>
      </c>
      <c r="S1152" s="81" t="s">
        <v>1868</v>
      </c>
      <c r="T1152" s="81">
        <v>1189</v>
      </c>
      <c r="V1152" s="81" t="s">
        <v>828</v>
      </c>
      <c r="W1152" s="81" t="s">
        <v>829</v>
      </c>
      <c r="X1152" s="81">
        <v>2</v>
      </c>
      <c r="Y1152" s="81" t="s">
        <v>436</v>
      </c>
      <c r="Z1152" s="81" t="s">
        <v>1805</v>
      </c>
      <c r="AA1152" s="81">
        <v>1192</v>
      </c>
      <c r="AC1152" s="81" t="s">
        <v>776</v>
      </c>
      <c r="AD1152" s="81" t="s">
        <v>777</v>
      </c>
      <c r="AE1152" s="81">
        <v>12</v>
      </c>
      <c r="AF1152" s="81" t="s">
        <v>1173</v>
      </c>
      <c r="AG1152" s="81" t="s">
        <v>1174</v>
      </c>
      <c r="AH1152" s="81">
        <v>0</v>
      </c>
      <c r="AJ1152" s="81" t="s">
        <v>790</v>
      </c>
      <c r="AK1152" s="81" t="s">
        <v>791</v>
      </c>
      <c r="AL1152" s="81">
        <v>18</v>
      </c>
      <c r="AM1152" s="81" t="s">
        <v>1173</v>
      </c>
      <c r="AN1152" s="81" t="s">
        <v>1174</v>
      </c>
      <c r="AO1152" s="81">
        <v>0</v>
      </c>
      <c r="AQ1152" s="81" t="s">
        <v>862</v>
      </c>
      <c r="AR1152" s="81" t="s">
        <v>863</v>
      </c>
      <c r="AS1152" s="81">
        <v>12</v>
      </c>
      <c r="AT1152" s="81" t="s">
        <v>436</v>
      </c>
      <c r="AU1152" s="81" t="s">
        <v>1179</v>
      </c>
      <c r="AV1152" s="81">
        <v>1195</v>
      </c>
      <c r="AX1152" s="81" t="s">
        <v>745</v>
      </c>
      <c r="AY1152" s="81" t="s">
        <v>746</v>
      </c>
      <c r="AZ1152" s="81">
        <v>12</v>
      </c>
      <c r="BA1152" s="81" t="s">
        <v>529</v>
      </c>
      <c r="BB1152" s="81" t="s">
        <v>1158</v>
      </c>
      <c r="BC1152" s="81">
        <v>1378</v>
      </c>
      <c r="BE1152" s="81" t="s">
        <v>804</v>
      </c>
      <c r="BF1152" s="81" t="s">
        <v>805</v>
      </c>
      <c r="BG1152" s="81">
        <v>12</v>
      </c>
      <c r="BH1152" s="81" t="s">
        <v>529</v>
      </c>
      <c r="BI1152" s="81" t="s">
        <v>1888</v>
      </c>
      <c r="BJ1152" s="81">
        <v>1362</v>
      </c>
      <c r="BL1152" s="81" t="s">
        <v>2321</v>
      </c>
      <c r="BM1152" s="81" t="s">
        <v>901</v>
      </c>
      <c r="BN1152" s="81">
        <v>6</v>
      </c>
      <c r="BO1152" s="81" t="s">
        <v>437</v>
      </c>
      <c r="BP1152" s="81" t="s">
        <v>1181</v>
      </c>
      <c r="BQ1152" s="81">
        <v>1044</v>
      </c>
      <c r="CG1152" s="81" t="s">
        <v>852</v>
      </c>
      <c r="CH1152" s="81" t="s">
        <v>853</v>
      </c>
      <c r="CI1152" s="81">
        <v>12</v>
      </c>
      <c r="CJ1152" s="81" t="s">
        <v>529</v>
      </c>
      <c r="CK1152" s="81" t="s">
        <v>1867</v>
      </c>
      <c r="CL1152" s="81">
        <v>1089</v>
      </c>
      <c r="CN1152" s="81" t="s">
        <v>804</v>
      </c>
      <c r="CO1152" s="81" t="s">
        <v>805</v>
      </c>
      <c r="CP1152" s="81">
        <v>36</v>
      </c>
      <c r="CQ1152" s="81" t="s">
        <v>436</v>
      </c>
      <c r="CR1152" s="81" t="s">
        <v>559</v>
      </c>
      <c r="CS1152" s="81">
        <v>1529</v>
      </c>
      <c r="CU1152" s="136" t="s">
        <v>2383</v>
      </c>
      <c r="CV1152" s="136" t="s">
        <v>882</v>
      </c>
      <c r="CW1152" s="137">
        <v>12</v>
      </c>
      <c r="CX1152" s="136" t="s">
        <v>436</v>
      </c>
      <c r="CY1152" s="136" t="s">
        <v>1148</v>
      </c>
      <c r="CZ1152" s="138">
        <v>1091</v>
      </c>
      <c r="DB1152" s="136" t="s">
        <v>906</v>
      </c>
      <c r="DC1152" s="136" t="s">
        <v>907</v>
      </c>
      <c r="DD1152" s="137">
        <v>4</v>
      </c>
      <c r="DE1152" s="136" t="s">
        <v>529</v>
      </c>
      <c r="DF1152" s="136" t="s">
        <v>1100</v>
      </c>
      <c r="DG1152" s="144">
        <v>1027</v>
      </c>
      <c r="DI1152" s="136" t="s">
        <v>979</v>
      </c>
      <c r="DJ1152" s="136" t="s">
        <v>980</v>
      </c>
      <c r="DK1152" s="137">
        <v>36</v>
      </c>
      <c r="DL1152" s="136" t="s">
        <v>529</v>
      </c>
      <c r="DM1152" s="136" t="s">
        <v>1199</v>
      </c>
      <c r="DN1152" s="144">
        <v>1001</v>
      </c>
    </row>
    <row r="1153" spans="1:118" x14ac:dyDescent="0.25">
      <c r="A1153" s="81" t="s">
        <v>836</v>
      </c>
      <c r="B1153" s="81" t="s">
        <v>837</v>
      </c>
      <c r="C1153" s="81">
        <v>2</v>
      </c>
      <c r="D1153" s="81" t="s">
        <v>437</v>
      </c>
      <c r="E1153" s="81" t="s">
        <v>1181</v>
      </c>
      <c r="F1153" s="81">
        <v>1044</v>
      </c>
      <c r="H1153" s="81" t="s">
        <v>1787</v>
      </c>
      <c r="I1153" s="81" t="s">
        <v>1028</v>
      </c>
      <c r="J1153" s="81">
        <v>1</v>
      </c>
      <c r="K1153" s="81" t="s">
        <v>437</v>
      </c>
      <c r="L1153" s="81" t="s">
        <v>1820</v>
      </c>
      <c r="M1153" s="81">
        <v>1097</v>
      </c>
      <c r="O1153" s="81" t="s">
        <v>847</v>
      </c>
      <c r="P1153" s="81" t="s">
        <v>848</v>
      </c>
      <c r="Q1153" s="81">
        <v>6</v>
      </c>
      <c r="R1153" s="81" t="s">
        <v>529</v>
      </c>
      <c r="S1153" s="81" t="s">
        <v>1869</v>
      </c>
      <c r="T1153" s="81">
        <v>1362</v>
      </c>
      <c r="V1153" s="81" t="s">
        <v>745</v>
      </c>
      <c r="W1153" s="81" t="s">
        <v>746</v>
      </c>
      <c r="X1153" s="81">
        <v>12</v>
      </c>
      <c r="Y1153" s="81" t="s">
        <v>529</v>
      </c>
      <c r="Z1153" s="81" t="s">
        <v>1751</v>
      </c>
      <c r="AA1153" s="81">
        <v>1199</v>
      </c>
      <c r="AC1153" s="81" t="s">
        <v>854</v>
      </c>
      <c r="AD1153" s="81" t="s">
        <v>855</v>
      </c>
      <c r="AE1153" s="81">
        <v>2</v>
      </c>
      <c r="AF1153" s="81" t="s">
        <v>529</v>
      </c>
      <c r="AG1153" s="81" t="s">
        <v>1093</v>
      </c>
      <c r="AH1153" s="81">
        <v>1089</v>
      </c>
      <c r="AJ1153" s="81" t="s">
        <v>847</v>
      </c>
      <c r="AK1153" s="81" t="s">
        <v>848</v>
      </c>
      <c r="AL1153" s="81">
        <v>6</v>
      </c>
      <c r="AM1153" s="81" t="s">
        <v>437</v>
      </c>
      <c r="AN1153" s="81" t="s">
        <v>1180</v>
      </c>
      <c r="AO1153" s="81">
        <v>1194</v>
      </c>
      <c r="AQ1153" s="81" t="s">
        <v>902</v>
      </c>
      <c r="AR1153" s="81" t="s">
        <v>903</v>
      </c>
      <c r="AS1153" s="81">
        <v>12</v>
      </c>
      <c r="AT1153" s="81" t="s">
        <v>436</v>
      </c>
      <c r="AU1153" s="81" t="s">
        <v>1179</v>
      </c>
      <c r="AV1153" s="81">
        <v>1195</v>
      </c>
      <c r="AX1153" s="81" t="s">
        <v>745</v>
      </c>
      <c r="AY1153" s="81" t="s">
        <v>746</v>
      </c>
      <c r="AZ1153" s="81">
        <v>24</v>
      </c>
      <c r="BA1153" s="81" t="s">
        <v>436</v>
      </c>
      <c r="BB1153" s="81" t="s">
        <v>1147</v>
      </c>
      <c r="BC1153" s="81">
        <v>1446</v>
      </c>
      <c r="BE1153" s="81" t="s">
        <v>1041</v>
      </c>
      <c r="BF1153" s="81" t="s">
        <v>1042</v>
      </c>
      <c r="BG1153" s="81">
        <v>12</v>
      </c>
      <c r="BH1153" s="81" t="s">
        <v>436</v>
      </c>
      <c r="BI1153" s="81" t="s">
        <v>1885</v>
      </c>
      <c r="BJ1153" s="81">
        <v>1295</v>
      </c>
      <c r="BL1153" s="81" t="s">
        <v>794</v>
      </c>
      <c r="BM1153" s="81" t="s">
        <v>795</v>
      </c>
      <c r="BN1153" s="81">
        <v>4</v>
      </c>
      <c r="BO1153" s="81" t="s">
        <v>529</v>
      </c>
      <c r="BP1153" s="81" t="s">
        <v>1131</v>
      </c>
      <c r="BQ1153" s="81">
        <v>1509</v>
      </c>
      <c r="CG1153" s="81" t="s">
        <v>749</v>
      </c>
      <c r="CH1153" s="81" t="s">
        <v>750</v>
      </c>
      <c r="CI1153" s="81">
        <v>24</v>
      </c>
      <c r="CJ1153" s="81" t="s">
        <v>529</v>
      </c>
      <c r="CK1153" s="81" t="s">
        <v>1867</v>
      </c>
      <c r="CL1153" s="81">
        <v>1089</v>
      </c>
      <c r="CN1153" s="81" t="s">
        <v>806</v>
      </c>
      <c r="CO1153" s="81" t="s">
        <v>807</v>
      </c>
      <c r="CP1153" s="81">
        <v>12</v>
      </c>
      <c r="CQ1153" s="81" t="s">
        <v>436</v>
      </c>
      <c r="CR1153" s="81" t="s">
        <v>552</v>
      </c>
      <c r="CS1153" s="81">
        <v>1116</v>
      </c>
      <c r="CU1153" s="136" t="s">
        <v>2380</v>
      </c>
      <c r="CV1153" s="136" t="s">
        <v>866</v>
      </c>
      <c r="CW1153" s="137">
        <v>12</v>
      </c>
      <c r="CX1153" s="136" t="s">
        <v>436</v>
      </c>
      <c r="CY1153" s="136" t="s">
        <v>1148</v>
      </c>
      <c r="CZ1153" s="138">
        <v>1091</v>
      </c>
      <c r="DB1153" s="136" t="s">
        <v>906</v>
      </c>
      <c r="DC1153" s="136" t="s">
        <v>907</v>
      </c>
      <c r="DD1153" s="137">
        <v>6</v>
      </c>
      <c r="DE1153" s="136" t="s">
        <v>529</v>
      </c>
      <c r="DF1153" s="136" t="s">
        <v>2314</v>
      </c>
      <c r="DG1153" s="144">
        <v>1031</v>
      </c>
      <c r="DI1153" s="136" t="s">
        <v>979</v>
      </c>
      <c r="DJ1153" s="136" t="s">
        <v>980</v>
      </c>
      <c r="DK1153" s="137">
        <v>12</v>
      </c>
      <c r="DL1153" s="136" t="s">
        <v>1173</v>
      </c>
      <c r="DM1153" s="136" t="s">
        <v>2414</v>
      </c>
      <c r="DN1153" s="144">
        <v>0</v>
      </c>
    </row>
    <row r="1154" spans="1:118" x14ac:dyDescent="0.25">
      <c r="A1154" s="81" t="s">
        <v>840</v>
      </c>
      <c r="B1154" s="81" t="s">
        <v>841</v>
      </c>
      <c r="C1154" s="81">
        <v>2</v>
      </c>
      <c r="D1154" s="81" t="s">
        <v>437</v>
      </c>
      <c r="E1154" s="81" t="s">
        <v>1181</v>
      </c>
      <c r="F1154" s="81">
        <v>1044</v>
      </c>
      <c r="H1154" s="81" t="s">
        <v>1085</v>
      </c>
      <c r="I1154" s="81" t="s">
        <v>1086</v>
      </c>
      <c r="J1154" s="81">
        <v>1</v>
      </c>
      <c r="K1154" s="81" t="s">
        <v>437</v>
      </c>
      <c r="L1154" s="81" t="s">
        <v>1820</v>
      </c>
      <c r="M1154" s="81">
        <v>1097</v>
      </c>
      <c r="O1154" s="81" t="s">
        <v>816</v>
      </c>
      <c r="P1154" s="81" t="s">
        <v>817</v>
      </c>
      <c r="Q1154" s="81">
        <v>4</v>
      </c>
      <c r="R1154" s="81" t="s">
        <v>529</v>
      </c>
      <c r="S1154" s="81" t="s">
        <v>1869</v>
      </c>
      <c r="T1154" s="81">
        <v>1362</v>
      </c>
      <c r="V1154" s="81" t="s">
        <v>840</v>
      </c>
      <c r="W1154" s="81" t="s">
        <v>841</v>
      </c>
      <c r="X1154" s="81">
        <v>2</v>
      </c>
      <c r="Y1154" s="81" t="s">
        <v>529</v>
      </c>
      <c r="Z1154" s="81" t="s">
        <v>1751</v>
      </c>
      <c r="AA1154" s="81">
        <v>1199</v>
      </c>
      <c r="AC1154" s="81" t="s">
        <v>770</v>
      </c>
      <c r="AD1154" s="81" t="s">
        <v>771</v>
      </c>
      <c r="AE1154" s="81">
        <v>6</v>
      </c>
      <c r="AF1154" s="81" t="s">
        <v>529</v>
      </c>
      <c r="AG1154" s="81" t="s">
        <v>1702</v>
      </c>
      <c r="AH1154" s="81">
        <v>1199</v>
      </c>
      <c r="AJ1154" s="81" t="s">
        <v>867</v>
      </c>
      <c r="AK1154" s="81" t="s">
        <v>868</v>
      </c>
      <c r="AL1154" s="81">
        <v>6</v>
      </c>
      <c r="AM1154" s="81" t="s">
        <v>437</v>
      </c>
      <c r="AN1154" s="81" t="s">
        <v>1180</v>
      </c>
      <c r="AO1154" s="81">
        <v>1194</v>
      </c>
      <c r="AQ1154" s="81" t="s">
        <v>768</v>
      </c>
      <c r="AR1154" s="81" t="s">
        <v>769</v>
      </c>
      <c r="AS1154" s="81">
        <v>12</v>
      </c>
      <c r="AT1154" s="81" t="s">
        <v>436</v>
      </c>
      <c r="AU1154" s="81" t="s">
        <v>1179</v>
      </c>
      <c r="AV1154" s="81">
        <v>1195</v>
      </c>
      <c r="AX1154" s="81" t="s">
        <v>745</v>
      </c>
      <c r="AY1154" s="81" t="s">
        <v>746</v>
      </c>
      <c r="AZ1154" s="81">
        <v>600</v>
      </c>
      <c r="BA1154" s="81" t="s">
        <v>1173</v>
      </c>
      <c r="BB1154" s="81" t="s">
        <v>1174</v>
      </c>
      <c r="BC1154" s="81">
        <v>0</v>
      </c>
      <c r="BE1154" s="81" t="s">
        <v>804</v>
      </c>
      <c r="BF1154" s="81" t="s">
        <v>805</v>
      </c>
      <c r="BG1154" s="81">
        <v>12</v>
      </c>
      <c r="BH1154" s="81" t="s">
        <v>436</v>
      </c>
      <c r="BI1154" s="81" t="s">
        <v>1885</v>
      </c>
      <c r="BJ1154" s="81">
        <v>1295</v>
      </c>
      <c r="BL1154" s="81" t="s">
        <v>796</v>
      </c>
      <c r="BM1154" s="81" t="s">
        <v>797</v>
      </c>
      <c r="BN1154" s="81">
        <v>4</v>
      </c>
      <c r="BO1154" s="81" t="s">
        <v>529</v>
      </c>
      <c r="BP1154" s="81" t="s">
        <v>1131</v>
      </c>
      <c r="BQ1154" s="81">
        <v>1509</v>
      </c>
      <c r="CG1154" s="81" t="s">
        <v>930</v>
      </c>
      <c r="CH1154" s="81" t="s">
        <v>931</v>
      </c>
      <c r="CI1154" s="81">
        <v>6</v>
      </c>
      <c r="CJ1154" s="81" t="s">
        <v>436</v>
      </c>
      <c r="CK1154" s="81" t="s">
        <v>551</v>
      </c>
      <c r="CL1154" s="81">
        <v>1518</v>
      </c>
      <c r="CN1154" s="81" t="s">
        <v>780</v>
      </c>
      <c r="CO1154" s="81" t="s">
        <v>781</v>
      </c>
      <c r="CP1154" s="81">
        <v>12</v>
      </c>
      <c r="CQ1154" s="81" t="s">
        <v>436</v>
      </c>
      <c r="CR1154" s="81" t="s">
        <v>552</v>
      </c>
      <c r="CS1154" s="81">
        <v>1116</v>
      </c>
      <c r="CU1154" s="136" t="s">
        <v>2387</v>
      </c>
      <c r="CV1154" s="136" t="s">
        <v>877</v>
      </c>
      <c r="CW1154" s="137">
        <v>12</v>
      </c>
      <c r="CX1154" s="136" t="s">
        <v>436</v>
      </c>
      <c r="CY1154" s="136" t="s">
        <v>1148</v>
      </c>
      <c r="CZ1154" s="138">
        <v>1091</v>
      </c>
      <c r="DB1154" s="136" t="s">
        <v>906</v>
      </c>
      <c r="DC1154" s="136" t="s">
        <v>907</v>
      </c>
      <c r="DD1154" s="137">
        <v>4</v>
      </c>
      <c r="DE1154" s="136" t="s">
        <v>437</v>
      </c>
      <c r="DF1154" s="136" t="s">
        <v>1191</v>
      </c>
      <c r="DG1154" s="144">
        <v>1029</v>
      </c>
      <c r="DI1154" s="136" t="s">
        <v>979</v>
      </c>
      <c r="DJ1154" s="136" t="s">
        <v>980</v>
      </c>
      <c r="DK1154" s="137">
        <v>12</v>
      </c>
      <c r="DL1154" s="136" t="s">
        <v>529</v>
      </c>
      <c r="DM1154" s="136" t="s">
        <v>1770</v>
      </c>
      <c r="DN1154" s="144">
        <v>1037</v>
      </c>
    </row>
    <row r="1155" spans="1:118" x14ac:dyDescent="0.25">
      <c r="A1155" s="81" t="s">
        <v>940</v>
      </c>
      <c r="B1155" s="81" t="s">
        <v>941</v>
      </c>
      <c r="C1155" s="81">
        <v>12</v>
      </c>
      <c r="D1155" s="81" t="s">
        <v>437</v>
      </c>
      <c r="E1155" s="81" t="s">
        <v>1234</v>
      </c>
      <c r="F1155" s="81">
        <v>1043</v>
      </c>
      <c r="H1155" s="81" t="s">
        <v>727</v>
      </c>
      <c r="I1155" s="81" t="s">
        <v>728</v>
      </c>
      <c r="J1155" s="81">
        <v>8</v>
      </c>
      <c r="K1155" s="81" t="s">
        <v>437</v>
      </c>
      <c r="L1155" s="81" t="s">
        <v>1820</v>
      </c>
      <c r="M1155" s="81">
        <v>1097</v>
      </c>
      <c r="O1155" s="81" t="s">
        <v>893</v>
      </c>
      <c r="P1155" s="81" t="s">
        <v>894</v>
      </c>
      <c r="Q1155" s="81">
        <v>12</v>
      </c>
      <c r="R1155" s="81" t="s">
        <v>529</v>
      </c>
      <c r="S1155" s="81" t="s">
        <v>1869</v>
      </c>
      <c r="T1155" s="81">
        <v>1362</v>
      </c>
      <c r="V1155" s="81" t="s">
        <v>2319</v>
      </c>
      <c r="W1155" s="81" t="s">
        <v>844</v>
      </c>
      <c r="X1155" s="81">
        <v>2</v>
      </c>
      <c r="Y1155" s="81" t="s">
        <v>529</v>
      </c>
      <c r="Z1155" s="81" t="s">
        <v>1751</v>
      </c>
      <c r="AA1155" s="81">
        <v>1199</v>
      </c>
      <c r="AC1155" s="81" t="s">
        <v>776</v>
      </c>
      <c r="AD1155" s="81" t="s">
        <v>777</v>
      </c>
      <c r="AE1155" s="81">
        <v>4</v>
      </c>
      <c r="AF1155" s="81" t="s">
        <v>529</v>
      </c>
      <c r="AG1155" s="81" t="s">
        <v>1104</v>
      </c>
      <c r="AH1155" s="81">
        <v>1037</v>
      </c>
      <c r="AJ1155" s="81" t="s">
        <v>768</v>
      </c>
      <c r="AK1155" s="81" t="s">
        <v>769</v>
      </c>
      <c r="AL1155" s="81">
        <v>4</v>
      </c>
      <c r="AM1155" s="81" t="s">
        <v>437</v>
      </c>
      <c r="AN1155" s="81" t="s">
        <v>1180</v>
      </c>
      <c r="AO1155" s="81">
        <v>1194</v>
      </c>
      <c r="AQ1155" s="81" t="s">
        <v>765</v>
      </c>
      <c r="AR1155" s="81" t="s">
        <v>766</v>
      </c>
      <c r="AS1155" s="81">
        <v>4</v>
      </c>
      <c r="AT1155" s="81" t="s">
        <v>529</v>
      </c>
      <c r="AU1155" s="81" t="s">
        <v>1196</v>
      </c>
      <c r="AV1155" s="81">
        <v>1456</v>
      </c>
      <c r="AX1155" s="81" t="s">
        <v>745</v>
      </c>
      <c r="AY1155" s="81" t="s">
        <v>746</v>
      </c>
      <c r="AZ1155" s="81">
        <v>12</v>
      </c>
      <c r="BA1155" s="81" t="s">
        <v>436</v>
      </c>
      <c r="BB1155" s="81" t="s">
        <v>2074</v>
      </c>
      <c r="BC1155" s="81">
        <v>1564</v>
      </c>
      <c r="BE1155" s="81" t="s">
        <v>1039</v>
      </c>
      <c r="BF1155" s="81" t="s">
        <v>1040</v>
      </c>
      <c r="BG1155" s="81">
        <v>6</v>
      </c>
      <c r="BH1155" s="81" t="s">
        <v>529</v>
      </c>
      <c r="BI1155" s="81" t="s">
        <v>1247</v>
      </c>
      <c r="BJ1155" s="81">
        <v>1054</v>
      </c>
      <c r="BL1155" s="81" t="s">
        <v>790</v>
      </c>
      <c r="BM1155" s="81" t="s">
        <v>791</v>
      </c>
      <c r="BN1155" s="81">
        <v>4</v>
      </c>
      <c r="BO1155" s="81" t="s">
        <v>529</v>
      </c>
      <c r="BP1155" s="81" t="s">
        <v>1131</v>
      </c>
      <c r="BQ1155" s="81">
        <v>1509</v>
      </c>
      <c r="CG1155" s="81" t="s">
        <v>2263</v>
      </c>
      <c r="CH1155" s="81" t="s">
        <v>877</v>
      </c>
      <c r="CI1155" s="81">
        <v>12</v>
      </c>
      <c r="CJ1155" s="81" t="s">
        <v>436</v>
      </c>
      <c r="CK1155" s="81" t="s">
        <v>551</v>
      </c>
      <c r="CL1155" s="81">
        <v>1518</v>
      </c>
      <c r="CN1155" s="81" t="s">
        <v>979</v>
      </c>
      <c r="CO1155" s="81" t="s">
        <v>980</v>
      </c>
      <c r="CP1155" s="81">
        <v>12</v>
      </c>
      <c r="CQ1155" s="81" t="s">
        <v>437</v>
      </c>
      <c r="CR1155" s="81" t="s">
        <v>1809</v>
      </c>
      <c r="CS1155" s="81">
        <v>1064</v>
      </c>
      <c r="CU1155" s="136" t="s">
        <v>871</v>
      </c>
      <c r="CV1155" s="136" t="s">
        <v>872</v>
      </c>
      <c r="CW1155" s="137">
        <v>12</v>
      </c>
      <c r="CX1155" s="136" t="s">
        <v>436</v>
      </c>
      <c r="CY1155" s="136" t="s">
        <v>1148</v>
      </c>
      <c r="CZ1155" s="138">
        <v>1091</v>
      </c>
      <c r="DB1155" s="136" t="s">
        <v>906</v>
      </c>
      <c r="DC1155" s="136" t="s">
        <v>907</v>
      </c>
      <c r="DD1155" s="137">
        <v>4</v>
      </c>
      <c r="DE1155" s="136" t="s">
        <v>437</v>
      </c>
      <c r="DF1155" s="136" t="s">
        <v>1155</v>
      </c>
      <c r="DG1155" s="144">
        <v>1506</v>
      </c>
      <c r="DI1155" s="136" t="s">
        <v>979</v>
      </c>
      <c r="DJ1155" s="136" t="s">
        <v>980</v>
      </c>
      <c r="DK1155" s="137">
        <v>12</v>
      </c>
      <c r="DL1155" s="136" t="s">
        <v>436</v>
      </c>
      <c r="DM1155" s="136" t="s">
        <v>2422</v>
      </c>
      <c r="DN1155" s="144">
        <v>1600</v>
      </c>
    </row>
    <row r="1156" spans="1:118" x14ac:dyDescent="0.25">
      <c r="A1156" s="81" t="s">
        <v>814</v>
      </c>
      <c r="B1156" s="81" t="s">
        <v>815</v>
      </c>
      <c r="C1156" s="81">
        <v>36</v>
      </c>
      <c r="D1156" s="81" t="s">
        <v>437</v>
      </c>
      <c r="E1156" s="81" t="s">
        <v>1234</v>
      </c>
      <c r="F1156" s="81">
        <v>1043</v>
      </c>
      <c r="H1156" s="81" t="s">
        <v>743</v>
      </c>
      <c r="I1156" s="81" t="s">
        <v>744</v>
      </c>
      <c r="J1156" s="81">
        <v>24</v>
      </c>
      <c r="K1156" s="81" t="s">
        <v>437</v>
      </c>
      <c r="L1156" s="81" t="s">
        <v>1210</v>
      </c>
      <c r="M1156" s="81">
        <v>1351</v>
      </c>
      <c r="O1156" s="81" t="s">
        <v>772</v>
      </c>
      <c r="P1156" s="81" t="s">
        <v>773</v>
      </c>
      <c r="Q1156" s="81">
        <v>4</v>
      </c>
      <c r="R1156" s="81" t="s">
        <v>529</v>
      </c>
      <c r="S1156" s="81" t="s">
        <v>1869</v>
      </c>
      <c r="T1156" s="81">
        <v>1362</v>
      </c>
      <c r="V1156" s="81" t="s">
        <v>858</v>
      </c>
      <c r="W1156" s="81" t="s">
        <v>859</v>
      </c>
      <c r="X1156" s="81">
        <v>2</v>
      </c>
      <c r="Y1156" s="81" t="s">
        <v>529</v>
      </c>
      <c r="Z1156" s="81" t="s">
        <v>1751</v>
      </c>
      <c r="AA1156" s="81">
        <v>1199</v>
      </c>
      <c r="AC1156" s="81" t="s">
        <v>2323</v>
      </c>
      <c r="AD1156" s="81" t="s">
        <v>851</v>
      </c>
      <c r="AE1156" s="81">
        <v>8</v>
      </c>
      <c r="AF1156" s="81" t="s">
        <v>437</v>
      </c>
      <c r="AG1156" s="81" t="s">
        <v>1187</v>
      </c>
      <c r="AH1156" s="81">
        <v>1003</v>
      </c>
      <c r="AJ1156" s="81" t="s">
        <v>727</v>
      </c>
      <c r="AK1156" s="81" t="s">
        <v>728</v>
      </c>
      <c r="AL1156" s="81">
        <v>4</v>
      </c>
      <c r="AM1156" s="81" t="s">
        <v>437</v>
      </c>
      <c r="AN1156" s="81" t="s">
        <v>1180</v>
      </c>
      <c r="AO1156" s="81">
        <v>1194</v>
      </c>
      <c r="AQ1156" s="81" t="s">
        <v>810</v>
      </c>
      <c r="AR1156" s="81" t="s">
        <v>811</v>
      </c>
      <c r="AS1156" s="81">
        <v>4</v>
      </c>
      <c r="AT1156" s="81" t="s">
        <v>529</v>
      </c>
      <c r="AU1156" s="81" t="s">
        <v>1196</v>
      </c>
      <c r="AV1156" s="81">
        <v>1456</v>
      </c>
      <c r="AX1156" s="81" t="s">
        <v>999</v>
      </c>
      <c r="AY1156" s="81" t="s">
        <v>1000</v>
      </c>
      <c r="AZ1156" s="81">
        <v>12</v>
      </c>
      <c r="BA1156" s="81" t="s">
        <v>529</v>
      </c>
      <c r="BB1156" s="81" t="s">
        <v>1167</v>
      </c>
      <c r="BC1156" s="81">
        <v>1031</v>
      </c>
      <c r="BE1156" s="81" t="s">
        <v>979</v>
      </c>
      <c r="BF1156" s="81" t="s">
        <v>980</v>
      </c>
      <c r="BG1156" s="81">
        <v>12</v>
      </c>
      <c r="BH1156" s="81" t="s">
        <v>437</v>
      </c>
      <c r="BI1156" s="81" t="s">
        <v>1098</v>
      </c>
      <c r="BJ1156" s="81">
        <v>1381</v>
      </c>
      <c r="BL1156" s="81" t="s">
        <v>820</v>
      </c>
      <c r="BM1156" s="81" t="s">
        <v>821</v>
      </c>
      <c r="BN1156" s="81">
        <v>12</v>
      </c>
      <c r="BO1156" s="81" t="s">
        <v>436</v>
      </c>
      <c r="BP1156" s="81" t="s">
        <v>1834</v>
      </c>
      <c r="BQ1156" s="81">
        <v>1163</v>
      </c>
      <c r="CG1156" s="81" t="s">
        <v>2269</v>
      </c>
      <c r="CH1156" s="81" t="s">
        <v>767</v>
      </c>
      <c r="CI1156" s="81">
        <v>2</v>
      </c>
      <c r="CJ1156" s="81" t="s">
        <v>436</v>
      </c>
      <c r="CK1156" s="81" t="s">
        <v>551</v>
      </c>
      <c r="CL1156" s="81">
        <v>1518</v>
      </c>
      <c r="CN1156" s="81" t="s">
        <v>804</v>
      </c>
      <c r="CO1156" s="81" t="s">
        <v>805</v>
      </c>
      <c r="CP1156" s="81">
        <v>12</v>
      </c>
      <c r="CQ1156" s="81" t="s">
        <v>437</v>
      </c>
      <c r="CR1156" s="81" t="s">
        <v>1809</v>
      </c>
      <c r="CS1156" s="81">
        <v>1064</v>
      </c>
      <c r="CU1156" s="136" t="s">
        <v>2270</v>
      </c>
      <c r="CV1156" s="136" t="s">
        <v>848</v>
      </c>
      <c r="CW1156" s="137">
        <v>12</v>
      </c>
      <c r="CX1156" s="136" t="s">
        <v>436</v>
      </c>
      <c r="CY1156" s="136" t="s">
        <v>1148</v>
      </c>
      <c r="CZ1156" s="138">
        <v>1091</v>
      </c>
      <c r="DB1156" s="136" t="s">
        <v>906</v>
      </c>
      <c r="DC1156" s="136" t="s">
        <v>907</v>
      </c>
      <c r="DD1156" s="137">
        <v>4</v>
      </c>
      <c r="DE1156" s="136" t="s">
        <v>437</v>
      </c>
      <c r="DF1156" s="136" t="s">
        <v>1733</v>
      </c>
      <c r="DG1156" s="144">
        <v>1004</v>
      </c>
      <c r="DI1156" s="136" t="s">
        <v>979</v>
      </c>
      <c r="DJ1156" s="136" t="s">
        <v>980</v>
      </c>
      <c r="DK1156" s="137">
        <v>24</v>
      </c>
      <c r="DL1156" s="136" t="s">
        <v>529</v>
      </c>
      <c r="DM1156" s="136" t="s">
        <v>1199</v>
      </c>
      <c r="DN1156" s="144">
        <v>1001</v>
      </c>
    </row>
    <row r="1157" spans="1:118" x14ac:dyDescent="0.25">
      <c r="A1157" s="81" t="s">
        <v>806</v>
      </c>
      <c r="B1157" s="81" t="s">
        <v>807</v>
      </c>
      <c r="C1157" s="81">
        <v>12</v>
      </c>
      <c r="D1157" s="81" t="s">
        <v>437</v>
      </c>
      <c r="E1157" s="81" t="s">
        <v>1234</v>
      </c>
      <c r="F1157" s="81">
        <v>1043</v>
      </c>
      <c r="H1157" s="81" t="s">
        <v>940</v>
      </c>
      <c r="I1157" s="81" t="s">
        <v>941</v>
      </c>
      <c r="J1157" s="81">
        <v>12</v>
      </c>
      <c r="K1157" s="81" t="s">
        <v>437</v>
      </c>
      <c r="L1157" s="81" t="s">
        <v>1210</v>
      </c>
      <c r="M1157" s="81">
        <v>1351</v>
      </c>
      <c r="O1157" s="81" t="s">
        <v>924</v>
      </c>
      <c r="P1157" s="81" t="s">
        <v>925</v>
      </c>
      <c r="Q1157" s="81">
        <v>12</v>
      </c>
      <c r="R1157" s="81" t="s">
        <v>436</v>
      </c>
      <c r="S1157" s="81" t="s">
        <v>1738</v>
      </c>
      <c r="T1157" s="81">
        <v>1482</v>
      </c>
      <c r="V1157" s="81" t="s">
        <v>954</v>
      </c>
      <c r="W1157" s="81" t="s">
        <v>955</v>
      </c>
      <c r="X1157" s="81">
        <v>4</v>
      </c>
      <c r="Y1157" s="81" t="s">
        <v>529</v>
      </c>
      <c r="Z1157" s="81" t="s">
        <v>1751</v>
      </c>
      <c r="AA1157" s="81">
        <v>1199</v>
      </c>
      <c r="AC1157" s="81" t="s">
        <v>816</v>
      </c>
      <c r="AD1157" s="81" t="s">
        <v>817</v>
      </c>
      <c r="AE1157" s="81">
        <v>12</v>
      </c>
      <c r="AF1157" s="81" t="s">
        <v>529</v>
      </c>
      <c r="AG1157" s="81" t="s">
        <v>1149</v>
      </c>
      <c r="AH1157" s="81">
        <v>1172</v>
      </c>
      <c r="AJ1157" s="81" t="s">
        <v>1034</v>
      </c>
      <c r="AK1157" s="81" t="s">
        <v>987</v>
      </c>
      <c r="AL1157" s="81">
        <v>12</v>
      </c>
      <c r="AM1157" s="81" t="s">
        <v>437</v>
      </c>
      <c r="AN1157" s="81" t="s">
        <v>1180</v>
      </c>
      <c r="AO1157" s="81">
        <v>1194</v>
      </c>
      <c r="AQ1157" s="81" t="s">
        <v>880</v>
      </c>
      <c r="AR1157" s="81" t="s">
        <v>881</v>
      </c>
      <c r="AS1157" s="81">
        <v>24</v>
      </c>
      <c r="AT1157" s="81" t="s">
        <v>529</v>
      </c>
      <c r="AU1157" s="81" t="s">
        <v>1196</v>
      </c>
      <c r="AV1157" s="81">
        <v>1456</v>
      </c>
      <c r="AX1157" s="81" t="s">
        <v>999</v>
      </c>
      <c r="AY1157" s="81" t="s">
        <v>1000</v>
      </c>
      <c r="AZ1157" s="81">
        <v>24</v>
      </c>
      <c r="BA1157" s="81" t="s">
        <v>1768</v>
      </c>
      <c r="BB1157" s="81" t="s">
        <v>1842</v>
      </c>
      <c r="BC1157" s="81">
        <v>1416</v>
      </c>
      <c r="BE1157" s="81" t="s">
        <v>782</v>
      </c>
      <c r="BF1157" s="81" t="s">
        <v>783</v>
      </c>
      <c r="BG1157" s="81">
        <v>12</v>
      </c>
      <c r="BH1157" s="81" t="s">
        <v>437</v>
      </c>
      <c r="BI1157" s="81" t="s">
        <v>1098</v>
      </c>
      <c r="BJ1157" s="81">
        <v>1381</v>
      </c>
      <c r="BL1157" s="81" t="s">
        <v>765</v>
      </c>
      <c r="BM1157" s="81" t="s">
        <v>766</v>
      </c>
      <c r="BN1157" s="81">
        <v>4</v>
      </c>
      <c r="BO1157" s="81" t="s">
        <v>529</v>
      </c>
      <c r="BP1157" s="81" t="s">
        <v>1683</v>
      </c>
      <c r="BQ1157" s="81">
        <v>1463</v>
      </c>
      <c r="CG1157" s="81" t="s">
        <v>906</v>
      </c>
      <c r="CH1157" s="81" t="s">
        <v>907</v>
      </c>
      <c r="CI1157" s="81">
        <v>4</v>
      </c>
      <c r="CJ1157" s="81" t="s">
        <v>436</v>
      </c>
      <c r="CK1157" s="81" t="s">
        <v>551</v>
      </c>
      <c r="CL1157" s="81">
        <v>1518</v>
      </c>
      <c r="CN1157" s="81" t="s">
        <v>969</v>
      </c>
      <c r="CO1157" s="81" t="s">
        <v>970</v>
      </c>
      <c r="CP1157" s="81">
        <v>12</v>
      </c>
      <c r="CQ1157" s="81" t="s">
        <v>436</v>
      </c>
      <c r="CR1157" s="81" t="s">
        <v>552</v>
      </c>
      <c r="CS1157" s="81">
        <v>1116</v>
      </c>
      <c r="CU1157" s="136" t="s">
        <v>878</v>
      </c>
      <c r="CV1157" s="136" t="s">
        <v>879</v>
      </c>
      <c r="CW1157" s="137">
        <v>12</v>
      </c>
      <c r="CX1157" s="136" t="s">
        <v>436</v>
      </c>
      <c r="CY1157" s="136" t="s">
        <v>1148</v>
      </c>
      <c r="CZ1157" s="138">
        <v>1091</v>
      </c>
      <c r="DB1157" s="136" t="s">
        <v>906</v>
      </c>
      <c r="DC1157" s="136" t="s">
        <v>907</v>
      </c>
      <c r="DD1157" s="137">
        <v>4</v>
      </c>
      <c r="DE1157" s="136" t="s">
        <v>529</v>
      </c>
      <c r="DF1157" s="136" t="s">
        <v>1192</v>
      </c>
      <c r="DG1157" s="144">
        <v>1100</v>
      </c>
      <c r="DI1157" s="136" t="s">
        <v>979</v>
      </c>
      <c r="DJ1157" s="136" t="s">
        <v>980</v>
      </c>
      <c r="DK1157" s="137">
        <v>12</v>
      </c>
      <c r="DL1157" s="136" t="s">
        <v>2152</v>
      </c>
      <c r="DM1157" s="136" t="s">
        <v>2364</v>
      </c>
      <c r="DN1157" s="144">
        <v>1593</v>
      </c>
    </row>
    <row r="1158" spans="1:118" x14ac:dyDescent="0.25">
      <c r="A1158" s="81" t="s">
        <v>751</v>
      </c>
      <c r="B1158" s="81" t="s">
        <v>752</v>
      </c>
      <c r="C1158" s="81">
        <v>36</v>
      </c>
      <c r="D1158" s="81" t="s">
        <v>437</v>
      </c>
      <c r="E1158" s="81" t="s">
        <v>1234</v>
      </c>
      <c r="F1158" s="81">
        <v>1043</v>
      </c>
      <c r="H1158" s="81" t="s">
        <v>871</v>
      </c>
      <c r="I1158" s="81" t="s">
        <v>872</v>
      </c>
      <c r="J1158" s="81">
        <v>6</v>
      </c>
      <c r="K1158" s="81" t="s">
        <v>529</v>
      </c>
      <c r="L1158" s="81" t="s">
        <v>1923</v>
      </c>
      <c r="M1158" s="81">
        <v>1126</v>
      </c>
      <c r="O1158" s="81" t="s">
        <v>891</v>
      </c>
      <c r="P1158" s="81" t="s">
        <v>892</v>
      </c>
      <c r="Q1158" s="81">
        <v>12</v>
      </c>
      <c r="R1158" s="81" t="s">
        <v>436</v>
      </c>
      <c r="S1158" s="81" t="s">
        <v>1738</v>
      </c>
      <c r="T1158" s="81">
        <v>1482</v>
      </c>
      <c r="V1158" s="81" t="s">
        <v>816</v>
      </c>
      <c r="W1158" s="81" t="s">
        <v>817</v>
      </c>
      <c r="X1158" s="81">
        <v>6</v>
      </c>
      <c r="Y1158" s="81" t="s">
        <v>529</v>
      </c>
      <c r="Z1158" s="81" t="s">
        <v>1751</v>
      </c>
      <c r="AA1158" s="81">
        <v>1199</v>
      </c>
      <c r="AC1158" s="81" t="s">
        <v>860</v>
      </c>
      <c r="AD1158" s="81" t="s">
        <v>861</v>
      </c>
      <c r="AE1158" s="81">
        <v>4</v>
      </c>
      <c r="AF1158" s="81" t="s">
        <v>437</v>
      </c>
      <c r="AG1158" s="81" t="s">
        <v>1193</v>
      </c>
      <c r="AH1158" s="81">
        <v>1479</v>
      </c>
      <c r="AJ1158" s="81" t="s">
        <v>745</v>
      </c>
      <c r="AK1158" s="81" t="s">
        <v>746</v>
      </c>
      <c r="AL1158" s="81">
        <v>12</v>
      </c>
      <c r="AM1158" s="81" t="s">
        <v>437</v>
      </c>
      <c r="AN1158" s="81" t="s">
        <v>1180</v>
      </c>
      <c r="AO1158" s="81">
        <v>1194</v>
      </c>
      <c r="AQ1158" s="81" t="s">
        <v>757</v>
      </c>
      <c r="AR1158" s="81" t="s">
        <v>758</v>
      </c>
      <c r="AS1158" s="81">
        <v>12</v>
      </c>
      <c r="AT1158" s="81" t="s">
        <v>436</v>
      </c>
      <c r="AU1158" s="81" t="s">
        <v>1179</v>
      </c>
      <c r="AV1158" s="81">
        <v>1195</v>
      </c>
      <c r="AX1158" s="81" t="s">
        <v>999</v>
      </c>
      <c r="AY1158" s="81" t="s">
        <v>1000</v>
      </c>
      <c r="AZ1158" s="81">
        <v>12</v>
      </c>
      <c r="BA1158" s="81" t="s">
        <v>436</v>
      </c>
      <c r="BB1158" s="81" t="s">
        <v>1156</v>
      </c>
      <c r="BC1158" s="81">
        <v>1070</v>
      </c>
      <c r="BE1158" s="81" t="s">
        <v>1001</v>
      </c>
      <c r="BF1158" s="81" t="s">
        <v>1002</v>
      </c>
      <c r="BG1158" s="81">
        <v>6</v>
      </c>
      <c r="BH1158" s="81" t="s">
        <v>529</v>
      </c>
      <c r="BI1158" s="81" t="s">
        <v>1100</v>
      </c>
      <c r="BJ1158" s="81">
        <v>1027</v>
      </c>
      <c r="BL1158" s="81" t="s">
        <v>875</v>
      </c>
      <c r="BM1158" s="81" t="s">
        <v>876</v>
      </c>
      <c r="BN1158" s="81">
        <v>6</v>
      </c>
      <c r="BO1158" s="81" t="s">
        <v>437</v>
      </c>
      <c r="BP1158" s="81" t="s">
        <v>1181</v>
      </c>
      <c r="BQ1158" s="81">
        <v>1044</v>
      </c>
      <c r="CG1158" s="81" t="s">
        <v>820</v>
      </c>
      <c r="CH1158" s="81" t="s">
        <v>821</v>
      </c>
      <c r="CI1158" s="81">
        <v>4</v>
      </c>
      <c r="CJ1158" s="81" t="s">
        <v>436</v>
      </c>
      <c r="CK1158" s="81" t="s">
        <v>551</v>
      </c>
      <c r="CL1158" s="81">
        <v>1518</v>
      </c>
      <c r="CN1158" s="81" t="s">
        <v>814</v>
      </c>
      <c r="CO1158" s="81" t="s">
        <v>815</v>
      </c>
      <c r="CP1158" s="81">
        <v>24</v>
      </c>
      <c r="CQ1158" s="81" t="s">
        <v>529</v>
      </c>
      <c r="CR1158" s="81" t="s">
        <v>1770</v>
      </c>
      <c r="CS1158" s="81">
        <v>1037</v>
      </c>
      <c r="CU1158" s="136" t="s">
        <v>1779</v>
      </c>
      <c r="CV1158" s="136" t="s">
        <v>853</v>
      </c>
      <c r="CW1158" s="137">
        <v>48</v>
      </c>
      <c r="CX1158" s="136" t="s">
        <v>436</v>
      </c>
      <c r="CY1158" s="136" t="s">
        <v>1148</v>
      </c>
      <c r="CZ1158" s="138">
        <v>1091</v>
      </c>
      <c r="DB1158" s="136" t="s">
        <v>906</v>
      </c>
      <c r="DC1158" s="136" t="s">
        <v>907</v>
      </c>
      <c r="DD1158" s="137">
        <v>12</v>
      </c>
      <c r="DE1158" s="136" t="s">
        <v>529</v>
      </c>
      <c r="DF1158" s="136" t="s">
        <v>1100</v>
      </c>
      <c r="DG1158" s="144">
        <v>1027</v>
      </c>
      <c r="DI1158" s="136" t="s">
        <v>1015</v>
      </c>
      <c r="DJ1158" s="136" t="s">
        <v>1016</v>
      </c>
      <c r="DK1158" s="137">
        <v>6</v>
      </c>
      <c r="DL1158" s="136" t="s">
        <v>529</v>
      </c>
      <c r="DM1158" s="136" t="s">
        <v>1871</v>
      </c>
      <c r="DN1158" s="144">
        <v>1001</v>
      </c>
    </row>
    <row r="1159" spans="1:118" x14ac:dyDescent="0.25">
      <c r="A1159" s="81" t="s">
        <v>969</v>
      </c>
      <c r="B1159" s="81" t="s">
        <v>970</v>
      </c>
      <c r="C1159" s="81">
        <v>24</v>
      </c>
      <c r="D1159" s="81" t="s">
        <v>437</v>
      </c>
      <c r="E1159" s="81" t="s">
        <v>1234</v>
      </c>
      <c r="F1159" s="81">
        <v>1043</v>
      </c>
      <c r="H1159" s="81" t="s">
        <v>847</v>
      </c>
      <c r="I1159" s="81" t="s">
        <v>848</v>
      </c>
      <c r="J1159" s="81">
        <v>6</v>
      </c>
      <c r="K1159" s="81" t="s">
        <v>529</v>
      </c>
      <c r="L1159" s="81" t="s">
        <v>1923</v>
      </c>
      <c r="M1159" s="81">
        <v>1126</v>
      </c>
      <c r="O1159" s="81" t="s">
        <v>832</v>
      </c>
      <c r="P1159" s="81" t="s">
        <v>833</v>
      </c>
      <c r="Q1159" s="81">
        <v>4</v>
      </c>
      <c r="R1159" s="81" t="s">
        <v>436</v>
      </c>
      <c r="S1159" s="81" t="s">
        <v>1738</v>
      </c>
      <c r="T1159" s="81">
        <v>1482</v>
      </c>
      <c r="V1159" s="81" t="s">
        <v>832</v>
      </c>
      <c r="W1159" s="81" t="s">
        <v>833</v>
      </c>
      <c r="X1159" s="81">
        <v>4</v>
      </c>
      <c r="Y1159" s="81" t="s">
        <v>529</v>
      </c>
      <c r="Z1159" s="81" t="s">
        <v>1751</v>
      </c>
      <c r="AA1159" s="81">
        <v>1199</v>
      </c>
      <c r="AC1159" s="81" t="s">
        <v>768</v>
      </c>
      <c r="AD1159" s="81" t="s">
        <v>769</v>
      </c>
      <c r="AE1159" s="81">
        <v>6</v>
      </c>
      <c r="AF1159" s="81" t="s">
        <v>437</v>
      </c>
      <c r="AG1159" s="81" t="s">
        <v>1729</v>
      </c>
      <c r="AH1159" s="81">
        <v>1191</v>
      </c>
      <c r="AJ1159" s="81" t="s">
        <v>2323</v>
      </c>
      <c r="AK1159" s="81" t="s">
        <v>851</v>
      </c>
      <c r="AL1159" s="81">
        <v>4</v>
      </c>
      <c r="AM1159" s="81" t="s">
        <v>437</v>
      </c>
      <c r="AN1159" s="81" t="s">
        <v>1180</v>
      </c>
      <c r="AO1159" s="81">
        <v>1194</v>
      </c>
      <c r="AQ1159" s="81" t="s">
        <v>847</v>
      </c>
      <c r="AR1159" s="81" t="s">
        <v>848</v>
      </c>
      <c r="AS1159" s="81">
        <v>12</v>
      </c>
      <c r="AT1159" s="81" t="s">
        <v>436</v>
      </c>
      <c r="AU1159" s="81" t="s">
        <v>1179</v>
      </c>
      <c r="AV1159" s="81">
        <v>1195</v>
      </c>
      <c r="AX1159" s="81" t="s">
        <v>999</v>
      </c>
      <c r="AY1159" s="81" t="s">
        <v>1000</v>
      </c>
      <c r="AZ1159" s="81">
        <v>12</v>
      </c>
      <c r="BA1159" s="81" t="s">
        <v>436</v>
      </c>
      <c r="BB1159" s="81" t="s">
        <v>2072</v>
      </c>
      <c r="BC1159" s="81">
        <v>1562</v>
      </c>
      <c r="BE1159" s="81" t="s">
        <v>741</v>
      </c>
      <c r="BF1159" s="81" t="s">
        <v>742</v>
      </c>
      <c r="BG1159" s="81">
        <v>6</v>
      </c>
      <c r="BH1159" s="81" t="s">
        <v>529</v>
      </c>
      <c r="BI1159" s="81" t="s">
        <v>1100</v>
      </c>
      <c r="BJ1159" s="81">
        <v>1027</v>
      </c>
      <c r="BL1159" s="81" t="s">
        <v>2269</v>
      </c>
      <c r="BM1159" s="81" t="s">
        <v>767</v>
      </c>
      <c r="BN1159" s="81">
        <v>4</v>
      </c>
      <c r="BO1159" s="81" t="s">
        <v>529</v>
      </c>
      <c r="BP1159" s="81" t="s">
        <v>1131</v>
      </c>
      <c r="BQ1159" s="81">
        <v>1509</v>
      </c>
      <c r="CG1159" s="81" t="s">
        <v>816</v>
      </c>
      <c r="CH1159" s="81" t="s">
        <v>817</v>
      </c>
      <c r="CI1159" s="81">
        <v>4</v>
      </c>
      <c r="CJ1159" s="81" t="s">
        <v>436</v>
      </c>
      <c r="CK1159" s="81" t="s">
        <v>551</v>
      </c>
      <c r="CL1159" s="81">
        <v>1518</v>
      </c>
      <c r="CN1159" s="81" t="s">
        <v>992</v>
      </c>
      <c r="CO1159" s="81" t="s">
        <v>993</v>
      </c>
      <c r="CP1159" s="81">
        <v>12</v>
      </c>
      <c r="CQ1159" s="81" t="s">
        <v>529</v>
      </c>
      <c r="CR1159" s="81" t="s">
        <v>1770</v>
      </c>
      <c r="CS1159" s="81">
        <v>1037</v>
      </c>
      <c r="CU1159" s="136" t="s">
        <v>2226</v>
      </c>
      <c r="CV1159" s="136" t="s">
        <v>947</v>
      </c>
      <c r="CW1159" s="137">
        <v>12</v>
      </c>
      <c r="CX1159" s="136" t="s">
        <v>436</v>
      </c>
      <c r="CY1159" s="136" t="s">
        <v>1148</v>
      </c>
      <c r="CZ1159" s="138">
        <v>1091</v>
      </c>
      <c r="DB1159" s="136" t="s">
        <v>906</v>
      </c>
      <c r="DC1159" s="136" t="s">
        <v>907</v>
      </c>
      <c r="DD1159" s="137">
        <v>4</v>
      </c>
      <c r="DE1159" s="136" t="s">
        <v>436</v>
      </c>
      <c r="DF1159" s="136" t="s">
        <v>2310</v>
      </c>
      <c r="DG1159" s="144">
        <v>1160</v>
      </c>
      <c r="DI1159" s="136" t="s">
        <v>1015</v>
      </c>
      <c r="DJ1159" s="136" t="s">
        <v>1016</v>
      </c>
      <c r="DK1159" s="137">
        <v>12</v>
      </c>
      <c r="DL1159" s="136" t="s">
        <v>436</v>
      </c>
      <c r="DM1159" s="136" t="s">
        <v>1230</v>
      </c>
      <c r="DN1159" s="144">
        <v>1195</v>
      </c>
    </row>
    <row r="1160" spans="1:118" x14ac:dyDescent="0.25">
      <c r="A1160" s="81" t="s">
        <v>1015</v>
      </c>
      <c r="B1160" s="81" t="s">
        <v>1016</v>
      </c>
      <c r="C1160" s="81">
        <v>12</v>
      </c>
      <c r="D1160" s="81" t="s">
        <v>437</v>
      </c>
      <c r="E1160" s="81" t="s">
        <v>1234</v>
      </c>
      <c r="F1160" s="81">
        <v>1043</v>
      </c>
      <c r="H1160" s="81" t="s">
        <v>878</v>
      </c>
      <c r="I1160" s="81" t="s">
        <v>879</v>
      </c>
      <c r="J1160" s="81">
        <v>6</v>
      </c>
      <c r="K1160" s="81" t="s">
        <v>529</v>
      </c>
      <c r="L1160" s="81" t="s">
        <v>1923</v>
      </c>
      <c r="M1160" s="81">
        <v>1126</v>
      </c>
      <c r="O1160" s="81" t="s">
        <v>891</v>
      </c>
      <c r="P1160" s="81" t="s">
        <v>892</v>
      </c>
      <c r="Q1160" s="81">
        <v>12</v>
      </c>
      <c r="R1160" s="81" t="s">
        <v>436</v>
      </c>
      <c r="S1160" s="81" t="s">
        <v>2326</v>
      </c>
      <c r="T1160" s="81">
        <v>1169</v>
      </c>
      <c r="V1160" s="81" t="s">
        <v>733</v>
      </c>
      <c r="W1160" s="81" t="s">
        <v>734</v>
      </c>
      <c r="X1160" s="81">
        <v>1</v>
      </c>
      <c r="Y1160" s="81" t="s">
        <v>529</v>
      </c>
      <c r="Z1160" s="81" t="s">
        <v>1092</v>
      </c>
      <c r="AA1160" s="81">
        <v>1209</v>
      </c>
      <c r="AC1160" s="81" t="s">
        <v>745</v>
      </c>
      <c r="AD1160" s="81" t="s">
        <v>746</v>
      </c>
      <c r="AE1160" s="81">
        <v>12</v>
      </c>
      <c r="AF1160" s="81" t="s">
        <v>529</v>
      </c>
      <c r="AG1160" s="81" t="s">
        <v>1104</v>
      </c>
      <c r="AH1160" s="81">
        <v>1037</v>
      </c>
      <c r="AJ1160" s="81" t="s">
        <v>2319</v>
      </c>
      <c r="AK1160" s="81" t="s">
        <v>844</v>
      </c>
      <c r="AL1160" s="81">
        <v>4</v>
      </c>
      <c r="AM1160" s="81" t="s">
        <v>437</v>
      </c>
      <c r="AN1160" s="81" t="s">
        <v>1180</v>
      </c>
      <c r="AO1160" s="81">
        <v>1194</v>
      </c>
      <c r="AQ1160" s="81" t="s">
        <v>2269</v>
      </c>
      <c r="AR1160" s="81" t="s">
        <v>767</v>
      </c>
      <c r="AS1160" s="81">
        <v>4</v>
      </c>
      <c r="AT1160" s="81" t="s">
        <v>436</v>
      </c>
      <c r="AU1160" s="81" t="s">
        <v>1179</v>
      </c>
      <c r="AV1160" s="81">
        <v>1195</v>
      </c>
      <c r="AX1160" s="81" t="s">
        <v>999</v>
      </c>
      <c r="AY1160" s="81" t="s">
        <v>1000</v>
      </c>
      <c r="AZ1160" s="81">
        <v>12</v>
      </c>
      <c r="BA1160" s="81" t="s">
        <v>436</v>
      </c>
      <c r="BB1160" s="81" t="s">
        <v>2115</v>
      </c>
      <c r="BC1160" s="81">
        <v>1484</v>
      </c>
      <c r="BE1160" s="81" t="s">
        <v>778</v>
      </c>
      <c r="BF1160" s="81" t="s">
        <v>779</v>
      </c>
      <c r="BG1160" s="81">
        <v>6</v>
      </c>
      <c r="BH1160" s="81" t="s">
        <v>529</v>
      </c>
      <c r="BI1160" s="81" t="s">
        <v>1100</v>
      </c>
      <c r="BJ1160" s="81">
        <v>1027</v>
      </c>
      <c r="BL1160" s="81" t="s">
        <v>772</v>
      </c>
      <c r="BM1160" s="81" t="s">
        <v>773</v>
      </c>
      <c r="BN1160" s="81">
        <v>6</v>
      </c>
      <c r="BO1160" s="81" t="s">
        <v>529</v>
      </c>
      <c r="BP1160" s="81" t="s">
        <v>1160</v>
      </c>
      <c r="BQ1160" s="81">
        <v>1027</v>
      </c>
      <c r="CG1160" s="81" t="s">
        <v>864</v>
      </c>
      <c r="CH1160" s="81" t="s">
        <v>865</v>
      </c>
      <c r="CI1160" s="81">
        <v>4</v>
      </c>
      <c r="CJ1160" s="81" t="s">
        <v>436</v>
      </c>
      <c r="CK1160" s="81" t="s">
        <v>551</v>
      </c>
      <c r="CL1160" s="81">
        <v>1518</v>
      </c>
      <c r="CN1160" s="81" t="s">
        <v>814</v>
      </c>
      <c r="CO1160" s="81" t="s">
        <v>815</v>
      </c>
      <c r="CP1160" s="81">
        <v>12</v>
      </c>
      <c r="CQ1160" s="81" t="s">
        <v>436</v>
      </c>
      <c r="CR1160" s="81" t="s">
        <v>1695</v>
      </c>
      <c r="CS1160" s="81">
        <v>1390</v>
      </c>
      <c r="CU1160" s="136" t="s">
        <v>2054</v>
      </c>
      <c r="CV1160" s="136" t="s">
        <v>892</v>
      </c>
      <c r="CW1160" s="137">
        <v>24</v>
      </c>
      <c r="CX1160" s="136" t="s">
        <v>436</v>
      </c>
      <c r="CY1160" s="136" t="s">
        <v>1148</v>
      </c>
      <c r="CZ1160" s="138">
        <v>1091</v>
      </c>
      <c r="DB1160" s="136" t="s">
        <v>906</v>
      </c>
      <c r="DC1160" s="136" t="s">
        <v>907</v>
      </c>
      <c r="DD1160" s="137">
        <v>4</v>
      </c>
      <c r="DE1160" s="136" t="s">
        <v>436</v>
      </c>
      <c r="DF1160" s="136" t="s">
        <v>1136</v>
      </c>
      <c r="DG1160" s="144">
        <v>1313</v>
      </c>
      <c r="DI1160" s="136" t="s">
        <v>1015</v>
      </c>
      <c r="DJ1160" s="136" t="s">
        <v>1016</v>
      </c>
      <c r="DK1160" s="137">
        <v>6</v>
      </c>
      <c r="DL1160" s="136" t="s">
        <v>437</v>
      </c>
      <c r="DM1160" s="136" t="s">
        <v>1101</v>
      </c>
      <c r="DN1160" s="144">
        <v>1003</v>
      </c>
    </row>
    <row r="1161" spans="1:118" x14ac:dyDescent="0.25">
      <c r="A1161" s="81" t="s">
        <v>852</v>
      </c>
      <c r="B1161" s="81" t="s">
        <v>853</v>
      </c>
      <c r="C1161" s="81">
        <v>24</v>
      </c>
      <c r="D1161" s="81" t="s">
        <v>437</v>
      </c>
      <c r="E1161" s="81" t="s">
        <v>1234</v>
      </c>
      <c r="F1161" s="81">
        <v>1043</v>
      </c>
      <c r="H1161" s="81" t="s">
        <v>751</v>
      </c>
      <c r="I1161" s="81" t="s">
        <v>752</v>
      </c>
      <c r="J1161" s="81">
        <v>12</v>
      </c>
      <c r="K1161" s="81" t="s">
        <v>529</v>
      </c>
      <c r="L1161" s="81" t="s">
        <v>1923</v>
      </c>
      <c r="M1161" s="81">
        <v>1126</v>
      </c>
      <c r="O1161" s="81" t="s">
        <v>828</v>
      </c>
      <c r="P1161" s="81" t="s">
        <v>829</v>
      </c>
      <c r="Q1161" s="81">
        <v>4</v>
      </c>
      <c r="R1161" s="81" t="s">
        <v>436</v>
      </c>
      <c r="S1161" s="81" t="s">
        <v>2326</v>
      </c>
      <c r="T1161" s="81">
        <v>1169</v>
      </c>
      <c r="V1161" s="81" t="s">
        <v>733</v>
      </c>
      <c r="W1161" s="81" t="s">
        <v>734</v>
      </c>
      <c r="X1161" s="81">
        <v>1</v>
      </c>
      <c r="Y1161" s="81" t="s">
        <v>529</v>
      </c>
      <c r="Z1161" s="81" t="s">
        <v>1092</v>
      </c>
      <c r="AA1161" s="81">
        <v>1209</v>
      </c>
      <c r="AC1161" s="81" t="s">
        <v>862</v>
      </c>
      <c r="AD1161" s="81" t="s">
        <v>863</v>
      </c>
      <c r="AE1161" s="81">
        <v>4</v>
      </c>
      <c r="AF1161" s="81" t="s">
        <v>437</v>
      </c>
      <c r="AG1161" s="81" t="s">
        <v>1193</v>
      </c>
      <c r="AH1161" s="81">
        <v>1479</v>
      </c>
      <c r="AJ1161" s="81" t="s">
        <v>1020</v>
      </c>
      <c r="AK1161" s="81" t="s">
        <v>1021</v>
      </c>
      <c r="AL1161" s="81">
        <v>4</v>
      </c>
      <c r="AM1161" s="81" t="s">
        <v>437</v>
      </c>
      <c r="AN1161" s="81" t="s">
        <v>1180</v>
      </c>
      <c r="AO1161" s="81">
        <v>1194</v>
      </c>
      <c r="AQ1161" s="81" t="s">
        <v>733</v>
      </c>
      <c r="AR1161" s="81" t="s">
        <v>734</v>
      </c>
      <c r="AS1161" s="81">
        <v>6</v>
      </c>
      <c r="AT1161" s="81" t="s">
        <v>436</v>
      </c>
      <c r="AU1161" s="81" t="s">
        <v>1179</v>
      </c>
      <c r="AV1161" s="81">
        <v>1195</v>
      </c>
      <c r="AX1161" s="81" t="s">
        <v>999</v>
      </c>
      <c r="AY1161" s="81" t="s">
        <v>1000</v>
      </c>
      <c r="AZ1161" s="81">
        <v>12</v>
      </c>
      <c r="BA1161" s="81" t="s">
        <v>436</v>
      </c>
      <c r="BB1161" s="81" t="s">
        <v>2068</v>
      </c>
      <c r="BC1161" s="81">
        <v>1558</v>
      </c>
      <c r="BE1161" s="81" t="s">
        <v>948</v>
      </c>
      <c r="BF1161" s="81" t="s">
        <v>949</v>
      </c>
      <c r="BG1161" s="81">
        <v>6</v>
      </c>
      <c r="BH1161" s="81" t="s">
        <v>529</v>
      </c>
      <c r="BI1161" s="81" t="s">
        <v>1682</v>
      </c>
      <c r="BJ1161" s="81">
        <v>1327</v>
      </c>
      <c r="BL1161" s="81" t="s">
        <v>729</v>
      </c>
      <c r="BM1161" s="81" t="s">
        <v>730</v>
      </c>
      <c r="BN1161" s="81">
        <v>2</v>
      </c>
      <c r="BO1161" s="81" t="s">
        <v>529</v>
      </c>
      <c r="BP1161" s="81" t="s">
        <v>1683</v>
      </c>
      <c r="BQ1161" s="81">
        <v>1463</v>
      </c>
      <c r="CG1161" s="81" t="s">
        <v>727</v>
      </c>
      <c r="CH1161" s="81" t="s">
        <v>728</v>
      </c>
      <c r="CI1161" s="81">
        <v>4</v>
      </c>
      <c r="CJ1161" s="81" t="s">
        <v>436</v>
      </c>
      <c r="CK1161" s="81" t="s">
        <v>551</v>
      </c>
      <c r="CL1161" s="81">
        <v>1518</v>
      </c>
      <c r="CN1161" s="81" t="s">
        <v>960</v>
      </c>
      <c r="CO1161" s="81" t="s">
        <v>961</v>
      </c>
      <c r="CP1161" s="81">
        <v>12</v>
      </c>
      <c r="CQ1161" s="81" t="s">
        <v>436</v>
      </c>
      <c r="CR1161" s="81" t="s">
        <v>1695</v>
      </c>
      <c r="CS1161" s="81">
        <v>1390</v>
      </c>
      <c r="CU1161" s="136" t="s">
        <v>2228</v>
      </c>
      <c r="CV1161" s="136" t="s">
        <v>925</v>
      </c>
      <c r="CW1161" s="137">
        <v>12</v>
      </c>
      <c r="CX1161" s="136" t="s">
        <v>436</v>
      </c>
      <c r="CY1161" s="136" t="s">
        <v>1148</v>
      </c>
      <c r="CZ1161" s="138">
        <v>1091</v>
      </c>
      <c r="DB1161" s="136" t="s">
        <v>768</v>
      </c>
      <c r="DC1161" s="136" t="s">
        <v>769</v>
      </c>
      <c r="DD1161" s="137">
        <v>2</v>
      </c>
      <c r="DE1161" s="136" t="s">
        <v>529</v>
      </c>
      <c r="DF1161" s="136" t="s">
        <v>713</v>
      </c>
      <c r="DG1161" s="144">
        <v>1536</v>
      </c>
      <c r="DI1161" s="136" t="s">
        <v>1015</v>
      </c>
      <c r="DJ1161" s="136" t="s">
        <v>1016</v>
      </c>
      <c r="DK1161" s="137">
        <v>6</v>
      </c>
      <c r="DL1161" s="136" t="s">
        <v>529</v>
      </c>
      <c r="DM1161" s="136" t="s">
        <v>1199</v>
      </c>
      <c r="DN1161" s="144">
        <v>1001</v>
      </c>
    </row>
    <row r="1162" spans="1:118" x14ac:dyDescent="0.25">
      <c r="A1162" s="81" t="s">
        <v>782</v>
      </c>
      <c r="B1162" s="81" t="s">
        <v>783</v>
      </c>
      <c r="C1162" s="81">
        <v>24</v>
      </c>
      <c r="D1162" s="81" t="s">
        <v>437</v>
      </c>
      <c r="E1162" s="81" t="s">
        <v>1234</v>
      </c>
      <c r="F1162" s="81">
        <v>1043</v>
      </c>
      <c r="H1162" s="81" t="s">
        <v>782</v>
      </c>
      <c r="I1162" s="81" t="s">
        <v>783</v>
      </c>
      <c r="J1162" s="81">
        <v>12</v>
      </c>
      <c r="K1162" s="81" t="s">
        <v>529</v>
      </c>
      <c r="L1162" s="81" t="s">
        <v>1923</v>
      </c>
      <c r="M1162" s="81">
        <v>1126</v>
      </c>
      <c r="O1162" s="81" t="s">
        <v>828</v>
      </c>
      <c r="P1162" s="81" t="s">
        <v>829</v>
      </c>
      <c r="Q1162" s="81">
        <v>2</v>
      </c>
      <c r="R1162" s="81" t="s">
        <v>437</v>
      </c>
      <c r="S1162" s="81" t="s">
        <v>1823</v>
      </c>
      <c r="T1162" s="81">
        <v>1259</v>
      </c>
      <c r="V1162" s="81" t="s">
        <v>729</v>
      </c>
      <c r="W1162" s="81" t="s">
        <v>730</v>
      </c>
      <c r="X1162" s="81">
        <v>1</v>
      </c>
      <c r="Y1162" s="81" t="s">
        <v>529</v>
      </c>
      <c r="Z1162" s="81" t="s">
        <v>1092</v>
      </c>
      <c r="AA1162" s="81">
        <v>1209</v>
      </c>
      <c r="AC1162" s="81" t="s">
        <v>887</v>
      </c>
      <c r="AD1162" s="81" t="s">
        <v>888</v>
      </c>
      <c r="AE1162" s="81">
        <v>4</v>
      </c>
      <c r="AF1162" s="81" t="s">
        <v>529</v>
      </c>
      <c r="AG1162" s="81" t="s">
        <v>1172</v>
      </c>
      <c r="AH1162" s="81">
        <v>1472</v>
      </c>
      <c r="AJ1162" s="81" t="s">
        <v>1022</v>
      </c>
      <c r="AK1162" s="81" t="s">
        <v>1023</v>
      </c>
      <c r="AL1162" s="81">
        <v>4</v>
      </c>
      <c r="AM1162" s="81" t="s">
        <v>437</v>
      </c>
      <c r="AN1162" s="81" t="s">
        <v>1180</v>
      </c>
      <c r="AO1162" s="81">
        <v>1194</v>
      </c>
      <c r="AQ1162" s="81" t="s">
        <v>743</v>
      </c>
      <c r="AR1162" s="81" t="s">
        <v>744</v>
      </c>
      <c r="AS1162" s="81">
        <v>12</v>
      </c>
      <c r="AT1162" s="81" t="s">
        <v>436</v>
      </c>
      <c r="AU1162" s="81" t="s">
        <v>1179</v>
      </c>
      <c r="AV1162" s="81">
        <v>1195</v>
      </c>
      <c r="AX1162" s="81" t="s">
        <v>908</v>
      </c>
      <c r="AY1162" s="81" t="s">
        <v>909</v>
      </c>
      <c r="AZ1162" s="81">
        <v>24</v>
      </c>
      <c r="BA1162" s="81" t="s">
        <v>436</v>
      </c>
      <c r="BB1162" s="81" t="s">
        <v>1195</v>
      </c>
      <c r="BC1162" s="81">
        <v>1237</v>
      </c>
      <c r="BE1162" s="81" t="s">
        <v>969</v>
      </c>
      <c r="BF1162" s="81" t="s">
        <v>970</v>
      </c>
      <c r="BG1162" s="81">
        <v>12</v>
      </c>
      <c r="BH1162" s="81" t="s">
        <v>529</v>
      </c>
      <c r="BI1162" s="81" t="s">
        <v>1682</v>
      </c>
      <c r="BJ1162" s="81">
        <v>1327</v>
      </c>
      <c r="BL1162" s="81" t="s">
        <v>842</v>
      </c>
      <c r="BM1162" s="81" t="s">
        <v>843</v>
      </c>
      <c r="BN1162" s="81">
        <v>4</v>
      </c>
      <c r="BO1162" s="81" t="s">
        <v>529</v>
      </c>
      <c r="BP1162" s="81" t="s">
        <v>1131</v>
      </c>
      <c r="BQ1162" s="81">
        <v>1509</v>
      </c>
      <c r="CG1162" s="81" t="s">
        <v>942</v>
      </c>
      <c r="CH1162" s="81" t="s">
        <v>943</v>
      </c>
      <c r="CI1162" s="81">
        <v>12</v>
      </c>
      <c r="CJ1162" s="81" t="s">
        <v>436</v>
      </c>
      <c r="CK1162" s="81" t="s">
        <v>551</v>
      </c>
      <c r="CL1162" s="81">
        <v>1518</v>
      </c>
      <c r="CN1162" s="81" t="s">
        <v>988</v>
      </c>
      <c r="CO1162" s="81" t="s">
        <v>989</v>
      </c>
      <c r="CP1162" s="81">
        <v>12</v>
      </c>
      <c r="CQ1162" s="81" t="s">
        <v>436</v>
      </c>
      <c r="CR1162" s="81" t="s">
        <v>1695</v>
      </c>
      <c r="CS1162" s="81">
        <v>1390</v>
      </c>
      <c r="CU1162" s="136" t="s">
        <v>2264</v>
      </c>
      <c r="CV1162" s="136" t="s">
        <v>896</v>
      </c>
      <c r="CW1162" s="137">
        <v>24</v>
      </c>
      <c r="CX1162" s="136" t="s">
        <v>436</v>
      </c>
      <c r="CY1162" s="136" t="s">
        <v>1148</v>
      </c>
      <c r="CZ1162" s="138">
        <v>1091</v>
      </c>
      <c r="DB1162" s="136" t="s">
        <v>768</v>
      </c>
      <c r="DC1162" s="136" t="s">
        <v>769</v>
      </c>
      <c r="DD1162" s="137">
        <v>4</v>
      </c>
      <c r="DE1162" s="136" t="s">
        <v>436</v>
      </c>
      <c r="DF1162" s="136" t="s">
        <v>1134</v>
      </c>
      <c r="DG1162" s="144">
        <v>1102</v>
      </c>
      <c r="DI1162" s="136" t="s">
        <v>1779</v>
      </c>
      <c r="DJ1162" s="136" t="s">
        <v>853</v>
      </c>
      <c r="DK1162" s="137">
        <v>12</v>
      </c>
      <c r="DL1162" s="136" t="s">
        <v>436</v>
      </c>
      <c r="DM1162" s="136" t="s">
        <v>1110</v>
      </c>
      <c r="DN1162" s="144">
        <v>1253</v>
      </c>
    </row>
    <row r="1163" spans="1:118" x14ac:dyDescent="0.25">
      <c r="A1163" s="81" t="s">
        <v>745</v>
      </c>
      <c r="B1163" s="81" t="s">
        <v>746</v>
      </c>
      <c r="C1163" s="81">
        <v>24</v>
      </c>
      <c r="D1163" s="81" t="s">
        <v>437</v>
      </c>
      <c r="E1163" s="81" t="s">
        <v>1234</v>
      </c>
      <c r="F1163" s="81">
        <v>1043</v>
      </c>
      <c r="H1163" s="81" t="s">
        <v>780</v>
      </c>
      <c r="I1163" s="81" t="s">
        <v>781</v>
      </c>
      <c r="J1163" s="81">
        <v>24</v>
      </c>
      <c r="K1163" s="81" t="s">
        <v>529</v>
      </c>
      <c r="L1163" s="81" t="s">
        <v>1923</v>
      </c>
      <c r="M1163" s="81">
        <v>1126</v>
      </c>
      <c r="O1163" s="81" t="s">
        <v>828</v>
      </c>
      <c r="P1163" s="81" t="s">
        <v>829</v>
      </c>
      <c r="Q1163" s="81">
        <v>2</v>
      </c>
      <c r="R1163" s="81" t="s">
        <v>437</v>
      </c>
      <c r="S1163" s="81" t="s">
        <v>1870</v>
      </c>
      <c r="T1163" s="81">
        <v>1259</v>
      </c>
      <c r="V1163" s="81" t="s">
        <v>729</v>
      </c>
      <c r="W1163" s="81" t="s">
        <v>730</v>
      </c>
      <c r="X1163" s="81">
        <v>1</v>
      </c>
      <c r="Y1163" s="81" t="s">
        <v>529</v>
      </c>
      <c r="Z1163" s="81" t="s">
        <v>1092</v>
      </c>
      <c r="AA1163" s="81">
        <v>1209</v>
      </c>
      <c r="AC1163" s="81" t="s">
        <v>776</v>
      </c>
      <c r="AD1163" s="81" t="s">
        <v>777</v>
      </c>
      <c r="AE1163" s="81">
        <v>4</v>
      </c>
      <c r="AF1163" s="81" t="s">
        <v>436</v>
      </c>
      <c r="AG1163" s="81" t="s">
        <v>1741</v>
      </c>
      <c r="AH1163" s="81">
        <v>1118</v>
      </c>
      <c r="AJ1163" s="81" t="s">
        <v>854</v>
      </c>
      <c r="AK1163" s="81" t="s">
        <v>855</v>
      </c>
      <c r="AL1163" s="81">
        <v>4</v>
      </c>
      <c r="AM1163" s="81" t="s">
        <v>437</v>
      </c>
      <c r="AN1163" s="81" t="s">
        <v>1180</v>
      </c>
      <c r="AO1163" s="81">
        <v>1194</v>
      </c>
      <c r="AQ1163" s="81" t="s">
        <v>852</v>
      </c>
      <c r="AR1163" s="81" t="s">
        <v>853</v>
      </c>
      <c r="AS1163" s="81">
        <v>12</v>
      </c>
      <c r="AT1163" s="81" t="s">
        <v>436</v>
      </c>
      <c r="AU1163" s="81" t="s">
        <v>1179</v>
      </c>
      <c r="AV1163" s="81">
        <v>1195</v>
      </c>
      <c r="AX1163" s="81" t="s">
        <v>908</v>
      </c>
      <c r="AY1163" s="81" t="s">
        <v>909</v>
      </c>
      <c r="AZ1163" s="81">
        <v>24</v>
      </c>
      <c r="BA1163" s="81" t="s">
        <v>1768</v>
      </c>
      <c r="BB1163" s="81" t="s">
        <v>1769</v>
      </c>
      <c r="BC1163" s="81">
        <v>1416</v>
      </c>
      <c r="BE1163" s="81" t="s">
        <v>741</v>
      </c>
      <c r="BF1163" s="81" t="s">
        <v>742</v>
      </c>
      <c r="BG1163" s="81">
        <v>6</v>
      </c>
      <c r="BH1163" s="81" t="s">
        <v>529</v>
      </c>
      <c r="BI1163" s="81" t="s">
        <v>1682</v>
      </c>
      <c r="BJ1163" s="81">
        <v>1327</v>
      </c>
      <c r="BL1163" s="81" t="s">
        <v>889</v>
      </c>
      <c r="BM1163" s="81" t="s">
        <v>890</v>
      </c>
      <c r="BN1163" s="81">
        <v>10</v>
      </c>
      <c r="BO1163" s="81" t="s">
        <v>437</v>
      </c>
      <c r="BP1163" s="81" t="s">
        <v>1181</v>
      </c>
      <c r="BQ1163" s="81">
        <v>1044</v>
      </c>
      <c r="CG1163" s="81" t="s">
        <v>908</v>
      </c>
      <c r="CH1163" s="81" t="s">
        <v>909</v>
      </c>
      <c r="CI1163" s="81">
        <v>12</v>
      </c>
      <c r="CJ1163" s="81" t="s">
        <v>436</v>
      </c>
      <c r="CK1163" s="81" t="s">
        <v>551</v>
      </c>
      <c r="CL1163" s="81">
        <v>1518</v>
      </c>
      <c r="CN1163" s="81" t="s">
        <v>2252</v>
      </c>
      <c r="CO1163" s="81" t="s">
        <v>2295</v>
      </c>
      <c r="CP1163" s="81">
        <v>5</v>
      </c>
      <c r="CQ1163" s="81" t="s">
        <v>1173</v>
      </c>
      <c r="CR1163" s="81" t="s">
        <v>1174</v>
      </c>
      <c r="CS1163" s="81">
        <v>0</v>
      </c>
      <c r="CU1163" s="136" t="s">
        <v>745</v>
      </c>
      <c r="CV1163" s="136" t="s">
        <v>746</v>
      </c>
      <c r="CW1163" s="137">
        <v>36</v>
      </c>
      <c r="CX1163" s="136" t="s">
        <v>436</v>
      </c>
      <c r="CY1163" s="136" t="s">
        <v>1148</v>
      </c>
      <c r="CZ1163" s="138">
        <v>1091</v>
      </c>
      <c r="DB1163" s="136" t="s">
        <v>768</v>
      </c>
      <c r="DC1163" s="136" t="s">
        <v>769</v>
      </c>
      <c r="DD1163" s="137">
        <v>6</v>
      </c>
      <c r="DE1163" s="136" t="s">
        <v>529</v>
      </c>
      <c r="DF1163" s="136" t="s">
        <v>1158</v>
      </c>
      <c r="DG1163" s="144">
        <v>1378</v>
      </c>
      <c r="DI1163" s="136" t="s">
        <v>1779</v>
      </c>
      <c r="DJ1163" s="136" t="s">
        <v>853</v>
      </c>
      <c r="DK1163" s="137">
        <v>12</v>
      </c>
      <c r="DL1163" s="136" t="s">
        <v>437</v>
      </c>
      <c r="DM1163" s="136" t="s">
        <v>1180</v>
      </c>
      <c r="DN1163" s="144">
        <v>1194</v>
      </c>
    </row>
    <row r="1164" spans="1:118" x14ac:dyDescent="0.25">
      <c r="A1164" s="81" t="s">
        <v>747</v>
      </c>
      <c r="B1164" s="81" t="s">
        <v>748</v>
      </c>
      <c r="C1164" s="81">
        <v>24</v>
      </c>
      <c r="D1164" s="81" t="s">
        <v>437</v>
      </c>
      <c r="E1164" s="81" t="s">
        <v>1234</v>
      </c>
      <c r="F1164" s="81">
        <v>1043</v>
      </c>
      <c r="H1164" s="81" t="s">
        <v>818</v>
      </c>
      <c r="I1164" s="81" t="s">
        <v>819</v>
      </c>
      <c r="J1164" s="81">
        <v>4</v>
      </c>
      <c r="K1164" s="81" t="s">
        <v>529</v>
      </c>
      <c r="L1164" s="81" t="s">
        <v>1923</v>
      </c>
      <c r="M1164" s="81">
        <v>1126</v>
      </c>
      <c r="O1164" s="81" t="s">
        <v>873</v>
      </c>
      <c r="P1164" s="81" t="s">
        <v>874</v>
      </c>
      <c r="Q1164" s="81">
        <v>1</v>
      </c>
      <c r="R1164" s="81" t="s">
        <v>529</v>
      </c>
      <c r="S1164" s="81" t="s">
        <v>1192</v>
      </c>
      <c r="T1164" s="81">
        <v>1100</v>
      </c>
      <c r="V1164" s="81" t="s">
        <v>2323</v>
      </c>
      <c r="W1164" s="81" t="s">
        <v>851</v>
      </c>
      <c r="X1164" s="81">
        <v>2</v>
      </c>
      <c r="Y1164" s="81" t="s">
        <v>529</v>
      </c>
      <c r="Z1164" s="81" t="s">
        <v>1092</v>
      </c>
      <c r="AA1164" s="81">
        <v>1209</v>
      </c>
      <c r="AC1164" s="81" t="s">
        <v>830</v>
      </c>
      <c r="AD1164" s="81" t="s">
        <v>831</v>
      </c>
      <c r="AE1164" s="81">
        <v>4</v>
      </c>
      <c r="AF1164" s="81" t="s">
        <v>436</v>
      </c>
      <c r="AG1164" s="81" t="s">
        <v>1177</v>
      </c>
      <c r="AH1164" s="81">
        <v>1045</v>
      </c>
      <c r="AJ1164" s="81" t="s">
        <v>800</v>
      </c>
      <c r="AK1164" s="81" t="s">
        <v>801</v>
      </c>
      <c r="AL1164" s="81">
        <v>2</v>
      </c>
      <c r="AM1164" s="81" t="s">
        <v>437</v>
      </c>
      <c r="AN1164" s="81" t="s">
        <v>1180</v>
      </c>
      <c r="AO1164" s="81">
        <v>1194</v>
      </c>
      <c r="AQ1164" s="81" t="s">
        <v>891</v>
      </c>
      <c r="AR1164" s="81" t="s">
        <v>892</v>
      </c>
      <c r="AS1164" s="81">
        <v>12</v>
      </c>
      <c r="AT1164" s="81" t="s">
        <v>436</v>
      </c>
      <c r="AU1164" s="81" t="s">
        <v>1179</v>
      </c>
      <c r="AV1164" s="81">
        <v>1195</v>
      </c>
      <c r="AX1164" s="81" t="s">
        <v>908</v>
      </c>
      <c r="AY1164" s="81" t="s">
        <v>909</v>
      </c>
      <c r="AZ1164" s="81">
        <v>12</v>
      </c>
      <c r="BA1164" s="81" t="s">
        <v>436</v>
      </c>
      <c r="BB1164" s="81" t="s">
        <v>2058</v>
      </c>
      <c r="BC1164" s="81">
        <v>1550</v>
      </c>
      <c r="BE1164" s="81" t="s">
        <v>852</v>
      </c>
      <c r="BF1164" s="81" t="s">
        <v>853</v>
      </c>
      <c r="BG1164" s="81">
        <v>24</v>
      </c>
      <c r="BH1164" s="81" t="s">
        <v>529</v>
      </c>
      <c r="BI1164" s="81" t="s">
        <v>1682</v>
      </c>
      <c r="BJ1164" s="81">
        <v>1327</v>
      </c>
      <c r="BL1164" s="81" t="s">
        <v>727</v>
      </c>
      <c r="BM1164" s="81" t="s">
        <v>728</v>
      </c>
      <c r="BN1164" s="81">
        <v>4</v>
      </c>
      <c r="BO1164" s="81" t="s">
        <v>529</v>
      </c>
      <c r="BP1164" s="81" t="s">
        <v>1160</v>
      </c>
      <c r="BQ1164" s="81">
        <v>1027</v>
      </c>
      <c r="CG1164" s="81" t="s">
        <v>810</v>
      </c>
      <c r="CH1164" s="81" t="s">
        <v>811</v>
      </c>
      <c r="CI1164" s="81">
        <v>4</v>
      </c>
      <c r="CJ1164" s="81" t="s">
        <v>436</v>
      </c>
      <c r="CK1164" s="81" t="s">
        <v>2059</v>
      </c>
      <c r="CL1164" s="81">
        <v>1551</v>
      </c>
      <c r="CN1164" s="81" t="s">
        <v>2235</v>
      </c>
      <c r="CO1164" s="81" t="s">
        <v>2278</v>
      </c>
      <c r="CP1164" s="81">
        <v>4</v>
      </c>
      <c r="CQ1164" s="81" t="s">
        <v>1173</v>
      </c>
      <c r="CR1164" s="81" t="s">
        <v>1174</v>
      </c>
      <c r="CS1164" s="81">
        <v>0</v>
      </c>
      <c r="CU1164" s="136" t="s">
        <v>747</v>
      </c>
      <c r="CV1164" s="136" t="s">
        <v>748</v>
      </c>
      <c r="CW1164" s="137">
        <v>24</v>
      </c>
      <c r="CX1164" s="136" t="s">
        <v>436</v>
      </c>
      <c r="CY1164" s="136" t="s">
        <v>1148</v>
      </c>
      <c r="CZ1164" s="138">
        <v>1091</v>
      </c>
      <c r="DB1164" s="136" t="s">
        <v>768</v>
      </c>
      <c r="DC1164" s="136" t="s">
        <v>769</v>
      </c>
      <c r="DD1164" s="137">
        <v>4</v>
      </c>
      <c r="DE1164" s="136" t="s">
        <v>529</v>
      </c>
      <c r="DF1164" s="136" t="s">
        <v>1132</v>
      </c>
      <c r="DG1164" s="144">
        <v>1081</v>
      </c>
      <c r="DI1164" s="136" t="s">
        <v>1779</v>
      </c>
      <c r="DJ1164" s="136" t="s">
        <v>853</v>
      </c>
      <c r="DK1164" s="137">
        <v>12</v>
      </c>
      <c r="DL1164" s="136" t="s">
        <v>529</v>
      </c>
      <c r="DM1164" s="136" t="s">
        <v>1214</v>
      </c>
      <c r="DN1164" s="144">
        <v>1209</v>
      </c>
    </row>
    <row r="1165" spans="1:118" x14ac:dyDescent="0.25">
      <c r="A1165" s="81" t="s">
        <v>954</v>
      </c>
      <c r="B1165" s="81" t="s">
        <v>955</v>
      </c>
      <c r="C1165" s="81">
        <v>4</v>
      </c>
      <c r="D1165" s="81" t="s">
        <v>437</v>
      </c>
      <c r="E1165" s="81" t="s">
        <v>1234</v>
      </c>
      <c r="F1165" s="81">
        <v>1043</v>
      </c>
      <c r="H1165" s="81" t="s">
        <v>864</v>
      </c>
      <c r="I1165" s="81" t="s">
        <v>865</v>
      </c>
      <c r="J1165" s="81">
        <v>4</v>
      </c>
      <c r="K1165" s="81" t="s">
        <v>529</v>
      </c>
      <c r="L1165" s="81" t="s">
        <v>1923</v>
      </c>
      <c r="M1165" s="81">
        <v>1126</v>
      </c>
      <c r="O1165" s="81" t="s">
        <v>2319</v>
      </c>
      <c r="P1165" s="81" t="s">
        <v>844</v>
      </c>
      <c r="Q1165" s="81">
        <v>2</v>
      </c>
      <c r="R1165" s="81" t="s">
        <v>529</v>
      </c>
      <c r="S1165" s="81" t="s">
        <v>1192</v>
      </c>
      <c r="T1165" s="81">
        <v>1100</v>
      </c>
      <c r="V1165" s="81" t="s">
        <v>856</v>
      </c>
      <c r="W1165" s="81" t="s">
        <v>857</v>
      </c>
      <c r="X1165" s="81">
        <v>2</v>
      </c>
      <c r="Y1165" s="81" t="s">
        <v>529</v>
      </c>
      <c r="Z1165" s="81" t="s">
        <v>1092</v>
      </c>
      <c r="AA1165" s="81">
        <v>1209</v>
      </c>
      <c r="AC1165" s="81" t="s">
        <v>727</v>
      </c>
      <c r="AD1165" s="81" t="s">
        <v>728</v>
      </c>
      <c r="AE1165" s="81">
        <v>2</v>
      </c>
      <c r="AF1165" s="81" t="s">
        <v>436</v>
      </c>
      <c r="AG1165" s="81" t="s">
        <v>1758</v>
      </c>
      <c r="AH1165" s="81">
        <v>1492</v>
      </c>
      <c r="AJ1165" s="81" t="s">
        <v>2321</v>
      </c>
      <c r="AK1165" s="81" t="s">
        <v>901</v>
      </c>
      <c r="AL1165" s="81">
        <v>4</v>
      </c>
      <c r="AM1165" s="81" t="s">
        <v>437</v>
      </c>
      <c r="AN1165" s="81" t="s">
        <v>1180</v>
      </c>
      <c r="AO1165" s="81">
        <v>1194</v>
      </c>
      <c r="AQ1165" s="81" t="s">
        <v>739</v>
      </c>
      <c r="AR1165" s="81" t="s">
        <v>740</v>
      </c>
      <c r="AS1165" s="81">
        <v>1</v>
      </c>
      <c r="AT1165" s="81" t="s">
        <v>529</v>
      </c>
      <c r="AU1165" s="81" t="s">
        <v>2047</v>
      </c>
      <c r="AV1165" s="81">
        <v>1547</v>
      </c>
      <c r="AX1165" s="81" t="s">
        <v>908</v>
      </c>
      <c r="AY1165" s="81" t="s">
        <v>909</v>
      </c>
      <c r="AZ1165" s="81">
        <v>12</v>
      </c>
      <c r="BA1165" s="81" t="s">
        <v>436</v>
      </c>
      <c r="BB1165" s="81" t="s">
        <v>1156</v>
      </c>
      <c r="BC1165" s="81">
        <v>1070</v>
      </c>
      <c r="BE1165" s="81" t="s">
        <v>741</v>
      </c>
      <c r="BF1165" s="81" t="s">
        <v>742</v>
      </c>
      <c r="BG1165" s="81">
        <v>8</v>
      </c>
      <c r="BH1165" s="81" t="s">
        <v>437</v>
      </c>
      <c r="BI1165" s="81" t="s">
        <v>1094</v>
      </c>
      <c r="BJ1165" s="81">
        <v>1097</v>
      </c>
      <c r="BL1165" s="81" t="s">
        <v>727</v>
      </c>
      <c r="BM1165" s="81" t="s">
        <v>728</v>
      </c>
      <c r="BN1165" s="81">
        <v>4</v>
      </c>
      <c r="BO1165" s="81" t="s">
        <v>436</v>
      </c>
      <c r="BP1165" s="81" t="s">
        <v>1863</v>
      </c>
      <c r="BQ1165" s="81">
        <v>1273</v>
      </c>
      <c r="CG1165" s="81" t="s">
        <v>729</v>
      </c>
      <c r="CH1165" s="81" t="s">
        <v>730</v>
      </c>
      <c r="CI1165" s="81">
        <v>2</v>
      </c>
      <c r="CJ1165" s="81" t="s">
        <v>436</v>
      </c>
      <c r="CK1165" s="81" t="s">
        <v>2059</v>
      </c>
      <c r="CL1165" s="81">
        <v>1551</v>
      </c>
      <c r="CN1165" s="81" t="s">
        <v>2238</v>
      </c>
      <c r="CO1165" s="81" t="s">
        <v>2281</v>
      </c>
      <c r="CP1165" s="81">
        <v>4</v>
      </c>
      <c r="CQ1165" s="81" t="s">
        <v>1173</v>
      </c>
      <c r="CR1165" s="81" t="s">
        <v>1174</v>
      </c>
      <c r="CS1165" s="81">
        <v>0</v>
      </c>
      <c r="CU1165" s="136" t="s">
        <v>1931</v>
      </c>
      <c r="CV1165" s="136" t="s">
        <v>909</v>
      </c>
      <c r="CW1165" s="137">
        <v>12</v>
      </c>
      <c r="CX1165" s="136" t="s">
        <v>436</v>
      </c>
      <c r="CY1165" s="136" t="s">
        <v>1148</v>
      </c>
      <c r="CZ1165" s="138">
        <v>1091</v>
      </c>
      <c r="DB1165" s="136" t="s">
        <v>768</v>
      </c>
      <c r="DC1165" s="136" t="s">
        <v>769</v>
      </c>
      <c r="DD1165" s="137">
        <v>4</v>
      </c>
      <c r="DE1165" s="136" t="s">
        <v>529</v>
      </c>
      <c r="DF1165" s="136" t="s">
        <v>1154</v>
      </c>
      <c r="DG1165" s="144">
        <v>1439</v>
      </c>
      <c r="DI1165" s="136" t="s">
        <v>1779</v>
      </c>
      <c r="DJ1165" s="136" t="s">
        <v>853</v>
      </c>
      <c r="DK1165" s="137">
        <v>12</v>
      </c>
      <c r="DL1165" s="136" t="s">
        <v>436</v>
      </c>
      <c r="DM1165" s="136" t="s">
        <v>2106</v>
      </c>
      <c r="DN1165" s="144">
        <v>1391</v>
      </c>
    </row>
    <row r="1166" spans="1:118" x14ac:dyDescent="0.25">
      <c r="A1166" s="81" t="s">
        <v>906</v>
      </c>
      <c r="B1166" s="81" t="s">
        <v>907</v>
      </c>
      <c r="C1166" s="81">
        <v>4</v>
      </c>
      <c r="D1166" s="81" t="s">
        <v>437</v>
      </c>
      <c r="E1166" s="81" t="s">
        <v>1234</v>
      </c>
      <c r="F1166" s="81">
        <v>1043</v>
      </c>
      <c r="H1166" s="81" t="s">
        <v>745</v>
      </c>
      <c r="I1166" s="81" t="s">
        <v>746</v>
      </c>
      <c r="J1166" s="81">
        <v>24</v>
      </c>
      <c r="K1166" s="81" t="s">
        <v>529</v>
      </c>
      <c r="L1166" s="81" t="s">
        <v>1923</v>
      </c>
      <c r="M1166" s="81">
        <v>1126</v>
      </c>
      <c r="O1166" s="81" t="s">
        <v>765</v>
      </c>
      <c r="P1166" s="81" t="s">
        <v>766</v>
      </c>
      <c r="Q1166" s="81">
        <v>4</v>
      </c>
      <c r="R1166" s="81" t="s">
        <v>529</v>
      </c>
      <c r="S1166" s="81" t="s">
        <v>1192</v>
      </c>
      <c r="T1166" s="81">
        <v>1100</v>
      </c>
      <c r="V1166" s="81" t="s">
        <v>860</v>
      </c>
      <c r="W1166" s="81" t="s">
        <v>861</v>
      </c>
      <c r="X1166" s="81">
        <v>4</v>
      </c>
      <c r="Y1166" s="81" t="s">
        <v>529</v>
      </c>
      <c r="Z1166" s="81" t="s">
        <v>1092</v>
      </c>
      <c r="AA1166" s="81">
        <v>1209</v>
      </c>
      <c r="AC1166" s="81" t="s">
        <v>733</v>
      </c>
      <c r="AD1166" s="81" t="s">
        <v>734</v>
      </c>
      <c r="AE1166" s="81">
        <v>4</v>
      </c>
      <c r="AF1166" s="81" t="s">
        <v>529</v>
      </c>
      <c r="AG1166" s="81" t="s">
        <v>1172</v>
      </c>
      <c r="AH1166" s="81">
        <v>1472</v>
      </c>
      <c r="AJ1166" s="81" t="s">
        <v>836</v>
      </c>
      <c r="AK1166" s="81" t="s">
        <v>837</v>
      </c>
      <c r="AL1166" s="81">
        <v>4</v>
      </c>
      <c r="AM1166" s="81" t="s">
        <v>437</v>
      </c>
      <c r="AN1166" s="81" t="s">
        <v>1180</v>
      </c>
      <c r="AO1166" s="81">
        <v>1194</v>
      </c>
      <c r="AQ1166" s="81" t="s">
        <v>994</v>
      </c>
      <c r="AR1166" s="81" t="s">
        <v>995</v>
      </c>
      <c r="AS1166" s="81">
        <v>12</v>
      </c>
      <c r="AT1166" s="81" t="s">
        <v>529</v>
      </c>
      <c r="AU1166" s="81" t="s">
        <v>1127</v>
      </c>
      <c r="AV1166" s="81">
        <v>1123</v>
      </c>
      <c r="AX1166" s="81" t="s">
        <v>908</v>
      </c>
      <c r="AY1166" s="81" t="s">
        <v>909</v>
      </c>
      <c r="AZ1166" s="81">
        <v>12</v>
      </c>
      <c r="BA1166" s="81" t="s">
        <v>436</v>
      </c>
      <c r="BB1166" s="81" t="s">
        <v>2072</v>
      </c>
      <c r="BC1166" s="81">
        <v>1562</v>
      </c>
      <c r="BE1166" s="81" t="s">
        <v>1029</v>
      </c>
      <c r="BF1166" s="81" t="s">
        <v>1030</v>
      </c>
      <c r="BG1166" s="81">
        <v>4</v>
      </c>
      <c r="BH1166" s="81" t="s">
        <v>436</v>
      </c>
      <c r="BI1166" s="81" t="s">
        <v>1225</v>
      </c>
      <c r="BJ1166" s="81">
        <v>1060</v>
      </c>
      <c r="BL1166" s="81" t="s">
        <v>785</v>
      </c>
      <c r="BM1166" s="81" t="s">
        <v>786</v>
      </c>
      <c r="BN1166" s="81">
        <v>48</v>
      </c>
      <c r="BO1166" s="81" t="s">
        <v>436</v>
      </c>
      <c r="BP1166" s="81" t="s">
        <v>1834</v>
      </c>
      <c r="BQ1166" s="81">
        <v>1163</v>
      </c>
      <c r="CG1166" s="81" t="s">
        <v>828</v>
      </c>
      <c r="CH1166" s="81" t="s">
        <v>829</v>
      </c>
      <c r="CI1166" s="81">
        <v>2</v>
      </c>
      <c r="CJ1166" s="81" t="s">
        <v>436</v>
      </c>
      <c r="CK1166" s="81" t="s">
        <v>2059</v>
      </c>
      <c r="CL1166" s="81">
        <v>1551</v>
      </c>
      <c r="CN1166" s="81" t="s">
        <v>2236</v>
      </c>
      <c r="CO1166" s="81" t="s">
        <v>2279</v>
      </c>
      <c r="CP1166" s="81">
        <v>4</v>
      </c>
      <c r="CQ1166" s="81" t="s">
        <v>1173</v>
      </c>
      <c r="CR1166" s="81" t="s">
        <v>1174</v>
      </c>
      <c r="CS1166" s="81">
        <v>0</v>
      </c>
      <c r="CU1166" s="136" t="s">
        <v>2231</v>
      </c>
      <c r="CV1166" s="136" t="s">
        <v>2274</v>
      </c>
      <c r="CW1166" s="137">
        <v>12</v>
      </c>
      <c r="CX1166" s="136" t="s">
        <v>436</v>
      </c>
      <c r="CY1166" s="136" t="s">
        <v>1148</v>
      </c>
      <c r="CZ1166" s="138">
        <v>1091</v>
      </c>
      <c r="DB1166" s="136" t="s">
        <v>768</v>
      </c>
      <c r="DC1166" s="136" t="s">
        <v>769</v>
      </c>
      <c r="DD1166" s="137">
        <v>4</v>
      </c>
      <c r="DE1166" s="136" t="s">
        <v>436</v>
      </c>
      <c r="DF1166" s="136" t="s">
        <v>2061</v>
      </c>
      <c r="DG1166" s="144">
        <v>1197</v>
      </c>
      <c r="DI1166" s="136" t="s">
        <v>1779</v>
      </c>
      <c r="DJ1166" s="136" t="s">
        <v>853</v>
      </c>
      <c r="DK1166" s="137">
        <v>24</v>
      </c>
      <c r="DL1166" s="136" t="s">
        <v>529</v>
      </c>
      <c r="DM1166" s="136" t="s">
        <v>1757</v>
      </c>
      <c r="DN1166" s="144">
        <v>1014</v>
      </c>
    </row>
    <row r="1167" spans="1:118" x14ac:dyDescent="0.25">
      <c r="A1167" s="81" t="s">
        <v>816</v>
      </c>
      <c r="B1167" s="81" t="s">
        <v>817</v>
      </c>
      <c r="C1167" s="81">
        <v>4</v>
      </c>
      <c r="D1167" s="81" t="s">
        <v>437</v>
      </c>
      <c r="E1167" s="81" t="s">
        <v>1234</v>
      </c>
      <c r="F1167" s="81">
        <v>1043</v>
      </c>
      <c r="H1167" s="81" t="s">
        <v>873</v>
      </c>
      <c r="I1167" s="81" t="s">
        <v>874</v>
      </c>
      <c r="J1167" s="81">
        <v>4</v>
      </c>
      <c r="K1167" s="81" t="s">
        <v>529</v>
      </c>
      <c r="L1167" s="81" t="s">
        <v>1923</v>
      </c>
      <c r="M1167" s="81">
        <v>1126</v>
      </c>
      <c r="O1167" s="81" t="s">
        <v>737</v>
      </c>
      <c r="P1167" s="81" t="s">
        <v>738</v>
      </c>
      <c r="Q1167" s="81">
        <v>2</v>
      </c>
      <c r="R1167" s="81" t="s">
        <v>529</v>
      </c>
      <c r="S1167" s="81" t="s">
        <v>1192</v>
      </c>
      <c r="T1167" s="81">
        <v>1100</v>
      </c>
      <c r="V1167" s="81" t="s">
        <v>862</v>
      </c>
      <c r="W1167" s="81" t="s">
        <v>863</v>
      </c>
      <c r="X1167" s="81">
        <v>4</v>
      </c>
      <c r="Y1167" s="81" t="s">
        <v>529</v>
      </c>
      <c r="Z1167" s="81" t="s">
        <v>1092</v>
      </c>
      <c r="AA1167" s="81">
        <v>1209</v>
      </c>
      <c r="AC1167" s="81" t="s">
        <v>733</v>
      </c>
      <c r="AD1167" s="81" t="s">
        <v>734</v>
      </c>
      <c r="AE1167" s="81">
        <v>4</v>
      </c>
      <c r="AF1167" s="81" t="s">
        <v>529</v>
      </c>
      <c r="AG1167" s="81" t="s">
        <v>1139</v>
      </c>
      <c r="AH1167" s="81">
        <v>1027</v>
      </c>
      <c r="AJ1167" s="81" t="s">
        <v>842</v>
      </c>
      <c r="AK1167" s="81" t="s">
        <v>843</v>
      </c>
      <c r="AL1167" s="81">
        <v>4</v>
      </c>
      <c r="AM1167" s="81" t="s">
        <v>437</v>
      </c>
      <c r="AN1167" s="81" t="s">
        <v>1180</v>
      </c>
      <c r="AO1167" s="81">
        <v>1194</v>
      </c>
      <c r="AQ1167" s="81" t="s">
        <v>804</v>
      </c>
      <c r="AR1167" s="81" t="s">
        <v>805</v>
      </c>
      <c r="AS1167" s="81">
        <v>12</v>
      </c>
      <c r="AT1167" s="81" t="s">
        <v>529</v>
      </c>
      <c r="AU1167" s="81" t="s">
        <v>1127</v>
      </c>
      <c r="AV1167" s="81">
        <v>1123</v>
      </c>
      <c r="AX1167" s="81" t="s">
        <v>908</v>
      </c>
      <c r="AY1167" s="81" t="s">
        <v>909</v>
      </c>
      <c r="AZ1167" s="81">
        <v>12</v>
      </c>
      <c r="BA1167" s="81" t="s">
        <v>437</v>
      </c>
      <c r="BB1167" s="81" t="s">
        <v>1186</v>
      </c>
      <c r="BC1167" s="81">
        <v>1043</v>
      </c>
      <c r="BE1167" s="81" t="s">
        <v>788</v>
      </c>
      <c r="BF1167" s="81" t="s">
        <v>789</v>
      </c>
      <c r="BG1167" s="81">
        <v>12</v>
      </c>
      <c r="BH1167" s="81" t="s">
        <v>529</v>
      </c>
      <c r="BI1167" s="81" t="s">
        <v>1770</v>
      </c>
      <c r="BJ1167" s="81">
        <v>1037</v>
      </c>
      <c r="BL1167" s="81" t="s">
        <v>834</v>
      </c>
      <c r="BM1167" s="81" t="s">
        <v>835</v>
      </c>
      <c r="BN1167" s="81">
        <v>6</v>
      </c>
      <c r="BO1167" s="81" t="s">
        <v>437</v>
      </c>
      <c r="BP1167" s="81" t="s">
        <v>1181</v>
      </c>
      <c r="BQ1167" s="81">
        <v>1044</v>
      </c>
      <c r="CG1167" s="81" t="s">
        <v>2215</v>
      </c>
      <c r="CH1167" s="81" t="s">
        <v>915</v>
      </c>
      <c r="CI1167" s="81">
        <v>6</v>
      </c>
      <c r="CJ1167" s="81" t="s">
        <v>436</v>
      </c>
      <c r="CK1167" s="81" t="s">
        <v>1753</v>
      </c>
      <c r="CL1167" s="81">
        <v>1113</v>
      </c>
      <c r="CN1167" s="81" t="s">
        <v>2237</v>
      </c>
      <c r="CO1167" s="81" t="s">
        <v>2280</v>
      </c>
      <c r="CP1167" s="81">
        <v>4</v>
      </c>
      <c r="CQ1167" s="81" t="s">
        <v>1173</v>
      </c>
      <c r="CR1167" s="81" t="s">
        <v>1174</v>
      </c>
      <c r="CS1167" s="81">
        <v>0</v>
      </c>
      <c r="CU1167" s="136" t="s">
        <v>988</v>
      </c>
      <c r="CV1167" s="136" t="s">
        <v>750</v>
      </c>
      <c r="CW1167" s="137">
        <v>24</v>
      </c>
      <c r="CX1167" s="136" t="s">
        <v>436</v>
      </c>
      <c r="CY1167" s="136" t="s">
        <v>1148</v>
      </c>
      <c r="CZ1167" s="138">
        <v>1091</v>
      </c>
      <c r="DB1167" s="136" t="s">
        <v>768</v>
      </c>
      <c r="DC1167" s="136" t="s">
        <v>769</v>
      </c>
      <c r="DD1167" s="137">
        <v>8</v>
      </c>
      <c r="DE1167" s="136" t="s">
        <v>529</v>
      </c>
      <c r="DF1167" s="136" t="s">
        <v>1157</v>
      </c>
      <c r="DG1167" s="144">
        <v>1399</v>
      </c>
      <c r="DI1167" s="136" t="s">
        <v>1779</v>
      </c>
      <c r="DJ1167" s="136" t="s">
        <v>853</v>
      </c>
      <c r="DK1167" s="137">
        <v>12</v>
      </c>
      <c r="DL1167" s="136" t="s">
        <v>437</v>
      </c>
      <c r="DM1167" s="136" t="s">
        <v>1823</v>
      </c>
      <c r="DN1167" s="144">
        <v>1259</v>
      </c>
    </row>
    <row r="1168" spans="1:118" x14ac:dyDescent="0.25">
      <c r="A1168" s="81" t="s">
        <v>729</v>
      </c>
      <c r="B1168" s="81" t="s">
        <v>730</v>
      </c>
      <c r="C1168" s="81">
        <v>8</v>
      </c>
      <c r="D1168" s="81" t="s">
        <v>437</v>
      </c>
      <c r="E1168" s="81" t="s">
        <v>1234</v>
      </c>
      <c r="F1168" s="81">
        <v>1043</v>
      </c>
      <c r="H1168" s="81" t="s">
        <v>776</v>
      </c>
      <c r="I1168" s="81" t="s">
        <v>777</v>
      </c>
      <c r="J1168" s="81">
        <v>4</v>
      </c>
      <c r="K1168" s="81" t="s">
        <v>529</v>
      </c>
      <c r="L1168" s="81" t="s">
        <v>1923</v>
      </c>
      <c r="M1168" s="81">
        <v>1126</v>
      </c>
      <c r="O1168" s="81" t="s">
        <v>828</v>
      </c>
      <c r="P1168" s="81" t="s">
        <v>829</v>
      </c>
      <c r="Q1168" s="81">
        <v>2</v>
      </c>
      <c r="R1168" s="81" t="s">
        <v>529</v>
      </c>
      <c r="S1168" s="81" t="s">
        <v>1192</v>
      </c>
      <c r="T1168" s="81">
        <v>1100</v>
      </c>
      <c r="V1168" s="81" t="s">
        <v>867</v>
      </c>
      <c r="W1168" s="81" t="s">
        <v>868</v>
      </c>
      <c r="X1168" s="81">
        <v>4</v>
      </c>
      <c r="Y1168" s="81" t="s">
        <v>529</v>
      </c>
      <c r="Z1168" s="81" t="s">
        <v>1092</v>
      </c>
      <c r="AA1168" s="81">
        <v>1209</v>
      </c>
      <c r="AC1168" s="81" t="s">
        <v>733</v>
      </c>
      <c r="AD1168" s="81" t="s">
        <v>734</v>
      </c>
      <c r="AE1168" s="81">
        <v>4</v>
      </c>
      <c r="AF1168" s="81" t="s">
        <v>529</v>
      </c>
      <c r="AG1168" s="81" t="s">
        <v>1128</v>
      </c>
      <c r="AH1168" s="81">
        <v>1031</v>
      </c>
      <c r="AJ1168" s="81" t="s">
        <v>765</v>
      </c>
      <c r="AK1168" s="81" t="s">
        <v>766</v>
      </c>
      <c r="AL1168" s="81">
        <v>12</v>
      </c>
      <c r="AM1168" s="81" t="s">
        <v>437</v>
      </c>
      <c r="AN1168" s="81" t="s">
        <v>1181</v>
      </c>
      <c r="AO1168" s="81">
        <v>1044</v>
      </c>
      <c r="AQ1168" s="81" t="s">
        <v>973</v>
      </c>
      <c r="AR1168" s="81" t="s">
        <v>974</v>
      </c>
      <c r="AS1168" s="81">
        <v>12</v>
      </c>
      <c r="AT1168" s="81" t="s">
        <v>436</v>
      </c>
      <c r="AU1168" s="81" t="s">
        <v>2053</v>
      </c>
      <c r="AV1168" s="81">
        <v>1553</v>
      </c>
      <c r="AX1168" s="81" t="s">
        <v>908</v>
      </c>
      <c r="AY1168" s="81" t="s">
        <v>909</v>
      </c>
      <c r="AZ1168" s="81">
        <v>12</v>
      </c>
      <c r="BA1168" s="81" t="s">
        <v>437</v>
      </c>
      <c r="BB1168" s="81" t="s">
        <v>1187</v>
      </c>
      <c r="BC1168" s="81">
        <v>1003</v>
      </c>
      <c r="BE1168" s="81" t="s">
        <v>798</v>
      </c>
      <c r="BF1168" s="81" t="s">
        <v>799</v>
      </c>
      <c r="BG1168" s="81">
        <v>12</v>
      </c>
      <c r="BH1168" s="81" t="s">
        <v>436</v>
      </c>
      <c r="BI1168" s="81" t="s">
        <v>1718</v>
      </c>
      <c r="BJ1168" s="81">
        <v>1313</v>
      </c>
      <c r="BL1168" s="81" t="s">
        <v>2323</v>
      </c>
      <c r="BM1168" s="81" t="s">
        <v>851</v>
      </c>
      <c r="BN1168" s="81">
        <v>10</v>
      </c>
      <c r="BO1168" s="81" t="s">
        <v>436</v>
      </c>
      <c r="BP1168" s="81" t="s">
        <v>1834</v>
      </c>
      <c r="BQ1168" s="81">
        <v>1163</v>
      </c>
      <c r="CG1168" s="81" t="s">
        <v>930</v>
      </c>
      <c r="CH1168" s="81" t="s">
        <v>931</v>
      </c>
      <c r="CI1168" s="81">
        <v>6</v>
      </c>
      <c r="CJ1168" s="81" t="s">
        <v>436</v>
      </c>
      <c r="CK1168" s="81" t="s">
        <v>1753</v>
      </c>
      <c r="CL1168" s="81">
        <v>1113</v>
      </c>
      <c r="CN1168" s="81" t="s">
        <v>2234</v>
      </c>
      <c r="CO1168" s="81" t="s">
        <v>2277</v>
      </c>
      <c r="CP1168" s="81">
        <v>4</v>
      </c>
      <c r="CQ1168" s="81" t="s">
        <v>1173</v>
      </c>
      <c r="CR1168" s="81" t="s">
        <v>1174</v>
      </c>
      <c r="CS1168" s="81">
        <v>0</v>
      </c>
      <c r="CU1168" s="136" t="s">
        <v>2228</v>
      </c>
      <c r="CV1168" s="136" t="s">
        <v>925</v>
      </c>
      <c r="CW1168" s="137">
        <v>24</v>
      </c>
      <c r="CX1168" s="136" t="s">
        <v>529</v>
      </c>
      <c r="CY1168" s="136" t="s">
        <v>1104</v>
      </c>
      <c r="CZ1168" s="138">
        <v>1037</v>
      </c>
      <c r="DB1168" s="136" t="s">
        <v>768</v>
      </c>
      <c r="DC1168" s="136" t="s">
        <v>769</v>
      </c>
      <c r="DD1168" s="137">
        <v>4</v>
      </c>
      <c r="DE1168" s="136" t="s">
        <v>436</v>
      </c>
      <c r="DF1168" s="136" t="s">
        <v>2221</v>
      </c>
      <c r="DG1168" s="144">
        <v>1392</v>
      </c>
      <c r="DI1168" s="136" t="s">
        <v>1779</v>
      </c>
      <c r="DJ1168" s="136" t="s">
        <v>853</v>
      </c>
      <c r="DK1168" s="137">
        <v>12</v>
      </c>
      <c r="DL1168" s="136" t="s">
        <v>529</v>
      </c>
      <c r="DM1168" s="136" t="s">
        <v>1681</v>
      </c>
      <c r="DN1168" s="144">
        <v>1327</v>
      </c>
    </row>
    <row r="1169" spans="1:118" x14ac:dyDescent="0.25">
      <c r="A1169" s="81" t="s">
        <v>749</v>
      </c>
      <c r="B1169" s="81" t="s">
        <v>1937</v>
      </c>
      <c r="C1169" s="81">
        <v>24</v>
      </c>
      <c r="D1169" s="81" t="s">
        <v>437</v>
      </c>
      <c r="E1169" s="81" t="s">
        <v>1234</v>
      </c>
      <c r="F1169" s="81">
        <v>1043</v>
      </c>
      <c r="H1169" s="81" t="s">
        <v>867</v>
      </c>
      <c r="I1169" s="81" t="s">
        <v>868</v>
      </c>
      <c r="J1169" s="81">
        <v>4</v>
      </c>
      <c r="K1169" s="81" t="s">
        <v>529</v>
      </c>
      <c r="L1169" s="81" t="s">
        <v>1923</v>
      </c>
      <c r="M1169" s="81">
        <v>1126</v>
      </c>
      <c r="O1169" s="81" t="s">
        <v>889</v>
      </c>
      <c r="P1169" s="81" t="s">
        <v>890</v>
      </c>
      <c r="Q1169" s="81">
        <v>2</v>
      </c>
      <c r="R1169" s="81" t="s">
        <v>437</v>
      </c>
      <c r="S1169" s="81" t="s">
        <v>1823</v>
      </c>
      <c r="T1169" s="81">
        <v>1259</v>
      </c>
      <c r="V1169" s="81" t="s">
        <v>733</v>
      </c>
      <c r="W1169" s="81" t="s">
        <v>734</v>
      </c>
      <c r="X1169" s="81">
        <v>4</v>
      </c>
      <c r="Y1169" s="81" t="s">
        <v>529</v>
      </c>
      <c r="Z1169" s="81" t="s">
        <v>1092</v>
      </c>
      <c r="AA1169" s="81">
        <v>1209</v>
      </c>
      <c r="AC1169" s="81" t="s">
        <v>867</v>
      </c>
      <c r="AD1169" s="81" t="s">
        <v>868</v>
      </c>
      <c r="AE1169" s="81">
        <v>4</v>
      </c>
      <c r="AF1169" s="81" t="s">
        <v>436</v>
      </c>
      <c r="AG1169" s="81" t="s">
        <v>1148</v>
      </c>
      <c r="AH1169" s="81">
        <v>1091</v>
      </c>
      <c r="AJ1169" s="81" t="s">
        <v>875</v>
      </c>
      <c r="AK1169" s="81" t="s">
        <v>876</v>
      </c>
      <c r="AL1169" s="81">
        <v>6</v>
      </c>
      <c r="AM1169" s="81" t="s">
        <v>437</v>
      </c>
      <c r="AN1169" s="81" t="s">
        <v>1181</v>
      </c>
      <c r="AO1169" s="81">
        <v>1044</v>
      </c>
      <c r="AQ1169" s="81" t="s">
        <v>798</v>
      </c>
      <c r="AR1169" s="81" t="s">
        <v>799</v>
      </c>
      <c r="AS1169" s="81">
        <v>12</v>
      </c>
      <c r="AT1169" s="81" t="s">
        <v>436</v>
      </c>
      <c r="AU1169" s="81" t="s">
        <v>2053</v>
      </c>
      <c r="AV1169" s="81">
        <v>1553</v>
      </c>
      <c r="AX1169" s="81" t="s">
        <v>908</v>
      </c>
      <c r="AY1169" s="81" t="s">
        <v>909</v>
      </c>
      <c r="AZ1169" s="81">
        <v>12</v>
      </c>
      <c r="BA1169" s="81" t="s">
        <v>529</v>
      </c>
      <c r="BB1169" s="81" t="s">
        <v>1158</v>
      </c>
      <c r="BC1169" s="81">
        <v>1378</v>
      </c>
      <c r="BE1169" s="81" t="s">
        <v>1060</v>
      </c>
      <c r="BF1169" s="81" t="s">
        <v>787</v>
      </c>
      <c r="BG1169" s="81">
        <v>12</v>
      </c>
      <c r="BH1169" s="81" t="s">
        <v>437</v>
      </c>
      <c r="BI1169" s="81" t="s">
        <v>1808</v>
      </c>
      <c r="BJ1169" s="81">
        <v>1359</v>
      </c>
      <c r="BL1169" s="81" t="s">
        <v>772</v>
      </c>
      <c r="BM1169" s="81" t="s">
        <v>773</v>
      </c>
      <c r="BN1169" s="81">
        <v>8</v>
      </c>
      <c r="BO1169" s="81" t="s">
        <v>437</v>
      </c>
      <c r="BP1169" s="81" t="s">
        <v>1813</v>
      </c>
      <c r="BQ1169" s="81">
        <v>1064</v>
      </c>
      <c r="CG1169" s="81" t="s">
        <v>770</v>
      </c>
      <c r="CH1169" s="81" t="s">
        <v>771</v>
      </c>
      <c r="CI1169" s="81">
        <v>4</v>
      </c>
      <c r="CJ1169" s="81" t="s">
        <v>436</v>
      </c>
      <c r="CK1169" s="81" t="s">
        <v>1753</v>
      </c>
      <c r="CL1169" s="81">
        <v>1113</v>
      </c>
      <c r="CN1169" s="81" t="s">
        <v>2241</v>
      </c>
      <c r="CO1169" s="81" t="s">
        <v>2284</v>
      </c>
      <c r="CP1169" s="81">
        <v>2</v>
      </c>
      <c r="CQ1169" s="81" t="s">
        <v>1173</v>
      </c>
      <c r="CR1169" s="81" t="s">
        <v>1174</v>
      </c>
      <c r="CS1169" s="81">
        <v>0</v>
      </c>
      <c r="CU1169" s="136" t="s">
        <v>1056</v>
      </c>
      <c r="CV1169" s="136" t="s">
        <v>754</v>
      </c>
      <c r="CW1169" s="137">
        <v>12</v>
      </c>
      <c r="CX1169" s="136" t="s">
        <v>436</v>
      </c>
      <c r="CY1169" s="136" t="s">
        <v>1148</v>
      </c>
      <c r="CZ1169" s="138">
        <v>1091</v>
      </c>
      <c r="DB1169" s="136" t="s">
        <v>768</v>
      </c>
      <c r="DC1169" s="136" t="s">
        <v>769</v>
      </c>
      <c r="DD1169" s="137">
        <v>4</v>
      </c>
      <c r="DE1169" s="136" t="s">
        <v>437</v>
      </c>
      <c r="DF1169" s="136" t="s">
        <v>2408</v>
      </c>
      <c r="DG1169" s="144">
        <v>1108</v>
      </c>
      <c r="DI1169" s="136" t="s">
        <v>1779</v>
      </c>
      <c r="DJ1169" s="136" t="s">
        <v>853</v>
      </c>
      <c r="DK1169" s="137">
        <v>36</v>
      </c>
      <c r="DL1169" s="136" t="s">
        <v>436</v>
      </c>
      <c r="DM1169" s="136" t="s">
        <v>2406</v>
      </c>
      <c r="DN1169" s="144">
        <v>1529</v>
      </c>
    </row>
    <row r="1170" spans="1:118" x14ac:dyDescent="0.25">
      <c r="A1170" s="81" t="s">
        <v>1778</v>
      </c>
      <c r="B1170" s="81" t="s">
        <v>758</v>
      </c>
      <c r="C1170" s="81">
        <v>12</v>
      </c>
      <c r="D1170" s="81" t="s">
        <v>529</v>
      </c>
      <c r="E1170" s="81" t="s">
        <v>1770</v>
      </c>
      <c r="F1170" s="81">
        <v>1037</v>
      </c>
      <c r="H1170" s="81" t="s">
        <v>887</v>
      </c>
      <c r="I1170" s="81" t="s">
        <v>888</v>
      </c>
      <c r="J1170" s="81">
        <v>4</v>
      </c>
      <c r="K1170" s="81" t="s">
        <v>529</v>
      </c>
      <c r="L1170" s="81" t="s">
        <v>1923</v>
      </c>
      <c r="M1170" s="81">
        <v>1126</v>
      </c>
      <c r="O1170" s="81" t="s">
        <v>910</v>
      </c>
      <c r="P1170" s="81" t="s">
        <v>911</v>
      </c>
      <c r="Q1170" s="81">
        <v>2</v>
      </c>
      <c r="R1170" s="81" t="s">
        <v>437</v>
      </c>
      <c r="S1170" s="81" t="s">
        <v>1823</v>
      </c>
      <c r="T1170" s="81">
        <v>1259</v>
      </c>
      <c r="V1170" s="81" t="s">
        <v>768</v>
      </c>
      <c r="W1170" s="81" t="s">
        <v>769</v>
      </c>
      <c r="X1170" s="81">
        <v>4</v>
      </c>
      <c r="Y1170" s="81" t="s">
        <v>529</v>
      </c>
      <c r="Z1170" s="81" t="s">
        <v>1092</v>
      </c>
      <c r="AA1170" s="81">
        <v>1209</v>
      </c>
      <c r="AC1170" s="81" t="s">
        <v>727</v>
      </c>
      <c r="AD1170" s="81" t="s">
        <v>728</v>
      </c>
      <c r="AE1170" s="81">
        <v>4</v>
      </c>
      <c r="AF1170" s="81" t="s">
        <v>529</v>
      </c>
      <c r="AG1170" s="81" t="s">
        <v>1182</v>
      </c>
      <c r="AH1170" s="81">
        <v>1109</v>
      </c>
      <c r="AJ1170" s="81" t="s">
        <v>906</v>
      </c>
      <c r="AK1170" s="81" t="s">
        <v>907</v>
      </c>
      <c r="AL1170" s="81">
        <v>6</v>
      </c>
      <c r="AM1170" s="81" t="s">
        <v>437</v>
      </c>
      <c r="AN1170" s="81" t="s">
        <v>1181</v>
      </c>
      <c r="AO1170" s="81">
        <v>1044</v>
      </c>
      <c r="AQ1170" s="81" t="s">
        <v>852</v>
      </c>
      <c r="AR1170" s="81" t="s">
        <v>853</v>
      </c>
      <c r="AS1170" s="81">
        <v>12</v>
      </c>
      <c r="AT1170" s="81" t="s">
        <v>436</v>
      </c>
      <c r="AU1170" s="81" t="s">
        <v>2053</v>
      </c>
      <c r="AV1170" s="81">
        <v>1553</v>
      </c>
      <c r="AX1170" s="81" t="s">
        <v>908</v>
      </c>
      <c r="AY1170" s="81" t="s">
        <v>909</v>
      </c>
      <c r="AZ1170" s="81">
        <v>12</v>
      </c>
      <c r="BA1170" s="81" t="s">
        <v>529</v>
      </c>
      <c r="BB1170" s="81" t="s">
        <v>1712</v>
      </c>
      <c r="BC1170" s="81">
        <v>1458</v>
      </c>
      <c r="BE1170" s="81" t="s">
        <v>1041</v>
      </c>
      <c r="BF1170" s="81" t="s">
        <v>1042</v>
      </c>
      <c r="BG1170" s="81">
        <v>12</v>
      </c>
      <c r="BH1170" s="81" t="s">
        <v>437</v>
      </c>
      <c r="BI1170" s="81" t="s">
        <v>1744</v>
      </c>
      <c r="BJ1170" s="81">
        <v>1004</v>
      </c>
      <c r="BL1170" s="81" t="s">
        <v>910</v>
      </c>
      <c r="BM1170" s="81" t="s">
        <v>911</v>
      </c>
      <c r="BN1170" s="81">
        <v>10</v>
      </c>
      <c r="BO1170" s="81" t="s">
        <v>436</v>
      </c>
      <c r="BP1170" s="81" t="s">
        <v>1834</v>
      </c>
      <c r="BQ1170" s="81">
        <v>1163</v>
      </c>
      <c r="CG1170" s="81" t="s">
        <v>772</v>
      </c>
      <c r="CH1170" s="81" t="s">
        <v>773</v>
      </c>
      <c r="CI1170" s="81">
        <v>4</v>
      </c>
      <c r="CJ1170" s="81" t="s">
        <v>436</v>
      </c>
      <c r="CK1170" s="81" t="s">
        <v>1753</v>
      </c>
      <c r="CL1170" s="81">
        <v>1113</v>
      </c>
      <c r="CN1170" s="81" t="s">
        <v>2242</v>
      </c>
      <c r="CO1170" s="81" t="s">
        <v>2285</v>
      </c>
      <c r="CP1170" s="81">
        <v>2</v>
      </c>
      <c r="CQ1170" s="81" t="s">
        <v>1173</v>
      </c>
      <c r="CR1170" s="81" t="s">
        <v>1174</v>
      </c>
      <c r="CS1170" s="81">
        <v>0</v>
      </c>
      <c r="CU1170" s="136" t="s">
        <v>930</v>
      </c>
      <c r="CV1170" s="136" t="s">
        <v>931</v>
      </c>
      <c r="CW1170" s="137">
        <v>8</v>
      </c>
      <c r="CX1170" s="136" t="s">
        <v>436</v>
      </c>
      <c r="CY1170" s="136" t="s">
        <v>1148</v>
      </c>
      <c r="CZ1170" s="138">
        <v>1091</v>
      </c>
      <c r="DB1170" s="136" t="s">
        <v>768</v>
      </c>
      <c r="DC1170" s="136" t="s">
        <v>769</v>
      </c>
      <c r="DD1170" s="137">
        <v>2</v>
      </c>
      <c r="DE1170" s="136" t="s">
        <v>436</v>
      </c>
      <c r="DF1170" s="136" t="s">
        <v>1153</v>
      </c>
      <c r="DG1170" s="144">
        <v>1402</v>
      </c>
      <c r="DI1170" s="136" t="s">
        <v>1779</v>
      </c>
      <c r="DJ1170" s="136" t="s">
        <v>853</v>
      </c>
      <c r="DK1170" s="137">
        <v>1</v>
      </c>
      <c r="DL1170" s="136" t="s">
        <v>529</v>
      </c>
      <c r="DM1170" s="136" t="s">
        <v>1756</v>
      </c>
      <c r="DN1170" s="144">
        <v>1037</v>
      </c>
    </row>
    <row r="1171" spans="1:118" x14ac:dyDescent="0.25">
      <c r="A1171" s="81" t="s">
        <v>814</v>
      </c>
      <c r="B1171" s="81" t="s">
        <v>815</v>
      </c>
      <c r="C1171" s="81">
        <v>36</v>
      </c>
      <c r="D1171" s="81" t="s">
        <v>529</v>
      </c>
      <c r="E1171" s="81" t="s">
        <v>1770</v>
      </c>
      <c r="F1171" s="81">
        <v>1037</v>
      </c>
      <c r="H1171" s="81" t="s">
        <v>906</v>
      </c>
      <c r="I1171" s="81" t="s">
        <v>907</v>
      </c>
      <c r="J1171" s="81">
        <v>4</v>
      </c>
      <c r="K1171" s="81" t="s">
        <v>529</v>
      </c>
      <c r="L1171" s="81" t="s">
        <v>1923</v>
      </c>
      <c r="M1171" s="81">
        <v>1126</v>
      </c>
      <c r="O1171" s="81" t="s">
        <v>796</v>
      </c>
      <c r="P1171" s="81" t="s">
        <v>797</v>
      </c>
      <c r="Q1171" s="81">
        <v>2</v>
      </c>
      <c r="R1171" s="81" t="s">
        <v>437</v>
      </c>
      <c r="S1171" s="81" t="s">
        <v>1823</v>
      </c>
      <c r="T1171" s="81">
        <v>1259</v>
      </c>
      <c r="V1171" s="81" t="s">
        <v>2319</v>
      </c>
      <c r="W1171" s="81" t="s">
        <v>844</v>
      </c>
      <c r="X1171" s="81">
        <v>2</v>
      </c>
      <c r="Y1171" s="81" t="s">
        <v>529</v>
      </c>
      <c r="Z1171" s="81" t="s">
        <v>1092</v>
      </c>
      <c r="AA1171" s="81">
        <v>1209</v>
      </c>
      <c r="AC1171" s="81" t="s">
        <v>897</v>
      </c>
      <c r="AD1171" s="81" t="s">
        <v>898</v>
      </c>
      <c r="AE1171" s="81">
        <v>4</v>
      </c>
      <c r="AF1171" s="81" t="s">
        <v>529</v>
      </c>
      <c r="AG1171" s="81" t="s">
        <v>1104</v>
      </c>
      <c r="AH1171" s="81">
        <v>1037</v>
      </c>
      <c r="AJ1171" s="81" t="s">
        <v>772</v>
      </c>
      <c r="AK1171" s="81" t="s">
        <v>773</v>
      </c>
      <c r="AL1171" s="81">
        <v>12</v>
      </c>
      <c r="AM1171" s="81" t="s">
        <v>437</v>
      </c>
      <c r="AN1171" s="81" t="s">
        <v>1181</v>
      </c>
      <c r="AO1171" s="81">
        <v>1044</v>
      </c>
      <c r="AQ1171" s="81" t="s">
        <v>988</v>
      </c>
      <c r="AR1171" s="81" t="s">
        <v>989</v>
      </c>
      <c r="AS1171" s="81">
        <v>24</v>
      </c>
      <c r="AT1171" s="81" t="s">
        <v>436</v>
      </c>
      <c r="AU1171" s="81" t="s">
        <v>2053</v>
      </c>
      <c r="AV1171" s="81">
        <v>1553</v>
      </c>
      <c r="AX1171" s="81" t="s">
        <v>908</v>
      </c>
      <c r="AY1171" s="81" t="s">
        <v>909</v>
      </c>
      <c r="AZ1171" s="81">
        <v>12</v>
      </c>
      <c r="BA1171" s="81" t="s">
        <v>436</v>
      </c>
      <c r="BB1171" s="81" t="s">
        <v>1123</v>
      </c>
      <c r="BC1171" s="81">
        <v>1392</v>
      </c>
      <c r="BE1171" s="81" t="s">
        <v>973</v>
      </c>
      <c r="BF1171" s="81" t="s">
        <v>974</v>
      </c>
      <c r="BG1171" s="81">
        <v>12</v>
      </c>
      <c r="BH1171" s="81" t="s">
        <v>436</v>
      </c>
      <c r="BI1171" s="81" t="s">
        <v>1189</v>
      </c>
      <c r="BJ1171" s="81">
        <v>1262</v>
      </c>
      <c r="BL1171" s="81" t="s">
        <v>2321</v>
      </c>
      <c r="BM1171" s="81" t="s">
        <v>901</v>
      </c>
      <c r="BN1171" s="81">
        <v>10</v>
      </c>
      <c r="BO1171" s="81" t="s">
        <v>436</v>
      </c>
      <c r="BP1171" s="81" t="s">
        <v>1834</v>
      </c>
      <c r="BQ1171" s="81">
        <v>1163</v>
      </c>
      <c r="CG1171" s="81" t="s">
        <v>826</v>
      </c>
      <c r="CH1171" s="81" t="s">
        <v>827</v>
      </c>
      <c r="CI1171" s="81">
        <v>10</v>
      </c>
      <c r="CJ1171" s="81" t="s">
        <v>436</v>
      </c>
      <c r="CK1171" s="81" t="s">
        <v>1753</v>
      </c>
      <c r="CL1171" s="81">
        <v>1113</v>
      </c>
      <c r="CN1171" s="81" t="s">
        <v>2257</v>
      </c>
      <c r="CO1171" s="81" t="s">
        <v>2300</v>
      </c>
      <c r="CP1171" s="81">
        <v>5</v>
      </c>
      <c r="CQ1171" s="81" t="s">
        <v>1173</v>
      </c>
      <c r="CR1171" s="81" t="s">
        <v>1174</v>
      </c>
      <c r="CS1171" s="81">
        <v>0</v>
      </c>
      <c r="CU1171" s="136" t="s">
        <v>1778</v>
      </c>
      <c r="CV1171" s="136" t="s">
        <v>758</v>
      </c>
      <c r="CW1171" s="137">
        <v>12</v>
      </c>
      <c r="CX1171" s="136" t="s">
        <v>436</v>
      </c>
      <c r="CY1171" s="136" t="s">
        <v>1148</v>
      </c>
      <c r="CZ1171" s="138">
        <v>1091</v>
      </c>
      <c r="DB1171" s="136" t="s">
        <v>768</v>
      </c>
      <c r="DC1171" s="136" t="s">
        <v>769</v>
      </c>
      <c r="DD1171" s="137">
        <v>4</v>
      </c>
      <c r="DE1171" s="136" t="s">
        <v>529</v>
      </c>
      <c r="DF1171" s="136" t="s">
        <v>2309</v>
      </c>
      <c r="DG1171" s="144">
        <v>1001</v>
      </c>
      <c r="DI1171" s="136" t="s">
        <v>1779</v>
      </c>
      <c r="DJ1171" s="136" t="s">
        <v>853</v>
      </c>
      <c r="DK1171" s="137">
        <v>108</v>
      </c>
      <c r="DL1171" s="136" t="s">
        <v>2152</v>
      </c>
      <c r="DM1171" s="136" t="s">
        <v>2364</v>
      </c>
      <c r="DN1171" s="144">
        <v>1593</v>
      </c>
    </row>
    <row r="1172" spans="1:118" x14ac:dyDescent="0.25">
      <c r="A1172" s="81" t="s">
        <v>765</v>
      </c>
      <c r="B1172" s="81" t="s">
        <v>766</v>
      </c>
      <c r="C1172" s="81">
        <v>6</v>
      </c>
      <c r="D1172" s="81" t="s">
        <v>529</v>
      </c>
      <c r="E1172" s="81" t="s">
        <v>1770</v>
      </c>
      <c r="F1172" s="81">
        <v>1037</v>
      </c>
      <c r="H1172" s="81" t="s">
        <v>737</v>
      </c>
      <c r="I1172" s="81" t="s">
        <v>738</v>
      </c>
      <c r="J1172" s="81">
        <v>4</v>
      </c>
      <c r="K1172" s="81" t="s">
        <v>529</v>
      </c>
      <c r="L1172" s="81" t="s">
        <v>1923</v>
      </c>
      <c r="M1172" s="81">
        <v>1126</v>
      </c>
      <c r="O1172" s="81" t="s">
        <v>883</v>
      </c>
      <c r="P1172" s="81" t="s">
        <v>884</v>
      </c>
      <c r="Q1172" s="81">
        <v>2</v>
      </c>
      <c r="R1172" s="81" t="s">
        <v>437</v>
      </c>
      <c r="S1172" s="81" t="s">
        <v>1823</v>
      </c>
      <c r="T1172" s="81">
        <v>1259</v>
      </c>
      <c r="V1172" s="81" t="s">
        <v>858</v>
      </c>
      <c r="W1172" s="81" t="s">
        <v>859</v>
      </c>
      <c r="X1172" s="81">
        <v>2</v>
      </c>
      <c r="Y1172" s="81" t="s">
        <v>529</v>
      </c>
      <c r="Z1172" s="81" t="s">
        <v>1092</v>
      </c>
      <c r="AA1172" s="81">
        <v>1209</v>
      </c>
      <c r="AC1172" s="81" t="s">
        <v>745</v>
      </c>
      <c r="AD1172" s="81" t="s">
        <v>746</v>
      </c>
      <c r="AE1172" s="81">
        <v>12</v>
      </c>
      <c r="AF1172" s="81" t="s">
        <v>529</v>
      </c>
      <c r="AG1172" s="81" t="s">
        <v>1093</v>
      </c>
      <c r="AH1172" s="81">
        <v>1089</v>
      </c>
      <c r="AJ1172" s="81" t="s">
        <v>729</v>
      </c>
      <c r="AK1172" s="81" t="s">
        <v>730</v>
      </c>
      <c r="AL1172" s="81">
        <v>6</v>
      </c>
      <c r="AM1172" s="81" t="s">
        <v>437</v>
      </c>
      <c r="AN1172" s="81" t="s">
        <v>1181</v>
      </c>
      <c r="AO1172" s="81">
        <v>1044</v>
      </c>
      <c r="AQ1172" s="81" t="s">
        <v>1008</v>
      </c>
      <c r="AR1172" s="81" t="s">
        <v>1009</v>
      </c>
      <c r="AS1172" s="81">
        <v>2</v>
      </c>
      <c r="AT1172" s="81" t="s">
        <v>436</v>
      </c>
      <c r="AU1172" s="81" t="s">
        <v>1689</v>
      </c>
      <c r="AV1172" s="81">
        <v>1011</v>
      </c>
      <c r="AX1172" s="81" t="s">
        <v>908</v>
      </c>
      <c r="AY1172" s="81" t="s">
        <v>909</v>
      </c>
      <c r="AZ1172" s="81">
        <v>12</v>
      </c>
      <c r="BA1172" s="81" t="s">
        <v>529</v>
      </c>
      <c r="BB1172" s="81" t="s">
        <v>1092</v>
      </c>
      <c r="BC1172" s="81">
        <v>1209</v>
      </c>
      <c r="BE1172" s="81" t="s">
        <v>814</v>
      </c>
      <c r="BF1172" s="81" t="s">
        <v>815</v>
      </c>
      <c r="BG1172" s="81">
        <v>12</v>
      </c>
      <c r="BH1172" s="81" t="s">
        <v>437</v>
      </c>
      <c r="BI1172" s="81" t="s">
        <v>1707</v>
      </c>
      <c r="BJ1172" s="81">
        <v>1110</v>
      </c>
      <c r="BL1172" s="81" t="s">
        <v>1036</v>
      </c>
      <c r="BM1172" s="81" t="s">
        <v>1037</v>
      </c>
      <c r="BN1172" s="81">
        <v>8</v>
      </c>
      <c r="BO1172" s="81" t="s">
        <v>436</v>
      </c>
      <c r="BP1172" s="81" t="s">
        <v>1834</v>
      </c>
      <c r="BQ1172" s="81">
        <v>1163</v>
      </c>
      <c r="CG1172" s="81" t="s">
        <v>810</v>
      </c>
      <c r="CH1172" s="81" t="s">
        <v>811</v>
      </c>
      <c r="CI1172" s="81">
        <v>6</v>
      </c>
      <c r="CJ1172" s="81" t="s">
        <v>436</v>
      </c>
      <c r="CK1172" s="81" t="s">
        <v>1165</v>
      </c>
      <c r="CL1172" s="81">
        <v>1531</v>
      </c>
      <c r="CN1172" s="81" t="s">
        <v>830</v>
      </c>
      <c r="CO1172" s="81" t="s">
        <v>831</v>
      </c>
      <c r="CP1172" s="81">
        <v>60</v>
      </c>
      <c r="CQ1172" s="81" t="s">
        <v>1173</v>
      </c>
      <c r="CR1172" s="81" t="s">
        <v>1174</v>
      </c>
      <c r="CS1172" s="81">
        <v>0</v>
      </c>
      <c r="CU1172" s="136" t="s">
        <v>944</v>
      </c>
      <c r="CV1172" s="136" t="s">
        <v>945</v>
      </c>
      <c r="CW1172" s="137">
        <v>2</v>
      </c>
      <c r="CX1172" s="136" t="s">
        <v>436</v>
      </c>
      <c r="CY1172" s="136" t="s">
        <v>1148</v>
      </c>
      <c r="CZ1172" s="138">
        <v>1091</v>
      </c>
      <c r="DB1172" s="136" t="s">
        <v>768</v>
      </c>
      <c r="DC1172" s="136" t="s">
        <v>769</v>
      </c>
      <c r="DD1172" s="137">
        <v>6</v>
      </c>
      <c r="DE1172" s="136" t="s">
        <v>437</v>
      </c>
      <c r="DF1172" s="136" t="s">
        <v>1841</v>
      </c>
      <c r="DG1172" s="144">
        <v>1247</v>
      </c>
      <c r="DI1172" s="136" t="s">
        <v>1779</v>
      </c>
      <c r="DJ1172" s="136" t="s">
        <v>853</v>
      </c>
      <c r="DK1172" s="137">
        <v>12</v>
      </c>
      <c r="DL1172" s="136" t="s">
        <v>436</v>
      </c>
      <c r="DM1172" s="136" t="s">
        <v>2053</v>
      </c>
      <c r="DN1172" s="144">
        <v>1553</v>
      </c>
    </row>
    <row r="1173" spans="1:118" x14ac:dyDescent="0.25">
      <c r="A1173" s="81" t="s">
        <v>810</v>
      </c>
      <c r="B1173" s="81" t="s">
        <v>811</v>
      </c>
      <c r="C1173" s="81">
        <v>6</v>
      </c>
      <c r="D1173" s="81" t="s">
        <v>529</v>
      </c>
      <c r="E1173" s="81" t="s">
        <v>1770</v>
      </c>
      <c r="F1173" s="81">
        <v>1037</v>
      </c>
      <c r="H1173" s="81" t="s">
        <v>864</v>
      </c>
      <c r="I1173" s="81" t="s">
        <v>865</v>
      </c>
      <c r="J1173" s="81">
        <v>6</v>
      </c>
      <c r="K1173" s="81" t="s">
        <v>529</v>
      </c>
      <c r="L1173" s="81" t="s">
        <v>1211</v>
      </c>
      <c r="M1173" s="81">
        <v>1063</v>
      </c>
      <c r="O1173" s="81" t="s">
        <v>858</v>
      </c>
      <c r="P1173" s="81" t="s">
        <v>859</v>
      </c>
      <c r="Q1173" s="81">
        <v>2</v>
      </c>
      <c r="R1173" s="81" t="s">
        <v>437</v>
      </c>
      <c r="S1173" s="81" t="s">
        <v>1823</v>
      </c>
      <c r="T1173" s="81">
        <v>1259</v>
      </c>
      <c r="V1173" s="81" t="s">
        <v>906</v>
      </c>
      <c r="W1173" s="81" t="s">
        <v>907</v>
      </c>
      <c r="X1173" s="81">
        <v>4</v>
      </c>
      <c r="Y1173" s="81" t="s">
        <v>529</v>
      </c>
      <c r="Z1173" s="81" t="s">
        <v>1092</v>
      </c>
      <c r="AA1173" s="81">
        <v>1209</v>
      </c>
      <c r="AC1173" s="81" t="s">
        <v>830</v>
      </c>
      <c r="AD1173" s="81" t="s">
        <v>831</v>
      </c>
      <c r="AE1173" s="81">
        <v>10</v>
      </c>
      <c r="AF1173" s="81" t="s">
        <v>436</v>
      </c>
      <c r="AG1173" s="81" t="s">
        <v>1687</v>
      </c>
      <c r="AH1173" s="81">
        <v>1460</v>
      </c>
      <c r="AJ1173" s="81" t="s">
        <v>745</v>
      </c>
      <c r="AK1173" s="81" t="s">
        <v>746</v>
      </c>
      <c r="AL1173" s="81">
        <v>12</v>
      </c>
      <c r="AM1173" s="81" t="s">
        <v>437</v>
      </c>
      <c r="AN1173" s="81" t="s">
        <v>1181</v>
      </c>
      <c r="AO1173" s="81">
        <v>1044</v>
      </c>
      <c r="AQ1173" s="81" t="s">
        <v>804</v>
      </c>
      <c r="AR1173" s="81" t="s">
        <v>805</v>
      </c>
      <c r="AS1173" s="81">
        <v>12</v>
      </c>
      <c r="AT1173" s="81" t="s">
        <v>436</v>
      </c>
      <c r="AU1173" s="81" t="s">
        <v>1689</v>
      </c>
      <c r="AV1173" s="81">
        <v>1011</v>
      </c>
      <c r="AX1173" s="81" t="s">
        <v>908</v>
      </c>
      <c r="AY1173" s="81" t="s">
        <v>909</v>
      </c>
      <c r="AZ1173" s="81">
        <v>12</v>
      </c>
      <c r="BA1173" s="81" t="s">
        <v>529</v>
      </c>
      <c r="BB1173" s="81" t="s">
        <v>1168</v>
      </c>
      <c r="BC1173" s="81">
        <v>1001</v>
      </c>
      <c r="BE1173" s="81" t="s">
        <v>747</v>
      </c>
      <c r="BF1173" s="81" t="s">
        <v>748</v>
      </c>
      <c r="BG1173" s="81">
        <v>12</v>
      </c>
      <c r="BH1173" s="81" t="s">
        <v>529</v>
      </c>
      <c r="BI1173" s="81" t="s">
        <v>1208</v>
      </c>
      <c r="BJ1173" s="81">
        <v>1020</v>
      </c>
      <c r="BL1173" s="81" t="s">
        <v>867</v>
      </c>
      <c r="BM1173" s="81" t="s">
        <v>868</v>
      </c>
      <c r="BN1173" s="81">
        <v>10</v>
      </c>
      <c r="BO1173" s="81" t="s">
        <v>436</v>
      </c>
      <c r="BP1173" s="81" t="s">
        <v>1698</v>
      </c>
      <c r="BQ1173" s="81">
        <v>1251</v>
      </c>
      <c r="CG1173" s="81" t="s">
        <v>867</v>
      </c>
      <c r="CH1173" s="81" t="s">
        <v>868</v>
      </c>
      <c r="CI1173" s="81">
        <v>4</v>
      </c>
      <c r="CJ1173" s="81" t="s">
        <v>436</v>
      </c>
      <c r="CK1173" s="81" t="s">
        <v>1165</v>
      </c>
      <c r="CL1173" s="81">
        <v>1531</v>
      </c>
      <c r="CN1173" s="81" t="s">
        <v>849</v>
      </c>
      <c r="CO1173" s="81" t="s">
        <v>850</v>
      </c>
      <c r="CP1173" s="81">
        <v>42</v>
      </c>
      <c r="CQ1173" s="81" t="s">
        <v>1173</v>
      </c>
      <c r="CR1173" s="81" t="s">
        <v>1174</v>
      </c>
      <c r="CS1173" s="81">
        <v>0</v>
      </c>
      <c r="CU1173" s="136" t="s">
        <v>1041</v>
      </c>
      <c r="CV1173" s="136" t="s">
        <v>756</v>
      </c>
      <c r="CW1173" s="137">
        <v>12</v>
      </c>
      <c r="CX1173" s="136" t="s">
        <v>436</v>
      </c>
      <c r="CY1173" s="136" t="s">
        <v>1148</v>
      </c>
      <c r="CZ1173" s="138">
        <v>1091</v>
      </c>
      <c r="DB1173" s="136" t="s">
        <v>768</v>
      </c>
      <c r="DC1173" s="136" t="s">
        <v>769</v>
      </c>
      <c r="DD1173" s="137">
        <v>4</v>
      </c>
      <c r="DE1173" s="136" t="s">
        <v>436</v>
      </c>
      <c r="DF1173" s="136" t="s">
        <v>2409</v>
      </c>
      <c r="DG1173" s="144">
        <v>1013</v>
      </c>
      <c r="DI1173" s="136" t="s">
        <v>1779</v>
      </c>
      <c r="DJ1173" s="136" t="s">
        <v>853</v>
      </c>
      <c r="DK1173" s="137">
        <v>12</v>
      </c>
      <c r="DL1173" s="136" t="s">
        <v>436</v>
      </c>
      <c r="DM1173" s="136" t="s">
        <v>2173</v>
      </c>
      <c r="DN1173" s="144">
        <v>1240</v>
      </c>
    </row>
    <row r="1174" spans="1:118" x14ac:dyDescent="0.25">
      <c r="A1174" s="81" t="s">
        <v>867</v>
      </c>
      <c r="B1174" s="81" t="s">
        <v>868</v>
      </c>
      <c r="C1174" s="81">
        <v>12</v>
      </c>
      <c r="D1174" s="81" t="s">
        <v>529</v>
      </c>
      <c r="E1174" s="81" t="s">
        <v>1770</v>
      </c>
      <c r="F1174" s="81">
        <v>1037</v>
      </c>
      <c r="H1174" s="81" t="s">
        <v>873</v>
      </c>
      <c r="I1174" s="81" t="s">
        <v>874</v>
      </c>
      <c r="J1174" s="81">
        <v>6</v>
      </c>
      <c r="K1174" s="81" t="s">
        <v>529</v>
      </c>
      <c r="L1174" s="81" t="s">
        <v>1211</v>
      </c>
      <c r="M1174" s="81">
        <v>1063</v>
      </c>
      <c r="O1174" s="81" t="s">
        <v>842</v>
      </c>
      <c r="P1174" s="81" t="s">
        <v>843</v>
      </c>
      <c r="Q1174" s="81">
        <v>2</v>
      </c>
      <c r="R1174" s="81" t="s">
        <v>437</v>
      </c>
      <c r="S1174" s="81" t="s">
        <v>1823</v>
      </c>
      <c r="T1174" s="81">
        <v>1259</v>
      </c>
      <c r="V1174" s="81" t="s">
        <v>834</v>
      </c>
      <c r="W1174" s="81" t="s">
        <v>835</v>
      </c>
      <c r="X1174" s="81">
        <v>2</v>
      </c>
      <c r="Y1174" s="81" t="s">
        <v>529</v>
      </c>
      <c r="Z1174" s="81" t="s">
        <v>1092</v>
      </c>
      <c r="AA1174" s="81">
        <v>1209</v>
      </c>
      <c r="AC1174" s="81" t="s">
        <v>849</v>
      </c>
      <c r="AD1174" s="81" t="s">
        <v>850</v>
      </c>
      <c r="AE1174" s="81">
        <v>10</v>
      </c>
      <c r="AF1174" s="81" t="s">
        <v>436</v>
      </c>
      <c r="AG1174" s="81" t="s">
        <v>1687</v>
      </c>
      <c r="AH1174" s="81">
        <v>1460</v>
      </c>
      <c r="AJ1174" s="81" t="s">
        <v>2319</v>
      </c>
      <c r="AK1174" s="81" t="s">
        <v>844</v>
      </c>
      <c r="AL1174" s="81">
        <v>4</v>
      </c>
      <c r="AM1174" s="81" t="s">
        <v>437</v>
      </c>
      <c r="AN1174" s="81" t="s">
        <v>1181</v>
      </c>
      <c r="AO1174" s="81">
        <v>1044</v>
      </c>
      <c r="AQ1174" s="81" t="s">
        <v>1050</v>
      </c>
      <c r="AR1174" s="81" t="s">
        <v>1051</v>
      </c>
      <c r="AS1174" s="81">
        <v>4</v>
      </c>
      <c r="AT1174" s="81" t="s">
        <v>436</v>
      </c>
      <c r="AU1174" s="81" t="s">
        <v>1225</v>
      </c>
      <c r="AV1174" s="81">
        <v>1060</v>
      </c>
      <c r="AX1174" s="81" t="s">
        <v>908</v>
      </c>
      <c r="AY1174" s="81" t="s">
        <v>909</v>
      </c>
      <c r="AZ1174" s="81">
        <v>12</v>
      </c>
      <c r="BA1174" s="81" t="s">
        <v>436</v>
      </c>
      <c r="BB1174" s="81" t="s">
        <v>1148</v>
      </c>
      <c r="BC1174" s="81">
        <v>1091</v>
      </c>
      <c r="BE1174" s="81" t="s">
        <v>780</v>
      </c>
      <c r="BF1174" s="81" t="s">
        <v>781</v>
      </c>
      <c r="BG1174" s="81">
        <v>12</v>
      </c>
      <c r="BH1174" s="81" t="s">
        <v>436</v>
      </c>
      <c r="BI1174" s="81" t="s">
        <v>422</v>
      </c>
      <c r="BJ1174" s="81">
        <v>1413</v>
      </c>
      <c r="BL1174" s="81" t="s">
        <v>830</v>
      </c>
      <c r="BM1174" s="81" t="s">
        <v>831</v>
      </c>
      <c r="BN1174" s="81">
        <v>10</v>
      </c>
      <c r="BO1174" s="81" t="s">
        <v>529</v>
      </c>
      <c r="BP1174" s="81" t="s">
        <v>1160</v>
      </c>
      <c r="BQ1174" s="81">
        <v>1027</v>
      </c>
      <c r="CG1174" s="81" t="s">
        <v>875</v>
      </c>
      <c r="CH1174" s="81" t="s">
        <v>876</v>
      </c>
      <c r="CI1174" s="81">
        <v>4</v>
      </c>
      <c r="CJ1174" s="81" t="s">
        <v>436</v>
      </c>
      <c r="CK1174" s="81" t="s">
        <v>1165</v>
      </c>
      <c r="CL1174" s="81">
        <v>1531</v>
      </c>
      <c r="CN1174" s="81" t="s">
        <v>2260</v>
      </c>
      <c r="CO1174" s="81" t="s">
        <v>2304</v>
      </c>
      <c r="CP1174" s="81">
        <v>20</v>
      </c>
      <c r="CQ1174" s="81" t="s">
        <v>1173</v>
      </c>
      <c r="CR1174" s="81" t="s">
        <v>1174</v>
      </c>
      <c r="CS1174" s="81">
        <v>0</v>
      </c>
      <c r="CU1174" s="136" t="s">
        <v>2323</v>
      </c>
      <c r="CV1174" s="136" t="s">
        <v>851</v>
      </c>
      <c r="CW1174" s="137">
        <v>2</v>
      </c>
      <c r="CX1174" s="136" t="s">
        <v>436</v>
      </c>
      <c r="CY1174" s="136" t="s">
        <v>1148</v>
      </c>
      <c r="CZ1174" s="138">
        <v>1091</v>
      </c>
      <c r="DB1174" s="136" t="s">
        <v>768</v>
      </c>
      <c r="DC1174" s="136" t="s">
        <v>769</v>
      </c>
      <c r="DD1174" s="137">
        <v>4</v>
      </c>
      <c r="DE1174" s="136" t="s">
        <v>436</v>
      </c>
      <c r="DF1174" s="136" t="s">
        <v>1828</v>
      </c>
      <c r="DG1174" s="144">
        <v>1413</v>
      </c>
      <c r="DI1174" s="136" t="s">
        <v>1779</v>
      </c>
      <c r="DJ1174" s="136" t="s">
        <v>853</v>
      </c>
      <c r="DK1174" s="137">
        <v>12</v>
      </c>
      <c r="DL1174" s="136" t="s">
        <v>436</v>
      </c>
      <c r="DM1174" s="136" t="s">
        <v>2310</v>
      </c>
      <c r="DN1174" s="144">
        <v>1160</v>
      </c>
    </row>
    <row r="1175" spans="1:118" x14ac:dyDescent="0.25">
      <c r="A1175" s="81" t="s">
        <v>932</v>
      </c>
      <c r="B1175" s="81" t="s">
        <v>933</v>
      </c>
      <c r="C1175" s="81">
        <v>12</v>
      </c>
      <c r="D1175" s="81" t="s">
        <v>529</v>
      </c>
      <c r="E1175" s="81" t="s">
        <v>1770</v>
      </c>
      <c r="F1175" s="81">
        <v>1037</v>
      </c>
      <c r="H1175" s="81" t="s">
        <v>770</v>
      </c>
      <c r="I1175" s="81" t="s">
        <v>771</v>
      </c>
      <c r="J1175" s="81">
        <v>6</v>
      </c>
      <c r="K1175" s="81" t="s">
        <v>529</v>
      </c>
      <c r="L1175" s="81" t="s">
        <v>1211</v>
      </c>
      <c r="M1175" s="81">
        <v>1063</v>
      </c>
      <c r="O1175" s="81" t="s">
        <v>792</v>
      </c>
      <c r="P1175" s="81" t="s">
        <v>793</v>
      </c>
      <c r="Q1175" s="81">
        <v>4</v>
      </c>
      <c r="R1175" s="81" t="s">
        <v>437</v>
      </c>
      <c r="S1175" s="81" t="s">
        <v>1823</v>
      </c>
      <c r="T1175" s="81">
        <v>1259</v>
      </c>
      <c r="V1175" s="81" t="s">
        <v>836</v>
      </c>
      <c r="W1175" s="81" t="s">
        <v>837</v>
      </c>
      <c r="X1175" s="81">
        <v>4</v>
      </c>
      <c r="Y1175" s="81" t="s">
        <v>529</v>
      </c>
      <c r="Z1175" s="81" t="s">
        <v>1092</v>
      </c>
      <c r="AA1175" s="81">
        <v>1209</v>
      </c>
      <c r="AC1175" s="81" t="s">
        <v>776</v>
      </c>
      <c r="AD1175" s="81" t="s">
        <v>777</v>
      </c>
      <c r="AE1175" s="81">
        <v>4</v>
      </c>
      <c r="AF1175" s="81" t="s">
        <v>436</v>
      </c>
      <c r="AG1175" s="81" t="s">
        <v>552</v>
      </c>
      <c r="AH1175" s="81">
        <v>1116</v>
      </c>
      <c r="AJ1175" s="81" t="s">
        <v>858</v>
      </c>
      <c r="AK1175" s="81" t="s">
        <v>859</v>
      </c>
      <c r="AL1175" s="81">
        <v>12</v>
      </c>
      <c r="AM1175" s="81" t="s">
        <v>437</v>
      </c>
      <c r="AN1175" s="81" t="s">
        <v>1181</v>
      </c>
      <c r="AO1175" s="81">
        <v>1044</v>
      </c>
      <c r="AQ1175" s="81" t="s">
        <v>942</v>
      </c>
      <c r="AR1175" s="81" t="s">
        <v>943</v>
      </c>
      <c r="AS1175" s="81">
        <v>12</v>
      </c>
      <c r="AT1175" s="81" t="s">
        <v>436</v>
      </c>
      <c r="AU1175" s="81" t="s">
        <v>1225</v>
      </c>
      <c r="AV1175" s="81">
        <v>1060</v>
      </c>
      <c r="AX1175" s="81" t="s">
        <v>908</v>
      </c>
      <c r="AY1175" s="81" t="s">
        <v>909</v>
      </c>
      <c r="AZ1175" s="81">
        <v>12</v>
      </c>
      <c r="BA1175" s="81" t="s">
        <v>436</v>
      </c>
      <c r="BB1175" s="81" t="s">
        <v>1764</v>
      </c>
      <c r="BC1175" s="81">
        <v>1435</v>
      </c>
      <c r="BE1175" s="81" t="s">
        <v>741</v>
      </c>
      <c r="BF1175" s="81" t="s">
        <v>742</v>
      </c>
      <c r="BG1175" s="81">
        <v>12</v>
      </c>
      <c r="BH1175" s="81" t="s">
        <v>436</v>
      </c>
      <c r="BI1175" s="81" t="s">
        <v>2050</v>
      </c>
      <c r="BJ1175" s="81">
        <v>1550</v>
      </c>
      <c r="BL1175" s="81" t="s">
        <v>830</v>
      </c>
      <c r="BM1175" s="81" t="s">
        <v>831</v>
      </c>
      <c r="BN1175" s="81">
        <v>10</v>
      </c>
      <c r="BO1175" s="81" t="s">
        <v>436</v>
      </c>
      <c r="BP1175" s="81" t="s">
        <v>1698</v>
      </c>
      <c r="BQ1175" s="81">
        <v>1251</v>
      </c>
      <c r="CG1175" s="81" t="s">
        <v>772</v>
      </c>
      <c r="CH1175" s="81" t="s">
        <v>773</v>
      </c>
      <c r="CI1175" s="81">
        <v>4</v>
      </c>
      <c r="CJ1175" s="81" t="s">
        <v>436</v>
      </c>
      <c r="CK1175" s="81" t="s">
        <v>1165</v>
      </c>
      <c r="CL1175" s="81">
        <v>1531</v>
      </c>
      <c r="CN1175" s="81" t="s">
        <v>733</v>
      </c>
      <c r="CO1175" s="81" t="s">
        <v>734</v>
      </c>
      <c r="CP1175" s="81">
        <v>42</v>
      </c>
      <c r="CQ1175" s="81" t="s">
        <v>1173</v>
      </c>
      <c r="CR1175" s="81" t="s">
        <v>1174</v>
      </c>
      <c r="CS1175" s="81">
        <v>0</v>
      </c>
      <c r="CU1175" s="136" t="s">
        <v>800</v>
      </c>
      <c r="CV1175" s="136" t="s">
        <v>801</v>
      </c>
      <c r="CW1175" s="137">
        <v>2</v>
      </c>
      <c r="CX1175" s="136" t="s">
        <v>436</v>
      </c>
      <c r="CY1175" s="136" t="s">
        <v>1148</v>
      </c>
      <c r="CZ1175" s="138">
        <v>1091</v>
      </c>
      <c r="DB1175" s="136" t="s">
        <v>768</v>
      </c>
      <c r="DC1175" s="136" t="s">
        <v>769</v>
      </c>
      <c r="DD1175" s="137">
        <v>4</v>
      </c>
      <c r="DE1175" s="136" t="s">
        <v>529</v>
      </c>
      <c r="DF1175" s="136" t="s">
        <v>1214</v>
      </c>
      <c r="DG1175" s="144">
        <v>1209</v>
      </c>
      <c r="DI1175" s="136" t="s">
        <v>1779</v>
      </c>
      <c r="DJ1175" s="136" t="s">
        <v>853</v>
      </c>
      <c r="DK1175" s="137">
        <v>12</v>
      </c>
      <c r="DL1175" s="136" t="s">
        <v>437</v>
      </c>
      <c r="DM1175" s="136" t="s">
        <v>2423</v>
      </c>
      <c r="DN1175" s="144">
        <v>1601</v>
      </c>
    </row>
    <row r="1176" spans="1:118" x14ac:dyDescent="0.25">
      <c r="A1176" s="81" t="s">
        <v>733</v>
      </c>
      <c r="B1176" s="81" t="s">
        <v>734</v>
      </c>
      <c r="C1176" s="81">
        <v>10</v>
      </c>
      <c r="D1176" s="81" t="s">
        <v>529</v>
      </c>
      <c r="E1176" s="81" t="s">
        <v>1770</v>
      </c>
      <c r="F1176" s="81">
        <v>1037</v>
      </c>
      <c r="H1176" s="81" t="s">
        <v>737</v>
      </c>
      <c r="I1176" s="81" t="s">
        <v>738</v>
      </c>
      <c r="J1176" s="81">
        <v>4</v>
      </c>
      <c r="K1176" s="81" t="s">
        <v>529</v>
      </c>
      <c r="L1176" s="81" t="s">
        <v>1211</v>
      </c>
      <c r="M1176" s="81">
        <v>1063</v>
      </c>
      <c r="O1176" s="81" t="s">
        <v>733</v>
      </c>
      <c r="P1176" s="81" t="s">
        <v>734</v>
      </c>
      <c r="Q1176" s="81">
        <v>4</v>
      </c>
      <c r="R1176" s="81" t="s">
        <v>437</v>
      </c>
      <c r="S1176" s="81" t="s">
        <v>1823</v>
      </c>
      <c r="T1176" s="81">
        <v>1259</v>
      </c>
      <c r="V1176" s="81" t="s">
        <v>731</v>
      </c>
      <c r="W1176" s="81" t="s">
        <v>732</v>
      </c>
      <c r="X1176" s="81">
        <v>12</v>
      </c>
      <c r="Y1176" s="81" t="s">
        <v>529</v>
      </c>
      <c r="Z1176" s="81" t="s">
        <v>1092</v>
      </c>
      <c r="AA1176" s="81">
        <v>1209</v>
      </c>
      <c r="AC1176" s="81" t="s">
        <v>770</v>
      </c>
      <c r="AD1176" s="81" t="s">
        <v>771</v>
      </c>
      <c r="AE1176" s="81">
        <v>4</v>
      </c>
      <c r="AF1176" s="81" t="s">
        <v>529</v>
      </c>
      <c r="AG1176" s="81" t="s">
        <v>1139</v>
      </c>
      <c r="AH1176" s="81">
        <v>1027</v>
      </c>
      <c r="AJ1176" s="81" t="s">
        <v>2321</v>
      </c>
      <c r="AK1176" s="81" t="s">
        <v>901</v>
      </c>
      <c r="AL1176" s="81">
        <v>2</v>
      </c>
      <c r="AM1176" s="81" t="s">
        <v>437</v>
      </c>
      <c r="AN1176" s="81" t="s">
        <v>1181</v>
      </c>
      <c r="AO1176" s="81">
        <v>1044</v>
      </c>
      <c r="AQ1176" s="81" t="s">
        <v>852</v>
      </c>
      <c r="AR1176" s="81" t="s">
        <v>853</v>
      </c>
      <c r="AS1176" s="81">
        <v>24</v>
      </c>
      <c r="AT1176" s="81" t="s">
        <v>436</v>
      </c>
      <c r="AU1176" s="81" t="s">
        <v>1091</v>
      </c>
      <c r="AV1176" s="81">
        <v>1332</v>
      </c>
      <c r="AX1176" s="81" t="s">
        <v>908</v>
      </c>
      <c r="AY1176" s="81" t="s">
        <v>909</v>
      </c>
      <c r="AZ1176" s="81">
        <v>12</v>
      </c>
      <c r="BA1176" s="81" t="s">
        <v>436</v>
      </c>
      <c r="BB1176" s="81" t="s">
        <v>2068</v>
      </c>
      <c r="BC1176" s="81">
        <v>1558</v>
      </c>
      <c r="BE1176" s="81" t="s">
        <v>780</v>
      </c>
      <c r="BF1176" s="81" t="s">
        <v>781</v>
      </c>
      <c r="BG1176" s="81">
        <v>12</v>
      </c>
      <c r="BH1176" s="81" t="s">
        <v>529</v>
      </c>
      <c r="BI1176" s="81" t="s">
        <v>723</v>
      </c>
      <c r="BJ1176" s="81">
        <v>1544</v>
      </c>
      <c r="BL1176" s="81" t="s">
        <v>770</v>
      </c>
      <c r="BM1176" s="81" t="s">
        <v>771</v>
      </c>
      <c r="BN1176" s="81">
        <v>12</v>
      </c>
      <c r="BO1176" s="81" t="s">
        <v>437</v>
      </c>
      <c r="BP1176" s="81" t="s">
        <v>1181</v>
      </c>
      <c r="BQ1176" s="81">
        <v>1044</v>
      </c>
      <c r="CG1176" s="81" t="s">
        <v>830</v>
      </c>
      <c r="CH1176" s="81" t="s">
        <v>831</v>
      </c>
      <c r="CI1176" s="81">
        <v>4</v>
      </c>
      <c r="CJ1176" s="81" t="s">
        <v>436</v>
      </c>
      <c r="CK1176" s="81" t="s">
        <v>1165</v>
      </c>
      <c r="CL1176" s="81">
        <v>1531</v>
      </c>
      <c r="CN1176" s="81" t="s">
        <v>727</v>
      </c>
      <c r="CO1176" s="81" t="s">
        <v>728</v>
      </c>
      <c r="CP1176" s="81">
        <v>39</v>
      </c>
      <c r="CQ1176" s="81" t="s">
        <v>1173</v>
      </c>
      <c r="CR1176" s="81" t="s">
        <v>1174</v>
      </c>
      <c r="CS1176" s="81">
        <v>0</v>
      </c>
      <c r="CU1176" s="136" t="s">
        <v>910</v>
      </c>
      <c r="CV1176" s="136" t="s">
        <v>911</v>
      </c>
      <c r="CW1176" s="137">
        <v>2</v>
      </c>
      <c r="CX1176" s="136" t="s">
        <v>436</v>
      </c>
      <c r="CY1176" s="136" t="s">
        <v>1148</v>
      </c>
      <c r="CZ1176" s="138">
        <v>1091</v>
      </c>
      <c r="DB1176" s="136" t="s">
        <v>768</v>
      </c>
      <c r="DC1176" s="136" t="s">
        <v>769</v>
      </c>
      <c r="DD1176" s="137">
        <v>4</v>
      </c>
      <c r="DE1176" s="136" t="s">
        <v>437</v>
      </c>
      <c r="DF1176" s="136" t="s">
        <v>2420</v>
      </c>
      <c r="DG1176" s="144">
        <v>1596</v>
      </c>
      <c r="DI1176" s="136" t="s">
        <v>1779</v>
      </c>
      <c r="DJ1176" s="136" t="s">
        <v>853</v>
      </c>
      <c r="DK1176" s="137">
        <v>24</v>
      </c>
      <c r="DL1176" s="136" t="s">
        <v>529</v>
      </c>
      <c r="DM1176" s="136" t="s">
        <v>1756</v>
      </c>
      <c r="DN1176" s="144">
        <v>1037</v>
      </c>
    </row>
    <row r="1177" spans="1:118" x14ac:dyDescent="0.25">
      <c r="A1177" s="81" t="s">
        <v>745</v>
      </c>
      <c r="B1177" s="81" t="s">
        <v>746</v>
      </c>
      <c r="C1177" s="81">
        <v>12</v>
      </c>
      <c r="D1177" s="81" t="s">
        <v>529</v>
      </c>
      <c r="E1177" s="81" t="s">
        <v>1770</v>
      </c>
      <c r="F1177" s="81">
        <v>1037</v>
      </c>
      <c r="H1177" s="81" t="s">
        <v>768</v>
      </c>
      <c r="I1177" s="81" t="s">
        <v>769</v>
      </c>
      <c r="J1177" s="81">
        <v>6</v>
      </c>
      <c r="K1177" s="81" t="s">
        <v>529</v>
      </c>
      <c r="L1177" s="81" t="s">
        <v>1203</v>
      </c>
      <c r="M1177" s="81">
        <v>1440</v>
      </c>
      <c r="O1177" s="81" t="s">
        <v>727</v>
      </c>
      <c r="P1177" s="81" t="s">
        <v>728</v>
      </c>
      <c r="Q1177" s="81">
        <v>4</v>
      </c>
      <c r="R1177" s="81" t="s">
        <v>437</v>
      </c>
      <c r="S1177" s="81" t="s">
        <v>1823</v>
      </c>
      <c r="T1177" s="81">
        <v>1259</v>
      </c>
      <c r="V1177" s="81" t="s">
        <v>731</v>
      </c>
      <c r="W1177" s="81" t="s">
        <v>732</v>
      </c>
      <c r="X1177" s="81">
        <v>12</v>
      </c>
      <c r="Y1177" s="81" t="s">
        <v>529</v>
      </c>
      <c r="Z1177" s="81" t="s">
        <v>1092</v>
      </c>
      <c r="AA1177" s="81">
        <v>1209</v>
      </c>
      <c r="AC1177" s="81" t="s">
        <v>812</v>
      </c>
      <c r="AD1177" s="81" t="s">
        <v>813</v>
      </c>
      <c r="AE1177" s="81">
        <v>10</v>
      </c>
      <c r="AF1177" s="81" t="s">
        <v>529</v>
      </c>
      <c r="AG1177" s="81" t="s">
        <v>1170</v>
      </c>
      <c r="AH1177" s="81">
        <v>1069</v>
      </c>
      <c r="AJ1177" s="81" t="s">
        <v>842</v>
      </c>
      <c r="AK1177" s="81" t="s">
        <v>843</v>
      </c>
      <c r="AL1177" s="81">
        <v>12</v>
      </c>
      <c r="AM1177" s="81" t="s">
        <v>437</v>
      </c>
      <c r="AN1177" s="81" t="s">
        <v>1181</v>
      </c>
      <c r="AO1177" s="81">
        <v>1044</v>
      </c>
      <c r="AQ1177" s="81" t="s">
        <v>782</v>
      </c>
      <c r="AR1177" s="81" t="s">
        <v>783</v>
      </c>
      <c r="AS1177" s="81">
        <v>12</v>
      </c>
      <c r="AT1177" s="81" t="s">
        <v>436</v>
      </c>
      <c r="AU1177" s="81" t="s">
        <v>1091</v>
      </c>
      <c r="AV1177" s="81">
        <v>1332</v>
      </c>
      <c r="AX1177" s="81" t="s">
        <v>908</v>
      </c>
      <c r="AY1177" s="81" t="s">
        <v>909</v>
      </c>
      <c r="AZ1177" s="81">
        <v>12</v>
      </c>
      <c r="BA1177" s="81" t="s">
        <v>437</v>
      </c>
      <c r="BB1177" s="81" t="s">
        <v>1193</v>
      </c>
      <c r="BC1177" s="81">
        <v>1479</v>
      </c>
      <c r="BE1177" s="81" t="s">
        <v>780</v>
      </c>
      <c r="BF1177" s="81" t="s">
        <v>781</v>
      </c>
      <c r="BG1177" s="81">
        <v>12</v>
      </c>
      <c r="BH1177" s="81" t="s">
        <v>529</v>
      </c>
      <c r="BI1177" s="81" t="s">
        <v>1903</v>
      </c>
      <c r="BJ1177" s="81">
        <v>1296</v>
      </c>
      <c r="BL1177" s="81" t="s">
        <v>727</v>
      </c>
      <c r="BM1177" s="81" t="s">
        <v>728</v>
      </c>
      <c r="BN1177" s="81">
        <v>6</v>
      </c>
      <c r="BO1177" s="81" t="s">
        <v>436</v>
      </c>
      <c r="BP1177" s="81" t="s">
        <v>1834</v>
      </c>
      <c r="BQ1177" s="81">
        <v>1163</v>
      </c>
      <c r="CG1177" s="81" t="s">
        <v>737</v>
      </c>
      <c r="CH1177" s="81" t="s">
        <v>738</v>
      </c>
      <c r="CI1177" s="81">
        <v>4</v>
      </c>
      <c r="CJ1177" s="81" t="s">
        <v>436</v>
      </c>
      <c r="CK1177" s="81" t="s">
        <v>1165</v>
      </c>
      <c r="CL1177" s="81">
        <v>1531</v>
      </c>
      <c r="CN1177" s="81" t="s">
        <v>729</v>
      </c>
      <c r="CO1177" s="81" t="s">
        <v>730</v>
      </c>
      <c r="CP1177" s="81">
        <v>43</v>
      </c>
      <c r="CQ1177" s="81" t="s">
        <v>1173</v>
      </c>
      <c r="CR1177" s="81" t="s">
        <v>1174</v>
      </c>
      <c r="CS1177" s="81">
        <v>0</v>
      </c>
      <c r="CU1177" s="136" t="s">
        <v>812</v>
      </c>
      <c r="CV1177" s="136" t="s">
        <v>813</v>
      </c>
      <c r="CW1177" s="137">
        <v>4</v>
      </c>
      <c r="CX1177" s="136" t="s">
        <v>436</v>
      </c>
      <c r="CY1177" s="136" t="s">
        <v>1148</v>
      </c>
      <c r="CZ1177" s="138">
        <v>1091</v>
      </c>
      <c r="DB1177" s="136" t="s">
        <v>768</v>
      </c>
      <c r="DC1177" s="136" t="s">
        <v>769</v>
      </c>
      <c r="DD1177" s="137">
        <v>4</v>
      </c>
      <c r="DE1177" s="136" t="s">
        <v>436</v>
      </c>
      <c r="DF1177" s="136" t="s">
        <v>1179</v>
      </c>
      <c r="DG1177" s="144">
        <v>1195</v>
      </c>
      <c r="DI1177" s="136" t="s">
        <v>1779</v>
      </c>
      <c r="DJ1177" s="136" t="s">
        <v>853</v>
      </c>
      <c r="DK1177" s="137">
        <v>12</v>
      </c>
      <c r="DL1177" s="136" t="s">
        <v>436</v>
      </c>
      <c r="DM1177" s="136" t="s">
        <v>2409</v>
      </c>
      <c r="DN1177" s="144">
        <v>1013</v>
      </c>
    </row>
    <row r="1178" spans="1:118" x14ac:dyDescent="0.25">
      <c r="A1178" s="81" t="s">
        <v>1041</v>
      </c>
      <c r="B1178" s="81" t="s">
        <v>1935</v>
      </c>
      <c r="C1178" s="81">
        <v>12</v>
      </c>
      <c r="D1178" s="81" t="s">
        <v>529</v>
      </c>
      <c r="E1178" s="81" t="s">
        <v>1206</v>
      </c>
      <c r="F1178" s="81">
        <v>1037</v>
      </c>
      <c r="H1178" s="81" t="s">
        <v>737</v>
      </c>
      <c r="I1178" s="81" t="s">
        <v>738</v>
      </c>
      <c r="J1178" s="81">
        <v>6</v>
      </c>
      <c r="K1178" s="81" t="s">
        <v>529</v>
      </c>
      <c r="L1178" s="81" t="s">
        <v>1203</v>
      </c>
      <c r="M1178" s="81">
        <v>1440</v>
      </c>
      <c r="O1178" s="81" t="s">
        <v>828</v>
      </c>
      <c r="P1178" s="81" t="s">
        <v>829</v>
      </c>
      <c r="Q1178" s="81">
        <v>2</v>
      </c>
      <c r="R1178" s="81" t="s">
        <v>437</v>
      </c>
      <c r="S1178" s="81" t="s">
        <v>1823</v>
      </c>
      <c r="T1178" s="81">
        <v>1259</v>
      </c>
      <c r="V1178" s="81" t="s">
        <v>729</v>
      </c>
      <c r="W1178" s="81" t="s">
        <v>730</v>
      </c>
      <c r="X1178" s="81">
        <v>4</v>
      </c>
      <c r="Y1178" s="81" t="s">
        <v>529</v>
      </c>
      <c r="Z1178" s="81" t="s">
        <v>1092</v>
      </c>
      <c r="AA1178" s="81">
        <v>1209</v>
      </c>
      <c r="AC1178" s="81" t="s">
        <v>849</v>
      </c>
      <c r="AD1178" s="81" t="s">
        <v>850</v>
      </c>
      <c r="AE1178" s="81">
        <v>4</v>
      </c>
      <c r="AF1178" s="81" t="s">
        <v>437</v>
      </c>
      <c r="AG1178" s="81" t="s">
        <v>1186</v>
      </c>
      <c r="AH1178" s="81">
        <v>1043</v>
      </c>
      <c r="AJ1178" s="81" t="s">
        <v>1035</v>
      </c>
      <c r="AK1178" s="81" t="s">
        <v>958</v>
      </c>
      <c r="AL1178" s="81">
        <v>2</v>
      </c>
      <c r="AM1178" s="81" t="s">
        <v>529</v>
      </c>
      <c r="AN1178" s="81" t="s">
        <v>1182</v>
      </c>
      <c r="AO1178" s="81">
        <v>1109</v>
      </c>
      <c r="AQ1178" s="81" t="s">
        <v>1048</v>
      </c>
      <c r="AR1178" s="81" t="s">
        <v>1049</v>
      </c>
      <c r="AS1178" s="81">
        <v>3</v>
      </c>
      <c r="AT1178" s="81" t="s">
        <v>436</v>
      </c>
      <c r="AU1178" s="81" t="s">
        <v>1200</v>
      </c>
      <c r="AV1178" s="81">
        <v>1240</v>
      </c>
      <c r="AX1178" s="81" t="s">
        <v>908</v>
      </c>
      <c r="AY1178" s="81" t="s">
        <v>909</v>
      </c>
      <c r="AZ1178" s="81">
        <v>12</v>
      </c>
      <c r="BA1178" s="81" t="s">
        <v>436</v>
      </c>
      <c r="BB1178" s="81" t="s">
        <v>1107</v>
      </c>
      <c r="BC1178" s="81">
        <v>1174</v>
      </c>
      <c r="BE1178" s="81" t="s">
        <v>780</v>
      </c>
      <c r="BF1178" s="81" t="s">
        <v>781</v>
      </c>
      <c r="BG1178" s="81">
        <v>12</v>
      </c>
      <c r="BH1178" s="81" t="s">
        <v>529</v>
      </c>
      <c r="BI1178" s="81" t="s">
        <v>1920</v>
      </c>
      <c r="BJ1178" s="81">
        <v>1018</v>
      </c>
      <c r="BL1178" s="81" t="s">
        <v>864</v>
      </c>
      <c r="BM1178" s="81" t="s">
        <v>865</v>
      </c>
      <c r="BN1178" s="81">
        <v>24</v>
      </c>
      <c r="BO1178" s="81" t="s">
        <v>437</v>
      </c>
      <c r="BP1178" s="81" t="s">
        <v>1181</v>
      </c>
      <c r="BQ1178" s="81">
        <v>1044</v>
      </c>
      <c r="CG1178" s="81" t="s">
        <v>832</v>
      </c>
      <c r="CH1178" s="81" t="s">
        <v>833</v>
      </c>
      <c r="CI1178" s="81">
        <v>4</v>
      </c>
      <c r="CJ1178" s="81" t="s">
        <v>436</v>
      </c>
      <c r="CK1178" s="81" t="s">
        <v>1165</v>
      </c>
      <c r="CL1178" s="81">
        <v>1531</v>
      </c>
      <c r="CN1178" s="81" t="s">
        <v>828</v>
      </c>
      <c r="CO1178" s="81" t="s">
        <v>829</v>
      </c>
      <c r="CP1178" s="81">
        <v>19</v>
      </c>
      <c r="CQ1178" s="81" t="s">
        <v>1173</v>
      </c>
      <c r="CR1178" s="81" t="s">
        <v>1174</v>
      </c>
      <c r="CS1178" s="81">
        <v>0</v>
      </c>
      <c r="CU1178" s="136" t="s">
        <v>856</v>
      </c>
      <c r="CV1178" s="136" t="s">
        <v>857</v>
      </c>
      <c r="CW1178" s="137">
        <v>2</v>
      </c>
      <c r="CX1178" s="136" t="s">
        <v>436</v>
      </c>
      <c r="CY1178" s="136" t="s">
        <v>1148</v>
      </c>
      <c r="CZ1178" s="138">
        <v>1091</v>
      </c>
      <c r="DB1178" s="136" t="s">
        <v>768</v>
      </c>
      <c r="DC1178" s="136" t="s">
        <v>769</v>
      </c>
      <c r="DD1178" s="137">
        <v>4</v>
      </c>
      <c r="DE1178" s="136" t="s">
        <v>529</v>
      </c>
      <c r="DF1178" s="136" t="s">
        <v>1157</v>
      </c>
      <c r="DG1178" s="144">
        <v>1399</v>
      </c>
      <c r="DI1178" s="136" t="s">
        <v>1779</v>
      </c>
      <c r="DJ1178" s="136" t="s">
        <v>853</v>
      </c>
      <c r="DK1178" s="137">
        <v>36</v>
      </c>
      <c r="DL1178" s="136" t="s">
        <v>436</v>
      </c>
      <c r="DM1178" s="136" t="s">
        <v>2406</v>
      </c>
      <c r="DN1178" s="144">
        <v>1529</v>
      </c>
    </row>
    <row r="1179" spans="1:118" x14ac:dyDescent="0.25">
      <c r="A1179" s="81" t="s">
        <v>830</v>
      </c>
      <c r="B1179" s="81" t="s">
        <v>831</v>
      </c>
      <c r="C1179" s="81">
        <v>10</v>
      </c>
      <c r="D1179" s="81" t="s">
        <v>529</v>
      </c>
      <c r="E1179" s="81" t="s">
        <v>1206</v>
      </c>
      <c r="F1179" s="81">
        <v>1037</v>
      </c>
      <c r="H1179" s="81" t="s">
        <v>745</v>
      </c>
      <c r="I1179" s="81" t="s">
        <v>746</v>
      </c>
      <c r="J1179" s="81">
        <v>12</v>
      </c>
      <c r="K1179" s="81" t="s">
        <v>436</v>
      </c>
      <c r="L1179" s="81" t="s">
        <v>1910</v>
      </c>
      <c r="M1179" s="81">
        <v>1178</v>
      </c>
      <c r="O1179" s="81" t="s">
        <v>737</v>
      </c>
      <c r="P1179" s="81" t="s">
        <v>738</v>
      </c>
      <c r="Q1179" s="81">
        <v>4</v>
      </c>
      <c r="R1179" s="81" t="s">
        <v>437</v>
      </c>
      <c r="S1179" s="81" t="s">
        <v>1823</v>
      </c>
      <c r="T1179" s="81">
        <v>1259</v>
      </c>
      <c r="V1179" s="81" t="s">
        <v>2323</v>
      </c>
      <c r="W1179" s="81" t="s">
        <v>851</v>
      </c>
      <c r="X1179" s="81">
        <v>2</v>
      </c>
      <c r="Y1179" s="81" t="s">
        <v>436</v>
      </c>
      <c r="Z1179" s="81" t="s">
        <v>1122</v>
      </c>
      <c r="AA1179" s="81">
        <v>1213</v>
      </c>
      <c r="AC1179" s="81" t="s">
        <v>849</v>
      </c>
      <c r="AD1179" s="81" t="s">
        <v>850</v>
      </c>
      <c r="AE1179" s="81">
        <v>4</v>
      </c>
      <c r="AF1179" s="81" t="s">
        <v>436</v>
      </c>
      <c r="AG1179" s="81" t="s">
        <v>559</v>
      </c>
      <c r="AH1179" s="81">
        <v>1529</v>
      </c>
      <c r="AJ1179" s="81" t="s">
        <v>1003</v>
      </c>
      <c r="AK1179" s="81" t="s">
        <v>959</v>
      </c>
      <c r="AL1179" s="81">
        <v>2</v>
      </c>
      <c r="AM1179" s="81" t="s">
        <v>529</v>
      </c>
      <c r="AN1179" s="81" t="s">
        <v>1182</v>
      </c>
      <c r="AO1179" s="81">
        <v>1109</v>
      </c>
      <c r="AQ1179" s="81" t="s">
        <v>747</v>
      </c>
      <c r="AR1179" s="81" t="s">
        <v>748</v>
      </c>
      <c r="AS1179" s="81">
        <v>12</v>
      </c>
      <c r="AT1179" s="81" t="s">
        <v>436</v>
      </c>
      <c r="AU1179" s="81" t="s">
        <v>1200</v>
      </c>
      <c r="AV1179" s="81">
        <v>1240</v>
      </c>
      <c r="AX1179" s="81" t="s">
        <v>908</v>
      </c>
      <c r="AY1179" s="81" t="s">
        <v>909</v>
      </c>
      <c r="AZ1179" s="81">
        <v>4</v>
      </c>
      <c r="BA1179" s="81" t="s">
        <v>529</v>
      </c>
      <c r="BB1179" s="81" t="s">
        <v>1882</v>
      </c>
      <c r="BC1179" s="81">
        <v>1125</v>
      </c>
      <c r="BE1179" s="81" t="s">
        <v>1039</v>
      </c>
      <c r="BF1179" s="81" t="s">
        <v>1040</v>
      </c>
      <c r="BG1179" s="81">
        <v>4</v>
      </c>
      <c r="BH1179" s="81" t="s">
        <v>2046</v>
      </c>
      <c r="BI1179" s="81" t="s">
        <v>2154</v>
      </c>
      <c r="BJ1179" s="81">
        <v>1556</v>
      </c>
      <c r="BL1179" s="81" t="s">
        <v>906</v>
      </c>
      <c r="BM1179" s="81" t="s">
        <v>907</v>
      </c>
      <c r="BN1179" s="81">
        <v>12</v>
      </c>
      <c r="BO1179" s="81" t="s">
        <v>437</v>
      </c>
      <c r="BP1179" s="81" t="s">
        <v>1181</v>
      </c>
      <c r="BQ1179" s="81">
        <v>1044</v>
      </c>
      <c r="CG1179" s="81" t="s">
        <v>729</v>
      </c>
      <c r="CH1179" s="81" t="s">
        <v>730</v>
      </c>
      <c r="CI1179" s="81">
        <v>4</v>
      </c>
      <c r="CJ1179" s="81" t="s">
        <v>436</v>
      </c>
      <c r="CK1179" s="81" t="s">
        <v>1165</v>
      </c>
      <c r="CL1179" s="81">
        <v>1531</v>
      </c>
      <c r="CN1179" s="81" t="s">
        <v>2247</v>
      </c>
      <c r="CO1179" s="81" t="s">
        <v>2290</v>
      </c>
      <c r="CP1179" s="81">
        <v>10</v>
      </c>
      <c r="CQ1179" s="81" t="s">
        <v>1173</v>
      </c>
      <c r="CR1179" s="81" t="s">
        <v>1174</v>
      </c>
      <c r="CS1179" s="81">
        <v>0</v>
      </c>
      <c r="CU1179" s="136" t="s">
        <v>854</v>
      </c>
      <c r="CV1179" s="136" t="s">
        <v>855</v>
      </c>
      <c r="CW1179" s="137">
        <v>2</v>
      </c>
      <c r="CX1179" s="136" t="s">
        <v>436</v>
      </c>
      <c r="CY1179" s="136" t="s">
        <v>1148</v>
      </c>
      <c r="CZ1179" s="138">
        <v>1091</v>
      </c>
      <c r="DB1179" s="136" t="s">
        <v>768</v>
      </c>
      <c r="DC1179" s="136" t="s">
        <v>769</v>
      </c>
      <c r="DD1179" s="137">
        <v>4</v>
      </c>
      <c r="DE1179" s="136" t="s">
        <v>436</v>
      </c>
      <c r="DF1179" s="136" t="s">
        <v>1134</v>
      </c>
      <c r="DG1179" s="144">
        <v>1102</v>
      </c>
      <c r="DI1179" s="136" t="s">
        <v>1779</v>
      </c>
      <c r="DJ1179" s="136" t="s">
        <v>853</v>
      </c>
      <c r="DK1179" s="137">
        <v>72</v>
      </c>
      <c r="DL1179" s="136" t="s">
        <v>436</v>
      </c>
      <c r="DM1179" s="136" t="s">
        <v>2224</v>
      </c>
      <c r="DN1179" s="144">
        <v>1591</v>
      </c>
    </row>
    <row r="1180" spans="1:118" x14ac:dyDescent="0.25">
      <c r="A1180" s="81" t="s">
        <v>852</v>
      </c>
      <c r="B1180" s="81" t="s">
        <v>853</v>
      </c>
      <c r="C1180" s="81">
        <v>24</v>
      </c>
      <c r="D1180" s="81" t="s">
        <v>529</v>
      </c>
      <c r="E1180" s="81" t="s">
        <v>1206</v>
      </c>
      <c r="F1180" s="81">
        <v>1037</v>
      </c>
      <c r="H1180" s="81" t="s">
        <v>765</v>
      </c>
      <c r="I1180" s="81" t="s">
        <v>766</v>
      </c>
      <c r="J1180" s="81">
        <v>6</v>
      </c>
      <c r="K1180" s="81" t="s">
        <v>436</v>
      </c>
      <c r="L1180" s="81" t="s">
        <v>1910</v>
      </c>
      <c r="M1180" s="81">
        <v>1178</v>
      </c>
      <c r="O1180" s="81" t="s">
        <v>729</v>
      </c>
      <c r="P1180" s="81" t="s">
        <v>730</v>
      </c>
      <c r="Q1180" s="81">
        <v>14</v>
      </c>
      <c r="R1180" s="81" t="s">
        <v>437</v>
      </c>
      <c r="S1180" s="81" t="s">
        <v>1823</v>
      </c>
      <c r="T1180" s="81">
        <v>1259</v>
      </c>
      <c r="V1180" s="81" t="s">
        <v>899</v>
      </c>
      <c r="W1180" s="81" t="s">
        <v>900</v>
      </c>
      <c r="X1180" s="81">
        <v>2</v>
      </c>
      <c r="Y1180" s="81" t="s">
        <v>436</v>
      </c>
      <c r="Z1180" s="81" t="s">
        <v>1122</v>
      </c>
      <c r="AA1180" s="81">
        <v>1213</v>
      </c>
      <c r="AC1180" s="81" t="s">
        <v>867</v>
      </c>
      <c r="AD1180" s="81" t="s">
        <v>868</v>
      </c>
      <c r="AE1180" s="81">
        <v>4</v>
      </c>
      <c r="AF1180" s="81" t="s">
        <v>437</v>
      </c>
      <c r="AG1180" s="81" t="s">
        <v>1187</v>
      </c>
      <c r="AH1180" s="81">
        <v>1003</v>
      </c>
      <c r="AJ1180" s="81" t="s">
        <v>860</v>
      </c>
      <c r="AK1180" s="81" t="s">
        <v>861</v>
      </c>
      <c r="AL1180" s="81">
        <v>4</v>
      </c>
      <c r="AM1180" s="81" t="s">
        <v>437</v>
      </c>
      <c r="AN1180" s="81" t="s">
        <v>1176</v>
      </c>
      <c r="AO1180" s="81">
        <v>1097</v>
      </c>
      <c r="AQ1180" s="81" t="s">
        <v>1071</v>
      </c>
      <c r="AR1180" s="81" t="s">
        <v>1072</v>
      </c>
      <c r="AS1180" s="81">
        <v>1</v>
      </c>
      <c r="AT1180" s="81" t="s">
        <v>529</v>
      </c>
      <c r="AU1180" s="81" t="s">
        <v>1214</v>
      </c>
      <c r="AV1180" s="81">
        <v>1209</v>
      </c>
      <c r="AX1180" s="81" t="s">
        <v>908</v>
      </c>
      <c r="AY1180" s="81" t="s">
        <v>909</v>
      </c>
      <c r="AZ1180" s="81">
        <v>24</v>
      </c>
      <c r="BA1180" s="81" t="s">
        <v>529</v>
      </c>
      <c r="BB1180" s="81" t="s">
        <v>1100</v>
      </c>
      <c r="BC1180" s="81">
        <v>1027</v>
      </c>
      <c r="BE1180" s="81" t="s">
        <v>1780</v>
      </c>
      <c r="BF1180" s="81" t="s">
        <v>1640</v>
      </c>
      <c r="BG1180" s="81">
        <v>1</v>
      </c>
      <c r="BH1180" s="81" t="s">
        <v>529</v>
      </c>
      <c r="BI1180" s="81" t="s">
        <v>1245</v>
      </c>
      <c r="BJ1180" s="81">
        <v>1100</v>
      </c>
      <c r="BL1180" s="81" t="s">
        <v>729</v>
      </c>
      <c r="BM1180" s="81" t="s">
        <v>730</v>
      </c>
      <c r="BN1180" s="81">
        <v>4</v>
      </c>
      <c r="BO1180" s="81" t="s">
        <v>436</v>
      </c>
      <c r="BP1180" s="81" t="s">
        <v>1863</v>
      </c>
      <c r="BQ1180" s="81">
        <v>1273</v>
      </c>
      <c r="CG1180" s="81" t="s">
        <v>810</v>
      </c>
      <c r="CH1180" s="81" t="s">
        <v>811</v>
      </c>
      <c r="CI1180" s="81">
        <v>6</v>
      </c>
      <c r="CJ1180" s="81" t="s">
        <v>436</v>
      </c>
      <c r="CK1180" s="81" t="s">
        <v>1153</v>
      </c>
      <c r="CL1180" s="81">
        <v>1402</v>
      </c>
      <c r="CN1180" s="81" t="s">
        <v>2248</v>
      </c>
      <c r="CO1180" s="81" t="s">
        <v>2291</v>
      </c>
      <c r="CP1180" s="81">
        <v>10</v>
      </c>
      <c r="CQ1180" s="81" t="s">
        <v>1173</v>
      </c>
      <c r="CR1180" s="81" t="s">
        <v>1174</v>
      </c>
      <c r="CS1180" s="81">
        <v>0</v>
      </c>
      <c r="CU1180" s="136" t="s">
        <v>2261</v>
      </c>
      <c r="CV1180" s="136" t="s">
        <v>744</v>
      </c>
      <c r="CW1180" s="137">
        <v>24</v>
      </c>
      <c r="CX1180" s="136" t="s">
        <v>436</v>
      </c>
      <c r="CY1180" s="136" t="s">
        <v>1148</v>
      </c>
      <c r="CZ1180" s="138">
        <v>1091</v>
      </c>
      <c r="DB1180" s="136" t="s">
        <v>768</v>
      </c>
      <c r="DC1180" s="136" t="s">
        <v>769</v>
      </c>
      <c r="DD1180" s="137">
        <v>8</v>
      </c>
      <c r="DE1180" s="136" t="s">
        <v>436</v>
      </c>
      <c r="DF1180" s="136" t="s">
        <v>2201</v>
      </c>
      <c r="DG1180" s="144">
        <v>1168</v>
      </c>
      <c r="DI1180" s="136" t="s">
        <v>1779</v>
      </c>
      <c r="DJ1180" s="136" t="s">
        <v>853</v>
      </c>
      <c r="DK1180" s="137">
        <v>24</v>
      </c>
      <c r="DL1180" s="136" t="s">
        <v>436</v>
      </c>
      <c r="DM1180" s="136" t="s">
        <v>1164</v>
      </c>
      <c r="DN1180" s="144">
        <v>1121</v>
      </c>
    </row>
    <row r="1181" spans="1:118" x14ac:dyDescent="0.25">
      <c r="A1181" s="81" t="s">
        <v>895</v>
      </c>
      <c r="B1181" s="81" t="s">
        <v>896</v>
      </c>
      <c r="C1181" s="81">
        <v>36</v>
      </c>
      <c r="D1181" s="81" t="s">
        <v>529</v>
      </c>
      <c r="E1181" s="81" t="s">
        <v>1206</v>
      </c>
      <c r="F1181" s="81">
        <v>1037</v>
      </c>
      <c r="H1181" s="81" t="s">
        <v>776</v>
      </c>
      <c r="I1181" s="81" t="s">
        <v>777</v>
      </c>
      <c r="J1181" s="81">
        <v>4</v>
      </c>
      <c r="K1181" s="81" t="s">
        <v>436</v>
      </c>
      <c r="L1181" s="81" t="s">
        <v>1910</v>
      </c>
      <c r="M1181" s="81">
        <v>1178</v>
      </c>
      <c r="O1181" s="81" t="s">
        <v>745</v>
      </c>
      <c r="P1181" s="81" t="s">
        <v>746</v>
      </c>
      <c r="Q1181" s="81">
        <v>12</v>
      </c>
      <c r="R1181" s="81" t="s">
        <v>529</v>
      </c>
      <c r="S1181" s="81" t="s">
        <v>1157</v>
      </c>
      <c r="T1181" s="81">
        <v>1399</v>
      </c>
      <c r="V1181" s="81" t="s">
        <v>836</v>
      </c>
      <c r="W1181" s="81" t="s">
        <v>837</v>
      </c>
      <c r="X1181" s="81">
        <v>2</v>
      </c>
      <c r="Y1181" s="81" t="s">
        <v>436</v>
      </c>
      <c r="Z1181" s="81" t="s">
        <v>1122</v>
      </c>
      <c r="AA1181" s="81">
        <v>1213</v>
      </c>
      <c r="AC1181" s="81" t="s">
        <v>867</v>
      </c>
      <c r="AD1181" s="81" t="s">
        <v>868</v>
      </c>
      <c r="AE1181" s="81">
        <v>4</v>
      </c>
      <c r="AF1181" s="81" t="s">
        <v>437</v>
      </c>
      <c r="AG1181" s="81" t="s">
        <v>1187</v>
      </c>
      <c r="AH1181" s="81">
        <v>1003</v>
      </c>
      <c r="AJ1181" s="81" t="s">
        <v>816</v>
      </c>
      <c r="AK1181" s="81" t="s">
        <v>817</v>
      </c>
      <c r="AL1181" s="81">
        <v>4</v>
      </c>
      <c r="AM1181" s="81" t="s">
        <v>437</v>
      </c>
      <c r="AN1181" s="81" t="s">
        <v>1176</v>
      </c>
      <c r="AO1181" s="81">
        <v>1097</v>
      </c>
      <c r="AQ1181" s="81" t="s">
        <v>1067</v>
      </c>
      <c r="AR1181" s="81" t="s">
        <v>1068</v>
      </c>
      <c r="AS1181" s="81">
        <v>3</v>
      </c>
      <c r="AT1181" s="81" t="s">
        <v>529</v>
      </c>
      <c r="AU1181" s="81" t="s">
        <v>1214</v>
      </c>
      <c r="AV1181" s="81">
        <v>1209</v>
      </c>
      <c r="AX1181" s="81" t="s">
        <v>1034</v>
      </c>
      <c r="AY1181" s="81" t="s">
        <v>987</v>
      </c>
      <c r="AZ1181" s="81">
        <v>24</v>
      </c>
      <c r="BA1181" s="81" t="s">
        <v>436</v>
      </c>
      <c r="BB1181" s="81" t="s">
        <v>1195</v>
      </c>
      <c r="BC1181" s="81">
        <v>1237</v>
      </c>
      <c r="BE1181" s="81" t="s">
        <v>1855</v>
      </c>
      <c r="BF1181" s="81" t="s">
        <v>1665</v>
      </c>
      <c r="BG1181" s="81">
        <v>1</v>
      </c>
      <c r="BH1181" s="81" t="s">
        <v>529</v>
      </c>
      <c r="BI1181" s="81" t="s">
        <v>1245</v>
      </c>
      <c r="BJ1181" s="81">
        <v>1100</v>
      </c>
      <c r="BL1181" s="81" t="s">
        <v>729</v>
      </c>
      <c r="BM1181" s="81" t="s">
        <v>730</v>
      </c>
      <c r="BN1181" s="81">
        <v>4</v>
      </c>
      <c r="BO1181" s="81" t="s">
        <v>529</v>
      </c>
      <c r="BP1181" s="81" t="s">
        <v>1875</v>
      </c>
      <c r="BQ1181" s="81">
        <v>1336</v>
      </c>
      <c r="CG1181" s="81" t="s">
        <v>768</v>
      </c>
      <c r="CH1181" s="81" t="s">
        <v>769</v>
      </c>
      <c r="CI1181" s="81">
        <v>4</v>
      </c>
      <c r="CJ1181" s="81" t="s">
        <v>436</v>
      </c>
      <c r="CK1181" s="81" t="s">
        <v>1153</v>
      </c>
      <c r="CL1181" s="81">
        <v>1402</v>
      </c>
      <c r="CN1181" s="81" t="s">
        <v>2249</v>
      </c>
      <c r="CO1181" s="81" t="s">
        <v>2292</v>
      </c>
      <c r="CP1181" s="81">
        <v>10</v>
      </c>
      <c r="CQ1181" s="81" t="s">
        <v>1173</v>
      </c>
      <c r="CR1181" s="81" t="s">
        <v>1174</v>
      </c>
      <c r="CS1181" s="81">
        <v>0</v>
      </c>
      <c r="CU1181" s="136" t="s">
        <v>1060</v>
      </c>
      <c r="CV1181" s="136" t="s">
        <v>1351</v>
      </c>
      <c r="CW1181" s="137">
        <v>12</v>
      </c>
      <c r="CX1181" s="136" t="s">
        <v>436</v>
      </c>
      <c r="CY1181" s="136" t="s">
        <v>1148</v>
      </c>
      <c r="CZ1181" s="138">
        <v>1091</v>
      </c>
      <c r="DB1181" s="136" t="s">
        <v>768</v>
      </c>
      <c r="DC1181" s="136" t="s">
        <v>769</v>
      </c>
      <c r="DD1181" s="137">
        <v>4</v>
      </c>
      <c r="DE1181" s="136" t="s">
        <v>436</v>
      </c>
      <c r="DF1181" s="136" t="s">
        <v>1715</v>
      </c>
      <c r="DG1181" s="144">
        <v>1137</v>
      </c>
      <c r="DI1181" s="136" t="s">
        <v>1779</v>
      </c>
      <c r="DJ1181" s="136" t="s">
        <v>853</v>
      </c>
      <c r="DK1181" s="137">
        <v>12</v>
      </c>
      <c r="DL1181" s="136" t="s">
        <v>529</v>
      </c>
      <c r="DM1181" s="136" t="s">
        <v>1157</v>
      </c>
      <c r="DN1181" s="144">
        <v>1399</v>
      </c>
    </row>
    <row r="1182" spans="1:118" x14ac:dyDescent="0.25">
      <c r="A1182" s="81" t="s">
        <v>1781</v>
      </c>
      <c r="B1182" s="81" t="s">
        <v>1938</v>
      </c>
      <c r="C1182" s="81">
        <v>12</v>
      </c>
      <c r="D1182" s="81" t="s">
        <v>529</v>
      </c>
      <c r="E1182" s="81" t="s">
        <v>1206</v>
      </c>
      <c r="F1182" s="81">
        <v>1037</v>
      </c>
      <c r="H1182" s="81" t="s">
        <v>774</v>
      </c>
      <c r="I1182" s="81" t="s">
        <v>775</v>
      </c>
      <c r="J1182" s="81">
        <v>4</v>
      </c>
      <c r="K1182" s="81" t="s">
        <v>436</v>
      </c>
      <c r="L1182" s="81" t="s">
        <v>1910</v>
      </c>
      <c r="M1182" s="81">
        <v>1178</v>
      </c>
      <c r="O1182" s="81" t="s">
        <v>867</v>
      </c>
      <c r="P1182" s="81" t="s">
        <v>868</v>
      </c>
      <c r="Q1182" s="81">
        <v>2</v>
      </c>
      <c r="R1182" s="81" t="s">
        <v>529</v>
      </c>
      <c r="S1182" s="81" t="s">
        <v>1157</v>
      </c>
      <c r="T1182" s="81">
        <v>1399</v>
      </c>
      <c r="V1182" s="81" t="s">
        <v>745</v>
      </c>
      <c r="W1182" s="81" t="s">
        <v>746</v>
      </c>
      <c r="X1182" s="81">
        <v>12</v>
      </c>
      <c r="Y1182" s="81" t="s">
        <v>436</v>
      </c>
      <c r="Z1182" s="81" t="s">
        <v>1122</v>
      </c>
      <c r="AA1182" s="81">
        <v>1213</v>
      </c>
      <c r="AC1182" s="81" t="s">
        <v>770</v>
      </c>
      <c r="AD1182" s="81" t="s">
        <v>771</v>
      </c>
      <c r="AE1182" s="81">
        <v>4</v>
      </c>
      <c r="AF1182" s="81" t="s">
        <v>436</v>
      </c>
      <c r="AG1182" s="81" t="s">
        <v>1748</v>
      </c>
      <c r="AH1182" s="81">
        <v>1524</v>
      </c>
      <c r="AJ1182" s="81" t="s">
        <v>745</v>
      </c>
      <c r="AK1182" s="81" t="s">
        <v>746</v>
      </c>
      <c r="AL1182" s="81">
        <v>12</v>
      </c>
      <c r="AM1182" s="81" t="s">
        <v>437</v>
      </c>
      <c r="AN1182" s="81" t="s">
        <v>1176</v>
      </c>
      <c r="AO1182" s="81">
        <v>1097</v>
      </c>
      <c r="AQ1182" s="81" t="s">
        <v>751</v>
      </c>
      <c r="AR1182" s="81" t="s">
        <v>752</v>
      </c>
      <c r="AS1182" s="81">
        <v>24</v>
      </c>
      <c r="AT1182" s="81" t="s">
        <v>529</v>
      </c>
      <c r="AU1182" s="81" t="s">
        <v>1737</v>
      </c>
      <c r="AV1182" s="81">
        <v>1069</v>
      </c>
      <c r="AX1182" s="81" t="s">
        <v>1034</v>
      </c>
      <c r="AY1182" s="81" t="s">
        <v>987</v>
      </c>
      <c r="AZ1182" s="81">
        <v>12</v>
      </c>
      <c r="BA1182" s="81" t="s">
        <v>436</v>
      </c>
      <c r="BB1182" s="81" t="s">
        <v>2072</v>
      </c>
      <c r="BC1182" s="81">
        <v>1562</v>
      </c>
      <c r="BE1182" s="81" t="s">
        <v>1782</v>
      </c>
      <c r="BF1182" s="81" t="s">
        <v>1638</v>
      </c>
      <c r="BG1182" s="81">
        <v>1</v>
      </c>
      <c r="BH1182" s="81" t="s">
        <v>529</v>
      </c>
      <c r="BI1182" s="81" t="s">
        <v>1245</v>
      </c>
      <c r="BJ1182" s="81">
        <v>1100</v>
      </c>
      <c r="BL1182" s="81" t="s">
        <v>729</v>
      </c>
      <c r="BM1182" s="81" t="s">
        <v>730</v>
      </c>
      <c r="BN1182" s="81">
        <v>4</v>
      </c>
      <c r="BO1182" s="81" t="s">
        <v>436</v>
      </c>
      <c r="BP1182" s="81" t="s">
        <v>1762</v>
      </c>
      <c r="BQ1182" s="81">
        <v>1475</v>
      </c>
      <c r="CG1182" s="81" t="s">
        <v>893</v>
      </c>
      <c r="CH1182" s="81" t="s">
        <v>894</v>
      </c>
      <c r="CI1182" s="81">
        <v>12</v>
      </c>
      <c r="CJ1182" s="81" t="s">
        <v>436</v>
      </c>
      <c r="CK1182" s="81" t="s">
        <v>1153</v>
      </c>
      <c r="CL1182" s="81">
        <v>1402</v>
      </c>
      <c r="CN1182" s="81" t="s">
        <v>2250</v>
      </c>
      <c r="CO1182" s="81" t="s">
        <v>2293</v>
      </c>
      <c r="CP1182" s="81">
        <v>10</v>
      </c>
      <c r="CQ1182" s="81" t="s">
        <v>1173</v>
      </c>
      <c r="CR1182" s="81" t="s">
        <v>1174</v>
      </c>
      <c r="CS1182" s="81">
        <v>0</v>
      </c>
      <c r="CU1182" s="136" t="s">
        <v>768</v>
      </c>
      <c r="CV1182" s="136" t="s">
        <v>769</v>
      </c>
      <c r="CW1182" s="137">
        <v>2</v>
      </c>
      <c r="CX1182" s="136" t="s">
        <v>529</v>
      </c>
      <c r="CY1182" s="136" t="s">
        <v>1130</v>
      </c>
      <c r="CZ1182" s="138">
        <v>1125</v>
      </c>
      <c r="DB1182" s="136" t="s">
        <v>768</v>
      </c>
      <c r="DC1182" s="136" t="s">
        <v>769</v>
      </c>
      <c r="DD1182" s="137">
        <v>4</v>
      </c>
      <c r="DE1182" s="136" t="s">
        <v>529</v>
      </c>
      <c r="DF1182" s="136" t="s">
        <v>1172</v>
      </c>
      <c r="DG1182" s="144">
        <v>1472</v>
      </c>
      <c r="DI1182" s="136" t="s">
        <v>1779</v>
      </c>
      <c r="DJ1182" s="136" t="s">
        <v>853</v>
      </c>
      <c r="DK1182" s="137">
        <v>12</v>
      </c>
      <c r="DL1182" s="136" t="s">
        <v>436</v>
      </c>
      <c r="DM1182" s="136" t="s">
        <v>1827</v>
      </c>
      <c r="DN1182" s="144">
        <v>1244</v>
      </c>
    </row>
    <row r="1183" spans="1:118" x14ac:dyDescent="0.25">
      <c r="A1183" s="81" t="s">
        <v>765</v>
      </c>
      <c r="B1183" s="81" t="s">
        <v>766</v>
      </c>
      <c r="C1183" s="81">
        <v>6</v>
      </c>
      <c r="D1183" s="81" t="s">
        <v>529</v>
      </c>
      <c r="E1183" s="81" t="s">
        <v>1770</v>
      </c>
      <c r="F1183" s="81">
        <v>1037</v>
      </c>
      <c r="H1183" s="81" t="s">
        <v>832</v>
      </c>
      <c r="I1183" s="81" t="s">
        <v>833</v>
      </c>
      <c r="J1183" s="81">
        <v>4</v>
      </c>
      <c r="K1183" s="81" t="s">
        <v>436</v>
      </c>
      <c r="L1183" s="81" t="s">
        <v>1910</v>
      </c>
      <c r="M1183" s="81">
        <v>1178</v>
      </c>
      <c r="O1183" s="81" t="s">
        <v>2323</v>
      </c>
      <c r="P1183" s="81" t="s">
        <v>851</v>
      </c>
      <c r="Q1183" s="81">
        <v>4</v>
      </c>
      <c r="R1183" s="81" t="s">
        <v>529</v>
      </c>
      <c r="S1183" s="81" t="s">
        <v>1157</v>
      </c>
      <c r="T1183" s="81">
        <v>1399</v>
      </c>
      <c r="V1183" s="81" t="s">
        <v>745</v>
      </c>
      <c r="W1183" s="81" t="s">
        <v>746</v>
      </c>
      <c r="X1183" s="81">
        <v>12</v>
      </c>
      <c r="Y1183" s="81" t="s">
        <v>436</v>
      </c>
      <c r="Z1183" s="81" t="s">
        <v>1686</v>
      </c>
      <c r="AA1183" s="81">
        <v>1237</v>
      </c>
      <c r="AC1183" s="81" t="s">
        <v>830</v>
      </c>
      <c r="AD1183" s="81" t="s">
        <v>831</v>
      </c>
      <c r="AE1183" s="81">
        <v>4</v>
      </c>
      <c r="AF1183" s="81" t="s">
        <v>436</v>
      </c>
      <c r="AG1183" s="81" t="s">
        <v>1738</v>
      </c>
      <c r="AH1183" s="81">
        <v>1482</v>
      </c>
      <c r="AJ1183" s="81" t="s">
        <v>2263</v>
      </c>
      <c r="AK1183" s="81" t="s">
        <v>877</v>
      </c>
      <c r="AL1183" s="81">
        <v>6</v>
      </c>
      <c r="AM1183" s="81" t="s">
        <v>437</v>
      </c>
      <c r="AN1183" s="81" t="s">
        <v>1183</v>
      </c>
      <c r="AO1183" s="81">
        <v>1094</v>
      </c>
      <c r="AQ1183" s="81" t="s">
        <v>818</v>
      </c>
      <c r="AR1183" s="81" t="s">
        <v>819</v>
      </c>
      <c r="AS1183" s="81">
        <v>6</v>
      </c>
      <c r="AT1183" s="81" t="s">
        <v>529</v>
      </c>
      <c r="AU1183" s="81" t="s">
        <v>1737</v>
      </c>
      <c r="AV1183" s="81">
        <v>1069</v>
      </c>
      <c r="AX1183" s="81" t="s">
        <v>1034</v>
      </c>
      <c r="AY1183" s="81" t="s">
        <v>987</v>
      </c>
      <c r="AZ1183" s="81">
        <v>12</v>
      </c>
      <c r="BA1183" s="81" t="s">
        <v>529</v>
      </c>
      <c r="BB1183" s="81" t="s">
        <v>1756</v>
      </c>
      <c r="BC1183" s="81">
        <v>1037</v>
      </c>
      <c r="BE1183" s="81" t="s">
        <v>1856</v>
      </c>
      <c r="BF1183" s="81" t="s">
        <v>1642</v>
      </c>
      <c r="BG1183" s="81">
        <v>1</v>
      </c>
      <c r="BH1183" s="81" t="s">
        <v>529</v>
      </c>
      <c r="BI1183" s="81" t="s">
        <v>1245</v>
      </c>
      <c r="BJ1183" s="81">
        <v>1100</v>
      </c>
      <c r="BL1183" s="81" t="s">
        <v>832</v>
      </c>
      <c r="BM1183" s="81" t="s">
        <v>833</v>
      </c>
      <c r="BN1183" s="81">
        <v>4</v>
      </c>
      <c r="BO1183" s="81" t="s">
        <v>529</v>
      </c>
      <c r="BP1183" s="81" t="s">
        <v>1875</v>
      </c>
      <c r="BQ1183" s="81">
        <v>1336</v>
      </c>
      <c r="CG1183" s="81" t="s">
        <v>858</v>
      </c>
      <c r="CH1183" s="81" t="s">
        <v>859</v>
      </c>
      <c r="CI1183" s="81">
        <v>2</v>
      </c>
      <c r="CJ1183" s="81" t="s">
        <v>436</v>
      </c>
      <c r="CK1183" s="81" t="s">
        <v>1153</v>
      </c>
      <c r="CL1183" s="81">
        <v>1402</v>
      </c>
      <c r="CN1183" s="81" t="s">
        <v>2251</v>
      </c>
      <c r="CO1183" s="81" t="s">
        <v>2294</v>
      </c>
      <c r="CP1183" s="81">
        <v>10</v>
      </c>
      <c r="CQ1183" s="81" t="s">
        <v>1173</v>
      </c>
      <c r="CR1183" s="81" t="s">
        <v>1174</v>
      </c>
      <c r="CS1183" s="81">
        <v>0</v>
      </c>
      <c r="CU1183" s="136" t="s">
        <v>893</v>
      </c>
      <c r="CV1183" s="136" t="s">
        <v>894</v>
      </c>
      <c r="CW1183" s="137">
        <v>12</v>
      </c>
      <c r="CX1183" s="136" t="s">
        <v>436</v>
      </c>
      <c r="CY1183" s="136" t="s">
        <v>1148</v>
      </c>
      <c r="CZ1183" s="138">
        <v>1091</v>
      </c>
      <c r="DB1183" s="136" t="s">
        <v>845</v>
      </c>
      <c r="DC1183" s="136" t="s">
        <v>846</v>
      </c>
      <c r="DD1183" s="137">
        <v>6</v>
      </c>
      <c r="DE1183" s="136" t="s">
        <v>529</v>
      </c>
      <c r="DF1183" s="136" t="s">
        <v>1158</v>
      </c>
      <c r="DG1183" s="144">
        <v>1378</v>
      </c>
      <c r="DI1183" s="136" t="s">
        <v>1779</v>
      </c>
      <c r="DJ1183" s="136" t="s">
        <v>853</v>
      </c>
      <c r="DK1183" s="137">
        <v>24</v>
      </c>
      <c r="DL1183" s="136" t="s">
        <v>437</v>
      </c>
      <c r="DM1183" s="136" t="s">
        <v>718</v>
      </c>
      <c r="DN1183" s="144">
        <v>1539</v>
      </c>
    </row>
    <row r="1184" spans="1:118" x14ac:dyDescent="0.25">
      <c r="A1184" s="81" t="s">
        <v>849</v>
      </c>
      <c r="B1184" s="81" t="s">
        <v>850</v>
      </c>
      <c r="C1184" s="81">
        <v>10</v>
      </c>
      <c r="D1184" s="81" t="s">
        <v>529</v>
      </c>
      <c r="E1184" s="81" t="s">
        <v>1770</v>
      </c>
      <c r="F1184" s="81">
        <v>1037</v>
      </c>
      <c r="H1184" s="81" t="s">
        <v>780</v>
      </c>
      <c r="I1184" s="81" t="s">
        <v>781</v>
      </c>
      <c r="J1184" s="81">
        <v>12</v>
      </c>
      <c r="K1184" s="81" t="s">
        <v>529</v>
      </c>
      <c r="L1184" s="81" t="s">
        <v>1908</v>
      </c>
      <c r="M1184" s="81">
        <v>1136</v>
      </c>
      <c r="O1184" s="81" t="s">
        <v>930</v>
      </c>
      <c r="P1184" s="81" t="s">
        <v>931</v>
      </c>
      <c r="Q1184" s="81">
        <v>6</v>
      </c>
      <c r="R1184" s="81" t="s">
        <v>529</v>
      </c>
      <c r="S1184" s="81" t="s">
        <v>1157</v>
      </c>
      <c r="T1184" s="81">
        <v>1399</v>
      </c>
      <c r="V1184" s="81" t="s">
        <v>810</v>
      </c>
      <c r="W1184" s="81" t="s">
        <v>811</v>
      </c>
      <c r="X1184" s="81">
        <v>12</v>
      </c>
      <c r="Y1184" s="81" t="s">
        <v>436</v>
      </c>
      <c r="Z1184" s="81" t="s">
        <v>1686</v>
      </c>
      <c r="AA1184" s="81">
        <v>1237</v>
      </c>
      <c r="AC1184" s="81" t="s">
        <v>830</v>
      </c>
      <c r="AD1184" s="81" t="s">
        <v>831</v>
      </c>
      <c r="AE1184" s="81">
        <v>4</v>
      </c>
      <c r="AF1184" s="81" t="s">
        <v>436</v>
      </c>
      <c r="AG1184" s="81" t="s">
        <v>1147</v>
      </c>
      <c r="AH1184" s="81">
        <v>1446</v>
      </c>
      <c r="AJ1184" s="81" t="s">
        <v>871</v>
      </c>
      <c r="AK1184" s="81" t="s">
        <v>872</v>
      </c>
      <c r="AL1184" s="81">
        <v>12</v>
      </c>
      <c r="AM1184" s="81" t="s">
        <v>437</v>
      </c>
      <c r="AN1184" s="81" t="s">
        <v>1183</v>
      </c>
      <c r="AO1184" s="81">
        <v>1094</v>
      </c>
      <c r="AQ1184" s="81" t="s">
        <v>747</v>
      </c>
      <c r="AR1184" s="81" t="s">
        <v>748</v>
      </c>
      <c r="AS1184" s="81">
        <v>12</v>
      </c>
      <c r="AT1184" s="81" t="s">
        <v>529</v>
      </c>
      <c r="AU1184" s="81" t="s">
        <v>1203</v>
      </c>
      <c r="AV1184" s="81">
        <v>1440</v>
      </c>
      <c r="AX1184" s="81" t="s">
        <v>1034</v>
      </c>
      <c r="AY1184" s="81" t="s">
        <v>987</v>
      </c>
      <c r="AZ1184" s="81">
        <v>12</v>
      </c>
      <c r="BA1184" s="81" t="s">
        <v>529</v>
      </c>
      <c r="BB1184" s="81" t="s">
        <v>1168</v>
      </c>
      <c r="BC1184" s="81">
        <v>1001</v>
      </c>
      <c r="BE1184" s="81" t="s">
        <v>928</v>
      </c>
      <c r="BF1184" s="81" t="s">
        <v>929</v>
      </c>
      <c r="BG1184" s="81">
        <v>1</v>
      </c>
      <c r="BH1184" s="81" t="s">
        <v>529</v>
      </c>
      <c r="BI1184" s="81" t="s">
        <v>1245</v>
      </c>
      <c r="BJ1184" s="81">
        <v>1100</v>
      </c>
      <c r="BL1184" s="81" t="s">
        <v>772</v>
      </c>
      <c r="BM1184" s="81" t="s">
        <v>773</v>
      </c>
      <c r="BN1184" s="81">
        <v>12</v>
      </c>
      <c r="BO1184" s="81" t="s">
        <v>529</v>
      </c>
      <c r="BP1184" s="81" t="s">
        <v>1131</v>
      </c>
      <c r="BQ1184" s="81">
        <v>1509</v>
      </c>
      <c r="CG1184" s="81" t="s">
        <v>860</v>
      </c>
      <c r="CH1184" s="81" t="s">
        <v>861</v>
      </c>
      <c r="CI1184" s="81">
        <v>6</v>
      </c>
      <c r="CJ1184" s="81" t="s">
        <v>436</v>
      </c>
      <c r="CK1184" s="81" t="s">
        <v>1832</v>
      </c>
      <c r="CL1184" s="81">
        <v>1168</v>
      </c>
      <c r="CN1184" s="81" t="s">
        <v>2240</v>
      </c>
      <c r="CO1184" s="81" t="s">
        <v>2283</v>
      </c>
      <c r="CP1184" s="81">
        <v>3</v>
      </c>
      <c r="CQ1184" s="81" t="s">
        <v>1173</v>
      </c>
      <c r="CR1184" s="81" t="s">
        <v>1174</v>
      </c>
      <c r="CS1184" s="81">
        <v>0</v>
      </c>
      <c r="CU1184" s="136" t="s">
        <v>2386</v>
      </c>
      <c r="CV1184" s="136" t="s">
        <v>817</v>
      </c>
      <c r="CW1184" s="137">
        <v>4</v>
      </c>
      <c r="CX1184" s="136" t="s">
        <v>436</v>
      </c>
      <c r="CY1184" s="136" t="s">
        <v>1119</v>
      </c>
      <c r="CZ1184" s="138">
        <v>1127</v>
      </c>
      <c r="DB1184" s="136" t="s">
        <v>845</v>
      </c>
      <c r="DC1184" s="136" t="s">
        <v>846</v>
      </c>
      <c r="DD1184" s="137">
        <v>4</v>
      </c>
      <c r="DE1184" s="136" t="s">
        <v>436</v>
      </c>
      <c r="DF1184" s="136" t="s">
        <v>2409</v>
      </c>
      <c r="DG1184" s="144">
        <v>1013</v>
      </c>
      <c r="DI1184" s="136" t="s">
        <v>1779</v>
      </c>
      <c r="DJ1184" s="136" t="s">
        <v>853</v>
      </c>
      <c r="DK1184" s="137">
        <v>12</v>
      </c>
      <c r="DL1184" s="136" t="s">
        <v>529</v>
      </c>
      <c r="DM1184" s="136" t="s">
        <v>1139</v>
      </c>
      <c r="DN1184" s="144">
        <v>1027</v>
      </c>
    </row>
    <row r="1185" spans="1:118" x14ac:dyDescent="0.25">
      <c r="A1185" s="81" t="s">
        <v>745</v>
      </c>
      <c r="B1185" s="81" t="s">
        <v>746</v>
      </c>
      <c r="C1185" s="81">
        <v>36</v>
      </c>
      <c r="D1185" s="81" t="s">
        <v>529</v>
      </c>
      <c r="E1185" s="81" t="s">
        <v>1770</v>
      </c>
      <c r="F1185" s="81">
        <v>1037</v>
      </c>
      <c r="H1185" s="81" t="s">
        <v>757</v>
      </c>
      <c r="I1185" s="81" t="s">
        <v>758</v>
      </c>
      <c r="J1185" s="81">
        <v>12</v>
      </c>
      <c r="K1185" s="81" t="s">
        <v>529</v>
      </c>
      <c r="L1185" s="81" t="s">
        <v>1908</v>
      </c>
      <c r="M1185" s="81">
        <v>1136</v>
      </c>
      <c r="O1185" s="81" t="s">
        <v>727</v>
      </c>
      <c r="P1185" s="81" t="s">
        <v>728</v>
      </c>
      <c r="Q1185" s="81">
        <v>2</v>
      </c>
      <c r="R1185" s="81" t="s">
        <v>529</v>
      </c>
      <c r="S1185" s="81" t="s">
        <v>1157</v>
      </c>
      <c r="T1185" s="81">
        <v>1399</v>
      </c>
      <c r="V1185" s="81" t="s">
        <v>906</v>
      </c>
      <c r="W1185" s="81" t="s">
        <v>907</v>
      </c>
      <c r="X1185" s="81">
        <v>12</v>
      </c>
      <c r="Y1185" s="81" t="s">
        <v>436</v>
      </c>
      <c r="Z1185" s="81" t="s">
        <v>1686</v>
      </c>
      <c r="AA1185" s="81">
        <v>1237</v>
      </c>
      <c r="AC1185" s="81" t="s">
        <v>849</v>
      </c>
      <c r="AD1185" s="81" t="s">
        <v>850</v>
      </c>
      <c r="AE1185" s="81">
        <v>4</v>
      </c>
      <c r="AF1185" s="81" t="s">
        <v>529</v>
      </c>
      <c r="AG1185" s="81" t="s">
        <v>1093</v>
      </c>
      <c r="AH1185" s="81">
        <v>1089</v>
      </c>
      <c r="AJ1185" s="81" t="s">
        <v>878</v>
      </c>
      <c r="AK1185" s="81" t="s">
        <v>879</v>
      </c>
      <c r="AL1185" s="81">
        <v>12</v>
      </c>
      <c r="AM1185" s="81" t="s">
        <v>437</v>
      </c>
      <c r="AN1185" s="81" t="s">
        <v>1183</v>
      </c>
      <c r="AO1185" s="81">
        <v>1094</v>
      </c>
      <c r="AQ1185" s="81" t="s">
        <v>1677</v>
      </c>
      <c r="AR1185" s="81" t="s">
        <v>1465</v>
      </c>
      <c r="AS1185" s="81">
        <v>1</v>
      </c>
      <c r="AT1185" s="81" t="s">
        <v>529</v>
      </c>
      <c r="AU1185" s="81" t="s">
        <v>1704</v>
      </c>
      <c r="AV1185" s="81">
        <v>1181</v>
      </c>
      <c r="AX1185" s="81" t="s">
        <v>1034</v>
      </c>
      <c r="AY1185" s="81" t="s">
        <v>987</v>
      </c>
      <c r="AZ1185" s="81">
        <v>12</v>
      </c>
      <c r="BA1185" s="81" t="s">
        <v>529</v>
      </c>
      <c r="BB1185" s="81" t="s">
        <v>1128</v>
      </c>
      <c r="BC1185" s="81">
        <v>1031</v>
      </c>
      <c r="BE1185" s="81" t="s">
        <v>1846</v>
      </c>
      <c r="BF1185" s="81" t="s">
        <v>1570</v>
      </c>
      <c r="BG1185" s="81">
        <v>10</v>
      </c>
      <c r="BH1185" s="81" t="s">
        <v>529</v>
      </c>
      <c r="BI1185" s="81" t="s">
        <v>1245</v>
      </c>
      <c r="BJ1185" s="81">
        <v>1100</v>
      </c>
      <c r="BL1185" s="81" t="s">
        <v>948</v>
      </c>
      <c r="BM1185" s="81" t="s">
        <v>949</v>
      </c>
      <c r="BN1185" s="81">
        <v>12</v>
      </c>
      <c r="BO1185" s="81" t="s">
        <v>529</v>
      </c>
      <c r="BP1185" s="81" t="s">
        <v>1131</v>
      </c>
      <c r="BQ1185" s="81">
        <v>1509</v>
      </c>
      <c r="CG1185" s="81" t="s">
        <v>862</v>
      </c>
      <c r="CH1185" s="81" t="s">
        <v>863</v>
      </c>
      <c r="CI1185" s="81">
        <v>8</v>
      </c>
      <c r="CJ1185" s="81" t="s">
        <v>436</v>
      </c>
      <c r="CK1185" s="81" t="s">
        <v>1832</v>
      </c>
      <c r="CL1185" s="81">
        <v>1168</v>
      </c>
      <c r="CN1185" s="81" t="s">
        <v>2239</v>
      </c>
      <c r="CO1185" s="81" t="s">
        <v>2282</v>
      </c>
      <c r="CP1185" s="81">
        <v>3</v>
      </c>
      <c r="CQ1185" s="81" t="s">
        <v>1173</v>
      </c>
      <c r="CR1185" s="81" t="s">
        <v>1174</v>
      </c>
      <c r="CS1185" s="81">
        <v>0</v>
      </c>
      <c r="CU1185" s="136" t="s">
        <v>845</v>
      </c>
      <c r="CV1185" s="136" t="s">
        <v>846</v>
      </c>
      <c r="CW1185" s="137">
        <v>2</v>
      </c>
      <c r="CX1185" s="136" t="s">
        <v>529</v>
      </c>
      <c r="CY1185" s="136" t="s">
        <v>1130</v>
      </c>
      <c r="CZ1185" s="138">
        <v>1125</v>
      </c>
      <c r="DB1185" s="136" t="s">
        <v>845</v>
      </c>
      <c r="DC1185" s="136" t="s">
        <v>846</v>
      </c>
      <c r="DD1185" s="137">
        <v>4</v>
      </c>
      <c r="DE1185" s="136" t="s">
        <v>436</v>
      </c>
      <c r="DF1185" s="136" t="s">
        <v>2061</v>
      </c>
      <c r="DG1185" s="144">
        <v>1197</v>
      </c>
      <c r="DI1185" s="136" t="s">
        <v>1779</v>
      </c>
      <c r="DJ1185" s="136" t="s">
        <v>853</v>
      </c>
      <c r="DK1185" s="137">
        <v>12</v>
      </c>
      <c r="DL1185" s="136" t="s">
        <v>436</v>
      </c>
      <c r="DM1185" s="136" t="s">
        <v>1179</v>
      </c>
      <c r="DN1185" s="144">
        <v>1195</v>
      </c>
    </row>
    <row r="1186" spans="1:118" x14ac:dyDescent="0.25">
      <c r="A1186" s="81" t="s">
        <v>1932</v>
      </c>
      <c r="B1186" s="81" t="s">
        <v>888</v>
      </c>
      <c r="C1186" s="81">
        <v>9</v>
      </c>
      <c r="D1186" s="81" t="s">
        <v>529</v>
      </c>
      <c r="E1186" s="81" t="s">
        <v>1770</v>
      </c>
      <c r="F1186" s="81">
        <v>1037</v>
      </c>
      <c r="H1186" s="81" t="s">
        <v>1041</v>
      </c>
      <c r="I1186" s="81" t="s">
        <v>1042</v>
      </c>
      <c r="J1186" s="81">
        <v>12</v>
      </c>
      <c r="K1186" s="81" t="s">
        <v>529</v>
      </c>
      <c r="L1186" s="81" t="s">
        <v>1908</v>
      </c>
      <c r="M1186" s="81">
        <v>1136</v>
      </c>
      <c r="O1186" s="81" t="s">
        <v>729</v>
      </c>
      <c r="P1186" s="81" t="s">
        <v>730</v>
      </c>
      <c r="Q1186" s="81">
        <v>4</v>
      </c>
      <c r="R1186" s="81" t="s">
        <v>529</v>
      </c>
      <c r="S1186" s="81" t="s">
        <v>1157</v>
      </c>
      <c r="T1186" s="81">
        <v>1399</v>
      </c>
      <c r="V1186" s="81" t="s">
        <v>864</v>
      </c>
      <c r="W1186" s="81" t="s">
        <v>865</v>
      </c>
      <c r="X1186" s="81">
        <v>48</v>
      </c>
      <c r="Y1186" s="81" t="s">
        <v>436</v>
      </c>
      <c r="Z1186" s="81" t="s">
        <v>1686</v>
      </c>
      <c r="AA1186" s="81">
        <v>1237</v>
      </c>
      <c r="AC1186" s="81" t="s">
        <v>733</v>
      </c>
      <c r="AD1186" s="81" t="s">
        <v>734</v>
      </c>
      <c r="AE1186" s="81">
        <v>4</v>
      </c>
      <c r="AF1186" s="81" t="s">
        <v>436</v>
      </c>
      <c r="AG1186" s="81" t="s">
        <v>1724</v>
      </c>
      <c r="AH1186" s="81">
        <v>1137</v>
      </c>
      <c r="AJ1186" s="81" t="s">
        <v>816</v>
      </c>
      <c r="AK1186" s="81" t="s">
        <v>817</v>
      </c>
      <c r="AL1186" s="81">
        <v>10</v>
      </c>
      <c r="AM1186" s="81" t="s">
        <v>437</v>
      </c>
      <c r="AN1186" s="81" t="s">
        <v>1183</v>
      </c>
      <c r="AO1186" s="81">
        <v>1094</v>
      </c>
      <c r="AQ1186" s="81" t="s">
        <v>814</v>
      </c>
      <c r="AR1186" s="81" t="s">
        <v>815</v>
      </c>
      <c r="AS1186" s="81">
        <v>12</v>
      </c>
      <c r="AT1186" s="81" t="s">
        <v>529</v>
      </c>
      <c r="AU1186" s="81" t="s">
        <v>1704</v>
      </c>
      <c r="AV1186" s="81">
        <v>1181</v>
      </c>
      <c r="AX1186" s="81" t="s">
        <v>1034</v>
      </c>
      <c r="AY1186" s="81" t="s">
        <v>987</v>
      </c>
      <c r="AZ1186" s="81">
        <v>12</v>
      </c>
      <c r="BA1186" s="81" t="s">
        <v>436</v>
      </c>
      <c r="BB1186" s="81" t="s">
        <v>1106</v>
      </c>
      <c r="BC1186" s="81">
        <v>1295</v>
      </c>
      <c r="BE1186" s="81" t="s">
        <v>780</v>
      </c>
      <c r="BF1186" s="81" t="s">
        <v>781</v>
      </c>
      <c r="BG1186" s="81">
        <v>12</v>
      </c>
      <c r="BH1186" s="81" t="s">
        <v>529</v>
      </c>
      <c r="BI1186" s="81" t="s">
        <v>1751</v>
      </c>
      <c r="BJ1186" s="81">
        <v>1199</v>
      </c>
      <c r="BL1186" s="81" t="s">
        <v>729</v>
      </c>
      <c r="BM1186" s="81" t="s">
        <v>730</v>
      </c>
      <c r="BN1186" s="81">
        <v>6</v>
      </c>
      <c r="BO1186" s="81" t="s">
        <v>436</v>
      </c>
      <c r="BP1186" s="81" t="s">
        <v>1834</v>
      </c>
      <c r="BQ1186" s="81">
        <v>1163</v>
      </c>
      <c r="CG1186" s="81" t="s">
        <v>768</v>
      </c>
      <c r="CH1186" s="81" t="s">
        <v>769</v>
      </c>
      <c r="CI1186" s="81">
        <v>4</v>
      </c>
      <c r="CJ1186" s="81" t="s">
        <v>436</v>
      </c>
      <c r="CK1186" s="81" t="s">
        <v>1832</v>
      </c>
      <c r="CL1186" s="81">
        <v>1168</v>
      </c>
      <c r="CN1186" s="81" t="s">
        <v>2258</v>
      </c>
      <c r="CO1186" s="81" t="s">
        <v>2301</v>
      </c>
      <c r="CP1186" s="81">
        <v>5</v>
      </c>
      <c r="CQ1186" s="81" t="s">
        <v>1173</v>
      </c>
      <c r="CR1186" s="81" t="s">
        <v>1174</v>
      </c>
      <c r="CS1186" s="81">
        <v>0</v>
      </c>
      <c r="CU1186" s="136" t="s">
        <v>932</v>
      </c>
      <c r="CV1186" s="136" t="s">
        <v>933</v>
      </c>
      <c r="CW1186" s="137">
        <v>2</v>
      </c>
      <c r="CX1186" s="136" t="s">
        <v>529</v>
      </c>
      <c r="CY1186" s="136" t="s">
        <v>2176</v>
      </c>
      <c r="CZ1186" s="138">
        <v>1555</v>
      </c>
      <c r="DB1186" s="136" t="s">
        <v>845</v>
      </c>
      <c r="DC1186" s="136" t="s">
        <v>846</v>
      </c>
      <c r="DD1186" s="137">
        <v>4</v>
      </c>
      <c r="DE1186" s="136" t="s">
        <v>437</v>
      </c>
      <c r="DF1186" s="136" t="s">
        <v>2420</v>
      </c>
      <c r="DG1186" s="144">
        <v>1596</v>
      </c>
      <c r="DI1186" s="136" t="s">
        <v>1779</v>
      </c>
      <c r="DJ1186" s="136" t="s">
        <v>853</v>
      </c>
      <c r="DK1186" s="137">
        <v>24</v>
      </c>
      <c r="DL1186" s="136" t="s">
        <v>436</v>
      </c>
      <c r="DM1186" s="136" t="s">
        <v>1148</v>
      </c>
      <c r="DN1186" s="144">
        <v>1091</v>
      </c>
    </row>
    <row r="1187" spans="1:118" x14ac:dyDescent="0.25">
      <c r="A1187" s="81" t="s">
        <v>932</v>
      </c>
      <c r="B1187" s="81" t="s">
        <v>933</v>
      </c>
      <c r="C1187" s="81">
        <v>12</v>
      </c>
      <c r="D1187" s="81" t="s">
        <v>529</v>
      </c>
      <c r="E1187" s="81" t="s">
        <v>1770</v>
      </c>
      <c r="F1187" s="81">
        <v>1037</v>
      </c>
      <c r="H1187" s="81" t="s">
        <v>745</v>
      </c>
      <c r="I1187" s="81" t="s">
        <v>746</v>
      </c>
      <c r="J1187" s="81">
        <v>12</v>
      </c>
      <c r="K1187" s="81" t="s">
        <v>529</v>
      </c>
      <c r="L1187" s="81" t="s">
        <v>1908</v>
      </c>
      <c r="M1187" s="81">
        <v>1136</v>
      </c>
      <c r="O1187" s="81" t="s">
        <v>796</v>
      </c>
      <c r="P1187" s="81" t="s">
        <v>797</v>
      </c>
      <c r="Q1187" s="81">
        <v>2</v>
      </c>
      <c r="R1187" s="81" t="s">
        <v>437</v>
      </c>
      <c r="S1187" s="81" t="s">
        <v>1823</v>
      </c>
      <c r="T1187" s="81">
        <v>1259</v>
      </c>
      <c r="V1187" s="81" t="s">
        <v>830</v>
      </c>
      <c r="W1187" s="81" t="s">
        <v>831</v>
      </c>
      <c r="X1187" s="81">
        <v>48</v>
      </c>
      <c r="Y1187" s="81" t="s">
        <v>436</v>
      </c>
      <c r="Z1187" s="81" t="s">
        <v>1686</v>
      </c>
      <c r="AA1187" s="81">
        <v>1237</v>
      </c>
      <c r="AC1187" s="81" t="s">
        <v>733</v>
      </c>
      <c r="AD1187" s="81" t="s">
        <v>734</v>
      </c>
      <c r="AE1187" s="81">
        <v>4</v>
      </c>
      <c r="AF1187" s="81" t="s">
        <v>529</v>
      </c>
      <c r="AG1187" s="81" t="s">
        <v>1771</v>
      </c>
      <c r="AH1187" s="81">
        <v>1037</v>
      </c>
      <c r="AJ1187" s="81" t="s">
        <v>864</v>
      </c>
      <c r="AK1187" s="81" t="s">
        <v>865</v>
      </c>
      <c r="AL1187" s="81">
        <v>10</v>
      </c>
      <c r="AM1187" s="81" t="s">
        <v>437</v>
      </c>
      <c r="AN1187" s="81" t="s">
        <v>1183</v>
      </c>
      <c r="AO1187" s="81">
        <v>1094</v>
      </c>
      <c r="AQ1187" s="81" t="s">
        <v>969</v>
      </c>
      <c r="AR1187" s="81" t="s">
        <v>970</v>
      </c>
      <c r="AS1187" s="81">
        <v>12</v>
      </c>
      <c r="AT1187" s="81" t="s">
        <v>529</v>
      </c>
      <c r="AU1187" s="81" t="s">
        <v>1704</v>
      </c>
      <c r="AV1187" s="81">
        <v>1181</v>
      </c>
      <c r="AX1187" s="81" t="s">
        <v>1034</v>
      </c>
      <c r="AY1187" s="81" t="s">
        <v>987</v>
      </c>
      <c r="AZ1187" s="81">
        <v>96</v>
      </c>
      <c r="BA1187" s="81" t="s">
        <v>1173</v>
      </c>
      <c r="BB1187" s="81" t="s">
        <v>1174</v>
      </c>
      <c r="BC1187" s="81">
        <v>0</v>
      </c>
      <c r="BE1187" s="81" t="s">
        <v>1677</v>
      </c>
      <c r="BF1187" s="81" t="s">
        <v>1465</v>
      </c>
      <c r="BG1187" s="81">
        <v>1</v>
      </c>
      <c r="BH1187" s="81" t="s">
        <v>436</v>
      </c>
      <c r="BI1187" s="81" t="s">
        <v>422</v>
      </c>
      <c r="BJ1187" s="81">
        <v>1413</v>
      </c>
      <c r="BL1187" s="81" t="s">
        <v>737</v>
      </c>
      <c r="BM1187" s="81" t="s">
        <v>738</v>
      </c>
      <c r="BN1187" s="81">
        <v>4</v>
      </c>
      <c r="BO1187" s="81" t="s">
        <v>436</v>
      </c>
      <c r="BP1187" s="81" t="s">
        <v>1698</v>
      </c>
      <c r="BQ1187" s="81">
        <v>1251</v>
      </c>
      <c r="CG1187" s="81" t="s">
        <v>770</v>
      </c>
      <c r="CH1187" s="81" t="s">
        <v>771</v>
      </c>
      <c r="CI1187" s="81">
        <v>10</v>
      </c>
      <c r="CJ1187" s="81" t="s">
        <v>436</v>
      </c>
      <c r="CK1187" s="81" t="s">
        <v>1832</v>
      </c>
      <c r="CL1187" s="81">
        <v>1168</v>
      </c>
      <c r="CN1187" s="81" t="s">
        <v>2258</v>
      </c>
      <c r="CO1187" s="81" t="s">
        <v>2302</v>
      </c>
      <c r="CP1187" s="81">
        <v>5</v>
      </c>
      <c r="CQ1187" s="81" t="s">
        <v>1173</v>
      </c>
      <c r="CR1187" s="81" t="s">
        <v>1174</v>
      </c>
      <c r="CS1187" s="81">
        <v>0</v>
      </c>
      <c r="CU1187" s="136" t="s">
        <v>2385</v>
      </c>
      <c r="CV1187" s="136" t="s">
        <v>1663</v>
      </c>
      <c r="CW1187" s="137">
        <v>13</v>
      </c>
      <c r="CX1187" s="136" t="s">
        <v>436</v>
      </c>
      <c r="CY1187" s="136" t="s">
        <v>1148</v>
      </c>
      <c r="CZ1187" s="138">
        <v>1091</v>
      </c>
      <c r="DB1187" s="136" t="s">
        <v>845</v>
      </c>
      <c r="DC1187" s="136" t="s">
        <v>846</v>
      </c>
      <c r="DD1187" s="137">
        <v>2</v>
      </c>
      <c r="DE1187" s="136" t="s">
        <v>529</v>
      </c>
      <c r="DF1187" s="136" t="s">
        <v>1157</v>
      </c>
      <c r="DG1187" s="144">
        <v>1399</v>
      </c>
      <c r="DI1187" s="136" t="s">
        <v>1779</v>
      </c>
      <c r="DJ1187" s="136" t="s">
        <v>853</v>
      </c>
      <c r="DK1187" s="137">
        <v>24</v>
      </c>
      <c r="DL1187" s="136" t="s">
        <v>436</v>
      </c>
      <c r="DM1187" s="136" t="s">
        <v>2427</v>
      </c>
      <c r="DN1187" s="144">
        <v>1604</v>
      </c>
    </row>
    <row r="1188" spans="1:118" x14ac:dyDescent="0.25">
      <c r="A1188" s="81" t="s">
        <v>770</v>
      </c>
      <c r="B1188" s="81" t="s">
        <v>771</v>
      </c>
      <c r="C1188" s="81">
        <v>12</v>
      </c>
      <c r="D1188" s="81" t="s">
        <v>529</v>
      </c>
      <c r="E1188" s="81" t="s">
        <v>1770</v>
      </c>
      <c r="F1188" s="81">
        <v>1037</v>
      </c>
      <c r="H1188" s="81" t="s">
        <v>772</v>
      </c>
      <c r="I1188" s="81" t="s">
        <v>773</v>
      </c>
      <c r="J1188" s="81">
        <v>2</v>
      </c>
      <c r="K1188" s="81" t="s">
        <v>529</v>
      </c>
      <c r="L1188" s="81" t="s">
        <v>1092</v>
      </c>
      <c r="M1188" s="81">
        <v>1209</v>
      </c>
      <c r="O1188" s="81" t="s">
        <v>790</v>
      </c>
      <c r="P1188" s="81" t="s">
        <v>791</v>
      </c>
      <c r="Q1188" s="81">
        <v>2</v>
      </c>
      <c r="R1188" s="81" t="s">
        <v>437</v>
      </c>
      <c r="S1188" s="81" t="s">
        <v>1823</v>
      </c>
      <c r="T1188" s="81">
        <v>1259</v>
      </c>
      <c r="V1188" s="81" t="s">
        <v>849</v>
      </c>
      <c r="W1188" s="81" t="s">
        <v>850</v>
      </c>
      <c r="X1188" s="81">
        <v>48</v>
      </c>
      <c r="Y1188" s="81" t="s">
        <v>436</v>
      </c>
      <c r="Z1188" s="81" t="s">
        <v>1686</v>
      </c>
      <c r="AA1188" s="81">
        <v>1237</v>
      </c>
      <c r="AC1188" s="81" t="s">
        <v>733</v>
      </c>
      <c r="AD1188" s="81" t="s">
        <v>734</v>
      </c>
      <c r="AE1188" s="81">
        <v>4</v>
      </c>
      <c r="AF1188" s="81" t="s">
        <v>436</v>
      </c>
      <c r="AG1188" s="81" t="s">
        <v>1147</v>
      </c>
      <c r="AH1188" s="81">
        <v>1446</v>
      </c>
      <c r="AJ1188" s="81" t="s">
        <v>727</v>
      </c>
      <c r="AK1188" s="81" t="s">
        <v>728</v>
      </c>
      <c r="AL1188" s="81">
        <v>4</v>
      </c>
      <c r="AM1188" s="81" t="s">
        <v>437</v>
      </c>
      <c r="AN1188" s="81" t="s">
        <v>1183</v>
      </c>
      <c r="AO1188" s="81">
        <v>1094</v>
      </c>
      <c r="AQ1188" s="81" t="s">
        <v>979</v>
      </c>
      <c r="AR1188" s="81" t="s">
        <v>980</v>
      </c>
      <c r="AS1188" s="81">
        <v>12</v>
      </c>
      <c r="AT1188" s="81" t="s">
        <v>529</v>
      </c>
      <c r="AU1188" s="81" t="s">
        <v>1704</v>
      </c>
      <c r="AV1188" s="81">
        <v>1181</v>
      </c>
      <c r="AX1188" s="81" t="s">
        <v>895</v>
      </c>
      <c r="AY1188" s="81" t="s">
        <v>896</v>
      </c>
      <c r="AZ1188" s="81">
        <v>24</v>
      </c>
      <c r="BA1188" s="81" t="s">
        <v>529</v>
      </c>
      <c r="BB1188" s="81" t="s">
        <v>1756</v>
      </c>
      <c r="BC1188" s="81">
        <v>1037</v>
      </c>
      <c r="BE1188" s="81" t="s">
        <v>2144</v>
      </c>
      <c r="BF1188" s="81" t="s">
        <v>1501</v>
      </c>
      <c r="BG1188" s="81">
        <v>1</v>
      </c>
      <c r="BH1188" s="81" t="s">
        <v>436</v>
      </c>
      <c r="BI1188" s="81" t="s">
        <v>422</v>
      </c>
      <c r="BJ1188" s="81">
        <v>1413</v>
      </c>
      <c r="BL1188" s="81" t="s">
        <v>737</v>
      </c>
      <c r="BM1188" s="81" t="s">
        <v>738</v>
      </c>
      <c r="BN1188" s="81">
        <v>4</v>
      </c>
      <c r="BO1188" s="81" t="s">
        <v>436</v>
      </c>
      <c r="BP1188" s="81" t="s">
        <v>1762</v>
      </c>
      <c r="BQ1188" s="81">
        <v>1475</v>
      </c>
      <c r="CG1188" s="81" t="s">
        <v>912</v>
      </c>
      <c r="CH1188" s="81" t="s">
        <v>913</v>
      </c>
      <c r="CI1188" s="81">
        <v>1</v>
      </c>
      <c r="CJ1188" s="81" t="s">
        <v>436</v>
      </c>
      <c r="CK1188" s="81" t="s">
        <v>719</v>
      </c>
      <c r="CL1188" s="81">
        <v>1540</v>
      </c>
      <c r="CN1188" s="81" t="s">
        <v>2243</v>
      </c>
      <c r="CO1188" s="81" t="s">
        <v>2286</v>
      </c>
      <c r="CP1188" s="81">
        <v>2</v>
      </c>
      <c r="CQ1188" s="81" t="s">
        <v>1173</v>
      </c>
      <c r="CR1188" s="81" t="s">
        <v>1174</v>
      </c>
      <c r="CS1188" s="81">
        <v>0</v>
      </c>
      <c r="CU1188" s="136" t="s">
        <v>885</v>
      </c>
      <c r="CV1188" s="136" t="s">
        <v>886</v>
      </c>
      <c r="CW1188" s="137">
        <v>2</v>
      </c>
      <c r="CX1188" s="136" t="s">
        <v>436</v>
      </c>
      <c r="CY1188" s="136" t="s">
        <v>1148</v>
      </c>
      <c r="CZ1188" s="138">
        <v>1091</v>
      </c>
      <c r="DB1188" s="136" t="s">
        <v>845</v>
      </c>
      <c r="DC1188" s="136" t="s">
        <v>846</v>
      </c>
      <c r="DD1188" s="137">
        <v>4</v>
      </c>
      <c r="DE1188" s="136" t="s">
        <v>436</v>
      </c>
      <c r="DF1188" s="136" t="s">
        <v>1762</v>
      </c>
      <c r="DG1188" s="144">
        <v>1475</v>
      </c>
      <c r="DI1188" s="136" t="s">
        <v>1779</v>
      </c>
      <c r="DJ1188" s="136" t="s">
        <v>853</v>
      </c>
      <c r="DK1188" s="137">
        <v>12</v>
      </c>
      <c r="DL1188" s="136" t="s">
        <v>529</v>
      </c>
      <c r="DM1188" s="136" t="s">
        <v>2314</v>
      </c>
      <c r="DN1188" s="144">
        <v>1031</v>
      </c>
    </row>
    <row r="1189" spans="1:118" x14ac:dyDescent="0.25">
      <c r="A1189" s="81" t="s">
        <v>830</v>
      </c>
      <c r="B1189" s="81" t="s">
        <v>831</v>
      </c>
      <c r="C1189" s="81">
        <v>12</v>
      </c>
      <c r="D1189" s="81" t="s">
        <v>529</v>
      </c>
      <c r="E1189" s="81" t="s">
        <v>1770</v>
      </c>
      <c r="F1189" s="81">
        <v>1037</v>
      </c>
      <c r="H1189" s="81" t="s">
        <v>910</v>
      </c>
      <c r="I1189" s="81" t="s">
        <v>911</v>
      </c>
      <c r="J1189" s="81">
        <v>2</v>
      </c>
      <c r="K1189" s="81" t="s">
        <v>529</v>
      </c>
      <c r="L1189" s="81" t="s">
        <v>1821</v>
      </c>
      <c r="M1189" s="81">
        <v>1405</v>
      </c>
      <c r="O1189" s="81" t="s">
        <v>727</v>
      </c>
      <c r="P1189" s="81" t="s">
        <v>728</v>
      </c>
      <c r="Q1189" s="81">
        <v>4</v>
      </c>
      <c r="R1189" s="81" t="s">
        <v>437</v>
      </c>
      <c r="S1189" s="81" t="s">
        <v>1823</v>
      </c>
      <c r="T1189" s="81">
        <v>1259</v>
      </c>
      <c r="V1189" s="81" t="s">
        <v>727</v>
      </c>
      <c r="W1189" s="81" t="s">
        <v>728</v>
      </c>
      <c r="X1189" s="81">
        <v>24</v>
      </c>
      <c r="Y1189" s="81" t="s">
        <v>436</v>
      </c>
      <c r="Z1189" s="81" t="s">
        <v>1686</v>
      </c>
      <c r="AA1189" s="81">
        <v>1237</v>
      </c>
      <c r="AC1189" s="81" t="s">
        <v>733</v>
      </c>
      <c r="AD1189" s="81" t="s">
        <v>734</v>
      </c>
      <c r="AE1189" s="81">
        <v>4</v>
      </c>
      <c r="AF1189" s="81" t="s">
        <v>529</v>
      </c>
      <c r="AG1189" s="81" t="s">
        <v>1128</v>
      </c>
      <c r="AH1189" s="81">
        <v>1031</v>
      </c>
      <c r="AJ1189" s="81" t="s">
        <v>2230</v>
      </c>
      <c r="AK1189" s="81" t="s">
        <v>866</v>
      </c>
      <c r="AL1189" s="81">
        <v>6</v>
      </c>
      <c r="AM1189" s="81" t="s">
        <v>437</v>
      </c>
      <c r="AN1189" s="81" t="s">
        <v>1184</v>
      </c>
      <c r="AO1189" s="81">
        <v>1078</v>
      </c>
      <c r="AQ1189" s="81" t="s">
        <v>852</v>
      </c>
      <c r="AR1189" s="81" t="s">
        <v>853</v>
      </c>
      <c r="AS1189" s="81">
        <v>12</v>
      </c>
      <c r="AT1189" s="81" t="s">
        <v>529</v>
      </c>
      <c r="AU1189" s="81" t="s">
        <v>1704</v>
      </c>
      <c r="AV1189" s="81">
        <v>1181</v>
      </c>
      <c r="AX1189" s="81" t="s">
        <v>895</v>
      </c>
      <c r="AY1189" s="81" t="s">
        <v>896</v>
      </c>
      <c r="AZ1189" s="81">
        <v>12</v>
      </c>
      <c r="BA1189" s="81" t="s">
        <v>437</v>
      </c>
      <c r="BB1189" s="81" t="s">
        <v>2103</v>
      </c>
      <c r="BC1189" s="81">
        <v>1506</v>
      </c>
      <c r="BE1189" s="81" t="s">
        <v>741</v>
      </c>
      <c r="BF1189" s="81" t="s">
        <v>742</v>
      </c>
      <c r="BG1189" s="81">
        <v>1</v>
      </c>
      <c r="BH1189" s="81" t="s">
        <v>436</v>
      </c>
      <c r="BI1189" s="81" t="s">
        <v>422</v>
      </c>
      <c r="BJ1189" s="81">
        <v>1413</v>
      </c>
      <c r="BL1189" s="81" t="s">
        <v>729</v>
      </c>
      <c r="BM1189" s="81" t="s">
        <v>730</v>
      </c>
      <c r="BN1189" s="81">
        <v>12</v>
      </c>
      <c r="BO1189" s="81" t="s">
        <v>436</v>
      </c>
      <c r="BP1189" s="81" t="s">
        <v>1698</v>
      </c>
      <c r="BQ1189" s="81">
        <v>1251</v>
      </c>
      <c r="CG1189" s="81" t="s">
        <v>916</v>
      </c>
      <c r="CH1189" s="81" t="s">
        <v>917</v>
      </c>
      <c r="CI1189" s="81">
        <v>1</v>
      </c>
      <c r="CJ1189" s="81" t="s">
        <v>436</v>
      </c>
      <c r="CK1189" s="81" t="s">
        <v>719</v>
      </c>
      <c r="CL1189" s="81">
        <v>1540</v>
      </c>
      <c r="CN1189" s="81" t="s">
        <v>2253</v>
      </c>
      <c r="CO1189" s="81" t="s">
        <v>2296</v>
      </c>
      <c r="CP1189" s="81">
        <v>2</v>
      </c>
      <c r="CQ1189" s="81" t="s">
        <v>1173</v>
      </c>
      <c r="CR1189" s="81" t="s">
        <v>1174</v>
      </c>
      <c r="CS1189" s="81">
        <v>0</v>
      </c>
      <c r="CU1189" s="136" t="s">
        <v>880</v>
      </c>
      <c r="CV1189" s="136" t="s">
        <v>881</v>
      </c>
      <c r="CW1189" s="137">
        <v>2</v>
      </c>
      <c r="CX1189" s="136" t="s">
        <v>529</v>
      </c>
      <c r="CY1189" s="136" t="s">
        <v>1130</v>
      </c>
      <c r="CZ1189" s="138">
        <v>1125</v>
      </c>
      <c r="DB1189" s="136" t="s">
        <v>845</v>
      </c>
      <c r="DC1189" s="136" t="s">
        <v>846</v>
      </c>
      <c r="DD1189" s="137">
        <v>4</v>
      </c>
      <c r="DE1189" s="136" t="s">
        <v>437</v>
      </c>
      <c r="DF1189" s="136" t="s">
        <v>2420</v>
      </c>
      <c r="DG1189" s="144">
        <v>1596</v>
      </c>
      <c r="DI1189" s="136" t="s">
        <v>1779</v>
      </c>
      <c r="DJ1189" s="136" t="s">
        <v>853</v>
      </c>
      <c r="DK1189" s="137">
        <v>12</v>
      </c>
      <c r="DL1189" s="136" t="s">
        <v>529</v>
      </c>
      <c r="DM1189" s="136" t="s">
        <v>1873</v>
      </c>
      <c r="DN1189" s="144">
        <v>1126</v>
      </c>
    </row>
    <row r="1190" spans="1:118" x14ac:dyDescent="0.25">
      <c r="A1190" s="81" t="s">
        <v>804</v>
      </c>
      <c r="B1190" s="81" t="s">
        <v>805</v>
      </c>
      <c r="C1190" s="81">
        <v>24</v>
      </c>
      <c r="D1190" s="81" t="s">
        <v>529</v>
      </c>
      <c r="E1190" s="81" t="s">
        <v>1770</v>
      </c>
      <c r="F1190" s="81">
        <v>1037</v>
      </c>
      <c r="H1190" s="81" t="s">
        <v>885</v>
      </c>
      <c r="I1190" s="81" t="s">
        <v>886</v>
      </c>
      <c r="J1190" s="81">
        <v>2</v>
      </c>
      <c r="K1190" s="81" t="s">
        <v>529</v>
      </c>
      <c r="L1190" s="81" t="s">
        <v>1821</v>
      </c>
      <c r="M1190" s="81">
        <v>1405</v>
      </c>
      <c r="O1190" s="81" t="s">
        <v>828</v>
      </c>
      <c r="P1190" s="81" t="s">
        <v>829</v>
      </c>
      <c r="Q1190" s="81">
        <v>2</v>
      </c>
      <c r="R1190" s="81" t="s">
        <v>437</v>
      </c>
      <c r="S1190" s="81" t="s">
        <v>1823</v>
      </c>
      <c r="T1190" s="81">
        <v>1259</v>
      </c>
      <c r="V1190" s="81" t="s">
        <v>733</v>
      </c>
      <c r="W1190" s="81" t="s">
        <v>734</v>
      </c>
      <c r="X1190" s="81">
        <v>60</v>
      </c>
      <c r="Y1190" s="81" t="s">
        <v>436</v>
      </c>
      <c r="Z1190" s="81" t="s">
        <v>1686</v>
      </c>
      <c r="AA1190" s="81">
        <v>1237</v>
      </c>
      <c r="AC1190" s="81" t="s">
        <v>733</v>
      </c>
      <c r="AD1190" s="81" t="s">
        <v>734</v>
      </c>
      <c r="AE1190" s="81">
        <v>4</v>
      </c>
      <c r="AF1190" s="81" t="s">
        <v>529</v>
      </c>
      <c r="AG1190" s="81" t="s">
        <v>1736</v>
      </c>
      <c r="AH1190" s="81">
        <v>1154</v>
      </c>
      <c r="AJ1190" s="81" t="s">
        <v>847</v>
      </c>
      <c r="AK1190" s="81" t="s">
        <v>848</v>
      </c>
      <c r="AL1190" s="81">
        <v>6</v>
      </c>
      <c r="AM1190" s="81" t="s">
        <v>437</v>
      </c>
      <c r="AN1190" s="81" t="s">
        <v>1184</v>
      </c>
      <c r="AO1190" s="81">
        <v>1078</v>
      </c>
      <c r="AQ1190" s="81" t="s">
        <v>804</v>
      </c>
      <c r="AR1190" s="81" t="s">
        <v>805</v>
      </c>
      <c r="AS1190" s="81">
        <v>12</v>
      </c>
      <c r="AT1190" s="81" t="s">
        <v>529</v>
      </c>
      <c r="AU1190" s="81" t="s">
        <v>1704</v>
      </c>
      <c r="AV1190" s="81">
        <v>1181</v>
      </c>
      <c r="AX1190" s="81" t="s">
        <v>895</v>
      </c>
      <c r="AY1190" s="81" t="s">
        <v>896</v>
      </c>
      <c r="AZ1190" s="81">
        <v>36</v>
      </c>
      <c r="BA1190" s="81" t="s">
        <v>529</v>
      </c>
      <c r="BB1190" s="81" t="s">
        <v>1756</v>
      </c>
      <c r="BC1190" s="81">
        <v>1037</v>
      </c>
      <c r="BE1190" s="81" t="s">
        <v>782</v>
      </c>
      <c r="BF1190" s="81" t="s">
        <v>783</v>
      </c>
      <c r="BG1190" s="81">
        <v>12</v>
      </c>
      <c r="BH1190" s="81" t="s">
        <v>436</v>
      </c>
      <c r="BI1190" s="81" t="s">
        <v>422</v>
      </c>
      <c r="BJ1190" s="81">
        <v>1413</v>
      </c>
      <c r="BL1190" s="81" t="s">
        <v>869</v>
      </c>
      <c r="BM1190" s="81" t="s">
        <v>870</v>
      </c>
      <c r="BN1190" s="81">
        <v>12</v>
      </c>
      <c r="BO1190" s="81" t="s">
        <v>529</v>
      </c>
      <c r="BP1190" s="81" t="s">
        <v>1139</v>
      </c>
      <c r="BQ1190" s="81">
        <v>1027</v>
      </c>
      <c r="CG1190" s="81" t="s">
        <v>765</v>
      </c>
      <c r="CH1190" s="81" t="s">
        <v>766</v>
      </c>
      <c r="CI1190" s="81">
        <v>4</v>
      </c>
      <c r="CJ1190" s="81" t="s">
        <v>436</v>
      </c>
      <c r="CK1190" s="81" t="s">
        <v>719</v>
      </c>
      <c r="CL1190" s="81">
        <v>1540</v>
      </c>
      <c r="CN1190" s="81" t="s">
        <v>2244</v>
      </c>
      <c r="CO1190" s="81" t="s">
        <v>2287</v>
      </c>
      <c r="CP1190" s="81">
        <v>2</v>
      </c>
      <c r="CQ1190" s="81" t="s">
        <v>1173</v>
      </c>
      <c r="CR1190" s="81" t="s">
        <v>1174</v>
      </c>
      <c r="CS1190" s="81">
        <v>0</v>
      </c>
      <c r="CU1190" s="136" t="s">
        <v>873</v>
      </c>
      <c r="CV1190" s="136" t="s">
        <v>874</v>
      </c>
      <c r="CW1190" s="137">
        <v>4</v>
      </c>
      <c r="CX1190" s="136" t="s">
        <v>436</v>
      </c>
      <c r="CY1190" s="136" t="s">
        <v>1148</v>
      </c>
      <c r="CZ1190" s="138">
        <v>1091</v>
      </c>
      <c r="DB1190" s="136" t="s">
        <v>845</v>
      </c>
      <c r="DC1190" s="136" t="s">
        <v>846</v>
      </c>
      <c r="DD1190" s="137">
        <v>4</v>
      </c>
      <c r="DE1190" s="136" t="s">
        <v>436</v>
      </c>
      <c r="DF1190" s="136" t="s">
        <v>2201</v>
      </c>
      <c r="DG1190" s="144">
        <v>1168</v>
      </c>
      <c r="DI1190" s="136" t="s">
        <v>1779</v>
      </c>
      <c r="DJ1190" s="136" t="s">
        <v>853</v>
      </c>
      <c r="DK1190" s="137">
        <v>12</v>
      </c>
      <c r="DL1190" s="136" t="s">
        <v>437</v>
      </c>
      <c r="DM1190" s="136" t="s">
        <v>1187</v>
      </c>
      <c r="DN1190" s="144">
        <v>1003</v>
      </c>
    </row>
    <row r="1191" spans="1:118" x14ac:dyDescent="0.25">
      <c r="A1191" s="81" t="s">
        <v>1781</v>
      </c>
      <c r="B1191" s="81" t="s">
        <v>1938</v>
      </c>
      <c r="C1191" s="81">
        <v>12</v>
      </c>
      <c r="D1191" s="81" t="s">
        <v>529</v>
      </c>
      <c r="E1191" s="81" t="s">
        <v>1770</v>
      </c>
      <c r="F1191" s="81">
        <v>1037</v>
      </c>
      <c r="H1191" s="81" t="s">
        <v>910</v>
      </c>
      <c r="I1191" s="81" t="s">
        <v>911</v>
      </c>
      <c r="J1191" s="81">
        <v>4</v>
      </c>
      <c r="K1191" s="81" t="s">
        <v>437</v>
      </c>
      <c r="L1191" s="81" t="s">
        <v>1180</v>
      </c>
      <c r="M1191" s="81">
        <v>1194</v>
      </c>
      <c r="O1191" s="81" t="s">
        <v>812</v>
      </c>
      <c r="P1191" s="81" t="s">
        <v>813</v>
      </c>
      <c r="Q1191" s="81">
        <v>4</v>
      </c>
      <c r="R1191" s="81" t="s">
        <v>529</v>
      </c>
      <c r="S1191" s="81" t="s">
        <v>1247</v>
      </c>
      <c r="T1191" s="81">
        <v>1054</v>
      </c>
      <c r="V1191" s="81" t="s">
        <v>729</v>
      </c>
      <c r="W1191" s="81" t="s">
        <v>730</v>
      </c>
      <c r="X1191" s="81">
        <v>36</v>
      </c>
      <c r="Y1191" s="81" t="s">
        <v>436</v>
      </c>
      <c r="Z1191" s="81" t="s">
        <v>1686</v>
      </c>
      <c r="AA1191" s="81">
        <v>1237</v>
      </c>
      <c r="AC1191" s="81" t="s">
        <v>770</v>
      </c>
      <c r="AD1191" s="81" t="s">
        <v>771</v>
      </c>
      <c r="AE1191" s="81">
        <v>4</v>
      </c>
      <c r="AF1191" s="81" t="s">
        <v>436</v>
      </c>
      <c r="AG1191" s="81" t="s">
        <v>1760</v>
      </c>
      <c r="AH1191" s="81">
        <v>1307</v>
      </c>
      <c r="AJ1191" s="81" t="s">
        <v>954</v>
      </c>
      <c r="AK1191" s="81" t="s">
        <v>955</v>
      </c>
      <c r="AL1191" s="81">
        <v>4</v>
      </c>
      <c r="AM1191" s="81" t="s">
        <v>437</v>
      </c>
      <c r="AN1191" s="81" t="s">
        <v>1184</v>
      </c>
      <c r="AO1191" s="81">
        <v>1078</v>
      </c>
      <c r="AQ1191" s="81" t="s">
        <v>747</v>
      </c>
      <c r="AR1191" s="81" t="s">
        <v>748</v>
      </c>
      <c r="AS1191" s="81">
        <v>12</v>
      </c>
      <c r="AT1191" s="81" t="s">
        <v>529</v>
      </c>
      <c r="AU1191" s="81" t="s">
        <v>1704</v>
      </c>
      <c r="AV1191" s="81">
        <v>1181</v>
      </c>
      <c r="AX1191" s="81" t="s">
        <v>895</v>
      </c>
      <c r="AY1191" s="81" t="s">
        <v>896</v>
      </c>
      <c r="AZ1191" s="81">
        <v>12</v>
      </c>
      <c r="BA1191" s="81" t="s">
        <v>436</v>
      </c>
      <c r="BB1191" s="81" t="s">
        <v>1872</v>
      </c>
      <c r="BC1191" s="81">
        <v>1133</v>
      </c>
      <c r="BE1191" s="81" t="s">
        <v>780</v>
      </c>
      <c r="BF1191" s="81" t="s">
        <v>781</v>
      </c>
      <c r="BG1191" s="81">
        <v>12</v>
      </c>
      <c r="BH1191" s="81" t="s">
        <v>529</v>
      </c>
      <c r="BI1191" s="81" t="s">
        <v>1913</v>
      </c>
      <c r="BJ1191" s="81">
        <v>1145</v>
      </c>
      <c r="BL1191" s="81" t="s">
        <v>2263</v>
      </c>
      <c r="BM1191" s="81" t="s">
        <v>877</v>
      </c>
      <c r="BN1191" s="81">
        <v>12</v>
      </c>
      <c r="BO1191" s="81" t="s">
        <v>529</v>
      </c>
      <c r="BP1191" s="81" t="s">
        <v>1139</v>
      </c>
      <c r="BQ1191" s="81">
        <v>1027</v>
      </c>
      <c r="CG1191" s="81" t="s">
        <v>729</v>
      </c>
      <c r="CH1191" s="81" t="s">
        <v>730</v>
      </c>
      <c r="CI1191" s="81">
        <v>2</v>
      </c>
      <c r="CJ1191" s="81" t="s">
        <v>436</v>
      </c>
      <c r="CK1191" s="81" t="s">
        <v>719</v>
      </c>
      <c r="CL1191" s="81">
        <v>1540</v>
      </c>
      <c r="CN1191" s="81" t="s">
        <v>2254</v>
      </c>
      <c r="CO1191" s="81" t="s">
        <v>2297</v>
      </c>
      <c r="CP1191" s="81">
        <v>2</v>
      </c>
      <c r="CQ1191" s="81" t="s">
        <v>1173</v>
      </c>
      <c r="CR1191" s="81" t="s">
        <v>1174</v>
      </c>
      <c r="CS1191" s="81">
        <v>0</v>
      </c>
      <c r="CU1191" s="136" t="s">
        <v>889</v>
      </c>
      <c r="CV1191" s="136" t="s">
        <v>890</v>
      </c>
      <c r="CW1191" s="137">
        <v>4</v>
      </c>
      <c r="CX1191" s="136" t="s">
        <v>436</v>
      </c>
      <c r="CY1191" s="136" t="s">
        <v>1148</v>
      </c>
      <c r="CZ1191" s="138">
        <v>1091</v>
      </c>
      <c r="DB1191" s="136" t="s">
        <v>2391</v>
      </c>
      <c r="DC1191" s="136" t="s">
        <v>767</v>
      </c>
      <c r="DD1191" s="137">
        <v>6</v>
      </c>
      <c r="DE1191" s="136" t="s">
        <v>529</v>
      </c>
      <c r="DF1191" s="136" t="s">
        <v>1131</v>
      </c>
      <c r="DG1191" s="144">
        <v>1509</v>
      </c>
      <c r="DI1191" s="136" t="s">
        <v>1779</v>
      </c>
      <c r="DJ1191" s="136" t="s">
        <v>853</v>
      </c>
      <c r="DK1191" s="137">
        <v>12</v>
      </c>
      <c r="DL1191" s="136" t="s">
        <v>529</v>
      </c>
      <c r="DM1191" s="136" t="s">
        <v>1833</v>
      </c>
      <c r="DN1191" s="144">
        <v>1023</v>
      </c>
    </row>
    <row r="1192" spans="1:118" x14ac:dyDescent="0.25">
      <c r="A1192" s="81" t="s">
        <v>988</v>
      </c>
      <c r="B1192" s="81" t="s">
        <v>1937</v>
      </c>
      <c r="C1192" s="81">
        <v>12</v>
      </c>
      <c r="D1192" s="81" t="s">
        <v>529</v>
      </c>
      <c r="E1192" s="81" t="s">
        <v>1770</v>
      </c>
      <c r="F1192" s="81">
        <v>1037</v>
      </c>
      <c r="H1192" s="81" t="s">
        <v>885</v>
      </c>
      <c r="I1192" s="81" t="s">
        <v>886</v>
      </c>
      <c r="J1192" s="81">
        <v>4</v>
      </c>
      <c r="K1192" s="81" t="s">
        <v>437</v>
      </c>
      <c r="L1192" s="81" t="s">
        <v>1180</v>
      </c>
      <c r="M1192" s="81">
        <v>1194</v>
      </c>
      <c r="O1192" s="81" t="s">
        <v>954</v>
      </c>
      <c r="P1192" s="81" t="s">
        <v>955</v>
      </c>
      <c r="Q1192" s="81">
        <v>4</v>
      </c>
      <c r="R1192" s="81" t="s">
        <v>529</v>
      </c>
      <c r="S1192" s="81" t="s">
        <v>1247</v>
      </c>
      <c r="T1192" s="81">
        <v>1054</v>
      </c>
      <c r="V1192" s="81" t="s">
        <v>737</v>
      </c>
      <c r="W1192" s="81" t="s">
        <v>738</v>
      </c>
      <c r="X1192" s="81">
        <v>24</v>
      </c>
      <c r="Y1192" s="81" t="s">
        <v>436</v>
      </c>
      <c r="Z1192" s="81" t="s">
        <v>1686</v>
      </c>
      <c r="AA1192" s="81">
        <v>1237</v>
      </c>
      <c r="AC1192" s="81" t="s">
        <v>770</v>
      </c>
      <c r="AD1192" s="81" t="s">
        <v>771</v>
      </c>
      <c r="AE1192" s="81">
        <v>4</v>
      </c>
      <c r="AF1192" s="81" t="s">
        <v>436</v>
      </c>
      <c r="AG1192" s="81" t="s">
        <v>1122</v>
      </c>
      <c r="AH1192" s="81">
        <v>1213</v>
      </c>
      <c r="AJ1192" s="81" t="s">
        <v>875</v>
      </c>
      <c r="AK1192" s="81" t="s">
        <v>876</v>
      </c>
      <c r="AL1192" s="81">
        <v>4</v>
      </c>
      <c r="AM1192" s="81" t="s">
        <v>437</v>
      </c>
      <c r="AN1192" s="81" t="s">
        <v>1184</v>
      </c>
      <c r="AO1192" s="81">
        <v>1078</v>
      </c>
      <c r="AQ1192" s="81" t="s">
        <v>1041</v>
      </c>
      <c r="AR1192" s="81" t="s">
        <v>1042</v>
      </c>
      <c r="AS1192" s="81">
        <v>12</v>
      </c>
      <c r="AT1192" s="81" t="s">
        <v>436</v>
      </c>
      <c r="AU1192" s="81" t="s">
        <v>1235</v>
      </c>
      <c r="AV1192" s="81">
        <v>1091</v>
      </c>
      <c r="AX1192" s="81" t="s">
        <v>895</v>
      </c>
      <c r="AY1192" s="81" t="s">
        <v>896</v>
      </c>
      <c r="AZ1192" s="81">
        <v>12</v>
      </c>
      <c r="BA1192" s="81" t="s">
        <v>437</v>
      </c>
      <c r="BB1192" s="81" t="s">
        <v>1186</v>
      </c>
      <c r="BC1192" s="81">
        <v>1043</v>
      </c>
      <c r="BE1192" s="81" t="s">
        <v>747</v>
      </c>
      <c r="BF1192" s="81" t="s">
        <v>748</v>
      </c>
      <c r="BG1192" s="81">
        <v>12</v>
      </c>
      <c r="BH1192" s="81" t="s">
        <v>529</v>
      </c>
      <c r="BI1192" s="81" t="s">
        <v>1817</v>
      </c>
      <c r="BJ1192" s="81">
        <v>1509</v>
      </c>
      <c r="BL1192" s="81" t="s">
        <v>847</v>
      </c>
      <c r="BM1192" s="81" t="s">
        <v>848</v>
      </c>
      <c r="BN1192" s="81">
        <v>12</v>
      </c>
      <c r="BO1192" s="81" t="s">
        <v>529</v>
      </c>
      <c r="BP1192" s="81" t="s">
        <v>1139</v>
      </c>
      <c r="BQ1192" s="81">
        <v>1027</v>
      </c>
      <c r="CG1192" s="81" t="s">
        <v>956</v>
      </c>
      <c r="CH1192" s="81" t="s">
        <v>957</v>
      </c>
      <c r="CI1192" s="81">
        <v>1</v>
      </c>
      <c r="CJ1192" s="81" t="s">
        <v>436</v>
      </c>
      <c r="CK1192" s="81" t="s">
        <v>719</v>
      </c>
      <c r="CL1192" s="81">
        <v>1540</v>
      </c>
      <c r="CN1192" s="81" t="s">
        <v>2245</v>
      </c>
      <c r="CO1192" s="81" t="s">
        <v>2288</v>
      </c>
      <c r="CP1192" s="81">
        <v>3</v>
      </c>
      <c r="CQ1192" s="81" t="s">
        <v>1173</v>
      </c>
      <c r="CR1192" s="81" t="s">
        <v>1174</v>
      </c>
      <c r="CS1192" s="81">
        <v>0</v>
      </c>
      <c r="CU1192" s="136" t="s">
        <v>2388</v>
      </c>
      <c r="CV1192" s="136" t="s">
        <v>865</v>
      </c>
      <c r="CW1192" s="137">
        <v>6</v>
      </c>
      <c r="CX1192" s="136" t="s">
        <v>436</v>
      </c>
      <c r="CY1192" s="136" t="s">
        <v>1148</v>
      </c>
      <c r="CZ1192" s="138">
        <v>1091</v>
      </c>
      <c r="DB1192" s="136" t="s">
        <v>2391</v>
      </c>
      <c r="DC1192" s="136" t="s">
        <v>767</v>
      </c>
      <c r="DD1192" s="137">
        <v>4</v>
      </c>
      <c r="DE1192" s="136" t="s">
        <v>529</v>
      </c>
      <c r="DF1192" s="136" t="s">
        <v>2314</v>
      </c>
      <c r="DG1192" s="144">
        <v>1031</v>
      </c>
      <c r="DI1192" s="136" t="s">
        <v>1779</v>
      </c>
      <c r="DJ1192" s="136" t="s">
        <v>853</v>
      </c>
      <c r="DK1192" s="137">
        <v>24</v>
      </c>
      <c r="DL1192" s="136" t="s">
        <v>436</v>
      </c>
      <c r="DM1192" s="136" t="s">
        <v>2406</v>
      </c>
      <c r="DN1192" s="144">
        <v>1529</v>
      </c>
    </row>
    <row r="1193" spans="1:118" x14ac:dyDescent="0.25">
      <c r="A1193" s="81" t="s">
        <v>814</v>
      </c>
      <c r="B1193" s="81" t="s">
        <v>815</v>
      </c>
      <c r="C1193" s="81">
        <v>48</v>
      </c>
      <c r="D1193" s="81" t="s">
        <v>529</v>
      </c>
      <c r="E1193" s="81" t="s">
        <v>1770</v>
      </c>
      <c r="F1193" s="81">
        <v>1037</v>
      </c>
      <c r="H1193" s="81" t="s">
        <v>944</v>
      </c>
      <c r="I1193" s="81" t="s">
        <v>945</v>
      </c>
      <c r="J1193" s="81">
        <v>2</v>
      </c>
      <c r="K1193" s="81" t="s">
        <v>436</v>
      </c>
      <c r="L1193" s="81" t="s">
        <v>2324</v>
      </c>
      <c r="M1193" s="81">
        <v>1515</v>
      </c>
      <c r="O1193" s="81" t="s">
        <v>816</v>
      </c>
      <c r="P1193" s="81" t="s">
        <v>817</v>
      </c>
      <c r="Q1193" s="81">
        <v>6</v>
      </c>
      <c r="R1193" s="81" t="s">
        <v>529</v>
      </c>
      <c r="S1193" s="81" t="s">
        <v>1247</v>
      </c>
      <c r="T1193" s="81">
        <v>1054</v>
      </c>
      <c r="V1193" s="81" t="s">
        <v>1034</v>
      </c>
      <c r="W1193" s="81" t="s">
        <v>987</v>
      </c>
      <c r="X1193" s="81">
        <v>12</v>
      </c>
      <c r="Y1193" s="81" t="s">
        <v>436</v>
      </c>
      <c r="Z1193" s="81" t="s">
        <v>1108</v>
      </c>
      <c r="AA1193" s="81">
        <v>1240</v>
      </c>
      <c r="AC1193" s="81" t="s">
        <v>768</v>
      </c>
      <c r="AD1193" s="81" t="s">
        <v>769</v>
      </c>
      <c r="AE1193" s="81">
        <v>4</v>
      </c>
      <c r="AF1193" s="81" t="s">
        <v>529</v>
      </c>
      <c r="AG1193" s="81" t="s">
        <v>1128</v>
      </c>
      <c r="AH1193" s="81">
        <v>1031</v>
      </c>
      <c r="AJ1193" s="81" t="s">
        <v>772</v>
      </c>
      <c r="AK1193" s="81" t="s">
        <v>773</v>
      </c>
      <c r="AL1193" s="81">
        <v>4</v>
      </c>
      <c r="AM1193" s="81" t="s">
        <v>437</v>
      </c>
      <c r="AN1193" s="81" t="s">
        <v>1184</v>
      </c>
      <c r="AO1193" s="81">
        <v>1078</v>
      </c>
      <c r="AQ1193" s="81" t="s">
        <v>962</v>
      </c>
      <c r="AR1193" s="81" t="s">
        <v>2206</v>
      </c>
      <c r="AS1193" s="81">
        <v>12</v>
      </c>
      <c r="AT1193" s="81" t="s">
        <v>436</v>
      </c>
      <c r="AU1193" s="81" t="s">
        <v>1235</v>
      </c>
      <c r="AV1193" s="81">
        <v>1091</v>
      </c>
      <c r="AX1193" s="81" t="s">
        <v>895</v>
      </c>
      <c r="AY1193" s="81" t="s">
        <v>896</v>
      </c>
      <c r="AZ1193" s="81">
        <v>24</v>
      </c>
      <c r="BA1193" s="81" t="s">
        <v>436</v>
      </c>
      <c r="BB1193" s="81" t="s">
        <v>551</v>
      </c>
      <c r="BC1193" s="81">
        <v>1518</v>
      </c>
      <c r="BE1193" s="81" t="s">
        <v>780</v>
      </c>
      <c r="BF1193" s="81" t="s">
        <v>781</v>
      </c>
      <c r="BG1193" s="81">
        <v>12</v>
      </c>
      <c r="BH1193" s="81" t="s">
        <v>437</v>
      </c>
      <c r="BI1193" s="81" t="s">
        <v>1236</v>
      </c>
      <c r="BJ1193" s="81">
        <v>1506</v>
      </c>
      <c r="BL1193" s="81" t="s">
        <v>852</v>
      </c>
      <c r="BM1193" s="81" t="s">
        <v>853</v>
      </c>
      <c r="BN1193" s="81">
        <v>24</v>
      </c>
      <c r="BO1193" s="81" t="s">
        <v>529</v>
      </c>
      <c r="BP1193" s="81" t="s">
        <v>1139</v>
      </c>
      <c r="BQ1193" s="81">
        <v>1027</v>
      </c>
      <c r="CG1193" s="81" t="s">
        <v>745</v>
      </c>
      <c r="CH1193" s="81" t="s">
        <v>746</v>
      </c>
      <c r="CI1193" s="81">
        <v>12</v>
      </c>
      <c r="CJ1193" s="81" t="s">
        <v>436</v>
      </c>
      <c r="CK1193" s="81" t="s">
        <v>719</v>
      </c>
      <c r="CL1193" s="81">
        <v>1540</v>
      </c>
      <c r="CN1193" s="81" t="s">
        <v>2246</v>
      </c>
      <c r="CO1193" s="81" t="s">
        <v>2289</v>
      </c>
      <c r="CP1193" s="81">
        <v>2</v>
      </c>
      <c r="CQ1193" s="81" t="s">
        <v>1173</v>
      </c>
      <c r="CR1193" s="81" t="s">
        <v>1174</v>
      </c>
      <c r="CS1193" s="81">
        <v>0</v>
      </c>
      <c r="CU1193" s="136" t="s">
        <v>2384</v>
      </c>
      <c r="CV1193" s="136" t="s">
        <v>901</v>
      </c>
      <c r="CW1193" s="137">
        <v>4</v>
      </c>
      <c r="CX1193" s="136" t="s">
        <v>436</v>
      </c>
      <c r="CY1193" s="136" t="s">
        <v>1148</v>
      </c>
      <c r="CZ1193" s="138">
        <v>1091</v>
      </c>
      <c r="DB1193" s="136" t="s">
        <v>2391</v>
      </c>
      <c r="DC1193" s="136" t="s">
        <v>767</v>
      </c>
      <c r="DD1193" s="137">
        <v>4</v>
      </c>
      <c r="DE1193" s="136" t="s">
        <v>437</v>
      </c>
      <c r="DF1193" s="136" t="s">
        <v>2408</v>
      </c>
      <c r="DG1193" s="144">
        <v>1108</v>
      </c>
      <c r="DI1193" s="136" t="s">
        <v>1779</v>
      </c>
      <c r="DJ1193" s="136" t="s">
        <v>853</v>
      </c>
      <c r="DK1193" s="137">
        <v>48</v>
      </c>
      <c r="DL1193" s="136" t="s">
        <v>529</v>
      </c>
      <c r="DM1193" s="136" t="s">
        <v>1139</v>
      </c>
      <c r="DN1193" s="144">
        <v>1027</v>
      </c>
    </row>
    <row r="1194" spans="1:118" x14ac:dyDescent="0.25">
      <c r="A1194" s="81" t="s">
        <v>867</v>
      </c>
      <c r="B1194" s="81" t="s">
        <v>868</v>
      </c>
      <c r="C1194" s="81">
        <v>12</v>
      </c>
      <c r="D1194" s="81" t="s">
        <v>529</v>
      </c>
      <c r="E1194" s="81" t="s">
        <v>1770</v>
      </c>
      <c r="F1194" s="81">
        <v>1037</v>
      </c>
      <c r="H1194" s="81" t="s">
        <v>854</v>
      </c>
      <c r="I1194" s="81" t="s">
        <v>855</v>
      </c>
      <c r="J1194" s="81">
        <v>2</v>
      </c>
      <c r="K1194" s="81" t="s">
        <v>436</v>
      </c>
      <c r="L1194" s="81" t="s">
        <v>1692</v>
      </c>
      <c r="M1194" s="81">
        <v>1418</v>
      </c>
      <c r="O1194" s="81" t="s">
        <v>770</v>
      </c>
      <c r="P1194" s="81" t="s">
        <v>771</v>
      </c>
      <c r="Q1194" s="81">
        <v>6</v>
      </c>
      <c r="R1194" s="81" t="s">
        <v>529</v>
      </c>
      <c r="S1194" s="81" t="s">
        <v>1247</v>
      </c>
      <c r="T1194" s="81">
        <v>1054</v>
      </c>
      <c r="V1194" s="81" t="s">
        <v>757</v>
      </c>
      <c r="W1194" s="81" t="s">
        <v>758</v>
      </c>
      <c r="X1194" s="81">
        <v>12</v>
      </c>
      <c r="Y1194" s="81" t="s">
        <v>436</v>
      </c>
      <c r="Z1194" s="81" t="s">
        <v>1108</v>
      </c>
      <c r="AA1194" s="81">
        <v>1240</v>
      </c>
      <c r="AC1194" s="81" t="s">
        <v>727</v>
      </c>
      <c r="AD1194" s="81" t="s">
        <v>728</v>
      </c>
      <c r="AE1194" s="81">
        <v>4</v>
      </c>
      <c r="AF1194" s="81" t="s">
        <v>437</v>
      </c>
      <c r="AG1194" s="81" t="s">
        <v>1729</v>
      </c>
      <c r="AH1194" s="81">
        <v>1191</v>
      </c>
      <c r="AJ1194" s="81" t="s">
        <v>864</v>
      </c>
      <c r="AK1194" s="81" t="s">
        <v>865</v>
      </c>
      <c r="AL1194" s="81">
        <v>4</v>
      </c>
      <c r="AM1194" s="81" t="s">
        <v>437</v>
      </c>
      <c r="AN1194" s="81" t="s">
        <v>1184</v>
      </c>
      <c r="AO1194" s="81">
        <v>1078</v>
      </c>
      <c r="AQ1194" s="81" t="s">
        <v>1786</v>
      </c>
      <c r="AR1194" s="81" t="s">
        <v>1024</v>
      </c>
      <c r="AS1194" s="81">
        <v>2</v>
      </c>
      <c r="AT1194" s="81" t="s">
        <v>436</v>
      </c>
      <c r="AU1194" s="81" t="s">
        <v>1235</v>
      </c>
      <c r="AV1194" s="81">
        <v>1091</v>
      </c>
      <c r="AX1194" s="81" t="s">
        <v>895</v>
      </c>
      <c r="AY1194" s="81" t="s">
        <v>896</v>
      </c>
      <c r="AZ1194" s="81">
        <v>12</v>
      </c>
      <c r="BA1194" s="81" t="s">
        <v>436</v>
      </c>
      <c r="BB1194" s="81" t="s">
        <v>1764</v>
      </c>
      <c r="BC1194" s="81">
        <v>1435</v>
      </c>
      <c r="BE1194" s="81" t="s">
        <v>782</v>
      </c>
      <c r="BF1194" s="81" t="s">
        <v>783</v>
      </c>
      <c r="BG1194" s="81">
        <v>12</v>
      </c>
      <c r="BH1194" s="81" t="s">
        <v>437</v>
      </c>
      <c r="BI1194" s="81" t="s">
        <v>1243</v>
      </c>
      <c r="BJ1194" s="81">
        <v>1082</v>
      </c>
      <c r="BL1194" s="81" t="s">
        <v>946</v>
      </c>
      <c r="BM1194" s="81" t="s">
        <v>947</v>
      </c>
      <c r="BN1194" s="81">
        <v>12</v>
      </c>
      <c r="BO1194" s="81" t="s">
        <v>529</v>
      </c>
      <c r="BP1194" s="81" t="s">
        <v>1139</v>
      </c>
      <c r="BQ1194" s="81">
        <v>1027</v>
      </c>
      <c r="CG1194" s="81" t="s">
        <v>826</v>
      </c>
      <c r="CH1194" s="81" t="s">
        <v>827</v>
      </c>
      <c r="CI1194" s="81">
        <v>10</v>
      </c>
      <c r="CJ1194" s="81" t="s">
        <v>436</v>
      </c>
      <c r="CK1194" s="81" t="s">
        <v>719</v>
      </c>
      <c r="CL1194" s="81">
        <v>1540</v>
      </c>
      <c r="CN1194" s="81" t="s">
        <v>2255</v>
      </c>
      <c r="CO1194" s="81" t="s">
        <v>2298</v>
      </c>
      <c r="CP1194" s="81">
        <v>20</v>
      </c>
      <c r="CQ1194" s="81" t="s">
        <v>1173</v>
      </c>
      <c r="CR1194" s="81" t="s">
        <v>1174</v>
      </c>
      <c r="CS1194" s="81">
        <v>0</v>
      </c>
      <c r="CU1194" s="136" t="s">
        <v>761</v>
      </c>
      <c r="CV1194" s="136" t="s">
        <v>762</v>
      </c>
      <c r="CW1194" s="137">
        <v>24</v>
      </c>
      <c r="CX1194" s="136" t="s">
        <v>436</v>
      </c>
      <c r="CY1194" s="136" t="s">
        <v>1148</v>
      </c>
      <c r="CZ1194" s="138">
        <v>1091</v>
      </c>
      <c r="DB1194" s="136" t="s">
        <v>2391</v>
      </c>
      <c r="DC1194" s="136" t="s">
        <v>767</v>
      </c>
      <c r="DD1194" s="137">
        <v>4</v>
      </c>
      <c r="DE1194" s="136" t="s">
        <v>436</v>
      </c>
      <c r="DF1194" s="136" t="s">
        <v>1179</v>
      </c>
      <c r="DG1194" s="144">
        <v>1195</v>
      </c>
      <c r="DI1194" s="136" t="s">
        <v>1779</v>
      </c>
      <c r="DJ1194" s="136" t="s">
        <v>853</v>
      </c>
      <c r="DK1194" s="137">
        <v>12</v>
      </c>
      <c r="DL1194" s="136" t="s">
        <v>437</v>
      </c>
      <c r="DM1194" s="136" t="s">
        <v>1171</v>
      </c>
      <c r="DN1194" s="144">
        <v>1351</v>
      </c>
    </row>
    <row r="1195" spans="1:118" x14ac:dyDescent="0.25">
      <c r="A1195" s="81" t="s">
        <v>832</v>
      </c>
      <c r="B1195" s="81" t="s">
        <v>833</v>
      </c>
      <c r="C1195" s="81">
        <v>10</v>
      </c>
      <c r="D1195" s="81" t="s">
        <v>529</v>
      </c>
      <c r="E1195" s="81" t="s">
        <v>1770</v>
      </c>
      <c r="F1195" s="81">
        <v>1037</v>
      </c>
      <c r="H1195" s="81" t="s">
        <v>910</v>
      </c>
      <c r="I1195" s="81" t="s">
        <v>911</v>
      </c>
      <c r="J1195" s="81">
        <v>2</v>
      </c>
      <c r="K1195" s="81" t="s">
        <v>529</v>
      </c>
      <c r="L1195" s="81" t="s">
        <v>1924</v>
      </c>
      <c r="M1195" s="81">
        <v>1296</v>
      </c>
      <c r="O1195" s="81" t="s">
        <v>832</v>
      </c>
      <c r="P1195" s="81" t="s">
        <v>833</v>
      </c>
      <c r="Q1195" s="81">
        <v>4</v>
      </c>
      <c r="R1195" s="81" t="s">
        <v>529</v>
      </c>
      <c r="S1195" s="81" t="s">
        <v>1247</v>
      </c>
      <c r="T1195" s="81">
        <v>1054</v>
      </c>
      <c r="V1195" s="81" t="s">
        <v>893</v>
      </c>
      <c r="W1195" s="81" t="s">
        <v>894</v>
      </c>
      <c r="X1195" s="81">
        <v>12</v>
      </c>
      <c r="Y1195" s="81" t="s">
        <v>436</v>
      </c>
      <c r="Z1195" s="81" t="s">
        <v>1108</v>
      </c>
      <c r="AA1195" s="81">
        <v>1240</v>
      </c>
      <c r="AC1195" s="81" t="s">
        <v>830</v>
      </c>
      <c r="AD1195" s="81" t="s">
        <v>831</v>
      </c>
      <c r="AE1195" s="81">
        <v>4</v>
      </c>
      <c r="AF1195" s="81" t="s">
        <v>437</v>
      </c>
      <c r="AG1195" s="81" t="s">
        <v>1098</v>
      </c>
      <c r="AH1195" s="81">
        <v>1381</v>
      </c>
      <c r="AJ1195" s="81" t="s">
        <v>942</v>
      </c>
      <c r="AK1195" s="81" t="s">
        <v>943</v>
      </c>
      <c r="AL1195" s="81">
        <v>12</v>
      </c>
      <c r="AM1195" s="81" t="s">
        <v>437</v>
      </c>
      <c r="AN1195" s="81" t="s">
        <v>1184</v>
      </c>
      <c r="AO1195" s="81">
        <v>1078</v>
      </c>
      <c r="AQ1195" s="81" t="s">
        <v>1029</v>
      </c>
      <c r="AR1195" s="81" t="s">
        <v>1030</v>
      </c>
      <c r="AS1195" s="81">
        <v>4</v>
      </c>
      <c r="AT1195" s="81" t="s">
        <v>436</v>
      </c>
      <c r="AU1195" s="81" t="s">
        <v>1235</v>
      </c>
      <c r="AV1195" s="81">
        <v>1091</v>
      </c>
      <c r="AX1195" s="81" t="s">
        <v>895</v>
      </c>
      <c r="AY1195" s="81" t="s">
        <v>896</v>
      </c>
      <c r="AZ1195" s="81">
        <v>12</v>
      </c>
      <c r="BA1195" s="81" t="s">
        <v>436</v>
      </c>
      <c r="BB1195" s="81" t="s">
        <v>1107</v>
      </c>
      <c r="BC1195" s="81">
        <v>1174</v>
      </c>
      <c r="BE1195" s="81" t="s">
        <v>804</v>
      </c>
      <c r="BF1195" s="81" t="s">
        <v>805</v>
      </c>
      <c r="BG1195" s="81">
        <v>12</v>
      </c>
      <c r="BH1195" s="81" t="s">
        <v>436</v>
      </c>
      <c r="BI1195" s="81" t="s">
        <v>559</v>
      </c>
      <c r="BJ1195" s="81">
        <v>1529</v>
      </c>
      <c r="BL1195" s="81" t="s">
        <v>891</v>
      </c>
      <c r="BM1195" s="81" t="s">
        <v>892</v>
      </c>
      <c r="BN1195" s="81">
        <v>12</v>
      </c>
      <c r="BO1195" s="81" t="s">
        <v>529</v>
      </c>
      <c r="BP1195" s="81" t="s">
        <v>1139</v>
      </c>
      <c r="BQ1195" s="81">
        <v>1027</v>
      </c>
      <c r="CG1195" s="81" t="s">
        <v>856</v>
      </c>
      <c r="CH1195" s="81" t="s">
        <v>857</v>
      </c>
      <c r="CI1195" s="81">
        <v>2</v>
      </c>
      <c r="CJ1195" s="81" t="s">
        <v>436</v>
      </c>
      <c r="CK1195" s="81" t="s">
        <v>719</v>
      </c>
      <c r="CL1195" s="81">
        <v>1540</v>
      </c>
      <c r="CN1195" s="81" t="s">
        <v>2256</v>
      </c>
      <c r="CO1195" s="81" t="s">
        <v>2299</v>
      </c>
      <c r="CP1195" s="81">
        <v>20</v>
      </c>
      <c r="CQ1195" s="81" t="s">
        <v>1173</v>
      </c>
      <c r="CR1195" s="81" t="s">
        <v>1174</v>
      </c>
      <c r="CS1195" s="81">
        <v>0</v>
      </c>
      <c r="CU1195" s="136" t="s">
        <v>2386</v>
      </c>
      <c r="CV1195" s="136" t="s">
        <v>817</v>
      </c>
      <c r="CW1195" s="137">
        <v>6</v>
      </c>
      <c r="CX1195" s="136" t="s">
        <v>529</v>
      </c>
      <c r="CY1195" s="136" t="s">
        <v>1104</v>
      </c>
      <c r="CZ1195" s="138">
        <v>1037</v>
      </c>
      <c r="DB1195" s="136" t="s">
        <v>880</v>
      </c>
      <c r="DC1195" s="136" t="s">
        <v>881</v>
      </c>
      <c r="DD1195" s="137">
        <v>4</v>
      </c>
      <c r="DE1195" s="136" t="s">
        <v>436</v>
      </c>
      <c r="DF1195" s="136" t="s">
        <v>2409</v>
      </c>
      <c r="DG1195" s="144">
        <v>1013</v>
      </c>
      <c r="DI1195" s="136" t="s">
        <v>1779</v>
      </c>
      <c r="DJ1195" s="136" t="s">
        <v>853</v>
      </c>
      <c r="DK1195" s="137">
        <v>12</v>
      </c>
      <c r="DL1195" s="136" t="s">
        <v>436</v>
      </c>
      <c r="DM1195" s="136" t="s">
        <v>1105</v>
      </c>
      <c r="DN1195" s="144">
        <v>1186</v>
      </c>
    </row>
    <row r="1196" spans="1:118" x14ac:dyDescent="0.25">
      <c r="A1196" s="81" t="s">
        <v>932</v>
      </c>
      <c r="B1196" s="81" t="s">
        <v>933</v>
      </c>
      <c r="C1196" s="81">
        <v>12</v>
      </c>
      <c r="D1196" s="81" t="s">
        <v>529</v>
      </c>
      <c r="E1196" s="81" t="s">
        <v>1770</v>
      </c>
      <c r="F1196" s="81">
        <v>1037</v>
      </c>
      <c r="H1196" s="81" t="s">
        <v>858</v>
      </c>
      <c r="I1196" s="81" t="s">
        <v>859</v>
      </c>
      <c r="J1196" s="81">
        <v>2</v>
      </c>
      <c r="K1196" s="81" t="s">
        <v>529</v>
      </c>
      <c r="L1196" s="81" t="s">
        <v>1924</v>
      </c>
      <c r="M1196" s="81">
        <v>1296</v>
      </c>
      <c r="O1196" s="81" t="s">
        <v>729</v>
      </c>
      <c r="P1196" s="81" t="s">
        <v>730</v>
      </c>
      <c r="Q1196" s="81">
        <v>4</v>
      </c>
      <c r="R1196" s="81" t="s">
        <v>529</v>
      </c>
      <c r="S1196" s="81" t="s">
        <v>1247</v>
      </c>
      <c r="T1196" s="81">
        <v>1054</v>
      </c>
      <c r="V1196" s="81" t="s">
        <v>836</v>
      </c>
      <c r="W1196" s="81" t="s">
        <v>837</v>
      </c>
      <c r="X1196" s="81">
        <v>2</v>
      </c>
      <c r="Y1196" s="81" t="s">
        <v>436</v>
      </c>
      <c r="Z1196" s="81" t="s">
        <v>1108</v>
      </c>
      <c r="AA1196" s="81">
        <v>1240</v>
      </c>
      <c r="AC1196" s="81" t="s">
        <v>830</v>
      </c>
      <c r="AD1196" s="81" t="s">
        <v>831</v>
      </c>
      <c r="AE1196" s="81">
        <v>4</v>
      </c>
      <c r="AF1196" s="81" t="s">
        <v>436</v>
      </c>
      <c r="AG1196" s="81" t="s">
        <v>1151</v>
      </c>
      <c r="AH1196" s="81">
        <v>1047</v>
      </c>
      <c r="AJ1196" s="81" t="s">
        <v>924</v>
      </c>
      <c r="AK1196" s="81" t="s">
        <v>925</v>
      </c>
      <c r="AL1196" s="81">
        <v>12</v>
      </c>
      <c r="AM1196" s="81" t="s">
        <v>437</v>
      </c>
      <c r="AN1196" s="81" t="s">
        <v>1184</v>
      </c>
      <c r="AO1196" s="81">
        <v>1078</v>
      </c>
      <c r="AQ1196" s="81" t="s">
        <v>818</v>
      </c>
      <c r="AR1196" s="81" t="s">
        <v>819</v>
      </c>
      <c r="AS1196" s="81">
        <v>12</v>
      </c>
      <c r="AT1196" s="81" t="s">
        <v>436</v>
      </c>
      <c r="AU1196" s="81" t="s">
        <v>1235</v>
      </c>
      <c r="AV1196" s="81">
        <v>1091</v>
      </c>
      <c r="AX1196" s="81" t="s">
        <v>895</v>
      </c>
      <c r="AY1196" s="81" t="s">
        <v>896</v>
      </c>
      <c r="AZ1196" s="81">
        <v>12</v>
      </c>
      <c r="BA1196" s="81" t="s">
        <v>529</v>
      </c>
      <c r="BB1196" s="81" t="s">
        <v>1916</v>
      </c>
      <c r="BC1196" s="81">
        <v>1439</v>
      </c>
      <c r="BE1196" s="81" t="s">
        <v>1029</v>
      </c>
      <c r="BF1196" s="81" t="s">
        <v>1030</v>
      </c>
      <c r="BG1196" s="81">
        <v>1</v>
      </c>
      <c r="BH1196" s="81" t="s">
        <v>529</v>
      </c>
      <c r="BI1196" s="81" t="s">
        <v>1770</v>
      </c>
      <c r="BJ1196" s="81">
        <v>1037</v>
      </c>
      <c r="BL1196" s="81" t="s">
        <v>745</v>
      </c>
      <c r="BM1196" s="81" t="s">
        <v>746</v>
      </c>
      <c r="BN1196" s="81">
        <v>12</v>
      </c>
      <c r="BO1196" s="81" t="s">
        <v>529</v>
      </c>
      <c r="BP1196" s="81" t="s">
        <v>1139</v>
      </c>
      <c r="BQ1196" s="81">
        <v>1027</v>
      </c>
      <c r="CG1196" s="81" t="s">
        <v>836</v>
      </c>
      <c r="CH1196" s="81" t="s">
        <v>837</v>
      </c>
      <c r="CI1196" s="81">
        <v>2</v>
      </c>
      <c r="CJ1196" s="81" t="s">
        <v>436</v>
      </c>
      <c r="CK1196" s="81" t="s">
        <v>719</v>
      </c>
      <c r="CL1196" s="81">
        <v>1540</v>
      </c>
      <c r="CN1196" s="81" t="s">
        <v>2259</v>
      </c>
      <c r="CO1196" s="81" t="s">
        <v>2303</v>
      </c>
      <c r="CP1196" s="81">
        <v>10</v>
      </c>
      <c r="CQ1196" s="81" t="s">
        <v>1173</v>
      </c>
      <c r="CR1196" s="81" t="s">
        <v>1174</v>
      </c>
      <c r="CS1196" s="81">
        <v>0</v>
      </c>
      <c r="CU1196" s="136" t="s">
        <v>860</v>
      </c>
      <c r="CV1196" s="136" t="s">
        <v>861</v>
      </c>
      <c r="CW1196" s="137">
        <v>4</v>
      </c>
      <c r="CX1196" s="136" t="s">
        <v>529</v>
      </c>
      <c r="CY1196" s="136" t="s">
        <v>1130</v>
      </c>
      <c r="CZ1196" s="138">
        <v>1125</v>
      </c>
      <c r="DB1196" s="136" t="s">
        <v>880</v>
      </c>
      <c r="DC1196" s="136" t="s">
        <v>881</v>
      </c>
      <c r="DD1196" s="137">
        <v>4</v>
      </c>
      <c r="DE1196" s="136" t="s">
        <v>436</v>
      </c>
      <c r="DF1196" s="136" t="s">
        <v>2061</v>
      </c>
      <c r="DG1196" s="144">
        <v>1197</v>
      </c>
      <c r="DI1196" s="136" t="s">
        <v>1779</v>
      </c>
      <c r="DJ1196" s="136" t="s">
        <v>853</v>
      </c>
      <c r="DK1196" s="137">
        <v>12</v>
      </c>
      <c r="DL1196" s="136" t="s">
        <v>529</v>
      </c>
      <c r="DM1196" s="136" t="s">
        <v>1185</v>
      </c>
      <c r="DN1196" s="144">
        <v>1101</v>
      </c>
    </row>
    <row r="1197" spans="1:118" x14ac:dyDescent="0.25">
      <c r="A1197" s="81" t="s">
        <v>897</v>
      </c>
      <c r="B1197" s="81" t="s">
        <v>898</v>
      </c>
      <c r="C1197" s="81">
        <v>5</v>
      </c>
      <c r="D1197" s="81" t="s">
        <v>529</v>
      </c>
      <c r="E1197" s="81" t="s">
        <v>1770</v>
      </c>
      <c r="F1197" s="81">
        <v>1037</v>
      </c>
      <c r="H1197" s="81" t="s">
        <v>2323</v>
      </c>
      <c r="I1197" s="81" t="s">
        <v>851</v>
      </c>
      <c r="J1197" s="81">
        <v>2</v>
      </c>
      <c r="K1197" s="81" t="s">
        <v>436</v>
      </c>
      <c r="L1197" s="81" t="s">
        <v>1164</v>
      </c>
      <c r="M1197" s="81">
        <v>1121</v>
      </c>
      <c r="O1197" s="81" t="s">
        <v>830</v>
      </c>
      <c r="P1197" s="81" t="s">
        <v>831</v>
      </c>
      <c r="Q1197" s="81">
        <v>4</v>
      </c>
      <c r="R1197" s="81" t="s">
        <v>529</v>
      </c>
      <c r="S1197" s="81" t="s">
        <v>1154</v>
      </c>
      <c r="T1197" s="81">
        <v>1439</v>
      </c>
      <c r="V1197" s="81" t="s">
        <v>856</v>
      </c>
      <c r="W1197" s="81" t="s">
        <v>857</v>
      </c>
      <c r="X1197" s="81">
        <v>2</v>
      </c>
      <c r="Y1197" s="81" t="s">
        <v>436</v>
      </c>
      <c r="Z1197" s="81" t="s">
        <v>1108</v>
      </c>
      <c r="AA1197" s="81">
        <v>1240</v>
      </c>
      <c r="AC1197" s="81" t="s">
        <v>770</v>
      </c>
      <c r="AD1197" s="81" t="s">
        <v>771</v>
      </c>
      <c r="AE1197" s="81">
        <v>4</v>
      </c>
      <c r="AF1197" s="81" t="s">
        <v>529</v>
      </c>
      <c r="AG1197" s="81" t="s">
        <v>1158</v>
      </c>
      <c r="AH1197" s="81">
        <v>1378</v>
      </c>
      <c r="AJ1197" s="81" t="s">
        <v>733</v>
      </c>
      <c r="AK1197" s="81" t="s">
        <v>734</v>
      </c>
      <c r="AL1197" s="81">
        <v>12</v>
      </c>
      <c r="AM1197" s="81" t="s">
        <v>529</v>
      </c>
      <c r="AN1197" s="81" t="s">
        <v>1185</v>
      </c>
      <c r="AO1197" s="81">
        <v>1101</v>
      </c>
      <c r="AQ1197" s="81" t="s">
        <v>1001</v>
      </c>
      <c r="AR1197" s="81" t="s">
        <v>1002</v>
      </c>
      <c r="AS1197" s="81">
        <v>12</v>
      </c>
      <c r="AT1197" s="81" t="s">
        <v>436</v>
      </c>
      <c r="AU1197" s="81" t="s">
        <v>1235</v>
      </c>
      <c r="AV1197" s="81">
        <v>1091</v>
      </c>
      <c r="AX1197" s="81" t="s">
        <v>895</v>
      </c>
      <c r="AY1197" s="81" t="s">
        <v>896</v>
      </c>
      <c r="AZ1197" s="81">
        <v>12</v>
      </c>
      <c r="BA1197" s="81" t="s">
        <v>436</v>
      </c>
      <c r="BB1197" s="81" t="s">
        <v>2062</v>
      </c>
      <c r="BC1197" s="81">
        <v>1237</v>
      </c>
      <c r="BE1197" s="81" t="s">
        <v>1077</v>
      </c>
      <c r="BF1197" s="81" t="s">
        <v>1078</v>
      </c>
      <c r="BG1197" s="81">
        <v>1</v>
      </c>
      <c r="BH1197" s="81" t="s">
        <v>529</v>
      </c>
      <c r="BI1197" s="81" t="s">
        <v>2126</v>
      </c>
      <c r="BJ1197" s="81">
        <v>1572</v>
      </c>
      <c r="BL1197" s="81" t="s">
        <v>908</v>
      </c>
      <c r="BM1197" s="81" t="s">
        <v>909</v>
      </c>
      <c r="BN1197" s="81">
        <v>12</v>
      </c>
      <c r="BO1197" s="81" t="s">
        <v>529</v>
      </c>
      <c r="BP1197" s="81" t="s">
        <v>1139</v>
      </c>
      <c r="BQ1197" s="81">
        <v>1027</v>
      </c>
      <c r="CG1197" s="81" t="s">
        <v>828</v>
      </c>
      <c r="CH1197" s="81" t="s">
        <v>829</v>
      </c>
      <c r="CI1197" s="81">
        <v>2</v>
      </c>
      <c r="CJ1197" s="81" t="s">
        <v>436</v>
      </c>
      <c r="CK1197" s="81" t="s">
        <v>1137</v>
      </c>
      <c r="CL1197" s="81">
        <v>1160</v>
      </c>
      <c r="CN1197" s="81" t="s">
        <v>2231</v>
      </c>
      <c r="CO1197" s="81" t="s">
        <v>2274</v>
      </c>
      <c r="CP1197" s="81">
        <v>1</v>
      </c>
      <c r="CQ1197" s="81" t="s">
        <v>1173</v>
      </c>
      <c r="CR1197" s="81" t="s">
        <v>1174</v>
      </c>
      <c r="CS1197" s="81">
        <v>0</v>
      </c>
      <c r="CU1197" s="136" t="s">
        <v>899</v>
      </c>
      <c r="CV1197" s="136" t="s">
        <v>900</v>
      </c>
      <c r="CW1197" s="137">
        <v>4</v>
      </c>
      <c r="CX1197" s="136" t="s">
        <v>436</v>
      </c>
      <c r="CY1197" s="136" t="s">
        <v>1148</v>
      </c>
      <c r="CZ1197" s="138">
        <v>1091</v>
      </c>
      <c r="DB1197" s="136" t="s">
        <v>880</v>
      </c>
      <c r="DC1197" s="136" t="s">
        <v>881</v>
      </c>
      <c r="DD1197" s="137">
        <v>2</v>
      </c>
      <c r="DE1197" s="136" t="s">
        <v>436</v>
      </c>
      <c r="DF1197" s="136" t="s">
        <v>1188</v>
      </c>
      <c r="DG1197" s="144">
        <v>1481</v>
      </c>
      <c r="DI1197" s="136" t="s">
        <v>1779</v>
      </c>
      <c r="DJ1197" s="136" t="s">
        <v>853</v>
      </c>
      <c r="DK1197" s="137">
        <v>36</v>
      </c>
      <c r="DL1197" s="136" t="s">
        <v>2152</v>
      </c>
      <c r="DM1197" s="136" t="s">
        <v>2364</v>
      </c>
      <c r="DN1197" s="144">
        <v>1593</v>
      </c>
    </row>
    <row r="1198" spans="1:118" x14ac:dyDescent="0.25">
      <c r="A1198" s="81" t="s">
        <v>873</v>
      </c>
      <c r="B1198" s="81" t="s">
        <v>874</v>
      </c>
      <c r="C1198" s="81">
        <v>12</v>
      </c>
      <c r="D1198" s="81" t="s">
        <v>529</v>
      </c>
      <c r="E1198" s="81" t="s">
        <v>1770</v>
      </c>
      <c r="F1198" s="81">
        <v>1037</v>
      </c>
      <c r="H1198" s="81" t="s">
        <v>854</v>
      </c>
      <c r="I1198" s="81" t="s">
        <v>855</v>
      </c>
      <c r="J1198" s="81">
        <v>2</v>
      </c>
      <c r="K1198" s="81" t="s">
        <v>436</v>
      </c>
      <c r="L1198" s="81" t="s">
        <v>1164</v>
      </c>
      <c r="M1198" s="81">
        <v>1121</v>
      </c>
      <c r="O1198" s="81" t="s">
        <v>772</v>
      </c>
      <c r="P1198" s="81" t="s">
        <v>773</v>
      </c>
      <c r="Q1198" s="81">
        <v>4</v>
      </c>
      <c r="R1198" s="81" t="s">
        <v>529</v>
      </c>
      <c r="S1198" s="81" t="s">
        <v>1154</v>
      </c>
      <c r="T1198" s="81">
        <v>1439</v>
      </c>
      <c r="V1198" s="81" t="s">
        <v>854</v>
      </c>
      <c r="W1198" s="81" t="s">
        <v>855</v>
      </c>
      <c r="X1198" s="81">
        <v>2</v>
      </c>
      <c r="Y1198" s="81" t="s">
        <v>436</v>
      </c>
      <c r="Z1198" s="81" t="s">
        <v>1108</v>
      </c>
      <c r="AA1198" s="81">
        <v>1240</v>
      </c>
      <c r="AC1198" s="81" t="s">
        <v>770</v>
      </c>
      <c r="AD1198" s="81" t="s">
        <v>771</v>
      </c>
      <c r="AE1198" s="81">
        <v>4</v>
      </c>
      <c r="AF1198" s="81" t="s">
        <v>437</v>
      </c>
      <c r="AG1198" s="81" t="s">
        <v>1191</v>
      </c>
      <c r="AH1198" s="81">
        <v>1029</v>
      </c>
      <c r="AJ1198" s="81" t="s">
        <v>727</v>
      </c>
      <c r="AK1198" s="81" t="s">
        <v>728</v>
      </c>
      <c r="AL1198" s="81">
        <v>4</v>
      </c>
      <c r="AM1198" s="81" t="s">
        <v>529</v>
      </c>
      <c r="AN1198" s="81" t="s">
        <v>1185</v>
      </c>
      <c r="AO1198" s="81">
        <v>1101</v>
      </c>
      <c r="AQ1198" s="81" t="s">
        <v>852</v>
      </c>
      <c r="AR1198" s="81" t="s">
        <v>853</v>
      </c>
      <c r="AS1198" s="81">
        <v>12</v>
      </c>
      <c r="AT1198" s="81" t="s">
        <v>436</v>
      </c>
      <c r="AU1198" s="81" t="s">
        <v>1235</v>
      </c>
      <c r="AV1198" s="81">
        <v>1091</v>
      </c>
      <c r="AX1198" s="81" t="s">
        <v>895</v>
      </c>
      <c r="AY1198" s="81" t="s">
        <v>896</v>
      </c>
      <c r="AZ1198" s="81">
        <v>12</v>
      </c>
      <c r="BA1198" s="81" t="s">
        <v>436</v>
      </c>
      <c r="BB1198" s="81" t="s">
        <v>1156</v>
      </c>
      <c r="BC1198" s="81">
        <v>1070</v>
      </c>
      <c r="BE1198" s="81" t="s">
        <v>1065</v>
      </c>
      <c r="BF1198" s="81" t="s">
        <v>1066</v>
      </c>
      <c r="BG1198" s="81">
        <v>2</v>
      </c>
      <c r="BH1198" s="81" t="s">
        <v>529</v>
      </c>
      <c r="BI1198" s="81" t="s">
        <v>2126</v>
      </c>
      <c r="BJ1198" s="81">
        <v>1572</v>
      </c>
      <c r="BL1198" s="81" t="s">
        <v>963</v>
      </c>
      <c r="BM1198" s="81" t="s">
        <v>964</v>
      </c>
      <c r="BN1198" s="81">
        <v>12</v>
      </c>
      <c r="BO1198" s="81" t="s">
        <v>529</v>
      </c>
      <c r="BP1198" s="81" t="s">
        <v>1092</v>
      </c>
      <c r="BQ1198" s="81">
        <v>1209</v>
      </c>
      <c r="CG1198" s="81" t="s">
        <v>854</v>
      </c>
      <c r="CH1198" s="81" t="s">
        <v>855</v>
      </c>
      <c r="CI1198" s="81">
        <v>2</v>
      </c>
      <c r="CJ1198" s="81" t="s">
        <v>436</v>
      </c>
      <c r="CK1198" s="81" t="s">
        <v>1137</v>
      </c>
      <c r="CL1198" s="81">
        <v>1160</v>
      </c>
      <c r="CN1198" s="81" t="s">
        <v>2232</v>
      </c>
      <c r="CO1198" s="81" t="s">
        <v>2275</v>
      </c>
      <c r="CP1198" s="81">
        <v>2</v>
      </c>
      <c r="CQ1198" s="81" t="s">
        <v>1173</v>
      </c>
      <c r="CR1198" s="81" t="s">
        <v>1174</v>
      </c>
      <c r="CS1198" s="81">
        <v>0</v>
      </c>
      <c r="CU1198" s="136" t="s">
        <v>836</v>
      </c>
      <c r="CV1198" s="136" t="s">
        <v>837</v>
      </c>
      <c r="CW1198" s="137">
        <v>4</v>
      </c>
      <c r="CX1198" s="136" t="s">
        <v>436</v>
      </c>
      <c r="CY1198" s="136" t="s">
        <v>1148</v>
      </c>
      <c r="CZ1198" s="138">
        <v>1091</v>
      </c>
      <c r="DB1198" s="136" t="s">
        <v>880</v>
      </c>
      <c r="DC1198" s="136" t="s">
        <v>881</v>
      </c>
      <c r="DD1198" s="137">
        <v>4</v>
      </c>
      <c r="DE1198" s="136" t="s">
        <v>436</v>
      </c>
      <c r="DF1198" s="136" t="s">
        <v>2221</v>
      </c>
      <c r="DG1198" s="144">
        <v>1392</v>
      </c>
      <c r="DI1198" s="136" t="s">
        <v>1779</v>
      </c>
      <c r="DJ1198" s="136" t="s">
        <v>853</v>
      </c>
      <c r="DK1198" s="137">
        <v>12</v>
      </c>
      <c r="DL1198" s="136" t="s">
        <v>436</v>
      </c>
      <c r="DM1198" s="136" t="s">
        <v>2422</v>
      </c>
      <c r="DN1198" s="144">
        <v>1600</v>
      </c>
    </row>
    <row r="1199" spans="1:118" x14ac:dyDescent="0.25">
      <c r="A1199" s="81" t="s">
        <v>727</v>
      </c>
      <c r="B1199" s="81" t="s">
        <v>728</v>
      </c>
      <c r="C1199" s="81">
        <v>20</v>
      </c>
      <c r="D1199" s="81" t="s">
        <v>529</v>
      </c>
      <c r="E1199" s="81" t="s">
        <v>1770</v>
      </c>
      <c r="F1199" s="81">
        <v>1037</v>
      </c>
      <c r="H1199" s="81" t="s">
        <v>792</v>
      </c>
      <c r="I1199" s="81" t="s">
        <v>793</v>
      </c>
      <c r="J1199" s="81">
        <v>2</v>
      </c>
      <c r="K1199" s="81" t="s">
        <v>436</v>
      </c>
      <c r="L1199" s="81" t="s">
        <v>1164</v>
      </c>
      <c r="M1199" s="81">
        <v>1121</v>
      </c>
      <c r="O1199" s="81" t="s">
        <v>768</v>
      </c>
      <c r="P1199" s="81" t="s">
        <v>769</v>
      </c>
      <c r="Q1199" s="81">
        <v>4</v>
      </c>
      <c r="R1199" s="81" t="s">
        <v>529</v>
      </c>
      <c r="S1199" s="81" t="s">
        <v>1154</v>
      </c>
      <c r="T1199" s="81">
        <v>1439</v>
      </c>
      <c r="V1199" s="81" t="s">
        <v>873</v>
      </c>
      <c r="W1199" s="81" t="s">
        <v>874</v>
      </c>
      <c r="X1199" s="81">
        <v>2</v>
      </c>
      <c r="Y1199" s="81" t="s">
        <v>436</v>
      </c>
      <c r="Z1199" s="81" t="s">
        <v>1108</v>
      </c>
      <c r="AA1199" s="81">
        <v>1240</v>
      </c>
      <c r="AC1199" s="81" t="s">
        <v>770</v>
      </c>
      <c r="AD1199" s="81" t="s">
        <v>771</v>
      </c>
      <c r="AE1199" s="81">
        <v>4</v>
      </c>
      <c r="AF1199" s="81" t="s">
        <v>529</v>
      </c>
      <c r="AG1199" s="81" t="s">
        <v>1118</v>
      </c>
      <c r="AH1199" s="81">
        <v>1063</v>
      </c>
      <c r="AJ1199" s="81" t="s">
        <v>729</v>
      </c>
      <c r="AK1199" s="81" t="s">
        <v>730</v>
      </c>
      <c r="AL1199" s="81">
        <v>4</v>
      </c>
      <c r="AM1199" s="81" t="s">
        <v>529</v>
      </c>
      <c r="AN1199" s="81" t="s">
        <v>1185</v>
      </c>
      <c r="AO1199" s="81">
        <v>1101</v>
      </c>
      <c r="AQ1199" s="81" t="s">
        <v>780</v>
      </c>
      <c r="AR1199" s="81" t="s">
        <v>781</v>
      </c>
      <c r="AS1199" s="81">
        <v>12</v>
      </c>
      <c r="AT1199" s="81" t="s">
        <v>436</v>
      </c>
      <c r="AU1199" s="81" t="s">
        <v>1226</v>
      </c>
      <c r="AV1199" s="81">
        <v>1442</v>
      </c>
      <c r="AX1199" s="81" t="s">
        <v>895</v>
      </c>
      <c r="AY1199" s="81" t="s">
        <v>896</v>
      </c>
      <c r="AZ1199" s="81">
        <v>24</v>
      </c>
      <c r="BA1199" s="81" t="s">
        <v>529</v>
      </c>
      <c r="BB1199" s="81" t="s">
        <v>1100</v>
      </c>
      <c r="BC1199" s="81">
        <v>1027</v>
      </c>
      <c r="BE1199" s="81" t="s">
        <v>1010</v>
      </c>
      <c r="BF1199" s="81" t="s">
        <v>1011</v>
      </c>
      <c r="BG1199" s="81">
        <v>1</v>
      </c>
      <c r="BH1199" s="81" t="s">
        <v>436</v>
      </c>
      <c r="BI1199" s="81" t="s">
        <v>1883</v>
      </c>
      <c r="BJ1199" s="81">
        <v>1009</v>
      </c>
      <c r="BL1199" s="81" t="s">
        <v>763</v>
      </c>
      <c r="BM1199" s="81" t="s">
        <v>764</v>
      </c>
      <c r="BN1199" s="81">
        <v>12</v>
      </c>
      <c r="BO1199" s="81" t="s">
        <v>529</v>
      </c>
      <c r="BP1199" s="81" t="s">
        <v>1092</v>
      </c>
      <c r="BQ1199" s="81">
        <v>1209</v>
      </c>
      <c r="CG1199" s="81" t="s">
        <v>856</v>
      </c>
      <c r="CH1199" s="81" t="s">
        <v>857</v>
      </c>
      <c r="CI1199" s="81">
        <v>2</v>
      </c>
      <c r="CJ1199" s="81" t="s">
        <v>436</v>
      </c>
      <c r="CK1199" s="81" t="s">
        <v>1137</v>
      </c>
      <c r="CL1199" s="81">
        <v>1160</v>
      </c>
      <c r="CN1199" s="81" t="s">
        <v>2233</v>
      </c>
      <c r="CO1199" s="81" t="s">
        <v>2276</v>
      </c>
      <c r="CP1199" s="81">
        <v>2</v>
      </c>
      <c r="CQ1199" s="81" t="s">
        <v>1173</v>
      </c>
      <c r="CR1199" s="81" t="s">
        <v>1174</v>
      </c>
      <c r="CS1199" s="81">
        <v>0</v>
      </c>
      <c r="CU1199" s="136" t="s">
        <v>802</v>
      </c>
      <c r="CV1199" s="136" t="s">
        <v>803</v>
      </c>
      <c r="CW1199" s="137">
        <v>4</v>
      </c>
      <c r="CX1199" s="136" t="s">
        <v>436</v>
      </c>
      <c r="CY1199" s="136" t="s">
        <v>1148</v>
      </c>
      <c r="CZ1199" s="138">
        <v>1091</v>
      </c>
      <c r="DB1199" s="136" t="s">
        <v>880</v>
      </c>
      <c r="DC1199" s="136" t="s">
        <v>881</v>
      </c>
      <c r="DD1199" s="137">
        <v>4</v>
      </c>
      <c r="DE1199" s="136" t="s">
        <v>437</v>
      </c>
      <c r="DF1199" s="136" t="s">
        <v>2408</v>
      </c>
      <c r="DG1199" s="144">
        <v>1108</v>
      </c>
      <c r="DI1199" s="136" t="s">
        <v>1779</v>
      </c>
      <c r="DJ1199" s="136" t="s">
        <v>853</v>
      </c>
      <c r="DK1199" s="137">
        <v>12</v>
      </c>
      <c r="DL1199" s="136" t="s">
        <v>529</v>
      </c>
      <c r="DM1199" s="136" t="s">
        <v>1100</v>
      </c>
      <c r="DN1199" s="144">
        <v>1027</v>
      </c>
    </row>
    <row r="1200" spans="1:118" x14ac:dyDescent="0.25">
      <c r="A1200" s="81" t="s">
        <v>832</v>
      </c>
      <c r="B1200" s="81" t="s">
        <v>833</v>
      </c>
      <c r="C1200" s="81">
        <v>20</v>
      </c>
      <c r="D1200" s="81" t="s">
        <v>529</v>
      </c>
      <c r="E1200" s="81" t="s">
        <v>1770</v>
      </c>
      <c r="F1200" s="81">
        <v>1037</v>
      </c>
      <c r="H1200" s="81" t="s">
        <v>790</v>
      </c>
      <c r="I1200" s="81" t="s">
        <v>791</v>
      </c>
      <c r="J1200" s="81">
        <v>2</v>
      </c>
      <c r="K1200" s="81" t="s">
        <v>436</v>
      </c>
      <c r="L1200" s="81" t="s">
        <v>1164</v>
      </c>
      <c r="M1200" s="81">
        <v>1121</v>
      </c>
      <c r="O1200" s="81" t="s">
        <v>828</v>
      </c>
      <c r="P1200" s="81" t="s">
        <v>829</v>
      </c>
      <c r="Q1200" s="81">
        <v>2</v>
      </c>
      <c r="R1200" s="81" t="s">
        <v>529</v>
      </c>
      <c r="S1200" s="81" t="s">
        <v>1154</v>
      </c>
      <c r="T1200" s="81">
        <v>1439</v>
      </c>
      <c r="V1200" s="81" t="s">
        <v>820</v>
      </c>
      <c r="W1200" s="81" t="s">
        <v>821</v>
      </c>
      <c r="X1200" s="81">
        <v>4</v>
      </c>
      <c r="Y1200" s="81" t="s">
        <v>436</v>
      </c>
      <c r="Z1200" s="81" t="s">
        <v>1108</v>
      </c>
      <c r="AA1200" s="81">
        <v>1240</v>
      </c>
      <c r="AC1200" s="81" t="s">
        <v>887</v>
      </c>
      <c r="AD1200" s="81" t="s">
        <v>888</v>
      </c>
      <c r="AE1200" s="81">
        <v>4</v>
      </c>
      <c r="AF1200" s="81" t="s">
        <v>436</v>
      </c>
      <c r="AG1200" s="81" t="s">
        <v>2318</v>
      </c>
      <c r="AH1200" s="81">
        <v>1117</v>
      </c>
      <c r="AJ1200" s="81" t="s">
        <v>772</v>
      </c>
      <c r="AK1200" s="81" t="s">
        <v>773</v>
      </c>
      <c r="AL1200" s="81">
        <v>6</v>
      </c>
      <c r="AM1200" s="81" t="s">
        <v>529</v>
      </c>
      <c r="AN1200" s="81" t="s">
        <v>1172</v>
      </c>
      <c r="AO1200" s="81">
        <v>1472</v>
      </c>
      <c r="AQ1200" s="81" t="s">
        <v>1041</v>
      </c>
      <c r="AR1200" s="81" t="s">
        <v>1042</v>
      </c>
      <c r="AS1200" s="81">
        <v>24</v>
      </c>
      <c r="AT1200" s="81" t="s">
        <v>436</v>
      </c>
      <c r="AU1200" s="81" t="s">
        <v>1835</v>
      </c>
      <c r="AV1200" s="81">
        <v>1163</v>
      </c>
      <c r="AX1200" s="81" t="s">
        <v>895</v>
      </c>
      <c r="AY1200" s="81" t="s">
        <v>896</v>
      </c>
      <c r="AZ1200" s="81">
        <v>12</v>
      </c>
      <c r="BA1200" s="81" t="s">
        <v>436</v>
      </c>
      <c r="BB1200" s="81" t="s">
        <v>2072</v>
      </c>
      <c r="BC1200" s="81">
        <v>1562</v>
      </c>
      <c r="BE1200" s="81" t="s">
        <v>1018</v>
      </c>
      <c r="BF1200" s="81" t="s">
        <v>1019</v>
      </c>
      <c r="BG1200" s="81">
        <v>1</v>
      </c>
      <c r="BH1200" s="81" t="s">
        <v>436</v>
      </c>
      <c r="BI1200" s="81" t="s">
        <v>1883</v>
      </c>
      <c r="BJ1200" s="81">
        <v>1009</v>
      </c>
      <c r="BL1200" s="81" t="s">
        <v>871</v>
      </c>
      <c r="BM1200" s="81" t="s">
        <v>872</v>
      </c>
      <c r="BN1200" s="81">
        <v>6</v>
      </c>
      <c r="BO1200" s="81" t="s">
        <v>529</v>
      </c>
      <c r="BP1200" s="81" t="s">
        <v>1092</v>
      </c>
      <c r="BQ1200" s="81">
        <v>1209</v>
      </c>
      <c r="CG1200" s="81" t="s">
        <v>820</v>
      </c>
      <c r="CH1200" s="81" t="s">
        <v>821</v>
      </c>
      <c r="CI1200" s="81">
        <v>10</v>
      </c>
      <c r="CJ1200" s="81" t="s">
        <v>529</v>
      </c>
      <c r="CK1200" s="81" t="s">
        <v>1128</v>
      </c>
      <c r="CL1200" s="81">
        <v>1031</v>
      </c>
      <c r="CN1200" s="81" t="s">
        <v>751</v>
      </c>
      <c r="CO1200" s="81" t="s">
        <v>752</v>
      </c>
      <c r="CP1200" s="81">
        <v>60</v>
      </c>
      <c r="CQ1200" s="81" t="s">
        <v>529</v>
      </c>
      <c r="CR1200" s="81" t="s">
        <v>1199</v>
      </c>
      <c r="CS1200" s="81">
        <v>1001</v>
      </c>
      <c r="CU1200" s="136" t="s">
        <v>818</v>
      </c>
      <c r="CV1200" s="136" t="s">
        <v>819</v>
      </c>
      <c r="CW1200" s="137">
        <v>8</v>
      </c>
      <c r="CX1200" s="136" t="s">
        <v>436</v>
      </c>
      <c r="CY1200" s="136" t="s">
        <v>1148</v>
      </c>
      <c r="CZ1200" s="138">
        <v>1091</v>
      </c>
      <c r="DB1200" s="136" t="s">
        <v>880</v>
      </c>
      <c r="DC1200" s="136" t="s">
        <v>881</v>
      </c>
      <c r="DD1200" s="137">
        <v>2</v>
      </c>
      <c r="DE1200" s="136" t="s">
        <v>436</v>
      </c>
      <c r="DF1200" s="136" t="s">
        <v>1153</v>
      </c>
      <c r="DG1200" s="144">
        <v>1402</v>
      </c>
      <c r="DI1200" s="136" t="s">
        <v>1779</v>
      </c>
      <c r="DJ1200" s="136" t="s">
        <v>853</v>
      </c>
      <c r="DK1200" s="137">
        <v>12</v>
      </c>
      <c r="DL1200" s="136" t="s">
        <v>436</v>
      </c>
      <c r="DM1200" s="136" t="s">
        <v>2221</v>
      </c>
      <c r="DN1200" s="144">
        <v>1392</v>
      </c>
    </row>
    <row r="1201" spans="1:118" x14ac:dyDescent="0.25">
      <c r="A1201" s="81" t="s">
        <v>864</v>
      </c>
      <c r="B1201" s="81" t="s">
        <v>865</v>
      </c>
      <c r="C1201" s="81">
        <v>4</v>
      </c>
      <c r="D1201" s="81" t="s">
        <v>436</v>
      </c>
      <c r="E1201" s="81" t="s">
        <v>1140</v>
      </c>
      <c r="F1201" s="81">
        <v>1036</v>
      </c>
      <c r="H1201" s="81" t="s">
        <v>812</v>
      </c>
      <c r="I1201" s="81" t="s">
        <v>813</v>
      </c>
      <c r="J1201" s="81">
        <v>6</v>
      </c>
      <c r="K1201" s="81" t="s">
        <v>436</v>
      </c>
      <c r="L1201" s="81" t="s">
        <v>1164</v>
      </c>
      <c r="M1201" s="81">
        <v>1121</v>
      </c>
      <c r="O1201" s="81" t="s">
        <v>924</v>
      </c>
      <c r="P1201" s="81" t="s">
        <v>925</v>
      </c>
      <c r="Q1201" s="81">
        <v>12</v>
      </c>
      <c r="R1201" s="81" t="s">
        <v>529</v>
      </c>
      <c r="S1201" s="81" t="s">
        <v>1092</v>
      </c>
      <c r="T1201" s="81">
        <v>1209</v>
      </c>
      <c r="V1201" s="81" t="s">
        <v>858</v>
      </c>
      <c r="W1201" s="81" t="s">
        <v>859</v>
      </c>
      <c r="X1201" s="81">
        <v>2</v>
      </c>
      <c r="Y1201" s="81" t="s">
        <v>436</v>
      </c>
      <c r="Z1201" s="81" t="s">
        <v>1108</v>
      </c>
      <c r="AA1201" s="81">
        <v>1240</v>
      </c>
      <c r="AC1201" s="81" t="s">
        <v>854</v>
      </c>
      <c r="AD1201" s="81" t="s">
        <v>855</v>
      </c>
      <c r="AE1201" s="81">
        <v>24</v>
      </c>
      <c r="AF1201" s="81" t="s">
        <v>1173</v>
      </c>
      <c r="AG1201" s="81" t="s">
        <v>1174</v>
      </c>
      <c r="AH1201" s="81">
        <v>0</v>
      </c>
      <c r="AJ1201" s="81" t="s">
        <v>757</v>
      </c>
      <c r="AK1201" s="81" t="s">
        <v>758</v>
      </c>
      <c r="AL1201" s="81">
        <v>12</v>
      </c>
      <c r="AM1201" s="81" t="s">
        <v>437</v>
      </c>
      <c r="AN1201" s="81" t="s">
        <v>1171</v>
      </c>
      <c r="AO1201" s="81">
        <v>1351</v>
      </c>
      <c r="AQ1201" s="81" t="s">
        <v>973</v>
      </c>
      <c r="AR1201" s="81" t="s">
        <v>974</v>
      </c>
      <c r="AS1201" s="81">
        <v>48</v>
      </c>
      <c r="AT1201" s="81" t="s">
        <v>436</v>
      </c>
      <c r="AU1201" s="81" t="s">
        <v>1835</v>
      </c>
      <c r="AV1201" s="81">
        <v>1163</v>
      </c>
      <c r="AX1201" s="81" t="s">
        <v>895</v>
      </c>
      <c r="AY1201" s="81" t="s">
        <v>896</v>
      </c>
      <c r="AZ1201" s="81">
        <v>12</v>
      </c>
      <c r="BA1201" s="81" t="s">
        <v>437</v>
      </c>
      <c r="BB1201" s="81" t="s">
        <v>1243</v>
      </c>
      <c r="BC1201" s="81">
        <v>1082</v>
      </c>
      <c r="BE1201" s="81" t="s">
        <v>1008</v>
      </c>
      <c r="BF1201" s="81" t="s">
        <v>1009</v>
      </c>
      <c r="BG1201" s="81">
        <v>1</v>
      </c>
      <c r="BH1201" s="81" t="s">
        <v>529</v>
      </c>
      <c r="BI1201" s="81" t="s">
        <v>1240</v>
      </c>
      <c r="BJ1201" s="81">
        <v>1378</v>
      </c>
      <c r="BL1201" s="81" t="s">
        <v>847</v>
      </c>
      <c r="BM1201" s="81" t="s">
        <v>848</v>
      </c>
      <c r="BN1201" s="81">
        <v>12</v>
      </c>
      <c r="BO1201" s="81" t="s">
        <v>529</v>
      </c>
      <c r="BP1201" s="81" t="s">
        <v>1092</v>
      </c>
      <c r="BQ1201" s="81">
        <v>1209</v>
      </c>
      <c r="CG1201" s="81" t="s">
        <v>818</v>
      </c>
      <c r="CH1201" s="81" t="s">
        <v>819</v>
      </c>
      <c r="CI1201" s="81">
        <v>10</v>
      </c>
      <c r="CJ1201" s="81" t="s">
        <v>529</v>
      </c>
      <c r="CK1201" s="81" t="s">
        <v>1128</v>
      </c>
      <c r="CL1201" s="81">
        <v>1031</v>
      </c>
      <c r="CN1201" s="81" t="s">
        <v>804</v>
      </c>
      <c r="CO1201" s="81" t="s">
        <v>805</v>
      </c>
      <c r="CP1201" s="81">
        <v>36</v>
      </c>
      <c r="CQ1201" s="81" t="s">
        <v>529</v>
      </c>
      <c r="CR1201" s="81" t="s">
        <v>1199</v>
      </c>
      <c r="CS1201" s="81">
        <v>1001</v>
      </c>
      <c r="CU1201" s="136" t="s">
        <v>849</v>
      </c>
      <c r="CV1201" s="136" t="s">
        <v>850</v>
      </c>
      <c r="CW1201" s="137">
        <v>4</v>
      </c>
      <c r="CX1201" s="136" t="s">
        <v>436</v>
      </c>
      <c r="CY1201" s="136" t="s">
        <v>1148</v>
      </c>
      <c r="CZ1201" s="138">
        <v>1091</v>
      </c>
      <c r="DB1201" s="136" t="s">
        <v>880</v>
      </c>
      <c r="DC1201" s="136" t="s">
        <v>881</v>
      </c>
      <c r="DD1201" s="137">
        <v>4</v>
      </c>
      <c r="DE1201" s="136" t="s">
        <v>529</v>
      </c>
      <c r="DF1201" s="136" t="s">
        <v>1824</v>
      </c>
      <c r="DG1201" s="144">
        <v>1372</v>
      </c>
      <c r="DI1201" s="136" t="s">
        <v>1779</v>
      </c>
      <c r="DJ1201" s="136" t="s">
        <v>853</v>
      </c>
      <c r="DK1201" s="137">
        <v>12</v>
      </c>
      <c r="DL1201" s="136" t="s">
        <v>436</v>
      </c>
      <c r="DM1201" s="136" t="s">
        <v>1764</v>
      </c>
      <c r="DN1201" s="144">
        <v>1435</v>
      </c>
    </row>
    <row r="1202" spans="1:118" x14ac:dyDescent="0.25">
      <c r="A1202" s="81" t="s">
        <v>830</v>
      </c>
      <c r="B1202" s="81" t="s">
        <v>831</v>
      </c>
      <c r="C1202" s="81">
        <v>2</v>
      </c>
      <c r="D1202" s="81" t="s">
        <v>436</v>
      </c>
      <c r="E1202" s="81" t="s">
        <v>1140</v>
      </c>
      <c r="F1202" s="81">
        <v>1036</v>
      </c>
      <c r="H1202" s="81" t="s">
        <v>2319</v>
      </c>
      <c r="I1202" s="81" t="s">
        <v>844</v>
      </c>
      <c r="J1202" s="81">
        <v>2</v>
      </c>
      <c r="K1202" s="81" t="s">
        <v>436</v>
      </c>
      <c r="L1202" s="81" t="s">
        <v>1164</v>
      </c>
      <c r="M1202" s="81">
        <v>1121</v>
      </c>
      <c r="O1202" s="81" t="s">
        <v>891</v>
      </c>
      <c r="P1202" s="81" t="s">
        <v>892</v>
      </c>
      <c r="Q1202" s="81">
        <v>12</v>
      </c>
      <c r="R1202" s="81" t="s">
        <v>529</v>
      </c>
      <c r="S1202" s="81" t="s">
        <v>1092</v>
      </c>
      <c r="T1202" s="81">
        <v>1209</v>
      </c>
      <c r="V1202" s="81" t="s">
        <v>2319</v>
      </c>
      <c r="W1202" s="81" t="s">
        <v>844</v>
      </c>
      <c r="X1202" s="81">
        <v>2</v>
      </c>
      <c r="Y1202" s="81" t="s">
        <v>436</v>
      </c>
      <c r="Z1202" s="81" t="s">
        <v>1108</v>
      </c>
      <c r="AA1202" s="81">
        <v>1240</v>
      </c>
      <c r="AC1202" s="81" t="s">
        <v>733</v>
      </c>
      <c r="AD1202" s="81" t="s">
        <v>734</v>
      </c>
      <c r="AE1202" s="81">
        <v>4</v>
      </c>
      <c r="AF1202" s="81" t="s">
        <v>436</v>
      </c>
      <c r="AG1202" s="81" t="s">
        <v>2327</v>
      </c>
      <c r="AH1202" s="81">
        <v>1515</v>
      </c>
      <c r="AJ1202" s="81" t="s">
        <v>932</v>
      </c>
      <c r="AK1202" s="81" t="s">
        <v>933</v>
      </c>
      <c r="AL1202" s="81">
        <v>6</v>
      </c>
      <c r="AM1202" s="81" t="s">
        <v>437</v>
      </c>
      <c r="AN1202" s="81" t="s">
        <v>1171</v>
      </c>
      <c r="AO1202" s="81">
        <v>1351</v>
      </c>
      <c r="AQ1202" s="81" t="s">
        <v>814</v>
      </c>
      <c r="AR1202" s="81" t="s">
        <v>815</v>
      </c>
      <c r="AS1202" s="81">
        <v>36</v>
      </c>
      <c r="AT1202" s="81" t="s">
        <v>436</v>
      </c>
      <c r="AU1202" s="81" t="s">
        <v>1835</v>
      </c>
      <c r="AV1202" s="81">
        <v>1163</v>
      </c>
      <c r="AX1202" s="81" t="s">
        <v>895</v>
      </c>
      <c r="AY1202" s="81" t="s">
        <v>896</v>
      </c>
      <c r="AZ1202" s="81">
        <v>12</v>
      </c>
      <c r="BA1202" s="81" t="s">
        <v>436</v>
      </c>
      <c r="BB1202" s="81" t="s">
        <v>1228</v>
      </c>
      <c r="BC1202" s="81">
        <v>1274</v>
      </c>
      <c r="BE1202" s="81" t="s">
        <v>1896</v>
      </c>
      <c r="BF1202" s="81" t="s">
        <v>1038</v>
      </c>
      <c r="BG1202" s="81">
        <v>1</v>
      </c>
      <c r="BH1202" s="81" t="s">
        <v>529</v>
      </c>
      <c r="BI1202" s="81" t="s">
        <v>1913</v>
      </c>
      <c r="BJ1202" s="81">
        <v>1145</v>
      </c>
      <c r="BL1202" s="81" t="s">
        <v>878</v>
      </c>
      <c r="BM1202" s="81" t="s">
        <v>879</v>
      </c>
      <c r="BN1202" s="81">
        <v>6</v>
      </c>
      <c r="BO1202" s="81" t="s">
        <v>529</v>
      </c>
      <c r="BP1202" s="81" t="s">
        <v>1092</v>
      </c>
      <c r="BQ1202" s="81">
        <v>1209</v>
      </c>
      <c r="CG1202" s="81" t="s">
        <v>733</v>
      </c>
      <c r="CH1202" s="81" t="s">
        <v>734</v>
      </c>
      <c r="CI1202" s="81">
        <v>10</v>
      </c>
      <c r="CJ1202" s="81" t="s">
        <v>529</v>
      </c>
      <c r="CK1202" s="81" t="s">
        <v>1128</v>
      </c>
      <c r="CL1202" s="81">
        <v>1031</v>
      </c>
      <c r="CN1202" s="81" t="s">
        <v>780</v>
      </c>
      <c r="CO1202" s="81" t="s">
        <v>781</v>
      </c>
      <c r="CP1202" s="81">
        <v>24</v>
      </c>
      <c r="CQ1202" s="81" t="s">
        <v>529</v>
      </c>
      <c r="CR1202" s="81" t="s">
        <v>1199</v>
      </c>
      <c r="CS1202" s="81">
        <v>1001</v>
      </c>
      <c r="CU1202" s="136" t="s">
        <v>932</v>
      </c>
      <c r="CV1202" s="136" t="s">
        <v>933</v>
      </c>
      <c r="CW1202" s="137">
        <v>4</v>
      </c>
      <c r="CX1202" s="136" t="s">
        <v>436</v>
      </c>
      <c r="CY1202" s="136" t="s">
        <v>1148</v>
      </c>
      <c r="CZ1202" s="138">
        <v>1091</v>
      </c>
      <c r="DB1202" s="136" t="s">
        <v>880</v>
      </c>
      <c r="DC1202" s="136" t="s">
        <v>881</v>
      </c>
      <c r="DD1202" s="137">
        <v>4</v>
      </c>
      <c r="DE1202" s="136" t="s">
        <v>436</v>
      </c>
      <c r="DF1202" s="136" t="s">
        <v>2409</v>
      </c>
      <c r="DG1202" s="144">
        <v>1013</v>
      </c>
      <c r="DI1202" s="136" t="s">
        <v>2226</v>
      </c>
      <c r="DJ1202" s="136" t="s">
        <v>947</v>
      </c>
      <c r="DK1202" s="137">
        <v>1</v>
      </c>
      <c r="DL1202" s="136" t="s">
        <v>1173</v>
      </c>
      <c r="DM1202" s="136" t="s">
        <v>1174</v>
      </c>
      <c r="DN1202" s="144">
        <v>0</v>
      </c>
    </row>
    <row r="1203" spans="1:118" x14ac:dyDescent="0.25">
      <c r="A1203" s="81" t="s">
        <v>832</v>
      </c>
      <c r="B1203" s="81" t="s">
        <v>833</v>
      </c>
      <c r="C1203" s="81">
        <v>2</v>
      </c>
      <c r="D1203" s="81" t="s">
        <v>436</v>
      </c>
      <c r="E1203" s="81" t="s">
        <v>1140</v>
      </c>
      <c r="F1203" s="81">
        <v>1036</v>
      </c>
      <c r="H1203" s="81" t="s">
        <v>858</v>
      </c>
      <c r="I1203" s="81" t="s">
        <v>859</v>
      </c>
      <c r="J1203" s="81">
        <v>2</v>
      </c>
      <c r="K1203" s="81" t="s">
        <v>436</v>
      </c>
      <c r="L1203" s="81" t="s">
        <v>1164</v>
      </c>
      <c r="M1203" s="81">
        <v>1121</v>
      </c>
      <c r="O1203" s="81" t="s">
        <v>893</v>
      </c>
      <c r="P1203" s="81" t="s">
        <v>894</v>
      </c>
      <c r="Q1203" s="81">
        <v>12</v>
      </c>
      <c r="R1203" s="81" t="s">
        <v>529</v>
      </c>
      <c r="S1203" s="81" t="s">
        <v>1092</v>
      </c>
      <c r="T1203" s="81">
        <v>1209</v>
      </c>
      <c r="V1203" s="81" t="s">
        <v>812</v>
      </c>
      <c r="W1203" s="81" t="s">
        <v>813</v>
      </c>
      <c r="X1203" s="81">
        <v>4</v>
      </c>
      <c r="Y1203" s="81" t="s">
        <v>436</v>
      </c>
      <c r="Z1203" s="81" t="s">
        <v>1108</v>
      </c>
      <c r="AA1203" s="81">
        <v>1240</v>
      </c>
      <c r="AC1203" s="81" t="s">
        <v>830</v>
      </c>
      <c r="AD1203" s="81" t="s">
        <v>831</v>
      </c>
      <c r="AE1203" s="81">
        <v>4</v>
      </c>
      <c r="AF1203" s="81" t="s">
        <v>437</v>
      </c>
      <c r="AG1203" s="81" t="s">
        <v>1754</v>
      </c>
      <c r="AH1203" s="81">
        <v>1180</v>
      </c>
      <c r="AJ1203" s="81" t="s">
        <v>906</v>
      </c>
      <c r="AK1203" s="81" t="s">
        <v>907</v>
      </c>
      <c r="AL1203" s="81">
        <v>4</v>
      </c>
      <c r="AM1203" s="81" t="s">
        <v>437</v>
      </c>
      <c r="AN1203" s="81" t="s">
        <v>1171</v>
      </c>
      <c r="AO1203" s="81">
        <v>1351</v>
      </c>
      <c r="AQ1203" s="81" t="s">
        <v>1786</v>
      </c>
      <c r="AR1203" s="81" t="s">
        <v>1024</v>
      </c>
      <c r="AS1203" s="81">
        <v>3</v>
      </c>
      <c r="AT1203" s="81" t="s">
        <v>436</v>
      </c>
      <c r="AU1203" s="81" t="s">
        <v>1835</v>
      </c>
      <c r="AV1203" s="81">
        <v>1163</v>
      </c>
      <c r="AX1203" s="81" t="s">
        <v>895</v>
      </c>
      <c r="AY1203" s="81" t="s">
        <v>896</v>
      </c>
      <c r="AZ1203" s="81">
        <v>12</v>
      </c>
      <c r="BA1203" s="81" t="s">
        <v>529</v>
      </c>
      <c r="BB1203" s="81" t="s">
        <v>1167</v>
      </c>
      <c r="BC1203" s="81">
        <v>1031</v>
      </c>
      <c r="BE1203" s="81" t="s">
        <v>869</v>
      </c>
      <c r="BF1203" s="81" t="s">
        <v>870</v>
      </c>
      <c r="BG1203" s="81">
        <v>12</v>
      </c>
      <c r="BH1203" s="81" t="s">
        <v>529</v>
      </c>
      <c r="BI1203" s="81" t="s">
        <v>1175</v>
      </c>
      <c r="BJ1203" s="81">
        <v>1027</v>
      </c>
      <c r="BL1203" s="81" t="s">
        <v>852</v>
      </c>
      <c r="BM1203" s="81" t="s">
        <v>853</v>
      </c>
      <c r="BN1203" s="81">
        <v>12</v>
      </c>
      <c r="BO1203" s="81" t="s">
        <v>529</v>
      </c>
      <c r="BP1203" s="81" t="s">
        <v>1092</v>
      </c>
      <c r="BQ1203" s="81">
        <v>1209</v>
      </c>
      <c r="CG1203" s="81" t="s">
        <v>727</v>
      </c>
      <c r="CH1203" s="81" t="s">
        <v>728</v>
      </c>
      <c r="CI1203" s="81">
        <v>24</v>
      </c>
      <c r="CJ1203" s="81" t="s">
        <v>529</v>
      </c>
      <c r="CK1203" s="81" t="s">
        <v>1128</v>
      </c>
      <c r="CL1203" s="81">
        <v>1031</v>
      </c>
      <c r="CN1203" s="81" t="s">
        <v>782</v>
      </c>
      <c r="CO1203" s="81" t="s">
        <v>783</v>
      </c>
      <c r="CP1203" s="81">
        <v>12</v>
      </c>
      <c r="CQ1203" s="81" t="s">
        <v>529</v>
      </c>
      <c r="CR1203" s="81" t="s">
        <v>1199</v>
      </c>
      <c r="CS1203" s="81">
        <v>1001</v>
      </c>
      <c r="CU1203" s="136" t="s">
        <v>768</v>
      </c>
      <c r="CV1203" s="136" t="s">
        <v>769</v>
      </c>
      <c r="CW1203" s="137">
        <v>4</v>
      </c>
      <c r="CX1203" s="136" t="s">
        <v>436</v>
      </c>
      <c r="CY1203" s="136" t="s">
        <v>1119</v>
      </c>
      <c r="CZ1203" s="138">
        <v>1127</v>
      </c>
      <c r="DB1203" s="136" t="s">
        <v>880</v>
      </c>
      <c r="DC1203" s="136" t="s">
        <v>881</v>
      </c>
      <c r="DD1203" s="137">
        <v>4</v>
      </c>
      <c r="DE1203" s="136" t="s">
        <v>529</v>
      </c>
      <c r="DF1203" s="136" t="s">
        <v>1712</v>
      </c>
      <c r="DG1203" s="144">
        <v>1458</v>
      </c>
      <c r="DI1203" s="136" t="s">
        <v>2226</v>
      </c>
      <c r="DJ1203" s="136" t="s">
        <v>947</v>
      </c>
      <c r="DK1203" s="137">
        <v>12</v>
      </c>
      <c r="DL1203" s="136" t="s">
        <v>529</v>
      </c>
      <c r="DM1203" s="136" t="s">
        <v>1112</v>
      </c>
      <c r="DN1203" s="144">
        <v>1039</v>
      </c>
    </row>
    <row r="1204" spans="1:118" x14ac:dyDescent="0.25">
      <c r="A1204" s="81" t="s">
        <v>852</v>
      </c>
      <c r="B1204" s="81" t="s">
        <v>853</v>
      </c>
      <c r="C1204" s="81">
        <v>12</v>
      </c>
      <c r="D1204" s="81" t="s">
        <v>436</v>
      </c>
      <c r="E1204" s="81" t="s">
        <v>1140</v>
      </c>
      <c r="F1204" s="81">
        <v>1036</v>
      </c>
      <c r="H1204" s="81" t="s">
        <v>854</v>
      </c>
      <c r="I1204" s="81" t="s">
        <v>855</v>
      </c>
      <c r="J1204" s="81">
        <v>2</v>
      </c>
      <c r="K1204" s="81" t="s">
        <v>436</v>
      </c>
      <c r="L1204" s="81" t="s">
        <v>1226</v>
      </c>
      <c r="M1204" s="81">
        <v>1442</v>
      </c>
      <c r="O1204" s="81" t="s">
        <v>2323</v>
      </c>
      <c r="P1204" s="81" t="s">
        <v>851</v>
      </c>
      <c r="Q1204" s="81">
        <v>2</v>
      </c>
      <c r="R1204" s="81" t="s">
        <v>529</v>
      </c>
      <c r="S1204" s="81" t="s">
        <v>1092</v>
      </c>
      <c r="T1204" s="81">
        <v>1209</v>
      </c>
      <c r="V1204" s="81" t="s">
        <v>891</v>
      </c>
      <c r="W1204" s="81" t="s">
        <v>892</v>
      </c>
      <c r="X1204" s="81">
        <v>24</v>
      </c>
      <c r="Y1204" s="81" t="s">
        <v>436</v>
      </c>
      <c r="Z1204" s="81" t="s">
        <v>1108</v>
      </c>
      <c r="AA1204" s="81">
        <v>1240</v>
      </c>
      <c r="AC1204" s="81" t="s">
        <v>932</v>
      </c>
      <c r="AD1204" s="81" t="s">
        <v>933</v>
      </c>
      <c r="AE1204" s="81">
        <v>4</v>
      </c>
      <c r="AF1204" s="81" t="s">
        <v>529</v>
      </c>
      <c r="AG1204" s="81" t="s">
        <v>1771</v>
      </c>
      <c r="AH1204" s="81">
        <v>1037</v>
      </c>
      <c r="AJ1204" s="81" t="s">
        <v>860</v>
      </c>
      <c r="AK1204" s="81" t="s">
        <v>861</v>
      </c>
      <c r="AL1204" s="81">
        <v>4</v>
      </c>
      <c r="AM1204" s="81" t="s">
        <v>437</v>
      </c>
      <c r="AN1204" s="81" t="s">
        <v>1186</v>
      </c>
      <c r="AO1204" s="81">
        <v>1043</v>
      </c>
      <c r="AQ1204" s="81" t="s">
        <v>743</v>
      </c>
      <c r="AR1204" s="81" t="s">
        <v>744</v>
      </c>
      <c r="AS1204" s="81">
        <v>5</v>
      </c>
      <c r="AT1204" s="81" t="s">
        <v>436</v>
      </c>
      <c r="AU1204" s="81" t="s">
        <v>1835</v>
      </c>
      <c r="AV1204" s="81">
        <v>1163</v>
      </c>
      <c r="AX1204" s="81" t="s">
        <v>895</v>
      </c>
      <c r="AY1204" s="81" t="s">
        <v>896</v>
      </c>
      <c r="AZ1204" s="81">
        <v>12</v>
      </c>
      <c r="BA1204" s="81" t="s">
        <v>529</v>
      </c>
      <c r="BB1204" s="81" t="s">
        <v>1751</v>
      </c>
      <c r="BC1204" s="81">
        <v>1199</v>
      </c>
      <c r="BE1204" s="81" t="s">
        <v>2230</v>
      </c>
      <c r="BF1204" s="81" t="s">
        <v>866</v>
      </c>
      <c r="BG1204" s="81">
        <v>24</v>
      </c>
      <c r="BH1204" s="81" t="s">
        <v>529</v>
      </c>
      <c r="BI1204" s="81" t="s">
        <v>1175</v>
      </c>
      <c r="BJ1204" s="81">
        <v>1027</v>
      </c>
      <c r="BL1204" s="81" t="s">
        <v>946</v>
      </c>
      <c r="BM1204" s="81" t="s">
        <v>947</v>
      </c>
      <c r="BN1204" s="81">
        <v>12</v>
      </c>
      <c r="BO1204" s="81" t="s">
        <v>529</v>
      </c>
      <c r="BP1204" s="81" t="s">
        <v>1092</v>
      </c>
      <c r="BQ1204" s="81">
        <v>1209</v>
      </c>
      <c r="CG1204" s="81" t="s">
        <v>828</v>
      </c>
      <c r="CH1204" s="81" t="s">
        <v>829</v>
      </c>
      <c r="CI1204" s="81">
        <v>4</v>
      </c>
      <c r="CJ1204" s="81" t="s">
        <v>529</v>
      </c>
      <c r="CK1204" s="81" t="s">
        <v>1128</v>
      </c>
      <c r="CL1204" s="81">
        <v>1031</v>
      </c>
      <c r="CN1204" s="81" t="s">
        <v>814</v>
      </c>
      <c r="CO1204" s="81" t="s">
        <v>815</v>
      </c>
      <c r="CP1204" s="81">
        <v>12</v>
      </c>
      <c r="CQ1204" s="81" t="s">
        <v>529</v>
      </c>
      <c r="CR1204" s="81" t="s">
        <v>1219</v>
      </c>
      <c r="CS1204" s="81">
        <v>1027</v>
      </c>
      <c r="CU1204" s="136" t="s">
        <v>2399</v>
      </c>
      <c r="CV1204" s="136" t="s">
        <v>939</v>
      </c>
      <c r="CW1204" s="137">
        <v>4</v>
      </c>
      <c r="CX1204" s="136" t="s">
        <v>436</v>
      </c>
      <c r="CY1204" s="136" t="s">
        <v>1148</v>
      </c>
      <c r="CZ1204" s="138">
        <v>1091</v>
      </c>
      <c r="DB1204" s="136" t="s">
        <v>880</v>
      </c>
      <c r="DC1204" s="136" t="s">
        <v>881</v>
      </c>
      <c r="DD1204" s="137">
        <v>4</v>
      </c>
      <c r="DE1204" s="136" t="s">
        <v>436</v>
      </c>
      <c r="DF1204" s="136" t="s">
        <v>2201</v>
      </c>
      <c r="DG1204" s="144">
        <v>1168</v>
      </c>
      <c r="DI1204" s="136" t="s">
        <v>2226</v>
      </c>
      <c r="DJ1204" s="136" t="s">
        <v>947</v>
      </c>
      <c r="DK1204" s="137">
        <v>1</v>
      </c>
      <c r="DL1204" s="136" t="s">
        <v>1173</v>
      </c>
      <c r="DM1204" s="136" t="s">
        <v>1174</v>
      </c>
      <c r="DN1204" s="144">
        <v>0</v>
      </c>
    </row>
    <row r="1205" spans="1:118" x14ac:dyDescent="0.25">
      <c r="A1205" s="81" t="s">
        <v>895</v>
      </c>
      <c r="B1205" s="81" t="s">
        <v>896</v>
      </c>
      <c r="C1205" s="81">
        <v>12</v>
      </c>
      <c r="D1205" s="81" t="s">
        <v>436</v>
      </c>
      <c r="E1205" s="81" t="s">
        <v>1140</v>
      </c>
      <c r="F1205" s="81">
        <v>1036</v>
      </c>
      <c r="H1205" s="81" t="s">
        <v>880</v>
      </c>
      <c r="I1205" s="81" t="s">
        <v>881</v>
      </c>
      <c r="J1205" s="81">
        <v>2</v>
      </c>
      <c r="K1205" s="81" t="s">
        <v>436</v>
      </c>
      <c r="L1205" s="81" t="s">
        <v>1226</v>
      </c>
      <c r="M1205" s="81">
        <v>1442</v>
      </c>
      <c r="O1205" s="81" t="s">
        <v>836</v>
      </c>
      <c r="P1205" s="81" t="s">
        <v>837</v>
      </c>
      <c r="Q1205" s="81">
        <v>2</v>
      </c>
      <c r="R1205" s="81" t="s">
        <v>529</v>
      </c>
      <c r="S1205" s="81" t="s">
        <v>1092</v>
      </c>
      <c r="T1205" s="81">
        <v>1209</v>
      </c>
      <c r="V1205" s="81" t="s">
        <v>830</v>
      </c>
      <c r="W1205" s="81" t="s">
        <v>831</v>
      </c>
      <c r="X1205" s="81">
        <v>2</v>
      </c>
      <c r="Y1205" s="81" t="s">
        <v>436</v>
      </c>
      <c r="Z1205" s="81" t="s">
        <v>1108</v>
      </c>
      <c r="AA1205" s="81">
        <v>1240</v>
      </c>
      <c r="AC1205" s="81" t="s">
        <v>733</v>
      </c>
      <c r="AD1205" s="81" t="s">
        <v>734</v>
      </c>
      <c r="AE1205" s="81">
        <v>4</v>
      </c>
      <c r="AF1205" s="81" t="s">
        <v>436</v>
      </c>
      <c r="AG1205" s="81" t="s">
        <v>1137</v>
      </c>
      <c r="AH1205" s="81">
        <v>1160</v>
      </c>
      <c r="AJ1205" s="81" t="s">
        <v>954</v>
      </c>
      <c r="AK1205" s="81" t="s">
        <v>955</v>
      </c>
      <c r="AL1205" s="81">
        <v>4</v>
      </c>
      <c r="AM1205" s="81" t="s">
        <v>437</v>
      </c>
      <c r="AN1205" s="81" t="s">
        <v>1186</v>
      </c>
      <c r="AO1205" s="81">
        <v>1043</v>
      </c>
      <c r="AQ1205" s="81" t="s">
        <v>852</v>
      </c>
      <c r="AR1205" s="81" t="s">
        <v>853</v>
      </c>
      <c r="AS1205" s="81">
        <v>60</v>
      </c>
      <c r="AT1205" s="81" t="s">
        <v>436</v>
      </c>
      <c r="AU1205" s="81" t="s">
        <v>1835</v>
      </c>
      <c r="AV1205" s="81">
        <v>1163</v>
      </c>
      <c r="AX1205" s="81" t="s">
        <v>895</v>
      </c>
      <c r="AY1205" s="81" t="s">
        <v>896</v>
      </c>
      <c r="AZ1205" s="81">
        <v>12</v>
      </c>
      <c r="BA1205" s="81" t="s">
        <v>529</v>
      </c>
      <c r="BB1205" s="81" t="s">
        <v>1127</v>
      </c>
      <c r="BC1205" s="81">
        <v>1123</v>
      </c>
      <c r="BE1205" s="81" t="s">
        <v>871</v>
      </c>
      <c r="BF1205" s="81" t="s">
        <v>872</v>
      </c>
      <c r="BG1205" s="81">
        <v>6</v>
      </c>
      <c r="BH1205" s="81" t="s">
        <v>529</v>
      </c>
      <c r="BI1205" s="81" t="s">
        <v>1175</v>
      </c>
      <c r="BJ1205" s="81">
        <v>1027</v>
      </c>
      <c r="BL1205" s="81" t="s">
        <v>895</v>
      </c>
      <c r="BM1205" s="81" t="s">
        <v>896</v>
      </c>
      <c r="BN1205" s="81">
        <v>12</v>
      </c>
      <c r="BO1205" s="81" t="s">
        <v>529</v>
      </c>
      <c r="BP1205" s="81" t="s">
        <v>1092</v>
      </c>
      <c r="BQ1205" s="81">
        <v>1209</v>
      </c>
      <c r="CG1205" s="81" t="s">
        <v>883</v>
      </c>
      <c r="CH1205" s="81" t="s">
        <v>884</v>
      </c>
      <c r="CI1205" s="81">
        <v>2</v>
      </c>
      <c r="CJ1205" s="81" t="s">
        <v>529</v>
      </c>
      <c r="CK1205" s="81" t="s">
        <v>1128</v>
      </c>
      <c r="CL1205" s="81">
        <v>1031</v>
      </c>
      <c r="CN1205" s="81" t="s">
        <v>804</v>
      </c>
      <c r="CO1205" s="81" t="s">
        <v>805</v>
      </c>
      <c r="CP1205" s="81">
        <v>24</v>
      </c>
      <c r="CQ1205" s="81" t="s">
        <v>529</v>
      </c>
      <c r="CR1205" s="81" t="s">
        <v>1219</v>
      </c>
      <c r="CS1205" s="81">
        <v>1027</v>
      </c>
      <c r="CU1205" s="136" t="s">
        <v>2393</v>
      </c>
      <c r="CV1205" s="136" t="s">
        <v>935</v>
      </c>
      <c r="CW1205" s="137">
        <v>4</v>
      </c>
      <c r="CX1205" s="136" t="s">
        <v>436</v>
      </c>
      <c r="CY1205" s="136" t="s">
        <v>1148</v>
      </c>
      <c r="CZ1205" s="138">
        <v>1091</v>
      </c>
      <c r="DB1205" s="136" t="s">
        <v>875</v>
      </c>
      <c r="DC1205" s="136" t="s">
        <v>876</v>
      </c>
      <c r="DD1205" s="137">
        <v>6</v>
      </c>
      <c r="DE1205" s="136" t="s">
        <v>529</v>
      </c>
      <c r="DF1205" s="136" t="s">
        <v>1131</v>
      </c>
      <c r="DG1205" s="144">
        <v>1509</v>
      </c>
      <c r="DI1205" s="136" t="s">
        <v>2226</v>
      </c>
      <c r="DJ1205" s="136" t="s">
        <v>947</v>
      </c>
      <c r="DK1205" s="137">
        <v>12</v>
      </c>
      <c r="DL1205" s="136" t="s">
        <v>436</v>
      </c>
      <c r="DM1205" s="136" t="s">
        <v>1164</v>
      </c>
      <c r="DN1205" s="144">
        <v>1121</v>
      </c>
    </row>
    <row r="1206" spans="1:118" x14ac:dyDescent="0.25">
      <c r="A1206" s="81" t="s">
        <v>745</v>
      </c>
      <c r="B1206" s="81" t="s">
        <v>746</v>
      </c>
      <c r="C1206" s="81">
        <v>12</v>
      </c>
      <c r="D1206" s="81" t="s">
        <v>436</v>
      </c>
      <c r="E1206" s="81" t="s">
        <v>1140</v>
      </c>
      <c r="F1206" s="81">
        <v>1036</v>
      </c>
      <c r="H1206" s="81" t="s">
        <v>910</v>
      </c>
      <c r="I1206" s="81" t="s">
        <v>911</v>
      </c>
      <c r="J1206" s="81">
        <v>2</v>
      </c>
      <c r="K1206" s="81" t="s">
        <v>436</v>
      </c>
      <c r="L1206" s="81" t="s">
        <v>1828</v>
      </c>
      <c r="M1206" s="81">
        <v>1413</v>
      </c>
      <c r="O1206" s="81" t="s">
        <v>731</v>
      </c>
      <c r="P1206" s="81" t="s">
        <v>732</v>
      </c>
      <c r="Q1206" s="81">
        <v>6</v>
      </c>
      <c r="R1206" s="81" t="s">
        <v>529</v>
      </c>
      <c r="S1206" s="81" t="s">
        <v>1092</v>
      </c>
      <c r="T1206" s="81">
        <v>1209</v>
      </c>
      <c r="V1206" s="81" t="s">
        <v>849</v>
      </c>
      <c r="W1206" s="81" t="s">
        <v>850</v>
      </c>
      <c r="X1206" s="81">
        <v>2</v>
      </c>
      <c r="Y1206" s="81" t="s">
        <v>436</v>
      </c>
      <c r="Z1206" s="81" t="s">
        <v>1108</v>
      </c>
      <c r="AA1206" s="81">
        <v>1240</v>
      </c>
      <c r="AC1206" s="81" t="s">
        <v>2319</v>
      </c>
      <c r="AD1206" s="81" t="s">
        <v>844</v>
      </c>
      <c r="AE1206" s="81">
        <v>6</v>
      </c>
      <c r="AF1206" s="81" t="s">
        <v>529</v>
      </c>
      <c r="AG1206" s="81" t="s">
        <v>1170</v>
      </c>
      <c r="AH1206" s="81">
        <v>1069</v>
      </c>
      <c r="AJ1206" s="81" t="s">
        <v>2269</v>
      </c>
      <c r="AK1206" s="81" t="s">
        <v>767</v>
      </c>
      <c r="AL1206" s="81">
        <v>4</v>
      </c>
      <c r="AM1206" s="81" t="s">
        <v>437</v>
      </c>
      <c r="AN1206" s="81" t="s">
        <v>1186</v>
      </c>
      <c r="AO1206" s="81">
        <v>1043</v>
      </c>
      <c r="AQ1206" s="81" t="s">
        <v>745</v>
      </c>
      <c r="AR1206" s="81" t="s">
        <v>746</v>
      </c>
      <c r="AS1206" s="81">
        <v>6</v>
      </c>
      <c r="AT1206" s="81" t="s">
        <v>436</v>
      </c>
      <c r="AU1206" s="81" t="s">
        <v>1835</v>
      </c>
      <c r="AV1206" s="81">
        <v>1163</v>
      </c>
      <c r="AX1206" s="81" t="s">
        <v>895</v>
      </c>
      <c r="AY1206" s="81" t="s">
        <v>896</v>
      </c>
      <c r="AZ1206" s="81">
        <v>12</v>
      </c>
      <c r="BA1206" s="81" t="s">
        <v>529</v>
      </c>
      <c r="BB1206" s="81" t="s">
        <v>1100</v>
      </c>
      <c r="BC1206" s="81">
        <v>1027</v>
      </c>
      <c r="BE1206" s="81" t="s">
        <v>765</v>
      </c>
      <c r="BF1206" s="81" t="s">
        <v>766</v>
      </c>
      <c r="BG1206" s="81">
        <v>6</v>
      </c>
      <c r="BH1206" s="81" t="s">
        <v>529</v>
      </c>
      <c r="BI1206" s="81" t="s">
        <v>1175</v>
      </c>
      <c r="BJ1206" s="81">
        <v>1027</v>
      </c>
      <c r="BL1206" s="81" t="s">
        <v>1034</v>
      </c>
      <c r="BM1206" s="81" t="s">
        <v>987</v>
      </c>
      <c r="BN1206" s="81">
        <v>12</v>
      </c>
      <c r="BO1206" s="81" t="s">
        <v>529</v>
      </c>
      <c r="BP1206" s="81" t="s">
        <v>1092</v>
      </c>
      <c r="BQ1206" s="81">
        <v>1209</v>
      </c>
      <c r="CG1206" s="81" t="s">
        <v>940</v>
      </c>
      <c r="CH1206" s="81" t="s">
        <v>941</v>
      </c>
      <c r="CI1206" s="81">
        <v>12</v>
      </c>
      <c r="CJ1206" s="81" t="s">
        <v>436</v>
      </c>
      <c r="CK1206" s="81" t="s">
        <v>1724</v>
      </c>
      <c r="CL1206" s="81">
        <v>1137</v>
      </c>
      <c r="CN1206" s="81" t="s">
        <v>747</v>
      </c>
      <c r="CO1206" s="81" t="s">
        <v>748</v>
      </c>
      <c r="CP1206" s="81">
        <v>24</v>
      </c>
      <c r="CQ1206" s="81" t="s">
        <v>529</v>
      </c>
      <c r="CR1206" s="81" t="s">
        <v>1219</v>
      </c>
      <c r="CS1206" s="81">
        <v>1027</v>
      </c>
      <c r="CU1206" s="136" t="s">
        <v>770</v>
      </c>
      <c r="CV1206" s="136" t="s">
        <v>771</v>
      </c>
      <c r="CW1206" s="137">
        <v>4</v>
      </c>
      <c r="CX1206" s="136" t="s">
        <v>436</v>
      </c>
      <c r="CY1206" s="136" t="s">
        <v>1119</v>
      </c>
      <c r="CZ1206" s="138">
        <v>1127</v>
      </c>
      <c r="DB1206" s="136" t="s">
        <v>875</v>
      </c>
      <c r="DC1206" s="136" t="s">
        <v>876</v>
      </c>
      <c r="DD1206" s="137">
        <v>4</v>
      </c>
      <c r="DE1206" s="136" t="s">
        <v>437</v>
      </c>
      <c r="DF1206" s="136" t="s">
        <v>1184</v>
      </c>
      <c r="DG1206" s="144">
        <v>1078</v>
      </c>
      <c r="DI1206" s="136" t="s">
        <v>2226</v>
      </c>
      <c r="DJ1206" s="136" t="s">
        <v>947</v>
      </c>
      <c r="DK1206" s="137">
        <v>12</v>
      </c>
      <c r="DL1206" s="136" t="s">
        <v>529</v>
      </c>
      <c r="DM1206" s="136" t="s">
        <v>1157</v>
      </c>
      <c r="DN1206" s="144">
        <v>1399</v>
      </c>
    </row>
    <row r="1207" spans="1:118" x14ac:dyDescent="0.25">
      <c r="A1207" s="81" t="s">
        <v>1050</v>
      </c>
      <c r="B1207" s="81" t="s">
        <v>1051</v>
      </c>
      <c r="C1207" s="81">
        <v>4</v>
      </c>
      <c r="D1207" s="81" t="s">
        <v>529</v>
      </c>
      <c r="E1207" s="81" t="s">
        <v>1167</v>
      </c>
      <c r="F1207" s="81">
        <v>1031</v>
      </c>
      <c r="H1207" s="81" t="s">
        <v>885</v>
      </c>
      <c r="I1207" s="81" t="s">
        <v>886</v>
      </c>
      <c r="J1207" s="81">
        <v>2</v>
      </c>
      <c r="K1207" s="81" t="s">
        <v>529</v>
      </c>
      <c r="L1207" s="81" t="s">
        <v>1112</v>
      </c>
      <c r="M1207" s="81">
        <v>1039</v>
      </c>
      <c r="O1207" s="81" t="s">
        <v>772</v>
      </c>
      <c r="P1207" s="81" t="s">
        <v>773</v>
      </c>
      <c r="Q1207" s="81">
        <v>4</v>
      </c>
      <c r="R1207" s="81" t="s">
        <v>529</v>
      </c>
      <c r="S1207" s="81" t="s">
        <v>1092</v>
      </c>
      <c r="T1207" s="81">
        <v>1209</v>
      </c>
      <c r="V1207" s="81" t="s">
        <v>816</v>
      </c>
      <c r="W1207" s="81" t="s">
        <v>817</v>
      </c>
      <c r="X1207" s="81">
        <v>6</v>
      </c>
      <c r="Y1207" s="81" t="s">
        <v>436</v>
      </c>
      <c r="Z1207" s="81" t="s">
        <v>1108</v>
      </c>
      <c r="AA1207" s="81">
        <v>1240</v>
      </c>
      <c r="AC1207" s="81" t="s">
        <v>858</v>
      </c>
      <c r="AD1207" s="81" t="s">
        <v>859</v>
      </c>
      <c r="AE1207" s="81">
        <v>6</v>
      </c>
      <c r="AF1207" s="81" t="s">
        <v>529</v>
      </c>
      <c r="AG1207" s="81" t="s">
        <v>1170</v>
      </c>
      <c r="AH1207" s="81">
        <v>1069</v>
      </c>
      <c r="AJ1207" s="81" t="s">
        <v>772</v>
      </c>
      <c r="AK1207" s="81" t="s">
        <v>773</v>
      </c>
      <c r="AL1207" s="81">
        <v>4</v>
      </c>
      <c r="AM1207" s="81" t="s">
        <v>437</v>
      </c>
      <c r="AN1207" s="81" t="s">
        <v>1186</v>
      </c>
      <c r="AO1207" s="81">
        <v>1043</v>
      </c>
      <c r="AQ1207" s="81" t="s">
        <v>747</v>
      </c>
      <c r="AR1207" s="81" t="s">
        <v>748</v>
      </c>
      <c r="AS1207" s="81">
        <v>36</v>
      </c>
      <c r="AT1207" s="81" t="s">
        <v>436</v>
      </c>
      <c r="AU1207" s="81" t="s">
        <v>1835</v>
      </c>
      <c r="AV1207" s="81">
        <v>1163</v>
      </c>
      <c r="AX1207" s="81" t="s">
        <v>804</v>
      </c>
      <c r="AY1207" s="81" t="s">
        <v>805</v>
      </c>
      <c r="AZ1207" s="81">
        <v>24</v>
      </c>
      <c r="BA1207" s="81" t="s">
        <v>529</v>
      </c>
      <c r="BB1207" s="81" t="s">
        <v>1100</v>
      </c>
      <c r="BC1207" s="81">
        <v>1027</v>
      </c>
      <c r="BE1207" s="81" t="s">
        <v>867</v>
      </c>
      <c r="BF1207" s="81" t="s">
        <v>868</v>
      </c>
      <c r="BG1207" s="81">
        <v>20</v>
      </c>
      <c r="BH1207" s="81" t="s">
        <v>529</v>
      </c>
      <c r="BI1207" s="81" t="s">
        <v>1175</v>
      </c>
      <c r="BJ1207" s="81">
        <v>1027</v>
      </c>
      <c r="BL1207" s="81" t="s">
        <v>869</v>
      </c>
      <c r="BM1207" s="81" t="s">
        <v>870</v>
      </c>
      <c r="BN1207" s="81">
        <v>12</v>
      </c>
      <c r="BO1207" s="81" t="s">
        <v>529</v>
      </c>
      <c r="BP1207" s="81" t="s">
        <v>1175</v>
      </c>
      <c r="BQ1207" s="81">
        <v>1027</v>
      </c>
      <c r="CG1207" s="81" t="s">
        <v>810</v>
      </c>
      <c r="CH1207" s="81" t="s">
        <v>811</v>
      </c>
      <c r="CI1207" s="81">
        <v>12</v>
      </c>
      <c r="CJ1207" s="81" t="s">
        <v>436</v>
      </c>
      <c r="CK1207" s="81" t="s">
        <v>1724</v>
      </c>
      <c r="CL1207" s="81">
        <v>1137</v>
      </c>
      <c r="CN1207" s="81" t="s">
        <v>818</v>
      </c>
      <c r="CO1207" s="81" t="s">
        <v>819</v>
      </c>
      <c r="CP1207" s="81">
        <v>15</v>
      </c>
      <c r="CQ1207" s="81" t="s">
        <v>1173</v>
      </c>
      <c r="CR1207" s="81" t="s">
        <v>2316</v>
      </c>
      <c r="CS1207" s="81">
        <v>0</v>
      </c>
      <c r="CU1207" s="136" t="s">
        <v>954</v>
      </c>
      <c r="CV1207" s="136" t="s">
        <v>955</v>
      </c>
      <c r="CW1207" s="137">
        <v>6</v>
      </c>
      <c r="CX1207" s="136" t="s">
        <v>436</v>
      </c>
      <c r="CY1207" s="136" t="s">
        <v>1148</v>
      </c>
      <c r="CZ1207" s="138">
        <v>1091</v>
      </c>
      <c r="DB1207" s="136" t="s">
        <v>875</v>
      </c>
      <c r="DC1207" s="136" t="s">
        <v>876</v>
      </c>
      <c r="DD1207" s="137">
        <v>4</v>
      </c>
      <c r="DE1207" s="136" t="s">
        <v>437</v>
      </c>
      <c r="DF1207" s="136" t="s">
        <v>2420</v>
      </c>
      <c r="DG1207" s="144">
        <v>1596</v>
      </c>
      <c r="DI1207" s="136" t="s">
        <v>2226</v>
      </c>
      <c r="DJ1207" s="136" t="s">
        <v>947</v>
      </c>
      <c r="DK1207" s="137">
        <v>12</v>
      </c>
      <c r="DL1207" s="136" t="s">
        <v>437</v>
      </c>
      <c r="DM1207" s="136" t="s">
        <v>718</v>
      </c>
      <c r="DN1207" s="144">
        <v>1539</v>
      </c>
    </row>
    <row r="1208" spans="1:118" x14ac:dyDescent="0.25">
      <c r="A1208" s="81" t="s">
        <v>1895</v>
      </c>
      <c r="B1208" s="81" t="s">
        <v>1407</v>
      </c>
      <c r="C1208" s="81">
        <v>5</v>
      </c>
      <c r="D1208" s="81" t="s">
        <v>529</v>
      </c>
      <c r="E1208" s="81" t="s">
        <v>1167</v>
      </c>
      <c r="F1208" s="81">
        <v>1031</v>
      </c>
      <c r="H1208" s="81" t="s">
        <v>893</v>
      </c>
      <c r="I1208" s="81" t="s">
        <v>894</v>
      </c>
      <c r="J1208" s="81">
        <v>24</v>
      </c>
      <c r="K1208" s="81" t="s">
        <v>529</v>
      </c>
      <c r="L1208" s="81" t="s">
        <v>1913</v>
      </c>
      <c r="M1208" s="81">
        <v>1145</v>
      </c>
      <c r="O1208" s="81" t="s">
        <v>2319</v>
      </c>
      <c r="P1208" s="81" t="s">
        <v>844</v>
      </c>
      <c r="Q1208" s="81">
        <v>2</v>
      </c>
      <c r="R1208" s="81" t="s">
        <v>529</v>
      </c>
      <c r="S1208" s="81" t="s">
        <v>1092</v>
      </c>
      <c r="T1208" s="81">
        <v>1209</v>
      </c>
      <c r="V1208" s="81" t="s">
        <v>733</v>
      </c>
      <c r="W1208" s="81" t="s">
        <v>734</v>
      </c>
      <c r="X1208" s="81">
        <v>4</v>
      </c>
      <c r="Y1208" s="81" t="s">
        <v>436</v>
      </c>
      <c r="Z1208" s="81" t="s">
        <v>1108</v>
      </c>
      <c r="AA1208" s="81">
        <v>1240</v>
      </c>
      <c r="AC1208" s="81" t="s">
        <v>733</v>
      </c>
      <c r="AD1208" s="81" t="s">
        <v>734</v>
      </c>
      <c r="AE1208" s="81">
        <v>10</v>
      </c>
      <c r="AF1208" s="81" t="s">
        <v>436</v>
      </c>
      <c r="AG1208" s="81" t="s">
        <v>1687</v>
      </c>
      <c r="AH1208" s="81">
        <v>1460</v>
      </c>
      <c r="AJ1208" s="81" t="s">
        <v>816</v>
      </c>
      <c r="AK1208" s="81" t="s">
        <v>817</v>
      </c>
      <c r="AL1208" s="81">
        <v>4</v>
      </c>
      <c r="AM1208" s="81" t="s">
        <v>437</v>
      </c>
      <c r="AN1208" s="81" t="s">
        <v>1186</v>
      </c>
      <c r="AO1208" s="81">
        <v>1043</v>
      </c>
      <c r="AQ1208" s="81" t="s">
        <v>2320</v>
      </c>
      <c r="AR1208" s="81" t="s">
        <v>1059</v>
      </c>
      <c r="AS1208" s="81">
        <v>12</v>
      </c>
      <c r="AT1208" s="81" t="s">
        <v>436</v>
      </c>
      <c r="AU1208" s="81" t="s">
        <v>1835</v>
      </c>
      <c r="AV1208" s="81">
        <v>1163</v>
      </c>
      <c r="AX1208" s="81" t="s">
        <v>804</v>
      </c>
      <c r="AY1208" s="81" t="s">
        <v>805</v>
      </c>
      <c r="AZ1208" s="81">
        <v>12</v>
      </c>
      <c r="BA1208" s="81" t="s">
        <v>529</v>
      </c>
      <c r="BB1208" s="81" t="s">
        <v>1916</v>
      </c>
      <c r="BC1208" s="81">
        <v>1439</v>
      </c>
      <c r="BE1208" s="81" t="s">
        <v>954</v>
      </c>
      <c r="BF1208" s="81" t="s">
        <v>955</v>
      </c>
      <c r="BG1208" s="81">
        <v>20</v>
      </c>
      <c r="BH1208" s="81" t="s">
        <v>529</v>
      </c>
      <c r="BI1208" s="81" t="s">
        <v>1175</v>
      </c>
      <c r="BJ1208" s="81">
        <v>1027</v>
      </c>
      <c r="BL1208" s="81" t="s">
        <v>2230</v>
      </c>
      <c r="BM1208" s="81" t="s">
        <v>866</v>
      </c>
      <c r="BN1208" s="81">
        <v>12</v>
      </c>
      <c r="BO1208" s="81" t="s">
        <v>529</v>
      </c>
      <c r="BP1208" s="81" t="s">
        <v>1175</v>
      </c>
      <c r="BQ1208" s="81">
        <v>1027</v>
      </c>
      <c r="CG1208" s="81" t="s">
        <v>772</v>
      </c>
      <c r="CH1208" s="81" t="s">
        <v>773</v>
      </c>
      <c r="CI1208" s="81">
        <v>6</v>
      </c>
      <c r="CJ1208" s="81" t="s">
        <v>436</v>
      </c>
      <c r="CK1208" s="81" t="s">
        <v>1724</v>
      </c>
      <c r="CL1208" s="81">
        <v>1137</v>
      </c>
      <c r="CN1208" s="81" t="s">
        <v>814</v>
      </c>
      <c r="CO1208" s="81" t="s">
        <v>815</v>
      </c>
      <c r="CP1208" s="81">
        <v>60</v>
      </c>
      <c r="CQ1208" s="81" t="s">
        <v>529</v>
      </c>
      <c r="CR1208" s="81" t="s">
        <v>1100</v>
      </c>
      <c r="CS1208" s="81">
        <v>1027</v>
      </c>
      <c r="CU1208" s="136" t="s">
        <v>768</v>
      </c>
      <c r="CV1208" s="136" t="s">
        <v>769</v>
      </c>
      <c r="CW1208" s="137">
        <v>4</v>
      </c>
      <c r="CX1208" s="136" t="s">
        <v>437</v>
      </c>
      <c r="CY1208" s="136" t="s">
        <v>2193</v>
      </c>
      <c r="CZ1208" s="138">
        <v>1581</v>
      </c>
      <c r="DB1208" s="136" t="s">
        <v>875</v>
      </c>
      <c r="DC1208" s="136" t="s">
        <v>876</v>
      </c>
      <c r="DD1208" s="137">
        <v>6</v>
      </c>
      <c r="DE1208" s="136" t="s">
        <v>529</v>
      </c>
      <c r="DF1208" s="136" t="s">
        <v>1157</v>
      </c>
      <c r="DG1208" s="144">
        <v>1399</v>
      </c>
      <c r="DI1208" s="136" t="s">
        <v>2226</v>
      </c>
      <c r="DJ1208" s="136" t="s">
        <v>947</v>
      </c>
      <c r="DK1208" s="137">
        <v>12</v>
      </c>
      <c r="DL1208" s="136" t="s">
        <v>529</v>
      </c>
      <c r="DM1208" s="136" t="s">
        <v>1112</v>
      </c>
      <c r="DN1208" s="144">
        <v>1039</v>
      </c>
    </row>
    <row r="1209" spans="1:118" x14ac:dyDescent="0.25">
      <c r="A1209" s="81" t="s">
        <v>1056</v>
      </c>
      <c r="B1209" s="81" t="s">
        <v>754</v>
      </c>
      <c r="C1209" s="81">
        <v>12</v>
      </c>
      <c r="D1209" s="81" t="s">
        <v>529</v>
      </c>
      <c r="E1209" s="81" t="s">
        <v>1167</v>
      </c>
      <c r="F1209" s="81">
        <v>1031</v>
      </c>
      <c r="H1209" s="81" t="s">
        <v>930</v>
      </c>
      <c r="I1209" s="81" t="s">
        <v>931</v>
      </c>
      <c r="J1209" s="81">
        <v>2</v>
      </c>
      <c r="K1209" s="81" t="s">
        <v>529</v>
      </c>
      <c r="L1209" s="81" t="s">
        <v>1806</v>
      </c>
      <c r="M1209" s="81">
        <v>1505</v>
      </c>
      <c r="O1209" s="81" t="s">
        <v>880</v>
      </c>
      <c r="P1209" s="81" t="s">
        <v>881</v>
      </c>
      <c r="Q1209" s="81">
        <v>4</v>
      </c>
      <c r="R1209" s="81" t="s">
        <v>529</v>
      </c>
      <c r="S1209" s="81" t="s">
        <v>1092</v>
      </c>
      <c r="T1209" s="81">
        <v>1209</v>
      </c>
      <c r="V1209" s="81" t="s">
        <v>772</v>
      </c>
      <c r="W1209" s="81" t="s">
        <v>773</v>
      </c>
      <c r="X1209" s="81">
        <v>4</v>
      </c>
      <c r="Y1209" s="81" t="s">
        <v>436</v>
      </c>
      <c r="Z1209" s="81" t="s">
        <v>1108</v>
      </c>
      <c r="AA1209" s="81">
        <v>1240</v>
      </c>
      <c r="AC1209" s="81" t="s">
        <v>770</v>
      </c>
      <c r="AD1209" s="81" t="s">
        <v>771</v>
      </c>
      <c r="AE1209" s="81">
        <v>4</v>
      </c>
      <c r="AF1209" s="81" t="s">
        <v>529</v>
      </c>
      <c r="AG1209" s="81" t="s">
        <v>1713</v>
      </c>
      <c r="AH1209" s="81">
        <v>1145</v>
      </c>
      <c r="AJ1209" s="81" t="s">
        <v>864</v>
      </c>
      <c r="AK1209" s="81" t="s">
        <v>865</v>
      </c>
      <c r="AL1209" s="81">
        <v>4</v>
      </c>
      <c r="AM1209" s="81" t="s">
        <v>437</v>
      </c>
      <c r="AN1209" s="81" t="s">
        <v>1186</v>
      </c>
      <c r="AO1209" s="81">
        <v>1043</v>
      </c>
      <c r="AQ1209" s="81" t="s">
        <v>749</v>
      </c>
      <c r="AR1209" s="81" t="s">
        <v>750</v>
      </c>
      <c r="AS1209" s="81">
        <v>60</v>
      </c>
      <c r="AT1209" s="81" t="s">
        <v>436</v>
      </c>
      <c r="AU1209" s="81" t="s">
        <v>1835</v>
      </c>
      <c r="AV1209" s="81">
        <v>1163</v>
      </c>
      <c r="AX1209" s="81" t="s">
        <v>804</v>
      </c>
      <c r="AY1209" s="81" t="s">
        <v>805</v>
      </c>
      <c r="AZ1209" s="81">
        <v>12</v>
      </c>
      <c r="BA1209" s="81" t="s">
        <v>529</v>
      </c>
      <c r="BB1209" s="81" t="s">
        <v>1199</v>
      </c>
      <c r="BC1209" s="81">
        <v>1001</v>
      </c>
      <c r="BE1209" s="81" t="s">
        <v>932</v>
      </c>
      <c r="BF1209" s="81" t="s">
        <v>933</v>
      </c>
      <c r="BG1209" s="81">
        <v>12</v>
      </c>
      <c r="BH1209" s="81" t="s">
        <v>529</v>
      </c>
      <c r="BI1209" s="81" t="s">
        <v>1175</v>
      </c>
      <c r="BJ1209" s="81">
        <v>1027</v>
      </c>
      <c r="BL1209" s="81" t="s">
        <v>2263</v>
      </c>
      <c r="BM1209" s="81" t="s">
        <v>877</v>
      </c>
      <c r="BN1209" s="81">
        <v>6</v>
      </c>
      <c r="BO1209" s="81" t="s">
        <v>529</v>
      </c>
      <c r="BP1209" s="81" t="s">
        <v>1175</v>
      </c>
      <c r="BQ1209" s="81">
        <v>1027</v>
      </c>
      <c r="CG1209" s="81" t="s">
        <v>745</v>
      </c>
      <c r="CH1209" s="81" t="s">
        <v>746</v>
      </c>
      <c r="CI1209" s="81">
        <v>12</v>
      </c>
      <c r="CJ1209" s="81" t="s">
        <v>436</v>
      </c>
      <c r="CK1209" s="81" t="s">
        <v>1724</v>
      </c>
      <c r="CL1209" s="81">
        <v>1137</v>
      </c>
      <c r="CN1209" s="81" t="s">
        <v>806</v>
      </c>
      <c r="CO1209" s="81" t="s">
        <v>807</v>
      </c>
      <c r="CP1209" s="81">
        <v>12</v>
      </c>
      <c r="CQ1209" s="81" t="s">
        <v>529</v>
      </c>
      <c r="CR1209" s="81" t="s">
        <v>1100</v>
      </c>
      <c r="CS1209" s="81">
        <v>1027</v>
      </c>
      <c r="CU1209" s="136" t="s">
        <v>2388</v>
      </c>
      <c r="CV1209" s="136" t="s">
        <v>865</v>
      </c>
      <c r="CW1209" s="137">
        <v>8</v>
      </c>
      <c r="CX1209" s="136" t="s">
        <v>436</v>
      </c>
      <c r="CY1209" s="136" t="s">
        <v>1119</v>
      </c>
      <c r="CZ1209" s="138">
        <v>1127</v>
      </c>
      <c r="DB1209" s="136" t="s">
        <v>875</v>
      </c>
      <c r="DC1209" s="136" t="s">
        <v>876</v>
      </c>
      <c r="DD1209" s="137">
        <v>4</v>
      </c>
      <c r="DE1209" s="136" t="s">
        <v>436</v>
      </c>
      <c r="DF1209" s="136" t="s">
        <v>2310</v>
      </c>
      <c r="DG1209" s="144">
        <v>1160</v>
      </c>
      <c r="DI1209" s="136" t="s">
        <v>2226</v>
      </c>
      <c r="DJ1209" s="136" t="s">
        <v>947</v>
      </c>
      <c r="DK1209" s="137">
        <v>12</v>
      </c>
      <c r="DL1209" s="136" t="s">
        <v>529</v>
      </c>
      <c r="DM1209" s="136" t="s">
        <v>1756</v>
      </c>
      <c r="DN1209" s="144">
        <v>1037</v>
      </c>
    </row>
    <row r="1210" spans="1:118" x14ac:dyDescent="0.25">
      <c r="A1210" s="81" t="s">
        <v>757</v>
      </c>
      <c r="B1210" s="81" t="s">
        <v>758</v>
      </c>
      <c r="C1210" s="81">
        <v>12</v>
      </c>
      <c r="D1210" s="81" t="s">
        <v>529</v>
      </c>
      <c r="E1210" s="81" t="s">
        <v>1167</v>
      </c>
      <c r="F1210" s="81">
        <v>1031</v>
      </c>
      <c r="H1210" s="81" t="s">
        <v>812</v>
      </c>
      <c r="I1210" s="81" t="s">
        <v>813</v>
      </c>
      <c r="J1210" s="81">
        <v>2</v>
      </c>
      <c r="K1210" s="81" t="s">
        <v>529</v>
      </c>
      <c r="L1210" s="81" t="s">
        <v>1806</v>
      </c>
      <c r="M1210" s="81">
        <v>1505</v>
      </c>
      <c r="O1210" s="81" t="s">
        <v>737</v>
      </c>
      <c r="P1210" s="81" t="s">
        <v>738</v>
      </c>
      <c r="Q1210" s="81">
        <v>2</v>
      </c>
      <c r="R1210" s="81" t="s">
        <v>529</v>
      </c>
      <c r="S1210" s="81" t="s">
        <v>1092</v>
      </c>
      <c r="T1210" s="81">
        <v>1209</v>
      </c>
      <c r="V1210" s="81" t="s">
        <v>737</v>
      </c>
      <c r="W1210" s="81" t="s">
        <v>738</v>
      </c>
      <c r="X1210" s="81">
        <v>2</v>
      </c>
      <c r="Y1210" s="81" t="s">
        <v>436</v>
      </c>
      <c r="Z1210" s="81" t="s">
        <v>1108</v>
      </c>
      <c r="AA1210" s="81">
        <v>1240</v>
      </c>
      <c r="AC1210" s="81" t="s">
        <v>770</v>
      </c>
      <c r="AD1210" s="81" t="s">
        <v>771</v>
      </c>
      <c r="AE1210" s="81">
        <v>4</v>
      </c>
      <c r="AF1210" s="81" t="s">
        <v>436</v>
      </c>
      <c r="AG1210" s="81" t="s">
        <v>1137</v>
      </c>
      <c r="AH1210" s="81">
        <v>1160</v>
      </c>
      <c r="AJ1210" s="81" t="s">
        <v>729</v>
      </c>
      <c r="AK1210" s="81" t="s">
        <v>730</v>
      </c>
      <c r="AL1210" s="81">
        <v>6</v>
      </c>
      <c r="AM1210" s="81" t="s">
        <v>437</v>
      </c>
      <c r="AN1210" s="81" t="s">
        <v>1186</v>
      </c>
      <c r="AO1210" s="81">
        <v>1043</v>
      </c>
      <c r="AQ1210" s="81" t="s">
        <v>1786</v>
      </c>
      <c r="AR1210" s="81" t="s">
        <v>1024</v>
      </c>
      <c r="AS1210" s="81">
        <v>2</v>
      </c>
      <c r="AT1210" s="81" t="s">
        <v>436</v>
      </c>
      <c r="AU1210" s="81" t="s">
        <v>2056</v>
      </c>
      <c r="AV1210" s="81">
        <v>1192</v>
      </c>
      <c r="AX1210" s="81" t="s">
        <v>804</v>
      </c>
      <c r="AY1210" s="81" t="s">
        <v>805</v>
      </c>
      <c r="AZ1210" s="81">
        <v>12</v>
      </c>
      <c r="BA1210" s="81" t="s">
        <v>436</v>
      </c>
      <c r="BB1210" s="81" t="s">
        <v>1883</v>
      </c>
      <c r="BC1210" s="81">
        <v>1009</v>
      </c>
      <c r="BE1210" s="81" t="s">
        <v>873</v>
      </c>
      <c r="BF1210" s="81" t="s">
        <v>874</v>
      </c>
      <c r="BG1210" s="81">
        <v>12</v>
      </c>
      <c r="BH1210" s="81" t="s">
        <v>529</v>
      </c>
      <c r="BI1210" s="81" t="s">
        <v>1175</v>
      </c>
      <c r="BJ1210" s="81">
        <v>1027</v>
      </c>
      <c r="BL1210" s="81" t="s">
        <v>871</v>
      </c>
      <c r="BM1210" s="81" t="s">
        <v>872</v>
      </c>
      <c r="BN1210" s="81">
        <v>6</v>
      </c>
      <c r="BO1210" s="81" t="s">
        <v>529</v>
      </c>
      <c r="BP1210" s="81" t="s">
        <v>1175</v>
      </c>
      <c r="BQ1210" s="81">
        <v>1027</v>
      </c>
      <c r="CG1210" s="81" t="s">
        <v>810</v>
      </c>
      <c r="CH1210" s="81" t="s">
        <v>811</v>
      </c>
      <c r="CI1210" s="81">
        <v>4</v>
      </c>
      <c r="CJ1210" s="81" t="s">
        <v>436</v>
      </c>
      <c r="CK1210" s="81" t="s">
        <v>2173</v>
      </c>
      <c r="CL1210" s="81">
        <v>1240</v>
      </c>
      <c r="CN1210" s="81" t="s">
        <v>751</v>
      </c>
      <c r="CO1210" s="81" t="s">
        <v>752</v>
      </c>
      <c r="CP1210" s="81">
        <v>12</v>
      </c>
      <c r="CQ1210" s="81" t="s">
        <v>529</v>
      </c>
      <c r="CR1210" s="81" t="s">
        <v>1100</v>
      </c>
      <c r="CS1210" s="81">
        <v>1027</v>
      </c>
      <c r="CU1210" s="136" t="s">
        <v>772</v>
      </c>
      <c r="CV1210" s="136" t="s">
        <v>773</v>
      </c>
      <c r="CW1210" s="137">
        <v>4</v>
      </c>
      <c r="CX1210" s="136" t="s">
        <v>436</v>
      </c>
      <c r="CY1210" s="136" t="s">
        <v>1119</v>
      </c>
      <c r="CZ1210" s="138">
        <v>1127</v>
      </c>
      <c r="DB1210" s="136" t="s">
        <v>902</v>
      </c>
      <c r="DC1210" s="136" t="s">
        <v>903</v>
      </c>
      <c r="DD1210" s="137">
        <v>2</v>
      </c>
      <c r="DE1210" s="136" t="s">
        <v>529</v>
      </c>
      <c r="DF1210" s="136" t="s">
        <v>713</v>
      </c>
      <c r="DG1210" s="144">
        <v>1536</v>
      </c>
      <c r="DI1210" s="136" t="s">
        <v>2226</v>
      </c>
      <c r="DJ1210" s="136" t="s">
        <v>947</v>
      </c>
      <c r="DK1210" s="137">
        <v>12</v>
      </c>
      <c r="DL1210" s="136" t="s">
        <v>437</v>
      </c>
      <c r="DM1210" s="136" t="s">
        <v>1171</v>
      </c>
      <c r="DN1210" s="144">
        <v>1351</v>
      </c>
    </row>
    <row r="1211" spans="1:118" x14ac:dyDescent="0.25">
      <c r="A1211" s="81" t="s">
        <v>973</v>
      </c>
      <c r="B1211" s="81" t="s">
        <v>974</v>
      </c>
      <c r="C1211" s="81">
        <v>12</v>
      </c>
      <c r="D1211" s="81" t="s">
        <v>529</v>
      </c>
      <c r="E1211" s="81" t="s">
        <v>1167</v>
      </c>
      <c r="F1211" s="81">
        <v>1031</v>
      </c>
      <c r="H1211" s="81" t="s">
        <v>2323</v>
      </c>
      <c r="I1211" s="81" t="s">
        <v>851</v>
      </c>
      <c r="J1211" s="81">
        <v>2</v>
      </c>
      <c r="K1211" s="81" t="s">
        <v>529</v>
      </c>
      <c r="L1211" s="81" t="s">
        <v>1806</v>
      </c>
      <c r="M1211" s="81">
        <v>1505</v>
      </c>
      <c r="O1211" s="81" t="s">
        <v>828</v>
      </c>
      <c r="P1211" s="81" t="s">
        <v>829</v>
      </c>
      <c r="Q1211" s="81">
        <v>4</v>
      </c>
      <c r="R1211" s="81" t="s">
        <v>529</v>
      </c>
      <c r="S1211" s="81" t="s">
        <v>1092</v>
      </c>
      <c r="T1211" s="81">
        <v>1209</v>
      </c>
      <c r="V1211" s="81" t="s">
        <v>2323</v>
      </c>
      <c r="W1211" s="81" t="s">
        <v>851</v>
      </c>
      <c r="X1211" s="81">
        <v>2</v>
      </c>
      <c r="Y1211" s="81" t="s">
        <v>436</v>
      </c>
      <c r="Z1211" s="81" t="s">
        <v>1827</v>
      </c>
      <c r="AA1211" s="81">
        <v>1244</v>
      </c>
      <c r="AC1211" s="81" t="s">
        <v>770</v>
      </c>
      <c r="AD1211" s="81" t="s">
        <v>771</v>
      </c>
      <c r="AE1211" s="81">
        <v>4</v>
      </c>
      <c r="AF1211" s="81" t="s">
        <v>436</v>
      </c>
      <c r="AG1211" s="81" t="s">
        <v>1151</v>
      </c>
      <c r="AH1211" s="81">
        <v>1047</v>
      </c>
      <c r="AJ1211" s="81" t="s">
        <v>836</v>
      </c>
      <c r="AK1211" s="81" t="s">
        <v>837</v>
      </c>
      <c r="AL1211" s="81">
        <v>2</v>
      </c>
      <c r="AM1211" s="81" t="s">
        <v>437</v>
      </c>
      <c r="AN1211" s="81" t="s">
        <v>1186</v>
      </c>
      <c r="AO1211" s="81">
        <v>1043</v>
      </c>
      <c r="AQ1211" s="81" t="s">
        <v>1039</v>
      </c>
      <c r="AR1211" s="81" t="s">
        <v>1040</v>
      </c>
      <c r="AS1211" s="81">
        <v>4</v>
      </c>
      <c r="AT1211" s="81" t="s">
        <v>436</v>
      </c>
      <c r="AU1211" s="81" t="s">
        <v>2056</v>
      </c>
      <c r="AV1211" s="81">
        <v>1192</v>
      </c>
      <c r="AX1211" s="81" t="s">
        <v>804</v>
      </c>
      <c r="AY1211" s="81" t="s">
        <v>805</v>
      </c>
      <c r="AZ1211" s="81">
        <v>12</v>
      </c>
      <c r="BA1211" s="81" t="s">
        <v>437</v>
      </c>
      <c r="BB1211" s="81" t="s">
        <v>2112</v>
      </c>
      <c r="BC1211" s="81">
        <v>1506</v>
      </c>
      <c r="BE1211" s="81" t="s">
        <v>770</v>
      </c>
      <c r="BF1211" s="81" t="s">
        <v>771</v>
      </c>
      <c r="BG1211" s="81">
        <v>6</v>
      </c>
      <c r="BH1211" s="81" t="s">
        <v>529</v>
      </c>
      <c r="BI1211" s="81" t="s">
        <v>1175</v>
      </c>
      <c r="BJ1211" s="81">
        <v>1027</v>
      </c>
      <c r="BL1211" s="81" t="s">
        <v>847</v>
      </c>
      <c r="BM1211" s="81" t="s">
        <v>848</v>
      </c>
      <c r="BN1211" s="81">
        <v>24</v>
      </c>
      <c r="BO1211" s="81" t="s">
        <v>529</v>
      </c>
      <c r="BP1211" s="81" t="s">
        <v>1175</v>
      </c>
      <c r="BQ1211" s="81">
        <v>1027</v>
      </c>
      <c r="CG1211" s="81" t="s">
        <v>770</v>
      </c>
      <c r="CH1211" s="81" t="s">
        <v>771</v>
      </c>
      <c r="CI1211" s="81">
        <v>6</v>
      </c>
      <c r="CJ1211" s="81" t="s">
        <v>436</v>
      </c>
      <c r="CK1211" s="81" t="s">
        <v>2173</v>
      </c>
      <c r="CL1211" s="81">
        <v>1240</v>
      </c>
      <c r="CN1211" s="81" t="s">
        <v>804</v>
      </c>
      <c r="CO1211" s="81" t="s">
        <v>805</v>
      </c>
      <c r="CP1211" s="81">
        <v>24</v>
      </c>
      <c r="CQ1211" s="81" t="s">
        <v>529</v>
      </c>
      <c r="CR1211" s="81" t="s">
        <v>1100</v>
      </c>
      <c r="CS1211" s="81">
        <v>1027</v>
      </c>
      <c r="CU1211" s="136" t="s">
        <v>840</v>
      </c>
      <c r="CV1211" s="136" t="s">
        <v>841</v>
      </c>
      <c r="CW1211" s="137">
        <v>4</v>
      </c>
      <c r="CX1211" s="136" t="s">
        <v>436</v>
      </c>
      <c r="CY1211" s="136" t="s">
        <v>1148</v>
      </c>
      <c r="CZ1211" s="138">
        <v>1091</v>
      </c>
      <c r="DB1211" s="136" t="s">
        <v>902</v>
      </c>
      <c r="DC1211" s="136" t="s">
        <v>903</v>
      </c>
      <c r="DD1211" s="137">
        <v>6</v>
      </c>
      <c r="DE1211" s="136" t="s">
        <v>436</v>
      </c>
      <c r="DF1211" s="136" t="s">
        <v>2221</v>
      </c>
      <c r="DG1211" s="144">
        <v>1392</v>
      </c>
      <c r="DI1211" s="136" t="s">
        <v>2226</v>
      </c>
      <c r="DJ1211" s="136" t="s">
        <v>947</v>
      </c>
      <c r="DK1211" s="137">
        <v>12</v>
      </c>
      <c r="DL1211" s="136" t="s">
        <v>529</v>
      </c>
      <c r="DM1211" s="136" t="s">
        <v>1185</v>
      </c>
      <c r="DN1211" s="144">
        <v>1101</v>
      </c>
    </row>
    <row r="1212" spans="1:118" x14ac:dyDescent="0.25">
      <c r="A1212" s="81" t="s">
        <v>814</v>
      </c>
      <c r="B1212" s="81" t="s">
        <v>815</v>
      </c>
      <c r="C1212" s="81">
        <v>12</v>
      </c>
      <c r="D1212" s="81" t="s">
        <v>529</v>
      </c>
      <c r="E1212" s="81" t="s">
        <v>1167</v>
      </c>
      <c r="F1212" s="81">
        <v>1031</v>
      </c>
      <c r="H1212" s="81" t="s">
        <v>792</v>
      </c>
      <c r="I1212" s="81" t="s">
        <v>793</v>
      </c>
      <c r="J1212" s="81">
        <v>2</v>
      </c>
      <c r="K1212" s="81" t="s">
        <v>529</v>
      </c>
      <c r="L1212" s="81" t="s">
        <v>1132</v>
      </c>
      <c r="M1212" s="81">
        <v>1081</v>
      </c>
      <c r="O1212" s="81" t="s">
        <v>828</v>
      </c>
      <c r="P1212" s="81" t="s">
        <v>829</v>
      </c>
      <c r="Q1212" s="81">
        <v>2</v>
      </c>
      <c r="R1212" s="81" t="s">
        <v>529</v>
      </c>
      <c r="S1212" s="81" t="s">
        <v>1129</v>
      </c>
      <c r="T1212" s="81">
        <v>1028</v>
      </c>
      <c r="V1212" s="81" t="s">
        <v>856</v>
      </c>
      <c r="W1212" s="81" t="s">
        <v>857</v>
      </c>
      <c r="X1212" s="81">
        <v>2</v>
      </c>
      <c r="Y1212" s="81" t="s">
        <v>436</v>
      </c>
      <c r="Z1212" s="81" t="s">
        <v>1827</v>
      </c>
      <c r="AA1212" s="81">
        <v>1244</v>
      </c>
      <c r="AC1212" s="81" t="s">
        <v>932</v>
      </c>
      <c r="AD1212" s="81" t="s">
        <v>933</v>
      </c>
      <c r="AE1212" s="81">
        <v>4</v>
      </c>
      <c r="AF1212" s="81" t="s">
        <v>529</v>
      </c>
      <c r="AG1212" s="81" t="s">
        <v>1713</v>
      </c>
      <c r="AH1212" s="81">
        <v>1145</v>
      </c>
      <c r="AJ1212" s="81" t="s">
        <v>757</v>
      </c>
      <c r="AK1212" s="81" t="s">
        <v>758</v>
      </c>
      <c r="AL1212" s="81">
        <v>12</v>
      </c>
      <c r="AM1212" s="81" t="s">
        <v>437</v>
      </c>
      <c r="AN1212" s="81" t="s">
        <v>1187</v>
      </c>
      <c r="AO1212" s="81">
        <v>1003</v>
      </c>
      <c r="AQ1212" s="81" t="s">
        <v>798</v>
      </c>
      <c r="AR1212" s="81" t="s">
        <v>799</v>
      </c>
      <c r="AS1212" s="81">
        <v>12</v>
      </c>
      <c r="AT1212" s="81" t="s">
        <v>436</v>
      </c>
      <c r="AU1212" s="81" t="s">
        <v>2056</v>
      </c>
      <c r="AV1212" s="81">
        <v>1192</v>
      </c>
      <c r="AX1212" s="81" t="s">
        <v>804</v>
      </c>
      <c r="AY1212" s="81" t="s">
        <v>805</v>
      </c>
      <c r="AZ1212" s="81">
        <v>24</v>
      </c>
      <c r="BA1212" s="81" t="s">
        <v>436</v>
      </c>
      <c r="BB1212" s="81" t="s">
        <v>2062</v>
      </c>
      <c r="BC1212" s="81">
        <v>1237</v>
      </c>
      <c r="BE1212" s="81" t="s">
        <v>776</v>
      </c>
      <c r="BF1212" s="81" t="s">
        <v>777</v>
      </c>
      <c r="BG1212" s="81">
        <v>10</v>
      </c>
      <c r="BH1212" s="81" t="s">
        <v>529</v>
      </c>
      <c r="BI1212" s="81" t="s">
        <v>1175</v>
      </c>
      <c r="BJ1212" s="81">
        <v>1027</v>
      </c>
      <c r="BL1212" s="81" t="s">
        <v>852</v>
      </c>
      <c r="BM1212" s="81" t="s">
        <v>853</v>
      </c>
      <c r="BN1212" s="81">
        <v>60</v>
      </c>
      <c r="BO1212" s="81" t="s">
        <v>529</v>
      </c>
      <c r="BP1212" s="81" t="s">
        <v>1175</v>
      </c>
      <c r="BQ1212" s="81">
        <v>1027</v>
      </c>
      <c r="CG1212" s="81" t="s">
        <v>772</v>
      </c>
      <c r="CH1212" s="81" t="s">
        <v>773</v>
      </c>
      <c r="CI1212" s="81">
        <v>4</v>
      </c>
      <c r="CJ1212" s="81" t="s">
        <v>436</v>
      </c>
      <c r="CK1212" s="81" t="s">
        <v>2173</v>
      </c>
      <c r="CL1212" s="81">
        <v>1240</v>
      </c>
      <c r="CN1212" s="81" t="s">
        <v>782</v>
      </c>
      <c r="CO1212" s="81" t="s">
        <v>783</v>
      </c>
      <c r="CP1212" s="81">
        <v>24</v>
      </c>
      <c r="CQ1212" s="81" t="s">
        <v>529</v>
      </c>
      <c r="CR1212" s="81" t="s">
        <v>1100</v>
      </c>
      <c r="CS1212" s="81">
        <v>1027</v>
      </c>
      <c r="CU1212" s="136" t="s">
        <v>883</v>
      </c>
      <c r="CV1212" s="136" t="s">
        <v>884</v>
      </c>
      <c r="CW1212" s="137">
        <v>4</v>
      </c>
      <c r="CX1212" s="136" t="s">
        <v>436</v>
      </c>
      <c r="CY1212" s="136" t="s">
        <v>1148</v>
      </c>
      <c r="CZ1212" s="138">
        <v>1091</v>
      </c>
      <c r="DB1212" s="136" t="s">
        <v>902</v>
      </c>
      <c r="DC1212" s="136" t="s">
        <v>903</v>
      </c>
      <c r="DD1212" s="137">
        <v>4</v>
      </c>
      <c r="DE1212" s="136" t="s">
        <v>529</v>
      </c>
      <c r="DF1212" s="136" t="s">
        <v>1132</v>
      </c>
      <c r="DG1212" s="144">
        <v>1081</v>
      </c>
      <c r="DI1212" s="136" t="s">
        <v>2226</v>
      </c>
      <c r="DJ1212" s="136" t="s">
        <v>947</v>
      </c>
      <c r="DK1212" s="137">
        <v>24</v>
      </c>
      <c r="DL1212" s="136" t="s">
        <v>2152</v>
      </c>
      <c r="DM1212" s="136" t="s">
        <v>2364</v>
      </c>
      <c r="DN1212" s="144">
        <v>1593</v>
      </c>
    </row>
    <row r="1213" spans="1:118" x14ac:dyDescent="0.25">
      <c r="A1213" s="81" t="s">
        <v>965</v>
      </c>
      <c r="B1213" s="81" t="s">
        <v>966</v>
      </c>
      <c r="C1213" s="81">
        <v>12</v>
      </c>
      <c r="D1213" s="81" t="s">
        <v>529</v>
      </c>
      <c r="E1213" s="81" t="s">
        <v>1167</v>
      </c>
      <c r="F1213" s="81">
        <v>1031</v>
      </c>
      <c r="H1213" s="81" t="s">
        <v>842</v>
      </c>
      <c r="I1213" s="81" t="s">
        <v>843</v>
      </c>
      <c r="J1213" s="81">
        <v>2</v>
      </c>
      <c r="K1213" s="81" t="s">
        <v>529</v>
      </c>
      <c r="L1213" s="81" t="s">
        <v>1132</v>
      </c>
      <c r="M1213" s="81">
        <v>1081</v>
      </c>
      <c r="O1213" s="81" t="s">
        <v>828</v>
      </c>
      <c r="P1213" s="81" t="s">
        <v>829</v>
      </c>
      <c r="Q1213" s="81">
        <v>2</v>
      </c>
      <c r="R1213" s="81" t="s">
        <v>529</v>
      </c>
      <c r="S1213" s="81" t="s">
        <v>1807</v>
      </c>
      <c r="T1213" s="81">
        <v>1510</v>
      </c>
      <c r="V1213" s="81" t="s">
        <v>745</v>
      </c>
      <c r="W1213" s="81" t="s">
        <v>746</v>
      </c>
      <c r="X1213" s="81">
        <v>12</v>
      </c>
      <c r="Y1213" s="81" t="s">
        <v>436</v>
      </c>
      <c r="Z1213" s="81" t="s">
        <v>1827</v>
      </c>
      <c r="AA1213" s="81">
        <v>1244</v>
      </c>
      <c r="AC1213" s="81" t="s">
        <v>906</v>
      </c>
      <c r="AD1213" s="81" t="s">
        <v>907</v>
      </c>
      <c r="AE1213" s="81">
        <v>4</v>
      </c>
      <c r="AF1213" s="81" t="s">
        <v>529</v>
      </c>
      <c r="AG1213" s="81" t="s">
        <v>1128</v>
      </c>
      <c r="AH1213" s="81">
        <v>1031</v>
      </c>
      <c r="AJ1213" s="81" t="s">
        <v>916</v>
      </c>
      <c r="AK1213" s="81" t="s">
        <v>917</v>
      </c>
      <c r="AL1213" s="81">
        <v>1</v>
      </c>
      <c r="AM1213" s="81" t="s">
        <v>437</v>
      </c>
      <c r="AN1213" s="81" t="s">
        <v>1187</v>
      </c>
      <c r="AO1213" s="81">
        <v>1003</v>
      </c>
      <c r="AQ1213" s="81" t="s">
        <v>804</v>
      </c>
      <c r="AR1213" s="81" t="s">
        <v>805</v>
      </c>
      <c r="AS1213" s="81">
        <v>12</v>
      </c>
      <c r="AT1213" s="81" t="s">
        <v>436</v>
      </c>
      <c r="AU1213" s="81" t="s">
        <v>2056</v>
      </c>
      <c r="AV1213" s="81">
        <v>1192</v>
      </c>
      <c r="AX1213" s="81" t="s">
        <v>804</v>
      </c>
      <c r="AY1213" s="81" t="s">
        <v>805</v>
      </c>
      <c r="AZ1213" s="81">
        <v>12</v>
      </c>
      <c r="BA1213" s="81" t="s">
        <v>436</v>
      </c>
      <c r="BB1213" s="81" t="s">
        <v>422</v>
      </c>
      <c r="BC1213" s="81">
        <v>1413</v>
      </c>
      <c r="BE1213" s="81" t="s">
        <v>816</v>
      </c>
      <c r="BF1213" s="81" t="s">
        <v>817</v>
      </c>
      <c r="BG1213" s="81">
        <v>12</v>
      </c>
      <c r="BH1213" s="81" t="s">
        <v>529</v>
      </c>
      <c r="BI1213" s="81" t="s">
        <v>1175</v>
      </c>
      <c r="BJ1213" s="81">
        <v>1027</v>
      </c>
      <c r="BL1213" s="81" t="s">
        <v>745</v>
      </c>
      <c r="BM1213" s="81" t="s">
        <v>746</v>
      </c>
      <c r="BN1213" s="81">
        <v>12</v>
      </c>
      <c r="BO1213" s="81" t="s">
        <v>529</v>
      </c>
      <c r="BP1213" s="81" t="s">
        <v>1175</v>
      </c>
      <c r="BQ1213" s="81">
        <v>1027</v>
      </c>
      <c r="CG1213" s="81" t="s">
        <v>818</v>
      </c>
      <c r="CH1213" s="81" t="s">
        <v>819</v>
      </c>
      <c r="CI1213" s="81">
        <v>2</v>
      </c>
      <c r="CJ1213" s="81" t="s">
        <v>436</v>
      </c>
      <c r="CK1213" s="81" t="s">
        <v>2173</v>
      </c>
      <c r="CL1213" s="81">
        <v>1240</v>
      </c>
      <c r="CN1213" s="81" t="s">
        <v>747</v>
      </c>
      <c r="CO1213" s="81" t="s">
        <v>748</v>
      </c>
      <c r="CP1213" s="81">
        <v>60</v>
      </c>
      <c r="CQ1213" s="81" t="s">
        <v>529</v>
      </c>
      <c r="CR1213" s="81" t="s">
        <v>1100</v>
      </c>
      <c r="CS1213" s="81">
        <v>1027</v>
      </c>
      <c r="CU1213" s="136" t="s">
        <v>810</v>
      </c>
      <c r="CV1213" s="136" t="s">
        <v>811</v>
      </c>
      <c r="CW1213" s="137">
        <v>4</v>
      </c>
      <c r="CX1213" s="136" t="s">
        <v>436</v>
      </c>
      <c r="CY1213" s="136" t="s">
        <v>1119</v>
      </c>
      <c r="CZ1213" s="138">
        <v>1127</v>
      </c>
      <c r="DB1213" s="136" t="s">
        <v>902</v>
      </c>
      <c r="DC1213" s="136" t="s">
        <v>903</v>
      </c>
      <c r="DD1213" s="137">
        <v>4</v>
      </c>
      <c r="DE1213" s="136" t="s">
        <v>436</v>
      </c>
      <c r="DF1213" s="136" t="s">
        <v>1762</v>
      </c>
      <c r="DG1213" s="144">
        <v>1475</v>
      </c>
      <c r="DI1213" s="136" t="s">
        <v>2226</v>
      </c>
      <c r="DJ1213" s="136" t="s">
        <v>947</v>
      </c>
      <c r="DK1213" s="137">
        <v>12</v>
      </c>
      <c r="DL1213" s="136" t="s">
        <v>436</v>
      </c>
      <c r="DM1213" s="136" t="s">
        <v>2422</v>
      </c>
      <c r="DN1213" s="144">
        <v>1600</v>
      </c>
    </row>
    <row r="1214" spans="1:118" x14ac:dyDescent="0.25">
      <c r="A1214" s="81" t="s">
        <v>2230</v>
      </c>
      <c r="B1214" s="81" t="s">
        <v>866</v>
      </c>
      <c r="C1214" s="81">
        <v>12</v>
      </c>
      <c r="D1214" s="81" t="s">
        <v>529</v>
      </c>
      <c r="E1214" s="81" t="s">
        <v>1167</v>
      </c>
      <c r="F1214" s="81">
        <v>1031</v>
      </c>
      <c r="H1214" s="81" t="s">
        <v>753</v>
      </c>
      <c r="I1214" s="81" t="s">
        <v>754</v>
      </c>
      <c r="J1214" s="81">
        <v>24</v>
      </c>
      <c r="K1214" s="81" t="s">
        <v>1173</v>
      </c>
      <c r="L1214" s="81" t="s">
        <v>1174</v>
      </c>
      <c r="M1214" s="81">
        <v>0</v>
      </c>
      <c r="O1214" s="81" t="s">
        <v>2263</v>
      </c>
      <c r="P1214" s="81" t="s">
        <v>877</v>
      </c>
      <c r="Q1214" s="81">
        <v>6</v>
      </c>
      <c r="R1214" s="81" t="s">
        <v>436</v>
      </c>
      <c r="S1214" s="81" t="s">
        <v>1179</v>
      </c>
      <c r="T1214" s="81">
        <v>1195</v>
      </c>
      <c r="V1214" s="81" t="s">
        <v>772</v>
      </c>
      <c r="W1214" s="81" t="s">
        <v>773</v>
      </c>
      <c r="X1214" s="81">
        <v>2</v>
      </c>
      <c r="Y1214" s="81" t="s">
        <v>436</v>
      </c>
      <c r="Z1214" s="81" t="s">
        <v>1827</v>
      </c>
      <c r="AA1214" s="81">
        <v>1244</v>
      </c>
      <c r="AC1214" s="81" t="s">
        <v>816</v>
      </c>
      <c r="AD1214" s="81" t="s">
        <v>817</v>
      </c>
      <c r="AE1214" s="81">
        <v>8</v>
      </c>
      <c r="AF1214" s="81" t="s">
        <v>437</v>
      </c>
      <c r="AG1214" s="81" t="s">
        <v>1191</v>
      </c>
      <c r="AH1214" s="81">
        <v>1029</v>
      </c>
      <c r="AJ1214" s="81" t="s">
        <v>765</v>
      </c>
      <c r="AK1214" s="81" t="s">
        <v>766</v>
      </c>
      <c r="AL1214" s="81">
        <v>6</v>
      </c>
      <c r="AM1214" s="81" t="s">
        <v>437</v>
      </c>
      <c r="AN1214" s="81" t="s">
        <v>1187</v>
      </c>
      <c r="AO1214" s="81">
        <v>1003</v>
      </c>
      <c r="AQ1214" s="81" t="s">
        <v>780</v>
      </c>
      <c r="AR1214" s="81" t="s">
        <v>781</v>
      </c>
      <c r="AS1214" s="81">
        <v>12</v>
      </c>
      <c r="AT1214" s="81" t="s">
        <v>436</v>
      </c>
      <c r="AU1214" s="81" t="s">
        <v>2056</v>
      </c>
      <c r="AV1214" s="81">
        <v>1192</v>
      </c>
      <c r="AX1214" s="81" t="s">
        <v>804</v>
      </c>
      <c r="AY1214" s="81" t="s">
        <v>805</v>
      </c>
      <c r="AZ1214" s="81">
        <v>12</v>
      </c>
      <c r="BA1214" s="81" t="s">
        <v>529</v>
      </c>
      <c r="BB1214" s="81" t="s">
        <v>2067</v>
      </c>
      <c r="BC1214" s="81">
        <v>1557</v>
      </c>
      <c r="BE1214" s="81" t="s">
        <v>864</v>
      </c>
      <c r="BF1214" s="81" t="s">
        <v>865</v>
      </c>
      <c r="BG1214" s="81">
        <v>20</v>
      </c>
      <c r="BH1214" s="81" t="s">
        <v>529</v>
      </c>
      <c r="BI1214" s="81" t="s">
        <v>1175</v>
      </c>
      <c r="BJ1214" s="81">
        <v>1027</v>
      </c>
      <c r="BL1214" s="81" t="s">
        <v>940</v>
      </c>
      <c r="BM1214" s="81" t="s">
        <v>941</v>
      </c>
      <c r="BN1214" s="81">
        <v>12</v>
      </c>
      <c r="BO1214" s="81" t="s">
        <v>436</v>
      </c>
      <c r="BP1214" s="81" t="s">
        <v>2172</v>
      </c>
      <c r="BQ1214" s="81">
        <v>1072</v>
      </c>
      <c r="CG1214" s="81" t="s">
        <v>816</v>
      </c>
      <c r="CH1214" s="81" t="s">
        <v>817</v>
      </c>
      <c r="CI1214" s="81">
        <v>4</v>
      </c>
      <c r="CJ1214" s="81" t="s">
        <v>436</v>
      </c>
      <c r="CK1214" s="81" t="s">
        <v>2173</v>
      </c>
      <c r="CL1214" s="81">
        <v>1240</v>
      </c>
      <c r="CN1214" s="81" t="s">
        <v>778</v>
      </c>
      <c r="CO1214" s="81" t="s">
        <v>779</v>
      </c>
      <c r="CP1214" s="81">
        <v>12</v>
      </c>
      <c r="CQ1214" s="81" t="s">
        <v>529</v>
      </c>
      <c r="CR1214" s="81" t="s">
        <v>1100</v>
      </c>
      <c r="CS1214" s="81">
        <v>1027</v>
      </c>
      <c r="CU1214" s="136" t="s">
        <v>858</v>
      </c>
      <c r="CV1214" s="136" t="s">
        <v>859</v>
      </c>
      <c r="CW1214" s="137">
        <v>4</v>
      </c>
      <c r="CX1214" s="136" t="s">
        <v>436</v>
      </c>
      <c r="CY1214" s="136" t="s">
        <v>1148</v>
      </c>
      <c r="CZ1214" s="138">
        <v>1091</v>
      </c>
      <c r="DB1214" s="136" t="s">
        <v>902</v>
      </c>
      <c r="DC1214" s="136" t="s">
        <v>903</v>
      </c>
      <c r="DD1214" s="137">
        <v>4</v>
      </c>
      <c r="DE1214" s="136" t="s">
        <v>437</v>
      </c>
      <c r="DF1214" s="136" t="s">
        <v>2408</v>
      </c>
      <c r="DG1214" s="144">
        <v>1108</v>
      </c>
      <c r="DI1214" s="136" t="s">
        <v>2226</v>
      </c>
      <c r="DJ1214" s="136" t="s">
        <v>947</v>
      </c>
      <c r="DK1214" s="137">
        <v>24</v>
      </c>
      <c r="DL1214" s="136" t="s">
        <v>529</v>
      </c>
      <c r="DM1214" s="136" t="s">
        <v>1100</v>
      </c>
      <c r="DN1214" s="144">
        <v>1027</v>
      </c>
    </row>
    <row r="1215" spans="1:118" x14ac:dyDescent="0.25">
      <c r="A1215" s="81" t="s">
        <v>847</v>
      </c>
      <c r="B1215" s="81" t="s">
        <v>848</v>
      </c>
      <c r="C1215" s="81">
        <v>12</v>
      </c>
      <c r="D1215" s="81" t="s">
        <v>529</v>
      </c>
      <c r="E1215" s="81" t="s">
        <v>1167</v>
      </c>
      <c r="F1215" s="81">
        <v>1031</v>
      </c>
      <c r="H1215" s="81" t="s">
        <v>731</v>
      </c>
      <c r="I1215" s="81" t="s">
        <v>732</v>
      </c>
      <c r="J1215" s="81">
        <v>24</v>
      </c>
      <c r="K1215" s="81" t="s">
        <v>1173</v>
      </c>
      <c r="L1215" s="81" t="s">
        <v>1174</v>
      </c>
      <c r="M1215" s="81">
        <v>0</v>
      </c>
      <c r="O1215" s="81" t="s">
        <v>847</v>
      </c>
      <c r="P1215" s="81" t="s">
        <v>848</v>
      </c>
      <c r="Q1215" s="81">
        <v>6</v>
      </c>
      <c r="R1215" s="81" t="s">
        <v>436</v>
      </c>
      <c r="S1215" s="81" t="s">
        <v>1179</v>
      </c>
      <c r="T1215" s="81">
        <v>1195</v>
      </c>
      <c r="V1215" s="81" t="s">
        <v>816</v>
      </c>
      <c r="W1215" s="81" t="s">
        <v>817</v>
      </c>
      <c r="X1215" s="81">
        <v>6</v>
      </c>
      <c r="Y1215" s="81" t="s">
        <v>436</v>
      </c>
      <c r="Z1215" s="81" t="s">
        <v>1827</v>
      </c>
      <c r="AA1215" s="81">
        <v>1244</v>
      </c>
      <c r="AC1215" s="81" t="s">
        <v>770</v>
      </c>
      <c r="AD1215" s="81" t="s">
        <v>771</v>
      </c>
      <c r="AE1215" s="81">
        <v>4</v>
      </c>
      <c r="AF1215" s="81" t="s">
        <v>436</v>
      </c>
      <c r="AG1215" s="81" t="s">
        <v>2318</v>
      </c>
      <c r="AH1215" s="81">
        <v>1117</v>
      </c>
      <c r="AJ1215" s="81" t="s">
        <v>954</v>
      </c>
      <c r="AK1215" s="81" t="s">
        <v>955</v>
      </c>
      <c r="AL1215" s="81">
        <v>10</v>
      </c>
      <c r="AM1215" s="81" t="s">
        <v>437</v>
      </c>
      <c r="AN1215" s="81" t="s">
        <v>1187</v>
      </c>
      <c r="AO1215" s="81">
        <v>1003</v>
      </c>
      <c r="AQ1215" s="81" t="s">
        <v>1060</v>
      </c>
      <c r="AR1215" s="81" t="s">
        <v>787</v>
      </c>
      <c r="AS1215" s="81">
        <v>12</v>
      </c>
      <c r="AT1215" s="81" t="s">
        <v>436</v>
      </c>
      <c r="AU1215" s="81" t="s">
        <v>2056</v>
      </c>
      <c r="AV1215" s="81">
        <v>1192</v>
      </c>
      <c r="AX1215" s="81" t="s">
        <v>804</v>
      </c>
      <c r="AY1215" s="81" t="s">
        <v>805</v>
      </c>
      <c r="AZ1215" s="81">
        <v>12</v>
      </c>
      <c r="BA1215" s="81" t="s">
        <v>436</v>
      </c>
      <c r="BB1215" s="81" t="s">
        <v>559</v>
      </c>
      <c r="BC1215" s="81">
        <v>1529</v>
      </c>
      <c r="BE1215" s="81" t="s">
        <v>830</v>
      </c>
      <c r="BF1215" s="81" t="s">
        <v>831</v>
      </c>
      <c r="BG1215" s="81">
        <v>40</v>
      </c>
      <c r="BH1215" s="81" t="s">
        <v>529</v>
      </c>
      <c r="BI1215" s="81" t="s">
        <v>1175</v>
      </c>
      <c r="BJ1215" s="81">
        <v>1027</v>
      </c>
      <c r="BL1215" s="81" t="s">
        <v>847</v>
      </c>
      <c r="BM1215" s="81" t="s">
        <v>848</v>
      </c>
      <c r="BN1215" s="81">
        <v>6</v>
      </c>
      <c r="BO1215" s="81" t="s">
        <v>529</v>
      </c>
      <c r="BP1215" s="81" t="s">
        <v>1168</v>
      </c>
      <c r="BQ1215" s="81">
        <v>1001</v>
      </c>
      <c r="CG1215" s="81" t="s">
        <v>830</v>
      </c>
      <c r="CH1215" s="81" t="s">
        <v>831</v>
      </c>
      <c r="CI1215" s="81">
        <v>2</v>
      </c>
      <c r="CJ1215" s="81" t="s">
        <v>436</v>
      </c>
      <c r="CK1215" s="81" t="s">
        <v>2173</v>
      </c>
      <c r="CL1215" s="81">
        <v>1240</v>
      </c>
      <c r="CN1215" s="81" t="s">
        <v>788</v>
      </c>
      <c r="CO1215" s="81" t="s">
        <v>789</v>
      </c>
      <c r="CP1215" s="81">
        <v>12</v>
      </c>
      <c r="CQ1215" s="81" t="s">
        <v>529</v>
      </c>
      <c r="CR1215" s="81" t="s">
        <v>1100</v>
      </c>
      <c r="CS1215" s="81">
        <v>1027</v>
      </c>
      <c r="CU1215" s="136" t="s">
        <v>942</v>
      </c>
      <c r="CV1215" s="136" t="s">
        <v>943</v>
      </c>
      <c r="CW1215" s="137">
        <v>24</v>
      </c>
      <c r="CX1215" s="136" t="s">
        <v>436</v>
      </c>
      <c r="CY1215" s="136" t="s">
        <v>1148</v>
      </c>
      <c r="CZ1215" s="138">
        <v>1091</v>
      </c>
      <c r="DB1215" s="136" t="s">
        <v>902</v>
      </c>
      <c r="DC1215" s="136" t="s">
        <v>903</v>
      </c>
      <c r="DD1215" s="137">
        <v>2</v>
      </c>
      <c r="DE1215" s="136" t="s">
        <v>436</v>
      </c>
      <c r="DF1215" s="136" t="s">
        <v>2059</v>
      </c>
      <c r="DG1215" s="144">
        <v>1551</v>
      </c>
      <c r="DI1215" s="136" t="s">
        <v>1929</v>
      </c>
      <c r="DJ1215" s="136" t="s">
        <v>993</v>
      </c>
      <c r="DK1215" s="137">
        <v>12</v>
      </c>
      <c r="DL1215" s="136" t="s">
        <v>529</v>
      </c>
      <c r="DM1215" s="136" t="s">
        <v>1819</v>
      </c>
      <c r="DN1215" s="144">
        <v>1505</v>
      </c>
    </row>
    <row r="1216" spans="1:118" x14ac:dyDescent="0.25">
      <c r="A1216" s="81" t="s">
        <v>867</v>
      </c>
      <c r="B1216" s="81" t="s">
        <v>868</v>
      </c>
      <c r="C1216" s="81">
        <v>10</v>
      </c>
      <c r="D1216" s="81" t="s">
        <v>529</v>
      </c>
      <c r="E1216" s="81" t="s">
        <v>1167</v>
      </c>
      <c r="F1216" s="81">
        <v>1031</v>
      </c>
      <c r="H1216" s="81" t="s">
        <v>893</v>
      </c>
      <c r="I1216" s="81" t="s">
        <v>894</v>
      </c>
      <c r="J1216" s="81">
        <v>96</v>
      </c>
      <c r="K1216" s="81" t="s">
        <v>1173</v>
      </c>
      <c r="L1216" s="81" t="s">
        <v>1174</v>
      </c>
      <c r="M1216" s="81">
        <v>0</v>
      </c>
      <c r="O1216" s="81" t="s">
        <v>891</v>
      </c>
      <c r="P1216" s="81" t="s">
        <v>892</v>
      </c>
      <c r="Q1216" s="81">
        <v>12</v>
      </c>
      <c r="R1216" s="81" t="s">
        <v>436</v>
      </c>
      <c r="S1216" s="81" t="s">
        <v>1179</v>
      </c>
      <c r="T1216" s="81">
        <v>1195</v>
      </c>
      <c r="V1216" s="81" t="s">
        <v>867</v>
      </c>
      <c r="W1216" s="81" t="s">
        <v>868</v>
      </c>
      <c r="X1216" s="81">
        <v>4</v>
      </c>
      <c r="Y1216" s="81" t="s">
        <v>436</v>
      </c>
      <c r="Z1216" s="81" t="s">
        <v>1827</v>
      </c>
      <c r="AA1216" s="81">
        <v>1244</v>
      </c>
      <c r="AC1216" s="81" t="s">
        <v>816</v>
      </c>
      <c r="AD1216" s="81" t="s">
        <v>817</v>
      </c>
      <c r="AE1216" s="81">
        <v>8</v>
      </c>
      <c r="AF1216" s="81" t="s">
        <v>437</v>
      </c>
      <c r="AG1216" s="81" t="s">
        <v>1187</v>
      </c>
      <c r="AH1216" s="81">
        <v>1003</v>
      </c>
      <c r="AJ1216" s="81" t="s">
        <v>887</v>
      </c>
      <c r="AK1216" s="81" t="s">
        <v>888</v>
      </c>
      <c r="AL1216" s="81">
        <v>4</v>
      </c>
      <c r="AM1216" s="81" t="s">
        <v>437</v>
      </c>
      <c r="AN1216" s="81" t="s">
        <v>1187</v>
      </c>
      <c r="AO1216" s="81">
        <v>1003</v>
      </c>
      <c r="AQ1216" s="81" t="s">
        <v>1029</v>
      </c>
      <c r="AR1216" s="81" t="s">
        <v>1030</v>
      </c>
      <c r="AS1216" s="81">
        <v>4</v>
      </c>
      <c r="AT1216" s="81" t="s">
        <v>529</v>
      </c>
      <c r="AU1216" s="81" t="s">
        <v>1920</v>
      </c>
      <c r="AV1216" s="81">
        <v>1018</v>
      </c>
      <c r="AX1216" s="81" t="s">
        <v>804</v>
      </c>
      <c r="AY1216" s="81" t="s">
        <v>805</v>
      </c>
      <c r="AZ1216" s="81">
        <v>12</v>
      </c>
      <c r="BA1216" s="81" t="s">
        <v>529</v>
      </c>
      <c r="BB1216" s="81" t="s">
        <v>1127</v>
      </c>
      <c r="BC1216" s="81">
        <v>1123</v>
      </c>
      <c r="BE1216" s="81" t="s">
        <v>849</v>
      </c>
      <c r="BF1216" s="81" t="s">
        <v>850</v>
      </c>
      <c r="BG1216" s="81">
        <v>26</v>
      </c>
      <c r="BH1216" s="81" t="s">
        <v>529</v>
      </c>
      <c r="BI1216" s="81" t="s">
        <v>1175</v>
      </c>
      <c r="BJ1216" s="81">
        <v>1027</v>
      </c>
      <c r="BL1216" s="81" t="s">
        <v>1034</v>
      </c>
      <c r="BM1216" s="81" t="s">
        <v>987</v>
      </c>
      <c r="BN1216" s="81">
        <v>24</v>
      </c>
      <c r="BO1216" s="81" t="s">
        <v>529</v>
      </c>
      <c r="BP1216" s="81" t="s">
        <v>1168</v>
      </c>
      <c r="BQ1216" s="81">
        <v>1001</v>
      </c>
      <c r="CG1216" s="81" t="s">
        <v>849</v>
      </c>
      <c r="CH1216" s="81" t="s">
        <v>850</v>
      </c>
      <c r="CI1216" s="81">
        <v>2</v>
      </c>
      <c r="CJ1216" s="81" t="s">
        <v>436</v>
      </c>
      <c r="CK1216" s="81" t="s">
        <v>2173</v>
      </c>
      <c r="CL1216" s="81">
        <v>1240</v>
      </c>
      <c r="CN1216" s="81" t="s">
        <v>798</v>
      </c>
      <c r="CO1216" s="81" t="s">
        <v>799</v>
      </c>
      <c r="CP1216" s="81">
        <v>12</v>
      </c>
      <c r="CQ1216" s="81" t="s">
        <v>529</v>
      </c>
      <c r="CR1216" s="81" t="s">
        <v>1167</v>
      </c>
      <c r="CS1216" s="81">
        <v>1031</v>
      </c>
      <c r="CU1216" s="136" t="s">
        <v>776</v>
      </c>
      <c r="CV1216" s="136" t="s">
        <v>777</v>
      </c>
      <c r="CW1216" s="137">
        <v>6</v>
      </c>
      <c r="CX1216" s="136" t="s">
        <v>436</v>
      </c>
      <c r="CY1216" s="136" t="s">
        <v>1148</v>
      </c>
      <c r="CZ1216" s="138">
        <v>1091</v>
      </c>
      <c r="DB1216" s="136" t="s">
        <v>902</v>
      </c>
      <c r="DC1216" s="136" t="s">
        <v>903</v>
      </c>
      <c r="DD1216" s="137">
        <v>4</v>
      </c>
      <c r="DE1216" s="136" t="s">
        <v>436</v>
      </c>
      <c r="DF1216" s="136" t="s">
        <v>2411</v>
      </c>
      <c r="DG1216" s="144">
        <v>1515</v>
      </c>
      <c r="DI1216" s="136" t="s">
        <v>1929</v>
      </c>
      <c r="DJ1216" s="136" t="s">
        <v>993</v>
      </c>
      <c r="DK1216" s="137">
        <v>12</v>
      </c>
      <c r="DL1216" s="136" t="s">
        <v>529</v>
      </c>
      <c r="DM1216" s="136" t="s">
        <v>2314</v>
      </c>
      <c r="DN1216" s="144">
        <v>1031</v>
      </c>
    </row>
    <row r="1217" spans="1:118" x14ac:dyDescent="0.25">
      <c r="A1217" s="81" t="s">
        <v>845</v>
      </c>
      <c r="B1217" s="81" t="s">
        <v>846</v>
      </c>
      <c r="C1217" s="81">
        <v>4</v>
      </c>
      <c r="D1217" s="81" t="s">
        <v>529</v>
      </c>
      <c r="E1217" s="81" t="s">
        <v>1167</v>
      </c>
      <c r="F1217" s="81">
        <v>1031</v>
      </c>
      <c r="H1217" s="81" t="s">
        <v>1020</v>
      </c>
      <c r="I1217" s="81" t="s">
        <v>1021</v>
      </c>
      <c r="J1217" s="81">
        <v>6</v>
      </c>
      <c r="K1217" s="81" t="s">
        <v>1173</v>
      </c>
      <c r="L1217" s="81" t="s">
        <v>1174</v>
      </c>
      <c r="M1217" s="81">
        <v>0</v>
      </c>
      <c r="O1217" s="81" t="s">
        <v>812</v>
      </c>
      <c r="P1217" s="81" t="s">
        <v>813</v>
      </c>
      <c r="Q1217" s="81">
        <v>6</v>
      </c>
      <c r="R1217" s="81" t="s">
        <v>436</v>
      </c>
      <c r="S1217" s="81" t="s">
        <v>1179</v>
      </c>
      <c r="T1217" s="81">
        <v>1195</v>
      </c>
      <c r="V1217" s="81" t="s">
        <v>733</v>
      </c>
      <c r="W1217" s="81" t="s">
        <v>734</v>
      </c>
      <c r="X1217" s="81">
        <v>4</v>
      </c>
      <c r="Y1217" s="81" t="s">
        <v>436</v>
      </c>
      <c r="Z1217" s="81" t="s">
        <v>1827</v>
      </c>
      <c r="AA1217" s="81">
        <v>1244</v>
      </c>
      <c r="AC1217" s="81" t="s">
        <v>883</v>
      </c>
      <c r="AD1217" s="81" t="s">
        <v>884</v>
      </c>
      <c r="AE1217" s="81">
        <v>2</v>
      </c>
      <c r="AF1217" s="81" t="s">
        <v>529</v>
      </c>
      <c r="AG1217" s="81" t="s">
        <v>1093</v>
      </c>
      <c r="AH1217" s="81">
        <v>1089</v>
      </c>
      <c r="AJ1217" s="81" t="s">
        <v>873</v>
      </c>
      <c r="AK1217" s="81" t="s">
        <v>874</v>
      </c>
      <c r="AL1217" s="81">
        <v>6</v>
      </c>
      <c r="AM1217" s="81" t="s">
        <v>437</v>
      </c>
      <c r="AN1217" s="81" t="s">
        <v>1187</v>
      </c>
      <c r="AO1217" s="81">
        <v>1003</v>
      </c>
      <c r="AQ1217" s="81" t="s">
        <v>814</v>
      </c>
      <c r="AR1217" s="81" t="s">
        <v>815</v>
      </c>
      <c r="AS1217" s="81">
        <v>24</v>
      </c>
      <c r="AT1217" s="81" t="s">
        <v>437</v>
      </c>
      <c r="AU1217" s="81" t="s">
        <v>1818</v>
      </c>
      <c r="AV1217" s="81">
        <v>1247</v>
      </c>
      <c r="AX1217" s="81" t="s">
        <v>804</v>
      </c>
      <c r="AY1217" s="81" t="s">
        <v>805</v>
      </c>
      <c r="AZ1217" s="81">
        <v>12</v>
      </c>
      <c r="BA1217" s="81" t="s">
        <v>436</v>
      </c>
      <c r="BB1217" s="81" t="s">
        <v>1156</v>
      </c>
      <c r="BC1217" s="81">
        <v>1070</v>
      </c>
      <c r="BE1217" s="81" t="s">
        <v>737</v>
      </c>
      <c r="BF1217" s="81" t="s">
        <v>738</v>
      </c>
      <c r="BG1217" s="81">
        <v>6</v>
      </c>
      <c r="BH1217" s="81" t="s">
        <v>529</v>
      </c>
      <c r="BI1217" s="81" t="s">
        <v>1175</v>
      </c>
      <c r="BJ1217" s="81">
        <v>1027</v>
      </c>
      <c r="BL1217" s="81" t="s">
        <v>997</v>
      </c>
      <c r="BM1217" s="81" t="s">
        <v>998</v>
      </c>
      <c r="BN1217" s="81">
        <v>1</v>
      </c>
      <c r="BO1217" s="81" t="s">
        <v>529</v>
      </c>
      <c r="BP1217" s="81" t="s">
        <v>1092</v>
      </c>
      <c r="BQ1217" s="81">
        <v>1209</v>
      </c>
      <c r="CG1217" s="81" t="s">
        <v>733</v>
      </c>
      <c r="CH1217" s="81" t="s">
        <v>734</v>
      </c>
      <c r="CI1217" s="81">
        <v>4</v>
      </c>
      <c r="CJ1217" s="81" t="s">
        <v>436</v>
      </c>
      <c r="CK1217" s="81" t="s">
        <v>2173</v>
      </c>
      <c r="CL1217" s="81">
        <v>1240</v>
      </c>
      <c r="CN1217" s="81" t="s">
        <v>994</v>
      </c>
      <c r="CO1217" s="81" t="s">
        <v>995</v>
      </c>
      <c r="CP1217" s="81">
        <v>12</v>
      </c>
      <c r="CQ1217" s="81" t="s">
        <v>529</v>
      </c>
      <c r="CR1217" s="81" t="s">
        <v>1167</v>
      </c>
      <c r="CS1217" s="81">
        <v>1031</v>
      </c>
      <c r="CU1217" s="136" t="s">
        <v>887</v>
      </c>
      <c r="CV1217" s="136" t="s">
        <v>888</v>
      </c>
      <c r="CW1217" s="137">
        <v>6</v>
      </c>
      <c r="CX1217" s="136" t="s">
        <v>529</v>
      </c>
      <c r="CY1217" s="136" t="s">
        <v>1104</v>
      </c>
      <c r="CZ1217" s="138">
        <v>1037</v>
      </c>
      <c r="DB1217" s="136" t="s">
        <v>887</v>
      </c>
      <c r="DC1217" s="136" t="s">
        <v>888</v>
      </c>
      <c r="DD1217" s="137">
        <v>4</v>
      </c>
      <c r="DE1217" s="136" t="s">
        <v>436</v>
      </c>
      <c r="DF1217" s="136" t="s">
        <v>2073</v>
      </c>
      <c r="DG1217" s="144">
        <v>1563</v>
      </c>
      <c r="DI1217" s="136" t="s">
        <v>2054</v>
      </c>
      <c r="DJ1217" s="136" t="s">
        <v>892</v>
      </c>
      <c r="DK1217" s="137">
        <v>12</v>
      </c>
      <c r="DL1217" s="136" t="s">
        <v>437</v>
      </c>
      <c r="DM1217" s="136" t="s">
        <v>1180</v>
      </c>
      <c r="DN1217" s="144">
        <v>1194</v>
      </c>
    </row>
    <row r="1218" spans="1:118" x14ac:dyDescent="0.25">
      <c r="A1218" s="81" t="s">
        <v>948</v>
      </c>
      <c r="B1218" s="81" t="s">
        <v>985</v>
      </c>
      <c r="C1218" s="81">
        <v>6</v>
      </c>
      <c r="D1218" s="81" t="s">
        <v>529</v>
      </c>
      <c r="E1218" s="81" t="s">
        <v>1167</v>
      </c>
      <c r="F1218" s="81">
        <v>1031</v>
      </c>
      <c r="H1218" s="81" t="s">
        <v>1034</v>
      </c>
      <c r="I1218" s="81" t="s">
        <v>987</v>
      </c>
      <c r="J1218" s="81">
        <v>96</v>
      </c>
      <c r="K1218" s="81" t="s">
        <v>1173</v>
      </c>
      <c r="L1218" s="81" t="s">
        <v>1174</v>
      </c>
      <c r="M1218" s="81">
        <v>0</v>
      </c>
      <c r="O1218" s="81" t="s">
        <v>830</v>
      </c>
      <c r="P1218" s="81" t="s">
        <v>831</v>
      </c>
      <c r="Q1218" s="81">
        <v>6</v>
      </c>
      <c r="R1218" s="81" t="s">
        <v>436</v>
      </c>
      <c r="S1218" s="81" t="s">
        <v>1179</v>
      </c>
      <c r="T1218" s="81">
        <v>1195</v>
      </c>
      <c r="V1218" s="81" t="s">
        <v>906</v>
      </c>
      <c r="W1218" s="81" t="s">
        <v>907</v>
      </c>
      <c r="X1218" s="81">
        <v>4</v>
      </c>
      <c r="Y1218" s="81" t="s">
        <v>436</v>
      </c>
      <c r="Z1218" s="81" t="s">
        <v>1827</v>
      </c>
      <c r="AA1218" s="81">
        <v>1244</v>
      </c>
      <c r="AC1218" s="81" t="s">
        <v>885</v>
      </c>
      <c r="AD1218" s="81" t="s">
        <v>886</v>
      </c>
      <c r="AE1218" s="81">
        <v>2</v>
      </c>
      <c r="AF1218" s="81" t="s">
        <v>529</v>
      </c>
      <c r="AG1218" s="81" t="s">
        <v>1093</v>
      </c>
      <c r="AH1218" s="81">
        <v>1089</v>
      </c>
      <c r="AJ1218" s="81" t="s">
        <v>906</v>
      </c>
      <c r="AK1218" s="81" t="s">
        <v>907</v>
      </c>
      <c r="AL1218" s="81">
        <v>4</v>
      </c>
      <c r="AM1218" s="81" t="s">
        <v>437</v>
      </c>
      <c r="AN1218" s="81" t="s">
        <v>1187</v>
      </c>
      <c r="AO1218" s="81">
        <v>1003</v>
      </c>
      <c r="AQ1218" s="81" t="s">
        <v>798</v>
      </c>
      <c r="AR1218" s="81" t="s">
        <v>799</v>
      </c>
      <c r="AS1218" s="81">
        <v>24</v>
      </c>
      <c r="AT1218" s="81" t="s">
        <v>437</v>
      </c>
      <c r="AU1218" s="81" t="s">
        <v>1818</v>
      </c>
      <c r="AV1218" s="81">
        <v>1247</v>
      </c>
      <c r="AX1218" s="81" t="s">
        <v>804</v>
      </c>
      <c r="AY1218" s="81" t="s">
        <v>805</v>
      </c>
      <c r="AZ1218" s="81">
        <v>24</v>
      </c>
      <c r="BA1218" s="81" t="s">
        <v>529</v>
      </c>
      <c r="BB1218" s="81" t="s">
        <v>1948</v>
      </c>
      <c r="BC1218" s="81">
        <v>1380</v>
      </c>
      <c r="BE1218" s="81" t="s">
        <v>733</v>
      </c>
      <c r="BF1218" s="81" t="s">
        <v>734</v>
      </c>
      <c r="BG1218" s="81">
        <v>30</v>
      </c>
      <c r="BH1218" s="81" t="s">
        <v>529</v>
      </c>
      <c r="BI1218" s="81" t="s">
        <v>1175</v>
      </c>
      <c r="BJ1218" s="81">
        <v>1027</v>
      </c>
      <c r="BL1218" s="81" t="s">
        <v>926</v>
      </c>
      <c r="BM1218" s="81" t="s">
        <v>927</v>
      </c>
      <c r="BN1218" s="81">
        <v>1</v>
      </c>
      <c r="BO1218" s="81" t="s">
        <v>529</v>
      </c>
      <c r="BP1218" s="81" t="s">
        <v>1172</v>
      </c>
      <c r="BQ1218" s="81">
        <v>1472</v>
      </c>
      <c r="CG1218" s="81" t="s">
        <v>727</v>
      </c>
      <c r="CH1218" s="81" t="s">
        <v>728</v>
      </c>
      <c r="CI1218" s="81">
        <v>4</v>
      </c>
      <c r="CJ1218" s="81" t="s">
        <v>436</v>
      </c>
      <c r="CK1218" s="81" t="s">
        <v>2173</v>
      </c>
      <c r="CL1218" s="81">
        <v>1240</v>
      </c>
      <c r="CN1218" s="81" t="s">
        <v>1043</v>
      </c>
      <c r="CO1218" s="81" t="s">
        <v>1044</v>
      </c>
      <c r="CP1218" s="81">
        <v>24</v>
      </c>
      <c r="CQ1218" s="81" t="s">
        <v>529</v>
      </c>
      <c r="CR1218" s="81" t="s">
        <v>1100</v>
      </c>
      <c r="CS1218" s="81">
        <v>1027</v>
      </c>
      <c r="CU1218" s="136" t="s">
        <v>948</v>
      </c>
      <c r="CV1218" s="136" t="s">
        <v>949</v>
      </c>
      <c r="CW1218" s="137">
        <v>6</v>
      </c>
      <c r="CX1218" s="136" t="s">
        <v>436</v>
      </c>
      <c r="CY1218" s="136" t="s">
        <v>1148</v>
      </c>
      <c r="CZ1218" s="138">
        <v>1091</v>
      </c>
      <c r="DB1218" s="136" t="s">
        <v>887</v>
      </c>
      <c r="DC1218" s="136" t="s">
        <v>888</v>
      </c>
      <c r="DD1218" s="137">
        <v>6</v>
      </c>
      <c r="DE1218" s="136" t="s">
        <v>529</v>
      </c>
      <c r="DF1218" s="136" t="s">
        <v>1104</v>
      </c>
      <c r="DG1218" s="144">
        <v>1037</v>
      </c>
      <c r="DI1218" s="136" t="s">
        <v>2054</v>
      </c>
      <c r="DJ1218" s="136" t="s">
        <v>892</v>
      </c>
      <c r="DK1218" s="137">
        <v>12</v>
      </c>
      <c r="DL1218" s="136" t="s">
        <v>529</v>
      </c>
      <c r="DM1218" s="136" t="s">
        <v>1757</v>
      </c>
      <c r="DN1218" s="144">
        <v>1014</v>
      </c>
    </row>
    <row r="1219" spans="1:118" x14ac:dyDescent="0.25">
      <c r="A1219" s="81" t="s">
        <v>818</v>
      </c>
      <c r="B1219" s="81" t="s">
        <v>819</v>
      </c>
      <c r="C1219" s="81">
        <v>10</v>
      </c>
      <c r="D1219" s="81" t="s">
        <v>529</v>
      </c>
      <c r="E1219" s="81" t="s">
        <v>1167</v>
      </c>
      <c r="F1219" s="81">
        <v>1031</v>
      </c>
      <c r="H1219" s="81" t="s">
        <v>785</v>
      </c>
      <c r="I1219" s="81" t="s">
        <v>786</v>
      </c>
      <c r="J1219" s="81">
        <v>96</v>
      </c>
      <c r="K1219" s="81" t="s">
        <v>1173</v>
      </c>
      <c r="L1219" s="81" t="s">
        <v>1174</v>
      </c>
      <c r="M1219" s="81">
        <v>0</v>
      </c>
      <c r="O1219" s="81" t="s">
        <v>733</v>
      </c>
      <c r="P1219" s="81" t="s">
        <v>734</v>
      </c>
      <c r="Q1219" s="81">
        <v>12</v>
      </c>
      <c r="R1219" s="81" t="s">
        <v>436</v>
      </c>
      <c r="S1219" s="81" t="s">
        <v>1179</v>
      </c>
      <c r="T1219" s="81">
        <v>1195</v>
      </c>
      <c r="V1219" s="81" t="s">
        <v>772</v>
      </c>
      <c r="W1219" s="81" t="s">
        <v>773</v>
      </c>
      <c r="X1219" s="81">
        <v>6</v>
      </c>
      <c r="Y1219" s="81" t="s">
        <v>437</v>
      </c>
      <c r="Z1219" s="81" t="s">
        <v>1841</v>
      </c>
      <c r="AA1219" s="81">
        <v>1247</v>
      </c>
      <c r="AC1219" s="81" t="s">
        <v>954</v>
      </c>
      <c r="AD1219" s="81" t="s">
        <v>955</v>
      </c>
      <c r="AE1219" s="81">
        <v>6</v>
      </c>
      <c r="AF1219" s="81" t="s">
        <v>437</v>
      </c>
      <c r="AG1219" s="81" t="s">
        <v>1187</v>
      </c>
      <c r="AH1219" s="81">
        <v>1003</v>
      </c>
      <c r="AJ1219" s="81" t="s">
        <v>770</v>
      </c>
      <c r="AK1219" s="81" t="s">
        <v>771</v>
      </c>
      <c r="AL1219" s="81">
        <v>8</v>
      </c>
      <c r="AM1219" s="81" t="s">
        <v>437</v>
      </c>
      <c r="AN1219" s="81" t="s">
        <v>1187</v>
      </c>
      <c r="AO1219" s="81">
        <v>1003</v>
      </c>
      <c r="AQ1219" s="81" t="s">
        <v>852</v>
      </c>
      <c r="AR1219" s="81" t="s">
        <v>853</v>
      </c>
      <c r="AS1219" s="81">
        <v>24</v>
      </c>
      <c r="AT1219" s="81" t="s">
        <v>437</v>
      </c>
      <c r="AU1219" s="81" t="s">
        <v>1818</v>
      </c>
      <c r="AV1219" s="81">
        <v>1247</v>
      </c>
      <c r="AX1219" s="81" t="s">
        <v>804</v>
      </c>
      <c r="AY1219" s="81" t="s">
        <v>805</v>
      </c>
      <c r="AZ1219" s="81">
        <v>12</v>
      </c>
      <c r="BA1219" s="81" t="s">
        <v>529</v>
      </c>
      <c r="BB1219" s="81" t="s">
        <v>1100</v>
      </c>
      <c r="BC1219" s="81">
        <v>1027</v>
      </c>
      <c r="BE1219" s="81" t="s">
        <v>727</v>
      </c>
      <c r="BF1219" s="81" t="s">
        <v>728</v>
      </c>
      <c r="BG1219" s="81">
        <v>40</v>
      </c>
      <c r="BH1219" s="81" t="s">
        <v>529</v>
      </c>
      <c r="BI1219" s="81" t="s">
        <v>1175</v>
      </c>
      <c r="BJ1219" s="81">
        <v>1027</v>
      </c>
      <c r="BL1219" s="81" t="s">
        <v>922</v>
      </c>
      <c r="BM1219" s="81" t="s">
        <v>923</v>
      </c>
      <c r="BN1219" s="81">
        <v>2</v>
      </c>
      <c r="BO1219" s="81" t="s">
        <v>436</v>
      </c>
      <c r="BP1219" s="81" t="s">
        <v>2172</v>
      </c>
      <c r="BQ1219" s="81">
        <v>1072</v>
      </c>
      <c r="CG1219" s="81" t="s">
        <v>832</v>
      </c>
      <c r="CH1219" s="81" t="s">
        <v>833</v>
      </c>
      <c r="CI1219" s="81">
        <v>2</v>
      </c>
      <c r="CJ1219" s="81" t="s">
        <v>436</v>
      </c>
      <c r="CK1219" s="81" t="s">
        <v>2173</v>
      </c>
      <c r="CL1219" s="81">
        <v>1240</v>
      </c>
      <c r="CN1219" s="81" t="s">
        <v>747</v>
      </c>
      <c r="CO1219" s="81" t="s">
        <v>748</v>
      </c>
      <c r="CP1219" s="81">
        <v>12</v>
      </c>
      <c r="CQ1219" s="81" t="s">
        <v>436</v>
      </c>
      <c r="CR1219" s="81" t="s">
        <v>1138</v>
      </c>
      <c r="CS1219" s="81">
        <v>1060</v>
      </c>
      <c r="CU1219" s="136" t="s">
        <v>860</v>
      </c>
      <c r="CV1219" s="136" t="s">
        <v>861</v>
      </c>
      <c r="CW1219" s="137">
        <v>8</v>
      </c>
      <c r="CX1219" s="136" t="s">
        <v>436</v>
      </c>
      <c r="CY1219" s="136" t="s">
        <v>1148</v>
      </c>
      <c r="CZ1219" s="138">
        <v>1091</v>
      </c>
      <c r="DB1219" s="136" t="s">
        <v>887</v>
      </c>
      <c r="DC1219" s="136" t="s">
        <v>888</v>
      </c>
      <c r="DD1219" s="137">
        <v>6</v>
      </c>
      <c r="DE1219" s="136" t="s">
        <v>529</v>
      </c>
      <c r="DF1219" s="136" t="s">
        <v>1104</v>
      </c>
      <c r="DG1219" s="144">
        <v>1037</v>
      </c>
      <c r="DI1219" s="136" t="s">
        <v>2054</v>
      </c>
      <c r="DJ1219" s="136" t="s">
        <v>892</v>
      </c>
      <c r="DK1219" s="137">
        <v>12</v>
      </c>
      <c r="DL1219" s="136" t="s">
        <v>529</v>
      </c>
      <c r="DM1219" s="136" t="s">
        <v>1139</v>
      </c>
      <c r="DN1219" s="144">
        <v>1027</v>
      </c>
    </row>
    <row r="1220" spans="1:118" x14ac:dyDescent="0.25">
      <c r="A1220" s="81" t="s">
        <v>733</v>
      </c>
      <c r="B1220" s="81" t="s">
        <v>734</v>
      </c>
      <c r="C1220" s="81">
        <v>12</v>
      </c>
      <c r="D1220" s="81" t="s">
        <v>529</v>
      </c>
      <c r="E1220" s="81" t="s">
        <v>1167</v>
      </c>
      <c r="F1220" s="81">
        <v>1031</v>
      </c>
      <c r="H1220" s="81" t="s">
        <v>891</v>
      </c>
      <c r="I1220" s="81" t="s">
        <v>892</v>
      </c>
      <c r="J1220" s="81">
        <v>96</v>
      </c>
      <c r="K1220" s="81" t="s">
        <v>1173</v>
      </c>
      <c r="L1220" s="81" t="s">
        <v>1174</v>
      </c>
      <c r="M1220" s="81">
        <v>0</v>
      </c>
      <c r="O1220" s="81" t="s">
        <v>946</v>
      </c>
      <c r="P1220" s="81" t="s">
        <v>947</v>
      </c>
      <c r="Q1220" s="81">
        <v>12</v>
      </c>
      <c r="R1220" s="81" t="s">
        <v>529</v>
      </c>
      <c r="S1220" s="81" t="s">
        <v>1118</v>
      </c>
      <c r="T1220" s="81">
        <v>1063</v>
      </c>
      <c r="V1220" s="81" t="s">
        <v>860</v>
      </c>
      <c r="W1220" s="81" t="s">
        <v>861</v>
      </c>
      <c r="X1220" s="81">
        <v>12</v>
      </c>
      <c r="Y1220" s="81" t="s">
        <v>437</v>
      </c>
      <c r="Z1220" s="81" t="s">
        <v>1841</v>
      </c>
      <c r="AA1220" s="81">
        <v>1247</v>
      </c>
      <c r="AC1220" s="81" t="s">
        <v>873</v>
      </c>
      <c r="AD1220" s="81" t="s">
        <v>874</v>
      </c>
      <c r="AE1220" s="81">
        <v>6</v>
      </c>
      <c r="AF1220" s="81" t="s">
        <v>529</v>
      </c>
      <c r="AG1220" s="81" t="s">
        <v>1175</v>
      </c>
      <c r="AH1220" s="81">
        <v>1027</v>
      </c>
      <c r="AJ1220" s="81" t="s">
        <v>816</v>
      </c>
      <c r="AK1220" s="81" t="s">
        <v>817</v>
      </c>
      <c r="AL1220" s="81">
        <v>20</v>
      </c>
      <c r="AM1220" s="81" t="s">
        <v>437</v>
      </c>
      <c r="AN1220" s="81" t="s">
        <v>1187</v>
      </c>
      <c r="AO1220" s="81">
        <v>1003</v>
      </c>
      <c r="AQ1220" s="81" t="s">
        <v>895</v>
      </c>
      <c r="AR1220" s="81" t="s">
        <v>896</v>
      </c>
      <c r="AS1220" s="81">
        <v>24</v>
      </c>
      <c r="AT1220" s="81" t="s">
        <v>437</v>
      </c>
      <c r="AU1220" s="81" t="s">
        <v>1818</v>
      </c>
      <c r="AV1220" s="81">
        <v>1247</v>
      </c>
      <c r="AX1220" s="81" t="s">
        <v>804</v>
      </c>
      <c r="AY1220" s="81" t="s">
        <v>805</v>
      </c>
      <c r="AZ1220" s="81">
        <v>12</v>
      </c>
      <c r="BA1220" s="81" t="s">
        <v>436</v>
      </c>
      <c r="BB1220" s="81" t="s">
        <v>2072</v>
      </c>
      <c r="BC1220" s="81">
        <v>1562</v>
      </c>
      <c r="BE1220" s="81" t="s">
        <v>729</v>
      </c>
      <c r="BF1220" s="81" t="s">
        <v>730</v>
      </c>
      <c r="BG1220" s="81">
        <v>71</v>
      </c>
      <c r="BH1220" s="81" t="s">
        <v>529</v>
      </c>
      <c r="BI1220" s="81" t="s">
        <v>1175</v>
      </c>
      <c r="BJ1220" s="81">
        <v>1027</v>
      </c>
      <c r="BL1220" s="81" t="s">
        <v>928</v>
      </c>
      <c r="BM1220" s="81" t="s">
        <v>929</v>
      </c>
      <c r="BN1220" s="81">
        <v>1</v>
      </c>
      <c r="BO1220" s="81" t="s">
        <v>529</v>
      </c>
      <c r="BP1220" s="81" t="s">
        <v>1172</v>
      </c>
      <c r="BQ1220" s="81">
        <v>1472</v>
      </c>
      <c r="CG1220" s="81" t="s">
        <v>729</v>
      </c>
      <c r="CH1220" s="81" t="s">
        <v>730</v>
      </c>
      <c r="CI1220" s="81">
        <v>2</v>
      </c>
      <c r="CJ1220" s="81" t="s">
        <v>436</v>
      </c>
      <c r="CK1220" s="81" t="s">
        <v>2173</v>
      </c>
      <c r="CL1220" s="81">
        <v>1240</v>
      </c>
      <c r="CN1220" s="81" t="s">
        <v>780</v>
      </c>
      <c r="CO1220" s="81" t="s">
        <v>781</v>
      </c>
      <c r="CP1220" s="81">
        <v>12</v>
      </c>
      <c r="CQ1220" s="81" t="s">
        <v>437</v>
      </c>
      <c r="CR1220" s="81" t="s">
        <v>1101</v>
      </c>
      <c r="CS1220" s="81">
        <v>1003</v>
      </c>
      <c r="CU1220" s="136" t="s">
        <v>862</v>
      </c>
      <c r="CV1220" s="136" t="s">
        <v>863</v>
      </c>
      <c r="CW1220" s="137">
        <v>8</v>
      </c>
      <c r="CX1220" s="136" t="s">
        <v>436</v>
      </c>
      <c r="CY1220" s="136" t="s">
        <v>1148</v>
      </c>
      <c r="CZ1220" s="138">
        <v>1091</v>
      </c>
      <c r="DB1220" s="136" t="s">
        <v>887</v>
      </c>
      <c r="DC1220" s="136" t="s">
        <v>888</v>
      </c>
      <c r="DD1220" s="137">
        <v>4</v>
      </c>
      <c r="DE1220" s="136" t="s">
        <v>529</v>
      </c>
      <c r="DF1220" s="136" t="s">
        <v>1112</v>
      </c>
      <c r="DG1220" s="144">
        <v>1039</v>
      </c>
      <c r="DI1220" s="136" t="s">
        <v>2054</v>
      </c>
      <c r="DJ1220" s="136" t="s">
        <v>892</v>
      </c>
      <c r="DK1220" s="137">
        <v>12</v>
      </c>
      <c r="DL1220" s="136" t="s">
        <v>436</v>
      </c>
      <c r="DM1220" s="136" t="s">
        <v>2173</v>
      </c>
      <c r="DN1220" s="144">
        <v>1240</v>
      </c>
    </row>
    <row r="1221" spans="1:118" x14ac:dyDescent="0.25">
      <c r="A1221" s="81" t="s">
        <v>832</v>
      </c>
      <c r="B1221" s="81" t="s">
        <v>833</v>
      </c>
      <c r="C1221" s="81">
        <v>4</v>
      </c>
      <c r="D1221" s="81" t="s">
        <v>529</v>
      </c>
      <c r="E1221" s="81" t="s">
        <v>1167</v>
      </c>
      <c r="F1221" s="81">
        <v>1031</v>
      </c>
      <c r="H1221" s="81" t="s">
        <v>820</v>
      </c>
      <c r="I1221" s="81" t="s">
        <v>821</v>
      </c>
      <c r="J1221" s="81">
        <v>24</v>
      </c>
      <c r="K1221" s="81" t="s">
        <v>1173</v>
      </c>
      <c r="L1221" s="81" t="s">
        <v>1174</v>
      </c>
      <c r="M1221" s="81">
        <v>0</v>
      </c>
      <c r="O1221" s="81" t="s">
        <v>932</v>
      </c>
      <c r="P1221" s="81" t="s">
        <v>933</v>
      </c>
      <c r="Q1221" s="81">
        <v>4</v>
      </c>
      <c r="R1221" s="81" t="s">
        <v>529</v>
      </c>
      <c r="S1221" s="81" t="s">
        <v>1118</v>
      </c>
      <c r="T1221" s="81">
        <v>1063</v>
      </c>
      <c r="V1221" s="81" t="s">
        <v>862</v>
      </c>
      <c r="W1221" s="81" t="s">
        <v>863</v>
      </c>
      <c r="X1221" s="81">
        <v>12</v>
      </c>
      <c r="Y1221" s="81" t="s">
        <v>437</v>
      </c>
      <c r="Z1221" s="81" t="s">
        <v>1841</v>
      </c>
      <c r="AA1221" s="81">
        <v>1247</v>
      </c>
      <c r="AC1221" s="81" t="s">
        <v>873</v>
      </c>
      <c r="AD1221" s="81" t="s">
        <v>874</v>
      </c>
      <c r="AE1221" s="81">
        <v>6</v>
      </c>
      <c r="AF1221" s="81" t="s">
        <v>529</v>
      </c>
      <c r="AG1221" s="81" t="s">
        <v>1158</v>
      </c>
      <c r="AH1221" s="81">
        <v>1378</v>
      </c>
      <c r="AJ1221" s="81" t="s">
        <v>864</v>
      </c>
      <c r="AK1221" s="81" t="s">
        <v>865</v>
      </c>
      <c r="AL1221" s="81">
        <v>30</v>
      </c>
      <c r="AM1221" s="81" t="s">
        <v>437</v>
      </c>
      <c r="AN1221" s="81" t="s">
        <v>1187</v>
      </c>
      <c r="AO1221" s="81">
        <v>1003</v>
      </c>
      <c r="AQ1221" s="81" t="s">
        <v>908</v>
      </c>
      <c r="AR1221" s="81" t="s">
        <v>909</v>
      </c>
      <c r="AS1221" s="81">
        <v>12</v>
      </c>
      <c r="AT1221" s="81" t="s">
        <v>437</v>
      </c>
      <c r="AU1221" s="81" t="s">
        <v>1818</v>
      </c>
      <c r="AV1221" s="81">
        <v>1247</v>
      </c>
      <c r="AX1221" s="81" t="s">
        <v>804</v>
      </c>
      <c r="AY1221" s="81" t="s">
        <v>805</v>
      </c>
      <c r="AZ1221" s="81">
        <v>24</v>
      </c>
      <c r="BA1221" s="81" t="s">
        <v>436</v>
      </c>
      <c r="BB1221" s="81" t="s">
        <v>1223</v>
      </c>
      <c r="BC1221" s="81">
        <v>1045</v>
      </c>
      <c r="BE1221" s="81" t="s">
        <v>893</v>
      </c>
      <c r="BF1221" s="81" t="s">
        <v>894</v>
      </c>
      <c r="BG1221" s="81">
        <v>12</v>
      </c>
      <c r="BH1221" s="81" t="s">
        <v>529</v>
      </c>
      <c r="BI1221" s="81" t="s">
        <v>1175</v>
      </c>
      <c r="BJ1221" s="81">
        <v>1027</v>
      </c>
      <c r="BL1221" s="81" t="s">
        <v>1089</v>
      </c>
      <c r="BM1221" s="81" t="s">
        <v>1090</v>
      </c>
      <c r="BN1221" s="81">
        <v>1</v>
      </c>
      <c r="BO1221" s="81" t="s">
        <v>529</v>
      </c>
      <c r="BP1221" s="81" t="s">
        <v>1092</v>
      </c>
      <c r="BQ1221" s="81">
        <v>1209</v>
      </c>
      <c r="CG1221" s="81" t="s">
        <v>828</v>
      </c>
      <c r="CH1221" s="81" t="s">
        <v>829</v>
      </c>
      <c r="CI1221" s="81">
        <v>2</v>
      </c>
      <c r="CJ1221" s="81" t="s">
        <v>436</v>
      </c>
      <c r="CK1221" s="81" t="s">
        <v>2173</v>
      </c>
      <c r="CL1221" s="81">
        <v>1240</v>
      </c>
      <c r="CN1221" s="81" t="s">
        <v>782</v>
      </c>
      <c r="CO1221" s="81" t="s">
        <v>783</v>
      </c>
      <c r="CP1221" s="81">
        <v>12</v>
      </c>
      <c r="CQ1221" s="81" t="s">
        <v>437</v>
      </c>
      <c r="CR1221" s="81" t="s">
        <v>1101</v>
      </c>
      <c r="CS1221" s="81">
        <v>1003</v>
      </c>
      <c r="CU1221" s="136" t="s">
        <v>820</v>
      </c>
      <c r="CV1221" s="136" t="s">
        <v>821</v>
      </c>
      <c r="CW1221" s="137">
        <v>16</v>
      </c>
      <c r="CX1221" s="136" t="s">
        <v>436</v>
      </c>
      <c r="CY1221" s="136" t="s">
        <v>1148</v>
      </c>
      <c r="CZ1221" s="138">
        <v>1091</v>
      </c>
      <c r="DB1221" s="136" t="s">
        <v>887</v>
      </c>
      <c r="DC1221" s="136" t="s">
        <v>888</v>
      </c>
      <c r="DD1221" s="137">
        <v>4</v>
      </c>
      <c r="DE1221" s="136" t="s">
        <v>529</v>
      </c>
      <c r="DF1221" s="136" t="s">
        <v>1135</v>
      </c>
      <c r="DG1221" s="144">
        <v>1412</v>
      </c>
      <c r="DI1221" s="136" t="s">
        <v>2054</v>
      </c>
      <c r="DJ1221" s="136" t="s">
        <v>892</v>
      </c>
      <c r="DK1221" s="137">
        <v>12</v>
      </c>
      <c r="DL1221" s="136" t="s">
        <v>529</v>
      </c>
      <c r="DM1221" s="136" t="s">
        <v>1169</v>
      </c>
      <c r="DN1221" s="144">
        <v>1440</v>
      </c>
    </row>
    <row r="1222" spans="1:118" x14ac:dyDescent="0.25">
      <c r="A1222" s="81" t="s">
        <v>969</v>
      </c>
      <c r="B1222" s="81" t="s">
        <v>970</v>
      </c>
      <c r="C1222" s="81">
        <v>12</v>
      </c>
      <c r="D1222" s="81" t="s">
        <v>529</v>
      </c>
      <c r="E1222" s="81" t="s">
        <v>1167</v>
      </c>
      <c r="F1222" s="81">
        <v>1031</v>
      </c>
      <c r="H1222" s="81" t="s">
        <v>812</v>
      </c>
      <c r="I1222" s="81" t="s">
        <v>813</v>
      </c>
      <c r="J1222" s="81">
        <v>24</v>
      </c>
      <c r="K1222" s="81" t="s">
        <v>1173</v>
      </c>
      <c r="L1222" s="81" t="s">
        <v>1174</v>
      </c>
      <c r="M1222" s="81">
        <v>0</v>
      </c>
      <c r="O1222" s="81" t="s">
        <v>828</v>
      </c>
      <c r="P1222" s="81" t="s">
        <v>829</v>
      </c>
      <c r="Q1222" s="81">
        <v>4</v>
      </c>
      <c r="R1222" s="81" t="s">
        <v>529</v>
      </c>
      <c r="S1222" s="81" t="s">
        <v>1118</v>
      </c>
      <c r="T1222" s="81">
        <v>1063</v>
      </c>
      <c r="V1222" s="81" t="s">
        <v>776</v>
      </c>
      <c r="W1222" s="81" t="s">
        <v>777</v>
      </c>
      <c r="X1222" s="81">
        <v>12</v>
      </c>
      <c r="Y1222" s="81" t="s">
        <v>437</v>
      </c>
      <c r="Z1222" s="81" t="s">
        <v>1841</v>
      </c>
      <c r="AA1222" s="81">
        <v>1247</v>
      </c>
      <c r="AC1222" s="81" t="s">
        <v>770</v>
      </c>
      <c r="AD1222" s="81" t="s">
        <v>771</v>
      </c>
      <c r="AE1222" s="81">
        <v>4</v>
      </c>
      <c r="AF1222" s="81" t="s">
        <v>436</v>
      </c>
      <c r="AG1222" s="81" t="s">
        <v>566</v>
      </c>
      <c r="AH1222" s="81">
        <v>1535</v>
      </c>
      <c r="AJ1222" s="81" t="s">
        <v>745</v>
      </c>
      <c r="AK1222" s="81" t="s">
        <v>746</v>
      </c>
      <c r="AL1222" s="81">
        <v>36</v>
      </c>
      <c r="AM1222" s="81" t="s">
        <v>437</v>
      </c>
      <c r="AN1222" s="81" t="s">
        <v>1187</v>
      </c>
      <c r="AO1222" s="81">
        <v>1003</v>
      </c>
      <c r="AQ1222" s="81" t="s">
        <v>782</v>
      </c>
      <c r="AR1222" s="81" t="s">
        <v>783</v>
      </c>
      <c r="AS1222" s="81">
        <v>12</v>
      </c>
      <c r="AT1222" s="81" t="s">
        <v>529</v>
      </c>
      <c r="AU1222" s="81" t="s">
        <v>1770</v>
      </c>
      <c r="AV1222" s="81">
        <v>1037</v>
      </c>
      <c r="AX1222" s="81" t="s">
        <v>804</v>
      </c>
      <c r="AY1222" s="81" t="s">
        <v>805</v>
      </c>
      <c r="AZ1222" s="81">
        <v>12</v>
      </c>
      <c r="BA1222" s="81" t="s">
        <v>437</v>
      </c>
      <c r="BB1222" s="81" t="s">
        <v>1730</v>
      </c>
      <c r="BC1222" s="81">
        <v>1180</v>
      </c>
      <c r="BE1222" s="81" t="s">
        <v>852</v>
      </c>
      <c r="BF1222" s="81" t="s">
        <v>853</v>
      </c>
      <c r="BG1222" s="81">
        <v>48</v>
      </c>
      <c r="BH1222" s="81" t="s">
        <v>529</v>
      </c>
      <c r="BI1222" s="81" t="s">
        <v>1175</v>
      </c>
      <c r="BJ1222" s="81">
        <v>1027</v>
      </c>
      <c r="BL1222" s="81" t="s">
        <v>916</v>
      </c>
      <c r="BM1222" s="81" t="s">
        <v>917</v>
      </c>
      <c r="BN1222" s="81">
        <v>2</v>
      </c>
      <c r="BO1222" s="81" t="s">
        <v>436</v>
      </c>
      <c r="BP1222" s="81" t="s">
        <v>2172</v>
      </c>
      <c r="BQ1222" s="81">
        <v>1072</v>
      </c>
      <c r="CG1222" s="81" t="s">
        <v>930</v>
      </c>
      <c r="CH1222" s="81" t="s">
        <v>931</v>
      </c>
      <c r="CI1222" s="81">
        <v>8</v>
      </c>
      <c r="CJ1222" s="81" t="s">
        <v>436</v>
      </c>
      <c r="CK1222" s="81" t="s">
        <v>1927</v>
      </c>
      <c r="CL1222" s="81">
        <v>1228</v>
      </c>
      <c r="CN1222" s="81" t="s">
        <v>973</v>
      </c>
      <c r="CO1222" s="81" t="s">
        <v>974</v>
      </c>
      <c r="CP1222" s="81">
        <v>12</v>
      </c>
      <c r="CQ1222" s="81" t="s">
        <v>529</v>
      </c>
      <c r="CR1222" s="81" t="s">
        <v>1746</v>
      </c>
      <c r="CS1222" s="81">
        <v>1002</v>
      </c>
      <c r="CU1222" s="136" t="s">
        <v>832</v>
      </c>
      <c r="CV1222" s="136" t="s">
        <v>833</v>
      </c>
      <c r="CW1222" s="137">
        <v>2</v>
      </c>
      <c r="CX1222" s="136" t="s">
        <v>436</v>
      </c>
      <c r="CY1222" s="136" t="s">
        <v>1119</v>
      </c>
      <c r="CZ1222" s="138">
        <v>1127</v>
      </c>
      <c r="DB1222" s="136" t="s">
        <v>887</v>
      </c>
      <c r="DC1222" s="136" t="s">
        <v>888</v>
      </c>
      <c r="DD1222" s="137">
        <v>4</v>
      </c>
      <c r="DE1222" s="136" t="s">
        <v>437</v>
      </c>
      <c r="DF1222" s="136" t="s">
        <v>2420</v>
      </c>
      <c r="DG1222" s="144">
        <v>1596</v>
      </c>
      <c r="DI1222" s="136" t="s">
        <v>2054</v>
      </c>
      <c r="DJ1222" s="136" t="s">
        <v>892</v>
      </c>
      <c r="DK1222" s="137">
        <v>12</v>
      </c>
      <c r="DL1222" s="136" t="s">
        <v>529</v>
      </c>
      <c r="DM1222" s="136" t="s">
        <v>1157</v>
      </c>
      <c r="DN1222" s="144">
        <v>1399</v>
      </c>
    </row>
    <row r="1223" spans="1:118" x14ac:dyDescent="0.25">
      <c r="A1223" s="81" t="s">
        <v>741</v>
      </c>
      <c r="B1223" s="81" t="s">
        <v>742</v>
      </c>
      <c r="C1223" s="81">
        <v>24</v>
      </c>
      <c r="D1223" s="81" t="s">
        <v>529</v>
      </c>
      <c r="E1223" s="81" t="s">
        <v>1167</v>
      </c>
      <c r="F1223" s="81">
        <v>1031</v>
      </c>
      <c r="H1223" s="81" t="s">
        <v>755</v>
      </c>
      <c r="I1223" s="81" t="s">
        <v>756</v>
      </c>
      <c r="J1223" s="81">
        <v>144</v>
      </c>
      <c r="K1223" s="81" t="s">
        <v>1173</v>
      </c>
      <c r="L1223" s="81" t="s">
        <v>1174</v>
      </c>
      <c r="M1223" s="81">
        <v>0</v>
      </c>
      <c r="O1223" s="81" t="s">
        <v>816</v>
      </c>
      <c r="P1223" s="81" t="s">
        <v>817</v>
      </c>
      <c r="Q1223" s="81">
        <v>6</v>
      </c>
      <c r="R1223" s="81" t="s">
        <v>529</v>
      </c>
      <c r="S1223" s="81" t="s">
        <v>1133</v>
      </c>
      <c r="T1223" s="81">
        <v>1023</v>
      </c>
      <c r="V1223" s="81" t="s">
        <v>902</v>
      </c>
      <c r="W1223" s="81" t="s">
        <v>903</v>
      </c>
      <c r="X1223" s="81">
        <v>12</v>
      </c>
      <c r="Y1223" s="81" t="s">
        <v>437</v>
      </c>
      <c r="Z1223" s="81" t="s">
        <v>1841</v>
      </c>
      <c r="AA1223" s="81">
        <v>1247</v>
      </c>
      <c r="AC1223" s="81" t="s">
        <v>768</v>
      </c>
      <c r="AD1223" s="81" t="s">
        <v>769</v>
      </c>
      <c r="AE1223" s="81">
        <v>4</v>
      </c>
      <c r="AF1223" s="81" t="s">
        <v>436</v>
      </c>
      <c r="AG1223" s="81" t="s">
        <v>1762</v>
      </c>
      <c r="AH1223" s="81">
        <v>1475</v>
      </c>
      <c r="AJ1223" s="81" t="s">
        <v>904</v>
      </c>
      <c r="AK1223" s="81" t="s">
        <v>905</v>
      </c>
      <c r="AL1223" s="81">
        <v>2</v>
      </c>
      <c r="AM1223" s="81" t="s">
        <v>437</v>
      </c>
      <c r="AN1223" s="81" t="s">
        <v>1187</v>
      </c>
      <c r="AO1223" s="81">
        <v>1003</v>
      </c>
      <c r="AQ1223" s="81" t="s">
        <v>1041</v>
      </c>
      <c r="AR1223" s="81" t="s">
        <v>1042</v>
      </c>
      <c r="AS1223" s="81">
        <v>24</v>
      </c>
      <c r="AT1223" s="81" t="s">
        <v>529</v>
      </c>
      <c r="AU1223" s="81" t="s">
        <v>1213</v>
      </c>
      <c r="AV1223" s="81">
        <v>1472</v>
      </c>
      <c r="AX1223" s="81" t="s">
        <v>804</v>
      </c>
      <c r="AY1223" s="81" t="s">
        <v>805</v>
      </c>
      <c r="AZ1223" s="81">
        <v>12</v>
      </c>
      <c r="BA1223" s="81" t="s">
        <v>437</v>
      </c>
      <c r="BB1223" s="81" t="s">
        <v>1094</v>
      </c>
      <c r="BC1223" s="81">
        <v>1097</v>
      </c>
      <c r="BE1223" s="81" t="s">
        <v>946</v>
      </c>
      <c r="BF1223" s="81" t="s">
        <v>947</v>
      </c>
      <c r="BG1223" s="81">
        <v>12</v>
      </c>
      <c r="BH1223" s="81" t="s">
        <v>529</v>
      </c>
      <c r="BI1223" s="81" t="s">
        <v>1175</v>
      </c>
      <c r="BJ1223" s="81">
        <v>1027</v>
      </c>
      <c r="BL1223" s="81" t="s">
        <v>1054</v>
      </c>
      <c r="BM1223" s="81" t="s">
        <v>1055</v>
      </c>
      <c r="BN1223" s="81">
        <v>2</v>
      </c>
      <c r="BO1223" s="81" t="s">
        <v>436</v>
      </c>
      <c r="BP1223" s="81" t="s">
        <v>2172</v>
      </c>
      <c r="BQ1223" s="81">
        <v>1072</v>
      </c>
      <c r="CG1223" s="81" t="s">
        <v>810</v>
      </c>
      <c r="CH1223" s="81" t="s">
        <v>811</v>
      </c>
      <c r="CI1223" s="81">
        <v>6</v>
      </c>
      <c r="CJ1223" s="81" t="s">
        <v>436</v>
      </c>
      <c r="CK1223" s="81" t="s">
        <v>1927</v>
      </c>
      <c r="CL1223" s="81">
        <v>1228</v>
      </c>
      <c r="CN1223" s="81" t="s">
        <v>814</v>
      </c>
      <c r="CO1223" s="81" t="s">
        <v>815</v>
      </c>
      <c r="CP1223" s="81">
        <v>12</v>
      </c>
      <c r="CQ1223" s="81" t="s">
        <v>529</v>
      </c>
      <c r="CR1223" s="81" t="s">
        <v>1746</v>
      </c>
      <c r="CS1223" s="81">
        <v>1002</v>
      </c>
      <c r="CU1223" s="136" t="s">
        <v>830</v>
      </c>
      <c r="CV1223" s="136" t="s">
        <v>831</v>
      </c>
      <c r="CW1223" s="137">
        <v>6</v>
      </c>
      <c r="CX1223" s="136" t="s">
        <v>436</v>
      </c>
      <c r="CY1223" s="136" t="s">
        <v>2406</v>
      </c>
      <c r="CZ1223" s="138">
        <v>1529</v>
      </c>
      <c r="DB1223" s="136" t="s">
        <v>887</v>
      </c>
      <c r="DC1223" s="136" t="s">
        <v>888</v>
      </c>
      <c r="DD1223" s="137">
        <v>6</v>
      </c>
      <c r="DE1223" s="136" t="s">
        <v>529</v>
      </c>
      <c r="DF1223" s="136" t="s">
        <v>1131</v>
      </c>
      <c r="DG1223" s="144">
        <v>1509</v>
      </c>
      <c r="DI1223" s="136" t="s">
        <v>2054</v>
      </c>
      <c r="DJ1223" s="136" t="s">
        <v>892</v>
      </c>
      <c r="DK1223" s="137">
        <v>12</v>
      </c>
      <c r="DL1223" s="136" t="s">
        <v>529</v>
      </c>
      <c r="DM1223" s="136" t="s">
        <v>1178</v>
      </c>
      <c r="DN1223" s="144">
        <v>1431</v>
      </c>
    </row>
    <row r="1224" spans="1:118" x14ac:dyDescent="0.25">
      <c r="A1224" s="81" t="s">
        <v>743</v>
      </c>
      <c r="B1224" s="81" t="s">
        <v>744</v>
      </c>
      <c r="C1224" s="81">
        <v>12</v>
      </c>
      <c r="D1224" s="81" t="s">
        <v>529</v>
      </c>
      <c r="E1224" s="81" t="s">
        <v>1167</v>
      </c>
      <c r="F1224" s="81">
        <v>1031</v>
      </c>
      <c r="H1224" s="81" t="s">
        <v>2323</v>
      </c>
      <c r="I1224" s="81" t="s">
        <v>851</v>
      </c>
      <c r="J1224" s="81">
        <v>24</v>
      </c>
      <c r="K1224" s="81" t="s">
        <v>1173</v>
      </c>
      <c r="L1224" s="81" t="s">
        <v>1174</v>
      </c>
      <c r="M1224" s="81">
        <v>0</v>
      </c>
      <c r="O1224" s="81" t="s">
        <v>729</v>
      </c>
      <c r="P1224" s="81" t="s">
        <v>730</v>
      </c>
      <c r="Q1224" s="81">
        <v>2</v>
      </c>
      <c r="R1224" s="81" t="s">
        <v>529</v>
      </c>
      <c r="S1224" s="81" t="s">
        <v>1133</v>
      </c>
      <c r="T1224" s="81">
        <v>1023</v>
      </c>
      <c r="V1224" s="81" t="s">
        <v>729</v>
      </c>
      <c r="W1224" s="81" t="s">
        <v>730</v>
      </c>
      <c r="X1224" s="81">
        <v>12</v>
      </c>
      <c r="Y1224" s="81" t="s">
        <v>437</v>
      </c>
      <c r="Z1224" s="81" t="s">
        <v>1841</v>
      </c>
      <c r="AA1224" s="81">
        <v>1247</v>
      </c>
      <c r="AC1224" s="81" t="s">
        <v>856</v>
      </c>
      <c r="AD1224" s="81" t="s">
        <v>857</v>
      </c>
      <c r="AE1224" s="81">
        <v>24</v>
      </c>
      <c r="AF1224" s="81" t="s">
        <v>1173</v>
      </c>
      <c r="AG1224" s="81" t="s">
        <v>1174</v>
      </c>
      <c r="AH1224" s="81">
        <v>0</v>
      </c>
      <c r="AJ1224" s="81" t="s">
        <v>810</v>
      </c>
      <c r="AK1224" s="81" t="s">
        <v>811</v>
      </c>
      <c r="AL1224" s="81">
        <v>6</v>
      </c>
      <c r="AM1224" s="81" t="s">
        <v>436</v>
      </c>
      <c r="AN1224" s="81" t="s">
        <v>717</v>
      </c>
      <c r="AO1224" s="81">
        <v>1538</v>
      </c>
      <c r="AQ1224" s="81" t="s">
        <v>999</v>
      </c>
      <c r="AR1224" s="81" t="s">
        <v>1000</v>
      </c>
      <c r="AS1224" s="81">
        <v>24</v>
      </c>
      <c r="AT1224" s="81" t="s">
        <v>529</v>
      </c>
      <c r="AU1224" s="81" t="s">
        <v>1213</v>
      </c>
      <c r="AV1224" s="81">
        <v>1472</v>
      </c>
      <c r="AX1224" s="81" t="s">
        <v>804</v>
      </c>
      <c r="AY1224" s="81" t="s">
        <v>805</v>
      </c>
      <c r="AZ1224" s="81">
        <v>12</v>
      </c>
      <c r="BA1224" s="81" t="s">
        <v>436</v>
      </c>
      <c r="BB1224" s="81" t="s">
        <v>2115</v>
      </c>
      <c r="BC1224" s="81">
        <v>1484</v>
      </c>
      <c r="BE1224" s="81" t="s">
        <v>908</v>
      </c>
      <c r="BF1224" s="81" t="s">
        <v>909</v>
      </c>
      <c r="BG1224" s="81">
        <v>24</v>
      </c>
      <c r="BH1224" s="81" t="s">
        <v>529</v>
      </c>
      <c r="BI1224" s="81" t="s">
        <v>1175</v>
      </c>
      <c r="BJ1224" s="81">
        <v>1027</v>
      </c>
      <c r="BL1224" s="81" t="s">
        <v>743</v>
      </c>
      <c r="BM1224" s="81" t="s">
        <v>744</v>
      </c>
      <c r="BN1224" s="81">
        <v>12</v>
      </c>
      <c r="BO1224" s="81" t="s">
        <v>529</v>
      </c>
      <c r="BP1224" s="81" t="s">
        <v>1168</v>
      </c>
      <c r="BQ1224" s="81">
        <v>1001</v>
      </c>
      <c r="CG1224" s="81" t="s">
        <v>2323</v>
      </c>
      <c r="CH1224" s="81" t="s">
        <v>851</v>
      </c>
      <c r="CI1224" s="81">
        <v>2</v>
      </c>
      <c r="CJ1224" s="81" t="s">
        <v>436</v>
      </c>
      <c r="CK1224" s="81" t="s">
        <v>1927</v>
      </c>
      <c r="CL1224" s="81">
        <v>1228</v>
      </c>
      <c r="CN1224" s="81" t="s">
        <v>960</v>
      </c>
      <c r="CO1224" s="81" t="s">
        <v>961</v>
      </c>
      <c r="CP1224" s="81">
        <v>12</v>
      </c>
      <c r="CQ1224" s="81" t="s">
        <v>529</v>
      </c>
      <c r="CR1224" s="81" t="s">
        <v>1746</v>
      </c>
      <c r="CS1224" s="81">
        <v>1002</v>
      </c>
      <c r="CU1224" s="136" t="s">
        <v>849</v>
      </c>
      <c r="CV1224" s="136" t="s">
        <v>850</v>
      </c>
      <c r="CW1224" s="137">
        <v>6</v>
      </c>
      <c r="CX1224" s="136" t="s">
        <v>436</v>
      </c>
      <c r="CY1224" s="136" t="s">
        <v>2406</v>
      </c>
      <c r="CZ1224" s="138">
        <v>1529</v>
      </c>
      <c r="DB1224" s="136" t="s">
        <v>887</v>
      </c>
      <c r="DC1224" s="136" t="s">
        <v>888</v>
      </c>
      <c r="DD1224" s="137">
        <v>4</v>
      </c>
      <c r="DE1224" s="136" t="s">
        <v>436</v>
      </c>
      <c r="DF1224" s="136" t="s">
        <v>1762</v>
      </c>
      <c r="DG1224" s="144">
        <v>1475</v>
      </c>
      <c r="DI1224" s="136" t="s">
        <v>2054</v>
      </c>
      <c r="DJ1224" s="136" t="s">
        <v>892</v>
      </c>
      <c r="DK1224" s="137">
        <v>12</v>
      </c>
      <c r="DL1224" s="136" t="s">
        <v>529</v>
      </c>
      <c r="DM1224" s="136" t="s">
        <v>2309</v>
      </c>
      <c r="DN1224" s="144">
        <v>1001</v>
      </c>
    </row>
    <row r="1225" spans="1:118" x14ac:dyDescent="0.25">
      <c r="A1225" s="81" t="s">
        <v>895</v>
      </c>
      <c r="B1225" s="81" t="s">
        <v>896</v>
      </c>
      <c r="C1225" s="81">
        <v>24</v>
      </c>
      <c r="D1225" s="81" t="s">
        <v>529</v>
      </c>
      <c r="E1225" s="81" t="s">
        <v>1167</v>
      </c>
      <c r="F1225" s="81">
        <v>1031</v>
      </c>
      <c r="H1225" s="81" t="s">
        <v>824</v>
      </c>
      <c r="I1225" s="81" t="s">
        <v>825</v>
      </c>
      <c r="J1225" s="81">
        <v>240</v>
      </c>
      <c r="K1225" s="81" t="s">
        <v>1173</v>
      </c>
      <c r="L1225" s="81" t="s">
        <v>1174</v>
      </c>
      <c r="M1225" s="81">
        <v>0</v>
      </c>
      <c r="O1225" s="81" t="s">
        <v>828</v>
      </c>
      <c r="P1225" s="81" t="s">
        <v>829</v>
      </c>
      <c r="Q1225" s="81">
        <v>2</v>
      </c>
      <c r="R1225" s="81" t="s">
        <v>529</v>
      </c>
      <c r="S1225" s="81" t="s">
        <v>1133</v>
      </c>
      <c r="T1225" s="81">
        <v>1023</v>
      </c>
      <c r="V1225" s="81" t="s">
        <v>737</v>
      </c>
      <c r="W1225" s="81" t="s">
        <v>738</v>
      </c>
      <c r="X1225" s="81">
        <v>12</v>
      </c>
      <c r="Y1225" s="81" t="s">
        <v>437</v>
      </c>
      <c r="Z1225" s="81" t="s">
        <v>1841</v>
      </c>
      <c r="AA1225" s="81">
        <v>1247</v>
      </c>
      <c r="AC1225" s="81" t="s">
        <v>733</v>
      </c>
      <c r="AD1225" s="81" t="s">
        <v>734</v>
      </c>
      <c r="AE1225" s="81">
        <v>4</v>
      </c>
      <c r="AF1225" s="81" t="s">
        <v>529</v>
      </c>
      <c r="AG1225" s="81" t="s">
        <v>1162</v>
      </c>
      <c r="AH1225" s="81">
        <v>1054</v>
      </c>
      <c r="AJ1225" s="81" t="s">
        <v>729</v>
      </c>
      <c r="AK1225" s="81" t="s">
        <v>730</v>
      </c>
      <c r="AL1225" s="81">
        <v>6</v>
      </c>
      <c r="AM1225" s="81" t="s">
        <v>436</v>
      </c>
      <c r="AN1225" s="81" t="s">
        <v>717</v>
      </c>
      <c r="AO1225" s="81">
        <v>1538</v>
      </c>
      <c r="AQ1225" s="81" t="s">
        <v>988</v>
      </c>
      <c r="AR1225" s="81" t="s">
        <v>989</v>
      </c>
      <c r="AS1225" s="81">
        <v>24</v>
      </c>
      <c r="AT1225" s="81" t="s">
        <v>529</v>
      </c>
      <c r="AU1225" s="81" t="s">
        <v>1213</v>
      </c>
      <c r="AV1225" s="81">
        <v>1472</v>
      </c>
      <c r="AX1225" s="81" t="s">
        <v>804</v>
      </c>
      <c r="AY1225" s="81" t="s">
        <v>805</v>
      </c>
      <c r="AZ1225" s="81">
        <v>36</v>
      </c>
      <c r="BA1225" s="81" t="s">
        <v>436</v>
      </c>
      <c r="BB1225" s="81" t="s">
        <v>717</v>
      </c>
      <c r="BC1225" s="81">
        <v>1538</v>
      </c>
      <c r="BE1225" s="81" t="s">
        <v>785</v>
      </c>
      <c r="BF1225" s="81" t="s">
        <v>786</v>
      </c>
      <c r="BG1225" s="81">
        <v>12</v>
      </c>
      <c r="BH1225" s="81" t="s">
        <v>529</v>
      </c>
      <c r="BI1225" s="81" t="s">
        <v>1175</v>
      </c>
      <c r="BJ1225" s="81">
        <v>1027</v>
      </c>
      <c r="BL1225" s="81" t="s">
        <v>818</v>
      </c>
      <c r="BM1225" s="81" t="s">
        <v>819</v>
      </c>
      <c r="BN1225" s="81">
        <v>2</v>
      </c>
      <c r="BO1225" s="81" t="s">
        <v>529</v>
      </c>
      <c r="BP1225" s="81" t="s">
        <v>1168</v>
      </c>
      <c r="BQ1225" s="81">
        <v>1001</v>
      </c>
      <c r="CG1225" s="81" t="s">
        <v>854</v>
      </c>
      <c r="CH1225" s="81" t="s">
        <v>855</v>
      </c>
      <c r="CI1225" s="81">
        <v>2</v>
      </c>
      <c r="CJ1225" s="81" t="s">
        <v>436</v>
      </c>
      <c r="CK1225" s="81" t="s">
        <v>1927</v>
      </c>
      <c r="CL1225" s="81">
        <v>1228</v>
      </c>
      <c r="CN1225" s="81" t="s">
        <v>979</v>
      </c>
      <c r="CO1225" s="81" t="s">
        <v>980</v>
      </c>
      <c r="CP1225" s="81">
        <v>12</v>
      </c>
      <c r="CQ1225" s="81" t="s">
        <v>529</v>
      </c>
      <c r="CR1225" s="81" t="s">
        <v>1746</v>
      </c>
      <c r="CS1225" s="81">
        <v>1002</v>
      </c>
      <c r="CU1225" s="136" t="s">
        <v>834</v>
      </c>
      <c r="CV1225" s="136" t="s">
        <v>835</v>
      </c>
      <c r="CW1225" s="137">
        <v>4</v>
      </c>
      <c r="CX1225" s="136" t="s">
        <v>436</v>
      </c>
      <c r="CY1225" s="136" t="s">
        <v>1148</v>
      </c>
      <c r="CZ1225" s="138">
        <v>1091</v>
      </c>
      <c r="DB1225" s="136" t="s">
        <v>887</v>
      </c>
      <c r="DC1225" s="136" t="s">
        <v>888</v>
      </c>
      <c r="DD1225" s="137">
        <v>6</v>
      </c>
      <c r="DE1225" s="136" t="s">
        <v>437</v>
      </c>
      <c r="DF1225" s="136" t="s">
        <v>1191</v>
      </c>
      <c r="DG1225" s="144">
        <v>1029</v>
      </c>
      <c r="DI1225" s="136" t="s">
        <v>2054</v>
      </c>
      <c r="DJ1225" s="136" t="s">
        <v>892</v>
      </c>
      <c r="DK1225" s="137">
        <v>12</v>
      </c>
      <c r="DL1225" s="136" t="s">
        <v>436</v>
      </c>
      <c r="DM1225" s="136" t="s">
        <v>1179</v>
      </c>
      <c r="DN1225" s="144">
        <v>1195</v>
      </c>
    </row>
    <row r="1226" spans="1:118" x14ac:dyDescent="0.25">
      <c r="A1226" s="81" t="s">
        <v>804</v>
      </c>
      <c r="B1226" s="81" t="s">
        <v>805</v>
      </c>
      <c r="C1226" s="81">
        <v>12</v>
      </c>
      <c r="D1226" s="81" t="s">
        <v>529</v>
      </c>
      <c r="E1226" s="81" t="s">
        <v>1167</v>
      </c>
      <c r="F1226" s="81">
        <v>1031</v>
      </c>
      <c r="H1226" s="81" t="s">
        <v>2325</v>
      </c>
      <c r="I1226" s="81" t="s">
        <v>784</v>
      </c>
      <c r="J1226" s="81">
        <v>180</v>
      </c>
      <c r="K1226" s="81" t="s">
        <v>1173</v>
      </c>
      <c r="L1226" s="81" t="s">
        <v>1174</v>
      </c>
      <c r="M1226" s="81">
        <v>0</v>
      </c>
      <c r="O1226" s="81" t="s">
        <v>729</v>
      </c>
      <c r="P1226" s="81" t="s">
        <v>730</v>
      </c>
      <c r="Q1226" s="81">
        <v>4</v>
      </c>
      <c r="R1226" s="81" t="s">
        <v>529</v>
      </c>
      <c r="S1226" s="81" t="s">
        <v>1861</v>
      </c>
      <c r="T1226" s="81">
        <v>1084</v>
      </c>
      <c r="V1226" s="81" t="s">
        <v>765</v>
      </c>
      <c r="W1226" s="81" t="s">
        <v>766</v>
      </c>
      <c r="X1226" s="81">
        <v>12</v>
      </c>
      <c r="Y1226" s="81" t="s">
        <v>436</v>
      </c>
      <c r="Z1226" s="81" t="s">
        <v>1698</v>
      </c>
      <c r="AA1226" s="81">
        <v>1251</v>
      </c>
      <c r="AC1226" s="81" t="s">
        <v>733</v>
      </c>
      <c r="AD1226" s="81" t="s">
        <v>734</v>
      </c>
      <c r="AE1226" s="81">
        <v>4</v>
      </c>
      <c r="AF1226" s="81" t="s">
        <v>437</v>
      </c>
      <c r="AG1226" s="81" t="s">
        <v>1733</v>
      </c>
      <c r="AH1226" s="81">
        <v>1004</v>
      </c>
      <c r="AJ1226" s="81" t="s">
        <v>893</v>
      </c>
      <c r="AK1226" s="81" t="s">
        <v>894</v>
      </c>
      <c r="AL1226" s="81">
        <v>12</v>
      </c>
      <c r="AM1226" s="81" t="s">
        <v>436</v>
      </c>
      <c r="AN1226" s="81" t="s">
        <v>717</v>
      </c>
      <c r="AO1226" s="81">
        <v>1538</v>
      </c>
      <c r="AQ1226" s="81" t="s">
        <v>1061</v>
      </c>
      <c r="AR1226" s="81" t="s">
        <v>1062</v>
      </c>
      <c r="AS1226" s="81">
        <v>1</v>
      </c>
      <c r="AT1226" s="81" t="s">
        <v>436</v>
      </c>
      <c r="AU1226" s="81" t="s">
        <v>1679</v>
      </c>
      <c r="AV1226" s="81">
        <v>1169</v>
      </c>
      <c r="AX1226" s="81" t="s">
        <v>804</v>
      </c>
      <c r="AY1226" s="81" t="s">
        <v>805</v>
      </c>
      <c r="AZ1226" s="81">
        <v>24</v>
      </c>
      <c r="BA1226" s="81" t="s">
        <v>436</v>
      </c>
      <c r="BB1226" s="81" t="s">
        <v>1695</v>
      </c>
      <c r="BC1226" s="81">
        <v>1390</v>
      </c>
      <c r="BE1226" s="81" t="s">
        <v>902</v>
      </c>
      <c r="BF1226" s="81" t="s">
        <v>903</v>
      </c>
      <c r="BG1226" s="81">
        <v>12</v>
      </c>
      <c r="BH1226" s="81" t="s">
        <v>436</v>
      </c>
      <c r="BI1226" s="81" t="s">
        <v>1195</v>
      </c>
      <c r="BJ1226" s="81">
        <v>1237</v>
      </c>
      <c r="BL1226" s="81" t="s">
        <v>743</v>
      </c>
      <c r="BM1226" s="81" t="s">
        <v>744</v>
      </c>
      <c r="BN1226" s="81">
        <v>12</v>
      </c>
      <c r="BO1226" s="81" t="s">
        <v>529</v>
      </c>
      <c r="BP1226" s="81" t="s">
        <v>1092</v>
      </c>
      <c r="BQ1226" s="81">
        <v>1209</v>
      </c>
      <c r="CG1226" s="81" t="s">
        <v>836</v>
      </c>
      <c r="CH1226" s="81" t="s">
        <v>837</v>
      </c>
      <c r="CI1226" s="81">
        <v>2</v>
      </c>
      <c r="CJ1226" s="81" t="s">
        <v>436</v>
      </c>
      <c r="CK1226" s="81" t="s">
        <v>1927</v>
      </c>
      <c r="CL1226" s="81">
        <v>1228</v>
      </c>
      <c r="CN1226" s="81" t="s">
        <v>969</v>
      </c>
      <c r="CO1226" s="81" t="s">
        <v>970</v>
      </c>
      <c r="CP1226" s="81">
        <v>12</v>
      </c>
      <c r="CQ1226" s="81" t="s">
        <v>437</v>
      </c>
      <c r="CR1226" s="81" t="s">
        <v>1101</v>
      </c>
      <c r="CS1226" s="81">
        <v>1003</v>
      </c>
      <c r="CU1226" s="136" t="s">
        <v>733</v>
      </c>
      <c r="CV1226" s="136" t="s">
        <v>734</v>
      </c>
      <c r="CW1226" s="137">
        <v>6</v>
      </c>
      <c r="CX1226" s="136" t="s">
        <v>436</v>
      </c>
      <c r="CY1226" s="136" t="s">
        <v>2406</v>
      </c>
      <c r="CZ1226" s="138">
        <v>1529</v>
      </c>
      <c r="DB1226" s="136" t="s">
        <v>887</v>
      </c>
      <c r="DC1226" s="136" t="s">
        <v>888</v>
      </c>
      <c r="DD1226" s="137">
        <v>8</v>
      </c>
      <c r="DE1226" s="136" t="s">
        <v>437</v>
      </c>
      <c r="DF1226" s="136" t="s">
        <v>1155</v>
      </c>
      <c r="DG1226" s="144">
        <v>1506</v>
      </c>
      <c r="DI1226" s="136" t="s">
        <v>2054</v>
      </c>
      <c r="DJ1226" s="136" t="s">
        <v>892</v>
      </c>
      <c r="DK1226" s="137">
        <v>12</v>
      </c>
      <c r="DL1226" s="136" t="s">
        <v>529</v>
      </c>
      <c r="DM1226" s="136" t="s">
        <v>2314</v>
      </c>
      <c r="DN1226" s="144">
        <v>1031</v>
      </c>
    </row>
    <row r="1227" spans="1:118" x14ac:dyDescent="0.25">
      <c r="A1227" s="81" t="s">
        <v>747</v>
      </c>
      <c r="B1227" s="81" t="s">
        <v>748</v>
      </c>
      <c r="C1227" s="81">
        <v>12</v>
      </c>
      <c r="D1227" s="81" t="s">
        <v>529</v>
      </c>
      <c r="E1227" s="81" t="s">
        <v>1167</v>
      </c>
      <c r="F1227" s="81">
        <v>1031</v>
      </c>
      <c r="H1227" s="81" t="s">
        <v>854</v>
      </c>
      <c r="I1227" s="81" t="s">
        <v>855</v>
      </c>
      <c r="J1227" s="81">
        <v>24</v>
      </c>
      <c r="K1227" s="81" t="s">
        <v>1173</v>
      </c>
      <c r="L1227" s="81" t="s">
        <v>1174</v>
      </c>
      <c r="M1227" s="81">
        <v>0</v>
      </c>
      <c r="O1227" s="81" t="s">
        <v>954</v>
      </c>
      <c r="P1227" s="81" t="s">
        <v>955</v>
      </c>
      <c r="Q1227" s="81">
        <v>6</v>
      </c>
      <c r="R1227" s="81" t="s">
        <v>529</v>
      </c>
      <c r="S1227" s="81" t="s">
        <v>1158</v>
      </c>
      <c r="T1227" s="81">
        <v>1378</v>
      </c>
      <c r="V1227" s="81" t="s">
        <v>745</v>
      </c>
      <c r="W1227" s="81" t="s">
        <v>746</v>
      </c>
      <c r="X1227" s="81">
        <v>48</v>
      </c>
      <c r="Y1227" s="81" t="s">
        <v>436</v>
      </c>
      <c r="Z1227" s="81" t="s">
        <v>1698</v>
      </c>
      <c r="AA1227" s="81">
        <v>1251</v>
      </c>
      <c r="AC1227" s="81" t="s">
        <v>926</v>
      </c>
      <c r="AD1227" s="81" t="s">
        <v>927</v>
      </c>
      <c r="AE1227" s="81">
        <v>10</v>
      </c>
      <c r="AF1227" s="81" t="s">
        <v>436</v>
      </c>
      <c r="AG1227" s="81" t="s">
        <v>2327</v>
      </c>
      <c r="AH1227" s="81">
        <v>1515</v>
      </c>
      <c r="AJ1227" s="81" t="s">
        <v>796</v>
      </c>
      <c r="AK1227" s="81" t="s">
        <v>797</v>
      </c>
      <c r="AL1227" s="81">
        <v>6</v>
      </c>
      <c r="AM1227" s="81" t="s">
        <v>436</v>
      </c>
      <c r="AN1227" s="81" t="s">
        <v>717</v>
      </c>
      <c r="AO1227" s="81">
        <v>1538</v>
      </c>
      <c r="AQ1227" s="81" t="s">
        <v>1008</v>
      </c>
      <c r="AR1227" s="81" t="s">
        <v>1009</v>
      </c>
      <c r="AS1227" s="81">
        <v>1</v>
      </c>
      <c r="AT1227" s="81" t="s">
        <v>436</v>
      </c>
      <c r="AU1227" s="81" t="s">
        <v>1679</v>
      </c>
      <c r="AV1227" s="81">
        <v>1169</v>
      </c>
      <c r="AX1227" s="81" t="s">
        <v>804</v>
      </c>
      <c r="AY1227" s="81" t="s">
        <v>805</v>
      </c>
      <c r="AZ1227" s="81">
        <v>12</v>
      </c>
      <c r="BA1227" s="81" t="s">
        <v>436</v>
      </c>
      <c r="BB1227" s="81" t="s">
        <v>1097</v>
      </c>
      <c r="BC1227" s="81">
        <v>1392</v>
      </c>
      <c r="BE1227" s="81" t="s">
        <v>772</v>
      </c>
      <c r="BF1227" s="81" t="s">
        <v>773</v>
      </c>
      <c r="BG1227" s="81">
        <v>24</v>
      </c>
      <c r="BH1227" s="81" t="s">
        <v>436</v>
      </c>
      <c r="BI1227" s="81" t="s">
        <v>1195</v>
      </c>
      <c r="BJ1227" s="81">
        <v>1237</v>
      </c>
      <c r="BL1227" s="81" t="s">
        <v>753</v>
      </c>
      <c r="BM1227" s="81" t="s">
        <v>754</v>
      </c>
      <c r="BN1227" s="81">
        <v>12</v>
      </c>
      <c r="BO1227" s="81" t="s">
        <v>529</v>
      </c>
      <c r="BP1227" s="81" t="s">
        <v>1139</v>
      </c>
      <c r="BQ1227" s="81">
        <v>1027</v>
      </c>
      <c r="CG1227" s="81" t="s">
        <v>810</v>
      </c>
      <c r="CH1227" s="81" t="s">
        <v>811</v>
      </c>
      <c r="CI1227" s="81">
        <v>12</v>
      </c>
      <c r="CJ1227" s="81" t="s">
        <v>436</v>
      </c>
      <c r="CK1227" s="81" t="s">
        <v>1148</v>
      </c>
      <c r="CL1227" s="81">
        <v>1091</v>
      </c>
      <c r="CN1227" s="81" t="s">
        <v>804</v>
      </c>
      <c r="CO1227" s="81" t="s">
        <v>805</v>
      </c>
      <c r="CP1227" s="81">
        <v>12</v>
      </c>
      <c r="CQ1227" s="81" t="s">
        <v>436</v>
      </c>
      <c r="CR1227" s="81" t="s">
        <v>2221</v>
      </c>
      <c r="CS1227" s="81">
        <v>1392</v>
      </c>
      <c r="CU1227" s="136" t="s">
        <v>902</v>
      </c>
      <c r="CV1227" s="136" t="s">
        <v>903</v>
      </c>
      <c r="CW1227" s="137">
        <v>8</v>
      </c>
      <c r="CX1227" s="136" t="s">
        <v>436</v>
      </c>
      <c r="CY1227" s="136" t="s">
        <v>1148</v>
      </c>
      <c r="CZ1227" s="138">
        <v>1091</v>
      </c>
      <c r="DB1227" s="136" t="s">
        <v>887</v>
      </c>
      <c r="DC1227" s="136" t="s">
        <v>888</v>
      </c>
      <c r="DD1227" s="137">
        <v>6</v>
      </c>
      <c r="DE1227" s="136" t="s">
        <v>529</v>
      </c>
      <c r="DF1227" s="136" t="s">
        <v>1756</v>
      </c>
      <c r="DG1227" s="144">
        <v>1037</v>
      </c>
      <c r="DI1227" s="136" t="s">
        <v>2054</v>
      </c>
      <c r="DJ1227" s="136" t="s">
        <v>892</v>
      </c>
      <c r="DK1227" s="137">
        <v>12</v>
      </c>
      <c r="DL1227" s="136" t="s">
        <v>436</v>
      </c>
      <c r="DM1227" s="136" t="s">
        <v>1696</v>
      </c>
      <c r="DN1227" s="144">
        <v>1390</v>
      </c>
    </row>
    <row r="1228" spans="1:118" x14ac:dyDescent="0.25">
      <c r="A1228" s="81" t="s">
        <v>908</v>
      </c>
      <c r="B1228" s="81" t="s">
        <v>909</v>
      </c>
      <c r="C1228" s="81">
        <v>12</v>
      </c>
      <c r="D1228" s="81" t="s">
        <v>529</v>
      </c>
      <c r="E1228" s="81" t="s">
        <v>1167</v>
      </c>
      <c r="F1228" s="81">
        <v>1031</v>
      </c>
      <c r="H1228" s="81" t="s">
        <v>856</v>
      </c>
      <c r="I1228" s="81" t="s">
        <v>857</v>
      </c>
      <c r="J1228" s="81">
        <v>24</v>
      </c>
      <c r="K1228" s="81" t="s">
        <v>1173</v>
      </c>
      <c r="L1228" s="81" t="s">
        <v>1174</v>
      </c>
      <c r="M1228" s="81">
        <v>0</v>
      </c>
      <c r="O1228" s="81" t="s">
        <v>828</v>
      </c>
      <c r="P1228" s="81" t="s">
        <v>829</v>
      </c>
      <c r="Q1228" s="81">
        <v>2</v>
      </c>
      <c r="R1228" s="81" t="s">
        <v>529</v>
      </c>
      <c r="S1228" s="81" t="s">
        <v>1158</v>
      </c>
      <c r="T1228" s="81">
        <v>1378</v>
      </c>
      <c r="V1228" s="81" t="s">
        <v>830</v>
      </c>
      <c r="W1228" s="81" t="s">
        <v>831</v>
      </c>
      <c r="X1228" s="81">
        <v>10</v>
      </c>
      <c r="Y1228" s="81" t="s">
        <v>436</v>
      </c>
      <c r="Z1228" s="81" t="s">
        <v>1698</v>
      </c>
      <c r="AA1228" s="81">
        <v>1251</v>
      </c>
      <c r="AC1228" s="81" t="s">
        <v>867</v>
      </c>
      <c r="AD1228" s="81" t="s">
        <v>868</v>
      </c>
      <c r="AE1228" s="81">
        <v>12</v>
      </c>
      <c r="AF1228" s="81" t="s">
        <v>436</v>
      </c>
      <c r="AG1228" s="81" t="s">
        <v>1152</v>
      </c>
      <c r="AH1228" s="81">
        <v>1013</v>
      </c>
      <c r="AJ1228" s="81" t="s">
        <v>2230</v>
      </c>
      <c r="AK1228" s="81" t="s">
        <v>866</v>
      </c>
      <c r="AL1228" s="81">
        <v>6</v>
      </c>
      <c r="AM1228" s="81" t="s">
        <v>436</v>
      </c>
      <c r="AN1228" s="81" t="s">
        <v>1188</v>
      </c>
      <c r="AO1228" s="81">
        <v>1481</v>
      </c>
      <c r="AQ1228" s="81" t="s">
        <v>971</v>
      </c>
      <c r="AR1228" s="81" t="s">
        <v>972</v>
      </c>
      <c r="AS1228" s="81">
        <v>2</v>
      </c>
      <c r="AT1228" s="81" t="s">
        <v>436</v>
      </c>
      <c r="AU1228" s="81" t="s">
        <v>1679</v>
      </c>
      <c r="AV1228" s="81">
        <v>1169</v>
      </c>
      <c r="AX1228" s="81" t="s">
        <v>804</v>
      </c>
      <c r="AY1228" s="81" t="s">
        <v>805</v>
      </c>
      <c r="AZ1228" s="81">
        <v>12</v>
      </c>
      <c r="BA1228" s="81" t="s">
        <v>436</v>
      </c>
      <c r="BB1228" s="81" t="s">
        <v>1693</v>
      </c>
      <c r="BC1228" s="81">
        <v>1518</v>
      </c>
      <c r="BE1228" s="81" t="s">
        <v>948</v>
      </c>
      <c r="BF1228" s="81" t="s">
        <v>949</v>
      </c>
      <c r="BG1228" s="81">
        <v>24</v>
      </c>
      <c r="BH1228" s="81" t="s">
        <v>436</v>
      </c>
      <c r="BI1228" s="81" t="s">
        <v>1195</v>
      </c>
      <c r="BJ1228" s="81">
        <v>1237</v>
      </c>
      <c r="BL1228" s="81" t="s">
        <v>826</v>
      </c>
      <c r="BM1228" s="81" t="s">
        <v>827</v>
      </c>
      <c r="BN1228" s="81">
        <v>12</v>
      </c>
      <c r="BO1228" s="81" t="s">
        <v>436</v>
      </c>
      <c r="BP1228" s="81" t="s">
        <v>1151</v>
      </c>
      <c r="BQ1228" s="81">
        <v>1047</v>
      </c>
      <c r="CG1228" s="81" t="s">
        <v>862</v>
      </c>
      <c r="CH1228" s="81" t="s">
        <v>863</v>
      </c>
      <c r="CI1228" s="81">
        <v>4</v>
      </c>
      <c r="CJ1228" s="81" t="s">
        <v>436</v>
      </c>
      <c r="CK1228" s="81" t="s">
        <v>1148</v>
      </c>
      <c r="CL1228" s="81">
        <v>1091</v>
      </c>
      <c r="CN1228" s="81" t="s">
        <v>751</v>
      </c>
      <c r="CO1228" s="81" t="s">
        <v>752</v>
      </c>
      <c r="CP1228" s="81">
        <v>12</v>
      </c>
      <c r="CQ1228" s="81" t="s">
        <v>529</v>
      </c>
      <c r="CR1228" s="81" t="s">
        <v>1224</v>
      </c>
      <c r="CS1228" s="81">
        <v>1431</v>
      </c>
      <c r="CU1228" s="136" t="s">
        <v>860</v>
      </c>
      <c r="CV1228" s="136" t="s">
        <v>861</v>
      </c>
      <c r="CW1228" s="137">
        <v>8</v>
      </c>
      <c r="CX1228" s="136" t="s">
        <v>437</v>
      </c>
      <c r="CY1228" s="136" t="s">
        <v>2193</v>
      </c>
      <c r="CZ1228" s="138">
        <v>1581</v>
      </c>
      <c r="DB1228" s="136" t="s">
        <v>887</v>
      </c>
      <c r="DC1228" s="136" t="s">
        <v>888</v>
      </c>
      <c r="DD1228" s="137">
        <v>4</v>
      </c>
      <c r="DE1228" s="136" t="s">
        <v>436</v>
      </c>
      <c r="DF1228" s="136" t="s">
        <v>1179</v>
      </c>
      <c r="DG1228" s="144">
        <v>1195</v>
      </c>
      <c r="DI1228" s="136" t="s">
        <v>2054</v>
      </c>
      <c r="DJ1228" s="136" t="s">
        <v>892</v>
      </c>
      <c r="DK1228" s="137">
        <v>12</v>
      </c>
      <c r="DL1228" s="136" t="s">
        <v>529</v>
      </c>
      <c r="DM1228" s="136" t="s">
        <v>1185</v>
      </c>
      <c r="DN1228" s="144">
        <v>1101</v>
      </c>
    </row>
    <row r="1229" spans="1:118" x14ac:dyDescent="0.25">
      <c r="A1229" s="81" t="s">
        <v>836</v>
      </c>
      <c r="B1229" s="81" t="s">
        <v>837</v>
      </c>
      <c r="C1229" s="81">
        <v>4</v>
      </c>
      <c r="D1229" s="81" t="s">
        <v>529</v>
      </c>
      <c r="E1229" s="81" t="s">
        <v>1167</v>
      </c>
      <c r="F1229" s="81">
        <v>1031</v>
      </c>
      <c r="H1229" s="81" t="s">
        <v>810</v>
      </c>
      <c r="I1229" s="81" t="s">
        <v>811</v>
      </c>
      <c r="J1229" s="81">
        <v>72</v>
      </c>
      <c r="K1229" s="81" t="s">
        <v>1173</v>
      </c>
      <c r="L1229" s="81" t="s">
        <v>1174</v>
      </c>
      <c r="M1229" s="81">
        <v>0</v>
      </c>
      <c r="O1229" s="81" t="s">
        <v>729</v>
      </c>
      <c r="P1229" s="81" t="s">
        <v>730</v>
      </c>
      <c r="Q1229" s="81">
        <v>6</v>
      </c>
      <c r="R1229" s="81" t="s">
        <v>529</v>
      </c>
      <c r="S1229" s="81" t="s">
        <v>1158</v>
      </c>
      <c r="T1229" s="81">
        <v>1378</v>
      </c>
      <c r="V1229" s="81" t="s">
        <v>737</v>
      </c>
      <c r="W1229" s="81" t="s">
        <v>738</v>
      </c>
      <c r="X1229" s="81">
        <v>2</v>
      </c>
      <c r="Y1229" s="81" t="s">
        <v>436</v>
      </c>
      <c r="Z1229" s="81" t="s">
        <v>1698</v>
      </c>
      <c r="AA1229" s="81">
        <v>1251</v>
      </c>
      <c r="AC1229" s="81" t="s">
        <v>906</v>
      </c>
      <c r="AD1229" s="81" t="s">
        <v>907</v>
      </c>
      <c r="AE1229" s="81">
        <v>4</v>
      </c>
      <c r="AF1229" s="81" t="s">
        <v>437</v>
      </c>
      <c r="AG1229" s="81" t="s">
        <v>1187</v>
      </c>
      <c r="AH1229" s="81">
        <v>1003</v>
      </c>
      <c r="AJ1229" s="81" t="s">
        <v>847</v>
      </c>
      <c r="AK1229" s="81" t="s">
        <v>848</v>
      </c>
      <c r="AL1229" s="81">
        <v>6</v>
      </c>
      <c r="AM1229" s="81" t="s">
        <v>436</v>
      </c>
      <c r="AN1229" s="81" t="s">
        <v>1188</v>
      </c>
      <c r="AO1229" s="81">
        <v>1481</v>
      </c>
      <c r="AQ1229" s="81" t="s">
        <v>1043</v>
      </c>
      <c r="AR1229" s="81" t="s">
        <v>1044</v>
      </c>
      <c r="AS1229" s="81">
        <v>12</v>
      </c>
      <c r="AT1229" s="81" t="s">
        <v>436</v>
      </c>
      <c r="AU1229" s="81" t="s">
        <v>1679</v>
      </c>
      <c r="AV1229" s="81">
        <v>1169</v>
      </c>
      <c r="AX1229" s="81" t="s">
        <v>804</v>
      </c>
      <c r="AY1229" s="81" t="s">
        <v>805</v>
      </c>
      <c r="AZ1229" s="81">
        <v>12</v>
      </c>
      <c r="BA1229" s="81" t="s">
        <v>529</v>
      </c>
      <c r="BB1229" s="81" t="s">
        <v>1167</v>
      </c>
      <c r="BC1229" s="81">
        <v>1031</v>
      </c>
      <c r="BE1229" s="81" t="s">
        <v>820</v>
      </c>
      <c r="BF1229" s="81" t="s">
        <v>821</v>
      </c>
      <c r="BG1229" s="81">
        <v>24</v>
      </c>
      <c r="BH1229" s="81" t="s">
        <v>436</v>
      </c>
      <c r="BI1229" s="81" t="s">
        <v>1195</v>
      </c>
      <c r="BJ1229" s="81">
        <v>1237</v>
      </c>
      <c r="BL1229" s="81" t="s">
        <v>757</v>
      </c>
      <c r="BM1229" s="81" t="s">
        <v>758</v>
      </c>
      <c r="BN1229" s="81">
        <v>12</v>
      </c>
      <c r="BO1229" s="81" t="s">
        <v>529</v>
      </c>
      <c r="BP1229" s="81" t="s">
        <v>1139</v>
      </c>
      <c r="BQ1229" s="81">
        <v>1027</v>
      </c>
      <c r="CG1229" s="81" t="s">
        <v>875</v>
      </c>
      <c r="CH1229" s="81" t="s">
        <v>876</v>
      </c>
      <c r="CI1229" s="81">
        <v>6</v>
      </c>
      <c r="CJ1229" s="81" t="s">
        <v>436</v>
      </c>
      <c r="CK1229" s="81" t="s">
        <v>1148</v>
      </c>
      <c r="CL1229" s="81">
        <v>1091</v>
      </c>
      <c r="CN1229" s="81" t="s">
        <v>804</v>
      </c>
      <c r="CO1229" s="81" t="s">
        <v>805</v>
      </c>
      <c r="CP1229" s="81">
        <v>12</v>
      </c>
      <c r="CQ1229" s="81" t="s">
        <v>529</v>
      </c>
      <c r="CR1229" s="81" t="s">
        <v>1224</v>
      </c>
      <c r="CS1229" s="81">
        <v>1431</v>
      </c>
      <c r="CU1229" s="136" t="s">
        <v>768</v>
      </c>
      <c r="CV1229" s="136" t="s">
        <v>769</v>
      </c>
      <c r="CW1229" s="137">
        <v>8</v>
      </c>
      <c r="CX1229" s="136" t="s">
        <v>436</v>
      </c>
      <c r="CY1229" s="136" t="s">
        <v>1148</v>
      </c>
      <c r="CZ1229" s="138">
        <v>1091</v>
      </c>
      <c r="DB1229" s="136" t="s">
        <v>887</v>
      </c>
      <c r="DC1229" s="136" t="s">
        <v>888</v>
      </c>
      <c r="DD1229" s="137">
        <v>6</v>
      </c>
      <c r="DE1229" s="136" t="s">
        <v>529</v>
      </c>
      <c r="DF1229" s="136" t="s">
        <v>1157</v>
      </c>
      <c r="DG1229" s="144">
        <v>1399</v>
      </c>
      <c r="DI1229" s="136" t="s">
        <v>2054</v>
      </c>
      <c r="DJ1229" s="136" t="s">
        <v>892</v>
      </c>
      <c r="DK1229" s="137">
        <v>36</v>
      </c>
      <c r="DL1229" s="136" t="s">
        <v>2152</v>
      </c>
      <c r="DM1229" s="136" t="s">
        <v>2364</v>
      </c>
      <c r="DN1229" s="144">
        <v>1593</v>
      </c>
    </row>
    <row r="1230" spans="1:118" x14ac:dyDescent="0.25">
      <c r="A1230" s="81" t="s">
        <v>802</v>
      </c>
      <c r="B1230" s="81" t="s">
        <v>803</v>
      </c>
      <c r="C1230" s="81">
        <v>4</v>
      </c>
      <c r="D1230" s="81" t="s">
        <v>529</v>
      </c>
      <c r="E1230" s="81" t="s">
        <v>1167</v>
      </c>
      <c r="F1230" s="81">
        <v>1031</v>
      </c>
      <c r="H1230" s="81" t="s">
        <v>733</v>
      </c>
      <c r="I1230" s="81" t="s">
        <v>734</v>
      </c>
      <c r="J1230" s="81">
        <v>46</v>
      </c>
      <c r="K1230" s="81" t="s">
        <v>1173</v>
      </c>
      <c r="L1230" s="81" t="s">
        <v>1174</v>
      </c>
      <c r="M1230" s="81">
        <v>0</v>
      </c>
      <c r="O1230" s="81" t="s">
        <v>899</v>
      </c>
      <c r="P1230" s="81" t="s">
        <v>900</v>
      </c>
      <c r="Q1230" s="81">
        <v>2</v>
      </c>
      <c r="R1230" s="81" t="s">
        <v>436</v>
      </c>
      <c r="S1230" s="81" t="s">
        <v>1122</v>
      </c>
      <c r="T1230" s="81">
        <v>1213</v>
      </c>
      <c r="V1230" s="81" t="s">
        <v>906</v>
      </c>
      <c r="W1230" s="81" t="s">
        <v>907</v>
      </c>
      <c r="X1230" s="81">
        <v>12</v>
      </c>
      <c r="Y1230" s="81" t="s">
        <v>436</v>
      </c>
      <c r="Z1230" s="81" t="s">
        <v>1698</v>
      </c>
      <c r="AA1230" s="81">
        <v>1251</v>
      </c>
      <c r="AC1230" s="81" t="s">
        <v>906</v>
      </c>
      <c r="AD1230" s="81" t="s">
        <v>907</v>
      </c>
      <c r="AE1230" s="81">
        <v>4</v>
      </c>
      <c r="AF1230" s="81" t="s">
        <v>529</v>
      </c>
      <c r="AG1230" s="81" t="s">
        <v>1118</v>
      </c>
      <c r="AH1230" s="81">
        <v>1063</v>
      </c>
      <c r="AJ1230" s="81" t="s">
        <v>765</v>
      </c>
      <c r="AK1230" s="81" t="s">
        <v>766</v>
      </c>
      <c r="AL1230" s="81">
        <v>2</v>
      </c>
      <c r="AM1230" s="81" t="s">
        <v>436</v>
      </c>
      <c r="AN1230" s="81" t="s">
        <v>1188</v>
      </c>
      <c r="AO1230" s="81">
        <v>1481</v>
      </c>
      <c r="AQ1230" s="81" t="s">
        <v>747</v>
      </c>
      <c r="AR1230" s="81" t="s">
        <v>748</v>
      </c>
      <c r="AS1230" s="81">
        <v>12</v>
      </c>
      <c r="AT1230" s="81" t="s">
        <v>529</v>
      </c>
      <c r="AU1230" s="81" t="s">
        <v>1708</v>
      </c>
      <c r="AV1230" s="81">
        <v>1504</v>
      </c>
      <c r="AX1230" s="81" t="s">
        <v>804</v>
      </c>
      <c r="AY1230" s="81" t="s">
        <v>805</v>
      </c>
      <c r="AZ1230" s="81">
        <v>12</v>
      </c>
      <c r="BA1230" s="81" t="s">
        <v>529</v>
      </c>
      <c r="BB1230" s="81" t="s">
        <v>1720</v>
      </c>
      <c r="BC1230" s="81">
        <v>1101</v>
      </c>
      <c r="BE1230" s="81" t="s">
        <v>830</v>
      </c>
      <c r="BF1230" s="81" t="s">
        <v>831</v>
      </c>
      <c r="BG1230" s="81">
        <v>50</v>
      </c>
      <c r="BH1230" s="81" t="s">
        <v>436</v>
      </c>
      <c r="BI1230" s="81" t="s">
        <v>1195</v>
      </c>
      <c r="BJ1230" s="81">
        <v>1237</v>
      </c>
      <c r="BL1230" s="81" t="s">
        <v>757</v>
      </c>
      <c r="BM1230" s="81" t="s">
        <v>758</v>
      </c>
      <c r="BN1230" s="81">
        <v>12</v>
      </c>
      <c r="BO1230" s="81" t="s">
        <v>436</v>
      </c>
      <c r="BP1230" s="81" t="s">
        <v>2172</v>
      </c>
      <c r="BQ1230" s="81">
        <v>1072</v>
      </c>
      <c r="CG1230" s="81" t="s">
        <v>906</v>
      </c>
      <c r="CH1230" s="81" t="s">
        <v>907</v>
      </c>
      <c r="CI1230" s="81">
        <v>4</v>
      </c>
      <c r="CJ1230" s="81" t="s">
        <v>436</v>
      </c>
      <c r="CK1230" s="81" t="s">
        <v>1148</v>
      </c>
      <c r="CL1230" s="81">
        <v>1091</v>
      </c>
      <c r="CN1230" s="81" t="s">
        <v>782</v>
      </c>
      <c r="CO1230" s="81" t="s">
        <v>783</v>
      </c>
      <c r="CP1230" s="81">
        <v>12</v>
      </c>
      <c r="CQ1230" s="81" t="s">
        <v>529</v>
      </c>
      <c r="CR1230" s="81" t="s">
        <v>1224</v>
      </c>
      <c r="CS1230" s="81">
        <v>1431</v>
      </c>
      <c r="CU1230" s="136" t="s">
        <v>2319</v>
      </c>
      <c r="CV1230" s="136" t="s">
        <v>844</v>
      </c>
      <c r="CW1230" s="137">
        <v>6</v>
      </c>
      <c r="CX1230" s="136" t="s">
        <v>436</v>
      </c>
      <c r="CY1230" s="136" t="s">
        <v>1148</v>
      </c>
      <c r="CZ1230" s="138">
        <v>1091</v>
      </c>
      <c r="DB1230" s="136" t="s">
        <v>887</v>
      </c>
      <c r="DC1230" s="136" t="s">
        <v>888</v>
      </c>
      <c r="DD1230" s="137">
        <v>6</v>
      </c>
      <c r="DE1230" s="136" t="s">
        <v>437</v>
      </c>
      <c r="DF1230" s="136" t="s">
        <v>1180</v>
      </c>
      <c r="DG1230" s="144">
        <v>1194</v>
      </c>
      <c r="DI1230" s="136" t="s">
        <v>2054</v>
      </c>
      <c r="DJ1230" s="136" t="s">
        <v>892</v>
      </c>
      <c r="DK1230" s="137">
        <v>12</v>
      </c>
      <c r="DL1230" s="136" t="s">
        <v>437</v>
      </c>
      <c r="DM1230" s="136" t="s">
        <v>1094</v>
      </c>
      <c r="DN1230" s="144">
        <v>1097</v>
      </c>
    </row>
    <row r="1231" spans="1:118" x14ac:dyDescent="0.25">
      <c r="A1231" s="81" t="s">
        <v>914</v>
      </c>
      <c r="B1231" s="81" t="s">
        <v>915</v>
      </c>
      <c r="C1231" s="81">
        <v>10</v>
      </c>
      <c r="D1231" s="81" t="s">
        <v>529</v>
      </c>
      <c r="E1231" s="81" t="s">
        <v>1167</v>
      </c>
      <c r="F1231" s="81">
        <v>1031</v>
      </c>
      <c r="H1231" s="81" t="s">
        <v>849</v>
      </c>
      <c r="I1231" s="81" t="s">
        <v>850</v>
      </c>
      <c r="J1231" s="81">
        <v>112</v>
      </c>
      <c r="K1231" s="81" t="s">
        <v>1173</v>
      </c>
      <c r="L1231" s="81" t="s">
        <v>1174</v>
      </c>
      <c r="M1231" s="81">
        <v>0</v>
      </c>
      <c r="O1231" s="81" t="s">
        <v>836</v>
      </c>
      <c r="P1231" s="81" t="s">
        <v>837</v>
      </c>
      <c r="Q1231" s="81">
        <v>2</v>
      </c>
      <c r="R1231" s="81" t="s">
        <v>436</v>
      </c>
      <c r="S1231" s="81" t="s">
        <v>1122</v>
      </c>
      <c r="T1231" s="81">
        <v>1213</v>
      </c>
      <c r="V1231" s="81" t="s">
        <v>2269</v>
      </c>
      <c r="W1231" s="81" t="s">
        <v>767</v>
      </c>
      <c r="X1231" s="81">
        <v>12</v>
      </c>
      <c r="Y1231" s="81" t="s">
        <v>436</v>
      </c>
      <c r="Z1231" s="81" t="s">
        <v>1698</v>
      </c>
      <c r="AA1231" s="81">
        <v>1251</v>
      </c>
      <c r="AC1231" s="81" t="s">
        <v>820</v>
      </c>
      <c r="AD1231" s="81" t="s">
        <v>821</v>
      </c>
      <c r="AE1231" s="81">
        <v>12</v>
      </c>
      <c r="AF1231" s="81" t="s">
        <v>529</v>
      </c>
      <c r="AG1231" s="81" t="s">
        <v>1175</v>
      </c>
      <c r="AH1231" s="81">
        <v>1027</v>
      </c>
      <c r="AJ1231" s="81" t="s">
        <v>860</v>
      </c>
      <c r="AK1231" s="81" t="s">
        <v>861</v>
      </c>
      <c r="AL1231" s="81">
        <v>4</v>
      </c>
      <c r="AM1231" s="81" t="s">
        <v>436</v>
      </c>
      <c r="AN1231" s="81" t="s">
        <v>1188</v>
      </c>
      <c r="AO1231" s="81">
        <v>1481</v>
      </c>
      <c r="AQ1231" s="81" t="s">
        <v>962</v>
      </c>
      <c r="AR1231" s="81" t="s">
        <v>2206</v>
      </c>
      <c r="AS1231" s="81">
        <v>12</v>
      </c>
      <c r="AT1231" s="81" t="s">
        <v>529</v>
      </c>
      <c r="AU1231" s="81" t="s">
        <v>1817</v>
      </c>
      <c r="AV1231" s="81">
        <v>1509</v>
      </c>
      <c r="AX1231" s="81" t="s">
        <v>804</v>
      </c>
      <c r="AY1231" s="81" t="s">
        <v>805</v>
      </c>
      <c r="AZ1231" s="81">
        <v>12</v>
      </c>
      <c r="BA1231" s="81" t="s">
        <v>529</v>
      </c>
      <c r="BB1231" s="81" t="s">
        <v>1737</v>
      </c>
      <c r="BC1231" s="81">
        <v>1069</v>
      </c>
      <c r="BE1231" s="81" t="s">
        <v>849</v>
      </c>
      <c r="BF1231" s="81" t="s">
        <v>850</v>
      </c>
      <c r="BG1231" s="81">
        <v>50</v>
      </c>
      <c r="BH1231" s="81" t="s">
        <v>436</v>
      </c>
      <c r="BI1231" s="81" t="s">
        <v>1195</v>
      </c>
      <c r="BJ1231" s="81">
        <v>1237</v>
      </c>
      <c r="BL1231" s="81" t="s">
        <v>755</v>
      </c>
      <c r="BM1231" s="81" t="s">
        <v>756</v>
      </c>
      <c r="BN1231" s="81">
        <v>12</v>
      </c>
      <c r="BO1231" s="81" t="s">
        <v>529</v>
      </c>
      <c r="BP1231" s="81" t="s">
        <v>1139</v>
      </c>
      <c r="BQ1231" s="81">
        <v>1027</v>
      </c>
      <c r="CG1231" s="81" t="s">
        <v>772</v>
      </c>
      <c r="CH1231" s="81" t="s">
        <v>773</v>
      </c>
      <c r="CI1231" s="81">
        <v>10</v>
      </c>
      <c r="CJ1231" s="81" t="s">
        <v>436</v>
      </c>
      <c r="CK1231" s="81" t="s">
        <v>1148</v>
      </c>
      <c r="CL1231" s="81">
        <v>1091</v>
      </c>
      <c r="CN1231" s="81" t="s">
        <v>979</v>
      </c>
      <c r="CO1231" s="81" t="s">
        <v>980</v>
      </c>
      <c r="CP1231" s="81">
        <v>12</v>
      </c>
      <c r="CQ1231" s="81" t="s">
        <v>437</v>
      </c>
      <c r="CR1231" s="81" t="s">
        <v>1234</v>
      </c>
      <c r="CS1231" s="81">
        <v>1043</v>
      </c>
      <c r="CU1231" s="136" t="s">
        <v>845</v>
      </c>
      <c r="CV1231" s="136" t="s">
        <v>846</v>
      </c>
      <c r="CW1231" s="137">
        <v>8</v>
      </c>
      <c r="CX1231" s="136" t="s">
        <v>436</v>
      </c>
      <c r="CY1231" s="136" t="s">
        <v>1148</v>
      </c>
      <c r="CZ1231" s="138">
        <v>1091</v>
      </c>
      <c r="DB1231" s="136" t="s">
        <v>887</v>
      </c>
      <c r="DC1231" s="136" t="s">
        <v>888</v>
      </c>
      <c r="DD1231" s="137">
        <v>4</v>
      </c>
      <c r="DE1231" s="136" t="s">
        <v>436</v>
      </c>
      <c r="DF1231" s="136" t="s">
        <v>1136</v>
      </c>
      <c r="DG1231" s="144">
        <v>1313</v>
      </c>
      <c r="DI1231" s="136" t="s">
        <v>2228</v>
      </c>
      <c r="DJ1231" s="136" t="s">
        <v>925</v>
      </c>
      <c r="DK1231" s="137">
        <v>24</v>
      </c>
      <c r="DL1231" s="136" t="s">
        <v>529</v>
      </c>
      <c r="DM1231" s="136" t="s">
        <v>1139</v>
      </c>
      <c r="DN1231" s="144">
        <v>1027</v>
      </c>
    </row>
    <row r="1232" spans="1:118" x14ac:dyDescent="0.25">
      <c r="A1232" s="81" t="s">
        <v>1069</v>
      </c>
      <c r="B1232" s="81" t="s">
        <v>1070</v>
      </c>
      <c r="C1232" s="81">
        <v>6</v>
      </c>
      <c r="D1232" s="81" t="s">
        <v>529</v>
      </c>
      <c r="E1232" s="81" t="s">
        <v>1167</v>
      </c>
      <c r="F1232" s="81">
        <v>1031</v>
      </c>
      <c r="H1232" s="81" t="s">
        <v>830</v>
      </c>
      <c r="I1232" s="81" t="s">
        <v>831</v>
      </c>
      <c r="J1232" s="81">
        <v>200</v>
      </c>
      <c r="K1232" s="81" t="s">
        <v>1173</v>
      </c>
      <c r="L1232" s="81" t="s">
        <v>1174</v>
      </c>
      <c r="M1232" s="81">
        <v>0</v>
      </c>
      <c r="O1232" s="81" t="s">
        <v>729</v>
      </c>
      <c r="P1232" s="81" t="s">
        <v>730</v>
      </c>
      <c r="Q1232" s="81">
        <v>4</v>
      </c>
      <c r="R1232" s="81" t="s">
        <v>436</v>
      </c>
      <c r="S1232" s="81" t="s">
        <v>1122</v>
      </c>
      <c r="T1232" s="81">
        <v>1213</v>
      </c>
      <c r="V1232" s="81" t="s">
        <v>729</v>
      </c>
      <c r="W1232" s="81" t="s">
        <v>730</v>
      </c>
      <c r="X1232" s="81">
        <v>10</v>
      </c>
      <c r="Y1232" s="81" t="s">
        <v>436</v>
      </c>
      <c r="Z1232" s="81" t="s">
        <v>1698</v>
      </c>
      <c r="AA1232" s="81">
        <v>1251</v>
      </c>
      <c r="AC1232" s="81" t="s">
        <v>864</v>
      </c>
      <c r="AD1232" s="81" t="s">
        <v>865</v>
      </c>
      <c r="AE1232" s="81">
        <v>8</v>
      </c>
      <c r="AF1232" s="81" t="s">
        <v>436</v>
      </c>
      <c r="AG1232" s="81" t="s">
        <v>1140</v>
      </c>
      <c r="AH1232" s="81">
        <v>1036</v>
      </c>
      <c r="AJ1232" s="81" t="s">
        <v>862</v>
      </c>
      <c r="AK1232" s="81" t="s">
        <v>863</v>
      </c>
      <c r="AL1232" s="81">
        <v>2</v>
      </c>
      <c r="AM1232" s="81" t="s">
        <v>436</v>
      </c>
      <c r="AN1232" s="81" t="s">
        <v>1188</v>
      </c>
      <c r="AO1232" s="81">
        <v>1481</v>
      </c>
      <c r="AQ1232" s="81" t="s">
        <v>1786</v>
      </c>
      <c r="AR1232" s="81" t="s">
        <v>1024</v>
      </c>
      <c r="AS1232" s="81">
        <v>1</v>
      </c>
      <c r="AT1232" s="81" t="s">
        <v>529</v>
      </c>
      <c r="AU1232" s="81" t="s">
        <v>1817</v>
      </c>
      <c r="AV1232" s="81">
        <v>1509</v>
      </c>
      <c r="AX1232" s="81" t="s">
        <v>804</v>
      </c>
      <c r="AY1232" s="81" t="s">
        <v>805</v>
      </c>
      <c r="AZ1232" s="81">
        <v>12</v>
      </c>
      <c r="BA1232" s="81" t="s">
        <v>436</v>
      </c>
      <c r="BB1232" s="81" t="s">
        <v>2074</v>
      </c>
      <c r="BC1232" s="81">
        <v>1564</v>
      </c>
      <c r="BE1232" s="81" t="s">
        <v>733</v>
      </c>
      <c r="BF1232" s="81" t="s">
        <v>734</v>
      </c>
      <c r="BG1232" s="81">
        <v>100</v>
      </c>
      <c r="BH1232" s="81" t="s">
        <v>436</v>
      </c>
      <c r="BI1232" s="81" t="s">
        <v>1195</v>
      </c>
      <c r="BJ1232" s="81">
        <v>1237</v>
      </c>
      <c r="BL1232" s="81" t="s">
        <v>820</v>
      </c>
      <c r="BM1232" s="81" t="s">
        <v>821</v>
      </c>
      <c r="BN1232" s="81">
        <v>4</v>
      </c>
      <c r="BO1232" s="81" t="s">
        <v>529</v>
      </c>
      <c r="BP1232" s="81" t="s">
        <v>1092</v>
      </c>
      <c r="BQ1232" s="81">
        <v>1209</v>
      </c>
      <c r="CG1232" s="81" t="s">
        <v>948</v>
      </c>
      <c r="CH1232" s="81" t="s">
        <v>949</v>
      </c>
      <c r="CI1232" s="81">
        <v>4</v>
      </c>
      <c r="CJ1232" s="81" t="s">
        <v>436</v>
      </c>
      <c r="CK1232" s="81" t="s">
        <v>1148</v>
      </c>
      <c r="CL1232" s="81">
        <v>1091</v>
      </c>
      <c r="CN1232" s="81" t="s">
        <v>994</v>
      </c>
      <c r="CO1232" s="81" t="s">
        <v>995</v>
      </c>
      <c r="CP1232" s="81">
        <v>12</v>
      </c>
      <c r="CQ1232" s="81" t="s">
        <v>436</v>
      </c>
      <c r="CR1232" s="81" t="s">
        <v>2221</v>
      </c>
      <c r="CS1232" s="81">
        <v>1392</v>
      </c>
      <c r="CU1232" s="136" t="s">
        <v>2391</v>
      </c>
      <c r="CV1232" s="136" t="s">
        <v>767</v>
      </c>
      <c r="CW1232" s="137">
        <v>6</v>
      </c>
      <c r="CX1232" s="136" t="s">
        <v>436</v>
      </c>
      <c r="CY1232" s="136" t="s">
        <v>1148</v>
      </c>
      <c r="CZ1232" s="138">
        <v>1091</v>
      </c>
      <c r="DB1232" s="136" t="s">
        <v>862</v>
      </c>
      <c r="DC1232" s="136" t="s">
        <v>863</v>
      </c>
      <c r="DD1232" s="137">
        <v>4</v>
      </c>
      <c r="DE1232" s="136" t="s">
        <v>529</v>
      </c>
      <c r="DF1232" s="136" t="s">
        <v>1681</v>
      </c>
      <c r="DG1232" s="144">
        <v>1327</v>
      </c>
      <c r="DI1232" s="136" t="s">
        <v>2228</v>
      </c>
      <c r="DJ1232" s="136" t="s">
        <v>925</v>
      </c>
      <c r="DK1232" s="137">
        <v>12</v>
      </c>
      <c r="DL1232" s="136" t="s">
        <v>529</v>
      </c>
      <c r="DM1232" s="136" t="s">
        <v>1830</v>
      </c>
      <c r="DN1232" s="144">
        <v>1028</v>
      </c>
    </row>
    <row r="1233" spans="1:118" x14ac:dyDescent="0.25">
      <c r="A1233" s="81" t="s">
        <v>990</v>
      </c>
      <c r="B1233" s="81" t="s">
        <v>991</v>
      </c>
      <c r="C1233" s="81">
        <v>6</v>
      </c>
      <c r="D1233" s="81" t="s">
        <v>529</v>
      </c>
      <c r="E1233" s="81" t="s">
        <v>1167</v>
      </c>
      <c r="F1233" s="81">
        <v>1031</v>
      </c>
      <c r="H1233" s="81" t="s">
        <v>830</v>
      </c>
      <c r="I1233" s="81" t="s">
        <v>831</v>
      </c>
      <c r="J1233" s="81">
        <v>4</v>
      </c>
      <c r="K1233" s="81" t="s">
        <v>436</v>
      </c>
      <c r="L1233" s="81" t="s">
        <v>1177</v>
      </c>
      <c r="M1233" s="81">
        <v>1045</v>
      </c>
      <c r="O1233" s="81" t="s">
        <v>828</v>
      </c>
      <c r="P1233" s="81" t="s">
        <v>829</v>
      </c>
      <c r="Q1233" s="81">
        <v>4</v>
      </c>
      <c r="R1233" s="81" t="s">
        <v>436</v>
      </c>
      <c r="S1233" s="81" t="s">
        <v>1122</v>
      </c>
      <c r="T1233" s="81">
        <v>1213</v>
      </c>
      <c r="V1233" s="81" t="s">
        <v>802</v>
      </c>
      <c r="W1233" s="81" t="s">
        <v>803</v>
      </c>
      <c r="X1233" s="81">
        <v>2</v>
      </c>
      <c r="Y1233" s="81" t="s">
        <v>436</v>
      </c>
      <c r="Z1233" s="81" t="s">
        <v>1110</v>
      </c>
      <c r="AA1233" s="81">
        <v>1253</v>
      </c>
      <c r="AC1233" s="81" t="s">
        <v>768</v>
      </c>
      <c r="AD1233" s="81" t="s">
        <v>769</v>
      </c>
      <c r="AE1233" s="81">
        <v>4</v>
      </c>
      <c r="AF1233" s="81" t="s">
        <v>436</v>
      </c>
      <c r="AG1233" s="81" t="s">
        <v>1151</v>
      </c>
      <c r="AH1233" s="81">
        <v>1047</v>
      </c>
      <c r="AJ1233" s="81" t="s">
        <v>768</v>
      </c>
      <c r="AK1233" s="81" t="s">
        <v>769</v>
      </c>
      <c r="AL1233" s="81">
        <v>4</v>
      </c>
      <c r="AM1233" s="81" t="s">
        <v>436</v>
      </c>
      <c r="AN1233" s="81" t="s">
        <v>1188</v>
      </c>
      <c r="AO1233" s="81">
        <v>1481</v>
      </c>
      <c r="AQ1233" s="81" t="s">
        <v>942</v>
      </c>
      <c r="AR1233" s="81" t="s">
        <v>943</v>
      </c>
      <c r="AS1233" s="81">
        <v>12</v>
      </c>
      <c r="AT1233" s="81" t="s">
        <v>529</v>
      </c>
      <c r="AU1233" s="81" t="s">
        <v>1817</v>
      </c>
      <c r="AV1233" s="81">
        <v>1509</v>
      </c>
      <c r="AX1233" s="81" t="s">
        <v>804</v>
      </c>
      <c r="AY1233" s="81" t="s">
        <v>805</v>
      </c>
      <c r="AZ1233" s="81">
        <v>12</v>
      </c>
      <c r="BA1233" s="81" t="s">
        <v>436</v>
      </c>
      <c r="BB1233" s="81" t="s">
        <v>2068</v>
      </c>
      <c r="BC1233" s="81">
        <v>1558</v>
      </c>
      <c r="BE1233" s="81" t="s">
        <v>832</v>
      </c>
      <c r="BF1233" s="81" t="s">
        <v>833</v>
      </c>
      <c r="BG1233" s="81">
        <v>51</v>
      </c>
      <c r="BH1233" s="81" t="s">
        <v>436</v>
      </c>
      <c r="BI1233" s="81" t="s">
        <v>1195</v>
      </c>
      <c r="BJ1233" s="81">
        <v>1237</v>
      </c>
      <c r="BL1233" s="81" t="s">
        <v>912</v>
      </c>
      <c r="BM1233" s="81" t="s">
        <v>913</v>
      </c>
      <c r="BN1233" s="81">
        <v>2</v>
      </c>
      <c r="BO1233" s="81" t="s">
        <v>436</v>
      </c>
      <c r="BP1233" s="81" t="s">
        <v>2172</v>
      </c>
      <c r="BQ1233" s="81">
        <v>1072</v>
      </c>
      <c r="CG1233" s="81" t="s">
        <v>820</v>
      </c>
      <c r="CH1233" s="81" t="s">
        <v>821</v>
      </c>
      <c r="CI1233" s="81">
        <v>18</v>
      </c>
      <c r="CJ1233" s="81" t="s">
        <v>436</v>
      </c>
      <c r="CK1233" s="81" t="s">
        <v>1148</v>
      </c>
      <c r="CL1233" s="81">
        <v>1091</v>
      </c>
      <c r="CN1233" s="81" t="s">
        <v>798</v>
      </c>
      <c r="CO1233" s="81" t="s">
        <v>799</v>
      </c>
      <c r="CP1233" s="81">
        <v>24</v>
      </c>
      <c r="CQ1233" s="81" t="s">
        <v>436</v>
      </c>
      <c r="CR1233" s="81" t="s">
        <v>2221</v>
      </c>
      <c r="CS1233" s="81">
        <v>1392</v>
      </c>
      <c r="CU1233" s="136" t="s">
        <v>2386</v>
      </c>
      <c r="CV1233" s="136" t="s">
        <v>817</v>
      </c>
      <c r="CW1233" s="137">
        <v>18</v>
      </c>
      <c r="CX1233" s="136" t="s">
        <v>436</v>
      </c>
      <c r="CY1233" s="136" t="s">
        <v>1148</v>
      </c>
      <c r="CZ1233" s="138">
        <v>1091</v>
      </c>
      <c r="DB1233" s="136" t="s">
        <v>862</v>
      </c>
      <c r="DC1233" s="136" t="s">
        <v>863</v>
      </c>
      <c r="DD1233" s="137">
        <v>2</v>
      </c>
      <c r="DE1233" s="136" t="s">
        <v>529</v>
      </c>
      <c r="DF1233" s="136" t="s">
        <v>713</v>
      </c>
      <c r="DG1233" s="144">
        <v>1536</v>
      </c>
      <c r="DI1233" s="136" t="s">
        <v>2228</v>
      </c>
      <c r="DJ1233" s="136" t="s">
        <v>925</v>
      </c>
      <c r="DK1233" s="137">
        <v>12</v>
      </c>
      <c r="DL1233" s="136" t="s">
        <v>437</v>
      </c>
      <c r="DM1233" s="136" t="s">
        <v>718</v>
      </c>
      <c r="DN1233" s="144">
        <v>1539</v>
      </c>
    </row>
    <row r="1234" spans="1:118" x14ac:dyDescent="0.25">
      <c r="A1234" s="81" t="s">
        <v>997</v>
      </c>
      <c r="B1234" s="81" t="s">
        <v>998</v>
      </c>
      <c r="C1234" s="81">
        <v>2</v>
      </c>
      <c r="D1234" s="81" t="s">
        <v>529</v>
      </c>
      <c r="E1234" s="81" t="s">
        <v>1167</v>
      </c>
      <c r="F1234" s="81">
        <v>1031</v>
      </c>
      <c r="H1234" s="81" t="s">
        <v>849</v>
      </c>
      <c r="I1234" s="81" t="s">
        <v>850</v>
      </c>
      <c r="J1234" s="81">
        <v>4</v>
      </c>
      <c r="K1234" s="81" t="s">
        <v>436</v>
      </c>
      <c r="L1234" s="81" t="s">
        <v>1177</v>
      </c>
      <c r="M1234" s="81">
        <v>1045</v>
      </c>
      <c r="O1234" s="81" t="s">
        <v>745</v>
      </c>
      <c r="P1234" s="81" t="s">
        <v>746</v>
      </c>
      <c r="Q1234" s="81">
        <v>12</v>
      </c>
      <c r="R1234" s="81" t="s">
        <v>529</v>
      </c>
      <c r="S1234" s="81" t="s">
        <v>1196</v>
      </c>
      <c r="T1234" s="81">
        <v>1456</v>
      </c>
      <c r="V1234" s="81" t="s">
        <v>836</v>
      </c>
      <c r="W1234" s="81" t="s">
        <v>837</v>
      </c>
      <c r="X1234" s="81">
        <v>2</v>
      </c>
      <c r="Y1234" s="81" t="s">
        <v>436</v>
      </c>
      <c r="Z1234" s="81" t="s">
        <v>1110</v>
      </c>
      <c r="AA1234" s="81">
        <v>1253</v>
      </c>
      <c r="AC1234" s="81" t="s">
        <v>873</v>
      </c>
      <c r="AD1234" s="81" t="s">
        <v>874</v>
      </c>
      <c r="AE1234" s="81">
        <v>6</v>
      </c>
      <c r="AF1234" s="81" t="s">
        <v>529</v>
      </c>
      <c r="AG1234" s="81" t="s">
        <v>1713</v>
      </c>
      <c r="AH1234" s="81">
        <v>1145</v>
      </c>
      <c r="AJ1234" s="81" t="s">
        <v>772</v>
      </c>
      <c r="AK1234" s="81" t="s">
        <v>773</v>
      </c>
      <c r="AL1234" s="81">
        <v>4</v>
      </c>
      <c r="AM1234" s="81" t="s">
        <v>436</v>
      </c>
      <c r="AN1234" s="81" t="s">
        <v>1188</v>
      </c>
      <c r="AO1234" s="81">
        <v>1481</v>
      </c>
      <c r="AQ1234" s="81" t="s">
        <v>960</v>
      </c>
      <c r="AR1234" s="81" t="s">
        <v>961</v>
      </c>
      <c r="AS1234" s="81">
        <v>12</v>
      </c>
      <c r="AT1234" s="81" t="s">
        <v>529</v>
      </c>
      <c r="AU1234" s="81" t="s">
        <v>1817</v>
      </c>
      <c r="AV1234" s="81">
        <v>1509</v>
      </c>
      <c r="AX1234" s="81" t="s">
        <v>804</v>
      </c>
      <c r="AY1234" s="81" t="s">
        <v>805</v>
      </c>
      <c r="AZ1234" s="81">
        <v>12</v>
      </c>
      <c r="BA1234" s="81" t="s">
        <v>529</v>
      </c>
      <c r="BB1234" s="81" t="s">
        <v>1167</v>
      </c>
      <c r="BC1234" s="81">
        <v>1031</v>
      </c>
      <c r="BE1234" s="81" t="s">
        <v>924</v>
      </c>
      <c r="BF1234" s="81" t="s">
        <v>925</v>
      </c>
      <c r="BG1234" s="81">
        <v>12</v>
      </c>
      <c r="BH1234" s="81" t="s">
        <v>436</v>
      </c>
      <c r="BI1234" s="81" t="s">
        <v>1195</v>
      </c>
      <c r="BJ1234" s="81">
        <v>1237</v>
      </c>
      <c r="BL1234" s="81" t="s">
        <v>755</v>
      </c>
      <c r="BM1234" s="81" t="s">
        <v>756</v>
      </c>
      <c r="BN1234" s="81">
        <v>12</v>
      </c>
      <c r="BO1234" s="81" t="s">
        <v>529</v>
      </c>
      <c r="BP1234" s="81" t="s">
        <v>1092</v>
      </c>
      <c r="BQ1234" s="81">
        <v>1209</v>
      </c>
      <c r="CG1234" s="81" t="s">
        <v>733</v>
      </c>
      <c r="CH1234" s="81" t="s">
        <v>734</v>
      </c>
      <c r="CI1234" s="81">
        <v>12</v>
      </c>
      <c r="CJ1234" s="81" t="s">
        <v>436</v>
      </c>
      <c r="CK1234" s="81" t="s">
        <v>1148</v>
      </c>
      <c r="CL1234" s="81">
        <v>1091</v>
      </c>
      <c r="CN1234" s="81" t="s">
        <v>780</v>
      </c>
      <c r="CO1234" s="81" t="s">
        <v>781</v>
      </c>
      <c r="CP1234" s="81">
        <v>48</v>
      </c>
      <c r="CQ1234" s="81" t="s">
        <v>529</v>
      </c>
      <c r="CR1234" s="81" t="s">
        <v>2101</v>
      </c>
      <c r="CS1234" s="81">
        <v>1021</v>
      </c>
      <c r="CU1234" s="136" t="s">
        <v>875</v>
      </c>
      <c r="CV1234" s="136" t="s">
        <v>876</v>
      </c>
      <c r="CW1234" s="137">
        <v>10</v>
      </c>
      <c r="CX1234" s="136" t="s">
        <v>436</v>
      </c>
      <c r="CY1234" s="136" t="s">
        <v>1148</v>
      </c>
      <c r="CZ1234" s="138">
        <v>1091</v>
      </c>
      <c r="DB1234" s="136" t="s">
        <v>862</v>
      </c>
      <c r="DC1234" s="136" t="s">
        <v>863</v>
      </c>
      <c r="DD1234" s="137">
        <v>6</v>
      </c>
      <c r="DE1234" s="136" t="s">
        <v>436</v>
      </c>
      <c r="DF1234" s="136" t="s">
        <v>2221</v>
      </c>
      <c r="DG1234" s="144">
        <v>1392</v>
      </c>
      <c r="DI1234" s="136" t="s">
        <v>2228</v>
      </c>
      <c r="DJ1234" s="136" t="s">
        <v>925</v>
      </c>
      <c r="DK1234" s="137">
        <v>36</v>
      </c>
      <c r="DL1234" s="136" t="s">
        <v>529</v>
      </c>
      <c r="DM1234" s="136" t="s">
        <v>1139</v>
      </c>
      <c r="DN1234" s="144">
        <v>1027</v>
      </c>
    </row>
    <row r="1235" spans="1:118" x14ac:dyDescent="0.25">
      <c r="A1235" s="81" t="s">
        <v>926</v>
      </c>
      <c r="B1235" s="81" t="s">
        <v>927</v>
      </c>
      <c r="C1235" s="81">
        <v>1</v>
      </c>
      <c r="D1235" s="81" t="s">
        <v>529</v>
      </c>
      <c r="E1235" s="81" t="s">
        <v>1167</v>
      </c>
      <c r="F1235" s="81">
        <v>1031</v>
      </c>
      <c r="H1235" s="81" t="s">
        <v>812</v>
      </c>
      <c r="I1235" s="81" t="s">
        <v>813</v>
      </c>
      <c r="J1235" s="81">
        <v>8</v>
      </c>
      <c r="K1235" s="81" t="s">
        <v>436</v>
      </c>
      <c r="L1235" s="81" t="s">
        <v>1698</v>
      </c>
      <c r="M1235" s="81">
        <v>1251</v>
      </c>
      <c r="O1235" s="81" t="s">
        <v>830</v>
      </c>
      <c r="P1235" s="81" t="s">
        <v>831</v>
      </c>
      <c r="Q1235" s="81">
        <v>6</v>
      </c>
      <c r="R1235" s="81" t="s">
        <v>529</v>
      </c>
      <c r="S1235" s="81" t="s">
        <v>1196</v>
      </c>
      <c r="T1235" s="81">
        <v>1456</v>
      </c>
      <c r="V1235" s="81" t="s">
        <v>820</v>
      </c>
      <c r="W1235" s="81" t="s">
        <v>821</v>
      </c>
      <c r="X1235" s="81">
        <v>4</v>
      </c>
      <c r="Y1235" s="81" t="s">
        <v>436</v>
      </c>
      <c r="Z1235" s="81" t="s">
        <v>1110</v>
      </c>
      <c r="AA1235" s="81">
        <v>1253</v>
      </c>
      <c r="AC1235" s="81" t="s">
        <v>906</v>
      </c>
      <c r="AD1235" s="81" t="s">
        <v>907</v>
      </c>
      <c r="AE1235" s="81">
        <v>4</v>
      </c>
      <c r="AF1235" s="81" t="s">
        <v>436</v>
      </c>
      <c r="AG1235" s="81" t="s">
        <v>2318</v>
      </c>
      <c r="AH1235" s="81">
        <v>1117</v>
      </c>
      <c r="AJ1235" s="81" t="s">
        <v>816</v>
      </c>
      <c r="AK1235" s="81" t="s">
        <v>817</v>
      </c>
      <c r="AL1235" s="81">
        <v>4</v>
      </c>
      <c r="AM1235" s="81" t="s">
        <v>436</v>
      </c>
      <c r="AN1235" s="81" t="s">
        <v>1188</v>
      </c>
      <c r="AO1235" s="81">
        <v>1481</v>
      </c>
      <c r="AQ1235" s="81" t="s">
        <v>979</v>
      </c>
      <c r="AR1235" s="81" t="s">
        <v>980</v>
      </c>
      <c r="AS1235" s="81">
        <v>12</v>
      </c>
      <c r="AT1235" s="81" t="s">
        <v>529</v>
      </c>
      <c r="AU1235" s="81" t="s">
        <v>1817</v>
      </c>
      <c r="AV1235" s="81">
        <v>1509</v>
      </c>
      <c r="AX1235" s="81" t="s">
        <v>804</v>
      </c>
      <c r="AY1235" s="81" t="s">
        <v>805</v>
      </c>
      <c r="AZ1235" s="81">
        <v>24</v>
      </c>
      <c r="BA1235" s="81" t="s">
        <v>529</v>
      </c>
      <c r="BB1235" s="81" t="s">
        <v>1246</v>
      </c>
      <c r="BC1235" s="81">
        <v>1456</v>
      </c>
      <c r="BE1235" s="81" t="s">
        <v>830</v>
      </c>
      <c r="BF1235" s="81" t="s">
        <v>831</v>
      </c>
      <c r="BG1235" s="81">
        <v>25</v>
      </c>
      <c r="BH1235" s="81" t="s">
        <v>436</v>
      </c>
      <c r="BI1235" s="81" t="s">
        <v>1195</v>
      </c>
      <c r="BJ1235" s="81">
        <v>1237</v>
      </c>
      <c r="BL1235" s="81" t="s">
        <v>820</v>
      </c>
      <c r="BM1235" s="81" t="s">
        <v>821</v>
      </c>
      <c r="BN1235" s="81">
        <v>4</v>
      </c>
      <c r="BO1235" s="81" t="s">
        <v>436</v>
      </c>
      <c r="BP1235" s="81" t="s">
        <v>2172</v>
      </c>
      <c r="BQ1235" s="81">
        <v>1072</v>
      </c>
      <c r="CG1235" s="81" t="s">
        <v>727</v>
      </c>
      <c r="CH1235" s="81" t="s">
        <v>728</v>
      </c>
      <c r="CI1235" s="81">
        <v>12</v>
      </c>
      <c r="CJ1235" s="81" t="s">
        <v>436</v>
      </c>
      <c r="CK1235" s="81" t="s">
        <v>1148</v>
      </c>
      <c r="CL1235" s="81">
        <v>1091</v>
      </c>
      <c r="CN1235" s="81" t="s">
        <v>780</v>
      </c>
      <c r="CO1235" s="81" t="s">
        <v>781</v>
      </c>
      <c r="CP1235" s="81">
        <v>12</v>
      </c>
      <c r="CQ1235" s="81" t="s">
        <v>436</v>
      </c>
      <c r="CR1235" s="81" t="s">
        <v>1739</v>
      </c>
      <c r="CS1235" s="81">
        <v>1475</v>
      </c>
      <c r="CU1235" s="136" t="s">
        <v>830</v>
      </c>
      <c r="CV1235" s="136" t="s">
        <v>831</v>
      </c>
      <c r="CW1235" s="137">
        <v>10</v>
      </c>
      <c r="CX1235" s="136" t="s">
        <v>529</v>
      </c>
      <c r="CY1235" s="136" t="s">
        <v>1104</v>
      </c>
      <c r="CZ1235" s="138">
        <v>1037</v>
      </c>
      <c r="DB1235" s="136" t="s">
        <v>862</v>
      </c>
      <c r="DC1235" s="136" t="s">
        <v>863</v>
      </c>
      <c r="DD1235" s="137">
        <v>4</v>
      </c>
      <c r="DE1235" s="136" t="s">
        <v>436</v>
      </c>
      <c r="DF1235" s="136" t="s">
        <v>2409</v>
      </c>
      <c r="DG1235" s="144">
        <v>1013</v>
      </c>
      <c r="DI1235" s="136" t="s">
        <v>2228</v>
      </c>
      <c r="DJ1235" s="136" t="s">
        <v>925</v>
      </c>
      <c r="DK1235" s="137">
        <v>12</v>
      </c>
      <c r="DL1235" s="136" t="s">
        <v>2152</v>
      </c>
      <c r="DM1235" s="136" t="s">
        <v>2364</v>
      </c>
      <c r="DN1235" s="144">
        <v>1593</v>
      </c>
    </row>
    <row r="1236" spans="1:118" x14ac:dyDescent="0.25">
      <c r="A1236" s="81" t="s">
        <v>1018</v>
      </c>
      <c r="B1236" s="81" t="s">
        <v>1019</v>
      </c>
      <c r="C1236" s="81">
        <v>4</v>
      </c>
      <c r="D1236" s="81" t="s">
        <v>529</v>
      </c>
      <c r="E1236" s="81" t="s">
        <v>1167</v>
      </c>
      <c r="F1236" s="81">
        <v>1031</v>
      </c>
      <c r="H1236" s="81" t="s">
        <v>810</v>
      </c>
      <c r="I1236" s="81" t="s">
        <v>811</v>
      </c>
      <c r="J1236" s="81">
        <v>6</v>
      </c>
      <c r="K1236" s="81" t="s">
        <v>436</v>
      </c>
      <c r="L1236" s="81" t="s">
        <v>1698</v>
      </c>
      <c r="M1236" s="81">
        <v>1251</v>
      </c>
      <c r="O1236" s="81" t="s">
        <v>849</v>
      </c>
      <c r="P1236" s="81" t="s">
        <v>850</v>
      </c>
      <c r="Q1236" s="81">
        <v>6</v>
      </c>
      <c r="R1236" s="81" t="s">
        <v>529</v>
      </c>
      <c r="S1236" s="81" t="s">
        <v>1196</v>
      </c>
      <c r="T1236" s="81">
        <v>1456</v>
      </c>
      <c r="V1236" s="81" t="s">
        <v>2319</v>
      </c>
      <c r="W1236" s="81" t="s">
        <v>844</v>
      </c>
      <c r="X1236" s="81">
        <v>2</v>
      </c>
      <c r="Y1236" s="81" t="s">
        <v>436</v>
      </c>
      <c r="Z1236" s="81" t="s">
        <v>1110</v>
      </c>
      <c r="AA1236" s="81">
        <v>1253</v>
      </c>
      <c r="AC1236" s="81" t="s">
        <v>733</v>
      </c>
      <c r="AD1236" s="81" t="s">
        <v>734</v>
      </c>
      <c r="AE1236" s="81">
        <v>12</v>
      </c>
      <c r="AF1236" s="81" t="s">
        <v>436</v>
      </c>
      <c r="AG1236" s="81" t="s">
        <v>1686</v>
      </c>
      <c r="AH1236" s="81">
        <v>1237</v>
      </c>
      <c r="AJ1236" s="81" t="s">
        <v>729</v>
      </c>
      <c r="AK1236" s="81" t="s">
        <v>730</v>
      </c>
      <c r="AL1236" s="81">
        <v>2</v>
      </c>
      <c r="AM1236" s="81" t="s">
        <v>436</v>
      </c>
      <c r="AN1236" s="81" t="s">
        <v>1188</v>
      </c>
      <c r="AO1236" s="81">
        <v>1481</v>
      </c>
      <c r="AQ1236" s="81" t="s">
        <v>852</v>
      </c>
      <c r="AR1236" s="81" t="s">
        <v>853</v>
      </c>
      <c r="AS1236" s="81">
        <v>12</v>
      </c>
      <c r="AT1236" s="81" t="s">
        <v>529</v>
      </c>
      <c r="AU1236" s="81" t="s">
        <v>1817</v>
      </c>
      <c r="AV1236" s="81">
        <v>1509</v>
      </c>
      <c r="AX1236" s="81" t="s">
        <v>804</v>
      </c>
      <c r="AY1236" s="81" t="s">
        <v>805</v>
      </c>
      <c r="AZ1236" s="81">
        <v>12</v>
      </c>
      <c r="BA1236" s="81" t="s">
        <v>529</v>
      </c>
      <c r="BB1236" s="81" t="s">
        <v>1751</v>
      </c>
      <c r="BC1236" s="81">
        <v>1199</v>
      </c>
      <c r="BE1236" s="81" t="s">
        <v>849</v>
      </c>
      <c r="BF1236" s="81" t="s">
        <v>850</v>
      </c>
      <c r="BG1236" s="81">
        <v>25</v>
      </c>
      <c r="BH1236" s="81" t="s">
        <v>436</v>
      </c>
      <c r="BI1236" s="81" t="s">
        <v>1195</v>
      </c>
      <c r="BJ1236" s="81">
        <v>1237</v>
      </c>
      <c r="BL1236" s="81" t="s">
        <v>755</v>
      </c>
      <c r="BM1236" s="81" t="s">
        <v>756</v>
      </c>
      <c r="BN1236" s="81">
        <v>12</v>
      </c>
      <c r="BO1236" s="81" t="s">
        <v>436</v>
      </c>
      <c r="BP1236" s="81" t="s">
        <v>2172</v>
      </c>
      <c r="BQ1236" s="81">
        <v>1072</v>
      </c>
      <c r="CG1236" s="81" t="s">
        <v>828</v>
      </c>
      <c r="CH1236" s="81" t="s">
        <v>829</v>
      </c>
      <c r="CI1236" s="81">
        <v>8</v>
      </c>
      <c r="CJ1236" s="81" t="s">
        <v>436</v>
      </c>
      <c r="CK1236" s="81" t="s">
        <v>1148</v>
      </c>
      <c r="CL1236" s="81">
        <v>1091</v>
      </c>
      <c r="CN1236" s="81" t="s">
        <v>999</v>
      </c>
      <c r="CO1236" s="81" t="s">
        <v>1000</v>
      </c>
      <c r="CP1236" s="81">
        <v>12</v>
      </c>
      <c r="CQ1236" s="81" t="s">
        <v>436</v>
      </c>
      <c r="CR1236" s="81" t="s">
        <v>1739</v>
      </c>
      <c r="CS1236" s="81">
        <v>1475</v>
      </c>
      <c r="CU1236" s="136" t="s">
        <v>849</v>
      </c>
      <c r="CV1236" s="136" t="s">
        <v>850</v>
      </c>
      <c r="CW1236" s="137">
        <v>10</v>
      </c>
      <c r="CX1236" s="136" t="s">
        <v>529</v>
      </c>
      <c r="CY1236" s="136" t="s">
        <v>1104</v>
      </c>
      <c r="CZ1236" s="138">
        <v>1037</v>
      </c>
      <c r="DB1236" s="136" t="s">
        <v>862</v>
      </c>
      <c r="DC1236" s="136" t="s">
        <v>863</v>
      </c>
      <c r="DD1236" s="137">
        <v>6</v>
      </c>
      <c r="DE1236" s="136" t="s">
        <v>436</v>
      </c>
      <c r="DF1236" s="136" t="s">
        <v>2061</v>
      </c>
      <c r="DG1236" s="144">
        <v>1197</v>
      </c>
      <c r="DI1236" s="136" t="s">
        <v>2228</v>
      </c>
      <c r="DJ1236" s="136" t="s">
        <v>925</v>
      </c>
      <c r="DK1236" s="137">
        <v>12</v>
      </c>
      <c r="DL1236" s="136" t="s">
        <v>436</v>
      </c>
      <c r="DM1236" s="136" t="s">
        <v>2422</v>
      </c>
      <c r="DN1236" s="144">
        <v>1600</v>
      </c>
    </row>
    <row r="1237" spans="1:118" x14ac:dyDescent="0.25">
      <c r="A1237" s="81" t="s">
        <v>928</v>
      </c>
      <c r="B1237" s="81" t="s">
        <v>929</v>
      </c>
      <c r="C1237" s="81">
        <v>1</v>
      </c>
      <c r="D1237" s="81" t="s">
        <v>529</v>
      </c>
      <c r="E1237" s="81" t="s">
        <v>1167</v>
      </c>
      <c r="F1237" s="81">
        <v>1031</v>
      </c>
      <c r="H1237" s="81" t="s">
        <v>830</v>
      </c>
      <c r="I1237" s="81" t="s">
        <v>831</v>
      </c>
      <c r="J1237" s="81">
        <v>10</v>
      </c>
      <c r="K1237" s="81" t="s">
        <v>436</v>
      </c>
      <c r="L1237" s="81" t="s">
        <v>1698</v>
      </c>
      <c r="M1237" s="81">
        <v>1251</v>
      </c>
      <c r="O1237" s="81" t="s">
        <v>906</v>
      </c>
      <c r="P1237" s="81" t="s">
        <v>907</v>
      </c>
      <c r="Q1237" s="81">
        <v>6</v>
      </c>
      <c r="R1237" s="81" t="s">
        <v>529</v>
      </c>
      <c r="S1237" s="81" t="s">
        <v>1196</v>
      </c>
      <c r="T1237" s="81">
        <v>1456</v>
      </c>
      <c r="V1237" s="81" t="s">
        <v>856</v>
      </c>
      <c r="W1237" s="81" t="s">
        <v>857</v>
      </c>
      <c r="X1237" s="81">
        <v>4</v>
      </c>
      <c r="Y1237" s="81" t="s">
        <v>436</v>
      </c>
      <c r="Z1237" s="81" t="s">
        <v>1110</v>
      </c>
      <c r="AA1237" s="81">
        <v>1253</v>
      </c>
      <c r="AC1237" s="81" t="s">
        <v>906</v>
      </c>
      <c r="AD1237" s="81" t="s">
        <v>907</v>
      </c>
      <c r="AE1237" s="81">
        <v>4</v>
      </c>
      <c r="AF1237" s="81" t="s">
        <v>436</v>
      </c>
      <c r="AG1237" s="81" t="s">
        <v>551</v>
      </c>
      <c r="AH1237" s="81">
        <v>1518</v>
      </c>
      <c r="AJ1237" s="81" t="s">
        <v>745</v>
      </c>
      <c r="AK1237" s="81" t="s">
        <v>746</v>
      </c>
      <c r="AL1237" s="81">
        <v>12</v>
      </c>
      <c r="AM1237" s="81" t="s">
        <v>436</v>
      </c>
      <c r="AN1237" s="81" t="s">
        <v>1188</v>
      </c>
      <c r="AO1237" s="81">
        <v>1481</v>
      </c>
      <c r="AQ1237" s="81" t="s">
        <v>895</v>
      </c>
      <c r="AR1237" s="81" t="s">
        <v>896</v>
      </c>
      <c r="AS1237" s="81">
        <v>12</v>
      </c>
      <c r="AT1237" s="81" t="s">
        <v>529</v>
      </c>
      <c r="AU1237" s="81" t="s">
        <v>1817</v>
      </c>
      <c r="AV1237" s="81">
        <v>1509</v>
      </c>
      <c r="AX1237" s="81" t="s">
        <v>804</v>
      </c>
      <c r="AY1237" s="81" t="s">
        <v>805</v>
      </c>
      <c r="AZ1237" s="81">
        <v>12</v>
      </c>
      <c r="BA1237" s="81" t="s">
        <v>529</v>
      </c>
      <c r="BB1237" s="81" t="s">
        <v>1203</v>
      </c>
      <c r="BC1237" s="81">
        <v>1440</v>
      </c>
      <c r="BE1237" s="81" t="s">
        <v>737</v>
      </c>
      <c r="BF1237" s="81" t="s">
        <v>738</v>
      </c>
      <c r="BG1237" s="81">
        <v>6</v>
      </c>
      <c r="BH1237" s="81" t="s">
        <v>436</v>
      </c>
      <c r="BI1237" s="81" t="s">
        <v>1195</v>
      </c>
      <c r="BJ1237" s="81">
        <v>1237</v>
      </c>
      <c r="BL1237" s="81" t="s">
        <v>802</v>
      </c>
      <c r="BM1237" s="81" t="s">
        <v>803</v>
      </c>
      <c r="BN1237" s="81">
        <v>2</v>
      </c>
      <c r="BO1237" s="81" t="s">
        <v>529</v>
      </c>
      <c r="BP1237" s="81" t="s">
        <v>1092</v>
      </c>
      <c r="BQ1237" s="81">
        <v>1209</v>
      </c>
      <c r="CG1237" s="81" t="s">
        <v>895</v>
      </c>
      <c r="CH1237" s="81" t="s">
        <v>896</v>
      </c>
      <c r="CI1237" s="81">
        <v>12</v>
      </c>
      <c r="CJ1237" s="81" t="s">
        <v>436</v>
      </c>
      <c r="CK1237" s="81" t="s">
        <v>1148</v>
      </c>
      <c r="CL1237" s="81">
        <v>1091</v>
      </c>
      <c r="CN1237" s="81" t="s">
        <v>804</v>
      </c>
      <c r="CO1237" s="81" t="s">
        <v>805</v>
      </c>
      <c r="CP1237" s="81">
        <v>12</v>
      </c>
      <c r="CQ1237" s="81" t="s">
        <v>529</v>
      </c>
      <c r="CR1237" s="81" t="s">
        <v>1208</v>
      </c>
      <c r="CS1237" s="81">
        <v>1020</v>
      </c>
      <c r="CU1237" s="136" t="s">
        <v>727</v>
      </c>
      <c r="CV1237" s="136" t="s">
        <v>728</v>
      </c>
      <c r="CW1237" s="137">
        <v>6</v>
      </c>
      <c r="CX1237" s="136" t="s">
        <v>436</v>
      </c>
      <c r="CY1237" s="136" t="s">
        <v>1148</v>
      </c>
      <c r="CZ1237" s="138">
        <v>1091</v>
      </c>
      <c r="DB1237" s="136" t="s">
        <v>862</v>
      </c>
      <c r="DC1237" s="136" t="s">
        <v>863</v>
      </c>
      <c r="DD1237" s="137">
        <v>4</v>
      </c>
      <c r="DE1237" s="136" t="s">
        <v>436</v>
      </c>
      <c r="DF1237" s="136" t="s">
        <v>1801</v>
      </c>
      <c r="DG1237" s="144">
        <v>1429</v>
      </c>
      <c r="DI1237" s="136" t="s">
        <v>2228</v>
      </c>
      <c r="DJ1237" s="136" t="s">
        <v>925</v>
      </c>
      <c r="DK1237" s="137">
        <v>48</v>
      </c>
      <c r="DL1237" s="136" t="s">
        <v>529</v>
      </c>
      <c r="DM1237" s="136" t="s">
        <v>1100</v>
      </c>
      <c r="DN1237" s="144">
        <v>1027</v>
      </c>
    </row>
    <row r="1238" spans="1:118" x14ac:dyDescent="0.25">
      <c r="A1238" s="81" t="s">
        <v>1071</v>
      </c>
      <c r="B1238" s="81" t="s">
        <v>1072</v>
      </c>
      <c r="C1238" s="81">
        <v>2</v>
      </c>
      <c r="D1238" s="81" t="s">
        <v>529</v>
      </c>
      <c r="E1238" s="81" t="s">
        <v>1167</v>
      </c>
      <c r="F1238" s="81">
        <v>1031</v>
      </c>
      <c r="H1238" s="81" t="s">
        <v>854</v>
      </c>
      <c r="I1238" s="81" t="s">
        <v>855</v>
      </c>
      <c r="J1238" s="81">
        <v>2</v>
      </c>
      <c r="K1238" s="81" t="s">
        <v>529</v>
      </c>
      <c r="L1238" s="81" t="s">
        <v>1120</v>
      </c>
      <c r="M1238" s="81">
        <v>1020</v>
      </c>
      <c r="O1238" s="81" t="s">
        <v>828</v>
      </c>
      <c r="P1238" s="81" t="s">
        <v>829</v>
      </c>
      <c r="Q1238" s="81">
        <v>2</v>
      </c>
      <c r="R1238" s="81" t="s">
        <v>529</v>
      </c>
      <c r="S1238" s="81" t="s">
        <v>1196</v>
      </c>
      <c r="T1238" s="81">
        <v>1456</v>
      </c>
      <c r="V1238" s="81" t="s">
        <v>854</v>
      </c>
      <c r="W1238" s="81" t="s">
        <v>855</v>
      </c>
      <c r="X1238" s="81">
        <v>4</v>
      </c>
      <c r="Y1238" s="81" t="s">
        <v>436</v>
      </c>
      <c r="Z1238" s="81" t="s">
        <v>1110</v>
      </c>
      <c r="AA1238" s="81">
        <v>1253</v>
      </c>
      <c r="AC1238" s="81" t="s">
        <v>873</v>
      </c>
      <c r="AD1238" s="81" t="s">
        <v>874</v>
      </c>
      <c r="AE1238" s="81">
        <v>6</v>
      </c>
      <c r="AF1238" s="81" t="s">
        <v>436</v>
      </c>
      <c r="AG1238" s="81" t="s">
        <v>2318</v>
      </c>
      <c r="AH1238" s="81">
        <v>1117</v>
      </c>
      <c r="AJ1238" s="81" t="s">
        <v>826</v>
      </c>
      <c r="AK1238" s="81" t="s">
        <v>827</v>
      </c>
      <c r="AL1238" s="81">
        <v>2</v>
      </c>
      <c r="AM1238" s="81" t="s">
        <v>436</v>
      </c>
      <c r="AN1238" s="81" t="s">
        <v>1188</v>
      </c>
      <c r="AO1238" s="81">
        <v>1481</v>
      </c>
      <c r="AQ1238" s="81" t="s">
        <v>804</v>
      </c>
      <c r="AR1238" s="81" t="s">
        <v>805</v>
      </c>
      <c r="AS1238" s="81">
        <v>12</v>
      </c>
      <c r="AT1238" s="81" t="s">
        <v>529</v>
      </c>
      <c r="AU1238" s="81" t="s">
        <v>1817</v>
      </c>
      <c r="AV1238" s="81">
        <v>1509</v>
      </c>
      <c r="AX1238" s="81" t="s">
        <v>804</v>
      </c>
      <c r="AY1238" s="81" t="s">
        <v>805</v>
      </c>
      <c r="AZ1238" s="81">
        <v>12</v>
      </c>
      <c r="BA1238" s="81" t="s">
        <v>436</v>
      </c>
      <c r="BB1238" s="81" t="s">
        <v>1233</v>
      </c>
      <c r="BC1238" s="81">
        <v>1481</v>
      </c>
      <c r="BE1238" s="81" t="s">
        <v>733</v>
      </c>
      <c r="BF1238" s="81" t="s">
        <v>734</v>
      </c>
      <c r="BG1238" s="81">
        <v>12</v>
      </c>
      <c r="BH1238" s="81" t="s">
        <v>436</v>
      </c>
      <c r="BI1238" s="81" t="s">
        <v>1195</v>
      </c>
      <c r="BJ1238" s="81">
        <v>1237</v>
      </c>
      <c r="BL1238" s="81" t="s">
        <v>836</v>
      </c>
      <c r="BM1238" s="81" t="s">
        <v>837</v>
      </c>
      <c r="BN1238" s="81">
        <v>2</v>
      </c>
      <c r="BO1238" s="81" t="s">
        <v>529</v>
      </c>
      <c r="BP1238" s="81" t="s">
        <v>1092</v>
      </c>
      <c r="BQ1238" s="81">
        <v>1209</v>
      </c>
      <c r="CG1238" s="81" t="s">
        <v>858</v>
      </c>
      <c r="CH1238" s="81" t="s">
        <v>859</v>
      </c>
      <c r="CI1238" s="81">
        <v>2</v>
      </c>
      <c r="CJ1238" s="81" t="s">
        <v>436</v>
      </c>
      <c r="CK1238" s="81" t="s">
        <v>1148</v>
      </c>
      <c r="CL1238" s="81">
        <v>1091</v>
      </c>
      <c r="CN1238" s="81" t="s">
        <v>747</v>
      </c>
      <c r="CO1238" s="81" t="s">
        <v>748</v>
      </c>
      <c r="CP1238" s="81">
        <v>12</v>
      </c>
      <c r="CQ1238" s="81" t="s">
        <v>529</v>
      </c>
      <c r="CR1238" s="81" t="s">
        <v>1208</v>
      </c>
      <c r="CS1238" s="81">
        <v>1020</v>
      </c>
      <c r="CU1238" s="136" t="s">
        <v>772</v>
      </c>
      <c r="CV1238" s="136" t="s">
        <v>773</v>
      </c>
      <c r="CW1238" s="137">
        <v>12</v>
      </c>
      <c r="CX1238" s="136" t="s">
        <v>436</v>
      </c>
      <c r="CY1238" s="136" t="s">
        <v>1148</v>
      </c>
      <c r="CZ1238" s="138">
        <v>1091</v>
      </c>
      <c r="DB1238" s="136" t="s">
        <v>862</v>
      </c>
      <c r="DC1238" s="136" t="s">
        <v>863</v>
      </c>
      <c r="DD1238" s="137">
        <v>6</v>
      </c>
      <c r="DE1238" s="136" t="s">
        <v>436</v>
      </c>
      <c r="DF1238" s="136" t="s">
        <v>1144</v>
      </c>
      <c r="DG1238" s="144">
        <v>1442</v>
      </c>
      <c r="DI1238" s="136" t="s">
        <v>2264</v>
      </c>
      <c r="DJ1238" s="136" t="s">
        <v>896</v>
      </c>
      <c r="DK1238" s="137">
        <v>12</v>
      </c>
      <c r="DL1238" s="136" t="s">
        <v>529</v>
      </c>
      <c r="DM1238" s="136" t="s">
        <v>1756</v>
      </c>
      <c r="DN1238" s="144">
        <v>1037</v>
      </c>
    </row>
    <row r="1239" spans="1:118" x14ac:dyDescent="0.25">
      <c r="A1239" s="81" t="s">
        <v>920</v>
      </c>
      <c r="B1239" s="81" t="s">
        <v>921</v>
      </c>
      <c r="C1239" s="81">
        <v>8</v>
      </c>
      <c r="D1239" s="81" t="s">
        <v>529</v>
      </c>
      <c r="E1239" s="81" t="s">
        <v>1167</v>
      </c>
      <c r="F1239" s="81">
        <v>1031</v>
      </c>
      <c r="H1239" s="81" t="s">
        <v>2319</v>
      </c>
      <c r="I1239" s="81" t="s">
        <v>844</v>
      </c>
      <c r="J1239" s="81">
        <v>4</v>
      </c>
      <c r="K1239" s="81" t="s">
        <v>529</v>
      </c>
      <c r="L1239" s="81" t="s">
        <v>1120</v>
      </c>
      <c r="M1239" s="81">
        <v>1020</v>
      </c>
      <c r="O1239" s="81" t="s">
        <v>2321</v>
      </c>
      <c r="P1239" s="81" t="s">
        <v>901</v>
      </c>
      <c r="Q1239" s="81">
        <v>2</v>
      </c>
      <c r="R1239" s="81" t="s">
        <v>437</v>
      </c>
      <c r="S1239" s="81" t="s">
        <v>1187</v>
      </c>
      <c r="T1239" s="81">
        <v>1003</v>
      </c>
      <c r="V1239" s="81" t="s">
        <v>733</v>
      </c>
      <c r="W1239" s="81" t="s">
        <v>734</v>
      </c>
      <c r="X1239" s="81">
        <v>4</v>
      </c>
      <c r="Y1239" s="81" t="s">
        <v>436</v>
      </c>
      <c r="Z1239" s="81" t="s">
        <v>1110</v>
      </c>
      <c r="AA1239" s="81">
        <v>1253</v>
      </c>
      <c r="AC1239" s="81" t="s">
        <v>820</v>
      </c>
      <c r="AD1239" s="81" t="s">
        <v>821</v>
      </c>
      <c r="AE1239" s="81">
        <v>12</v>
      </c>
      <c r="AF1239" s="81" t="s">
        <v>437</v>
      </c>
      <c r="AG1239" s="81" t="s">
        <v>1181</v>
      </c>
      <c r="AH1239" s="81">
        <v>1044</v>
      </c>
      <c r="AJ1239" s="81" t="s">
        <v>854</v>
      </c>
      <c r="AK1239" s="81" t="s">
        <v>855</v>
      </c>
      <c r="AL1239" s="81">
        <v>2</v>
      </c>
      <c r="AM1239" s="81" t="s">
        <v>436</v>
      </c>
      <c r="AN1239" s="81" t="s">
        <v>1188</v>
      </c>
      <c r="AO1239" s="81">
        <v>1481</v>
      </c>
      <c r="AQ1239" s="81" t="s">
        <v>780</v>
      </c>
      <c r="AR1239" s="81" t="s">
        <v>781</v>
      </c>
      <c r="AS1239" s="81">
        <v>12</v>
      </c>
      <c r="AT1239" s="81" t="s">
        <v>529</v>
      </c>
      <c r="AU1239" s="81" t="s">
        <v>1817</v>
      </c>
      <c r="AV1239" s="81">
        <v>1509</v>
      </c>
      <c r="AX1239" s="81" t="s">
        <v>804</v>
      </c>
      <c r="AY1239" s="81" t="s">
        <v>805</v>
      </c>
      <c r="AZ1239" s="81">
        <v>12</v>
      </c>
      <c r="BA1239" s="81" t="s">
        <v>436</v>
      </c>
      <c r="BB1239" s="81" t="s">
        <v>1885</v>
      </c>
      <c r="BC1239" s="81">
        <v>1295</v>
      </c>
      <c r="BE1239" s="81" t="s">
        <v>727</v>
      </c>
      <c r="BF1239" s="81" t="s">
        <v>728</v>
      </c>
      <c r="BG1239" s="81">
        <v>20</v>
      </c>
      <c r="BH1239" s="81" t="s">
        <v>436</v>
      </c>
      <c r="BI1239" s="81" t="s">
        <v>1195</v>
      </c>
      <c r="BJ1239" s="81">
        <v>1237</v>
      </c>
      <c r="BL1239" s="81" t="s">
        <v>856</v>
      </c>
      <c r="BM1239" s="81" t="s">
        <v>857</v>
      </c>
      <c r="BN1239" s="81">
        <v>2</v>
      </c>
      <c r="BO1239" s="81" t="s">
        <v>529</v>
      </c>
      <c r="BP1239" s="81" t="s">
        <v>1092</v>
      </c>
      <c r="BQ1239" s="81">
        <v>1209</v>
      </c>
      <c r="CG1239" s="81" t="s">
        <v>733</v>
      </c>
      <c r="CH1239" s="81" t="s">
        <v>734</v>
      </c>
      <c r="CI1239" s="81">
        <v>2</v>
      </c>
      <c r="CJ1239" s="81" t="s">
        <v>529</v>
      </c>
      <c r="CK1239" s="81" t="s">
        <v>1807</v>
      </c>
      <c r="CL1239" s="81">
        <v>1510</v>
      </c>
      <c r="CN1239" s="81" t="s">
        <v>1043</v>
      </c>
      <c r="CO1239" s="81" t="s">
        <v>1044</v>
      </c>
      <c r="CP1239" s="81">
        <v>12</v>
      </c>
      <c r="CQ1239" s="81" t="s">
        <v>529</v>
      </c>
      <c r="CR1239" s="81" t="s">
        <v>1208</v>
      </c>
      <c r="CS1239" s="81">
        <v>1020</v>
      </c>
      <c r="CU1239" s="136" t="s">
        <v>727</v>
      </c>
      <c r="CV1239" s="136" t="s">
        <v>728</v>
      </c>
      <c r="CW1239" s="137">
        <v>6</v>
      </c>
      <c r="CX1239" s="136" t="s">
        <v>437</v>
      </c>
      <c r="CY1239" s="136" t="s">
        <v>2193</v>
      </c>
      <c r="CZ1239" s="138">
        <v>1581</v>
      </c>
      <c r="DB1239" s="136" t="s">
        <v>862</v>
      </c>
      <c r="DC1239" s="136" t="s">
        <v>863</v>
      </c>
      <c r="DD1239" s="137">
        <v>4</v>
      </c>
      <c r="DE1239" s="136" t="s">
        <v>436</v>
      </c>
      <c r="DF1239" s="136" t="s">
        <v>2221</v>
      </c>
      <c r="DG1239" s="144">
        <v>1392</v>
      </c>
      <c r="DI1239" s="136" t="s">
        <v>2264</v>
      </c>
      <c r="DJ1239" s="136" t="s">
        <v>896</v>
      </c>
      <c r="DK1239" s="137">
        <v>24</v>
      </c>
      <c r="DL1239" s="136" t="s">
        <v>529</v>
      </c>
      <c r="DM1239" s="136" t="s">
        <v>1100</v>
      </c>
      <c r="DN1239" s="144">
        <v>1027</v>
      </c>
    </row>
    <row r="1240" spans="1:118" x14ac:dyDescent="0.25">
      <c r="A1240" s="81" t="s">
        <v>1089</v>
      </c>
      <c r="B1240" s="81" t="s">
        <v>1090</v>
      </c>
      <c r="C1240" s="81">
        <v>1</v>
      </c>
      <c r="D1240" s="81" t="s">
        <v>529</v>
      </c>
      <c r="E1240" s="81" t="s">
        <v>1167</v>
      </c>
      <c r="F1240" s="81">
        <v>1031</v>
      </c>
      <c r="H1240" s="81" t="s">
        <v>2323</v>
      </c>
      <c r="I1240" s="81" t="s">
        <v>851</v>
      </c>
      <c r="J1240" s="81">
        <v>2</v>
      </c>
      <c r="K1240" s="81" t="s">
        <v>436</v>
      </c>
      <c r="L1240" s="81" t="s">
        <v>1108</v>
      </c>
      <c r="M1240" s="81">
        <v>1240</v>
      </c>
      <c r="O1240" s="81" t="s">
        <v>899</v>
      </c>
      <c r="P1240" s="81" t="s">
        <v>900</v>
      </c>
      <c r="Q1240" s="81">
        <v>2</v>
      </c>
      <c r="R1240" s="81" t="s">
        <v>437</v>
      </c>
      <c r="S1240" s="81" t="s">
        <v>1187</v>
      </c>
      <c r="T1240" s="81">
        <v>1003</v>
      </c>
      <c r="V1240" s="81" t="s">
        <v>729</v>
      </c>
      <c r="W1240" s="81" t="s">
        <v>730</v>
      </c>
      <c r="X1240" s="81">
        <v>6</v>
      </c>
      <c r="Y1240" s="81" t="s">
        <v>436</v>
      </c>
      <c r="Z1240" s="81" t="s">
        <v>1110</v>
      </c>
      <c r="AA1240" s="81">
        <v>1253</v>
      </c>
      <c r="AC1240" s="81" t="s">
        <v>765</v>
      </c>
      <c r="AD1240" s="81" t="s">
        <v>766</v>
      </c>
      <c r="AE1240" s="81">
        <v>12</v>
      </c>
      <c r="AF1240" s="81" t="s">
        <v>436</v>
      </c>
      <c r="AG1240" s="81" t="s">
        <v>1148</v>
      </c>
      <c r="AH1240" s="81">
        <v>1091</v>
      </c>
      <c r="AJ1240" s="81" t="s">
        <v>757</v>
      </c>
      <c r="AK1240" s="81" t="s">
        <v>758</v>
      </c>
      <c r="AL1240" s="81">
        <v>12</v>
      </c>
      <c r="AM1240" s="81" t="s">
        <v>529</v>
      </c>
      <c r="AN1240" s="81" t="s">
        <v>1169</v>
      </c>
      <c r="AO1240" s="81">
        <v>1440</v>
      </c>
      <c r="AQ1240" s="81" t="s">
        <v>782</v>
      </c>
      <c r="AR1240" s="81" t="s">
        <v>783</v>
      </c>
      <c r="AS1240" s="81">
        <v>12</v>
      </c>
      <c r="AT1240" s="81" t="s">
        <v>529</v>
      </c>
      <c r="AU1240" s="81" t="s">
        <v>1817</v>
      </c>
      <c r="AV1240" s="81">
        <v>1509</v>
      </c>
      <c r="AX1240" s="81" t="s">
        <v>804</v>
      </c>
      <c r="AY1240" s="81" t="s">
        <v>805</v>
      </c>
      <c r="AZ1240" s="81">
        <v>24</v>
      </c>
      <c r="BA1240" s="81" t="s">
        <v>529</v>
      </c>
      <c r="BB1240" s="81" t="s">
        <v>1100</v>
      </c>
      <c r="BC1240" s="81">
        <v>1027</v>
      </c>
      <c r="BE1240" s="81" t="s">
        <v>832</v>
      </c>
      <c r="BF1240" s="81" t="s">
        <v>833</v>
      </c>
      <c r="BG1240" s="81">
        <v>20</v>
      </c>
      <c r="BH1240" s="81" t="s">
        <v>436</v>
      </c>
      <c r="BI1240" s="81" t="s">
        <v>1195</v>
      </c>
      <c r="BJ1240" s="81">
        <v>1237</v>
      </c>
      <c r="BL1240" s="81" t="s">
        <v>818</v>
      </c>
      <c r="BM1240" s="81" t="s">
        <v>819</v>
      </c>
      <c r="BN1240" s="81">
        <v>4</v>
      </c>
      <c r="BO1240" s="81" t="s">
        <v>529</v>
      </c>
      <c r="BP1240" s="81" t="s">
        <v>1092</v>
      </c>
      <c r="BQ1240" s="81">
        <v>1209</v>
      </c>
      <c r="CG1240" s="81" t="s">
        <v>727</v>
      </c>
      <c r="CH1240" s="81" t="s">
        <v>728</v>
      </c>
      <c r="CI1240" s="81">
        <v>4</v>
      </c>
      <c r="CJ1240" s="81" t="s">
        <v>529</v>
      </c>
      <c r="CK1240" s="81" t="s">
        <v>1807</v>
      </c>
      <c r="CL1240" s="81">
        <v>1510</v>
      </c>
      <c r="CN1240" s="81" t="s">
        <v>912</v>
      </c>
      <c r="CO1240" s="81" t="s">
        <v>913</v>
      </c>
      <c r="CP1240" s="81">
        <v>20</v>
      </c>
      <c r="CQ1240" s="81" t="s">
        <v>1173</v>
      </c>
      <c r="CR1240" s="81" t="s">
        <v>2316</v>
      </c>
      <c r="CS1240" s="81">
        <v>0</v>
      </c>
      <c r="CU1240" s="136" t="s">
        <v>842</v>
      </c>
      <c r="CV1240" s="136" t="s">
        <v>843</v>
      </c>
      <c r="CW1240" s="137">
        <v>8</v>
      </c>
      <c r="CX1240" s="136" t="s">
        <v>436</v>
      </c>
      <c r="CY1240" s="136" t="s">
        <v>1148</v>
      </c>
      <c r="CZ1240" s="138">
        <v>1091</v>
      </c>
      <c r="DB1240" s="136" t="s">
        <v>862</v>
      </c>
      <c r="DC1240" s="136" t="s">
        <v>863</v>
      </c>
      <c r="DD1240" s="137">
        <v>12</v>
      </c>
      <c r="DE1240" s="136" t="s">
        <v>437</v>
      </c>
      <c r="DF1240" s="136" t="s">
        <v>1841</v>
      </c>
      <c r="DG1240" s="144">
        <v>1247</v>
      </c>
      <c r="DI1240" s="136" t="s">
        <v>2264</v>
      </c>
      <c r="DJ1240" s="136" t="s">
        <v>896</v>
      </c>
      <c r="DK1240" s="137">
        <v>12</v>
      </c>
      <c r="DL1240" s="136" t="s">
        <v>436</v>
      </c>
      <c r="DM1240" s="136" t="s">
        <v>2173</v>
      </c>
      <c r="DN1240" s="144">
        <v>1240</v>
      </c>
    </row>
    <row r="1241" spans="1:118" x14ac:dyDescent="0.25">
      <c r="A1241" s="81" t="s">
        <v>1067</v>
      </c>
      <c r="B1241" s="81" t="s">
        <v>1068</v>
      </c>
      <c r="C1241" s="81">
        <v>4</v>
      </c>
      <c r="D1241" s="81" t="s">
        <v>529</v>
      </c>
      <c r="E1241" s="81" t="s">
        <v>1167</v>
      </c>
      <c r="F1241" s="81">
        <v>1031</v>
      </c>
      <c r="H1241" s="81" t="s">
        <v>810</v>
      </c>
      <c r="I1241" s="81" t="s">
        <v>811</v>
      </c>
      <c r="J1241" s="81">
        <v>4</v>
      </c>
      <c r="K1241" s="81" t="s">
        <v>436</v>
      </c>
      <c r="L1241" s="81" t="s">
        <v>1108</v>
      </c>
      <c r="M1241" s="81">
        <v>1240</v>
      </c>
      <c r="O1241" s="81" t="s">
        <v>891</v>
      </c>
      <c r="P1241" s="81" t="s">
        <v>892</v>
      </c>
      <c r="Q1241" s="81">
        <v>24</v>
      </c>
      <c r="R1241" s="81" t="s">
        <v>437</v>
      </c>
      <c r="S1241" s="81" t="s">
        <v>1187</v>
      </c>
      <c r="T1241" s="81">
        <v>1003</v>
      </c>
      <c r="V1241" s="81" t="s">
        <v>743</v>
      </c>
      <c r="W1241" s="81" t="s">
        <v>744</v>
      </c>
      <c r="X1241" s="81">
        <v>12</v>
      </c>
      <c r="Y1241" s="81" t="s">
        <v>437</v>
      </c>
      <c r="Z1241" s="81" t="s">
        <v>1812</v>
      </c>
      <c r="AA1241" s="81">
        <v>1257</v>
      </c>
      <c r="AC1241" s="81" t="s">
        <v>858</v>
      </c>
      <c r="AD1241" s="81" t="s">
        <v>859</v>
      </c>
      <c r="AE1241" s="81">
        <v>2</v>
      </c>
      <c r="AF1241" s="81" t="s">
        <v>529</v>
      </c>
      <c r="AG1241" s="81" t="s">
        <v>1128</v>
      </c>
      <c r="AH1241" s="81">
        <v>1031</v>
      </c>
      <c r="AJ1241" s="81" t="s">
        <v>887</v>
      </c>
      <c r="AK1241" s="81" t="s">
        <v>888</v>
      </c>
      <c r="AL1241" s="81">
        <v>6</v>
      </c>
      <c r="AM1241" s="81" t="s">
        <v>529</v>
      </c>
      <c r="AN1241" s="81" t="s">
        <v>1169</v>
      </c>
      <c r="AO1241" s="81">
        <v>1440</v>
      </c>
      <c r="AQ1241" s="81" t="s">
        <v>747</v>
      </c>
      <c r="AR1241" s="81" t="s">
        <v>748</v>
      </c>
      <c r="AS1241" s="81">
        <v>12</v>
      </c>
      <c r="AT1241" s="81" t="s">
        <v>529</v>
      </c>
      <c r="AU1241" s="81" t="s">
        <v>1817</v>
      </c>
      <c r="AV1241" s="81">
        <v>1509</v>
      </c>
      <c r="AX1241" s="81" t="s">
        <v>782</v>
      </c>
      <c r="AY1241" s="81" t="s">
        <v>783</v>
      </c>
      <c r="AZ1241" s="81">
        <v>24</v>
      </c>
      <c r="BA1241" s="81" t="s">
        <v>529</v>
      </c>
      <c r="BB1241" s="81" t="s">
        <v>1770</v>
      </c>
      <c r="BC1241" s="81">
        <v>1037</v>
      </c>
      <c r="BE1241" s="81" t="s">
        <v>729</v>
      </c>
      <c r="BF1241" s="81" t="s">
        <v>730</v>
      </c>
      <c r="BG1241" s="81">
        <v>16</v>
      </c>
      <c r="BH1241" s="81" t="s">
        <v>436</v>
      </c>
      <c r="BI1241" s="81" t="s">
        <v>1195</v>
      </c>
      <c r="BJ1241" s="81">
        <v>1237</v>
      </c>
      <c r="BL1241" s="81" t="s">
        <v>1073</v>
      </c>
      <c r="BM1241" s="81" t="s">
        <v>1074</v>
      </c>
      <c r="BN1241" s="81">
        <v>2</v>
      </c>
      <c r="BO1241" s="81" t="s">
        <v>436</v>
      </c>
      <c r="BP1241" s="81" t="s">
        <v>2172</v>
      </c>
      <c r="BQ1241" s="81">
        <v>1072</v>
      </c>
      <c r="CG1241" s="81" t="s">
        <v>832</v>
      </c>
      <c r="CH1241" s="81" t="s">
        <v>833</v>
      </c>
      <c r="CI1241" s="81">
        <v>4</v>
      </c>
      <c r="CJ1241" s="81" t="s">
        <v>529</v>
      </c>
      <c r="CK1241" s="81" t="s">
        <v>1807</v>
      </c>
      <c r="CL1241" s="81">
        <v>1510</v>
      </c>
      <c r="CN1241" s="81" t="s">
        <v>2215</v>
      </c>
      <c r="CO1241" s="81" t="s">
        <v>915</v>
      </c>
      <c r="CP1241" s="81">
        <v>30</v>
      </c>
      <c r="CQ1241" s="81" t="s">
        <v>1173</v>
      </c>
      <c r="CR1241" s="81" t="s">
        <v>2316</v>
      </c>
      <c r="CS1241" s="81">
        <v>0</v>
      </c>
      <c r="CU1241" s="136" t="s">
        <v>729</v>
      </c>
      <c r="CV1241" s="136" t="s">
        <v>730</v>
      </c>
      <c r="CW1241" s="137">
        <v>4</v>
      </c>
      <c r="CX1241" s="136" t="s">
        <v>437</v>
      </c>
      <c r="CY1241" s="136" t="s">
        <v>2193</v>
      </c>
      <c r="CZ1241" s="138">
        <v>1581</v>
      </c>
      <c r="DB1241" s="136" t="s">
        <v>862</v>
      </c>
      <c r="DC1241" s="136" t="s">
        <v>863</v>
      </c>
      <c r="DD1241" s="137">
        <v>4</v>
      </c>
      <c r="DE1241" s="136" t="s">
        <v>436</v>
      </c>
      <c r="DF1241" s="136" t="s">
        <v>2409</v>
      </c>
      <c r="DG1241" s="144">
        <v>1013</v>
      </c>
      <c r="DI1241" s="136" t="s">
        <v>2264</v>
      </c>
      <c r="DJ1241" s="136" t="s">
        <v>896</v>
      </c>
      <c r="DK1241" s="137">
        <v>12</v>
      </c>
      <c r="DL1241" s="136" t="s">
        <v>529</v>
      </c>
      <c r="DM1241" s="136" t="s">
        <v>1169</v>
      </c>
      <c r="DN1241" s="144">
        <v>1440</v>
      </c>
    </row>
    <row r="1242" spans="1:118" x14ac:dyDescent="0.25">
      <c r="A1242" s="81" t="s">
        <v>1010</v>
      </c>
      <c r="B1242" s="81" t="s">
        <v>1011</v>
      </c>
      <c r="C1242" s="81">
        <v>4</v>
      </c>
      <c r="D1242" s="81" t="s">
        <v>529</v>
      </c>
      <c r="E1242" s="81" t="s">
        <v>1167</v>
      </c>
      <c r="F1242" s="81">
        <v>1031</v>
      </c>
      <c r="H1242" s="81" t="s">
        <v>2319</v>
      </c>
      <c r="I1242" s="81" t="s">
        <v>844</v>
      </c>
      <c r="J1242" s="81">
        <v>2</v>
      </c>
      <c r="K1242" s="81" t="s">
        <v>436</v>
      </c>
      <c r="L1242" s="81" t="s">
        <v>1108</v>
      </c>
      <c r="M1242" s="81">
        <v>1240</v>
      </c>
      <c r="O1242" s="81" t="s">
        <v>745</v>
      </c>
      <c r="P1242" s="81" t="s">
        <v>746</v>
      </c>
      <c r="Q1242" s="81">
        <v>24</v>
      </c>
      <c r="R1242" s="81" t="s">
        <v>437</v>
      </c>
      <c r="S1242" s="81" t="s">
        <v>1187</v>
      </c>
      <c r="T1242" s="81">
        <v>1003</v>
      </c>
      <c r="V1242" s="81" t="s">
        <v>869</v>
      </c>
      <c r="W1242" s="81" t="s">
        <v>870</v>
      </c>
      <c r="X1242" s="81">
        <v>12</v>
      </c>
      <c r="Y1242" s="81" t="s">
        <v>437</v>
      </c>
      <c r="Z1242" s="81" t="s">
        <v>1812</v>
      </c>
      <c r="AA1242" s="81">
        <v>1257</v>
      </c>
      <c r="AC1242" s="81" t="s">
        <v>2319</v>
      </c>
      <c r="AD1242" s="81" t="s">
        <v>844</v>
      </c>
      <c r="AE1242" s="81">
        <v>2</v>
      </c>
      <c r="AF1242" s="81" t="s">
        <v>529</v>
      </c>
      <c r="AG1242" s="81" t="s">
        <v>1712</v>
      </c>
      <c r="AH1242" s="81">
        <v>1458</v>
      </c>
      <c r="AJ1242" s="81" t="s">
        <v>733</v>
      </c>
      <c r="AK1242" s="81" t="s">
        <v>734</v>
      </c>
      <c r="AL1242" s="81">
        <v>4</v>
      </c>
      <c r="AM1242" s="81" t="s">
        <v>529</v>
      </c>
      <c r="AN1242" s="81" t="s">
        <v>1169</v>
      </c>
      <c r="AO1242" s="81">
        <v>1440</v>
      </c>
      <c r="AQ1242" s="81" t="s">
        <v>1043</v>
      </c>
      <c r="AR1242" s="81" t="s">
        <v>1044</v>
      </c>
      <c r="AS1242" s="81">
        <v>12</v>
      </c>
      <c r="AT1242" s="81" t="s">
        <v>436</v>
      </c>
      <c r="AU1242" s="81" t="s">
        <v>1689</v>
      </c>
      <c r="AV1242" s="81">
        <v>1011</v>
      </c>
      <c r="AX1242" s="81" t="s">
        <v>782</v>
      </c>
      <c r="AY1242" s="81" t="s">
        <v>783</v>
      </c>
      <c r="AZ1242" s="81">
        <v>12</v>
      </c>
      <c r="BA1242" s="81" t="s">
        <v>437</v>
      </c>
      <c r="BB1242" s="81" t="s">
        <v>2112</v>
      </c>
      <c r="BC1242" s="81">
        <v>1506</v>
      </c>
      <c r="BE1242" s="81" t="s">
        <v>753</v>
      </c>
      <c r="BF1242" s="81" t="s">
        <v>754</v>
      </c>
      <c r="BG1242" s="81">
        <v>12</v>
      </c>
      <c r="BH1242" s="81" t="s">
        <v>437</v>
      </c>
      <c r="BI1242" s="81" t="s">
        <v>1707</v>
      </c>
      <c r="BJ1242" s="81">
        <v>1110</v>
      </c>
      <c r="BL1242" s="81" t="s">
        <v>956</v>
      </c>
      <c r="BM1242" s="81" t="s">
        <v>957</v>
      </c>
      <c r="BN1242" s="81">
        <v>2</v>
      </c>
      <c r="BO1242" s="81" t="s">
        <v>436</v>
      </c>
      <c r="BP1242" s="81" t="s">
        <v>2172</v>
      </c>
      <c r="BQ1242" s="81">
        <v>1072</v>
      </c>
      <c r="CG1242" s="81" t="s">
        <v>729</v>
      </c>
      <c r="CH1242" s="81" t="s">
        <v>730</v>
      </c>
      <c r="CI1242" s="81">
        <v>4</v>
      </c>
      <c r="CJ1242" s="81" t="s">
        <v>529</v>
      </c>
      <c r="CK1242" s="81" t="s">
        <v>1807</v>
      </c>
      <c r="CL1242" s="81">
        <v>1510</v>
      </c>
      <c r="CN1242" s="81" t="s">
        <v>997</v>
      </c>
      <c r="CO1242" s="81" t="s">
        <v>998</v>
      </c>
      <c r="CP1242" s="81">
        <v>6</v>
      </c>
      <c r="CQ1242" s="81" t="s">
        <v>1173</v>
      </c>
      <c r="CR1242" s="81" t="s">
        <v>2316</v>
      </c>
      <c r="CS1242" s="81">
        <v>0</v>
      </c>
      <c r="CU1242" s="136" t="s">
        <v>906</v>
      </c>
      <c r="CV1242" s="136" t="s">
        <v>907</v>
      </c>
      <c r="CW1242" s="137">
        <v>13</v>
      </c>
      <c r="CX1242" s="136" t="s">
        <v>436</v>
      </c>
      <c r="CY1242" s="136" t="s">
        <v>1148</v>
      </c>
      <c r="CZ1242" s="138">
        <v>1091</v>
      </c>
      <c r="DB1242" s="136" t="s">
        <v>862</v>
      </c>
      <c r="DC1242" s="136" t="s">
        <v>863</v>
      </c>
      <c r="DD1242" s="137">
        <v>4</v>
      </c>
      <c r="DE1242" s="136" t="s">
        <v>437</v>
      </c>
      <c r="DF1242" s="136" t="s">
        <v>2420</v>
      </c>
      <c r="DG1242" s="144">
        <v>1596</v>
      </c>
      <c r="DI1242" s="136" t="s">
        <v>2264</v>
      </c>
      <c r="DJ1242" s="136" t="s">
        <v>896</v>
      </c>
      <c r="DK1242" s="137">
        <v>12</v>
      </c>
      <c r="DL1242" s="136" t="s">
        <v>529</v>
      </c>
      <c r="DM1242" s="136" t="s">
        <v>1157</v>
      </c>
      <c r="DN1242" s="144">
        <v>1399</v>
      </c>
    </row>
    <row r="1243" spans="1:118" x14ac:dyDescent="0.25">
      <c r="A1243" s="81" t="s">
        <v>2263</v>
      </c>
      <c r="B1243" s="81" t="s">
        <v>877</v>
      </c>
      <c r="C1243" s="81">
        <v>6</v>
      </c>
      <c r="D1243" s="81" t="s">
        <v>529</v>
      </c>
      <c r="E1243" s="81" t="s">
        <v>1167</v>
      </c>
      <c r="F1243" s="81">
        <v>1031</v>
      </c>
      <c r="H1243" s="81" t="s">
        <v>849</v>
      </c>
      <c r="I1243" s="81" t="s">
        <v>850</v>
      </c>
      <c r="J1243" s="81">
        <v>6</v>
      </c>
      <c r="K1243" s="81" t="s">
        <v>529</v>
      </c>
      <c r="L1243" s="81" t="s">
        <v>1169</v>
      </c>
      <c r="M1243" s="81">
        <v>1440</v>
      </c>
      <c r="O1243" s="81" t="s">
        <v>864</v>
      </c>
      <c r="P1243" s="81" t="s">
        <v>865</v>
      </c>
      <c r="Q1243" s="81">
        <v>12</v>
      </c>
      <c r="R1243" s="81" t="s">
        <v>437</v>
      </c>
      <c r="S1243" s="81" t="s">
        <v>1187</v>
      </c>
      <c r="T1243" s="81">
        <v>1003</v>
      </c>
      <c r="V1243" s="81" t="s">
        <v>745</v>
      </c>
      <c r="W1243" s="81" t="s">
        <v>746</v>
      </c>
      <c r="X1243" s="81">
        <v>12</v>
      </c>
      <c r="Y1243" s="81" t="s">
        <v>437</v>
      </c>
      <c r="Z1243" s="81" t="s">
        <v>1812</v>
      </c>
      <c r="AA1243" s="81">
        <v>1257</v>
      </c>
      <c r="AC1243" s="81" t="s">
        <v>858</v>
      </c>
      <c r="AD1243" s="81" t="s">
        <v>859</v>
      </c>
      <c r="AE1243" s="81">
        <v>2</v>
      </c>
      <c r="AF1243" s="81" t="s">
        <v>529</v>
      </c>
      <c r="AG1243" s="81" t="s">
        <v>1712</v>
      </c>
      <c r="AH1243" s="81">
        <v>1458</v>
      </c>
      <c r="AJ1243" s="81" t="s">
        <v>824</v>
      </c>
      <c r="AK1243" s="81" t="s">
        <v>825</v>
      </c>
      <c r="AL1243" s="81">
        <v>12</v>
      </c>
      <c r="AM1243" s="81" t="s">
        <v>529</v>
      </c>
      <c r="AN1243" s="81" t="s">
        <v>1169</v>
      </c>
      <c r="AO1243" s="81">
        <v>1440</v>
      </c>
      <c r="AQ1243" s="81" t="s">
        <v>979</v>
      </c>
      <c r="AR1243" s="81" t="s">
        <v>980</v>
      </c>
      <c r="AS1243" s="81">
        <v>12</v>
      </c>
      <c r="AT1243" s="81" t="s">
        <v>436</v>
      </c>
      <c r="AU1243" s="81" t="s">
        <v>1689</v>
      </c>
      <c r="AV1243" s="81">
        <v>1011</v>
      </c>
      <c r="AX1243" s="81" t="s">
        <v>782</v>
      </c>
      <c r="AY1243" s="81" t="s">
        <v>783</v>
      </c>
      <c r="AZ1243" s="81">
        <v>12</v>
      </c>
      <c r="BA1243" s="81" t="s">
        <v>437</v>
      </c>
      <c r="BB1243" s="81" t="s">
        <v>2114</v>
      </c>
      <c r="BC1243" s="81">
        <v>1548</v>
      </c>
      <c r="BE1243" s="81" t="s">
        <v>906</v>
      </c>
      <c r="BF1243" s="81" t="s">
        <v>907</v>
      </c>
      <c r="BG1243" s="81">
        <v>10</v>
      </c>
      <c r="BH1243" s="81" t="s">
        <v>437</v>
      </c>
      <c r="BI1243" s="81" t="s">
        <v>1707</v>
      </c>
      <c r="BJ1243" s="81">
        <v>1110</v>
      </c>
      <c r="BL1243" s="81" t="s">
        <v>770</v>
      </c>
      <c r="BM1243" s="81" t="s">
        <v>771</v>
      </c>
      <c r="BN1243" s="81">
        <v>2</v>
      </c>
      <c r="BO1243" s="81" t="s">
        <v>436</v>
      </c>
      <c r="BP1243" s="81" t="s">
        <v>2172</v>
      </c>
      <c r="BQ1243" s="81">
        <v>1072</v>
      </c>
      <c r="CG1243" s="81" t="s">
        <v>828</v>
      </c>
      <c r="CH1243" s="81" t="s">
        <v>829</v>
      </c>
      <c r="CI1243" s="81">
        <v>2</v>
      </c>
      <c r="CJ1243" s="81" t="s">
        <v>529</v>
      </c>
      <c r="CK1243" s="81" t="s">
        <v>1807</v>
      </c>
      <c r="CL1243" s="81">
        <v>1510</v>
      </c>
      <c r="CN1243" s="81" t="s">
        <v>926</v>
      </c>
      <c r="CO1243" s="81" t="s">
        <v>927</v>
      </c>
      <c r="CP1243" s="81">
        <v>20</v>
      </c>
      <c r="CQ1243" s="81" t="s">
        <v>1173</v>
      </c>
      <c r="CR1243" s="81" t="s">
        <v>2316</v>
      </c>
      <c r="CS1243" s="81">
        <v>0</v>
      </c>
      <c r="CU1243" s="136" t="s">
        <v>810</v>
      </c>
      <c r="CV1243" s="136" t="s">
        <v>811</v>
      </c>
      <c r="CW1243" s="137">
        <v>12</v>
      </c>
      <c r="CX1243" s="136" t="s">
        <v>436</v>
      </c>
      <c r="CY1243" s="136" t="s">
        <v>1148</v>
      </c>
      <c r="CZ1243" s="138">
        <v>1091</v>
      </c>
      <c r="DB1243" s="136" t="s">
        <v>862</v>
      </c>
      <c r="DC1243" s="136" t="s">
        <v>863</v>
      </c>
      <c r="DD1243" s="137">
        <v>4</v>
      </c>
      <c r="DE1243" s="136" t="s">
        <v>436</v>
      </c>
      <c r="DF1243" s="136" t="s">
        <v>1179</v>
      </c>
      <c r="DG1243" s="144">
        <v>1195</v>
      </c>
      <c r="DI1243" s="136" t="s">
        <v>2264</v>
      </c>
      <c r="DJ1243" s="136" t="s">
        <v>896</v>
      </c>
      <c r="DK1243" s="137">
        <v>12</v>
      </c>
      <c r="DL1243" s="136" t="s">
        <v>437</v>
      </c>
      <c r="DM1243" s="136" t="s">
        <v>2421</v>
      </c>
      <c r="DN1243" s="144">
        <v>1599</v>
      </c>
    </row>
    <row r="1244" spans="1:118" x14ac:dyDescent="0.25">
      <c r="A1244" s="81" t="s">
        <v>871</v>
      </c>
      <c r="B1244" s="81" t="s">
        <v>872</v>
      </c>
      <c r="C1244" s="81">
        <v>6</v>
      </c>
      <c r="D1244" s="81" t="s">
        <v>529</v>
      </c>
      <c r="E1244" s="81" t="s">
        <v>1167</v>
      </c>
      <c r="F1244" s="81">
        <v>1031</v>
      </c>
      <c r="H1244" s="81" t="s">
        <v>830</v>
      </c>
      <c r="I1244" s="81" t="s">
        <v>831</v>
      </c>
      <c r="J1244" s="81">
        <v>4</v>
      </c>
      <c r="K1244" s="81" t="s">
        <v>529</v>
      </c>
      <c r="L1244" s="81" t="s">
        <v>1129</v>
      </c>
      <c r="M1244" s="81">
        <v>1028</v>
      </c>
      <c r="O1244" s="81" t="s">
        <v>828</v>
      </c>
      <c r="P1244" s="81" t="s">
        <v>829</v>
      </c>
      <c r="Q1244" s="81">
        <v>2</v>
      </c>
      <c r="R1244" s="81" t="s">
        <v>437</v>
      </c>
      <c r="S1244" s="81" t="s">
        <v>1187</v>
      </c>
      <c r="T1244" s="81">
        <v>1003</v>
      </c>
      <c r="V1244" s="81" t="s">
        <v>816</v>
      </c>
      <c r="W1244" s="81" t="s">
        <v>817</v>
      </c>
      <c r="X1244" s="81">
        <v>10</v>
      </c>
      <c r="Y1244" s="81" t="s">
        <v>437</v>
      </c>
      <c r="Z1244" s="81" t="s">
        <v>1812</v>
      </c>
      <c r="AA1244" s="81">
        <v>1257</v>
      </c>
      <c r="AC1244" s="81" t="s">
        <v>906</v>
      </c>
      <c r="AD1244" s="81" t="s">
        <v>907</v>
      </c>
      <c r="AE1244" s="81">
        <v>4</v>
      </c>
      <c r="AF1244" s="81" t="s">
        <v>436</v>
      </c>
      <c r="AG1244" s="81" t="s">
        <v>1758</v>
      </c>
      <c r="AH1244" s="81">
        <v>1492</v>
      </c>
      <c r="AJ1244" s="81" t="s">
        <v>794</v>
      </c>
      <c r="AK1244" s="81" t="s">
        <v>795</v>
      </c>
      <c r="AL1244" s="81">
        <v>2</v>
      </c>
      <c r="AM1244" s="81" t="s">
        <v>437</v>
      </c>
      <c r="AN1244" s="81" t="s">
        <v>1181</v>
      </c>
      <c r="AO1244" s="81">
        <v>1044</v>
      </c>
      <c r="AQ1244" s="81" t="s">
        <v>962</v>
      </c>
      <c r="AR1244" s="81" t="s">
        <v>2206</v>
      </c>
      <c r="AS1244" s="81">
        <v>12</v>
      </c>
      <c r="AT1244" s="81" t="s">
        <v>436</v>
      </c>
      <c r="AU1244" s="81" t="s">
        <v>1904</v>
      </c>
      <c r="AV1244" s="81">
        <v>1429</v>
      </c>
      <c r="AX1244" s="81" t="s">
        <v>782</v>
      </c>
      <c r="AY1244" s="81" t="s">
        <v>783</v>
      </c>
      <c r="AZ1244" s="81">
        <v>12</v>
      </c>
      <c r="BA1244" s="81" t="s">
        <v>529</v>
      </c>
      <c r="BB1244" s="81" t="s">
        <v>2067</v>
      </c>
      <c r="BC1244" s="81">
        <v>1557</v>
      </c>
      <c r="BE1244" s="81" t="s">
        <v>816</v>
      </c>
      <c r="BF1244" s="81" t="s">
        <v>817</v>
      </c>
      <c r="BG1244" s="81">
        <v>4</v>
      </c>
      <c r="BH1244" s="81" t="s">
        <v>437</v>
      </c>
      <c r="BI1244" s="81" t="s">
        <v>1707</v>
      </c>
      <c r="BJ1244" s="81">
        <v>1110</v>
      </c>
      <c r="BL1244" s="81" t="s">
        <v>864</v>
      </c>
      <c r="BM1244" s="81" t="s">
        <v>865</v>
      </c>
      <c r="BN1244" s="81">
        <v>4</v>
      </c>
      <c r="BO1244" s="81" t="s">
        <v>436</v>
      </c>
      <c r="BP1244" s="81" t="s">
        <v>2172</v>
      </c>
      <c r="BQ1244" s="81">
        <v>1072</v>
      </c>
      <c r="CG1244" s="81" t="s">
        <v>765</v>
      </c>
      <c r="CH1244" s="81" t="s">
        <v>766</v>
      </c>
      <c r="CI1244" s="81">
        <v>6</v>
      </c>
      <c r="CJ1244" s="81" t="s">
        <v>436</v>
      </c>
      <c r="CK1244" s="81" t="s">
        <v>1828</v>
      </c>
      <c r="CL1244" s="81">
        <v>1413</v>
      </c>
      <c r="CN1244" s="81" t="s">
        <v>930</v>
      </c>
      <c r="CO1244" s="81" t="s">
        <v>931</v>
      </c>
      <c r="CP1244" s="81">
        <v>36</v>
      </c>
      <c r="CQ1244" s="81" t="s">
        <v>1173</v>
      </c>
      <c r="CR1244" s="81" t="s">
        <v>2316</v>
      </c>
      <c r="CS1244" s="81">
        <v>0</v>
      </c>
      <c r="CU1244" s="136" t="s">
        <v>867</v>
      </c>
      <c r="CV1244" s="136" t="s">
        <v>868</v>
      </c>
      <c r="CW1244" s="137">
        <v>16</v>
      </c>
      <c r="CX1244" s="136" t="s">
        <v>436</v>
      </c>
      <c r="CY1244" s="136" t="s">
        <v>1148</v>
      </c>
      <c r="CZ1244" s="138">
        <v>1091</v>
      </c>
      <c r="DB1244" s="136" t="s">
        <v>862</v>
      </c>
      <c r="DC1244" s="136" t="s">
        <v>863</v>
      </c>
      <c r="DD1244" s="137">
        <v>6</v>
      </c>
      <c r="DE1244" s="136" t="s">
        <v>436</v>
      </c>
      <c r="DF1244" s="136" t="s">
        <v>2201</v>
      </c>
      <c r="DG1244" s="144">
        <v>1168</v>
      </c>
      <c r="DI1244" s="136" t="s">
        <v>2264</v>
      </c>
      <c r="DJ1244" s="136" t="s">
        <v>896</v>
      </c>
      <c r="DK1244" s="137">
        <v>12</v>
      </c>
      <c r="DL1244" s="136" t="s">
        <v>436</v>
      </c>
      <c r="DM1244" s="136" t="s">
        <v>1148</v>
      </c>
      <c r="DN1244" s="144">
        <v>1091</v>
      </c>
    </row>
    <row r="1245" spans="1:118" x14ac:dyDescent="0.25">
      <c r="A1245" s="81" t="s">
        <v>847</v>
      </c>
      <c r="B1245" s="81" t="s">
        <v>848</v>
      </c>
      <c r="C1245" s="81">
        <v>18</v>
      </c>
      <c r="D1245" s="81" t="s">
        <v>529</v>
      </c>
      <c r="E1245" s="81" t="s">
        <v>1167</v>
      </c>
      <c r="F1245" s="81">
        <v>1031</v>
      </c>
      <c r="H1245" s="81" t="s">
        <v>891</v>
      </c>
      <c r="I1245" s="81" t="s">
        <v>892</v>
      </c>
      <c r="J1245" s="81">
        <v>12</v>
      </c>
      <c r="K1245" s="81" t="s">
        <v>529</v>
      </c>
      <c r="L1245" s="81" t="s">
        <v>1133</v>
      </c>
      <c r="M1245" s="81">
        <v>1023</v>
      </c>
      <c r="O1245" s="81" t="s">
        <v>772</v>
      </c>
      <c r="P1245" s="81" t="s">
        <v>773</v>
      </c>
      <c r="Q1245" s="81">
        <v>6</v>
      </c>
      <c r="R1245" s="81" t="s">
        <v>436</v>
      </c>
      <c r="S1245" s="81" t="s">
        <v>1108</v>
      </c>
      <c r="T1245" s="81">
        <v>1240</v>
      </c>
      <c r="V1245" s="81" t="s">
        <v>727</v>
      </c>
      <c r="W1245" s="81" t="s">
        <v>728</v>
      </c>
      <c r="X1245" s="81">
        <v>4</v>
      </c>
      <c r="Y1245" s="81" t="s">
        <v>437</v>
      </c>
      <c r="Z1245" s="81" t="s">
        <v>1812</v>
      </c>
      <c r="AA1245" s="81">
        <v>1257</v>
      </c>
      <c r="AC1245" s="81" t="s">
        <v>768</v>
      </c>
      <c r="AD1245" s="81" t="s">
        <v>769</v>
      </c>
      <c r="AE1245" s="81">
        <v>12</v>
      </c>
      <c r="AF1245" s="81" t="s">
        <v>436</v>
      </c>
      <c r="AG1245" s="81" t="s">
        <v>1152</v>
      </c>
      <c r="AH1245" s="81">
        <v>1013</v>
      </c>
      <c r="AJ1245" s="81" t="s">
        <v>745</v>
      </c>
      <c r="AK1245" s="81" t="s">
        <v>746</v>
      </c>
      <c r="AL1245" s="81">
        <v>24</v>
      </c>
      <c r="AM1245" s="81" t="s">
        <v>529</v>
      </c>
      <c r="AN1245" s="81" t="s">
        <v>1172</v>
      </c>
      <c r="AO1245" s="81">
        <v>1472</v>
      </c>
      <c r="AQ1245" s="81" t="s">
        <v>973</v>
      </c>
      <c r="AR1245" s="81" t="s">
        <v>974</v>
      </c>
      <c r="AS1245" s="81">
        <v>12</v>
      </c>
      <c r="AT1245" s="81" t="s">
        <v>436</v>
      </c>
      <c r="AU1245" s="81" t="s">
        <v>1904</v>
      </c>
      <c r="AV1245" s="81">
        <v>1429</v>
      </c>
      <c r="AX1245" s="81" t="s">
        <v>782</v>
      </c>
      <c r="AY1245" s="81" t="s">
        <v>783</v>
      </c>
      <c r="AZ1245" s="81">
        <v>12</v>
      </c>
      <c r="BA1245" s="81" t="s">
        <v>529</v>
      </c>
      <c r="BB1245" s="81" t="s">
        <v>1770</v>
      </c>
      <c r="BC1245" s="81">
        <v>1037</v>
      </c>
      <c r="BE1245" s="81" t="s">
        <v>864</v>
      </c>
      <c r="BF1245" s="81" t="s">
        <v>865</v>
      </c>
      <c r="BG1245" s="81">
        <v>16</v>
      </c>
      <c r="BH1245" s="81" t="s">
        <v>437</v>
      </c>
      <c r="BI1245" s="81" t="s">
        <v>1707</v>
      </c>
      <c r="BJ1245" s="81">
        <v>1110</v>
      </c>
      <c r="BL1245" s="81" t="s">
        <v>893</v>
      </c>
      <c r="BM1245" s="81" t="s">
        <v>894</v>
      </c>
      <c r="BN1245" s="81">
        <v>12</v>
      </c>
      <c r="BO1245" s="81" t="s">
        <v>529</v>
      </c>
      <c r="BP1245" s="81" t="s">
        <v>1092</v>
      </c>
      <c r="BQ1245" s="81">
        <v>1209</v>
      </c>
      <c r="CG1245" s="81" t="s">
        <v>828</v>
      </c>
      <c r="CH1245" s="81" t="s">
        <v>829</v>
      </c>
      <c r="CI1245" s="81">
        <v>2</v>
      </c>
      <c r="CJ1245" s="81" t="s">
        <v>436</v>
      </c>
      <c r="CK1245" s="81" t="s">
        <v>1828</v>
      </c>
      <c r="CL1245" s="81">
        <v>1413</v>
      </c>
      <c r="CN1245" s="81" t="s">
        <v>810</v>
      </c>
      <c r="CO1245" s="81" t="s">
        <v>811</v>
      </c>
      <c r="CP1245" s="81">
        <v>48</v>
      </c>
      <c r="CQ1245" s="81" t="s">
        <v>1173</v>
      </c>
      <c r="CR1245" s="81" t="s">
        <v>2316</v>
      </c>
      <c r="CS1245" s="81">
        <v>0</v>
      </c>
      <c r="CU1245" s="136" t="s">
        <v>887</v>
      </c>
      <c r="CV1245" s="136" t="s">
        <v>888</v>
      </c>
      <c r="CW1245" s="137">
        <v>16</v>
      </c>
      <c r="CX1245" s="136" t="s">
        <v>436</v>
      </c>
      <c r="CY1245" s="136" t="s">
        <v>1148</v>
      </c>
      <c r="CZ1245" s="138">
        <v>1091</v>
      </c>
      <c r="DB1245" s="136" t="s">
        <v>862</v>
      </c>
      <c r="DC1245" s="136" t="s">
        <v>863</v>
      </c>
      <c r="DD1245" s="137">
        <v>4</v>
      </c>
      <c r="DE1245" s="136" t="s">
        <v>529</v>
      </c>
      <c r="DF1245" s="136" t="s">
        <v>1172</v>
      </c>
      <c r="DG1245" s="144">
        <v>1472</v>
      </c>
      <c r="DI1245" s="136" t="s">
        <v>2264</v>
      </c>
      <c r="DJ1245" s="136" t="s">
        <v>896</v>
      </c>
      <c r="DK1245" s="137">
        <v>12</v>
      </c>
      <c r="DL1245" s="136" t="s">
        <v>529</v>
      </c>
      <c r="DM1245" s="136" t="s">
        <v>1873</v>
      </c>
      <c r="DN1245" s="144">
        <v>1126</v>
      </c>
    </row>
    <row r="1246" spans="1:118" x14ac:dyDescent="0.25">
      <c r="A1246" s="81" t="s">
        <v>2269</v>
      </c>
      <c r="B1246" s="81" t="s">
        <v>767</v>
      </c>
      <c r="C1246" s="81">
        <v>4</v>
      </c>
      <c r="D1246" s="81" t="s">
        <v>529</v>
      </c>
      <c r="E1246" s="81" t="s">
        <v>1167</v>
      </c>
      <c r="F1246" s="81">
        <v>1031</v>
      </c>
      <c r="H1246" s="81" t="s">
        <v>893</v>
      </c>
      <c r="I1246" s="81" t="s">
        <v>894</v>
      </c>
      <c r="J1246" s="81">
        <v>12</v>
      </c>
      <c r="K1246" s="81" t="s">
        <v>529</v>
      </c>
      <c r="L1246" s="81" t="s">
        <v>1133</v>
      </c>
      <c r="M1246" s="81">
        <v>1023</v>
      </c>
      <c r="O1246" s="81" t="s">
        <v>828</v>
      </c>
      <c r="P1246" s="81" t="s">
        <v>829</v>
      </c>
      <c r="Q1246" s="81">
        <v>4</v>
      </c>
      <c r="R1246" s="81" t="s">
        <v>436</v>
      </c>
      <c r="S1246" s="81" t="s">
        <v>1108</v>
      </c>
      <c r="T1246" s="81">
        <v>1240</v>
      </c>
      <c r="V1246" s="81" t="s">
        <v>924</v>
      </c>
      <c r="W1246" s="81" t="s">
        <v>925</v>
      </c>
      <c r="X1246" s="81">
        <v>12</v>
      </c>
      <c r="Y1246" s="81" t="s">
        <v>437</v>
      </c>
      <c r="Z1246" s="81" t="s">
        <v>1823</v>
      </c>
      <c r="AA1246" s="81">
        <v>1259</v>
      </c>
      <c r="AC1246" s="81" t="s">
        <v>729</v>
      </c>
      <c r="AD1246" s="81" t="s">
        <v>730</v>
      </c>
      <c r="AE1246" s="81">
        <v>4</v>
      </c>
      <c r="AF1246" s="81" t="s">
        <v>436</v>
      </c>
      <c r="AG1246" s="81" t="s">
        <v>1152</v>
      </c>
      <c r="AH1246" s="81">
        <v>1013</v>
      </c>
      <c r="AJ1246" s="81" t="s">
        <v>733</v>
      </c>
      <c r="AK1246" s="81" t="s">
        <v>734</v>
      </c>
      <c r="AL1246" s="81">
        <v>8</v>
      </c>
      <c r="AM1246" s="81" t="s">
        <v>437</v>
      </c>
      <c r="AN1246" s="81" t="s">
        <v>1180</v>
      </c>
      <c r="AO1246" s="81">
        <v>1194</v>
      </c>
      <c r="AQ1246" s="81" t="s">
        <v>979</v>
      </c>
      <c r="AR1246" s="81" t="s">
        <v>980</v>
      </c>
      <c r="AS1246" s="81">
        <v>12</v>
      </c>
      <c r="AT1246" s="81" t="s">
        <v>436</v>
      </c>
      <c r="AU1246" s="81" t="s">
        <v>1904</v>
      </c>
      <c r="AV1246" s="81">
        <v>1429</v>
      </c>
      <c r="AX1246" s="81" t="s">
        <v>782</v>
      </c>
      <c r="AY1246" s="81" t="s">
        <v>783</v>
      </c>
      <c r="AZ1246" s="81">
        <v>12</v>
      </c>
      <c r="BA1246" s="81" t="s">
        <v>436</v>
      </c>
      <c r="BB1246" s="81" t="s">
        <v>2072</v>
      </c>
      <c r="BC1246" s="81">
        <v>1562</v>
      </c>
      <c r="BE1246" s="81" t="s">
        <v>737</v>
      </c>
      <c r="BF1246" s="81" t="s">
        <v>738</v>
      </c>
      <c r="BG1246" s="81">
        <v>12</v>
      </c>
      <c r="BH1246" s="81" t="s">
        <v>437</v>
      </c>
      <c r="BI1246" s="81" t="s">
        <v>1707</v>
      </c>
      <c r="BJ1246" s="81">
        <v>1110</v>
      </c>
      <c r="BL1246" s="81" t="s">
        <v>873</v>
      </c>
      <c r="BM1246" s="81" t="s">
        <v>874</v>
      </c>
      <c r="BN1246" s="81">
        <v>4</v>
      </c>
      <c r="BO1246" s="81" t="s">
        <v>529</v>
      </c>
      <c r="BP1246" s="81" t="s">
        <v>1172</v>
      </c>
      <c r="BQ1246" s="81">
        <v>1472</v>
      </c>
      <c r="CG1246" s="81" t="s">
        <v>745</v>
      </c>
      <c r="CH1246" s="81" t="s">
        <v>746</v>
      </c>
      <c r="CI1246" s="81">
        <v>12</v>
      </c>
      <c r="CJ1246" s="81" t="s">
        <v>436</v>
      </c>
      <c r="CK1246" s="81" t="s">
        <v>1828</v>
      </c>
      <c r="CL1246" s="81">
        <v>1413</v>
      </c>
      <c r="CN1246" s="81" t="s">
        <v>860</v>
      </c>
      <c r="CO1246" s="81" t="s">
        <v>861</v>
      </c>
      <c r="CP1246" s="81">
        <v>12</v>
      </c>
      <c r="CQ1246" s="81" t="s">
        <v>1173</v>
      </c>
      <c r="CR1246" s="81" t="s">
        <v>2316</v>
      </c>
      <c r="CS1246" s="81">
        <v>0</v>
      </c>
      <c r="CU1246" s="136" t="s">
        <v>880</v>
      </c>
      <c r="CV1246" s="136" t="s">
        <v>881</v>
      </c>
      <c r="CW1246" s="137">
        <v>11</v>
      </c>
      <c r="CX1246" s="136" t="s">
        <v>436</v>
      </c>
      <c r="CY1246" s="136" t="s">
        <v>1148</v>
      </c>
      <c r="CZ1246" s="138">
        <v>1091</v>
      </c>
      <c r="DB1246" s="136" t="s">
        <v>862</v>
      </c>
      <c r="DC1246" s="136" t="s">
        <v>863</v>
      </c>
      <c r="DD1246" s="137">
        <v>4</v>
      </c>
      <c r="DE1246" s="136" t="s">
        <v>436</v>
      </c>
      <c r="DF1246" s="136" t="s">
        <v>2411</v>
      </c>
      <c r="DG1246" s="144">
        <v>1515</v>
      </c>
      <c r="DI1246" s="136" t="s">
        <v>2264</v>
      </c>
      <c r="DJ1246" s="136" t="s">
        <v>896</v>
      </c>
      <c r="DK1246" s="137">
        <v>12</v>
      </c>
      <c r="DL1246" s="136" t="s">
        <v>436</v>
      </c>
      <c r="DM1246" s="136" t="s">
        <v>2198</v>
      </c>
      <c r="DN1246" s="144">
        <v>1587</v>
      </c>
    </row>
    <row r="1247" spans="1:118" x14ac:dyDescent="0.25">
      <c r="A1247" s="81" t="s">
        <v>768</v>
      </c>
      <c r="B1247" s="81" t="s">
        <v>769</v>
      </c>
      <c r="C1247" s="81">
        <v>4</v>
      </c>
      <c r="D1247" s="81" t="s">
        <v>529</v>
      </c>
      <c r="E1247" s="81" t="s">
        <v>1167</v>
      </c>
      <c r="F1247" s="81">
        <v>1031</v>
      </c>
      <c r="H1247" s="81" t="s">
        <v>820</v>
      </c>
      <c r="I1247" s="81" t="s">
        <v>821</v>
      </c>
      <c r="J1247" s="81">
        <v>4</v>
      </c>
      <c r="K1247" s="81" t="s">
        <v>529</v>
      </c>
      <c r="L1247" s="81" t="s">
        <v>1133</v>
      </c>
      <c r="M1247" s="81">
        <v>1023</v>
      </c>
      <c r="O1247" s="81" t="s">
        <v>891</v>
      </c>
      <c r="P1247" s="81" t="s">
        <v>892</v>
      </c>
      <c r="Q1247" s="81">
        <v>12</v>
      </c>
      <c r="R1247" s="81" t="s">
        <v>529</v>
      </c>
      <c r="S1247" s="81" t="s">
        <v>1766</v>
      </c>
      <c r="T1247" s="81">
        <v>1002</v>
      </c>
      <c r="V1247" s="81" t="s">
        <v>820</v>
      </c>
      <c r="W1247" s="81" t="s">
        <v>821</v>
      </c>
      <c r="X1247" s="81">
        <v>4</v>
      </c>
      <c r="Y1247" s="81" t="s">
        <v>437</v>
      </c>
      <c r="Z1247" s="81" t="s">
        <v>1823</v>
      </c>
      <c r="AA1247" s="81">
        <v>1259</v>
      </c>
      <c r="AC1247" s="81" t="s">
        <v>727</v>
      </c>
      <c r="AD1247" s="81" t="s">
        <v>728</v>
      </c>
      <c r="AE1247" s="81">
        <v>6</v>
      </c>
      <c r="AF1247" s="81" t="s">
        <v>436</v>
      </c>
      <c r="AG1247" s="81" t="s">
        <v>1687</v>
      </c>
      <c r="AH1247" s="81">
        <v>1460</v>
      </c>
      <c r="AJ1247" s="81" t="s">
        <v>770</v>
      </c>
      <c r="AK1247" s="81" t="s">
        <v>771</v>
      </c>
      <c r="AL1247" s="81">
        <v>4</v>
      </c>
      <c r="AM1247" s="81" t="s">
        <v>437</v>
      </c>
      <c r="AN1247" s="81" t="s">
        <v>1176</v>
      </c>
      <c r="AO1247" s="81">
        <v>1097</v>
      </c>
      <c r="AQ1247" s="81" t="s">
        <v>804</v>
      </c>
      <c r="AR1247" s="81" t="s">
        <v>805</v>
      </c>
      <c r="AS1247" s="81">
        <v>12</v>
      </c>
      <c r="AT1247" s="81" t="s">
        <v>436</v>
      </c>
      <c r="AU1247" s="81" t="s">
        <v>1904</v>
      </c>
      <c r="AV1247" s="81">
        <v>1429</v>
      </c>
      <c r="AX1247" s="81" t="s">
        <v>782</v>
      </c>
      <c r="AY1247" s="81" t="s">
        <v>783</v>
      </c>
      <c r="AZ1247" s="81">
        <v>12</v>
      </c>
      <c r="BA1247" s="81" t="s">
        <v>437</v>
      </c>
      <c r="BB1247" s="81" t="s">
        <v>1094</v>
      </c>
      <c r="BC1247" s="81">
        <v>1097</v>
      </c>
      <c r="BE1247" s="81" t="s">
        <v>727</v>
      </c>
      <c r="BF1247" s="81" t="s">
        <v>728</v>
      </c>
      <c r="BG1247" s="81">
        <v>20</v>
      </c>
      <c r="BH1247" s="81" t="s">
        <v>437</v>
      </c>
      <c r="BI1247" s="81" t="s">
        <v>1707</v>
      </c>
      <c r="BJ1247" s="81">
        <v>1110</v>
      </c>
      <c r="BL1247" s="81" t="s">
        <v>867</v>
      </c>
      <c r="BM1247" s="81" t="s">
        <v>868</v>
      </c>
      <c r="BN1247" s="81">
        <v>3</v>
      </c>
      <c r="BO1247" s="81" t="s">
        <v>436</v>
      </c>
      <c r="BP1247" s="81" t="s">
        <v>2172</v>
      </c>
      <c r="BQ1247" s="81">
        <v>1072</v>
      </c>
      <c r="CG1247" s="81" t="s">
        <v>772</v>
      </c>
      <c r="CH1247" s="81" t="s">
        <v>773</v>
      </c>
      <c r="CI1247" s="81">
        <v>1</v>
      </c>
      <c r="CJ1247" s="81" t="s">
        <v>529</v>
      </c>
      <c r="CK1247" s="81" t="s">
        <v>1819</v>
      </c>
      <c r="CL1247" s="81">
        <v>1505</v>
      </c>
      <c r="CN1247" s="81" t="s">
        <v>867</v>
      </c>
      <c r="CO1247" s="81" t="s">
        <v>868</v>
      </c>
      <c r="CP1247" s="81">
        <v>12</v>
      </c>
      <c r="CQ1247" s="81" t="s">
        <v>1173</v>
      </c>
      <c r="CR1247" s="81" t="s">
        <v>2316</v>
      </c>
      <c r="CS1247" s="81">
        <v>0</v>
      </c>
      <c r="CU1247" s="136" t="s">
        <v>765</v>
      </c>
      <c r="CV1247" s="136" t="s">
        <v>766</v>
      </c>
      <c r="CW1247" s="137">
        <v>12</v>
      </c>
      <c r="CX1247" s="136" t="s">
        <v>436</v>
      </c>
      <c r="CY1247" s="136" t="s">
        <v>1148</v>
      </c>
      <c r="CZ1247" s="138">
        <v>1091</v>
      </c>
      <c r="DB1247" s="136" t="s">
        <v>967</v>
      </c>
      <c r="DC1247" s="136" t="s">
        <v>968</v>
      </c>
      <c r="DD1247" s="137">
        <v>6</v>
      </c>
      <c r="DE1247" s="136" t="s">
        <v>529</v>
      </c>
      <c r="DF1247" s="136" t="s">
        <v>1817</v>
      </c>
      <c r="DG1247" s="144">
        <v>1509</v>
      </c>
      <c r="DI1247" s="136" t="s">
        <v>2264</v>
      </c>
      <c r="DJ1247" s="136" t="s">
        <v>896</v>
      </c>
      <c r="DK1247" s="137">
        <v>24</v>
      </c>
      <c r="DL1247" s="136" t="s">
        <v>529</v>
      </c>
      <c r="DM1247" s="136" t="s">
        <v>1756</v>
      </c>
      <c r="DN1247" s="144">
        <v>1037</v>
      </c>
    </row>
    <row r="1248" spans="1:118" x14ac:dyDescent="0.25">
      <c r="A1248" s="81" t="s">
        <v>906</v>
      </c>
      <c r="B1248" s="81" t="s">
        <v>907</v>
      </c>
      <c r="C1248" s="81">
        <v>8</v>
      </c>
      <c r="D1248" s="81" t="s">
        <v>529</v>
      </c>
      <c r="E1248" s="81" t="s">
        <v>1167</v>
      </c>
      <c r="F1248" s="81">
        <v>1031</v>
      </c>
      <c r="H1248" s="81" t="s">
        <v>2319</v>
      </c>
      <c r="I1248" s="81" t="s">
        <v>844</v>
      </c>
      <c r="J1248" s="81">
        <v>4</v>
      </c>
      <c r="K1248" s="81" t="s">
        <v>529</v>
      </c>
      <c r="L1248" s="81" t="s">
        <v>1133</v>
      </c>
      <c r="M1248" s="81">
        <v>1023</v>
      </c>
      <c r="O1248" s="81" t="s">
        <v>836</v>
      </c>
      <c r="P1248" s="81" t="s">
        <v>837</v>
      </c>
      <c r="Q1248" s="81">
        <v>2</v>
      </c>
      <c r="R1248" s="81" t="s">
        <v>529</v>
      </c>
      <c r="S1248" s="81" t="s">
        <v>1766</v>
      </c>
      <c r="T1248" s="81">
        <v>1002</v>
      </c>
      <c r="V1248" s="81" t="s">
        <v>2323</v>
      </c>
      <c r="W1248" s="81" t="s">
        <v>851</v>
      </c>
      <c r="X1248" s="81">
        <v>2</v>
      </c>
      <c r="Y1248" s="81" t="s">
        <v>437</v>
      </c>
      <c r="Z1248" s="81" t="s">
        <v>1823</v>
      </c>
      <c r="AA1248" s="81">
        <v>1259</v>
      </c>
      <c r="AC1248" s="81" t="s">
        <v>737</v>
      </c>
      <c r="AD1248" s="81" t="s">
        <v>738</v>
      </c>
      <c r="AE1248" s="81">
        <v>1</v>
      </c>
      <c r="AF1248" s="81" t="s">
        <v>529</v>
      </c>
      <c r="AG1248" s="81" t="s">
        <v>713</v>
      </c>
      <c r="AH1248" s="81">
        <v>1536</v>
      </c>
      <c r="AJ1248" s="81" t="s">
        <v>830</v>
      </c>
      <c r="AK1248" s="81" t="s">
        <v>831</v>
      </c>
      <c r="AL1248" s="81">
        <v>4</v>
      </c>
      <c r="AM1248" s="81" t="s">
        <v>437</v>
      </c>
      <c r="AN1248" s="81" t="s">
        <v>1176</v>
      </c>
      <c r="AO1248" s="81">
        <v>1097</v>
      </c>
      <c r="AQ1248" s="81" t="s">
        <v>1043</v>
      </c>
      <c r="AR1248" s="81" t="s">
        <v>1044</v>
      </c>
      <c r="AS1248" s="81">
        <v>24</v>
      </c>
      <c r="AT1248" s="81" t="s">
        <v>529</v>
      </c>
      <c r="AU1248" s="81" t="s">
        <v>1246</v>
      </c>
      <c r="AV1248" s="81">
        <v>1456</v>
      </c>
      <c r="AX1248" s="81" t="s">
        <v>782</v>
      </c>
      <c r="AY1248" s="81" t="s">
        <v>783</v>
      </c>
      <c r="AZ1248" s="81">
        <v>12</v>
      </c>
      <c r="BA1248" s="81" t="s">
        <v>436</v>
      </c>
      <c r="BB1248" s="81" t="s">
        <v>2115</v>
      </c>
      <c r="BC1248" s="81">
        <v>1484</v>
      </c>
      <c r="BE1248" s="81" t="s">
        <v>729</v>
      </c>
      <c r="BF1248" s="81" t="s">
        <v>730</v>
      </c>
      <c r="BG1248" s="81">
        <v>20</v>
      </c>
      <c r="BH1248" s="81" t="s">
        <v>437</v>
      </c>
      <c r="BI1248" s="81" t="s">
        <v>1707</v>
      </c>
      <c r="BJ1248" s="81">
        <v>1110</v>
      </c>
      <c r="BL1248" s="81" t="s">
        <v>887</v>
      </c>
      <c r="BM1248" s="81" t="s">
        <v>888</v>
      </c>
      <c r="BN1248" s="81">
        <v>3</v>
      </c>
      <c r="BO1248" s="81" t="s">
        <v>436</v>
      </c>
      <c r="BP1248" s="81" t="s">
        <v>2172</v>
      </c>
      <c r="BQ1248" s="81">
        <v>1072</v>
      </c>
      <c r="CG1248" s="81" t="s">
        <v>864</v>
      </c>
      <c r="CH1248" s="81" t="s">
        <v>865</v>
      </c>
      <c r="CI1248" s="81">
        <v>3</v>
      </c>
      <c r="CJ1248" s="81" t="s">
        <v>529</v>
      </c>
      <c r="CK1248" s="81" t="s">
        <v>1819</v>
      </c>
      <c r="CL1248" s="81">
        <v>1505</v>
      </c>
      <c r="CN1248" s="81" t="s">
        <v>875</v>
      </c>
      <c r="CO1248" s="81" t="s">
        <v>876</v>
      </c>
      <c r="CP1248" s="81">
        <v>12</v>
      </c>
      <c r="CQ1248" s="81" t="s">
        <v>1173</v>
      </c>
      <c r="CR1248" s="81" t="s">
        <v>2316</v>
      </c>
      <c r="CS1248" s="81">
        <v>0</v>
      </c>
      <c r="CU1248" s="136" t="s">
        <v>2390</v>
      </c>
      <c r="CV1248" s="136" t="s">
        <v>793</v>
      </c>
      <c r="CW1248" s="137">
        <v>14</v>
      </c>
      <c r="CX1248" s="136" t="s">
        <v>436</v>
      </c>
      <c r="CY1248" s="136" t="s">
        <v>1148</v>
      </c>
      <c r="CZ1248" s="138">
        <v>1091</v>
      </c>
      <c r="DB1248" s="136" t="s">
        <v>867</v>
      </c>
      <c r="DC1248" s="136" t="s">
        <v>868</v>
      </c>
      <c r="DD1248" s="137">
        <v>4</v>
      </c>
      <c r="DE1248" s="136" t="s">
        <v>529</v>
      </c>
      <c r="DF1248" s="136" t="s">
        <v>1112</v>
      </c>
      <c r="DG1248" s="144">
        <v>1039</v>
      </c>
      <c r="DI1248" s="136" t="s">
        <v>2264</v>
      </c>
      <c r="DJ1248" s="136" t="s">
        <v>896</v>
      </c>
      <c r="DK1248" s="137">
        <v>12</v>
      </c>
      <c r="DL1248" s="136" t="s">
        <v>437</v>
      </c>
      <c r="DM1248" s="136" t="s">
        <v>2408</v>
      </c>
      <c r="DN1248" s="144">
        <v>1108</v>
      </c>
    </row>
    <row r="1249" spans="1:118" x14ac:dyDescent="0.25">
      <c r="A1249" s="81" t="s">
        <v>1006</v>
      </c>
      <c r="B1249" s="81" t="s">
        <v>1007</v>
      </c>
      <c r="C1249" s="81">
        <v>4</v>
      </c>
      <c r="D1249" s="81" t="s">
        <v>529</v>
      </c>
      <c r="E1249" s="81" t="s">
        <v>1167</v>
      </c>
      <c r="F1249" s="81">
        <v>1031</v>
      </c>
      <c r="H1249" s="81" t="s">
        <v>858</v>
      </c>
      <c r="I1249" s="81" t="s">
        <v>859</v>
      </c>
      <c r="J1249" s="81">
        <v>4</v>
      </c>
      <c r="K1249" s="81" t="s">
        <v>529</v>
      </c>
      <c r="L1249" s="81" t="s">
        <v>1133</v>
      </c>
      <c r="M1249" s="81">
        <v>1023</v>
      </c>
      <c r="O1249" s="81" t="s">
        <v>885</v>
      </c>
      <c r="P1249" s="81" t="s">
        <v>886</v>
      </c>
      <c r="Q1249" s="81">
        <v>2</v>
      </c>
      <c r="R1249" s="81" t="s">
        <v>529</v>
      </c>
      <c r="S1249" s="81" t="s">
        <v>1766</v>
      </c>
      <c r="T1249" s="81">
        <v>1002</v>
      </c>
      <c r="V1249" s="81" t="s">
        <v>899</v>
      </c>
      <c r="W1249" s="81" t="s">
        <v>900</v>
      </c>
      <c r="X1249" s="81">
        <v>2</v>
      </c>
      <c r="Y1249" s="81" t="s">
        <v>437</v>
      </c>
      <c r="Z1249" s="81" t="s">
        <v>1823</v>
      </c>
      <c r="AA1249" s="81">
        <v>1259</v>
      </c>
      <c r="AC1249" s="81" t="s">
        <v>860</v>
      </c>
      <c r="AD1249" s="81" t="s">
        <v>861</v>
      </c>
      <c r="AE1249" s="81">
        <v>6</v>
      </c>
      <c r="AF1249" s="81" t="s">
        <v>436</v>
      </c>
      <c r="AG1249" s="81" t="s">
        <v>1703</v>
      </c>
      <c r="AH1249" s="81">
        <v>1418</v>
      </c>
      <c r="AJ1249" s="81" t="s">
        <v>729</v>
      </c>
      <c r="AK1249" s="81" t="s">
        <v>730</v>
      </c>
      <c r="AL1249" s="81">
        <v>4</v>
      </c>
      <c r="AM1249" s="81" t="s">
        <v>437</v>
      </c>
      <c r="AN1249" s="81" t="s">
        <v>1176</v>
      </c>
      <c r="AO1249" s="81">
        <v>1097</v>
      </c>
      <c r="AQ1249" s="81" t="s">
        <v>852</v>
      </c>
      <c r="AR1249" s="81" t="s">
        <v>853</v>
      </c>
      <c r="AS1249" s="81">
        <v>24</v>
      </c>
      <c r="AT1249" s="81" t="s">
        <v>529</v>
      </c>
      <c r="AU1249" s="81" t="s">
        <v>1246</v>
      </c>
      <c r="AV1249" s="81">
        <v>1456</v>
      </c>
      <c r="AX1249" s="81" t="s">
        <v>782</v>
      </c>
      <c r="AY1249" s="81" t="s">
        <v>783</v>
      </c>
      <c r="AZ1249" s="81">
        <v>12</v>
      </c>
      <c r="BA1249" s="81" t="s">
        <v>529</v>
      </c>
      <c r="BB1249" s="81" t="s">
        <v>1211</v>
      </c>
      <c r="BC1249" s="81">
        <v>1063</v>
      </c>
      <c r="BE1249" s="81" t="s">
        <v>753</v>
      </c>
      <c r="BF1249" s="81" t="s">
        <v>754</v>
      </c>
      <c r="BG1249" s="81">
        <v>12</v>
      </c>
      <c r="BH1249" s="81" t="s">
        <v>529</v>
      </c>
      <c r="BI1249" s="81" t="s">
        <v>1093</v>
      </c>
      <c r="BJ1249" s="81">
        <v>1089</v>
      </c>
      <c r="BL1249" s="81" t="s">
        <v>942</v>
      </c>
      <c r="BM1249" s="81" t="s">
        <v>943</v>
      </c>
      <c r="BN1249" s="81">
        <v>12</v>
      </c>
      <c r="BO1249" s="81" t="s">
        <v>529</v>
      </c>
      <c r="BP1249" s="81" t="s">
        <v>1092</v>
      </c>
      <c r="BQ1249" s="81">
        <v>1209</v>
      </c>
      <c r="CG1249" s="81" t="s">
        <v>747</v>
      </c>
      <c r="CH1249" s="81" t="s">
        <v>748</v>
      </c>
      <c r="CI1249" s="81">
        <v>12</v>
      </c>
      <c r="CJ1249" s="81" t="s">
        <v>529</v>
      </c>
      <c r="CK1249" s="81" t="s">
        <v>1819</v>
      </c>
      <c r="CL1249" s="81">
        <v>1505</v>
      </c>
      <c r="CN1249" s="81" t="s">
        <v>873</v>
      </c>
      <c r="CO1249" s="81" t="s">
        <v>874</v>
      </c>
      <c r="CP1249" s="81">
        <v>24</v>
      </c>
      <c r="CQ1249" s="81" t="s">
        <v>1173</v>
      </c>
      <c r="CR1249" s="81" t="s">
        <v>2316</v>
      </c>
      <c r="CS1249" s="81">
        <v>0</v>
      </c>
      <c r="CU1249" s="136" t="s">
        <v>796</v>
      </c>
      <c r="CV1249" s="136" t="s">
        <v>797</v>
      </c>
      <c r="CW1249" s="137">
        <v>14</v>
      </c>
      <c r="CX1249" s="136" t="s">
        <v>436</v>
      </c>
      <c r="CY1249" s="136" t="s">
        <v>1148</v>
      </c>
      <c r="CZ1249" s="138">
        <v>1091</v>
      </c>
      <c r="DB1249" s="136" t="s">
        <v>867</v>
      </c>
      <c r="DC1249" s="136" t="s">
        <v>868</v>
      </c>
      <c r="DD1249" s="137">
        <v>4</v>
      </c>
      <c r="DE1249" s="136" t="s">
        <v>529</v>
      </c>
      <c r="DF1249" s="136" t="s">
        <v>1157</v>
      </c>
      <c r="DG1249" s="144">
        <v>1399</v>
      </c>
      <c r="DI1249" s="136" t="s">
        <v>2264</v>
      </c>
      <c r="DJ1249" s="136" t="s">
        <v>896</v>
      </c>
      <c r="DK1249" s="137">
        <v>12</v>
      </c>
      <c r="DL1249" s="136" t="s">
        <v>529</v>
      </c>
      <c r="DM1249" s="136" t="s">
        <v>1837</v>
      </c>
      <c r="DN1249" s="144">
        <v>1510</v>
      </c>
    </row>
    <row r="1250" spans="1:118" x14ac:dyDescent="0.25">
      <c r="A1250" s="81" t="s">
        <v>776</v>
      </c>
      <c r="B1250" s="81" t="s">
        <v>777</v>
      </c>
      <c r="C1250" s="81">
        <v>6</v>
      </c>
      <c r="D1250" s="81" t="s">
        <v>529</v>
      </c>
      <c r="E1250" s="81" t="s">
        <v>1167</v>
      </c>
      <c r="F1250" s="81">
        <v>1031</v>
      </c>
      <c r="H1250" s="81" t="s">
        <v>834</v>
      </c>
      <c r="I1250" s="81" t="s">
        <v>835</v>
      </c>
      <c r="J1250" s="81">
        <v>2</v>
      </c>
      <c r="K1250" s="81" t="s">
        <v>436</v>
      </c>
      <c r="L1250" s="81" t="s">
        <v>1863</v>
      </c>
      <c r="M1250" s="81">
        <v>1273</v>
      </c>
      <c r="O1250" s="81" t="s">
        <v>854</v>
      </c>
      <c r="P1250" s="81" t="s">
        <v>855</v>
      </c>
      <c r="Q1250" s="81">
        <v>4</v>
      </c>
      <c r="R1250" s="81" t="s">
        <v>529</v>
      </c>
      <c r="S1250" s="81" t="s">
        <v>1766</v>
      </c>
      <c r="T1250" s="81">
        <v>1002</v>
      </c>
      <c r="V1250" s="81" t="s">
        <v>854</v>
      </c>
      <c r="W1250" s="81" t="s">
        <v>855</v>
      </c>
      <c r="X1250" s="81">
        <v>2</v>
      </c>
      <c r="Y1250" s="81" t="s">
        <v>437</v>
      </c>
      <c r="Z1250" s="81" t="s">
        <v>1823</v>
      </c>
      <c r="AA1250" s="81">
        <v>1259</v>
      </c>
      <c r="AC1250" s="81" t="s">
        <v>906</v>
      </c>
      <c r="AD1250" s="81" t="s">
        <v>907</v>
      </c>
      <c r="AE1250" s="81">
        <v>12</v>
      </c>
      <c r="AF1250" s="81" t="s">
        <v>1173</v>
      </c>
      <c r="AG1250" s="81" t="s">
        <v>1174</v>
      </c>
      <c r="AH1250" s="81">
        <v>0</v>
      </c>
      <c r="AJ1250" s="81" t="s">
        <v>869</v>
      </c>
      <c r="AK1250" s="81" t="s">
        <v>870</v>
      </c>
      <c r="AL1250" s="81">
        <v>12</v>
      </c>
      <c r="AM1250" s="81" t="s">
        <v>436</v>
      </c>
      <c r="AN1250" s="81" t="s">
        <v>1189</v>
      </c>
      <c r="AO1250" s="81">
        <v>1262</v>
      </c>
      <c r="AQ1250" s="81" t="s">
        <v>804</v>
      </c>
      <c r="AR1250" s="81" t="s">
        <v>805</v>
      </c>
      <c r="AS1250" s="81">
        <v>12</v>
      </c>
      <c r="AT1250" s="81" t="s">
        <v>529</v>
      </c>
      <c r="AU1250" s="81" t="s">
        <v>1246</v>
      </c>
      <c r="AV1250" s="81">
        <v>1456</v>
      </c>
      <c r="AX1250" s="81" t="s">
        <v>782</v>
      </c>
      <c r="AY1250" s="81" t="s">
        <v>783</v>
      </c>
      <c r="AZ1250" s="81">
        <v>12</v>
      </c>
      <c r="BA1250" s="81" t="s">
        <v>437</v>
      </c>
      <c r="BB1250" s="81" t="s">
        <v>1243</v>
      </c>
      <c r="BC1250" s="81">
        <v>1082</v>
      </c>
      <c r="BE1250" s="81" t="s">
        <v>755</v>
      </c>
      <c r="BF1250" s="81" t="s">
        <v>756</v>
      </c>
      <c r="BG1250" s="81">
        <v>7</v>
      </c>
      <c r="BH1250" s="81" t="s">
        <v>529</v>
      </c>
      <c r="BI1250" s="81" t="s">
        <v>1093</v>
      </c>
      <c r="BJ1250" s="81">
        <v>1089</v>
      </c>
      <c r="BL1250" s="81" t="s">
        <v>864</v>
      </c>
      <c r="BM1250" s="81" t="s">
        <v>865</v>
      </c>
      <c r="BN1250" s="81">
        <v>6</v>
      </c>
      <c r="BO1250" s="81" t="s">
        <v>529</v>
      </c>
      <c r="BP1250" s="81" t="s">
        <v>1092</v>
      </c>
      <c r="BQ1250" s="81">
        <v>1209</v>
      </c>
      <c r="CG1250" s="81" t="s">
        <v>2323</v>
      </c>
      <c r="CH1250" s="81" t="s">
        <v>851</v>
      </c>
      <c r="CI1250" s="81">
        <v>4</v>
      </c>
      <c r="CJ1250" s="81" t="s">
        <v>529</v>
      </c>
      <c r="CK1250" s="81" t="s">
        <v>1819</v>
      </c>
      <c r="CL1250" s="81">
        <v>1505</v>
      </c>
      <c r="CN1250" s="81" t="s">
        <v>906</v>
      </c>
      <c r="CO1250" s="81" t="s">
        <v>907</v>
      </c>
      <c r="CP1250" s="81">
        <v>36</v>
      </c>
      <c r="CQ1250" s="81" t="s">
        <v>1173</v>
      </c>
      <c r="CR1250" s="81" t="s">
        <v>2316</v>
      </c>
      <c r="CS1250" s="81">
        <v>0</v>
      </c>
      <c r="CU1250" s="136" t="s">
        <v>794</v>
      </c>
      <c r="CV1250" s="136" t="s">
        <v>795</v>
      </c>
      <c r="CW1250" s="137">
        <v>14</v>
      </c>
      <c r="CX1250" s="136" t="s">
        <v>436</v>
      </c>
      <c r="CY1250" s="136" t="s">
        <v>1148</v>
      </c>
      <c r="CZ1250" s="138">
        <v>1091</v>
      </c>
      <c r="DB1250" s="136" t="s">
        <v>867</v>
      </c>
      <c r="DC1250" s="136" t="s">
        <v>868</v>
      </c>
      <c r="DD1250" s="137">
        <v>6</v>
      </c>
      <c r="DE1250" s="136" t="s">
        <v>529</v>
      </c>
      <c r="DF1250" s="136" t="s">
        <v>1131</v>
      </c>
      <c r="DG1250" s="144">
        <v>1509</v>
      </c>
      <c r="DI1250" s="136" t="s">
        <v>2264</v>
      </c>
      <c r="DJ1250" s="136" t="s">
        <v>896</v>
      </c>
      <c r="DK1250" s="137">
        <v>12</v>
      </c>
      <c r="DL1250" s="136" t="s">
        <v>2152</v>
      </c>
      <c r="DM1250" s="136" t="s">
        <v>2364</v>
      </c>
      <c r="DN1250" s="144">
        <v>1593</v>
      </c>
    </row>
    <row r="1251" spans="1:118" x14ac:dyDescent="0.25">
      <c r="A1251" s="81" t="s">
        <v>729</v>
      </c>
      <c r="B1251" s="81" t="s">
        <v>730</v>
      </c>
      <c r="C1251" s="81">
        <v>10</v>
      </c>
      <c r="D1251" s="81" t="s">
        <v>529</v>
      </c>
      <c r="E1251" s="81" t="s">
        <v>1167</v>
      </c>
      <c r="F1251" s="81">
        <v>1031</v>
      </c>
      <c r="H1251" s="81" t="s">
        <v>924</v>
      </c>
      <c r="I1251" s="81" t="s">
        <v>925</v>
      </c>
      <c r="J1251" s="81">
        <v>12</v>
      </c>
      <c r="K1251" s="81" t="s">
        <v>529</v>
      </c>
      <c r="L1251" s="81" t="s">
        <v>1139</v>
      </c>
      <c r="M1251" s="81">
        <v>1027</v>
      </c>
      <c r="O1251" s="81" t="s">
        <v>828</v>
      </c>
      <c r="P1251" s="81" t="s">
        <v>829</v>
      </c>
      <c r="Q1251" s="81">
        <v>6</v>
      </c>
      <c r="R1251" s="81" t="s">
        <v>529</v>
      </c>
      <c r="S1251" s="81" t="s">
        <v>1766</v>
      </c>
      <c r="T1251" s="81">
        <v>1002</v>
      </c>
      <c r="V1251" s="81" t="s">
        <v>745</v>
      </c>
      <c r="W1251" s="81" t="s">
        <v>746</v>
      </c>
      <c r="X1251" s="81">
        <v>12</v>
      </c>
      <c r="Y1251" s="81" t="s">
        <v>437</v>
      </c>
      <c r="Z1251" s="81" t="s">
        <v>1823</v>
      </c>
      <c r="AA1251" s="81">
        <v>1259</v>
      </c>
      <c r="AC1251" s="81" t="s">
        <v>816</v>
      </c>
      <c r="AD1251" s="81" t="s">
        <v>817</v>
      </c>
      <c r="AE1251" s="81">
        <v>10</v>
      </c>
      <c r="AF1251" s="81" t="s">
        <v>529</v>
      </c>
      <c r="AG1251" s="81" t="s">
        <v>1116</v>
      </c>
      <c r="AH1251" s="81">
        <v>1071</v>
      </c>
      <c r="AJ1251" s="81" t="s">
        <v>772</v>
      </c>
      <c r="AK1251" s="81" t="s">
        <v>773</v>
      </c>
      <c r="AL1251" s="81">
        <v>4</v>
      </c>
      <c r="AM1251" s="81" t="s">
        <v>436</v>
      </c>
      <c r="AN1251" s="81" t="s">
        <v>1189</v>
      </c>
      <c r="AO1251" s="81">
        <v>1262</v>
      </c>
      <c r="AQ1251" s="81" t="s">
        <v>747</v>
      </c>
      <c r="AR1251" s="81" t="s">
        <v>748</v>
      </c>
      <c r="AS1251" s="81">
        <v>12</v>
      </c>
      <c r="AT1251" s="81" t="s">
        <v>529</v>
      </c>
      <c r="AU1251" s="81" t="s">
        <v>1246</v>
      </c>
      <c r="AV1251" s="81">
        <v>1456</v>
      </c>
      <c r="AX1251" s="81" t="s">
        <v>782</v>
      </c>
      <c r="AY1251" s="81" t="s">
        <v>783</v>
      </c>
      <c r="AZ1251" s="81">
        <v>12</v>
      </c>
      <c r="BA1251" s="81" t="s">
        <v>529</v>
      </c>
      <c r="BB1251" s="81" t="s">
        <v>1755</v>
      </c>
      <c r="BC1251" s="81">
        <v>1458</v>
      </c>
      <c r="BE1251" s="81" t="s">
        <v>757</v>
      </c>
      <c r="BF1251" s="81" t="s">
        <v>758</v>
      </c>
      <c r="BG1251" s="81">
        <v>24</v>
      </c>
      <c r="BH1251" s="81" t="s">
        <v>529</v>
      </c>
      <c r="BI1251" s="81" t="s">
        <v>1093</v>
      </c>
      <c r="BJ1251" s="81">
        <v>1089</v>
      </c>
      <c r="BL1251" s="81" t="s">
        <v>897</v>
      </c>
      <c r="BM1251" s="81" t="s">
        <v>898</v>
      </c>
      <c r="BN1251" s="81">
        <v>4</v>
      </c>
      <c r="BO1251" s="81" t="s">
        <v>529</v>
      </c>
      <c r="BP1251" s="81" t="s">
        <v>1092</v>
      </c>
      <c r="BQ1251" s="81">
        <v>1209</v>
      </c>
      <c r="CG1251" s="81" t="s">
        <v>856</v>
      </c>
      <c r="CH1251" s="81" t="s">
        <v>857</v>
      </c>
      <c r="CI1251" s="81">
        <v>3</v>
      </c>
      <c r="CJ1251" s="81" t="s">
        <v>529</v>
      </c>
      <c r="CK1251" s="81" t="s">
        <v>1819</v>
      </c>
      <c r="CL1251" s="81">
        <v>1505</v>
      </c>
      <c r="CN1251" s="81" t="s">
        <v>812</v>
      </c>
      <c r="CO1251" s="81" t="s">
        <v>813</v>
      </c>
      <c r="CP1251" s="81">
        <v>24</v>
      </c>
      <c r="CQ1251" s="81" t="s">
        <v>1173</v>
      </c>
      <c r="CR1251" s="81" t="s">
        <v>2316</v>
      </c>
      <c r="CS1251" s="81">
        <v>0</v>
      </c>
      <c r="CU1251" s="136" t="s">
        <v>790</v>
      </c>
      <c r="CV1251" s="136" t="s">
        <v>791</v>
      </c>
      <c r="CW1251" s="137">
        <v>14</v>
      </c>
      <c r="CX1251" s="136" t="s">
        <v>436</v>
      </c>
      <c r="CY1251" s="136" t="s">
        <v>1148</v>
      </c>
      <c r="CZ1251" s="138">
        <v>1091</v>
      </c>
      <c r="DB1251" s="136" t="s">
        <v>867</v>
      </c>
      <c r="DC1251" s="136" t="s">
        <v>868</v>
      </c>
      <c r="DD1251" s="137">
        <v>6</v>
      </c>
      <c r="DE1251" s="136" t="s">
        <v>529</v>
      </c>
      <c r="DF1251" s="136" t="s">
        <v>1169</v>
      </c>
      <c r="DG1251" s="144">
        <v>1440</v>
      </c>
      <c r="DI1251" s="136" t="s">
        <v>2264</v>
      </c>
      <c r="DJ1251" s="136" t="s">
        <v>896</v>
      </c>
      <c r="DK1251" s="137">
        <v>12</v>
      </c>
      <c r="DL1251" s="136" t="s">
        <v>436</v>
      </c>
      <c r="DM1251" s="136" t="s">
        <v>2422</v>
      </c>
      <c r="DN1251" s="144">
        <v>1600</v>
      </c>
    </row>
    <row r="1252" spans="1:118" x14ac:dyDescent="0.25">
      <c r="A1252" s="81" t="s">
        <v>942</v>
      </c>
      <c r="B1252" s="81" t="s">
        <v>943</v>
      </c>
      <c r="C1252" s="81">
        <v>12</v>
      </c>
      <c r="D1252" s="81" t="s">
        <v>529</v>
      </c>
      <c r="E1252" s="81" t="s">
        <v>1167</v>
      </c>
      <c r="F1252" s="81">
        <v>1031</v>
      </c>
      <c r="H1252" s="81" t="s">
        <v>891</v>
      </c>
      <c r="I1252" s="81" t="s">
        <v>892</v>
      </c>
      <c r="J1252" s="81">
        <v>12</v>
      </c>
      <c r="K1252" s="81" t="s">
        <v>529</v>
      </c>
      <c r="L1252" s="81" t="s">
        <v>1139</v>
      </c>
      <c r="M1252" s="81">
        <v>1027</v>
      </c>
      <c r="O1252" s="81" t="s">
        <v>828</v>
      </c>
      <c r="P1252" s="81" t="s">
        <v>829</v>
      </c>
      <c r="Q1252" s="81">
        <v>4</v>
      </c>
      <c r="R1252" s="81" t="s">
        <v>529</v>
      </c>
      <c r="S1252" s="81" t="s">
        <v>1160</v>
      </c>
      <c r="T1252" s="81">
        <v>1027</v>
      </c>
      <c r="V1252" s="81" t="s">
        <v>800</v>
      </c>
      <c r="W1252" s="81" t="s">
        <v>801</v>
      </c>
      <c r="X1252" s="81">
        <v>2</v>
      </c>
      <c r="Y1252" s="81" t="s">
        <v>437</v>
      </c>
      <c r="Z1252" s="81" t="s">
        <v>1823</v>
      </c>
      <c r="AA1252" s="81">
        <v>1259</v>
      </c>
      <c r="AC1252" s="81" t="s">
        <v>864</v>
      </c>
      <c r="AD1252" s="81" t="s">
        <v>865</v>
      </c>
      <c r="AE1252" s="81">
        <v>10</v>
      </c>
      <c r="AF1252" s="81" t="s">
        <v>529</v>
      </c>
      <c r="AG1252" s="81" t="s">
        <v>1732</v>
      </c>
      <c r="AH1252" s="81">
        <v>1086</v>
      </c>
      <c r="AJ1252" s="81" t="s">
        <v>816</v>
      </c>
      <c r="AK1252" s="81" t="s">
        <v>817</v>
      </c>
      <c r="AL1252" s="81">
        <v>8</v>
      </c>
      <c r="AM1252" s="81" t="s">
        <v>436</v>
      </c>
      <c r="AN1252" s="81" t="s">
        <v>1189</v>
      </c>
      <c r="AO1252" s="81">
        <v>1262</v>
      </c>
      <c r="AQ1252" s="81" t="s">
        <v>908</v>
      </c>
      <c r="AR1252" s="81" t="s">
        <v>909</v>
      </c>
      <c r="AS1252" s="81">
        <v>12</v>
      </c>
      <c r="AT1252" s="81" t="s">
        <v>529</v>
      </c>
      <c r="AU1252" s="81" t="s">
        <v>1246</v>
      </c>
      <c r="AV1252" s="81">
        <v>1456</v>
      </c>
      <c r="AX1252" s="81" t="s">
        <v>782</v>
      </c>
      <c r="AY1252" s="81" t="s">
        <v>783</v>
      </c>
      <c r="AZ1252" s="81">
        <v>12</v>
      </c>
      <c r="BA1252" s="81" t="s">
        <v>436</v>
      </c>
      <c r="BB1252" s="81" t="s">
        <v>1906</v>
      </c>
      <c r="BC1252" s="81">
        <v>1025</v>
      </c>
      <c r="BE1252" s="81" t="s">
        <v>940</v>
      </c>
      <c r="BF1252" s="81" t="s">
        <v>941</v>
      </c>
      <c r="BG1252" s="81">
        <v>12</v>
      </c>
      <c r="BH1252" s="81" t="s">
        <v>529</v>
      </c>
      <c r="BI1252" s="81" t="s">
        <v>1093</v>
      </c>
      <c r="BJ1252" s="81">
        <v>1089</v>
      </c>
      <c r="BL1252" s="81" t="s">
        <v>733</v>
      </c>
      <c r="BM1252" s="81" t="s">
        <v>734</v>
      </c>
      <c r="BN1252" s="81">
        <v>3</v>
      </c>
      <c r="BO1252" s="81" t="s">
        <v>436</v>
      </c>
      <c r="BP1252" s="81" t="s">
        <v>2172</v>
      </c>
      <c r="BQ1252" s="81">
        <v>1072</v>
      </c>
      <c r="CG1252" s="81" t="s">
        <v>858</v>
      </c>
      <c r="CH1252" s="81" t="s">
        <v>859</v>
      </c>
      <c r="CI1252" s="81">
        <v>3</v>
      </c>
      <c r="CJ1252" s="81" t="s">
        <v>529</v>
      </c>
      <c r="CK1252" s="81" t="s">
        <v>1819</v>
      </c>
      <c r="CL1252" s="81">
        <v>1505</v>
      </c>
      <c r="CN1252" s="81" t="s">
        <v>772</v>
      </c>
      <c r="CO1252" s="81" t="s">
        <v>773</v>
      </c>
      <c r="CP1252" s="81">
        <v>36</v>
      </c>
      <c r="CQ1252" s="81" t="s">
        <v>1173</v>
      </c>
      <c r="CR1252" s="81" t="s">
        <v>2316</v>
      </c>
      <c r="CS1252" s="81">
        <v>0</v>
      </c>
      <c r="CU1252" s="136" t="s">
        <v>2260</v>
      </c>
      <c r="CV1252" s="136" t="s">
        <v>2304</v>
      </c>
      <c r="CW1252" s="137">
        <v>24</v>
      </c>
      <c r="CX1252" s="136" t="s">
        <v>436</v>
      </c>
      <c r="CY1252" s="136" t="s">
        <v>1148</v>
      </c>
      <c r="CZ1252" s="138">
        <v>1091</v>
      </c>
      <c r="DB1252" s="136" t="s">
        <v>867</v>
      </c>
      <c r="DC1252" s="136" t="s">
        <v>868</v>
      </c>
      <c r="DD1252" s="137">
        <v>24</v>
      </c>
      <c r="DE1252" s="136" t="s">
        <v>529</v>
      </c>
      <c r="DF1252" s="136" t="s">
        <v>1100</v>
      </c>
      <c r="DG1252" s="144">
        <v>1027</v>
      </c>
      <c r="DI1252" s="136" t="s">
        <v>2264</v>
      </c>
      <c r="DJ1252" s="136" t="s">
        <v>896</v>
      </c>
      <c r="DK1252" s="137">
        <v>36</v>
      </c>
      <c r="DL1252" s="136" t="s">
        <v>529</v>
      </c>
      <c r="DM1252" s="136" t="s">
        <v>1100</v>
      </c>
      <c r="DN1252" s="144">
        <v>1027</v>
      </c>
    </row>
    <row r="1253" spans="1:118" x14ac:dyDescent="0.25">
      <c r="A1253" s="81" t="s">
        <v>1043</v>
      </c>
      <c r="B1253" s="81" t="s">
        <v>1936</v>
      </c>
      <c r="C1253" s="81">
        <v>12</v>
      </c>
      <c r="D1253" s="81" t="s">
        <v>529</v>
      </c>
      <c r="E1253" s="81" t="s">
        <v>1167</v>
      </c>
      <c r="F1253" s="81">
        <v>1031</v>
      </c>
      <c r="H1253" s="81" t="s">
        <v>893</v>
      </c>
      <c r="I1253" s="81" t="s">
        <v>894</v>
      </c>
      <c r="J1253" s="81">
        <v>12</v>
      </c>
      <c r="K1253" s="81" t="s">
        <v>529</v>
      </c>
      <c r="L1253" s="81" t="s">
        <v>1139</v>
      </c>
      <c r="M1253" s="81">
        <v>1027</v>
      </c>
      <c r="O1253" s="81" t="s">
        <v>847</v>
      </c>
      <c r="P1253" s="81" t="s">
        <v>848</v>
      </c>
      <c r="Q1253" s="81">
        <v>6</v>
      </c>
      <c r="R1253" s="81" t="s">
        <v>436</v>
      </c>
      <c r="S1253" s="81" t="s">
        <v>1148</v>
      </c>
      <c r="T1253" s="81">
        <v>1091</v>
      </c>
      <c r="V1253" s="81" t="s">
        <v>796</v>
      </c>
      <c r="W1253" s="81" t="s">
        <v>797</v>
      </c>
      <c r="X1253" s="81">
        <v>2</v>
      </c>
      <c r="Y1253" s="81" t="s">
        <v>437</v>
      </c>
      <c r="Z1253" s="81" t="s">
        <v>1823</v>
      </c>
      <c r="AA1253" s="81">
        <v>1259</v>
      </c>
      <c r="AC1253" s="81" t="s">
        <v>864</v>
      </c>
      <c r="AD1253" s="81" t="s">
        <v>865</v>
      </c>
      <c r="AE1253" s="81">
        <v>10</v>
      </c>
      <c r="AF1253" s="81" t="s">
        <v>437</v>
      </c>
      <c r="AG1253" s="81" t="s">
        <v>1184</v>
      </c>
      <c r="AH1253" s="81">
        <v>1078</v>
      </c>
      <c r="AJ1253" s="81" t="s">
        <v>733</v>
      </c>
      <c r="AK1253" s="81" t="s">
        <v>734</v>
      </c>
      <c r="AL1253" s="81">
        <v>4</v>
      </c>
      <c r="AM1253" s="81" t="s">
        <v>436</v>
      </c>
      <c r="AN1253" s="81" t="s">
        <v>1189</v>
      </c>
      <c r="AO1253" s="81">
        <v>1262</v>
      </c>
      <c r="AQ1253" s="81" t="s">
        <v>808</v>
      </c>
      <c r="AR1253" s="81" t="s">
        <v>809</v>
      </c>
      <c r="AS1253" s="81">
        <v>6</v>
      </c>
      <c r="AT1253" s="81" t="s">
        <v>529</v>
      </c>
      <c r="AU1253" s="81" t="s">
        <v>1819</v>
      </c>
      <c r="AV1253" s="81">
        <v>1505</v>
      </c>
      <c r="AX1253" s="81" t="s">
        <v>782</v>
      </c>
      <c r="AY1253" s="81" t="s">
        <v>783</v>
      </c>
      <c r="AZ1253" s="81">
        <v>12</v>
      </c>
      <c r="BA1253" s="81" t="s">
        <v>436</v>
      </c>
      <c r="BB1253" s="81" t="s">
        <v>1885</v>
      </c>
      <c r="BC1253" s="81">
        <v>1295</v>
      </c>
      <c r="BE1253" s="81" t="s">
        <v>2227</v>
      </c>
      <c r="BF1253" s="81" t="s">
        <v>882</v>
      </c>
      <c r="BG1253" s="81">
        <v>12</v>
      </c>
      <c r="BH1253" s="81" t="s">
        <v>529</v>
      </c>
      <c r="BI1253" s="81" t="s">
        <v>1093</v>
      </c>
      <c r="BJ1253" s="81">
        <v>1089</v>
      </c>
      <c r="BL1253" s="81" t="s">
        <v>816</v>
      </c>
      <c r="BM1253" s="81" t="s">
        <v>817</v>
      </c>
      <c r="BN1253" s="81">
        <v>6</v>
      </c>
      <c r="BO1253" s="81" t="s">
        <v>436</v>
      </c>
      <c r="BP1253" s="81" t="s">
        <v>2172</v>
      </c>
      <c r="BQ1253" s="81">
        <v>1072</v>
      </c>
      <c r="CG1253" s="81" t="s">
        <v>836</v>
      </c>
      <c r="CH1253" s="81" t="s">
        <v>837</v>
      </c>
      <c r="CI1253" s="81">
        <v>3</v>
      </c>
      <c r="CJ1253" s="81" t="s">
        <v>529</v>
      </c>
      <c r="CK1253" s="81" t="s">
        <v>1819</v>
      </c>
      <c r="CL1253" s="81">
        <v>1505</v>
      </c>
      <c r="CN1253" s="81" t="s">
        <v>776</v>
      </c>
      <c r="CO1253" s="81" t="s">
        <v>777</v>
      </c>
      <c r="CP1253" s="81">
        <v>12</v>
      </c>
      <c r="CQ1253" s="81" t="s">
        <v>1173</v>
      </c>
      <c r="CR1253" s="81" t="s">
        <v>2316</v>
      </c>
      <c r="CS1253" s="81">
        <v>0</v>
      </c>
      <c r="CU1253" s="136" t="s">
        <v>733</v>
      </c>
      <c r="CV1253" s="136" t="s">
        <v>734</v>
      </c>
      <c r="CW1253" s="137">
        <v>40</v>
      </c>
      <c r="CX1253" s="136" t="s">
        <v>436</v>
      </c>
      <c r="CY1253" s="136" t="s">
        <v>1148</v>
      </c>
      <c r="CZ1253" s="138">
        <v>1091</v>
      </c>
      <c r="DB1253" s="136" t="s">
        <v>867</v>
      </c>
      <c r="DC1253" s="136" t="s">
        <v>868</v>
      </c>
      <c r="DD1253" s="137">
        <v>2</v>
      </c>
      <c r="DE1253" s="136" t="s">
        <v>529</v>
      </c>
      <c r="DF1253" s="136" t="s">
        <v>1157</v>
      </c>
      <c r="DG1253" s="144">
        <v>1399</v>
      </c>
      <c r="DI1253" s="136" t="s">
        <v>986</v>
      </c>
      <c r="DJ1253" s="136" t="s">
        <v>987</v>
      </c>
      <c r="DK1253" s="137">
        <v>48</v>
      </c>
      <c r="DL1253" s="136" t="s">
        <v>1173</v>
      </c>
      <c r="DM1253" s="136" t="s">
        <v>2316</v>
      </c>
      <c r="DN1253" s="144">
        <v>0</v>
      </c>
    </row>
    <row r="1254" spans="1:118" x14ac:dyDescent="0.25">
      <c r="A1254" s="81" t="s">
        <v>1778</v>
      </c>
      <c r="B1254" s="81" t="s">
        <v>758</v>
      </c>
      <c r="C1254" s="81">
        <v>12</v>
      </c>
      <c r="D1254" s="81" t="s">
        <v>437</v>
      </c>
      <c r="E1254" s="81" t="s">
        <v>1242</v>
      </c>
      <c r="F1254" s="81">
        <v>1029</v>
      </c>
      <c r="H1254" s="81" t="s">
        <v>1079</v>
      </c>
      <c r="I1254" s="81" t="s">
        <v>1080</v>
      </c>
      <c r="J1254" s="81">
        <v>30</v>
      </c>
      <c r="K1254" s="81" t="s">
        <v>1173</v>
      </c>
      <c r="L1254" s="81" t="s">
        <v>1174</v>
      </c>
      <c r="M1254" s="81">
        <v>0</v>
      </c>
      <c r="O1254" s="81" t="s">
        <v>1034</v>
      </c>
      <c r="P1254" s="81" t="s">
        <v>987</v>
      </c>
      <c r="Q1254" s="81">
        <v>12</v>
      </c>
      <c r="R1254" s="81" t="s">
        <v>436</v>
      </c>
      <c r="S1254" s="81" t="s">
        <v>1148</v>
      </c>
      <c r="T1254" s="81">
        <v>1091</v>
      </c>
      <c r="V1254" s="81" t="s">
        <v>790</v>
      </c>
      <c r="W1254" s="81" t="s">
        <v>791</v>
      </c>
      <c r="X1254" s="81">
        <v>2</v>
      </c>
      <c r="Y1254" s="81" t="s">
        <v>437</v>
      </c>
      <c r="Z1254" s="81" t="s">
        <v>1823</v>
      </c>
      <c r="AA1254" s="81">
        <v>1259</v>
      </c>
      <c r="AC1254" s="81" t="s">
        <v>737</v>
      </c>
      <c r="AD1254" s="81" t="s">
        <v>738</v>
      </c>
      <c r="AE1254" s="81">
        <v>2</v>
      </c>
      <c r="AF1254" s="81" t="s">
        <v>529</v>
      </c>
      <c r="AG1254" s="81" t="s">
        <v>1157</v>
      </c>
      <c r="AH1254" s="81">
        <v>1399</v>
      </c>
      <c r="AJ1254" s="81" t="s">
        <v>891</v>
      </c>
      <c r="AK1254" s="81" t="s">
        <v>892</v>
      </c>
      <c r="AL1254" s="81">
        <v>12</v>
      </c>
      <c r="AM1254" s="81" t="s">
        <v>436</v>
      </c>
      <c r="AN1254" s="81" t="s">
        <v>1189</v>
      </c>
      <c r="AO1254" s="81">
        <v>1262</v>
      </c>
      <c r="AQ1254" s="81" t="s">
        <v>778</v>
      </c>
      <c r="AR1254" s="81" t="s">
        <v>779</v>
      </c>
      <c r="AS1254" s="81">
        <v>6</v>
      </c>
      <c r="AT1254" s="81" t="s">
        <v>529</v>
      </c>
      <c r="AU1254" s="81" t="s">
        <v>1819</v>
      </c>
      <c r="AV1254" s="81">
        <v>1505</v>
      </c>
      <c r="AX1254" s="81" t="s">
        <v>782</v>
      </c>
      <c r="AY1254" s="81" t="s">
        <v>783</v>
      </c>
      <c r="AZ1254" s="81">
        <v>12</v>
      </c>
      <c r="BA1254" s="81" t="s">
        <v>529</v>
      </c>
      <c r="BB1254" s="81" t="s">
        <v>1203</v>
      </c>
      <c r="BC1254" s="81">
        <v>1440</v>
      </c>
      <c r="BE1254" s="81" t="s">
        <v>2230</v>
      </c>
      <c r="BF1254" s="81" t="s">
        <v>866</v>
      </c>
      <c r="BG1254" s="81">
        <v>18</v>
      </c>
      <c r="BH1254" s="81" t="s">
        <v>529</v>
      </c>
      <c r="BI1254" s="81" t="s">
        <v>1093</v>
      </c>
      <c r="BJ1254" s="81">
        <v>1089</v>
      </c>
      <c r="BL1254" s="81" t="s">
        <v>902</v>
      </c>
      <c r="BM1254" s="81" t="s">
        <v>903</v>
      </c>
      <c r="BN1254" s="81">
        <v>4</v>
      </c>
      <c r="BO1254" s="81" t="s">
        <v>529</v>
      </c>
      <c r="BP1254" s="81" t="s">
        <v>1092</v>
      </c>
      <c r="BQ1254" s="81">
        <v>1209</v>
      </c>
      <c r="CG1254" s="81" t="s">
        <v>873</v>
      </c>
      <c r="CH1254" s="81" t="s">
        <v>874</v>
      </c>
      <c r="CI1254" s="81">
        <v>4</v>
      </c>
      <c r="CJ1254" s="81" t="s">
        <v>529</v>
      </c>
      <c r="CK1254" s="81" t="s">
        <v>1132</v>
      </c>
      <c r="CL1254" s="81">
        <v>1081</v>
      </c>
      <c r="CN1254" s="81" t="s">
        <v>818</v>
      </c>
      <c r="CO1254" s="81" t="s">
        <v>819</v>
      </c>
      <c r="CP1254" s="81">
        <v>48</v>
      </c>
      <c r="CQ1254" s="81" t="s">
        <v>1173</v>
      </c>
      <c r="CR1254" s="81" t="s">
        <v>2316</v>
      </c>
      <c r="CS1254" s="81">
        <v>0</v>
      </c>
      <c r="CU1254" s="136" t="s">
        <v>729</v>
      </c>
      <c r="CV1254" s="136" t="s">
        <v>730</v>
      </c>
      <c r="CW1254" s="137">
        <v>20</v>
      </c>
      <c r="CX1254" s="136" t="s">
        <v>436</v>
      </c>
      <c r="CY1254" s="136" t="s">
        <v>1148</v>
      </c>
      <c r="CZ1254" s="138">
        <v>1091</v>
      </c>
      <c r="DB1254" s="136" t="s">
        <v>867</v>
      </c>
      <c r="DC1254" s="136" t="s">
        <v>868</v>
      </c>
      <c r="DD1254" s="137">
        <v>4</v>
      </c>
      <c r="DE1254" s="136" t="s">
        <v>436</v>
      </c>
      <c r="DF1254" s="136" t="s">
        <v>2310</v>
      </c>
      <c r="DG1254" s="144">
        <v>1160</v>
      </c>
      <c r="DI1254" s="136" t="s">
        <v>986</v>
      </c>
      <c r="DJ1254" s="136" t="s">
        <v>987</v>
      </c>
      <c r="DK1254" s="137">
        <v>60</v>
      </c>
      <c r="DL1254" s="136" t="s">
        <v>529</v>
      </c>
      <c r="DM1254" s="136" t="s">
        <v>1871</v>
      </c>
      <c r="DN1254" s="144">
        <v>1001</v>
      </c>
    </row>
    <row r="1255" spans="1:118" x14ac:dyDescent="0.25">
      <c r="A1255" s="81" t="s">
        <v>973</v>
      </c>
      <c r="B1255" s="81" t="s">
        <v>974</v>
      </c>
      <c r="C1255" s="81">
        <v>12</v>
      </c>
      <c r="D1255" s="81" t="s">
        <v>437</v>
      </c>
      <c r="E1255" s="81" t="s">
        <v>1242</v>
      </c>
      <c r="F1255" s="81">
        <v>1029</v>
      </c>
      <c r="H1255" s="81" t="s">
        <v>1896</v>
      </c>
      <c r="I1255" s="81" t="s">
        <v>1038</v>
      </c>
      <c r="J1255" s="81">
        <v>50</v>
      </c>
      <c r="K1255" s="81" t="s">
        <v>1173</v>
      </c>
      <c r="L1255" s="81" t="s">
        <v>1174</v>
      </c>
      <c r="M1255" s="81">
        <v>0</v>
      </c>
      <c r="O1255" s="81" t="s">
        <v>889</v>
      </c>
      <c r="P1255" s="81" t="s">
        <v>890</v>
      </c>
      <c r="Q1255" s="81">
        <v>2</v>
      </c>
      <c r="R1255" s="81" t="s">
        <v>436</v>
      </c>
      <c r="S1255" s="81" t="s">
        <v>1148</v>
      </c>
      <c r="T1255" s="81">
        <v>1091</v>
      </c>
      <c r="V1255" s="81" t="s">
        <v>862</v>
      </c>
      <c r="W1255" s="81" t="s">
        <v>863</v>
      </c>
      <c r="X1255" s="81">
        <v>4</v>
      </c>
      <c r="Y1255" s="81" t="s">
        <v>437</v>
      </c>
      <c r="Z1255" s="81" t="s">
        <v>1823</v>
      </c>
      <c r="AA1255" s="81">
        <v>1259</v>
      </c>
      <c r="AC1255" s="81" t="s">
        <v>729</v>
      </c>
      <c r="AD1255" s="81" t="s">
        <v>730</v>
      </c>
      <c r="AE1255" s="81">
        <v>4</v>
      </c>
      <c r="AF1255" s="81" t="s">
        <v>436</v>
      </c>
      <c r="AG1255" s="81" t="s">
        <v>1123</v>
      </c>
      <c r="AH1255" s="81">
        <v>1392</v>
      </c>
      <c r="AJ1255" s="81" t="s">
        <v>1036</v>
      </c>
      <c r="AK1255" s="81" t="s">
        <v>1037</v>
      </c>
      <c r="AL1255" s="81">
        <v>2</v>
      </c>
      <c r="AM1255" s="81" t="s">
        <v>436</v>
      </c>
      <c r="AN1255" s="81" t="s">
        <v>1189</v>
      </c>
      <c r="AO1255" s="81">
        <v>1262</v>
      </c>
      <c r="AQ1255" s="81" t="s">
        <v>960</v>
      </c>
      <c r="AR1255" s="81" t="s">
        <v>961</v>
      </c>
      <c r="AS1255" s="81">
        <v>12</v>
      </c>
      <c r="AT1255" s="81" t="s">
        <v>529</v>
      </c>
      <c r="AU1255" s="81" t="s">
        <v>1819</v>
      </c>
      <c r="AV1255" s="81">
        <v>1505</v>
      </c>
      <c r="AX1255" s="81" t="s">
        <v>780</v>
      </c>
      <c r="AY1255" s="81" t="s">
        <v>781</v>
      </c>
      <c r="AZ1255" s="81">
        <v>24</v>
      </c>
      <c r="BA1255" s="81" t="s">
        <v>529</v>
      </c>
      <c r="BB1255" s="81" t="s">
        <v>1770</v>
      </c>
      <c r="BC1255" s="81">
        <v>1037</v>
      </c>
      <c r="BE1255" s="81" t="s">
        <v>2263</v>
      </c>
      <c r="BF1255" s="81" t="s">
        <v>877</v>
      </c>
      <c r="BG1255" s="81">
        <v>12</v>
      </c>
      <c r="BH1255" s="81" t="s">
        <v>529</v>
      </c>
      <c r="BI1255" s="81" t="s">
        <v>1093</v>
      </c>
      <c r="BJ1255" s="81">
        <v>1089</v>
      </c>
      <c r="BL1255" s="81" t="s">
        <v>932</v>
      </c>
      <c r="BM1255" s="81" t="s">
        <v>933</v>
      </c>
      <c r="BN1255" s="81">
        <v>4</v>
      </c>
      <c r="BO1255" s="81" t="s">
        <v>529</v>
      </c>
      <c r="BP1255" s="81" t="s">
        <v>1092</v>
      </c>
      <c r="BQ1255" s="81">
        <v>1209</v>
      </c>
      <c r="CG1255" s="81" t="s">
        <v>772</v>
      </c>
      <c r="CH1255" s="81" t="s">
        <v>773</v>
      </c>
      <c r="CI1255" s="81">
        <v>4</v>
      </c>
      <c r="CJ1255" s="81" t="s">
        <v>529</v>
      </c>
      <c r="CK1255" s="81" t="s">
        <v>1132</v>
      </c>
      <c r="CL1255" s="81">
        <v>1081</v>
      </c>
      <c r="CN1255" s="81" t="s">
        <v>864</v>
      </c>
      <c r="CO1255" s="81" t="s">
        <v>865</v>
      </c>
      <c r="CP1255" s="81">
        <v>24</v>
      </c>
      <c r="CQ1255" s="81" t="s">
        <v>1173</v>
      </c>
      <c r="CR1255" s="81" t="s">
        <v>2316</v>
      </c>
      <c r="CS1255" s="81">
        <v>0</v>
      </c>
      <c r="CU1255" s="136" t="s">
        <v>737</v>
      </c>
      <c r="CV1255" s="136" t="s">
        <v>738</v>
      </c>
      <c r="CW1255" s="137">
        <v>18</v>
      </c>
      <c r="CX1255" s="136" t="s">
        <v>436</v>
      </c>
      <c r="CY1255" s="136" t="s">
        <v>1148</v>
      </c>
      <c r="CZ1255" s="138">
        <v>1091</v>
      </c>
      <c r="DB1255" s="136" t="s">
        <v>867</v>
      </c>
      <c r="DC1255" s="136" t="s">
        <v>868</v>
      </c>
      <c r="DD1255" s="137">
        <v>4</v>
      </c>
      <c r="DE1255" s="136" t="s">
        <v>436</v>
      </c>
      <c r="DF1255" s="136" t="s">
        <v>1136</v>
      </c>
      <c r="DG1255" s="144">
        <v>1313</v>
      </c>
      <c r="DI1255" s="136" t="s">
        <v>986</v>
      </c>
      <c r="DJ1255" s="136" t="s">
        <v>987</v>
      </c>
      <c r="DK1255" s="137">
        <v>24</v>
      </c>
      <c r="DL1255" s="136" t="s">
        <v>529</v>
      </c>
      <c r="DM1255" s="136" t="s">
        <v>1100</v>
      </c>
      <c r="DN1255" s="144">
        <v>1027</v>
      </c>
    </row>
    <row r="1256" spans="1:118" x14ac:dyDescent="0.25">
      <c r="A1256" s="81" t="s">
        <v>814</v>
      </c>
      <c r="B1256" s="81" t="s">
        <v>815</v>
      </c>
      <c r="C1256" s="81">
        <v>12</v>
      </c>
      <c r="D1256" s="81" t="s">
        <v>437</v>
      </c>
      <c r="E1256" s="81" t="s">
        <v>1242</v>
      </c>
      <c r="F1256" s="81">
        <v>1029</v>
      </c>
      <c r="H1256" s="81" t="s">
        <v>2319</v>
      </c>
      <c r="I1256" s="81" t="s">
        <v>844</v>
      </c>
      <c r="J1256" s="81">
        <v>2</v>
      </c>
      <c r="K1256" s="81" t="s">
        <v>436</v>
      </c>
      <c r="L1256" s="81" t="s">
        <v>1123</v>
      </c>
      <c r="M1256" s="81">
        <v>1392</v>
      </c>
      <c r="O1256" s="81" t="s">
        <v>785</v>
      </c>
      <c r="P1256" s="81" t="s">
        <v>786</v>
      </c>
      <c r="Q1256" s="81">
        <v>12</v>
      </c>
      <c r="R1256" s="81" t="s">
        <v>436</v>
      </c>
      <c r="S1256" s="81" t="s">
        <v>1148</v>
      </c>
      <c r="T1256" s="81">
        <v>1091</v>
      </c>
      <c r="V1256" s="81" t="s">
        <v>897</v>
      </c>
      <c r="W1256" s="81" t="s">
        <v>898</v>
      </c>
      <c r="X1256" s="81">
        <v>4</v>
      </c>
      <c r="Y1256" s="81" t="s">
        <v>437</v>
      </c>
      <c r="Z1256" s="81" t="s">
        <v>1823</v>
      </c>
      <c r="AA1256" s="81">
        <v>1259</v>
      </c>
      <c r="AC1256" s="81" t="s">
        <v>816</v>
      </c>
      <c r="AD1256" s="81" t="s">
        <v>817</v>
      </c>
      <c r="AE1256" s="81">
        <v>10</v>
      </c>
      <c r="AF1256" s="81" t="s">
        <v>436</v>
      </c>
      <c r="AG1256" s="81" t="s">
        <v>552</v>
      </c>
      <c r="AH1256" s="81">
        <v>1116</v>
      </c>
      <c r="AJ1256" s="81" t="s">
        <v>930</v>
      </c>
      <c r="AK1256" s="81" t="s">
        <v>931</v>
      </c>
      <c r="AL1256" s="81">
        <v>4</v>
      </c>
      <c r="AM1256" s="81" t="s">
        <v>437</v>
      </c>
      <c r="AN1256" s="81" t="s">
        <v>1190</v>
      </c>
      <c r="AO1256" s="81">
        <v>1082</v>
      </c>
      <c r="AQ1256" s="81" t="s">
        <v>1041</v>
      </c>
      <c r="AR1256" s="81" t="s">
        <v>1042</v>
      </c>
      <c r="AS1256" s="81">
        <v>12</v>
      </c>
      <c r="AT1256" s="81" t="s">
        <v>529</v>
      </c>
      <c r="AU1256" s="81" t="s">
        <v>1100</v>
      </c>
      <c r="AV1256" s="81">
        <v>1027</v>
      </c>
      <c r="AX1256" s="81" t="s">
        <v>780</v>
      </c>
      <c r="AY1256" s="81" t="s">
        <v>781</v>
      </c>
      <c r="AZ1256" s="81">
        <v>240</v>
      </c>
      <c r="BA1256" s="81" t="s">
        <v>529</v>
      </c>
      <c r="BB1256" s="81" t="s">
        <v>1199</v>
      </c>
      <c r="BC1256" s="81">
        <v>1001</v>
      </c>
      <c r="BE1256" s="81" t="s">
        <v>871</v>
      </c>
      <c r="BF1256" s="81" t="s">
        <v>872</v>
      </c>
      <c r="BG1256" s="81">
        <v>18</v>
      </c>
      <c r="BH1256" s="81" t="s">
        <v>529</v>
      </c>
      <c r="BI1256" s="81" t="s">
        <v>1093</v>
      </c>
      <c r="BJ1256" s="81">
        <v>1089</v>
      </c>
      <c r="BL1256" s="81" t="s">
        <v>830</v>
      </c>
      <c r="BM1256" s="81" t="s">
        <v>831</v>
      </c>
      <c r="BN1256" s="81">
        <v>4</v>
      </c>
      <c r="BO1256" s="81" t="s">
        <v>529</v>
      </c>
      <c r="BP1256" s="81" t="s">
        <v>1168</v>
      </c>
      <c r="BQ1256" s="81">
        <v>1001</v>
      </c>
      <c r="CG1256" s="81" t="s">
        <v>776</v>
      </c>
      <c r="CH1256" s="81" t="s">
        <v>777</v>
      </c>
      <c r="CI1256" s="81">
        <v>4</v>
      </c>
      <c r="CJ1256" s="81" t="s">
        <v>529</v>
      </c>
      <c r="CK1256" s="81" t="s">
        <v>1132</v>
      </c>
      <c r="CL1256" s="81">
        <v>1081</v>
      </c>
      <c r="CN1256" s="81" t="s">
        <v>737</v>
      </c>
      <c r="CO1256" s="81" t="s">
        <v>738</v>
      </c>
      <c r="CP1256" s="81">
        <v>18</v>
      </c>
      <c r="CQ1256" s="81" t="s">
        <v>1173</v>
      </c>
      <c r="CR1256" s="81" t="s">
        <v>2316</v>
      </c>
      <c r="CS1256" s="81">
        <v>0</v>
      </c>
      <c r="CU1256" s="136" t="s">
        <v>828</v>
      </c>
      <c r="CV1256" s="136" t="s">
        <v>829</v>
      </c>
      <c r="CW1256" s="137">
        <v>16</v>
      </c>
      <c r="CX1256" s="136" t="s">
        <v>436</v>
      </c>
      <c r="CY1256" s="136" t="s">
        <v>1148</v>
      </c>
      <c r="CZ1256" s="138">
        <v>1091</v>
      </c>
      <c r="DB1256" s="136" t="s">
        <v>867</v>
      </c>
      <c r="DC1256" s="136" t="s">
        <v>868</v>
      </c>
      <c r="DD1256" s="137">
        <v>4</v>
      </c>
      <c r="DE1256" s="136" t="s">
        <v>529</v>
      </c>
      <c r="DF1256" s="136" t="s">
        <v>2314</v>
      </c>
      <c r="DG1256" s="144">
        <v>1031</v>
      </c>
      <c r="DI1256" s="136" t="s">
        <v>986</v>
      </c>
      <c r="DJ1256" s="136" t="s">
        <v>987</v>
      </c>
      <c r="DK1256" s="137">
        <v>60</v>
      </c>
      <c r="DL1256" s="136" t="s">
        <v>529</v>
      </c>
      <c r="DM1256" s="136" t="s">
        <v>2309</v>
      </c>
      <c r="DN1256" s="144">
        <v>1001</v>
      </c>
    </row>
    <row r="1257" spans="1:118" x14ac:dyDescent="0.25">
      <c r="A1257" s="81" t="s">
        <v>862</v>
      </c>
      <c r="B1257" s="81" t="s">
        <v>863</v>
      </c>
      <c r="C1257" s="81">
        <v>4</v>
      </c>
      <c r="D1257" s="81" t="s">
        <v>437</v>
      </c>
      <c r="E1257" s="81" t="s">
        <v>1242</v>
      </c>
      <c r="F1257" s="81">
        <v>1029</v>
      </c>
      <c r="H1257" s="81" t="s">
        <v>810</v>
      </c>
      <c r="I1257" s="81" t="s">
        <v>811</v>
      </c>
      <c r="J1257" s="81">
        <v>6</v>
      </c>
      <c r="K1257" s="81" t="s">
        <v>436</v>
      </c>
      <c r="L1257" s="81" t="s">
        <v>1123</v>
      </c>
      <c r="M1257" s="81">
        <v>1392</v>
      </c>
      <c r="O1257" s="81" t="s">
        <v>2323</v>
      </c>
      <c r="P1257" s="81" t="s">
        <v>851</v>
      </c>
      <c r="Q1257" s="81">
        <v>2</v>
      </c>
      <c r="R1257" s="81" t="s">
        <v>436</v>
      </c>
      <c r="S1257" s="81" t="s">
        <v>1148</v>
      </c>
      <c r="T1257" s="81">
        <v>1091</v>
      </c>
      <c r="V1257" s="81" t="s">
        <v>810</v>
      </c>
      <c r="W1257" s="81" t="s">
        <v>811</v>
      </c>
      <c r="X1257" s="81">
        <v>6</v>
      </c>
      <c r="Y1257" s="81" t="s">
        <v>437</v>
      </c>
      <c r="Z1257" s="81" t="s">
        <v>1823</v>
      </c>
      <c r="AA1257" s="81">
        <v>1259</v>
      </c>
      <c r="AC1257" s="81" t="s">
        <v>836</v>
      </c>
      <c r="AD1257" s="81" t="s">
        <v>837</v>
      </c>
      <c r="AE1257" s="81">
        <v>4</v>
      </c>
      <c r="AF1257" s="81" t="s">
        <v>529</v>
      </c>
      <c r="AG1257" s="81" t="s">
        <v>1128</v>
      </c>
      <c r="AH1257" s="81">
        <v>1031</v>
      </c>
      <c r="AJ1257" s="81" t="s">
        <v>940</v>
      </c>
      <c r="AK1257" s="81" t="s">
        <v>941</v>
      </c>
      <c r="AL1257" s="81">
        <v>24</v>
      </c>
      <c r="AM1257" s="81" t="s">
        <v>437</v>
      </c>
      <c r="AN1257" s="81" t="s">
        <v>1190</v>
      </c>
      <c r="AO1257" s="81">
        <v>1082</v>
      </c>
      <c r="AQ1257" s="81" t="s">
        <v>973</v>
      </c>
      <c r="AR1257" s="81" t="s">
        <v>974</v>
      </c>
      <c r="AS1257" s="81">
        <v>12</v>
      </c>
      <c r="AT1257" s="81" t="s">
        <v>529</v>
      </c>
      <c r="AU1257" s="81" t="s">
        <v>1100</v>
      </c>
      <c r="AV1257" s="81">
        <v>1027</v>
      </c>
      <c r="AX1257" s="81" t="s">
        <v>780</v>
      </c>
      <c r="AY1257" s="81" t="s">
        <v>781</v>
      </c>
      <c r="AZ1257" s="81">
        <v>12</v>
      </c>
      <c r="BA1257" s="81" t="s">
        <v>437</v>
      </c>
      <c r="BB1257" s="81" t="s">
        <v>2112</v>
      </c>
      <c r="BC1257" s="81">
        <v>1506</v>
      </c>
      <c r="BE1257" s="81" t="s">
        <v>847</v>
      </c>
      <c r="BF1257" s="81" t="s">
        <v>848</v>
      </c>
      <c r="BG1257" s="81">
        <v>18</v>
      </c>
      <c r="BH1257" s="81" t="s">
        <v>529</v>
      </c>
      <c r="BI1257" s="81" t="s">
        <v>1093</v>
      </c>
      <c r="BJ1257" s="81">
        <v>1089</v>
      </c>
      <c r="BL1257" s="81" t="s">
        <v>948</v>
      </c>
      <c r="BM1257" s="81" t="s">
        <v>949</v>
      </c>
      <c r="BN1257" s="81">
        <v>4</v>
      </c>
      <c r="BO1257" s="81" t="s">
        <v>529</v>
      </c>
      <c r="BP1257" s="81" t="s">
        <v>1139</v>
      </c>
      <c r="BQ1257" s="81">
        <v>1027</v>
      </c>
      <c r="CG1257" s="81" t="s">
        <v>818</v>
      </c>
      <c r="CH1257" s="81" t="s">
        <v>819</v>
      </c>
      <c r="CI1257" s="81">
        <v>4</v>
      </c>
      <c r="CJ1257" s="81" t="s">
        <v>529</v>
      </c>
      <c r="CK1257" s="81" t="s">
        <v>1132</v>
      </c>
      <c r="CL1257" s="81">
        <v>1081</v>
      </c>
      <c r="CN1257" s="81" t="s">
        <v>733</v>
      </c>
      <c r="CO1257" s="81" t="s">
        <v>734</v>
      </c>
      <c r="CP1257" s="81">
        <v>60</v>
      </c>
      <c r="CQ1257" s="81" t="s">
        <v>1173</v>
      </c>
      <c r="CR1257" s="81" t="s">
        <v>2316</v>
      </c>
      <c r="CS1257" s="81">
        <v>0</v>
      </c>
      <c r="CU1257" s="136" t="s">
        <v>1779</v>
      </c>
      <c r="CV1257" s="136" t="s">
        <v>853</v>
      </c>
      <c r="CW1257" s="137">
        <v>24</v>
      </c>
      <c r="CX1257" s="136" t="s">
        <v>529</v>
      </c>
      <c r="CY1257" s="136" t="s">
        <v>2314</v>
      </c>
      <c r="CZ1257" s="138">
        <v>1031</v>
      </c>
      <c r="DB1257" s="136" t="s">
        <v>860</v>
      </c>
      <c r="DC1257" s="136" t="s">
        <v>861</v>
      </c>
      <c r="DD1257" s="137">
        <v>4</v>
      </c>
      <c r="DE1257" s="136" t="s">
        <v>436</v>
      </c>
      <c r="DF1257" s="136" t="s">
        <v>552</v>
      </c>
      <c r="DG1257" s="144">
        <v>1116</v>
      </c>
      <c r="DI1257" s="136" t="s">
        <v>986</v>
      </c>
      <c r="DJ1257" s="136" t="s">
        <v>987</v>
      </c>
      <c r="DK1257" s="137">
        <v>48</v>
      </c>
      <c r="DL1257" s="136" t="s">
        <v>1173</v>
      </c>
      <c r="DM1257" s="136" t="s">
        <v>1174</v>
      </c>
      <c r="DN1257" s="144">
        <v>0</v>
      </c>
    </row>
    <row r="1258" spans="1:118" x14ac:dyDescent="0.25">
      <c r="A1258" s="81" t="s">
        <v>772</v>
      </c>
      <c r="B1258" s="81" t="s">
        <v>773</v>
      </c>
      <c r="C1258" s="81">
        <v>4</v>
      </c>
      <c r="D1258" s="81" t="s">
        <v>437</v>
      </c>
      <c r="E1258" s="81" t="s">
        <v>1242</v>
      </c>
      <c r="F1258" s="81">
        <v>1029</v>
      </c>
      <c r="H1258" s="81" t="s">
        <v>830</v>
      </c>
      <c r="I1258" s="81" t="s">
        <v>831</v>
      </c>
      <c r="J1258" s="81">
        <v>4</v>
      </c>
      <c r="K1258" s="81" t="s">
        <v>436</v>
      </c>
      <c r="L1258" s="81" t="s">
        <v>1123</v>
      </c>
      <c r="M1258" s="81">
        <v>1392</v>
      </c>
      <c r="O1258" s="81" t="s">
        <v>910</v>
      </c>
      <c r="P1258" s="81" t="s">
        <v>911</v>
      </c>
      <c r="Q1258" s="81">
        <v>2</v>
      </c>
      <c r="R1258" s="81" t="s">
        <v>436</v>
      </c>
      <c r="S1258" s="81" t="s">
        <v>1148</v>
      </c>
      <c r="T1258" s="81">
        <v>1091</v>
      </c>
      <c r="V1258" s="81" t="s">
        <v>867</v>
      </c>
      <c r="W1258" s="81" t="s">
        <v>868</v>
      </c>
      <c r="X1258" s="81">
        <v>4</v>
      </c>
      <c r="Y1258" s="81" t="s">
        <v>437</v>
      </c>
      <c r="Z1258" s="81" t="s">
        <v>1823</v>
      </c>
      <c r="AA1258" s="81">
        <v>1259</v>
      </c>
      <c r="AC1258" s="81" t="s">
        <v>830</v>
      </c>
      <c r="AD1258" s="81" t="s">
        <v>831</v>
      </c>
      <c r="AE1258" s="81">
        <v>6</v>
      </c>
      <c r="AF1258" s="81" t="s">
        <v>436</v>
      </c>
      <c r="AG1258" s="81" t="s">
        <v>1177</v>
      </c>
      <c r="AH1258" s="81">
        <v>1045</v>
      </c>
      <c r="AJ1258" s="81" t="s">
        <v>869</v>
      </c>
      <c r="AK1258" s="81" t="s">
        <v>870</v>
      </c>
      <c r="AL1258" s="81">
        <v>12</v>
      </c>
      <c r="AM1258" s="81" t="s">
        <v>437</v>
      </c>
      <c r="AN1258" s="81" t="s">
        <v>1190</v>
      </c>
      <c r="AO1258" s="81">
        <v>1082</v>
      </c>
      <c r="AQ1258" s="81" t="s">
        <v>814</v>
      </c>
      <c r="AR1258" s="81" t="s">
        <v>815</v>
      </c>
      <c r="AS1258" s="81">
        <v>24</v>
      </c>
      <c r="AT1258" s="81" t="s">
        <v>529</v>
      </c>
      <c r="AU1258" s="81" t="s">
        <v>1100</v>
      </c>
      <c r="AV1258" s="81">
        <v>1027</v>
      </c>
      <c r="AX1258" s="81" t="s">
        <v>780</v>
      </c>
      <c r="AY1258" s="81" t="s">
        <v>781</v>
      </c>
      <c r="AZ1258" s="81">
        <v>12</v>
      </c>
      <c r="BA1258" s="81" t="s">
        <v>436</v>
      </c>
      <c r="BB1258" s="81" t="s">
        <v>1715</v>
      </c>
      <c r="BC1258" s="81">
        <v>1137</v>
      </c>
      <c r="BE1258" s="81" t="s">
        <v>878</v>
      </c>
      <c r="BF1258" s="81" t="s">
        <v>879</v>
      </c>
      <c r="BG1258" s="81">
        <v>12</v>
      </c>
      <c r="BH1258" s="81" t="s">
        <v>529</v>
      </c>
      <c r="BI1258" s="81" t="s">
        <v>1093</v>
      </c>
      <c r="BJ1258" s="81">
        <v>1089</v>
      </c>
      <c r="BL1258" s="81" t="s">
        <v>816</v>
      </c>
      <c r="BM1258" s="81" t="s">
        <v>817</v>
      </c>
      <c r="BN1258" s="81">
        <v>8</v>
      </c>
      <c r="BO1258" s="81" t="s">
        <v>529</v>
      </c>
      <c r="BP1258" s="81" t="s">
        <v>1092</v>
      </c>
      <c r="BQ1258" s="81">
        <v>1209</v>
      </c>
      <c r="CG1258" s="81" t="s">
        <v>828</v>
      </c>
      <c r="CH1258" s="81" t="s">
        <v>829</v>
      </c>
      <c r="CI1258" s="81">
        <v>3</v>
      </c>
      <c r="CJ1258" s="81" t="s">
        <v>529</v>
      </c>
      <c r="CK1258" s="81" t="s">
        <v>1132</v>
      </c>
      <c r="CL1258" s="81">
        <v>1081</v>
      </c>
      <c r="CN1258" s="81" t="s">
        <v>727</v>
      </c>
      <c r="CO1258" s="81" t="s">
        <v>728</v>
      </c>
      <c r="CP1258" s="81">
        <v>18</v>
      </c>
      <c r="CQ1258" s="81" t="s">
        <v>1173</v>
      </c>
      <c r="CR1258" s="81" t="s">
        <v>2316</v>
      </c>
      <c r="CS1258" s="81">
        <v>0</v>
      </c>
      <c r="CU1258" s="136" t="s">
        <v>745</v>
      </c>
      <c r="CV1258" s="136" t="s">
        <v>746</v>
      </c>
      <c r="CW1258" s="137">
        <v>24</v>
      </c>
      <c r="CX1258" s="136" t="s">
        <v>529</v>
      </c>
      <c r="CY1258" s="136" t="s">
        <v>2314</v>
      </c>
      <c r="CZ1258" s="138">
        <v>1031</v>
      </c>
      <c r="DB1258" s="136" t="s">
        <v>860</v>
      </c>
      <c r="DC1258" s="136" t="s">
        <v>861</v>
      </c>
      <c r="DD1258" s="137">
        <v>2</v>
      </c>
      <c r="DE1258" s="136" t="s">
        <v>529</v>
      </c>
      <c r="DF1258" s="136" t="s">
        <v>713</v>
      </c>
      <c r="DG1258" s="144">
        <v>1536</v>
      </c>
      <c r="DI1258" s="136" t="s">
        <v>986</v>
      </c>
      <c r="DJ1258" s="136" t="s">
        <v>987</v>
      </c>
      <c r="DK1258" s="137">
        <v>36</v>
      </c>
      <c r="DL1258" s="136" t="s">
        <v>529</v>
      </c>
      <c r="DM1258" s="136" t="s">
        <v>1100</v>
      </c>
      <c r="DN1258" s="144">
        <v>1027</v>
      </c>
    </row>
    <row r="1259" spans="1:118" x14ac:dyDescent="0.25">
      <c r="A1259" s="81" t="s">
        <v>816</v>
      </c>
      <c r="B1259" s="81" t="s">
        <v>817</v>
      </c>
      <c r="C1259" s="81">
        <v>6</v>
      </c>
      <c r="D1259" s="81" t="s">
        <v>437</v>
      </c>
      <c r="E1259" s="81" t="s">
        <v>1242</v>
      </c>
      <c r="F1259" s="81">
        <v>1029</v>
      </c>
      <c r="H1259" s="81" t="s">
        <v>2323</v>
      </c>
      <c r="I1259" s="81" t="s">
        <v>851</v>
      </c>
      <c r="J1259" s="81">
        <v>2</v>
      </c>
      <c r="K1259" s="81" t="s">
        <v>436</v>
      </c>
      <c r="L1259" s="81" t="s">
        <v>1145</v>
      </c>
      <c r="M1259" s="81">
        <v>1274</v>
      </c>
      <c r="O1259" s="81" t="s">
        <v>2321</v>
      </c>
      <c r="P1259" s="81" t="s">
        <v>901</v>
      </c>
      <c r="Q1259" s="81">
        <v>2</v>
      </c>
      <c r="R1259" s="81" t="s">
        <v>436</v>
      </c>
      <c r="S1259" s="81" t="s">
        <v>1148</v>
      </c>
      <c r="T1259" s="81">
        <v>1091</v>
      </c>
      <c r="V1259" s="81" t="s">
        <v>906</v>
      </c>
      <c r="W1259" s="81" t="s">
        <v>907</v>
      </c>
      <c r="X1259" s="81">
        <v>4</v>
      </c>
      <c r="Y1259" s="81" t="s">
        <v>437</v>
      </c>
      <c r="Z1259" s="81" t="s">
        <v>1823</v>
      </c>
      <c r="AA1259" s="81">
        <v>1259</v>
      </c>
      <c r="AC1259" s="81" t="s">
        <v>849</v>
      </c>
      <c r="AD1259" s="81" t="s">
        <v>850</v>
      </c>
      <c r="AE1259" s="81">
        <v>6</v>
      </c>
      <c r="AF1259" s="81" t="s">
        <v>436</v>
      </c>
      <c r="AG1259" s="81" t="s">
        <v>1177</v>
      </c>
      <c r="AH1259" s="81">
        <v>1045</v>
      </c>
      <c r="AJ1259" s="81" t="s">
        <v>849</v>
      </c>
      <c r="AK1259" s="81" t="s">
        <v>850</v>
      </c>
      <c r="AL1259" s="81">
        <v>4</v>
      </c>
      <c r="AM1259" s="81" t="s">
        <v>437</v>
      </c>
      <c r="AN1259" s="81" t="s">
        <v>1190</v>
      </c>
      <c r="AO1259" s="81">
        <v>1082</v>
      </c>
      <c r="AQ1259" s="81" t="s">
        <v>751</v>
      </c>
      <c r="AR1259" s="81" t="s">
        <v>752</v>
      </c>
      <c r="AS1259" s="81">
        <v>12</v>
      </c>
      <c r="AT1259" s="81" t="s">
        <v>529</v>
      </c>
      <c r="AU1259" s="81" t="s">
        <v>1100</v>
      </c>
      <c r="AV1259" s="81">
        <v>1027</v>
      </c>
      <c r="AX1259" s="81" t="s">
        <v>780</v>
      </c>
      <c r="AY1259" s="81" t="s">
        <v>781</v>
      </c>
      <c r="AZ1259" s="81">
        <v>12</v>
      </c>
      <c r="BA1259" s="81" t="s">
        <v>437</v>
      </c>
      <c r="BB1259" s="81" t="s">
        <v>2114</v>
      </c>
      <c r="BC1259" s="81">
        <v>1548</v>
      </c>
      <c r="BE1259" s="81" t="s">
        <v>932</v>
      </c>
      <c r="BF1259" s="81" t="s">
        <v>933</v>
      </c>
      <c r="BG1259" s="81">
        <v>4</v>
      </c>
      <c r="BH1259" s="81" t="s">
        <v>529</v>
      </c>
      <c r="BI1259" s="81" t="s">
        <v>1093</v>
      </c>
      <c r="BJ1259" s="81">
        <v>1089</v>
      </c>
      <c r="BL1259" s="81" t="s">
        <v>948</v>
      </c>
      <c r="BM1259" s="81" t="s">
        <v>949</v>
      </c>
      <c r="BN1259" s="81">
        <v>4</v>
      </c>
      <c r="BO1259" s="81" t="s">
        <v>436</v>
      </c>
      <c r="BP1259" s="81" t="s">
        <v>1151</v>
      </c>
      <c r="BQ1259" s="81">
        <v>1047</v>
      </c>
      <c r="CG1259" s="81" t="s">
        <v>954</v>
      </c>
      <c r="CH1259" s="81" t="s">
        <v>955</v>
      </c>
      <c r="CI1259" s="81">
        <v>12</v>
      </c>
      <c r="CJ1259" s="81" t="s">
        <v>436</v>
      </c>
      <c r="CK1259" s="81" t="s">
        <v>1764</v>
      </c>
      <c r="CL1259" s="81">
        <v>1435</v>
      </c>
      <c r="CN1259" s="81" t="s">
        <v>729</v>
      </c>
      <c r="CO1259" s="81" t="s">
        <v>730</v>
      </c>
      <c r="CP1259" s="81">
        <v>20</v>
      </c>
      <c r="CQ1259" s="81" t="s">
        <v>1173</v>
      </c>
      <c r="CR1259" s="81" t="s">
        <v>2316</v>
      </c>
      <c r="CS1259" s="81">
        <v>0</v>
      </c>
      <c r="CU1259" s="136" t="s">
        <v>747</v>
      </c>
      <c r="CV1259" s="136" t="s">
        <v>748</v>
      </c>
      <c r="CW1259" s="137">
        <v>12</v>
      </c>
      <c r="CX1259" s="136" t="s">
        <v>529</v>
      </c>
      <c r="CY1259" s="136" t="s">
        <v>2314</v>
      </c>
      <c r="CZ1259" s="138">
        <v>1031</v>
      </c>
      <c r="DB1259" s="136" t="s">
        <v>860</v>
      </c>
      <c r="DC1259" s="136" t="s">
        <v>861</v>
      </c>
      <c r="DD1259" s="137">
        <v>4</v>
      </c>
      <c r="DE1259" s="136" t="s">
        <v>436</v>
      </c>
      <c r="DF1259" s="136" t="s">
        <v>1134</v>
      </c>
      <c r="DG1259" s="144">
        <v>1102</v>
      </c>
      <c r="DI1259" s="136" t="s">
        <v>986</v>
      </c>
      <c r="DJ1259" s="136" t="s">
        <v>987</v>
      </c>
      <c r="DK1259" s="137">
        <v>60</v>
      </c>
      <c r="DL1259" s="136" t="s">
        <v>529</v>
      </c>
      <c r="DM1259" s="136" t="s">
        <v>2309</v>
      </c>
      <c r="DN1259" s="144">
        <v>1001</v>
      </c>
    </row>
    <row r="1260" spans="1:118" x14ac:dyDescent="0.25">
      <c r="A1260" s="81" t="s">
        <v>830</v>
      </c>
      <c r="B1260" s="81" t="s">
        <v>831</v>
      </c>
      <c r="C1260" s="81">
        <v>4</v>
      </c>
      <c r="D1260" s="81" t="s">
        <v>437</v>
      </c>
      <c r="E1260" s="81" t="s">
        <v>1242</v>
      </c>
      <c r="F1260" s="81">
        <v>1029</v>
      </c>
      <c r="H1260" s="81" t="s">
        <v>854</v>
      </c>
      <c r="I1260" s="81" t="s">
        <v>855</v>
      </c>
      <c r="J1260" s="81">
        <v>4</v>
      </c>
      <c r="K1260" s="81" t="s">
        <v>436</v>
      </c>
      <c r="L1260" s="81" t="s">
        <v>1145</v>
      </c>
      <c r="M1260" s="81">
        <v>1274</v>
      </c>
      <c r="O1260" s="81" t="s">
        <v>854</v>
      </c>
      <c r="P1260" s="81" t="s">
        <v>855</v>
      </c>
      <c r="Q1260" s="81">
        <v>2</v>
      </c>
      <c r="R1260" s="81" t="s">
        <v>436</v>
      </c>
      <c r="S1260" s="81" t="s">
        <v>1148</v>
      </c>
      <c r="T1260" s="81">
        <v>1091</v>
      </c>
      <c r="V1260" s="81" t="s">
        <v>2269</v>
      </c>
      <c r="W1260" s="81" t="s">
        <v>767</v>
      </c>
      <c r="X1260" s="81">
        <v>4</v>
      </c>
      <c r="Y1260" s="81" t="s">
        <v>437</v>
      </c>
      <c r="Z1260" s="81" t="s">
        <v>1823</v>
      </c>
      <c r="AA1260" s="81">
        <v>1259</v>
      </c>
      <c r="AC1260" s="81" t="s">
        <v>849</v>
      </c>
      <c r="AD1260" s="81" t="s">
        <v>850</v>
      </c>
      <c r="AE1260" s="81">
        <v>6</v>
      </c>
      <c r="AF1260" s="81" t="s">
        <v>529</v>
      </c>
      <c r="AG1260" s="81" t="s">
        <v>1169</v>
      </c>
      <c r="AH1260" s="81">
        <v>1440</v>
      </c>
      <c r="AJ1260" s="81" t="s">
        <v>733</v>
      </c>
      <c r="AK1260" s="81" t="s">
        <v>734</v>
      </c>
      <c r="AL1260" s="81">
        <v>4</v>
      </c>
      <c r="AM1260" s="81" t="s">
        <v>437</v>
      </c>
      <c r="AN1260" s="81" t="s">
        <v>1190</v>
      </c>
      <c r="AO1260" s="81">
        <v>1082</v>
      </c>
      <c r="AQ1260" s="81" t="s">
        <v>2227</v>
      </c>
      <c r="AR1260" s="81" t="s">
        <v>882</v>
      </c>
      <c r="AS1260" s="81">
        <v>6</v>
      </c>
      <c r="AT1260" s="81" t="s">
        <v>529</v>
      </c>
      <c r="AU1260" s="81" t="s">
        <v>1100</v>
      </c>
      <c r="AV1260" s="81">
        <v>1027</v>
      </c>
      <c r="AX1260" s="81" t="s">
        <v>780</v>
      </c>
      <c r="AY1260" s="81" t="s">
        <v>781</v>
      </c>
      <c r="AZ1260" s="81">
        <v>36</v>
      </c>
      <c r="BA1260" s="81" t="s">
        <v>529</v>
      </c>
      <c r="BB1260" s="81" t="s">
        <v>1770</v>
      </c>
      <c r="BC1260" s="81">
        <v>1037</v>
      </c>
      <c r="BE1260" s="81" t="s">
        <v>873</v>
      </c>
      <c r="BF1260" s="81" t="s">
        <v>874</v>
      </c>
      <c r="BG1260" s="81">
        <v>4</v>
      </c>
      <c r="BH1260" s="81" t="s">
        <v>529</v>
      </c>
      <c r="BI1260" s="81" t="s">
        <v>1093</v>
      </c>
      <c r="BJ1260" s="81">
        <v>1089</v>
      </c>
      <c r="BL1260" s="81" t="s">
        <v>864</v>
      </c>
      <c r="BM1260" s="81" t="s">
        <v>865</v>
      </c>
      <c r="BN1260" s="81">
        <v>10</v>
      </c>
      <c r="BO1260" s="81" t="s">
        <v>529</v>
      </c>
      <c r="BP1260" s="81" t="s">
        <v>1175</v>
      </c>
      <c r="BQ1260" s="81">
        <v>1027</v>
      </c>
      <c r="CG1260" s="81" t="s">
        <v>770</v>
      </c>
      <c r="CH1260" s="81" t="s">
        <v>771</v>
      </c>
      <c r="CI1260" s="81">
        <v>4</v>
      </c>
      <c r="CJ1260" s="81" t="s">
        <v>436</v>
      </c>
      <c r="CK1260" s="81" t="s">
        <v>1764</v>
      </c>
      <c r="CL1260" s="81">
        <v>1435</v>
      </c>
      <c r="CN1260" s="81" t="s">
        <v>1075</v>
      </c>
      <c r="CO1260" s="81" t="s">
        <v>1076</v>
      </c>
      <c r="CP1260" s="81">
        <v>6</v>
      </c>
      <c r="CQ1260" s="81" t="s">
        <v>1173</v>
      </c>
      <c r="CR1260" s="81" t="s">
        <v>2316</v>
      </c>
      <c r="CS1260" s="81">
        <v>0</v>
      </c>
      <c r="CU1260" s="136" t="s">
        <v>2231</v>
      </c>
      <c r="CV1260" s="136" t="s">
        <v>2274</v>
      </c>
      <c r="CW1260" s="137">
        <v>4</v>
      </c>
      <c r="CX1260" s="136" t="s">
        <v>529</v>
      </c>
      <c r="CY1260" s="136" t="s">
        <v>2314</v>
      </c>
      <c r="CZ1260" s="138">
        <v>1031</v>
      </c>
      <c r="DB1260" s="136" t="s">
        <v>860</v>
      </c>
      <c r="DC1260" s="136" t="s">
        <v>861</v>
      </c>
      <c r="DD1260" s="137">
        <v>4</v>
      </c>
      <c r="DE1260" s="136" t="s">
        <v>437</v>
      </c>
      <c r="DF1260" s="136" t="s">
        <v>1186</v>
      </c>
      <c r="DG1260" s="144">
        <v>1043</v>
      </c>
      <c r="DI1260" s="136" t="s">
        <v>804</v>
      </c>
      <c r="DJ1260" s="136" t="s">
        <v>805</v>
      </c>
      <c r="DK1260" s="137">
        <v>12</v>
      </c>
      <c r="DL1260" s="136" t="s">
        <v>529</v>
      </c>
      <c r="DM1260" s="136" t="s">
        <v>1913</v>
      </c>
      <c r="DN1260" s="144">
        <v>1145</v>
      </c>
    </row>
    <row r="1261" spans="1:118" x14ac:dyDescent="0.25">
      <c r="A1261" s="81" t="s">
        <v>737</v>
      </c>
      <c r="B1261" s="81" t="s">
        <v>738</v>
      </c>
      <c r="C1261" s="81">
        <v>8</v>
      </c>
      <c r="D1261" s="81" t="s">
        <v>437</v>
      </c>
      <c r="E1261" s="81" t="s">
        <v>1242</v>
      </c>
      <c r="F1261" s="81">
        <v>1029</v>
      </c>
      <c r="H1261" s="81" t="s">
        <v>893</v>
      </c>
      <c r="I1261" s="81" t="s">
        <v>894</v>
      </c>
      <c r="J1261" s="81">
        <v>12</v>
      </c>
      <c r="K1261" s="81" t="s">
        <v>529</v>
      </c>
      <c r="L1261" s="81" t="s">
        <v>1175</v>
      </c>
      <c r="M1261" s="81">
        <v>1027</v>
      </c>
      <c r="O1261" s="81" t="s">
        <v>731</v>
      </c>
      <c r="P1261" s="81" t="s">
        <v>732</v>
      </c>
      <c r="Q1261" s="81">
        <v>6</v>
      </c>
      <c r="R1261" s="81" t="s">
        <v>436</v>
      </c>
      <c r="S1261" s="81" t="s">
        <v>1148</v>
      </c>
      <c r="T1261" s="81">
        <v>1091</v>
      </c>
      <c r="V1261" s="81" t="s">
        <v>733</v>
      </c>
      <c r="W1261" s="81" t="s">
        <v>734</v>
      </c>
      <c r="X1261" s="81">
        <v>6</v>
      </c>
      <c r="Y1261" s="81" t="s">
        <v>437</v>
      </c>
      <c r="Z1261" s="81" t="s">
        <v>1823</v>
      </c>
      <c r="AA1261" s="81">
        <v>1259</v>
      </c>
      <c r="AC1261" s="81" t="s">
        <v>880</v>
      </c>
      <c r="AD1261" s="81" t="s">
        <v>881</v>
      </c>
      <c r="AE1261" s="81">
        <v>4</v>
      </c>
      <c r="AF1261" s="81" t="s">
        <v>436</v>
      </c>
      <c r="AG1261" s="81" t="s">
        <v>1137</v>
      </c>
      <c r="AH1261" s="81">
        <v>1160</v>
      </c>
      <c r="AJ1261" s="81" t="s">
        <v>729</v>
      </c>
      <c r="AK1261" s="81" t="s">
        <v>730</v>
      </c>
      <c r="AL1261" s="81">
        <v>4</v>
      </c>
      <c r="AM1261" s="81" t="s">
        <v>437</v>
      </c>
      <c r="AN1261" s="81" t="s">
        <v>1190</v>
      </c>
      <c r="AO1261" s="81">
        <v>1082</v>
      </c>
      <c r="AQ1261" s="81" t="s">
        <v>774</v>
      </c>
      <c r="AR1261" s="81" t="s">
        <v>775</v>
      </c>
      <c r="AS1261" s="81">
        <v>4</v>
      </c>
      <c r="AT1261" s="81" t="s">
        <v>529</v>
      </c>
      <c r="AU1261" s="81" t="s">
        <v>1100</v>
      </c>
      <c r="AV1261" s="81">
        <v>1027</v>
      </c>
      <c r="AX1261" s="81" t="s">
        <v>780</v>
      </c>
      <c r="AY1261" s="81" t="s">
        <v>781</v>
      </c>
      <c r="AZ1261" s="81">
        <v>24</v>
      </c>
      <c r="BA1261" s="81" t="s">
        <v>529</v>
      </c>
      <c r="BB1261" s="81" t="s">
        <v>1203</v>
      </c>
      <c r="BC1261" s="81">
        <v>1440</v>
      </c>
      <c r="BE1261" s="81" t="s">
        <v>776</v>
      </c>
      <c r="BF1261" s="81" t="s">
        <v>777</v>
      </c>
      <c r="BG1261" s="81">
        <v>4</v>
      </c>
      <c r="BH1261" s="81" t="s">
        <v>529</v>
      </c>
      <c r="BI1261" s="81" t="s">
        <v>1093</v>
      </c>
      <c r="BJ1261" s="81">
        <v>1089</v>
      </c>
      <c r="BL1261" s="81" t="s">
        <v>727</v>
      </c>
      <c r="BM1261" s="81" t="s">
        <v>728</v>
      </c>
      <c r="BN1261" s="81">
        <v>3</v>
      </c>
      <c r="BO1261" s="81" t="s">
        <v>436</v>
      </c>
      <c r="BP1261" s="81" t="s">
        <v>2172</v>
      </c>
      <c r="BQ1261" s="81">
        <v>1072</v>
      </c>
      <c r="CG1261" s="81" t="s">
        <v>816</v>
      </c>
      <c r="CH1261" s="81" t="s">
        <v>817</v>
      </c>
      <c r="CI1261" s="81">
        <v>12</v>
      </c>
      <c r="CJ1261" s="81" t="s">
        <v>436</v>
      </c>
      <c r="CK1261" s="81" t="s">
        <v>1764</v>
      </c>
      <c r="CL1261" s="81">
        <v>1435</v>
      </c>
      <c r="CN1261" s="81" t="s">
        <v>745</v>
      </c>
      <c r="CO1261" s="81" t="s">
        <v>746</v>
      </c>
      <c r="CP1261" s="81">
        <v>96</v>
      </c>
      <c r="CQ1261" s="81" t="s">
        <v>1173</v>
      </c>
      <c r="CR1261" s="81" t="s">
        <v>2316</v>
      </c>
      <c r="CS1261" s="81">
        <v>0</v>
      </c>
      <c r="CU1261" s="136" t="s">
        <v>1779</v>
      </c>
      <c r="CV1261" s="136" t="s">
        <v>853</v>
      </c>
      <c r="CW1261" s="137">
        <v>12</v>
      </c>
      <c r="CX1261" s="136" t="s">
        <v>436</v>
      </c>
      <c r="CY1261" s="136" t="s">
        <v>1872</v>
      </c>
      <c r="CZ1261" s="138">
        <v>1133</v>
      </c>
      <c r="DB1261" s="136" t="s">
        <v>860</v>
      </c>
      <c r="DC1261" s="136" t="s">
        <v>861</v>
      </c>
      <c r="DD1261" s="137">
        <v>4</v>
      </c>
      <c r="DE1261" s="136" t="s">
        <v>436</v>
      </c>
      <c r="DF1261" s="136" t="s">
        <v>2409</v>
      </c>
      <c r="DG1261" s="144">
        <v>1013</v>
      </c>
      <c r="DI1261" s="136" t="s">
        <v>804</v>
      </c>
      <c r="DJ1261" s="136" t="s">
        <v>805</v>
      </c>
      <c r="DK1261" s="137">
        <v>12</v>
      </c>
      <c r="DL1261" s="136" t="s">
        <v>529</v>
      </c>
      <c r="DM1261" s="136" t="s">
        <v>1203</v>
      </c>
      <c r="DN1261" s="144">
        <v>1440</v>
      </c>
    </row>
    <row r="1262" spans="1:118" x14ac:dyDescent="0.25">
      <c r="A1262" s="81" t="s">
        <v>729</v>
      </c>
      <c r="B1262" s="81" t="s">
        <v>730</v>
      </c>
      <c r="C1262" s="81">
        <v>12</v>
      </c>
      <c r="D1262" s="81" t="s">
        <v>437</v>
      </c>
      <c r="E1262" s="81" t="s">
        <v>1242</v>
      </c>
      <c r="F1262" s="81">
        <v>1029</v>
      </c>
      <c r="H1262" s="81" t="s">
        <v>812</v>
      </c>
      <c r="I1262" s="81" t="s">
        <v>813</v>
      </c>
      <c r="J1262" s="81">
        <v>4</v>
      </c>
      <c r="K1262" s="81" t="s">
        <v>529</v>
      </c>
      <c r="L1262" s="81" t="s">
        <v>1175</v>
      </c>
      <c r="M1262" s="81">
        <v>1027</v>
      </c>
      <c r="O1262" s="81" t="s">
        <v>792</v>
      </c>
      <c r="P1262" s="81" t="s">
        <v>793</v>
      </c>
      <c r="Q1262" s="81">
        <v>2</v>
      </c>
      <c r="R1262" s="81" t="s">
        <v>436</v>
      </c>
      <c r="S1262" s="81" t="s">
        <v>1148</v>
      </c>
      <c r="T1262" s="81">
        <v>1091</v>
      </c>
      <c r="V1262" s="81" t="s">
        <v>768</v>
      </c>
      <c r="W1262" s="81" t="s">
        <v>769</v>
      </c>
      <c r="X1262" s="81">
        <v>6</v>
      </c>
      <c r="Y1262" s="81" t="s">
        <v>437</v>
      </c>
      <c r="Z1262" s="81" t="s">
        <v>1823</v>
      </c>
      <c r="AA1262" s="81">
        <v>1259</v>
      </c>
      <c r="AC1262" s="81" t="s">
        <v>856</v>
      </c>
      <c r="AD1262" s="81" t="s">
        <v>857</v>
      </c>
      <c r="AE1262" s="81">
        <v>4</v>
      </c>
      <c r="AF1262" s="81" t="s">
        <v>529</v>
      </c>
      <c r="AG1262" s="81" t="s">
        <v>1128</v>
      </c>
      <c r="AH1262" s="81">
        <v>1031</v>
      </c>
      <c r="AJ1262" s="81" t="s">
        <v>743</v>
      </c>
      <c r="AK1262" s="81" t="s">
        <v>744</v>
      </c>
      <c r="AL1262" s="81">
        <v>24</v>
      </c>
      <c r="AM1262" s="81" t="s">
        <v>437</v>
      </c>
      <c r="AN1262" s="81" t="s">
        <v>1190</v>
      </c>
      <c r="AO1262" s="81">
        <v>1082</v>
      </c>
      <c r="AQ1262" s="81" t="s">
        <v>818</v>
      </c>
      <c r="AR1262" s="81" t="s">
        <v>819</v>
      </c>
      <c r="AS1262" s="81">
        <v>8</v>
      </c>
      <c r="AT1262" s="81" t="s">
        <v>529</v>
      </c>
      <c r="AU1262" s="81" t="s">
        <v>1100</v>
      </c>
      <c r="AV1262" s="81">
        <v>1027</v>
      </c>
      <c r="AX1262" s="81" t="s">
        <v>780</v>
      </c>
      <c r="AY1262" s="81" t="s">
        <v>781</v>
      </c>
      <c r="AZ1262" s="81">
        <v>12</v>
      </c>
      <c r="BA1262" s="81" t="s">
        <v>436</v>
      </c>
      <c r="BB1262" s="81" t="s">
        <v>2072</v>
      </c>
      <c r="BC1262" s="81">
        <v>1562</v>
      </c>
      <c r="BE1262" s="81" t="s">
        <v>816</v>
      </c>
      <c r="BF1262" s="81" t="s">
        <v>817</v>
      </c>
      <c r="BG1262" s="81">
        <v>12</v>
      </c>
      <c r="BH1262" s="81" t="s">
        <v>529</v>
      </c>
      <c r="BI1262" s="81" t="s">
        <v>1093</v>
      </c>
      <c r="BJ1262" s="81">
        <v>1089</v>
      </c>
      <c r="BL1262" s="81" t="s">
        <v>770</v>
      </c>
      <c r="BM1262" s="81" t="s">
        <v>771</v>
      </c>
      <c r="BN1262" s="81">
        <v>6</v>
      </c>
      <c r="BO1262" s="81" t="s">
        <v>529</v>
      </c>
      <c r="BP1262" s="81" t="s">
        <v>1139</v>
      </c>
      <c r="BQ1262" s="81">
        <v>1027</v>
      </c>
      <c r="CG1262" s="81" t="s">
        <v>832</v>
      </c>
      <c r="CH1262" s="81" t="s">
        <v>833</v>
      </c>
      <c r="CI1262" s="81">
        <v>4</v>
      </c>
      <c r="CJ1262" s="81" t="s">
        <v>436</v>
      </c>
      <c r="CK1262" s="81" t="s">
        <v>1764</v>
      </c>
      <c r="CL1262" s="81">
        <v>1435</v>
      </c>
      <c r="CN1262" s="81" t="s">
        <v>2319</v>
      </c>
      <c r="CO1262" s="81" t="s">
        <v>844</v>
      </c>
      <c r="CP1262" s="81">
        <v>12</v>
      </c>
      <c r="CQ1262" s="81" t="s">
        <v>1173</v>
      </c>
      <c r="CR1262" s="81" t="s">
        <v>2316</v>
      </c>
      <c r="CS1262" s="81">
        <v>0</v>
      </c>
      <c r="CU1262" s="136" t="s">
        <v>745</v>
      </c>
      <c r="CV1262" s="136" t="s">
        <v>746</v>
      </c>
      <c r="CW1262" s="137">
        <v>12</v>
      </c>
      <c r="CX1262" s="136" t="s">
        <v>436</v>
      </c>
      <c r="CY1262" s="136" t="s">
        <v>1872</v>
      </c>
      <c r="CZ1262" s="138">
        <v>1133</v>
      </c>
      <c r="DB1262" s="136" t="s">
        <v>860</v>
      </c>
      <c r="DC1262" s="136" t="s">
        <v>861</v>
      </c>
      <c r="DD1262" s="137">
        <v>6</v>
      </c>
      <c r="DE1262" s="136" t="s">
        <v>436</v>
      </c>
      <c r="DF1262" s="136" t="s">
        <v>2061</v>
      </c>
      <c r="DG1262" s="144">
        <v>1197</v>
      </c>
      <c r="DI1262" s="136" t="s">
        <v>804</v>
      </c>
      <c r="DJ1262" s="136" t="s">
        <v>805</v>
      </c>
      <c r="DK1262" s="137">
        <v>12</v>
      </c>
      <c r="DL1262" s="136" t="s">
        <v>436</v>
      </c>
      <c r="DM1262" s="136" t="s">
        <v>2221</v>
      </c>
      <c r="DN1262" s="144">
        <v>1392</v>
      </c>
    </row>
    <row r="1263" spans="1:118" x14ac:dyDescent="0.25">
      <c r="A1263" s="81" t="s">
        <v>942</v>
      </c>
      <c r="B1263" s="81" t="s">
        <v>943</v>
      </c>
      <c r="C1263" s="81">
        <v>12</v>
      </c>
      <c r="D1263" s="81" t="s">
        <v>437</v>
      </c>
      <c r="E1263" s="81" t="s">
        <v>1242</v>
      </c>
      <c r="F1263" s="81">
        <v>1029</v>
      </c>
      <c r="H1263" s="81" t="s">
        <v>849</v>
      </c>
      <c r="I1263" s="81" t="s">
        <v>850</v>
      </c>
      <c r="J1263" s="81">
        <v>4</v>
      </c>
      <c r="K1263" s="81" t="s">
        <v>529</v>
      </c>
      <c r="L1263" s="81" t="s">
        <v>1175</v>
      </c>
      <c r="M1263" s="81">
        <v>1027</v>
      </c>
      <c r="O1263" s="81" t="s">
        <v>1673</v>
      </c>
      <c r="P1263" s="81" t="s">
        <v>1548</v>
      </c>
      <c r="Q1263" s="81">
        <v>2</v>
      </c>
      <c r="R1263" s="81" t="s">
        <v>436</v>
      </c>
      <c r="S1263" s="81" t="s">
        <v>1148</v>
      </c>
      <c r="T1263" s="81">
        <v>1091</v>
      </c>
      <c r="V1263" s="81" t="s">
        <v>727</v>
      </c>
      <c r="W1263" s="81" t="s">
        <v>728</v>
      </c>
      <c r="X1263" s="81">
        <v>4</v>
      </c>
      <c r="Y1263" s="81" t="s">
        <v>437</v>
      </c>
      <c r="Z1263" s="81" t="s">
        <v>1823</v>
      </c>
      <c r="AA1263" s="81">
        <v>1259</v>
      </c>
      <c r="AC1263" s="81" t="s">
        <v>832</v>
      </c>
      <c r="AD1263" s="81" t="s">
        <v>833</v>
      </c>
      <c r="AE1263" s="81">
        <v>2</v>
      </c>
      <c r="AF1263" s="81" t="s">
        <v>529</v>
      </c>
      <c r="AG1263" s="81" t="s">
        <v>713</v>
      </c>
      <c r="AH1263" s="81">
        <v>1536</v>
      </c>
      <c r="AJ1263" s="81" t="s">
        <v>745</v>
      </c>
      <c r="AK1263" s="81" t="s">
        <v>746</v>
      </c>
      <c r="AL1263" s="81">
        <v>24</v>
      </c>
      <c r="AM1263" s="81" t="s">
        <v>437</v>
      </c>
      <c r="AN1263" s="81" t="s">
        <v>1190</v>
      </c>
      <c r="AO1263" s="81">
        <v>1082</v>
      </c>
      <c r="AQ1263" s="81" t="s">
        <v>778</v>
      </c>
      <c r="AR1263" s="81" t="s">
        <v>779</v>
      </c>
      <c r="AS1263" s="81">
        <v>1</v>
      </c>
      <c r="AT1263" s="81" t="s">
        <v>529</v>
      </c>
      <c r="AU1263" s="81" t="s">
        <v>1100</v>
      </c>
      <c r="AV1263" s="81">
        <v>1027</v>
      </c>
      <c r="AX1263" s="81" t="s">
        <v>780</v>
      </c>
      <c r="AY1263" s="81" t="s">
        <v>781</v>
      </c>
      <c r="AZ1263" s="81">
        <v>24</v>
      </c>
      <c r="BA1263" s="81" t="s">
        <v>437</v>
      </c>
      <c r="BB1263" s="81" t="s">
        <v>1181</v>
      </c>
      <c r="BC1263" s="81">
        <v>1044</v>
      </c>
      <c r="BE1263" s="81" t="s">
        <v>864</v>
      </c>
      <c r="BF1263" s="81" t="s">
        <v>865</v>
      </c>
      <c r="BG1263" s="81">
        <v>6</v>
      </c>
      <c r="BH1263" s="81" t="s">
        <v>529</v>
      </c>
      <c r="BI1263" s="81" t="s">
        <v>1093</v>
      </c>
      <c r="BJ1263" s="81">
        <v>1089</v>
      </c>
      <c r="BL1263" s="81" t="s">
        <v>770</v>
      </c>
      <c r="BM1263" s="81" t="s">
        <v>771</v>
      </c>
      <c r="BN1263" s="81">
        <v>6</v>
      </c>
      <c r="BO1263" s="81" t="s">
        <v>529</v>
      </c>
      <c r="BP1263" s="81" t="s">
        <v>1092</v>
      </c>
      <c r="BQ1263" s="81">
        <v>1209</v>
      </c>
      <c r="CG1263" s="81" t="s">
        <v>852</v>
      </c>
      <c r="CH1263" s="81" t="s">
        <v>853</v>
      </c>
      <c r="CI1263" s="81">
        <v>12</v>
      </c>
      <c r="CJ1263" s="81" t="s">
        <v>436</v>
      </c>
      <c r="CK1263" s="81" t="s">
        <v>1764</v>
      </c>
      <c r="CL1263" s="81">
        <v>1435</v>
      </c>
      <c r="CN1263" s="81" t="s">
        <v>854</v>
      </c>
      <c r="CO1263" s="81" t="s">
        <v>855</v>
      </c>
      <c r="CP1263" s="81">
        <v>24</v>
      </c>
      <c r="CQ1263" s="81" t="s">
        <v>1173</v>
      </c>
      <c r="CR1263" s="81" t="s">
        <v>2316</v>
      </c>
      <c r="CS1263" s="81">
        <v>0</v>
      </c>
      <c r="CU1263" s="136" t="s">
        <v>1779</v>
      </c>
      <c r="CV1263" s="136" t="s">
        <v>853</v>
      </c>
      <c r="CW1263" s="137">
        <v>24</v>
      </c>
      <c r="CX1263" s="136" t="s">
        <v>436</v>
      </c>
      <c r="CY1263" s="136" t="s">
        <v>1153</v>
      </c>
      <c r="CZ1263" s="138">
        <v>1402</v>
      </c>
      <c r="DB1263" s="136" t="s">
        <v>860</v>
      </c>
      <c r="DC1263" s="136" t="s">
        <v>861</v>
      </c>
      <c r="DD1263" s="137">
        <v>4</v>
      </c>
      <c r="DE1263" s="136" t="s">
        <v>529</v>
      </c>
      <c r="DF1263" s="136" t="s">
        <v>1132</v>
      </c>
      <c r="DG1263" s="144">
        <v>1081</v>
      </c>
      <c r="DI1263" s="136" t="s">
        <v>804</v>
      </c>
      <c r="DJ1263" s="136" t="s">
        <v>805</v>
      </c>
      <c r="DK1263" s="137">
        <v>12</v>
      </c>
      <c r="DL1263" s="136" t="s">
        <v>529</v>
      </c>
      <c r="DM1263" s="136" t="s">
        <v>1682</v>
      </c>
      <c r="DN1263" s="144">
        <v>1327</v>
      </c>
    </row>
    <row r="1264" spans="1:118" x14ac:dyDescent="0.25">
      <c r="A1264" s="81" t="s">
        <v>994</v>
      </c>
      <c r="B1264" s="81" t="s">
        <v>995</v>
      </c>
      <c r="C1264" s="81">
        <v>12</v>
      </c>
      <c r="D1264" s="81" t="s">
        <v>437</v>
      </c>
      <c r="E1264" s="81" t="s">
        <v>1242</v>
      </c>
      <c r="F1264" s="81">
        <v>1029</v>
      </c>
      <c r="H1264" s="81" t="s">
        <v>891</v>
      </c>
      <c r="I1264" s="81" t="s">
        <v>892</v>
      </c>
      <c r="J1264" s="81">
        <v>36</v>
      </c>
      <c r="K1264" s="81" t="s">
        <v>529</v>
      </c>
      <c r="L1264" s="81" t="s">
        <v>1175</v>
      </c>
      <c r="M1264" s="81">
        <v>1027</v>
      </c>
      <c r="O1264" s="81" t="s">
        <v>930</v>
      </c>
      <c r="P1264" s="81" t="s">
        <v>931</v>
      </c>
      <c r="Q1264" s="81">
        <v>6</v>
      </c>
      <c r="R1264" s="81" t="s">
        <v>436</v>
      </c>
      <c r="S1264" s="81" t="s">
        <v>1148</v>
      </c>
      <c r="T1264" s="81">
        <v>1091</v>
      </c>
      <c r="V1264" s="81" t="s">
        <v>772</v>
      </c>
      <c r="W1264" s="81" t="s">
        <v>773</v>
      </c>
      <c r="X1264" s="81">
        <v>8</v>
      </c>
      <c r="Y1264" s="81" t="s">
        <v>437</v>
      </c>
      <c r="Z1264" s="81" t="s">
        <v>1823</v>
      </c>
      <c r="AA1264" s="81">
        <v>1259</v>
      </c>
      <c r="AC1264" s="81" t="s">
        <v>729</v>
      </c>
      <c r="AD1264" s="81" t="s">
        <v>730</v>
      </c>
      <c r="AE1264" s="81">
        <v>2</v>
      </c>
      <c r="AF1264" s="81" t="s">
        <v>436</v>
      </c>
      <c r="AG1264" s="81" t="s">
        <v>559</v>
      </c>
      <c r="AH1264" s="81">
        <v>1529</v>
      </c>
      <c r="AJ1264" s="81" t="s">
        <v>883</v>
      </c>
      <c r="AK1264" s="81" t="s">
        <v>884</v>
      </c>
      <c r="AL1264" s="81">
        <v>2</v>
      </c>
      <c r="AM1264" s="81" t="s">
        <v>437</v>
      </c>
      <c r="AN1264" s="81" t="s">
        <v>1190</v>
      </c>
      <c r="AO1264" s="81">
        <v>1082</v>
      </c>
      <c r="AQ1264" s="81" t="s">
        <v>979</v>
      </c>
      <c r="AR1264" s="81" t="s">
        <v>980</v>
      </c>
      <c r="AS1264" s="81">
        <v>12</v>
      </c>
      <c r="AT1264" s="81" t="s">
        <v>529</v>
      </c>
      <c r="AU1264" s="81" t="s">
        <v>1100</v>
      </c>
      <c r="AV1264" s="81">
        <v>1027</v>
      </c>
      <c r="AX1264" s="81" t="s">
        <v>780</v>
      </c>
      <c r="AY1264" s="81" t="s">
        <v>781</v>
      </c>
      <c r="AZ1264" s="81">
        <v>12</v>
      </c>
      <c r="BA1264" s="81" t="s">
        <v>436</v>
      </c>
      <c r="BB1264" s="81" t="s">
        <v>2115</v>
      </c>
      <c r="BC1264" s="81">
        <v>1484</v>
      </c>
      <c r="BE1264" s="81" t="s">
        <v>830</v>
      </c>
      <c r="BF1264" s="81" t="s">
        <v>831</v>
      </c>
      <c r="BG1264" s="81">
        <v>4</v>
      </c>
      <c r="BH1264" s="81" t="s">
        <v>529</v>
      </c>
      <c r="BI1264" s="81" t="s">
        <v>1093</v>
      </c>
      <c r="BJ1264" s="81">
        <v>1089</v>
      </c>
      <c r="BL1264" s="81" t="s">
        <v>845</v>
      </c>
      <c r="BM1264" s="81" t="s">
        <v>846</v>
      </c>
      <c r="BN1264" s="81">
        <v>6</v>
      </c>
      <c r="BO1264" s="81" t="s">
        <v>529</v>
      </c>
      <c r="BP1264" s="81" t="s">
        <v>1092</v>
      </c>
      <c r="BQ1264" s="81">
        <v>1209</v>
      </c>
      <c r="CG1264" s="81" t="s">
        <v>745</v>
      </c>
      <c r="CH1264" s="81" t="s">
        <v>746</v>
      </c>
      <c r="CI1264" s="81">
        <v>12</v>
      </c>
      <c r="CJ1264" s="81" t="s">
        <v>436</v>
      </c>
      <c r="CK1264" s="81" t="s">
        <v>1764</v>
      </c>
      <c r="CL1264" s="81">
        <v>1435</v>
      </c>
      <c r="CN1264" s="81" t="s">
        <v>899</v>
      </c>
      <c r="CO1264" s="81" t="s">
        <v>900</v>
      </c>
      <c r="CP1264" s="81">
        <v>12</v>
      </c>
      <c r="CQ1264" s="81" t="s">
        <v>1173</v>
      </c>
      <c r="CR1264" s="81" t="s">
        <v>2316</v>
      </c>
      <c r="CS1264" s="81">
        <v>0</v>
      </c>
      <c r="CU1264" s="136" t="s">
        <v>2231</v>
      </c>
      <c r="CV1264" s="136" t="s">
        <v>2274</v>
      </c>
      <c r="CW1264" s="137">
        <v>10</v>
      </c>
      <c r="CX1264" s="136" t="s">
        <v>436</v>
      </c>
      <c r="CY1264" s="136" t="s">
        <v>1159</v>
      </c>
      <c r="CZ1264" s="138">
        <v>1513</v>
      </c>
      <c r="DB1264" s="136" t="s">
        <v>860</v>
      </c>
      <c r="DC1264" s="136" t="s">
        <v>861</v>
      </c>
      <c r="DD1264" s="137">
        <v>4</v>
      </c>
      <c r="DE1264" s="136" t="s">
        <v>436</v>
      </c>
      <c r="DF1264" s="136" t="s">
        <v>2221</v>
      </c>
      <c r="DG1264" s="144">
        <v>1392</v>
      </c>
      <c r="DI1264" s="136" t="s">
        <v>804</v>
      </c>
      <c r="DJ1264" s="136" t="s">
        <v>805</v>
      </c>
      <c r="DK1264" s="137">
        <v>12</v>
      </c>
      <c r="DL1264" s="136" t="s">
        <v>437</v>
      </c>
      <c r="DM1264" s="136" t="s">
        <v>1744</v>
      </c>
      <c r="DN1264" s="144">
        <v>1004</v>
      </c>
    </row>
    <row r="1265" spans="1:118" x14ac:dyDescent="0.25">
      <c r="A1265" s="81" t="s">
        <v>743</v>
      </c>
      <c r="B1265" s="81" t="s">
        <v>744</v>
      </c>
      <c r="C1265" s="81">
        <v>12</v>
      </c>
      <c r="D1265" s="81" t="s">
        <v>437</v>
      </c>
      <c r="E1265" s="81" t="s">
        <v>1242</v>
      </c>
      <c r="F1265" s="81">
        <v>1029</v>
      </c>
      <c r="H1265" s="81" t="s">
        <v>830</v>
      </c>
      <c r="I1265" s="81" t="s">
        <v>831</v>
      </c>
      <c r="J1265" s="81">
        <v>8</v>
      </c>
      <c r="K1265" s="81" t="s">
        <v>529</v>
      </c>
      <c r="L1265" s="81" t="s">
        <v>1175</v>
      </c>
      <c r="M1265" s="81">
        <v>1027</v>
      </c>
      <c r="O1265" s="81" t="s">
        <v>2319</v>
      </c>
      <c r="P1265" s="81" t="s">
        <v>844</v>
      </c>
      <c r="Q1265" s="81">
        <v>2</v>
      </c>
      <c r="R1265" s="81" t="s">
        <v>436</v>
      </c>
      <c r="S1265" s="81" t="s">
        <v>1148</v>
      </c>
      <c r="T1265" s="81">
        <v>1091</v>
      </c>
      <c r="V1265" s="81" t="s">
        <v>729</v>
      </c>
      <c r="W1265" s="81" t="s">
        <v>730</v>
      </c>
      <c r="X1265" s="81">
        <v>8</v>
      </c>
      <c r="Y1265" s="81" t="s">
        <v>437</v>
      </c>
      <c r="Z1265" s="81" t="s">
        <v>1823</v>
      </c>
      <c r="AA1265" s="81">
        <v>1259</v>
      </c>
      <c r="AC1265" s="81" t="s">
        <v>867</v>
      </c>
      <c r="AD1265" s="81" t="s">
        <v>868</v>
      </c>
      <c r="AE1265" s="81">
        <v>6</v>
      </c>
      <c r="AF1265" s="81" t="s">
        <v>529</v>
      </c>
      <c r="AG1265" s="81" t="s">
        <v>1169</v>
      </c>
      <c r="AH1265" s="81">
        <v>1440</v>
      </c>
      <c r="AJ1265" s="81" t="s">
        <v>727</v>
      </c>
      <c r="AK1265" s="81" t="s">
        <v>728</v>
      </c>
      <c r="AL1265" s="81">
        <v>6</v>
      </c>
      <c r="AM1265" s="81" t="s">
        <v>437</v>
      </c>
      <c r="AN1265" s="81" t="s">
        <v>1191</v>
      </c>
      <c r="AO1265" s="81">
        <v>1029</v>
      </c>
      <c r="AQ1265" s="81" t="s">
        <v>852</v>
      </c>
      <c r="AR1265" s="81" t="s">
        <v>853</v>
      </c>
      <c r="AS1265" s="81">
        <v>24</v>
      </c>
      <c r="AT1265" s="81" t="s">
        <v>529</v>
      </c>
      <c r="AU1265" s="81" t="s">
        <v>1100</v>
      </c>
      <c r="AV1265" s="81">
        <v>1027</v>
      </c>
      <c r="AX1265" s="81" t="s">
        <v>780</v>
      </c>
      <c r="AY1265" s="81" t="s">
        <v>781</v>
      </c>
      <c r="AZ1265" s="81">
        <v>12</v>
      </c>
      <c r="BA1265" s="81" t="s">
        <v>437</v>
      </c>
      <c r="BB1265" s="81" t="s">
        <v>1243</v>
      </c>
      <c r="BC1265" s="81">
        <v>1082</v>
      </c>
      <c r="BE1265" s="81" t="s">
        <v>849</v>
      </c>
      <c r="BF1265" s="81" t="s">
        <v>850</v>
      </c>
      <c r="BG1265" s="81">
        <v>4</v>
      </c>
      <c r="BH1265" s="81" t="s">
        <v>529</v>
      </c>
      <c r="BI1265" s="81" t="s">
        <v>1093</v>
      </c>
      <c r="BJ1265" s="81">
        <v>1089</v>
      </c>
      <c r="BL1265" s="81" t="s">
        <v>816</v>
      </c>
      <c r="BM1265" s="81" t="s">
        <v>817</v>
      </c>
      <c r="BN1265" s="81">
        <v>12</v>
      </c>
      <c r="BO1265" s="81" t="s">
        <v>529</v>
      </c>
      <c r="BP1265" s="81" t="s">
        <v>1139</v>
      </c>
      <c r="BQ1265" s="81">
        <v>1027</v>
      </c>
      <c r="CG1265" s="81" t="s">
        <v>1056</v>
      </c>
      <c r="CH1265" s="81" t="s">
        <v>754</v>
      </c>
      <c r="CI1265" s="81">
        <v>12</v>
      </c>
      <c r="CJ1265" s="81" t="s">
        <v>436</v>
      </c>
      <c r="CK1265" s="81" t="s">
        <v>2318</v>
      </c>
      <c r="CL1265" s="81">
        <v>1117</v>
      </c>
      <c r="CN1265" s="81" t="s">
        <v>796</v>
      </c>
      <c r="CO1265" s="81" t="s">
        <v>797</v>
      </c>
      <c r="CP1265" s="81">
        <v>12</v>
      </c>
      <c r="CQ1265" s="81" t="s">
        <v>1173</v>
      </c>
      <c r="CR1265" s="81" t="s">
        <v>2316</v>
      </c>
      <c r="CS1265" s="81">
        <v>0</v>
      </c>
      <c r="CU1265" s="136" t="s">
        <v>2397</v>
      </c>
      <c r="CV1265" s="136" t="s">
        <v>998</v>
      </c>
      <c r="CW1265" s="137">
        <v>1</v>
      </c>
      <c r="CX1265" s="136" t="s">
        <v>529</v>
      </c>
      <c r="CY1265" s="136" t="s">
        <v>1133</v>
      </c>
      <c r="CZ1265" s="138">
        <v>1023</v>
      </c>
      <c r="DB1265" s="136" t="s">
        <v>860</v>
      </c>
      <c r="DC1265" s="136" t="s">
        <v>861</v>
      </c>
      <c r="DD1265" s="137">
        <v>6</v>
      </c>
      <c r="DE1265" s="136" t="s">
        <v>437</v>
      </c>
      <c r="DF1265" s="136" t="s">
        <v>1729</v>
      </c>
      <c r="DG1265" s="144">
        <v>1191</v>
      </c>
      <c r="DI1265" s="136" t="s">
        <v>804</v>
      </c>
      <c r="DJ1265" s="136" t="s">
        <v>805</v>
      </c>
      <c r="DK1265" s="137">
        <v>36</v>
      </c>
      <c r="DL1265" s="136" t="s">
        <v>436</v>
      </c>
      <c r="DM1265" s="136" t="s">
        <v>2406</v>
      </c>
      <c r="DN1265" s="144">
        <v>1529</v>
      </c>
    </row>
    <row r="1266" spans="1:118" x14ac:dyDescent="0.25">
      <c r="A1266" s="81" t="s">
        <v>1043</v>
      </c>
      <c r="B1266" s="81" t="s">
        <v>1936</v>
      </c>
      <c r="C1266" s="81">
        <v>12</v>
      </c>
      <c r="D1266" s="81" t="s">
        <v>437</v>
      </c>
      <c r="E1266" s="81" t="s">
        <v>1242</v>
      </c>
      <c r="F1266" s="81">
        <v>1029</v>
      </c>
      <c r="H1266" s="81" t="s">
        <v>924</v>
      </c>
      <c r="I1266" s="81" t="s">
        <v>925</v>
      </c>
      <c r="J1266" s="81">
        <v>12</v>
      </c>
      <c r="K1266" s="81" t="s">
        <v>436</v>
      </c>
      <c r="L1266" s="81" t="s">
        <v>1696</v>
      </c>
      <c r="M1266" s="81">
        <v>1390</v>
      </c>
      <c r="O1266" s="81" t="s">
        <v>812</v>
      </c>
      <c r="P1266" s="81" t="s">
        <v>813</v>
      </c>
      <c r="Q1266" s="81">
        <v>6</v>
      </c>
      <c r="R1266" s="81" t="s">
        <v>436</v>
      </c>
      <c r="S1266" s="81" t="s">
        <v>1148</v>
      </c>
      <c r="T1266" s="81">
        <v>1091</v>
      </c>
      <c r="V1266" s="81" t="s">
        <v>737</v>
      </c>
      <c r="W1266" s="81" t="s">
        <v>738</v>
      </c>
      <c r="X1266" s="81">
        <v>6</v>
      </c>
      <c r="Y1266" s="81" t="s">
        <v>437</v>
      </c>
      <c r="Z1266" s="81" t="s">
        <v>1823</v>
      </c>
      <c r="AA1266" s="81">
        <v>1259</v>
      </c>
      <c r="AC1266" s="81" t="s">
        <v>770</v>
      </c>
      <c r="AD1266" s="81" t="s">
        <v>771</v>
      </c>
      <c r="AE1266" s="81">
        <v>6</v>
      </c>
      <c r="AF1266" s="81" t="s">
        <v>436</v>
      </c>
      <c r="AG1266" s="81" t="s">
        <v>1690</v>
      </c>
      <c r="AH1266" s="81">
        <v>1297</v>
      </c>
      <c r="AJ1266" s="81" t="s">
        <v>729</v>
      </c>
      <c r="AK1266" s="81" t="s">
        <v>730</v>
      </c>
      <c r="AL1266" s="81">
        <v>1</v>
      </c>
      <c r="AM1266" s="81" t="s">
        <v>437</v>
      </c>
      <c r="AN1266" s="81" t="s">
        <v>1191</v>
      </c>
      <c r="AO1266" s="81">
        <v>1029</v>
      </c>
      <c r="AQ1266" s="81" t="s">
        <v>747</v>
      </c>
      <c r="AR1266" s="81" t="s">
        <v>748</v>
      </c>
      <c r="AS1266" s="81">
        <v>36</v>
      </c>
      <c r="AT1266" s="81" t="s">
        <v>529</v>
      </c>
      <c r="AU1266" s="81" t="s">
        <v>1100</v>
      </c>
      <c r="AV1266" s="81">
        <v>1027</v>
      </c>
      <c r="AX1266" s="81" t="s">
        <v>780</v>
      </c>
      <c r="AY1266" s="81" t="s">
        <v>781</v>
      </c>
      <c r="AZ1266" s="81">
        <v>12</v>
      </c>
      <c r="BA1266" s="81" t="s">
        <v>436</v>
      </c>
      <c r="BB1266" s="81" t="s">
        <v>1228</v>
      </c>
      <c r="BC1266" s="81">
        <v>1274</v>
      </c>
      <c r="BE1266" s="81" t="s">
        <v>733</v>
      </c>
      <c r="BF1266" s="81" t="s">
        <v>734</v>
      </c>
      <c r="BG1266" s="81">
        <v>4</v>
      </c>
      <c r="BH1266" s="81" t="s">
        <v>529</v>
      </c>
      <c r="BI1266" s="81" t="s">
        <v>1093</v>
      </c>
      <c r="BJ1266" s="81">
        <v>1089</v>
      </c>
      <c r="BL1266" s="81" t="s">
        <v>733</v>
      </c>
      <c r="BM1266" s="81" t="s">
        <v>734</v>
      </c>
      <c r="BN1266" s="81">
        <v>6</v>
      </c>
      <c r="BO1266" s="81" t="s">
        <v>529</v>
      </c>
      <c r="BP1266" s="81" t="s">
        <v>1092</v>
      </c>
      <c r="BQ1266" s="81">
        <v>1209</v>
      </c>
      <c r="CG1266" s="81" t="s">
        <v>847</v>
      </c>
      <c r="CH1266" s="81" t="s">
        <v>848</v>
      </c>
      <c r="CI1266" s="81">
        <v>12</v>
      </c>
      <c r="CJ1266" s="81" t="s">
        <v>436</v>
      </c>
      <c r="CK1266" s="81" t="s">
        <v>2318</v>
      </c>
      <c r="CL1266" s="81">
        <v>1117</v>
      </c>
      <c r="CN1266" s="81" t="s">
        <v>836</v>
      </c>
      <c r="CO1266" s="81" t="s">
        <v>837</v>
      </c>
      <c r="CP1266" s="81">
        <v>24</v>
      </c>
      <c r="CQ1266" s="81" t="s">
        <v>1173</v>
      </c>
      <c r="CR1266" s="81" t="s">
        <v>2316</v>
      </c>
      <c r="CS1266" s="81">
        <v>0</v>
      </c>
      <c r="CU1266" s="136" t="s">
        <v>2400</v>
      </c>
      <c r="CV1266" s="136" t="s">
        <v>915</v>
      </c>
      <c r="CW1266" s="137">
        <v>2</v>
      </c>
      <c r="CX1266" s="136" t="s">
        <v>529</v>
      </c>
      <c r="CY1266" s="136" t="s">
        <v>1133</v>
      </c>
      <c r="CZ1266" s="138">
        <v>1023</v>
      </c>
      <c r="DB1266" s="136" t="s">
        <v>860</v>
      </c>
      <c r="DC1266" s="136" t="s">
        <v>861</v>
      </c>
      <c r="DD1266" s="137">
        <v>6</v>
      </c>
      <c r="DE1266" s="136" t="s">
        <v>436</v>
      </c>
      <c r="DF1266" s="136" t="s">
        <v>1153</v>
      </c>
      <c r="DG1266" s="144">
        <v>1402</v>
      </c>
      <c r="DI1266" s="136" t="s">
        <v>804</v>
      </c>
      <c r="DJ1266" s="136" t="s">
        <v>805</v>
      </c>
      <c r="DK1266" s="137">
        <v>60</v>
      </c>
      <c r="DL1266" s="136" t="s">
        <v>529</v>
      </c>
      <c r="DM1266" s="136" t="s">
        <v>1871</v>
      </c>
      <c r="DN1266" s="144">
        <v>1001</v>
      </c>
    </row>
    <row r="1267" spans="1:118" x14ac:dyDescent="0.25">
      <c r="A1267" s="81" t="s">
        <v>852</v>
      </c>
      <c r="B1267" s="81" t="s">
        <v>853</v>
      </c>
      <c r="C1267" s="81">
        <v>12</v>
      </c>
      <c r="D1267" s="81" t="s">
        <v>437</v>
      </c>
      <c r="E1267" s="81" t="s">
        <v>1242</v>
      </c>
      <c r="F1267" s="81">
        <v>1029</v>
      </c>
      <c r="H1267" s="81" t="s">
        <v>1034</v>
      </c>
      <c r="I1267" s="81" t="s">
        <v>987</v>
      </c>
      <c r="J1267" s="81">
        <v>12</v>
      </c>
      <c r="K1267" s="81" t="s">
        <v>437</v>
      </c>
      <c r="L1267" s="81" t="s">
        <v>1184</v>
      </c>
      <c r="M1267" s="81">
        <v>1078</v>
      </c>
      <c r="O1267" s="81" t="s">
        <v>924</v>
      </c>
      <c r="P1267" s="81" t="s">
        <v>925</v>
      </c>
      <c r="Q1267" s="81">
        <v>24</v>
      </c>
      <c r="R1267" s="81" t="s">
        <v>436</v>
      </c>
      <c r="S1267" s="81" t="s">
        <v>1148</v>
      </c>
      <c r="T1267" s="81">
        <v>1091</v>
      </c>
      <c r="V1267" s="81" t="s">
        <v>2230</v>
      </c>
      <c r="W1267" s="81" t="s">
        <v>866</v>
      </c>
      <c r="X1267" s="81">
        <v>18</v>
      </c>
      <c r="Y1267" s="81" t="s">
        <v>436</v>
      </c>
      <c r="Z1267" s="81" t="s">
        <v>1189</v>
      </c>
      <c r="AA1267" s="81">
        <v>1262</v>
      </c>
      <c r="AC1267" s="81" t="s">
        <v>2323</v>
      </c>
      <c r="AD1267" s="81" t="s">
        <v>851</v>
      </c>
      <c r="AE1267" s="81">
        <v>4</v>
      </c>
      <c r="AF1267" s="81" t="s">
        <v>529</v>
      </c>
      <c r="AG1267" s="81" t="s">
        <v>1128</v>
      </c>
      <c r="AH1267" s="81">
        <v>1031</v>
      </c>
      <c r="AJ1267" s="81" t="s">
        <v>912</v>
      </c>
      <c r="AK1267" s="81" t="s">
        <v>913</v>
      </c>
      <c r="AL1267" s="81">
        <v>1</v>
      </c>
      <c r="AM1267" s="81" t="s">
        <v>529</v>
      </c>
      <c r="AN1267" s="81" t="s">
        <v>1192</v>
      </c>
      <c r="AO1267" s="81">
        <v>1100</v>
      </c>
      <c r="AQ1267" s="81" t="s">
        <v>2320</v>
      </c>
      <c r="AR1267" s="81" t="s">
        <v>1059</v>
      </c>
      <c r="AS1267" s="81">
        <v>12</v>
      </c>
      <c r="AT1267" s="81" t="s">
        <v>529</v>
      </c>
      <c r="AU1267" s="81" t="s">
        <v>1100</v>
      </c>
      <c r="AV1267" s="81">
        <v>1027</v>
      </c>
      <c r="AX1267" s="81" t="s">
        <v>780</v>
      </c>
      <c r="AY1267" s="81" t="s">
        <v>781</v>
      </c>
      <c r="AZ1267" s="81">
        <v>12</v>
      </c>
      <c r="BA1267" s="81" t="s">
        <v>529</v>
      </c>
      <c r="BB1267" s="81" t="s">
        <v>1755</v>
      </c>
      <c r="BC1267" s="81">
        <v>1458</v>
      </c>
      <c r="BE1267" s="81" t="s">
        <v>727</v>
      </c>
      <c r="BF1267" s="81" t="s">
        <v>728</v>
      </c>
      <c r="BG1267" s="81">
        <v>4</v>
      </c>
      <c r="BH1267" s="81" t="s">
        <v>529</v>
      </c>
      <c r="BI1267" s="81" t="s">
        <v>1093</v>
      </c>
      <c r="BJ1267" s="81">
        <v>1089</v>
      </c>
      <c r="BL1267" s="81" t="s">
        <v>832</v>
      </c>
      <c r="BM1267" s="81" t="s">
        <v>833</v>
      </c>
      <c r="BN1267" s="81">
        <v>2</v>
      </c>
      <c r="BO1267" s="81" t="s">
        <v>436</v>
      </c>
      <c r="BP1267" s="81" t="s">
        <v>2172</v>
      </c>
      <c r="BQ1267" s="81">
        <v>1072</v>
      </c>
      <c r="CG1267" s="81" t="s">
        <v>2269</v>
      </c>
      <c r="CH1267" s="81" t="s">
        <v>767</v>
      </c>
      <c r="CI1267" s="81">
        <v>4</v>
      </c>
      <c r="CJ1267" s="81" t="s">
        <v>436</v>
      </c>
      <c r="CK1267" s="81" t="s">
        <v>2318</v>
      </c>
      <c r="CL1267" s="81">
        <v>1117</v>
      </c>
      <c r="CN1267" s="81" t="s">
        <v>842</v>
      </c>
      <c r="CO1267" s="81" t="s">
        <v>843</v>
      </c>
      <c r="CP1267" s="81">
        <v>18</v>
      </c>
      <c r="CQ1267" s="81" t="s">
        <v>1173</v>
      </c>
      <c r="CR1267" s="81" t="s">
        <v>2316</v>
      </c>
      <c r="CS1267" s="81">
        <v>0</v>
      </c>
      <c r="CU1267" s="136" t="s">
        <v>2401</v>
      </c>
      <c r="CV1267" s="136" t="s">
        <v>958</v>
      </c>
      <c r="CW1267" s="137">
        <v>1</v>
      </c>
      <c r="CX1267" s="136" t="s">
        <v>529</v>
      </c>
      <c r="CY1267" s="136" t="s">
        <v>1120</v>
      </c>
      <c r="CZ1267" s="138">
        <v>1020</v>
      </c>
      <c r="DB1267" s="136" t="s">
        <v>860</v>
      </c>
      <c r="DC1267" s="136" t="s">
        <v>861</v>
      </c>
      <c r="DD1267" s="137">
        <v>4</v>
      </c>
      <c r="DE1267" s="136" t="s">
        <v>437</v>
      </c>
      <c r="DF1267" s="136" t="s">
        <v>1191</v>
      </c>
      <c r="DG1267" s="144">
        <v>1029</v>
      </c>
      <c r="DI1267" s="136" t="s">
        <v>804</v>
      </c>
      <c r="DJ1267" s="136" t="s">
        <v>805</v>
      </c>
      <c r="DK1267" s="137">
        <v>48</v>
      </c>
      <c r="DL1267" s="136" t="s">
        <v>436</v>
      </c>
      <c r="DM1267" s="136" t="s">
        <v>2406</v>
      </c>
      <c r="DN1267" s="144">
        <v>1529</v>
      </c>
    </row>
    <row r="1268" spans="1:118" x14ac:dyDescent="0.25">
      <c r="A1268" s="81" t="s">
        <v>804</v>
      </c>
      <c r="B1268" s="81" t="s">
        <v>805</v>
      </c>
      <c r="C1268" s="81">
        <v>12</v>
      </c>
      <c r="D1268" s="81" t="s">
        <v>437</v>
      </c>
      <c r="E1268" s="81" t="s">
        <v>1242</v>
      </c>
      <c r="F1268" s="81">
        <v>1029</v>
      </c>
      <c r="H1268" s="81" t="s">
        <v>924</v>
      </c>
      <c r="I1268" s="81" t="s">
        <v>925</v>
      </c>
      <c r="J1268" s="81">
        <v>12</v>
      </c>
      <c r="K1268" s="81" t="s">
        <v>437</v>
      </c>
      <c r="L1268" s="81" t="s">
        <v>1184</v>
      </c>
      <c r="M1268" s="81">
        <v>1078</v>
      </c>
      <c r="O1268" s="81" t="s">
        <v>891</v>
      </c>
      <c r="P1268" s="81" t="s">
        <v>892</v>
      </c>
      <c r="Q1268" s="81">
        <v>24</v>
      </c>
      <c r="R1268" s="81" t="s">
        <v>436</v>
      </c>
      <c r="S1268" s="81" t="s">
        <v>1148</v>
      </c>
      <c r="T1268" s="81">
        <v>1091</v>
      </c>
      <c r="V1268" s="81" t="s">
        <v>893</v>
      </c>
      <c r="W1268" s="81" t="s">
        <v>894</v>
      </c>
      <c r="X1268" s="81">
        <v>12</v>
      </c>
      <c r="Y1268" s="81" t="s">
        <v>436</v>
      </c>
      <c r="Z1268" s="81" t="s">
        <v>1189</v>
      </c>
      <c r="AA1268" s="81">
        <v>1262</v>
      </c>
      <c r="AC1268" s="81" t="s">
        <v>729</v>
      </c>
      <c r="AD1268" s="81" t="s">
        <v>730</v>
      </c>
      <c r="AE1268" s="81">
        <v>2</v>
      </c>
      <c r="AF1268" s="81" t="s">
        <v>436</v>
      </c>
      <c r="AG1268" s="81" t="s">
        <v>559</v>
      </c>
      <c r="AH1268" s="81">
        <v>1529</v>
      </c>
      <c r="AJ1268" s="81" t="s">
        <v>916</v>
      </c>
      <c r="AK1268" s="81" t="s">
        <v>917</v>
      </c>
      <c r="AL1268" s="81">
        <v>1</v>
      </c>
      <c r="AM1268" s="81" t="s">
        <v>529</v>
      </c>
      <c r="AN1268" s="81" t="s">
        <v>1192</v>
      </c>
      <c r="AO1268" s="81">
        <v>1100</v>
      </c>
      <c r="AQ1268" s="81" t="s">
        <v>1060</v>
      </c>
      <c r="AR1268" s="81" t="s">
        <v>787</v>
      </c>
      <c r="AS1268" s="81">
        <v>12</v>
      </c>
      <c r="AT1268" s="81" t="s">
        <v>529</v>
      </c>
      <c r="AU1268" s="81" t="s">
        <v>1100</v>
      </c>
      <c r="AV1268" s="81">
        <v>1027</v>
      </c>
      <c r="AX1268" s="81" t="s">
        <v>780</v>
      </c>
      <c r="AY1268" s="81" t="s">
        <v>781</v>
      </c>
      <c r="AZ1268" s="81">
        <v>12</v>
      </c>
      <c r="BA1268" s="81" t="s">
        <v>436</v>
      </c>
      <c r="BB1268" s="81" t="s">
        <v>1097</v>
      </c>
      <c r="BC1268" s="81">
        <v>1392</v>
      </c>
      <c r="BE1268" s="81" t="s">
        <v>942</v>
      </c>
      <c r="BF1268" s="81" t="s">
        <v>943</v>
      </c>
      <c r="BG1268" s="81">
        <v>12</v>
      </c>
      <c r="BH1268" s="81" t="s">
        <v>529</v>
      </c>
      <c r="BI1268" s="81" t="s">
        <v>1093</v>
      </c>
      <c r="BJ1268" s="81">
        <v>1089</v>
      </c>
      <c r="BL1268" s="81" t="s">
        <v>948</v>
      </c>
      <c r="BM1268" s="81" t="s">
        <v>949</v>
      </c>
      <c r="BN1268" s="81">
        <v>6</v>
      </c>
      <c r="BO1268" s="81" t="s">
        <v>529</v>
      </c>
      <c r="BP1268" s="81" t="s">
        <v>1092</v>
      </c>
      <c r="BQ1268" s="81">
        <v>1209</v>
      </c>
      <c r="CG1268" s="81" t="s">
        <v>873</v>
      </c>
      <c r="CH1268" s="81" t="s">
        <v>874</v>
      </c>
      <c r="CI1268" s="81">
        <v>4</v>
      </c>
      <c r="CJ1268" s="81" t="s">
        <v>436</v>
      </c>
      <c r="CK1268" s="81" t="s">
        <v>2318</v>
      </c>
      <c r="CL1268" s="81">
        <v>1117</v>
      </c>
      <c r="CN1268" s="81" t="s">
        <v>840</v>
      </c>
      <c r="CO1268" s="81" t="s">
        <v>841</v>
      </c>
      <c r="CP1268" s="81">
        <v>12</v>
      </c>
      <c r="CQ1268" s="81" t="s">
        <v>1173</v>
      </c>
      <c r="CR1268" s="81" t="s">
        <v>2316</v>
      </c>
      <c r="CS1268" s="81">
        <v>0</v>
      </c>
      <c r="CU1268" s="136" t="s">
        <v>1003</v>
      </c>
      <c r="CV1268" s="136" t="s">
        <v>959</v>
      </c>
      <c r="CW1268" s="137">
        <v>1</v>
      </c>
      <c r="CX1268" s="136" t="s">
        <v>529</v>
      </c>
      <c r="CY1268" s="136" t="s">
        <v>1120</v>
      </c>
      <c r="CZ1268" s="138">
        <v>1020</v>
      </c>
      <c r="DB1268" s="136" t="s">
        <v>860</v>
      </c>
      <c r="DC1268" s="136" t="s">
        <v>861</v>
      </c>
      <c r="DD1268" s="137">
        <v>4</v>
      </c>
      <c r="DE1268" s="136" t="s">
        <v>436</v>
      </c>
      <c r="DF1268" s="136" t="s">
        <v>2409</v>
      </c>
      <c r="DG1268" s="144">
        <v>1013</v>
      </c>
      <c r="DI1268" s="136" t="s">
        <v>804</v>
      </c>
      <c r="DJ1268" s="136" t="s">
        <v>805</v>
      </c>
      <c r="DK1268" s="137">
        <v>60</v>
      </c>
      <c r="DL1268" s="136" t="s">
        <v>529</v>
      </c>
      <c r="DM1268" s="136" t="s">
        <v>1199</v>
      </c>
      <c r="DN1268" s="144">
        <v>1001</v>
      </c>
    </row>
    <row r="1269" spans="1:118" x14ac:dyDescent="0.25">
      <c r="A1269" s="81" t="s">
        <v>782</v>
      </c>
      <c r="B1269" s="81" t="s">
        <v>783</v>
      </c>
      <c r="C1269" s="81">
        <v>12</v>
      </c>
      <c r="D1269" s="81" t="s">
        <v>437</v>
      </c>
      <c r="E1269" s="81" t="s">
        <v>1242</v>
      </c>
      <c r="F1269" s="81">
        <v>1029</v>
      </c>
      <c r="H1269" s="81" t="s">
        <v>1034</v>
      </c>
      <c r="I1269" s="81" t="s">
        <v>987</v>
      </c>
      <c r="J1269" s="81">
        <v>12</v>
      </c>
      <c r="K1269" s="81" t="s">
        <v>436</v>
      </c>
      <c r="L1269" s="81" t="s">
        <v>1177</v>
      </c>
      <c r="M1269" s="81">
        <v>1045</v>
      </c>
      <c r="O1269" s="81" t="s">
        <v>834</v>
      </c>
      <c r="P1269" s="81" t="s">
        <v>835</v>
      </c>
      <c r="Q1269" s="81">
        <v>2</v>
      </c>
      <c r="R1269" s="81" t="s">
        <v>436</v>
      </c>
      <c r="S1269" s="81" t="s">
        <v>1148</v>
      </c>
      <c r="T1269" s="81">
        <v>1091</v>
      </c>
      <c r="V1269" s="81" t="s">
        <v>2263</v>
      </c>
      <c r="W1269" s="81" t="s">
        <v>877</v>
      </c>
      <c r="X1269" s="81">
        <v>24</v>
      </c>
      <c r="Y1269" s="81" t="s">
        <v>436</v>
      </c>
      <c r="Z1269" s="81" t="s">
        <v>1189</v>
      </c>
      <c r="AA1269" s="81">
        <v>1262</v>
      </c>
      <c r="AC1269" s="81" t="s">
        <v>830</v>
      </c>
      <c r="AD1269" s="81" t="s">
        <v>831</v>
      </c>
      <c r="AE1269" s="81">
        <v>6</v>
      </c>
      <c r="AF1269" s="81" t="s">
        <v>436</v>
      </c>
      <c r="AG1269" s="81" t="s">
        <v>559</v>
      </c>
      <c r="AH1269" s="81">
        <v>1529</v>
      </c>
      <c r="AJ1269" s="81" t="s">
        <v>975</v>
      </c>
      <c r="AK1269" s="81" t="s">
        <v>976</v>
      </c>
      <c r="AL1269" s="81">
        <v>2</v>
      </c>
      <c r="AM1269" s="81" t="s">
        <v>529</v>
      </c>
      <c r="AN1269" s="81" t="s">
        <v>1192</v>
      </c>
      <c r="AO1269" s="81">
        <v>1100</v>
      </c>
      <c r="AQ1269" s="81" t="s">
        <v>1041</v>
      </c>
      <c r="AR1269" s="81" t="s">
        <v>1042</v>
      </c>
      <c r="AS1269" s="81">
        <v>12</v>
      </c>
      <c r="AT1269" s="81" t="s">
        <v>529</v>
      </c>
      <c r="AU1269" s="81" t="s">
        <v>1219</v>
      </c>
      <c r="AV1269" s="81">
        <v>1027</v>
      </c>
      <c r="AX1269" s="81" t="s">
        <v>780</v>
      </c>
      <c r="AY1269" s="81" t="s">
        <v>781</v>
      </c>
      <c r="AZ1269" s="81">
        <v>12</v>
      </c>
      <c r="BA1269" s="81" t="s">
        <v>436</v>
      </c>
      <c r="BB1269" s="81" t="s">
        <v>1200</v>
      </c>
      <c r="BC1269" s="81">
        <v>1240</v>
      </c>
      <c r="BE1269" s="81" t="s">
        <v>743</v>
      </c>
      <c r="BF1269" s="81" t="s">
        <v>744</v>
      </c>
      <c r="BG1269" s="81">
        <v>24</v>
      </c>
      <c r="BH1269" s="81" t="s">
        <v>529</v>
      </c>
      <c r="BI1269" s="81" t="s">
        <v>1093</v>
      </c>
      <c r="BJ1269" s="81">
        <v>1089</v>
      </c>
      <c r="BL1269" s="81" t="s">
        <v>954</v>
      </c>
      <c r="BM1269" s="81" t="s">
        <v>955</v>
      </c>
      <c r="BN1269" s="81">
        <v>10</v>
      </c>
      <c r="BO1269" s="81" t="s">
        <v>529</v>
      </c>
      <c r="BP1269" s="81" t="s">
        <v>1175</v>
      </c>
      <c r="BQ1269" s="81">
        <v>1027</v>
      </c>
      <c r="CG1269" s="81" t="s">
        <v>737</v>
      </c>
      <c r="CH1269" s="81" t="s">
        <v>738</v>
      </c>
      <c r="CI1269" s="81">
        <v>4</v>
      </c>
      <c r="CJ1269" s="81" t="s">
        <v>436</v>
      </c>
      <c r="CK1269" s="81" t="s">
        <v>2318</v>
      </c>
      <c r="CL1269" s="81">
        <v>1117</v>
      </c>
      <c r="CN1269" s="81" t="s">
        <v>965</v>
      </c>
      <c r="CO1269" s="81" t="s">
        <v>966</v>
      </c>
      <c r="CP1269" s="81">
        <v>36</v>
      </c>
      <c r="CQ1269" s="81" t="s">
        <v>1173</v>
      </c>
      <c r="CR1269" s="81" t="s">
        <v>2316</v>
      </c>
      <c r="CS1269" s="81">
        <v>0</v>
      </c>
      <c r="CU1269" s="136" t="s">
        <v>2395</v>
      </c>
      <c r="CV1269" s="136" t="s">
        <v>927</v>
      </c>
      <c r="CW1269" s="137">
        <v>2</v>
      </c>
      <c r="CX1269" s="136" t="s">
        <v>529</v>
      </c>
      <c r="CY1269" s="136" t="s">
        <v>1133</v>
      </c>
      <c r="CZ1269" s="138">
        <v>1023</v>
      </c>
      <c r="DB1269" s="136" t="s">
        <v>860</v>
      </c>
      <c r="DC1269" s="136" t="s">
        <v>861</v>
      </c>
      <c r="DD1269" s="137">
        <v>4</v>
      </c>
      <c r="DE1269" s="136" t="s">
        <v>436</v>
      </c>
      <c r="DF1269" s="136" t="s">
        <v>2059</v>
      </c>
      <c r="DG1269" s="144">
        <v>1551</v>
      </c>
      <c r="DI1269" s="136" t="s">
        <v>804</v>
      </c>
      <c r="DJ1269" s="136" t="s">
        <v>805</v>
      </c>
      <c r="DK1269" s="137">
        <v>12</v>
      </c>
      <c r="DL1269" s="136" t="s">
        <v>436</v>
      </c>
      <c r="DM1269" s="136" t="s">
        <v>1189</v>
      </c>
      <c r="DN1269" s="144">
        <v>1262</v>
      </c>
    </row>
    <row r="1270" spans="1:118" x14ac:dyDescent="0.25">
      <c r="A1270" s="81" t="s">
        <v>745</v>
      </c>
      <c r="B1270" s="81" t="s">
        <v>746</v>
      </c>
      <c r="C1270" s="81">
        <v>24</v>
      </c>
      <c r="D1270" s="81" t="s">
        <v>437</v>
      </c>
      <c r="E1270" s="81" t="s">
        <v>1242</v>
      </c>
      <c r="F1270" s="81">
        <v>1029</v>
      </c>
      <c r="H1270" s="81" t="s">
        <v>924</v>
      </c>
      <c r="I1270" s="81" t="s">
        <v>925</v>
      </c>
      <c r="J1270" s="81">
        <v>12</v>
      </c>
      <c r="K1270" s="81" t="s">
        <v>436</v>
      </c>
      <c r="L1270" s="81" t="s">
        <v>1177</v>
      </c>
      <c r="M1270" s="81">
        <v>1045</v>
      </c>
      <c r="O1270" s="81" t="s">
        <v>893</v>
      </c>
      <c r="P1270" s="81" t="s">
        <v>894</v>
      </c>
      <c r="Q1270" s="81">
        <v>24</v>
      </c>
      <c r="R1270" s="81" t="s">
        <v>436</v>
      </c>
      <c r="S1270" s="81" t="s">
        <v>1148</v>
      </c>
      <c r="T1270" s="81">
        <v>1091</v>
      </c>
      <c r="V1270" s="81" t="s">
        <v>816</v>
      </c>
      <c r="W1270" s="81" t="s">
        <v>817</v>
      </c>
      <c r="X1270" s="81">
        <v>4</v>
      </c>
      <c r="Y1270" s="81" t="s">
        <v>436</v>
      </c>
      <c r="Z1270" s="81" t="s">
        <v>1189</v>
      </c>
      <c r="AA1270" s="81">
        <v>1262</v>
      </c>
      <c r="AC1270" s="81" t="s">
        <v>910</v>
      </c>
      <c r="AD1270" s="81" t="s">
        <v>911</v>
      </c>
      <c r="AE1270" s="81">
        <v>4</v>
      </c>
      <c r="AF1270" s="81" t="s">
        <v>529</v>
      </c>
      <c r="AG1270" s="81" t="s">
        <v>1093</v>
      </c>
      <c r="AH1270" s="81">
        <v>1089</v>
      </c>
      <c r="AJ1270" s="81" t="s">
        <v>735</v>
      </c>
      <c r="AK1270" s="81" t="s">
        <v>736</v>
      </c>
      <c r="AL1270" s="81">
        <v>2</v>
      </c>
      <c r="AM1270" s="81" t="s">
        <v>529</v>
      </c>
      <c r="AN1270" s="81" t="s">
        <v>1192</v>
      </c>
      <c r="AO1270" s="81">
        <v>1100</v>
      </c>
      <c r="AQ1270" s="81" t="s">
        <v>2227</v>
      </c>
      <c r="AR1270" s="81" t="s">
        <v>882</v>
      </c>
      <c r="AS1270" s="81">
        <v>6</v>
      </c>
      <c r="AT1270" s="81" t="s">
        <v>529</v>
      </c>
      <c r="AU1270" s="81" t="s">
        <v>1219</v>
      </c>
      <c r="AV1270" s="81">
        <v>1027</v>
      </c>
      <c r="AX1270" s="81" t="s">
        <v>780</v>
      </c>
      <c r="AY1270" s="81" t="s">
        <v>781</v>
      </c>
      <c r="AZ1270" s="81">
        <v>12</v>
      </c>
      <c r="BA1270" s="81" t="s">
        <v>436</v>
      </c>
      <c r="BB1270" s="81" t="s">
        <v>1693</v>
      </c>
      <c r="BC1270" s="81">
        <v>1518</v>
      </c>
      <c r="BE1270" s="81" t="s">
        <v>893</v>
      </c>
      <c r="BF1270" s="81" t="s">
        <v>894</v>
      </c>
      <c r="BG1270" s="81">
        <v>12</v>
      </c>
      <c r="BH1270" s="81" t="s">
        <v>529</v>
      </c>
      <c r="BI1270" s="81" t="s">
        <v>1093</v>
      </c>
      <c r="BJ1270" s="81">
        <v>1089</v>
      </c>
      <c r="BL1270" s="81" t="s">
        <v>765</v>
      </c>
      <c r="BM1270" s="81" t="s">
        <v>766</v>
      </c>
      <c r="BN1270" s="81">
        <v>6</v>
      </c>
      <c r="BO1270" s="81" t="s">
        <v>529</v>
      </c>
      <c r="BP1270" s="81" t="s">
        <v>1092</v>
      </c>
      <c r="BQ1270" s="81">
        <v>1209</v>
      </c>
      <c r="CG1270" s="81" t="s">
        <v>832</v>
      </c>
      <c r="CH1270" s="81" t="s">
        <v>833</v>
      </c>
      <c r="CI1270" s="81">
        <v>4</v>
      </c>
      <c r="CJ1270" s="81" t="s">
        <v>436</v>
      </c>
      <c r="CK1270" s="81" t="s">
        <v>2318</v>
      </c>
      <c r="CL1270" s="81">
        <v>1117</v>
      </c>
      <c r="CN1270" s="81" t="s">
        <v>810</v>
      </c>
      <c r="CO1270" s="81" t="s">
        <v>811</v>
      </c>
      <c r="CP1270" s="81">
        <v>1</v>
      </c>
      <c r="CQ1270" s="81" t="s">
        <v>1173</v>
      </c>
      <c r="CR1270" s="81" t="s">
        <v>2316</v>
      </c>
      <c r="CS1270" s="81">
        <v>0</v>
      </c>
      <c r="CU1270" s="136" t="s">
        <v>2394</v>
      </c>
      <c r="CV1270" s="136" t="s">
        <v>2273</v>
      </c>
      <c r="CW1270" s="137">
        <v>5</v>
      </c>
      <c r="CX1270" s="136" t="s">
        <v>529</v>
      </c>
      <c r="CY1270" s="136" t="s">
        <v>1120</v>
      </c>
      <c r="CZ1270" s="138">
        <v>1020</v>
      </c>
      <c r="DB1270" s="136" t="s">
        <v>860</v>
      </c>
      <c r="DC1270" s="136" t="s">
        <v>861</v>
      </c>
      <c r="DD1270" s="137">
        <v>4</v>
      </c>
      <c r="DE1270" s="136" t="s">
        <v>436</v>
      </c>
      <c r="DF1270" s="136" t="s">
        <v>1134</v>
      </c>
      <c r="DG1270" s="144">
        <v>1102</v>
      </c>
      <c r="DI1270" s="136" t="s">
        <v>804</v>
      </c>
      <c r="DJ1270" s="136" t="s">
        <v>805</v>
      </c>
      <c r="DK1270" s="137">
        <v>24</v>
      </c>
      <c r="DL1270" s="136" t="s">
        <v>436</v>
      </c>
      <c r="DM1270" s="136" t="s">
        <v>1235</v>
      </c>
      <c r="DN1270" s="144">
        <v>1091</v>
      </c>
    </row>
    <row r="1271" spans="1:118" x14ac:dyDescent="0.25">
      <c r="A1271" s="81" t="s">
        <v>908</v>
      </c>
      <c r="B1271" s="81" t="s">
        <v>909</v>
      </c>
      <c r="C1271" s="81">
        <v>12</v>
      </c>
      <c r="D1271" s="81" t="s">
        <v>437</v>
      </c>
      <c r="E1271" s="81" t="s">
        <v>1242</v>
      </c>
      <c r="F1271" s="81">
        <v>1029</v>
      </c>
      <c r="H1271" s="81" t="s">
        <v>891</v>
      </c>
      <c r="I1271" s="81" t="s">
        <v>892</v>
      </c>
      <c r="J1271" s="81">
        <v>12</v>
      </c>
      <c r="K1271" s="81" t="s">
        <v>436</v>
      </c>
      <c r="L1271" s="81" t="s">
        <v>1177</v>
      </c>
      <c r="M1271" s="81">
        <v>1045</v>
      </c>
      <c r="O1271" s="81" t="s">
        <v>864</v>
      </c>
      <c r="P1271" s="81" t="s">
        <v>865</v>
      </c>
      <c r="Q1271" s="81">
        <v>6</v>
      </c>
      <c r="R1271" s="81" t="s">
        <v>436</v>
      </c>
      <c r="S1271" s="81" t="s">
        <v>1148</v>
      </c>
      <c r="T1271" s="81">
        <v>1091</v>
      </c>
      <c r="V1271" s="81" t="s">
        <v>847</v>
      </c>
      <c r="W1271" s="81" t="s">
        <v>848</v>
      </c>
      <c r="X1271" s="81">
        <v>36</v>
      </c>
      <c r="Y1271" s="81" t="s">
        <v>436</v>
      </c>
      <c r="Z1271" s="81" t="s">
        <v>1189</v>
      </c>
      <c r="AA1271" s="81">
        <v>1262</v>
      </c>
      <c r="AC1271" s="81" t="s">
        <v>729</v>
      </c>
      <c r="AD1271" s="81" t="s">
        <v>730</v>
      </c>
      <c r="AE1271" s="81">
        <v>2</v>
      </c>
      <c r="AF1271" s="81" t="s">
        <v>529</v>
      </c>
      <c r="AG1271" s="81" t="s">
        <v>560</v>
      </c>
      <c r="AH1271" s="81">
        <v>1530</v>
      </c>
      <c r="AJ1271" s="81" t="s">
        <v>2269</v>
      </c>
      <c r="AK1271" s="81" t="s">
        <v>767</v>
      </c>
      <c r="AL1271" s="81">
        <v>4</v>
      </c>
      <c r="AM1271" s="81" t="s">
        <v>529</v>
      </c>
      <c r="AN1271" s="81" t="s">
        <v>1192</v>
      </c>
      <c r="AO1271" s="81">
        <v>1100</v>
      </c>
      <c r="AQ1271" s="81" t="s">
        <v>852</v>
      </c>
      <c r="AR1271" s="81" t="s">
        <v>853</v>
      </c>
      <c r="AS1271" s="81">
        <v>24</v>
      </c>
      <c r="AT1271" s="81" t="s">
        <v>529</v>
      </c>
      <c r="AU1271" s="81" t="s">
        <v>1219</v>
      </c>
      <c r="AV1271" s="81">
        <v>1027</v>
      </c>
      <c r="AX1271" s="81" t="s">
        <v>780</v>
      </c>
      <c r="AY1271" s="81" t="s">
        <v>781</v>
      </c>
      <c r="AZ1271" s="81">
        <v>12</v>
      </c>
      <c r="BA1271" s="81" t="s">
        <v>529</v>
      </c>
      <c r="BB1271" s="81" t="s">
        <v>1167</v>
      </c>
      <c r="BC1271" s="81">
        <v>1031</v>
      </c>
      <c r="BE1271" s="81" t="s">
        <v>852</v>
      </c>
      <c r="BF1271" s="81" t="s">
        <v>853</v>
      </c>
      <c r="BG1271" s="81">
        <v>36</v>
      </c>
      <c r="BH1271" s="81" t="s">
        <v>529</v>
      </c>
      <c r="BI1271" s="81" t="s">
        <v>1093</v>
      </c>
      <c r="BJ1271" s="81">
        <v>1089</v>
      </c>
      <c r="BL1271" s="81" t="s">
        <v>880</v>
      </c>
      <c r="BM1271" s="81" t="s">
        <v>881</v>
      </c>
      <c r="BN1271" s="81">
        <v>6</v>
      </c>
      <c r="BO1271" s="81" t="s">
        <v>529</v>
      </c>
      <c r="BP1271" s="81" t="s">
        <v>1092</v>
      </c>
      <c r="BQ1271" s="81">
        <v>1209</v>
      </c>
      <c r="CG1271" s="81" t="s">
        <v>828</v>
      </c>
      <c r="CH1271" s="81" t="s">
        <v>829</v>
      </c>
      <c r="CI1271" s="81">
        <v>6</v>
      </c>
      <c r="CJ1271" s="81" t="s">
        <v>436</v>
      </c>
      <c r="CK1271" s="81" t="s">
        <v>2318</v>
      </c>
      <c r="CL1271" s="81">
        <v>1117</v>
      </c>
      <c r="CN1271" s="81" t="s">
        <v>862</v>
      </c>
      <c r="CO1271" s="81" t="s">
        <v>863</v>
      </c>
      <c r="CP1271" s="81">
        <v>12</v>
      </c>
      <c r="CQ1271" s="81" t="s">
        <v>1173</v>
      </c>
      <c r="CR1271" s="81" t="s">
        <v>2316</v>
      </c>
      <c r="CS1271" s="81">
        <v>0</v>
      </c>
      <c r="CU1271" s="136" t="s">
        <v>2400</v>
      </c>
      <c r="CV1271" s="136" t="s">
        <v>915</v>
      </c>
      <c r="CW1271" s="137">
        <v>5</v>
      </c>
      <c r="CX1271" s="136" t="s">
        <v>529</v>
      </c>
      <c r="CY1271" s="136" t="s">
        <v>1120</v>
      </c>
      <c r="CZ1271" s="138">
        <v>1020</v>
      </c>
      <c r="DB1271" s="136" t="s">
        <v>860</v>
      </c>
      <c r="DC1271" s="136" t="s">
        <v>861</v>
      </c>
      <c r="DD1271" s="137">
        <v>8</v>
      </c>
      <c r="DE1271" s="136" t="s">
        <v>436</v>
      </c>
      <c r="DF1271" s="136" t="s">
        <v>2201</v>
      </c>
      <c r="DG1271" s="144">
        <v>1168</v>
      </c>
      <c r="DI1271" s="136" t="s">
        <v>804</v>
      </c>
      <c r="DJ1271" s="136" t="s">
        <v>805</v>
      </c>
      <c r="DK1271" s="137">
        <v>12</v>
      </c>
      <c r="DL1271" s="136" t="s">
        <v>1173</v>
      </c>
      <c r="DM1271" s="136" t="s">
        <v>2414</v>
      </c>
      <c r="DN1271" s="144">
        <v>0</v>
      </c>
    </row>
    <row r="1272" spans="1:118" x14ac:dyDescent="0.25">
      <c r="A1272" s="81" t="s">
        <v>999</v>
      </c>
      <c r="B1272" s="81" t="s">
        <v>1000</v>
      </c>
      <c r="C1272" s="81">
        <v>12</v>
      </c>
      <c r="D1272" s="81" t="s">
        <v>437</v>
      </c>
      <c r="E1272" s="81" t="s">
        <v>1242</v>
      </c>
      <c r="F1272" s="81">
        <v>1029</v>
      </c>
      <c r="H1272" s="81" t="s">
        <v>830</v>
      </c>
      <c r="I1272" s="81" t="s">
        <v>831</v>
      </c>
      <c r="J1272" s="81">
        <v>4</v>
      </c>
      <c r="K1272" s="81" t="s">
        <v>437</v>
      </c>
      <c r="L1272" s="81" t="s">
        <v>1813</v>
      </c>
      <c r="M1272" s="81">
        <v>1064</v>
      </c>
      <c r="O1272" s="81" t="s">
        <v>944</v>
      </c>
      <c r="P1272" s="81" t="s">
        <v>945</v>
      </c>
      <c r="Q1272" s="81">
        <v>4</v>
      </c>
      <c r="R1272" s="81" t="s">
        <v>436</v>
      </c>
      <c r="S1272" s="81" t="s">
        <v>1148</v>
      </c>
      <c r="T1272" s="81">
        <v>1091</v>
      </c>
      <c r="V1272" s="81" t="s">
        <v>887</v>
      </c>
      <c r="W1272" s="81" t="s">
        <v>888</v>
      </c>
      <c r="X1272" s="81">
        <v>4</v>
      </c>
      <c r="Y1272" s="81" t="s">
        <v>436</v>
      </c>
      <c r="Z1272" s="81" t="s">
        <v>1189</v>
      </c>
      <c r="AA1272" s="81">
        <v>1262</v>
      </c>
      <c r="AC1272" s="81" t="s">
        <v>849</v>
      </c>
      <c r="AD1272" s="81" t="s">
        <v>850</v>
      </c>
      <c r="AE1272" s="81">
        <v>6</v>
      </c>
      <c r="AF1272" s="81" t="s">
        <v>529</v>
      </c>
      <c r="AG1272" s="81" t="s">
        <v>1756</v>
      </c>
      <c r="AH1272" s="81">
        <v>1037</v>
      </c>
      <c r="AJ1272" s="81" t="s">
        <v>812</v>
      </c>
      <c r="AK1272" s="81" t="s">
        <v>813</v>
      </c>
      <c r="AL1272" s="81">
        <v>4</v>
      </c>
      <c r="AM1272" s="81" t="s">
        <v>529</v>
      </c>
      <c r="AN1272" s="81" t="s">
        <v>1192</v>
      </c>
      <c r="AO1272" s="81">
        <v>1100</v>
      </c>
      <c r="AQ1272" s="81" t="s">
        <v>747</v>
      </c>
      <c r="AR1272" s="81" t="s">
        <v>748</v>
      </c>
      <c r="AS1272" s="81">
        <v>12</v>
      </c>
      <c r="AT1272" s="81" t="s">
        <v>529</v>
      </c>
      <c r="AU1272" s="81" t="s">
        <v>1219</v>
      </c>
      <c r="AV1272" s="81">
        <v>1027</v>
      </c>
      <c r="AX1272" s="81" t="s">
        <v>780</v>
      </c>
      <c r="AY1272" s="81" t="s">
        <v>781</v>
      </c>
      <c r="AZ1272" s="81">
        <v>12</v>
      </c>
      <c r="BA1272" s="81" t="s">
        <v>529</v>
      </c>
      <c r="BB1272" s="81" t="s">
        <v>1728</v>
      </c>
      <c r="BC1272" s="81">
        <v>1185</v>
      </c>
      <c r="BE1272" s="81" t="s">
        <v>745</v>
      </c>
      <c r="BF1272" s="81" t="s">
        <v>746</v>
      </c>
      <c r="BG1272" s="81">
        <v>36</v>
      </c>
      <c r="BH1272" s="81" t="s">
        <v>529</v>
      </c>
      <c r="BI1272" s="81" t="s">
        <v>1093</v>
      </c>
      <c r="BJ1272" s="81">
        <v>1089</v>
      </c>
      <c r="BL1272" s="81" t="s">
        <v>860</v>
      </c>
      <c r="BM1272" s="81" t="s">
        <v>861</v>
      </c>
      <c r="BN1272" s="81">
        <v>10</v>
      </c>
      <c r="BO1272" s="81" t="s">
        <v>529</v>
      </c>
      <c r="BP1272" s="81" t="s">
        <v>1092</v>
      </c>
      <c r="BQ1272" s="81">
        <v>1209</v>
      </c>
      <c r="CG1272" s="81" t="s">
        <v>810</v>
      </c>
      <c r="CH1272" s="81" t="s">
        <v>811</v>
      </c>
      <c r="CI1272" s="81">
        <v>6</v>
      </c>
      <c r="CJ1272" s="81" t="s">
        <v>436</v>
      </c>
      <c r="CK1272" s="81" t="s">
        <v>1091</v>
      </c>
      <c r="CL1272" s="81">
        <v>1332</v>
      </c>
      <c r="CN1272" s="81" t="s">
        <v>1052</v>
      </c>
      <c r="CO1272" s="81" t="s">
        <v>1053</v>
      </c>
      <c r="CP1272" s="81">
        <v>12</v>
      </c>
      <c r="CQ1272" s="81" t="s">
        <v>1173</v>
      </c>
      <c r="CR1272" s="81" t="s">
        <v>2316</v>
      </c>
      <c r="CS1272" s="81">
        <v>0</v>
      </c>
      <c r="CU1272" s="136" t="s">
        <v>2398</v>
      </c>
      <c r="CV1272" s="136" t="s">
        <v>736</v>
      </c>
      <c r="CW1272" s="137">
        <v>4</v>
      </c>
      <c r="CX1272" s="136" t="s">
        <v>436</v>
      </c>
      <c r="CY1272" s="136" t="s">
        <v>1872</v>
      </c>
      <c r="CZ1272" s="138">
        <v>1133</v>
      </c>
      <c r="DB1272" s="136" t="s">
        <v>860</v>
      </c>
      <c r="DC1272" s="136" t="s">
        <v>861</v>
      </c>
      <c r="DD1272" s="137">
        <v>4</v>
      </c>
      <c r="DE1272" s="136" t="s">
        <v>436</v>
      </c>
      <c r="DF1272" s="136" t="s">
        <v>2310</v>
      </c>
      <c r="DG1272" s="144">
        <v>1160</v>
      </c>
      <c r="DI1272" s="136" t="s">
        <v>804</v>
      </c>
      <c r="DJ1272" s="136" t="s">
        <v>805</v>
      </c>
      <c r="DK1272" s="137">
        <v>12</v>
      </c>
      <c r="DL1272" s="136" t="s">
        <v>437</v>
      </c>
      <c r="DM1272" s="136" t="s">
        <v>1101</v>
      </c>
      <c r="DN1272" s="144">
        <v>1003</v>
      </c>
    </row>
    <row r="1273" spans="1:118" x14ac:dyDescent="0.25">
      <c r="A1273" s="81" t="s">
        <v>2230</v>
      </c>
      <c r="B1273" s="81" t="s">
        <v>866</v>
      </c>
      <c r="C1273" s="81">
        <v>6</v>
      </c>
      <c r="D1273" s="81" t="s">
        <v>529</v>
      </c>
      <c r="E1273" s="81" t="s">
        <v>1830</v>
      </c>
      <c r="F1273" s="81">
        <v>1028</v>
      </c>
      <c r="H1273" s="81" t="s">
        <v>891</v>
      </c>
      <c r="I1273" s="81" t="s">
        <v>892</v>
      </c>
      <c r="J1273" s="81">
        <v>12</v>
      </c>
      <c r="K1273" s="81" t="s">
        <v>529</v>
      </c>
      <c r="L1273" s="81" t="s">
        <v>1756</v>
      </c>
      <c r="M1273" s="81">
        <v>1037</v>
      </c>
      <c r="O1273" s="81" t="s">
        <v>796</v>
      </c>
      <c r="P1273" s="81" t="s">
        <v>797</v>
      </c>
      <c r="Q1273" s="81">
        <v>4</v>
      </c>
      <c r="R1273" s="81" t="s">
        <v>436</v>
      </c>
      <c r="S1273" s="81" t="s">
        <v>1148</v>
      </c>
      <c r="T1273" s="81">
        <v>1091</v>
      </c>
      <c r="V1273" s="81" t="s">
        <v>845</v>
      </c>
      <c r="W1273" s="81" t="s">
        <v>846</v>
      </c>
      <c r="X1273" s="81">
        <v>4</v>
      </c>
      <c r="Y1273" s="81" t="s">
        <v>436</v>
      </c>
      <c r="Z1273" s="81" t="s">
        <v>1189</v>
      </c>
      <c r="AA1273" s="81">
        <v>1262</v>
      </c>
      <c r="AC1273" s="81" t="s">
        <v>849</v>
      </c>
      <c r="AD1273" s="81" t="s">
        <v>850</v>
      </c>
      <c r="AE1273" s="81">
        <v>6</v>
      </c>
      <c r="AF1273" s="81" t="s">
        <v>529</v>
      </c>
      <c r="AG1273" s="81" t="s">
        <v>1771</v>
      </c>
      <c r="AH1273" s="81">
        <v>1037</v>
      </c>
      <c r="AJ1273" s="81" t="s">
        <v>772</v>
      </c>
      <c r="AK1273" s="81" t="s">
        <v>773</v>
      </c>
      <c r="AL1273" s="81">
        <v>4</v>
      </c>
      <c r="AM1273" s="81" t="s">
        <v>529</v>
      </c>
      <c r="AN1273" s="81" t="s">
        <v>1192</v>
      </c>
      <c r="AO1273" s="81">
        <v>1100</v>
      </c>
      <c r="AQ1273" s="81" t="s">
        <v>908</v>
      </c>
      <c r="AR1273" s="81" t="s">
        <v>909</v>
      </c>
      <c r="AS1273" s="81">
        <v>12</v>
      </c>
      <c r="AT1273" s="81" t="s">
        <v>529</v>
      </c>
      <c r="AU1273" s="81" t="s">
        <v>1219</v>
      </c>
      <c r="AV1273" s="81">
        <v>1027</v>
      </c>
      <c r="AX1273" s="81" t="s">
        <v>780</v>
      </c>
      <c r="AY1273" s="81" t="s">
        <v>781</v>
      </c>
      <c r="AZ1273" s="81">
        <v>12</v>
      </c>
      <c r="BA1273" s="81" t="s">
        <v>436</v>
      </c>
      <c r="BB1273" s="81" t="s">
        <v>2074</v>
      </c>
      <c r="BC1273" s="81">
        <v>1564</v>
      </c>
      <c r="BE1273" s="81" t="s">
        <v>908</v>
      </c>
      <c r="BF1273" s="81" t="s">
        <v>909</v>
      </c>
      <c r="BG1273" s="81">
        <v>36</v>
      </c>
      <c r="BH1273" s="81" t="s">
        <v>529</v>
      </c>
      <c r="BI1273" s="81" t="s">
        <v>1093</v>
      </c>
      <c r="BJ1273" s="81">
        <v>1089</v>
      </c>
      <c r="BL1273" s="81" t="s">
        <v>862</v>
      </c>
      <c r="BM1273" s="81" t="s">
        <v>863</v>
      </c>
      <c r="BN1273" s="81">
        <v>10</v>
      </c>
      <c r="BO1273" s="81" t="s">
        <v>529</v>
      </c>
      <c r="BP1273" s="81" t="s">
        <v>1092</v>
      </c>
      <c r="BQ1273" s="81">
        <v>1209</v>
      </c>
      <c r="CG1273" s="81" t="s">
        <v>820</v>
      </c>
      <c r="CH1273" s="81" t="s">
        <v>821</v>
      </c>
      <c r="CI1273" s="81">
        <v>4</v>
      </c>
      <c r="CJ1273" s="81" t="s">
        <v>529</v>
      </c>
      <c r="CK1273" s="81" t="s">
        <v>1139</v>
      </c>
      <c r="CL1273" s="81">
        <v>1027</v>
      </c>
      <c r="CN1273" s="81" t="s">
        <v>1013</v>
      </c>
      <c r="CO1273" s="81" t="s">
        <v>1014</v>
      </c>
      <c r="CP1273" s="81">
        <v>24</v>
      </c>
      <c r="CQ1273" s="81" t="s">
        <v>1173</v>
      </c>
      <c r="CR1273" s="81" t="s">
        <v>2316</v>
      </c>
      <c r="CS1273" s="81">
        <v>0</v>
      </c>
      <c r="CU1273" s="136" t="s">
        <v>820</v>
      </c>
      <c r="CV1273" s="136" t="s">
        <v>821</v>
      </c>
      <c r="CW1273" s="137">
        <v>2</v>
      </c>
      <c r="CX1273" s="136" t="s">
        <v>436</v>
      </c>
      <c r="CY1273" s="136" t="s">
        <v>1153</v>
      </c>
      <c r="CZ1273" s="138">
        <v>1402</v>
      </c>
      <c r="DB1273" s="136" t="s">
        <v>810</v>
      </c>
      <c r="DC1273" s="136" t="s">
        <v>811</v>
      </c>
      <c r="DD1273" s="137">
        <v>4</v>
      </c>
      <c r="DE1273" s="136" t="s">
        <v>436</v>
      </c>
      <c r="DF1273" s="136" t="s">
        <v>2310</v>
      </c>
      <c r="DG1273" s="144">
        <v>1160</v>
      </c>
      <c r="DI1273" s="136" t="s">
        <v>804</v>
      </c>
      <c r="DJ1273" s="136" t="s">
        <v>805</v>
      </c>
      <c r="DK1273" s="137">
        <v>12</v>
      </c>
      <c r="DL1273" s="136" t="s">
        <v>436</v>
      </c>
      <c r="DM1273" s="136" t="s">
        <v>1884</v>
      </c>
      <c r="DN1273" s="144">
        <v>1179</v>
      </c>
    </row>
    <row r="1274" spans="1:118" x14ac:dyDescent="0.25">
      <c r="A1274" s="81" t="s">
        <v>765</v>
      </c>
      <c r="B1274" s="81" t="s">
        <v>766</v>
      </c>
      <c r="C1274" s="81">
        <v>12</v>
      </c>
      <c r="D1274" s="81" t="s">
        <v>529</v>
      </c>
      <c r="E1274" s="81" t="s">
        <v>1830</v>
      </c>
      <c r="F1274" s="81">
        <v>1028</v>
      </c>
      <c r="H1274" s="81" t="s">
        <v>785</v>
      </c>
      <c r="I1274" s="81" t="s">
        <v>786</v>
      </c>
      <c r="J1274" s="81">
        <v>12</v>
      </c>
      <c r="K1274" s="81" t="s">
        <v>529</v>
      </c>
      <c r="L1274" s="81" t="s">
        <v>1756</v>
      </c>
      <c r="M1274" s="81">
        <v>1037</v>
      </c>
      <c r="O1274" s="81" t="s">
        <v>885</v>
      </c>
      <c r="P1274" s="81" t="s">
        <v>886</v>
      </c>
      <c r="Q1274" s="81">
        <v>4</v>
      </c>
      <c r="R1274" s="81" t="s">
        <v>436</v>
      </c>
      <c r="S1274" s="81" t="s">
        <v>1148</v>
      </c>
      <c r="T1274" s="81">
        <v>1091</v>
      </c>
      <c r="V1274" s="81" t="s">
        <v>729</v>
      </c>
      <c r="W1274" s="81" t="s">
        <v>730</v>
      </c>
      <c r="X1274" s="81">
        <v>4</v>
      </c>
      <c r="Y1274" s="81" t="s">
        <v>436</v>
      </c>
      <c r="Z1274" s="81" t="s">
        <v>1189</v>
      </c>
      <c r="AA1274" s="81">
        <v>1262</v>
      </c>
      <c r="AC1274" s="81" t="s">
        <v>887</v>
      </c>
      <c r="AD1274" s="81" t="s">
        <v>888</v>
      </c>
      <c r="AE1274" s="81">
        <v>6</v>
      </c>
      <c r="AF1274" s="81" t="s">
        <v>529</v>
      </c>
      <c r="AG1274" s="81" t="s">
        <v>1713</v>
      </c>
      <c r="AH1274" s="81">
        <v>1145</v>
      </c>
      <c r="AJ1274" s="81" t="s">
        <v>830</v>
      </c>
      <c r="AK1274" s="81" t="s">
        <v>831</v>
      </c>
      <c r="AL1274" s="81">
        <v>4</v>
      </c>
      <c r="AM1274" s="81" t="s">
        <v>529</v>
      </c>
      <c r="AN1274" s="81" t="s">
        <v>1192</v>
      </c>
      <c r="AO1274" s="81">
        <v>1100</v>
      </c>
      <c r="AQ1274" s="81" t="s">
        <v>999</v>
      </c>
      <c r="AR1274" s="81" t="s">
        <v>1000</v>
      </c>
      <c r="AS1274" s="81">
        <v>12</v>
      </c>
      <c r="AT1274" s="81" t="s">
        <v>529</v>
      </c>
      <c r="AU1274" s="81" t="s">
        <v>1219</v>
      </c>
      <c r="AV1274" s="81">
        <v>1027</v>
      </c>
      <c r="AX1274" s="81" t="s">
        <v>780</v>
      </c>
      <c r="AY1274" s="81" t="s">
        <v>781</v>
      </c>
      <c r="AZ1274" s="81">
        <v>12</v>
      </c>
      <c r="BA1274" s="81" t="s">
        <v>529</v>
      </c>
      <c r="BB1274" s="81" t="s">
        <v>1204</v>
      </c>
      <c r="BC1274" s="81">
        <v>1487</v>
      </c>
      <c r="BE1274" s="81" t="s">
        <v>2323</v>
      </c>
      <c r="BF1274" s="81" t="s">
        <v>851</v>
      </c>
      <c r="BG1274" s="81">
        <v>6</v>
      </c>
      <c r="BH1274" s="81" t="s">
        <v>529</v>
      </c>
      <c r="BI1274" s="81" t="s">
        <v>1093</v>
      </c>
      <c r="BJ1274" s="81">
        <v>1089</v>
      </c>
      <c r="BL1274" s="81" t="s">
        <v>772</v>
      </c>
      <c r="BM1274" s="81" t="s">
        <v>773</v>
      </c>
      <c r="BN1274" s="81">
        <v>8</v>
      </c>
      <c r="BO1274" s="81" t="s">
        <v>529</v>
      </c>
      <c r="BP1274" s="81" t="s">
        <v>1092</v>
      </c>
      <c r="BQ1274" s="81">
        <v>1209</v>
      </c>
      <c r="CG1274" s="81" t="s">
        <v>727</v>
      </c>
      <c r="CH1274" s="81" t="s">
        <v>728</v>
      </c>
      <c r="CI1274" s="81">
        <v>20</v>
      </c>
      <c r="CJ1274" s="81" t="s">
        <v>529</v>
      </c>
      <c r="CK1274" s="81" t="s">
        <v>1139</v>
      </c>
      <c r="CL1274" s="81">
        <v>1027</v>
      </c>
      <c r="CN1274" s="81" t="s">
        <v>808</v>
      </c>
      <c r="CO1274" s="81" t="s">
        <v>809</v>
      </c>
      <c r="CP1274" s="81">
        <v>36</v>
      </c>
      <c r="CQ1274" s="81" t="s">
        <v>1173</v>
      </c>
      <c r="CR1274" s="81" t="s">
        <v>2316</v>
      </c>
      <c r="CS1274" s="81">
        <v>0</v>
      </c>
      <c r="CU1274" s="136" t="s">
        <v>836</v>
      </c>
      <c r="CV1274" s="136" t="s">
        <v>837</v>
      </c>
      <c r="CW1274" s="137">
        <v>1</v>
      </c>
      <c r="CX1274" s="136" t="s">
        <v>436</v>
      </c>
      <c r="CY1274" s="136" t="s">
        <v>1153</v>
      </c>
      <c r="CZ1274" s="138">
        <v>1402</v>
      </c>
      <c r="DB1274" s="136" t="s">
        <v>810</v>
      </c>
      <c r="DC1274" s="136" t="s">
        <v>811</v>
      </c>
      <c r="DD1274" s="137">
        <v>6</v>
      </c>
      <c r="DE1274" s="136" t="s">
        <v>437</v>
      </c>
      <c r="DF1274" s="136" t="s">
        <v>1186</v>
      </c>
      <c r="DG1274" s="144">
        <v>1043</v>
      </c>
      <c r="DI1274" s="136" t="s">
        <v>804</v>
      </c>
      <c r="DJ1274" s="136" t="s">
        <v>805</v>
      </c>
      <c r="DK1274" s="137">
        <v>36</v>
      </c>
      <c r="DL1274" s="136" t="s">
        <v>436</v>
      </c>
      <c r="DM1274" s="136" t="s">
        <v>2406</v>
      </c>
      <c r="DN1274" s="144">
        <v>1529</v>
      </c>
    </row>
    <row r="1275" spans="1:118" x14ac:dyDescent="0.25">
      <c r="A1275" s="81" t="s">
        <v>948</v>
      </c>
      <c r="B1275" s="81" t="s">
        <v>985</v>
      </c>
      <c r="C1275" s="81">
        <v>4</v>
      </c>
      <c r="D1275" s="81" t="s">
        <v>529</v>
      </c>
      <c r="E1275" s="81" t="s">
        <v>1830</v>
      </c>
      <c r="F1275" s="81">
        <v>1028</v>
      </c>
      <c r="H1275" s="81" t="s">
        <v>893</v>
      </c>
      <c r="I1275" s="81" t="s">
        <v>894</v>
      </c>
      <c r="J1275" s="81">
        <v>12</v>
      </c>
      <c r="K1275" s="81" t="s">
        <v>529</v>
      </c>
      <c r="L1275" s="81" t="s">
        <v>1756</v>
      </c>
      <c r="M1275" s="81">
        <v>1037</v>
      </c>
      <c r="O1275" s="81" t="s">
        <v>858</v>
      </c>
      <c r="P1275" s="81" t="s">
        <v>859</v>
      </c>
      <c r="Q1275" s="81">
        <v>4</v>
      </c>
      <c r="R1275" s="81" t="s">
        <v>436</v>
      </c>
      <c r="S1275" s="81" t="s">
        <v>1148</v>
      </c>
      <c r="T1275" s="81">
        <v>1091</v>
      </c>
      <c r="V1275" s="81" t="s">
        <v>830</v>
      </c>
      <c r="W1275" s="81" t="s">
        <v>831</v>
      </c>
      <c r="X1275" s="81">
        <v>4</v>
      </c>
      <c r="Y1275" s="81" t="s">
        <v>436</v>
      </c>
      <c r="Z1275" s="81" t="s">
        <v>1145</v>
      </c>
      <c r="AA1275" s="81">
        <v>1274</v>
      </c>
      <c r="AC1275" s="81" t="s">
        <v>816</v>
      </c>
      <c r="AD1275" s="81" t="s">
        <v>817</v>
      </c>
      <c r="AE1275" s="81">
        <v>12</v>
      </c>
      <c r="AF1275" s="81" t="s">
        <v>529</v>
      </c>
      <c r="AG1275" s="81" t="s">
        <v>1172</v>
      </c>
      <c r="AH1275" s="81">
        <v>1472</v>
      </c>
      <c r="AJ1275" s="81" t="s">
        <v>733</v>
      </c>
      <c r="AK1275" s="81" t="s">
        <v>734</v>
      </c>
      <c r="AL1275" s="81">
        <v>4</v>
      </c>
      <c r="AM1275" s="81" t="s">
        <v>529</v>
      </c>
      <c r="AN1275" s="81" t="s">
        <v>1192</v>
      </c>
      <c r="AO1275" s="81">
        <v>1100</v>
      </c>
      <c r="AQ1275" s="81" t="s">
        <v>1060</v>
      </c>
      <c r="AR1275" s="81" t="s">
        <v>787</v>
      </c>
      <c r="AS1275" s="81">
        <v>12</v>
      </c>
      <c r="AT1275" s="81" t="s">
        <v>529</v>
      </c>
      <c r="AU1275" s="81" t="s">
        <v>1219</v>
      </c>
      <c r="AV1275" s="81">
        <v>1027</v>
      </c>
      <c r="AX1275" s="81" t="s">
        <v>780</v>
      </c>
      <c r="AY1275" s="81" t="s">
        <v>781</v>
      </c>
      <c r="AZ1275" s="81">
        <v>120</v>
      </c>
      <c r="BA1275" s="81" t="s">
        <v>529</v>
      </c>
      <c r="BB1275" s="81" t="s">
        <v>1199</v>
      </c>
      <c r="BC1275" s="81">
        <v>1001</v>
      </c>
      <c r="BE1275" s="81" t="s">
        <v>2319</v>
      </c>
      <c r="BF1275" s="81" t="s">
        <v>844</v>
      </c>
      <c r="BG1275" s="81">
        <v>2</v>
      </c>
      <c r="BH1275" s="81" t="s">
        <v>529</v>
      </c>
      <c r="BI1275" s="81" t="s">
        <v>1093</v>
      </c>
      <c r="BJ1275" s="81">
        <v>1089</v>
      </c>
      <c r="BL1275" s="81" t="s">
        <v>768</v>
      </c>
      <c r="BM1275" s="81" t="s">
        <v>769</v>
      </c>
      <c r="BN1275" s="81">
        <v>10</v>
      </c>
      <c r="BO1275" s="81" t="s">
        <v>529</v>
      </c>
      <c r="BP1275" s="81" t="s">
        <v>1172</v>
      </c>
      <c r="BQ1275" s="81">
        <v>1472</v>
      </c>
      <c r="CG1275" s="81" t="s">
        <v>820</v>
      </c>
      <c r="CH1275" s="81" t="s">
        <v>821</v>
      </c>
      <c r="CI1275" s="81">
        <v>4</v>
      </c>
      <c r="CJ1275" s="81" t="s">
        <v>436</v>
      </c>
      <c r="CK1275" s="81" t="s">
        <v>1114</v>
      </c>
      <c r="CL1275" s="81">
        <v>1011</v>
      </c>
      <c r="CN1275" s="81" t="s">
        <v>741</v>
      </c>
      <c r="CO1275" s="81" t="s">
        <v>742</v>
      </c>
      <c r="CP1275" s="81">
        <v>36</v>
      </c>
      <c r="CQ1275" s="81" t="s">
        <v>1173</v>
      </c>
      <c r="CR1275" s="81" t="s">
        <v>2316</v>
      </c>
      <c r="CS1275" s="81">
        <v>0</v>
      </c>
      <c r="CU1275" s="136" t="s">
        <v>2261</v>
      </c>
      <c r="CV1275" s="136" t="s">
        <v>744</v>
      </c>
      <c r="CW1275" s="137">
        <v>12</v>
      </c>
      <c r="CX1275" s="136" t="s">
        <v>436</v>
      </c>
      <c r="CY1275" s="136" t="s">
        <v>1153</v>
      </c>
      <c r="CZ1275" s="138">
        <v>1402</v>
      </c>
      <c r="DB1275" s="136" t="s">
        <v>810</v>
      </c>
      <c r="DC1275" s="136" t="s">
        <v>811</v>
      </c>
      <c r="DD1275" s="137">
        <v>6</v>
      </c>
      <c r="DE1275" s="136" t="s">
        <v>529</v>
      </c>
      <c r="DF1275" s="136" t="s">
        <v>1161</v>
      </c>
      <c r="DG1275" s="144">
        <v>1146</v>
      </c>
      <c r="DI1275" s="136" t="s">
        <v>804</v>
      </c>
      <c r="DJ1275" s="136" t="s">
        <v>805</v>
      </c>
      <c r="DK1275" s="137">
        <v>24</v>
      </c>
      <c r="DL1275" s="136" t="s">
        <v>529</v>
      </c>
      <c r="DM1275" s="136" t="s">
        <v>1219</v>
      </c>
      <c r="DN1275" s="144">
        <v>1027</v>
      </c>
    </row>
    <row r="1276" spans="1:118" x14ac:dyDescent="0.25">
      <c r="A1276" s="81" t="s">
        <v>776</v>
      </c>
      <c r="B1276" s="81" t="s">
        <v>777</v>
      </c>
      <c r="C1276" s="81">
        <v>4</v>
      </c>
      <c r="D1276" s="81" t="s">
        <v>529</v>
      </c>
      <c r="E1276" s="81" t="s">
        <v>1830</v>
      </c>
      <c r="F1276" s="81">
        <v>1028</v>
      </c>
      <c r="H1276" s="81" t="s">
        <v>830</v>
      </c>
      <c r="I1276" s="81" t="s">
        <v>831</v>
      </c>
      <c r="J1276" s="81">
        <v>20</v>
      </c>
      <c r="K1276" s="81" t="s">
        <v>529</v>
      </c>
      <c r="L1276" s="81" t="s">
        <v>1756</v>
      </c>
      <c r="M1276" s="81">
        <v>1037</v>
      </c>
      <c r="O1276" s="81" t="s">
        <v>836</v>
      </c>
      <c r="P1276" s="81" t="s">
        <v>837</v>
      </c>
      <c r="Q1276" s="81">
        <v>6</v>
      </c>
      <c r="R1276" s="81" t="s">
        <v>436</v>
      </c>
      <c r="S1276" s="81" t="s">
        <v>1148</v>
      </c>
      <c r="T1276" s="81">
        <v>1091</v>
      </c>
      <c r="V1276" s="81" t="s">
        <v>772</v>
      </c>
      <c r="W1276" s="81" t="s">
        <v>773</v>
      </c>
      <c r="X1276" s="81">
        <v>4</v>
      </c>
      <c r="Y1276" s="81" t="s">
        <v>436</v>
      </c>
      <c r="Z1276" s="81" t="s">
        <v>1145</v>
      </c>
      <c r="AA1276" s="81">
        <v>1274</v>
      </c>
      <c r="AC1276" s="81" t="s">
        <v>729</v>
      </c>
      <c r="AD1276" s="81" t="s">
        <v>730</v>
      </c>
      <c r="AE1276" s="81">
        <v>2</v>
      </c>
      <c r="AF1276" s="81" t="s">
        <v>436</v>
      </c>
      <c r="AG1276" s="81" t="s">
        <v>1705</v>
      </c>
      <c r="AH1276" s="81">
        <v>1070</v>
      </c>
      <c r="AJ1276" s="81" t="s">
        <v>729</v>
      </c>
      <c r="AK1276" s="81" t="s">
        <v>730</v>
      </c>
      <c r="AL1276" s="81">
        <v>4</v>
      </c>
      <c r="AM1276" s="81" t="s">
        <v>529</v>
      </c>
      <c r="AN1276" s="81" t="s">
        <v>1192</v>
      </c>
      <c r="AO1276" s="81">
        <v>1100</v>
      </c>
      <c r="AQ1276" s="81" t="s">
        <v>1041</v>
      </c>
      <c r="AR1276" s="81" t="s">
        <v>1042</v>
      </c>
      <c r="AS1276" s="81">
        <v>12</v>
      </c>
      <c r="AT1276" s="81" t="s">
        <v>437</v>
      </c>
      <c r="AU1276" s="81" t="s">
        <v>1210</v>
      </c>
      <c r="AV1276" s="81">
        <v>1351</v>
      </c>
      <c r="AX1276" s="81" t="s">
        <v>780</v>
      </c>
      <c r="AY1276" s="81" t="s">
        <v>781</v>
      </c>
      <c r="AZ1276" s="81">
        <v>12</v>
      </c>
      <c r="BA1276" s="81" t="s">
        <v>436</v>
      </c>
      <c r="BB1276" s="81" t="s">
        <v>1233</v>
      </c>
      <c r="BC1276" s="81">
        <v>1481</v>
      </c>
      <c r="BE1276" s="81" t="s">
        <v>854</v>
      </c>
      <c r="BF1276" s="81" t="s">
        <v>855</v>
      </c>
      <c r="BG1276" s="81">
        <v>6</v>
      </c>
      <c r="BH1276" s="81" t="s">
        <v>529</v>
      </c>
      <c r="BI1276" s="81" t="s">
        <v>1093</v>
      </c>
      <c r="BJ1276" s="81">
        <v>1089</v>
      </c>
      <c r="BL1276" s="81" t="s">
        <v>768</v>
      </c>
      <c r="BM1276" s="81" t="s">
        <v>769</v>
      </c>
      <c r="BN1276" s="81">
        <v>10</v>
      </c>
      <c r="BO1276" s="81" t="s">
        <v>529</v>
      </c>
      <c r="BP1276" s="81" t="s">
        <v>1092</v>
      </c>
      <c r="BQ1276" s="81">
        <v>1209</v>
      </c>
      <c r="CG1276" s="81" t="s">
        <v>818</v>
      </c>
      <c r="CH1276" s="81" t="s">
        <v>819</v>
      </c>
      <c r="CI1276" s="81">
        <v>4</v>
      </c>
      <c r="CJ1276" s="81" t="s">
        <v>436</v>
      </c>
      <c r="CK1276" s="81" t="s">
        <v>1114</v>
      </c>
      <c r="CL1276" s="81">
        <v>1011</v>
      </c>
      <c r="CN1276" s="81" t="s">
        <v>895</v>
      </c>
      <c r="CO1276" s="81" t="s">
        <v>896</v>
      </c>
      <c r="CP1276" s="81">
        <v>3</v>
      </c>
      <c r="CQ1276" s="81" t="s">
        <v>1173</v>
      </c>
      <c r="CR1276" s="81" t="s">
        <v>2316</v>
      </c>
      <c r="CS1276" s="81">
        <v>0</v>
      </c>
      <c r="CU1276" s="136" t="s">
        <v>849</v>
      </c>
      <c r="CV1276" s="136" t="s">
        <v>850</v>
      </c>
      <c r="CW1276" s="137">
        <v>1</v>
      </c>
      <c r="CX1276" s="136" t="s">
        <v>436</v>
      </c>
      <c r="CY1276" s="136" t="s">
        <v>1153</v>
      </c>
      <c r="CZ1276" s="138">
        <v>1402</v>
      </c>
      <c r="DB1276" s="136" t="s">
        <v>810</v>
      </c>
      <c r="DC1276" s="136" t="s">
        <v>811</v>
      </c>
      <c r="DD1276" s="137">
        <v>6</v>
      </c>
      <c r="DE1276" s="136" t="s">
        <v>436</v>
      </c>
      <c r="DF1276" s="136" t="s">
        <v>2221</v>
      </c>
      <c r="DG1276" s="144">
        <v>1392</v>
      </c>
      <c r="DI1276" s="136" t="s">
        <v>804</v>
      </c>
      <c r="DJ1276" s="136" t="s">
        <v>805</v>
      </c>
      <c r="DK1276" s="137">
        <v>60</v>
      </c>
      <c r="DL1276" s="136" t="s">
        <v>529</v>
      </c>
      <c r="DM1276" s="136" t="s">
        <v>1199</v>
      </c>
      <c r="DN1276" s="144">
        <v>1001</v>
      </c>
    </row>
    <row r="1277" spans="1:118" x14ac:dyDescent="0.25">
      <c r="A1277" s="81" t="s">
        <v>733</v>
      </c>
      <c r="B1277" s="81" t="s">
        <v>734</v>
      </c>
      <c r="C1277" s="81">
        <v>4</v>
      </c>
      <c r="D1277" s="81" t="s">
        <v>529</v>
      </c>
      <c r="E1277" s="81" t="s">
        <v>1830</v>
      </c>
      <c r="F1277" s="81">
        <v>1028</v>
      </c>
      <c r="H1277" s="81" t="s">
        <v>849</v>
      </c>
      <c r="I1277" s="81" t="s">
        <v>850</v>
      </c>
      <c r="J1277" s="81">
        <v>20</v>
      </c>
      <c r="K1277" s="81" t="s">
        <v>529</v>
      </c>
      <c r="L1277" s="81" t="s">
        <v>1756</v>
      </c>
      <c r="M1277" s="81">
        <v>1037</v>
      </c>
      <c r="O1277" s="81" t="s">
        <v>745</v>
      </c>
      <c r="P1277" s="81" t="s">
        <v>746</v>
      </c>
      <c r="Q1277" s="81">
        <v>36</v>
      </c>
      <c r="R1277" s="81" t="s">
        <v>436</v>
      </c>
      <c r="S1277" s="81" t="s">
        <v>1148</v>
      </c>
      <c r="T1277" s="81">
        <v>1091</v>
      </c>
      <c r="V1277" s="81" t="s">
        <v>729</v>
      </c>
      <c r="W1277" s="81" t="s">
        <v>730</v>
      </c>
      <c r="X1277" s="81">
        <v>4</v>
      </c>
      <c r="Y1277" s="81" t="s">
        <v>436</v>
      </c>
      <c r="Z1277" s="81" t="s">
        <v>1145</v>
      </c>
      <c r="AA1277" s="81">
        <v>1274</v>
      </c>
      <c r="AC1277" s="81" t="s">
        <v>729</v>
      </c>
      <c r="AD1277" s="81" t="s">
        <v>730</v>
      </c>
      <c r="AE1277" s="81">
        <v>2</v>
      </c>
      <c r="AF1277" s="81" t="s">
        <v>436</v>
      </c>
      <c r="AG1277" s="81" t="s">
        <v>1762</v>
      </c>
      <c r="AH1277" s="81">
        <v>1475</v>
      </c>
      <c r="AJ1277" s="81" t="s">
        <v>739</v>
      </c>
      <c r="AK1277" s="81" t="s">
        <v>740</v>
      </c>
      <c r="AL1277" s="81">
        <v>2</v>
      </c>
      <c r="AM1277" s="81" t="s">
        <v>529</v>
      </c>
      <c r="AN1277" s="81" t="s">
        <v>1192</v>
      </c>
      <c r="AO1277" s="81">
        <v>1100</v>
      </c>
      <c r="AQ1277" s="81" t="s">
        <v>940</v>
      </c>
      <c r="AR1277" s="81" t="s">
        <v>941</v>
      </c>
      <c r="AS1277" s="81">
        <v>12</v>
      </c>
      <c r="AT1277" s="81" t="s">
        <v>437</v>
      </c>
      <c r="AU1277" s="81" t="s">
        <v>1210</v>
      </c>
      <c r="AV1277" s="81">
        <v>1351</v>
      </c>
      <c r="AX1277" s="81" t="s">
        <v>780</v>
      </c>
      <c r="AY1277" s="81" t="s">
        <v>781</v>
      </c>
      <c r="AZ1277" s="81">
        <v>12</v>
      </c>
      <c r="BA1277" s="81" t="s">
        <v>436</v>
      </c>
      <c r="BB1277" s="81" t="s">
        <v>1212</v>
      </c>
      <c r="BC1277" s="81">
        <v>1013</v>
      </c>
      <c r="BE1277" s="81" t="s">
        <v>899</v>
      </c>
      <c r="BF1277" s="81" t="s">
        <v>900</v>
      </c>
      <c r="BG1277" s="81">
        <v>4</v>
      </c>
      <c r="BH1277" s="81" t="s">
        <v>529</v>
      </c>
      <c r="BI1277" s="81" t="s">
        <v>1093</v>
      </c>
      <c r="BJ1277" s="81">
        <v>1089</v>
      </c>
      <c r="BL1277" s="81" t="s">
        <v>733</v>
      </c>
      <c r="BM1277" s="81" t="s">
        <v>734</v>
      </c>
      <c r="BN1277" s="81">
        <v>10</v>
      </c>
      <c r="BO1277" s="81" t="s">
        <v>529</v>
      </c>
      <c r="BP1277" s="81" t="s">
        <v>1168</v>
      </c>
      <c r="BQ1277" s="81">
        <v>1001</v>
      </c>
      <c r="CG1277" s="81" t="s">
        <v>733</v>
      </c>
      <c r="CH1277" s="81" t="s">
        <v>734</v>
      </c>
      <c r="CI1277" s="81">
        <v>2</v>
      </c>
      <c r="CJ1277" s="81" t="s">
        <v>436</v>
      </c>
      <c r="CK1277" s="81" t="s">
        <v>1114</v>
      </c>
      <c r="CL1277" s="81">
        <v>1011</v>
      </c>
      <c r="CN1277" s="81" t="s">
        <v>745</v>
      </c>
      <c r="CO1277" s="81" t="s">
        <v>746</v>
      </c>
      <c r="CP1277" s="81">
        <v>1</v>
      </c>
      <c r="CQ1277" s="81" t="s">
        <v>1173</v>
      </c>
      <c r="CR1277" s="81" t="s">
        <v>2316</v>
      </c>
      <c r="CS1277" s="81">
        <v>0</v>
      </c>
      <c r="CU1277" s="136" t="s">
        <v>2385</v>
      </c>
      <c r="CV1277" s="136" t="s">
        <v>1663</v>
      </c>
      <c r="CW1277" s="137">
        <v>6</v>
      </c>
      <c r="CX1277" s="136" t="s">
        <v>529</v>
      </c>
      <c r="CY1277" s="136" t="s">
        <v>1133</v>
      </c>
      <c r="CZ1277" s="138">
        <v>1023</v>
      </c>
      <c r="DB1277" s="136" t="s">
        <v>810</v>
      </c>
      <c r="DC1277" s="136" t="s">
        <v>811</v>
      </c>
      <c r="DD1277" s="137">
        <v>6</v>
      </c>
      <c r="DE1277" s="136" t="s">
        <v>529</v>
      </c>
      <c r="DF1277" s="136" t="s">
        <v>2218</v>
      </c>
      <c r="DG1277" s="144">
        <v>1015</v>
      </c>
      <c r="DI1277" s="136" t="s">
        <v>804</v>
      </c>
      <c r="DJ1277" s="136" t="s">
        <v>805</v>
      </c>
      <c r="DK1277" s="137">
        <v>12</v>
      </c>
      <c r="DL1277" s="136" t="s">
        <v>529</v>
      </c>
      <c r="DM1277" s="136" t="s">
        <v>2127</v>
      </c>
      <c r="DN1277" s="144">
        <v>1573</v>
      </c>
    </row>
    <row r="1278" spans="1:118" x14ac:dyDescent="0.25">
      <c r="A1278" s="81" t="s">
        <v>832</v>
      </c>
      <c r="B1278" s="81" t="s">
        <v>833</v>
      </c>
      <c r="C1278" s="81">
        <v>4</v>
      </c>
      <c r="D1278" s="81" t="s">
        <v>529</v>
      </c>
      <c r="E1278" s="81" t="s">
        <v>1830</v>
      </c>
      <c r="F1278" s="81">
        <v>1028</v>
      </c>
      <c r="H1278" s="81" t="s">
        <v>891</v>
      </c>
      <c r="I1278" s="81" t="s">
        <v>892</v>
      </c>
      <c r="J1278" s="81">
        <v>12</v>
      </c>
      <c r="K1278" s="81" t="s">
        <v>436</v>
      </c>
      <c r="L1278" s="81" t="s">
        <v>1724</v>
      </c>
      <c r="M1278" s="81">
        <v>1137</v>
      </c>
      <c r="O1278" s="81" t="s">
        <v>842</v>
      </c>
      <c r="P1278" s="81" t="s">
        <v>843</v>
      </c>
      <c r="Q1278" s="81">
        <v>4</v>
      </c>
      <c r="R1278" s="81" t="s">
        <v>436</v>
      </c>
      <c r="S1278" s="81" t="s">
        <v>1148</v>
      </c>
      <c r="T1278" s="81">
        <v>1091</v>
      </c>
      <c r="V1278" s="81" t="s">
        <v>745</v>
      </c>
      <c r="W1278" s="81" t="s">
        <v>746</v>
      </c>
      <c r="X1278" s="81">
        <v>12</v>
      </c>
      <c r="Y1278" s="81" t="s">
        <v>529</v>
      </c>
      <c r="Z1278" s="81" t="s">
        <v>1166</v>
      </c>
      <c r="AA1278" s="81">
        <v>1283</v>
      </c>
      <c r="AC1278" s="81" t="s">
        <v>733</v>
      </c>
      <c r="AD1278" s="81" t="s">
        <v>734</v>
      </c>
      <c r="AE1278" s="81">
        <v>6</v>
      </c>
      <c r="AF1278" s="81" t="s">
        <v>529</v>
      </c>
      <c r="AG1278" s="81" t="s">
        <v>1713</v>
      </c>
      <c r="AH1278" s="81">
        <v>1145</v>
      </c>
      <c r="AJ1278" s="81" t="s">
        <v>745</v>
      </c>
      <c r="AK1278" s="81" t="s">
        <v>746</v>
      </c>
      <c r="AL1278" s="81">
        <v>12</v>
      </c>
      <c r="AM1278" s="81" t="s">
        <v>529</v>
      </c>
      <c r="AN1278" s="81" t="s">
        <v>1192</v>
      </c>
      <c r="AO1278" s="81">
        <v>1100</v>
      </c>
      <c r="AQ1278" s="81" t="s">
        <v>973</v>
      </c>
      <c r="AR1278" s="81" t="s">
        <v>974</v>
      </c>
      <c r="AS1278" s="81">
        <v>12</v>
      </c>
      <c r="AT1278" s="81" t="s">
        <v>437</v>
      </c>
      <c r="AU1278" s="81" t="s">
        <v>1210</v>
      </c>
      <c r="AV1278" s="81">
        <v>1351</v>
      </c>
      <c r="AX1278" s="81" t="s">
        <v>780</v>
      </c>
      <c r="AY1278" s="81" t="s">
        <v>781</v>
      </c>
      <c r="AZ1278" s="81">
        <v>12</v>
      </c>
      <c r="BA1278" s="81" t="s">
        <v>529</v>
      </c>
      <c r="BB1278" s="81" t="s">
        <v>1240</v>
      </c>
      <c r="BC1278" s="81">
        <v>1378</v>
      </c>
      <c r="BE1278" s="81" t="s">
        <v>800</v>
      </c>
      <c r="BF1278" s="81" t="s">
        <v>801</v>
      </c>
      <c r="BG1278" s="81">
        <v>4</v>
      </c>
      <c r="BH1278" s="81" t="s">
        <v>529</v>
      </c>
      <c r="BI1278" s="81" t="s">
        <v>1093</v>
      </c>
      <c r="BJ1278" s="81">
        <v>1089</v>
      </c>
      <c r="BL1278" s="81" t="s">
        <v>849</v>
      </c>
      <c r="BM1278" s="81" t="s">
        <v>850</v>
      </c>
      <c r="BN1278" s="81">
        <v>10</v>
      </c>
      <c r="BO1278" s="81" t="s">
        <v>529</v>
      </c>
      <c r="BP1278" s="81" t="s">
        <v>1175</v>
      </c>
      <c r="BQ1278" s="81">
        <v>1027</v>
      </c>
      <c r="CG1278" s="81" t="s">
        <v>832</v>
      </c>
      <c r="CH1278" s="81" t="s">
        <v>833</v>
      </c>
      <c r="CI1278" s="81">
        <v>4</v>
      </c>
      <c r="CJ1278" s="81" t="s">
        <v>436</v>
      </c>
      <c r="CK1278" s="81" t="s">
        <v>1114</v>
      </c>
      <c r="CL1278" s="81">
        <v>1011</v>
      </c>
      <c r="CN1278" s="81" t="s">
        <v>782</v>
      </c>
      <c r="CO1278" s="81" t="s">
        <v>783</v>
      </c>
      <c r="CP1278" s="81">
        <v>36</v>
      </c>
      <c r="CQ1278" s="81" t="s">
        <v>529</v>
      </c>
      <c r="CR1278" s="81" t="s">
        <v>1770</v>
      </c>
      <c r="CS1278" s="81">
        <v>1037</v>
      </c>
      <c r="CU1278" s="136" t="s">
        <v>1056</v>
      </c>
      <c r="CV1278" s="136" t="s">
        <v>754</v>
      </c>
      <c r="CW1278" s="137">
        <v>12</v>
      </c>
      <c r="CX1278" s="136" t="s">
        <v>436</v>
      </c>
      <c r="CY1278" s="136" t="s">
        <v>1153</v>
      </c>
      <c r="CZ1278" s="138">
        <v>1402</v>
      </c>
      <c r="DB1278" s="136" t="s">
        <v>810</v>
      </c>
      <c r="DC1278" s="136" t="s">
        <v>811</v>
      </c>
      <c r="DD1278" s="137">
        <v>4</v>
      </c>
      <c r="DE1278" s="136" t="s">
        <v>529</v>
      </c>
      <c r="DF1278" s="136" t="s">
        <v>1185</v>
      </c>
      <c r="DG1278" s="144">
        <v>1101</v>
      </c>
      <c r="DI1278" s="136" t="s">
        <v>804</v>
      </c>
      <c r="DJ1278" s="136" t="s">
        <v>805</v>
      </c>
      <c r="DK1278" s="137">
        <v>12</v>
      </c>
      <c r="DL1278" s="136" t="s">
        <v>436</v>
      </c>
      <c r="DM1278" s="136" t="s">
        <v>1710</v>
      </c>
      <c r="DN1278" s="144">
        <v>1186</v>
      </c>
    </row>
    <row r="1279" spans="1:118" x14ac:dyDescent="0.25">
      <c r="A1279" s="81" t="s">
        <v>796</v>
      </c>
      <c r="B1279" s="81" t="s">
        <v>797</v>
      </c>
      <c r="C1279" s="81">
        <v>2</v>
      </c>
      <c r="D1279" s="81" t="s">
        <v>529</v>
      </c>
      <c r="E1279" s="81" t="s">
        <v>1830</v>
      </c>
      <c r="F1279" s="81">
        <v>1028</v>
      </c>
      <c r="H1279" s="81" t="s">
        <v>849</v>
      </c>
      <c r="I1279" s="81" t="s">
        <v>850</v>
      </c>
      <c r="J1279" s="81">
        <v>8</v>
      </c>
      <c r="K1279" s="81" t="s">
        <v>436</v>
      </c>
      <c r="L1279" s="81" t="s">
        <v>1106</v>
      </c>
      <c r="M1279" s="81">
        <v>1295</v>
      </c>
      <c r="O1279" s="81" t="s">
        <v>849</v>
      </c>
      <c r="P1279" s="81" t="s">
        <v>850</v>
      </c>
      <c r="Q1279" s="81">
        <v>6</v>
      </c>
      <c r="R1279" s="81" t="s">
        <v>436</v>
      </c>
      <c r="S1279" s="81" t="s">
        <v>1148</v>
      </c>
      <c r="T1279" s="81">
        <v>1091</v>
      </c>
      <c r="V1279" s="81" t="s">
        <v>770</v>
      </c>
      <c r="W1279" s="81" t="s">
        <v>771</v>
      </c>
      <c r="X1279" s="81">
        <v>6</v>
      </c>
      <c r="Y1279" s="81" t="s">
        <v>529</v>
      </c>
      <c r="Z1279" s="81" t="s">
        <v>1166</v>
      </c>
      <c r="AA1279" s="81">
        <v>1283</v>
      </c>
      <c r="AC1279" s="81" t="s">
        <v>836</v>
      </c>
      <c r="AD1279" s="81" t="s">
        <v>837</v>
      </c>
      <c r="AE1279" s="81">
        <v>4</v>
      </c>
      <c r="AF1279" s="81" t="s">
        <v>529</v>
      </c>
      <c r="AG1279" s="81" t="s">
        <v>1093</v>
      </c>
      <c r="AH1279" s="81">
        <v>1089</v>
      </c>
      <c r="AJ1279" s="81" t="s">
        <v>826</v>
      </c>
      <c r="AK1279" s="81" t="s">
        <v>827</v>
      </c>
      <c r="AL1279" s="81">
        <v>12</v>
      </c>
      <c r="AM1279" s="81" t="s">
        <v>529</v>
      </c>
      <c r="AN1279" s="81" t="s">
        <v>1192</v>
      </c>
      <c r="AO1279" s="81">
        <v>1100</v>
      </c>
      <c r="AQ1279" s="81" t="s">
        <v>942</v>
      </c>
      <c r="AR1279" s="81" t="s">
        <v>943</v>
      </c>
      <c r="AS1279" s="81">
        <v>12</v>
      </c>
      <c r="AT1279" s="81" t="s">
        <v>437</v>
      </c>
      <c r="AU1279" s="81" t="s">
        <v>1210</v>
      </c>
      <c r="AV1279" s="81">
        <v>1351</v>
      </c>
      <c r="AX1279" s="81" t="s">
        <v>780</v>
      </c>
      <c r="AY1279" s="81" t="s">
        <v>781</v>
      </c>
      <c r="AZ1279" s="81">
        <v>12</v>
      </c>
      <c r="BA1279" s="81" t="s">
        <v>529</v>
      </c>
      <c r="BB1279" s="81" t="s">
        <v>1763</v>
      </c>
      <c r="BC1279" s="81">
        <v>1086</v>
      </c>
      <c r="BE1279" s="81" t="s">
        <v>889</v>
      </c>
      <c r="BF1279" s="81" t="s">
        <v>890</v>
      </c>
      <c r="BG1279" s="81">
        <v>2</v>
      </c>
      <c r="BH1279" s="81" t="s">
        <v>529</v>
      </c>
      <c r="BI1279" s="81" t="s">
        <v>1093</v>
      </c>
      <c r="BJ1279" s="81">
        <v>1089</v>
      </c>
      <c r="BL1279" s="81" t="s">
        <v>830</v>
      </c>
      <c r="BM1279" s="81" t="s">
        <v>831</v>
      </c>
      <c r="BN1279" s="81">
        <v>10</v>
      </c>
      <c r="BO1279" s="81" t="s">
        <v>529</v>
      </c>
      <c r="BP1279" s="81" t="s">
        <v>1139</v>
      </c>
      <c r="BQ1279" s="81">
        <v>1027</v>
      </c>
      <c r="CG1279" s="81" t="s">
        <v>757</v>
      </c>
      <c r="CH1279" s="81" t="s">
        <v>758</v>
      </c>
      <c r="CI1279" s="81">
        <v>12</v>
      </c>
      <c r="CJ1279" s="81" t="s">
        <v>436</v>
      </c>
      <c r="CK1279" s="81" t="s">
        <v>1106</v>
      </c>
      <c r="CL1279" s="81">
        <v>1295</v>
      </c>
      <c r="CN1279" s="81" t="s">
        <v>747</v>
      </c>
      <c r="CO1279" s="81" t="s">
        <v>748</v>
      </c>
      <c r="CP1279" s="81">
        <v>12</v>
      </c>
      <c r="CQ1279" s="81" t="s">
        <v>529</v>
      </c>
      <c r="CR1279" s="81" t="s">
        <v>1916</v>
      </c>
      <c r="CS1279" s="81">
        <v>1439</v>
      </c>
      <c r="CU1279" s="136" t="s">
        <v>765</v>
      </c>
      <c r="CV1279" s="136" t="s">
        <v>766</v>
      </c>
      <c r="CW1279" s="137">
        <v>1</v>
      </c>
      <c r="CX1279" s="136" t="s">
        <v>529</v>
      </c>
      <c r="CY1279" s="136" t="s">
        <v>1120</v>
      </c>
      <c r="CZ1279" s="138">
        <v>1020</v>
      </c>
      <c r="DB1279" s="136" t="s">
        <v>810</v>
      </c>
      <c r="DC1279" s="136" t="s">
        <v>811</v>
      </c>
      <c r="DD1279" s="137">
        <v>4</v>
      </c>
      <c r="DE1279" s="136" t="s">
        <v>529</v>
      </c>
      <c r="DF1279" s="136" t="s">
        <v>1833</v>
      </c>
      <c r="DG1279" s="144">
        <v>1023</v>
      </c>
      <c r="DI1279" s="136" t="s">
        <v>804</v>
      </c>
      <c r="DJ1279" s="136" t="s">
        <v>805</v>
      </c>
      <c r="DK1279" s="137">
        <v>48</v>
      </c>
      <c r="DL1279" s="136" t="s">
        <v>529</v>
      </c>
      <c r="DM1279" s="136" t="s">
        <v>1100</v>
      </c>
      <c r="DN1279" s="144">
        <v>1027</v>
      </c>
    </row>
    <row r="1280" spans="1:118" x14ac:dyDescent="0.25">
      <c r="A1280" s="81" t="s">
        <v>2227</v>
      </c>
      <c r="B1280" s="81" t="s">
        <v>882</v>
      </c>
      <c r="C1280" s="81">
        <v>6</v>
      </c>
      <c r="D1280" s="81" t="s">
        <v>529</v>
      </c>
      <c r="E1280" s="81" t="s">
        <v>1830</v>
      </c>
      <c r="F1280" s="81">
        <v>1028</v>
      </c>
      <c r="H1280" s="81" t="s">
        <v>830</v>
      </c>
      <c r="I1280" s="81" t="s">
        <v>831</v>
      </c>
      <c r="J1280" s="81">
        <v>20</v>
      </c>
      <c r="K1280" s="81" t="s">
        <v>436</v>
      </c>
      <c r="L1280" s="81" t="s">
        <v>1106</v>
      </c>
      <c r="M1280" s="81">
        <v>1295</v>
      </c>
      <c r="O1280" s="81" t="s">
        <v>790</v>
      </c>
      <c r="P1280" s="81" t="s">
        <v>791</v>
      </c>
      <c r="Q1280" s="81">
        <v>6</v>
      </c>
      <c r="R1280" s="81" t="s">
        <v>436</v>
      </c>
      <c r="S1280" s="81" t="s">
        <v>1148</v>
      </c>
      <c r="T1280" s="81">
        <v>1091</v>
      </c>
      <c r="V1280" s="81" t="s">
        <v>772</v>
      </c>
      <c r="W1280" s="81" t="s">
        <v>773</v>
      </c>
      <c r="X1280" s="81">
        <v>6</v>
      </c>
      <c r="Y1280" s="81" t="s">
        <v>529</v>
      </c>
      <c r="Z1280" s="81" t="s">
        <v>1166</v>
      </c>
      <c r="AA1280" s="81">
        <v>1283</v>
      </c>
      <c r="AC1280" s="81" t="s">
        <v>864</v>
      </c>
      <c r="AD1280" s="81" t="s">
        <v>865</v>
      </c>
      <c r="AE1280" s="81">
        <v>12</v>
      </c>
      <c r="AF1280" s="81" t="s">
        <v>437</v>
      </c>
      <c r="AG1280" s="81" t="s">
        <v>1187</v>
      </c>
      <c r="AH1280" s="81">
        <v>1003</v>
      </c>
      <c r="AJ1280" s="81" t="s">
        <v>910</v>
      </c>
      <c r="AK1280" s="81" t="s">
        <v>911</v>
      </c>
      <c r="AL1280" s="81">
        <v>2</v>
      </c>
      <c r="AM1280" s="81" t="s">
        <v>529</v>
      </c>
      <c r="AN1280" s="81" t="s">
        <v>1192</v>
      </c>
      <c r="AO1280" s="81">
        <v>1100</v>
      </c>
      <c r="AQ1280" s="81" t="s">
        <v>973</v>
      </c>
      <c r="AR1280" s="81" t="s">
        <v>974</v>
      </c>
      <c r="AS1280" s="81">
        <v>12</v>
      </c>
      <c r="AT1280" s="81" t="s">
        <v>436</v>
      </c>
      <c r="AU1280" s="81" t="s">
        <v>1097</v>
      </c>
      <c r="AV1280" s="81">
        <v>1392</v>
      </c>
      <c r="AX1280" s="81" t="s">
        <v>992</v>
      </c>
      <c r="AY1280" s="81" t="s">
        <v>993</v>
      </c>
      <c r="AZ1280" s="81">
        <v>12</v>
      </c>
      <c r="BA1280" s="81" t="s">
        <v>436</v>
      </c>
      <c r="BB1280" s="81" t="s">
        <v>1715</v>
      </c>
      <c r="BC1280" s="81">
        <v>1137</v>
      </c>
      <c r="BE1280" s="81" t="s">
        <v>936</v>
      </c>
      <c r="BF1280" s="81" t="s">
        <v>937</v>
      </c>
      <c r="BG1280" s="81">
        <v>2</v>
      </c>
      <c r="BH1280" s="81" t="s">
        <v>529</v>
      </c>
      <c r="BI1280" s="81" t="s">
        <v>1093</v>
      </c>
      <c r="BJ1280" s="81">
        <v>1089</v>
      </c>
      <c r="BL1280" s="81" t="s">
        <v>772</v>
      </c>
      <c r="BM1280" s="81" t="s">
        <v>773</v>
      </c>
      <c r="BN1280" s="81">
        <v>10</v>
      </c>
      <c r="BO1280" s="81" t="s">
        <v>529</v>
      </c>
      <c r="BP1280" s="81" t="s">
        <v>1172</v>
      </c>
      <c r="BQ1280" s="81">
        <v>1472</v>
      </c>
      <c r="CG1280" s="81" t="s">
        <v>812</v>
      </c>
      <c r="CH1280" s="81" t="s">
        <v>813</v>
      </c>
      <c r="CI1280" s="81">
        <v>12</v>
      </c>
      <c r="CJ1280" s="81" t="s">
        <v>436</v>
      </c>
      <c r="CK1280" s="81" t="s">
        <v>1106</v>
      </c>
      <c r="CL1280" s="81">
        <v>1295</v>
      </c>
      <c r="CN1280" s="81" t="s">
        <v>780</v>
      </c>
      <c r="CO1280" s="81" t="s">
        <v>781</v>
      </c>
      <c r="CP1280" s="81">
        <v>12</v>
      </c>
      <c r="CQ1280" s="81" t="s">
        <v>436</v>
      </c>
      <c r="CR1280" s="81" t="s">
        <v>1209</v>
      </c>
      <c r="CS1280" s="81">
        <v>1213</v>
      </c>
      <c r="CU1280" s="136" t="s">
        <v>2319</v>
      </c>
      <c r="CV1280" s="136" t="s">
        <v>844</v>
      </c>
      <c r="CW1280" s="137">
        <v>1</v>
      </c>
      <c r="CX1280" s="136" t="s">
        <v>436</v>
      </c>
      <c r="CY1280" s="136" t="s">
        <v>1153</v>
      </c>
      <c r="CZ1280" s="138">
        <v>1402</v>
      </c>
      <c r="DB1280" s="136" t="s">
        <v>810</v>
      </c>
      <c r="DC1280" s="136" t="s">
        <v>811</v>
      </c>
      <c r="DD1280" s="137">
        <v>12</v>
      </c>
      <c r="DE1280" s="136" t="s">
        <v>529</v>
      </c>
      <c r="DF1280" s="136" t="s">
        <v>2190</v>
      </c>
      <c r="DG1280" s="144">
        <v>1021</v>
      </c>
      <c r="DI1280" s="136" t="s">
        <v>804</v>
      </c>
      <c r="DJ1280" s="136" t="s">
        <v>805</v>
      </c>
      <c r="DK1280" s="137">
        <v>12</v>
      </c>
      <c r="DL1280" s="136" t="s">
        <v>436</v>
      </c>
      <c r="DM1280" s="136" t="s">
        <v>2153</v>
      </c>
      <c r="DN1280" s="144">
        <v>1377</v>
      </c>
    </row>
    <row r="1281" spans="1:118" x14ac:dyDescent="0.25">
      <c r="A1281" s="81" t="s">
        <v>765</v>
      </c>
      <c r="B1281" s="81" t="s">
        <v>766</v>
      </c>
      <c r="C1281" s="81">
        <v>6</v>
      </c>
      <c r="D1281" s="81" t="s">
        <v>529</v>
      </c>
      <c r="E1281" s="81" t="s">
        <v>1830</v>
      </c>
      <c r="F1281" s="81">
        <v>1028</v>
      </c>
      <c r="H1281" s="81" t="s">
        <v>893</v>
      </c>
      <c r="I1281" s="81" t="s">
        <v>894</v>
      </c>
      <c r="J1281" s="81">
        <v>12</v>
      </c>
      <c r="K1281" s="81" t="s">
        <v>529</v>
      </c>
      <c r="L1281" s="81" t="s">
        <v>1167</v>
      </c>
      <c r="M1281" s="81">
        <v>1031</v>
      </c>
      <c r="O1281" s="81" t="s">
        <v>820</v>
      </c>
      <c r="P1281" s="81" t="s">
        <v>821</v>
      </c>
      <c r="Q1281" s="81">
        <v>18</v>
      </c>
      <c r="R1281" s="81" t="s">
        <v>436</v>
      </c>
      <c r="S1281" s="81" t="s">
        <v>1148</v>
      </c>
      <c r="T1281" s="81">
        <v>1091</v>
      </c>
      <c r="V1281" s="81" t="s">
        <v>828</v>
      </c>
      <c r="W1281" s="81" t="s">
        <v>829</v>
      </c>
      <c r="X1281" s="81">
        <v>2</v>
      </c>
      <c r="Y1281" s="81" t="s">
        <v>529</v>
      </c>
      <c r="Z1281" s="81" t="s">
        <v>1166</v>
      </c>
      <c r="AA1281" s="81">
        <v>1283</v>
      </c>
      <c r="AC1281" s="81" t="s">
        <v>733</v>
      </c>
      <c r="AD1281" s="81" t="s">
        <v>734</v>
      </c>
      <c r="AE1281" s="81">
        <v>6</v>
      </c>
      <c r="AF1281" s="81" t="s">
        <v>436</v>
      </c>
      <c r="AG1281" s="81" t="s">
        <v>1137</v>
      </c>
      <c r="AH1281" s="81">
        <v>1160</v>
      </c>
      <c r="AJ1281" s="81" t="s">
        <v>858</v>
      </c>
      <c r="AK1281" s="81" t="s">
        <v>859</v>
      </c>
      <c r="AL1281" s="81">
        <v>2</v>
      </c>
      <c r="AM1281" s="81" t="s">
        <v>529</v>
      </c>
      <c r="AN1281" s="81" t="s">
        <v>1192</v>
      </c>
      <c r="AO1281" s="81">
        <v>1100</v>
      </c>
      <c r="AQ1281" s="81" t="s">
        <v>2227</v>
      </c>
      <c r="AR1281" s="81" t="s">
        <v>882</v>
      </c>
      <c r="AS1281" s="81">
        <v>6</v>
      </c>
      <c r="AT1281" s="81" t="s">
        <v>436</v>
      </c>
      <c r="AU1281" s="81" t="s">
        <v>1097</v>
      </c>
      <c r="AV1281" s="81">
        <v>1392</v>
      </c>
      <c r="AX1281" s="81" t="s">
        <v>992</v>
      </c>
      <c r="AY1281" s="81" t="s">
        <v>993</v>
      </c>
      <c r="AZ1281" s="81">
        <v>24</v>
      </c>
      <c r="BA1281" s="81" t="s">
        <v>436</v>
      </c>
      <c r="BB1281" s="81" t="s">
        <v>1835</v>
      </c>
      <c r="BC1281" s="81">
        <v>1163</v>
      </c>
      <c r="BE1281" s="81" t="s">
        <v>944</v>
      </c>
      <c r="BF1281" s="81" t="s">
        <v>945</v>
      </c>
      <c r="BG1281" s="81">
        <v>2</v>
      </c>
      <c r="BH1281" s="81" t="s">
        <v>529</v>
      </c>
      <c r="BI1281" s="81" t="s">
        <v>1093</v>
      </c>
      <c r="BJ1281" s="81">
        <v>1089</v>
      </c>
      <c r="BL1281" s="81" t="s">
        <v>737</v>
      </c>
      <c r="BM1281" s="81" t="s">
        <v>738</v>
      </c>
      <c r="BN1281" s="81">
        <v>2</v>
      </c>
      <c r="BO1281" s="81" t="s">
        <v>529</v>
      </c>
      <c r="BP1281" s="81" t="s">
        <v>1092</v>
      </c>
      <c r="BQ1281" s="81">
        <v>1209</v>
      </c>
      <c r="CG1281" s="81" t="s">
        <v>733</v>
      </c>
      <c r="CH1281" s="81" t="s">
        <v>734</v>
      </c>
      <c r="CI1281" s="81">
        <v>12</v>
      </c>
      <c r="CJ1281" s="81" t="s">
        <v>436</v>
      </c>
      <c r="CK1281" s="81" t="s">
        <v>1106</v>
      </c>
      <c r="CL1281" s="81">
        <v>1295</v>
      </c>
      <c r="CN1281" s="81" t="s">
        <v>747</v>
      </c>
      <c r="CO1281" s="81" t="s">
        <v>748</v>
      </c>
      <c r="CP1281" s="81">
        <v>12</v>
      </c>
      <c r="CQ1281" s="81" t="s">
        <v>436</v>
      </c>
      <c r="CR1281" s="81" t="s">
        <v>1209</v>
      </c>
      <c r="CS1281" s="81">
        <v>1213</v>
      </c>
      <c r="CU1281" s="136" t="s">
        <v>1778</v>
      </c>
      <c r="CV1281" s="136" t="s">
        <v>758</v>
      </c>
      <c r="CW1281" s="137">
        <v>12</v>
      </c>
      <c r="CX1281" s="136" t="s">
        <v>529</v>
      </c>
      <c r="CY1281" s="136" t="s">
        <v>2314</v>
      </c>
      <c r="CZ1281" s="138">
        <v>1031</v>
      </c>
      <c r="DB1281" s="136" t="s">
        <v>810</v>
      </c>
      <c r="DC1281" s="136" t="s">
        <v>811</v>
      </c>
      <c r="DD1281" s="137">
        <v>6</v>
      </c>
      <c r="DE1281" s="136" t="s">
        <v>437</v>
      </c>
      <c r="DF1281" s="136" t="s">
        <v>1155</v>
      </c>
      <c r="DG1281" s="144">
        <v>1506</v>
      </c>
      <c r="DI1281" s="136" t="s">
        <v>804</v>
      </c>
      <c r="DJ1281" s="136" t="s">
        <v>805</v>
      </c>
      <c r="DK1281" s="137">
        <v>24</v>
      </c>
      <c r="DL1281" s="136" t="s">
        <v>436</v>
      </c>
      <c r="DM1281" s="136" t="s">
        <v>2406</v>
      </c>
      <c r="DN1281" s="144">
        <v>1529</v>
      </c>
    </row>
    <row r="1282" spans="1:118" x14ac:dyDescent="0.25">
      <c r="A1282" s="81" t="s">
        <v>2269</v>
      </c>
      <c r="B1282" s="81" t="s">
        <v>767</v>
      </c>
      <c r="C1282" s="81">
        <v>8</v>
      </c>
      <c r="D1282" s="81" t="s">
        <v>529</v>
      </c>
      <c r="E1282" s="81" t="s">
        <v>1830</v>
      </c>
      <c r="F1282" s="81">
        <v>1028</v>
      </c>
      <c r="H1282" s="81" t="s">
        <v>856</v>
      </c>
      <c r="I1282" s="81" t="s">
        <v>857</v>
      </c>
      <c r="J1282" s="81">
        <v>2</v>
      </c>
      <c r="K1282" s="81" t="s">
        <v>529</v>
      </c>
      <c r="L1282" s="81" t="s">
        <v>1167</v>
      </c>
      <c r="M1282" s="81">
        <v>1031</v>
      </c>
      <c r="O1282" s="81" t="s">
        <v>765</v>
      </c>
      <c r="P1282" s="81" t="s">
        <v>766</v>
      </c>
      <c r="Q1282" s="81">
        <v>12</v>
      </c>
      <c r="R1282" s="81" t="s">
        <v>436</v>
      </c>
      <c r="S1282" s="81" t="s">
        <v>1148</v>
      </c>
      <c r="T1282" s="81">
        <v>1091</v>
      </c>
      <c r="V1282" s="81" t="s">
        <v>745</v>
      </c>
      <c r="W1282" s="81" t="s">
        <v>746</v>
      </c>
      <c r="X1282" s="81">
        <v>12</v>
      </c>
      <c r="Y1282" s="81" t="s">
        <v>436</v>
      </c>
      <c r="Z1282" s="81" t="s">
        <v>1106</v>
      </c>
      <c r="AA1282" s="81">
        <v>1295</v>
      </c>
      <c r="AC1282" s="81" t="s">
        <v>867</v>
      </c>
      <c r="AD1282" s="81" t="s">
        <v>868</v>
      </c>
      <c r="AE1282" s="81">
        <v>6</v>
      </c>
      <c r="AF1282" s="81" t="s">
        <v>436</v>
      </c>
      <c r="AG1282" s="81" t="s">
        <v>1137</v>
      </c>
      <c r="AH1282" s="81">
        <v>1160</v>
      </c>
      <c r="AJ1282" s="81" t="s">
        <v>765</v>
      </c>
      <c r="AK1282" s="81" t="s">
        <v>766</v>
      </c>
      <c r="AL1282" s="81">
        <v>6</v>
      </c>
      <c r="AM1282" s="81" t="s">
        <v>437</v>
      </c>
      <c r="AN1282" s="81" t="s">
        <v>1193</v>
      </c>
      <c r="AO1282" s="81">
        <v>1479</v>
      </c>
      <c r="AQ1282" s="81" t="s">
        <v>852</v>
      </c>
      <c r="AR1282" s="81" t="s">
        <v>853</v>
      </c>
      <c r="AS1282" s="81">
        <v>12</v>
      </c>
      <c r="AT1282" s="81" t="s">
        <v>436</v>
      </c>
      <c r="AU1282" s="81" t="s">
        <v>1097</v>
      </c>
      <c r="AV1282" s="81">
        <v>1392</v>
      </c>
      <c r="AX1282" s="81" t="s">
        <v>992</v>
      </c>
      <c r="AY1282" s="81" t="s">
        <v>993</v>
      </c>
      <c r="AZ1282" s="81">
        <v>12</v>
      </c>
      <c r="BA1282" s="81" t="s">
        <v>436</v>
      </c>
      <c r="BB1282" s="81" t="s">
        <v>2072</v>
      </c>
      <c r="BC1282" s="81">
        <v>1562</v>
      </c>
      <c r="BE1282" s="81" t="s">
        <v>856</v>
      </c>
      <c r="BF1282" s="81" t="s">
        <v>857</v>
      </c>
      <c r="BG1282" s="81">
        <v>2</v>
      </c>
      <c r="BH1282" s="81" t="s">
        <v>529</v>
      </c>
      <c r="BI1282" s="81" t="s">
        <v>1093</v>
      </c>
      <c r="BJ1282" s="81">
        <v>1089</v>
      </c>
      <c r="BL1282" s="81" t="s">
        <v>737</v>
      </c>
      <c r="BM1282" s="81" t="s">
        <v>738</v>
      </c>
      <c r="BN1282" s="81">
        <v>2</v>
      </c>
      <c r="BO1282" s="81" t="s">
        <v>436</v>
      </c>
      <c r="BP1282" s="81" t="s">
        <v>1197</v>
      </c>
      <c r="BQ1282" s="81">
        <v>1531</v>
      </c>
      <c r="CG1282" s="81" t="s">
        <v>727</v>
      </c>
      <c r="CH1282" s="81" t="s">
        <v>728</v>
      </c>
      <c r="CI1282" s="81">
        <v>6</v>
      </c>
      <c r="CJ1282" s="81" t="s">
        <v>436</v>
      </c>
      <c r="CK1282" s="81" t="s">
        <v>1106</v>
      </c>
      <c r="CL1282" s="81">
        <v>1295</v>
      </c>
      <c r="CN1282" s="81" t="s">
        <v>973</v>
      </c>
      <c r="CO1282" s="81" t="s">
        <v>974</v>
      </c>
      <c r="CP1282" s="81">
        <v>12</v>
      </c>
      <c r="CQ1282" s="81" t="s">
        <v>436</v>
      </c>
      <c r="CR1282" s="81" t="s">
        <v>1156</v>
      </c>
      <c r="CS1282" s="81">
        <v>1070</v>
      </c>
      <c r="CU1282" s="136" t="s">
        <v>954</v>
      </c>
      <c r="CV1282" s="136" t="s">
        <v>955</v>
      </c>
      <c r="CW1282" s="137">
        <v>2</v>
      </c>
      <c r="CX1282" s="136" t="s">
        <v>436</v>
      </c>
      <c r="CY1282" s="136" t="s">
        <v>1153</v>
      </c>
      <c r="CZ1282" s="138">
        <v>1402</v>
      </c>
      <c r="DB1282" s="136" t="s">
        <v>810</v>
      </c>
      <c r="DC1282" s="136" t="s">
        <v>811</v>
      </c>
      <c r="DD1282" s="137">
        <v>4</v>
      </c>
      <c r="DE1282" s="136" t="s">
        <v>529</v>
      </c>
      <c r="DF1282" s="136" t="s">
        <v>1712</v>
      </c>
      <c r="DG1282" s="144">
        <v>1458</v>
      </c>
      <c r="DI1282" s="136" t="s">
        <v>804</v>
      </c>
      <c r="DJ1282" s="136" t="s">
        <v>805</v>
      </c>
      <c r="DK1282" s="137">
        <v>12</v>
      </c>
      <c r="DL1282" s="136" t="s">
        <v>2152</v>
      </c>
      <c r="DM1282" s="136" t="s">
        <v>2364</v>
      </c>
      <c r="DN1282" s="144">
        <v>1593</v>
      </c>
    </row>
    <row r="1283" spans="1:118" x14ac:dyDescent="0.25">
      <c r="A1283" s="81" t="s">
        <v>873</v>
      </c>
      <c r="B1283" s="81" t="s">
        <v>874</v>
      </c>
      <c r="C1283" s="81">
        <v>4</v>
      </c>
      <c r="D1283" s="81" t="s">
        <v>529</v>
      </c>
      <c r="E1283" s="81" t="s">
        <v>1830</v>
      </c>
      <c r="F1283" s="81">
        <v>1028</v>
      </c>
      <c r="H1283" s="81" t="s">
        <v>883</v>
      </c>
      <c r="I1283" s="81" t="s">
        <v>884</v>
      </c>
      <c r="J1283" s="81">
        <v>2</v>
      </c>
      <c r="K1283" s="81" t="s">
        <v>529</v>
      </c>
      <c r="L1283" s="81" t="s">
        <v>1167</v>
      </c>
      <c r="M1283" s="81">
        <v>1031</v>
      </c>
      <c r="O1283" s="81" t="s">
        <v>873</v>
      </c>
      <c r="P1283" s="81" t="s">
        <v>874</v>
      </c>
      <c r="Q1283" s="81">
        <v>12</v>
      </c>
      <c r="R1283" s="81" t="s">
        <v>436</v>
      </c>
      <c r="S1283" s="81" t="s">
        <v>1148</v>
      </c>
      <c r="T1283" s="81">
        <v>1091</v>
      </c>
      <c r="V1283" s="81" t="s">
        <v>810</v>
      </c>
      <c r="W1283" s="81" t="s">
        <v>811</v>
      </c>
      <c r="X1283" s="81">
        <v>4</v>
      </c>
      <c r="Y1283" s="81" t="s">
        <v>436</v>
      </c>
      <c r="Z1283" s="81" t="s">
        <v>1106</v>
      </c>
      <c r="AA1283" s="81">
        <v>1295</v>
      </c>
      <c r="AC1283" s="81" t="s">
        <v>770</v>
      </c>
      <c r="AD1283" s="81" t="s">
        <v>771</v>
      </c>
      <c r="AE1283" s="81">
        <v>6</v>
      </c>
      <c r="AF1283" s="81" t="s">
        <v>529</v>
      </c>
      <c r="AG1283" s="81" t="s">
        <v>1757</v>
      </c>
      <c r="AH1283" s="81">
        <v>1014</v>
      </c>
      <c r="AJ1283" s="81" t="s">
        <v>816</v>
      </c>
      <c r="AK1283" s="81" t="s">
        <v>817</v>
      </c>
      <c r="AL1283" s="81">
        <v>4</v>
      </c>
      <c r="AM1283" s="81" t="s">
        <v>437</v>
      </c>
      <c r="AN1283" s="81" t="s">
        <v>1193</v>
      </c>
      <c r="AO1283" s="81">
        <v>1479</v>
      </c>
      <c r="AQ1283" s="81" t="s">
        <v>962</v>
      </c>
      <c r="AR1283" s="81" t="s">
        <v>2206</v>
      </c>
      <c r="AS1283" s="81">
        <v>12</v>
      </c>
      <c r="AT1283" s="81" t="s">
        <v>529</v>
      </c>
      <c r="AU1283" s="81" t="s">
        <v>1798</v>
      </c>
      <c r="AV1283" s="81">
        <v>1084</v>
      </c>
      <c r="AX1283" s="81" t="s">
        <v>992</v>
      </c>
      <c r="AY1283" s="81" t="s">
        <v>993</v>
      </c>
      <c r="AZ1283" s="81">
        <v>12</v>
      </c>
      <c r="BA1283" s="81" t="s">
        <v>529</v>
      </c>
      <c r="BB1283" s="81" t="s">
        <v>1214</v>
      </c>
      <c r="BC1283" s="81">
        <v>1209</v>
      </c>
      <c r="BE1283" s="81" t="s">
        <v>858</v>
      </c>
      <c r="BF1283" s="81" t="s">
        <v>859</v>
      </c>
      <c r="BG1283" s="81">
        <v>2</v>
      </c>
      <c r="BH1283" s="81" t="s">
        <v>529</v>
      </c>
      <c r="BI1283" s="81" t="s">
        <v>1093</v>
      </c>
      <c r="BJ1283" s="81">
        <v>1089</v>
      </c>
      <c r="BL1283" s="81" t="s">
        <v>832</v>
      </c>
      <c r="BM1283" s="81" t="s">
        <v>833</v>
      </c>
      <c r="BN1283" s="81">
        <v>4</v>
      </c>
      <c r="BO1283" s="81" t="s">
        <v>529</v>
      </c>
      <c r="BP1283" s="81" t="s">
        <v>1139</v>
      </c>
      <c r="BQ1283" s="81">
        <v>1027</v>
      </c>
      <c r="CG1283" s="81" t="s">
        <v>852</v>
      </c>
      <c r="CH1283" s="81" t="s">
        <v>853</v>
      </c>
      <c r="CI1283" s="81">
        <v>12</v>
      </c>
      <c r="CJ1283" s="81" t="s">
        <v>436</v>
      </c>
      <c r="CK1283" s="81" t="s">
        <v>1106</v>
      </c>
      <c r="CL1283" s="81">
        <v>1295</v>
      </c>
      <c r="CN1283" s="81" t="s">
        <v>979</v>
      </c>
      <c r="CO1283" s="81" t="s">
        <v>980</v>
      </c>
      <c r="CP1283" s="81">
        <v>12</v>
      </c>
      <c r="CQ1283" s="81" t="s">
        <v>436</v>
      </c>
      <c r="CR1283" s="81" t="s">
        <v>1156</v>
      </c>
      <c r="CS1283" s="81">
        <v>1070</v>
      </c>
      <c r="CU1283" s="136" t="s">
        <v>873</v>
      </c>
      <c r="CV1283" s="136" t="s">
        <v>874</v>
      </c>
      <c r="CW1283" s="137">
        <v>2</v>
      </c>
      <c r="CX1283" s="136" t="s">
        <v>436</v>
      </c>
      <c r="CY1283" s="136" t="s">
        <v>1153</v>
      </c>
      <c r="CZ1283" s="138">
        <v>1402</v>
      </c>
      <c r="DB1283" s="136" t="s">
        <v>810</v>
      </c>
      <c r="DC1283" s="136" t="s">
        <v>811</v>
      </c>
      <c r="DD1283" s="137">
        <v>4</v>
      </c>
      <c r="DE1283" s="136" t="s">
        <v>436</v>
      </c>
      <c r="DF1283" s="136" t="s">
        <v>2220</v>
      </c>
      <c r="DG1283" s="144">
        <v>1570</v>
      </c>
      <c r="DI1283" s="136" t="s">
        <v>780</v>
      </c>
      <c r="DJ1283" s="136" t="s">
        <v>781</v>
      </c>
      <c r="DK1283" s="137">
        <v>24</v>
      </c>
      <c r="DL1283" s="136" t="s">
        <v>529</v>
      </c>
      <c r="DM1283" s="136" t="s">
        <v>2101</v>
      </c>
      <c r="DN1283" s="144">
        <v>1021</v>
      </c>
    </row>
    <row r="1284" spans="1:118" x14ac:dyDescent="0.25">
      <c r="A1284" s="81" t="s">
        <v>770</v>
      </c>
      <c r="B1284" s="81" t="s">
        <v>771</v>
      </c>
      <c r="C1284" s="81">
        <v>6</v>
      </c>
      <c r="D1284" s="81" t="s">
        <v>529</v>
      </c>
      <c r="E1284" s="81" t="s">
        <v>1830</v>
      </c>
      <c r="F1284" s="81">
        <v>1028</v>
      </c>
      <c r="H1284" s="81" t="s">
        <v>854</v>
      </c>
      <c r="I1284" s="81" t="s">
        <v>855</v>
      </c>
      <c r="J1284" s="81">
        <v>4</v>
      </c>
      <c r="K1284" s="81" t="s">
        <v>529</v>
      </c>
      <c r="L1284" s="81" t="s">
        <v>1167</v>
      </c>
      <c r="M1284" s="81">
        <v>1031</v>
      </c>
      <c r="O1284" s="81" t="s">
        <v>880</v>
      </c>
      <c r="P1284" s="81" t="s">
        <v>881</v>
      </c>
      <c r="Q1284" s="81">
        <v>8</v>
      </c>
      <c r="R1284" s="81" t="s">
        <v>436</v>
      </c>
      <c r="S1284" s="81" t="s">
        <v>1148</v>
      </c>
      <c r="T1284" s="81">
        <v>1091</v>
      </c>
      <c r="V1284" s="81" t="s">
        <v>812</v>
      </c>
      <c r="W1284" s="81" t="s">
        <v>813</v>
      </c>
      <c r="X1284" s="81">
        <v>6</v>
      </c>
      <c r="Y1284" s="81" t="s">
        <v>436</v>
      </c>
      <c r="Z1284" s="81" t="s">
        <v>1106</v>
      </c>
      <c r="AA1284" s="81">
        <v>1295</v>
      </c>
      <c r="AC1284" s="81" t="s">
        <v>816</v>
      </c>
      <c r="AD1284" s="81" t="s">
        <v>817</v>
      </c>
      <c r="AE1284" s="81">
        <v>12</v>
      </c>
      <c r="AF1284" s="81" t="s">
        <v>436</v>
      </c>
      <c r="AG1284" s="81" t="s">
        <v>1148</v>
      </c>
      <c r="AH1284" s="81">
        <v>1091</v>
      </c>
      <c r="AJ1284" s="81" t="s">
        <v>737</v>
      </c>
      <c r="AK1284" s="81" t="s">
        <v>738</v>
      </c>
      <c r="AL1284" s="81">
        <v>4</v>
      </c>
      <c r="AM1284" s="81" t="s">
        <v>437</v>
      </c>
      <c r="AN1284" s="81" t="s">
        <v>1193</v>
      </c>
      <c r="AO1284" s="81">
        <v>1479</v>
      </c>
      <c r="AQ1284" s="81" t="s">
        <v>969</v>
      </c>
      <c r="AR1284" s="81" t="s">
        <v>970</v>
      </c>
      <c r="AS1284" s="81">
        <v>12</v>
      </c>
      <c r="AT1284" s="81" t="s">
        <v>529</v>
      </c>
      <c r="AU1284" s="81" t="s">
        <v>1798</v>
      </c>
      <c r="AV1284" s="81">
        <v>1084</v>
      </c>
      <c r="AX1284" s="81" t="s">
        <v>946</v>
      </c>
      <c r="AY1284" s="81" t="s">
        <v>947</v>
      </c>
      <c r="AZ1284" s="81">
        <v>12</v>
      </c>
      <c r="BA1284" s="81" t="s">
        <v>436</v>
      </c>
      <c r="BB1284" s="81" t="s">
        <v>2071</v>
      </c>
      <c r="BC1284" s="81">
        <v>1561</v>
      </c>
      <c r="BE1284" s="81" t="s">
        <v>2321</v>
      </c>
      <c r="BF1284" s="81" t="s">
        <v>901</v>
      </c>
      <c r="BG1284" s="81">
        <v>10</v>
      </c>
      <c r="BH1284" s="81" t="s">
        <v>529</v>
      </c>
      <c r="BI1284" s="81" t="s">
        <v>1093</v>
      </c>
      <c r="BJ1284" s="81">
        <v>1089</v>
      </c>
      <c r="BL1284" s="81" t="s">
        <v>772</v>
      </c>
      <c r="BM1284" s="81" t="s">
        <v>773</v>
      </c>
      <c r="BN1284" s="81">
        <v>12</v>
      </c>
      <c r="BO1284" s="81" t="s">
        <v>529</v>
      </c>
      <c r="BP1284" s="81" t="s">
        <v>1139</v>
      </c>
      <c r="BQ1284" s="81">
        <v>1027</v>
      </c>
      <c r="CG1284" s="81" t="s">
        <v>745</v>
      </c>
      <c r="CH1284" s="81" t="s">
        <v>746</v>
      </c>
      <c r="CI1284" s="81">
        <v>24</v>
      </c>
      <c r="CJ1284" s="81" t="s">
        <v>436</v>
      </c>
      <c r="CK1284" s="81" t="s">
        <v>1106</v>
      </c>
      <c r="CL1284" s="81">
        <v>1295</v>
      </c>
      <c r="CN1284" s="81" t="s">
        <v>979</v>
      </c>
      <c r="CO1284" s="81" t="s">
        <v>980</v>
      </c>
      <c r="CP1284" s="81">
        <v>12</v>
      </c>
      <c r="CQ1284" s="81" t="s">
        <v>436</v>
      </c>
      <c r="CR1284" s="81" t="s">
        <v>2070</v>
      </c>
      <c r="CS1284" s="81">
        <v>1560</v>
      </c>
      <c r="CU1284" s="136" t="s">
        <v>820</v>
      </c>
      <c r="CV1284" s="136" t="s">
        <v>821</v>
      </c>
      <c r="CW1284" s="137">
        <v>4</v>
      </c>
      <c r="CX1284" s="136" t="s">
        <v>529</v>
      </c>
      <c r="CY1284" s="136" t="s">
        <v>1133</v>
      </c>
      <c r="CZ1284" s="138">
        <v>1023</v>
      </c>
      <c r="DB1284" s="136" t="s">
        <v>810</v>
      </c>
      <c r="DC1284" s="136" t="s">
        <v>811</v>
      </c>
      <c r="DD1284" s="137">
        <v>6</v>
      </c>
      <c r="DE1284" s="136" t="s">
        <v>437</v>
      </c>
      <c r="DF1284" s="136" t="s">
        <v>1180</v>
      </c>
      <c r="DG1284" s="144">
        <v>1194</v>
      </c>
      <c r="DI1284" s="136" t="s">
        <v>780</v>
      </c>
      <c r="DJ1284" s="136" t="s">
        <v>781</v>
      </c>
      <c r="DK1284" s="137">
        <v>12</v>
      </c>
      <c r="DL1284" s="136" t="s">
        <v>437</v>
      </c>
      <c r="DM1284" s="136" t="s">
        <v>2112</v>
      </c>
      <c r="DN1284" s="144">
        <v>1506</v>
      </c>
    </row>
    <row r="1285" spans="1:118" x14ac:dyDescent="0.25">
      <c r="A1285" s="81" t="s">
        <v>816</v>
      </c>
      <c r="B1285" s="81" t="s">
        <v>817</v>
      </c>
      <c r="C1285" s="81">
        <v>4</v>
      </c>
      <c r="D1285" s="81" t="s">
        <v>529</v>
      </c>
      <c r="E1285" s="81" t="s">
        <v>1830</v>
      </c>
      <c r="F1285" s="81">
        <v>1028</v>
      </c>
      <c r="H1285" s="81" t="s">
        <v>830</v>
      </c>
      <c r="I1285" s="81" t="s">
        <v>831</v>
      </c>
      <c r="J1285" s="81">
        <v>4</v>
      </c>
      <c r="K1285" s="81" t="s">
        <v>529</v>
      </c>
      <c r="L1285" s="81" t="s">
        <v>1167</v>
      </c>
      <c r="M1285" s="81">
        <v>1031</v>
      </c>
      <c r="O1285" s="81" t="s">
        <v>830</v>
      </c>
      <c r="P1285" s="81" t="s">
        <v>831</v>
      </c>
      <c r="Q1285" s="81">
        <v>12</v>
      </c>
      <c r="R1285" s="81" t="s">
        <v>436</v>
      </c>
      <c r="S1285" s="81" t="s">
        <v>1148</v>
      </c>
      <c r="T1285" s="81">
        <v>1091</v>
      </c>
      <c r="V1285" s="81" t="s">
        <v>733</v>
      </c>
      <c r="W1285" s="81" t="s">
        <v>734</v>
      </c>
      <c r="X1285" s="81">
        <v>6</v>
      </c>
      <c r="Y1285" s="81" t="s">
        <v>436</v>
      </c>
      <c r="Z1285" s="81" t="s">
        <v>1106</v>
      </c>
      <c r="AA1285" s="81">
        <v>1295</v>
      </c>
      <c r="AC1285" s="81" t="s">
        <v>768</v>
      </c>
      <c r="AD1285" s="81" t="s">
        <v>769</v>
      </c>
      <c r="AE1285" s="81">
        <v>6</v>
      </c>
      <c r="AF1285" s="81" t="s">
        <v>436</v>
      </c>
      <c r="AG1285" s="81" t="s">
        <v>1148</v>
      </c>
      <c r="AH1285" s="81">
        <v>1091</v>
      </c>
      <c r="AJ1285" s="81" t="s">
        <v>757</v>
      </c>
      <c r="AK1285" s="81" t="s">
        <v>758</v>
      </c>
      <c r="AL1285" s="81">
        <v>12</v>
      </c>
      <c r="AM1285" s="81" t="s">
        <v>529</v>
      </c>
      <c r="AN1285" s="81" t="s">
        <v>1175</v>
      </c>
      <c r="AO1285" s="81">
        <v>1027</v>
      </c>
      <c r="AQ1285" s="81" t="s">
        <v>1029</v>
      </c>
      <c r="AR1285" s="81" t="s">
        <v>1030</v>
      </c>
      <c r="AS1285" s="81">
        <v>6</v>
      </c>
      <c r="AT1285" s="81" t="s">
        <v>529</v>
      </c>
      <c r="AU1285" s="81" t="s">
        <v>1770</v>
      </c>
      <c r="AV1285" s="81">
        <v>1037</v>
      </c>
      <c r="AX1285" s="81" t="s">
        <v>946</v>
      </c>
      <c r="AY1285" s="81" t="s">
        <v>947</v>
      </c>
      <c r="AZ1285" s="81">
        <v>12</v>
      </c>
      <c r="BA1285" s="81" t="s">
        <v>437</v>
      </c>
      <c r="BB1285" s="81" t="s">
        <v>2103</v>
      </c>
      <c r="BC1285" s="81">
        <v>1506</v>
      </c>
      <c r="BE1285" s="81" t="s">
        <v>836</v>
      </c>
      <c r="BF1285" s="81" t="s">
        <v>837</v>
      </c>
      <c r="BG1285" s="81">
        <v>4</v>
      </c>
      <c r="BH1285" s="81" t="s">
        <v>529</v>
      </c>
      <c r="BI1285" s="81" t="s">
        <v>1093</v>
      </c>
      <c r="BJ1285" s="81">
        <v>1089</v>
      </c>
      <c r="BL1285" s="81" t="s">
        <v>873</v>
      </c>
      <c r="BM1285" s="81" t="s">
        <v>874</v>
      </c>
      <c r="BN1285" s="81">
        <v>20</v>
      </c>
      <c r="BO1285" s="81" t="s">
        <v>529</v>
      </c>
      <c r="BP1285" s="81" t="s">
        <v>1175</v>
      </c>
      <c r="BQ1285" s="81">
        <v>1027</v>
      </c>
      <c r="CG1285" s="81" t="s">
        <v>810</v>
      </c>
      <c r="CH1285" s="81" t="s">
        <v>811</v>
      </c>
      <c r="CI1285" s="81">
        <v>4</v>
      </c>
      <c r="CJ1285" s="81" t="s">
        <v>436</v>
      </c>
      <c r="CK1285" s="81" t="s">
        <v>1866</v>
      </c>
      <c r="CL1285" s="81">
        <v>1508</v>
      </c>
      <c r="CN1285" s="81" t="s">
        <v>1067</v>
      </c>
      <c r="CO1285" s="81" t="s">
        <v>1068</v>
      </c>
      <c r="CP1285" s="81">
        <v>2</v>
      </c>
      <c r="CQ1285" s="81" t="s">
        <v>529</v>
      </c>
      <c r="CR1285" s="81" t="s">
        <v>1916</v>
      </c>
      <c r="CS1285" s="81">
        <v>1439</v>
      </c>
      <c r="CU1285" s="136" t="s">
        <v>1041</v>
      </c>
      <c r="CV1285" s="136" t="s">
        <v>756</v>
      </c>
      <c r="CW1285" s="137">
        <v>12</v>
      </c>
      <c r="CX1285" s="136" t="s">
        <v>529</v>
      </c>
      <c r="CY1285" s="136" t="s">
        <v>2314</v>
      </c>
      <c r="CZ1285" s="138">
        <v>1031</v>
      </c>
      <c r="DB1285" s="136" t="s">
        <v>765</v>
      </c>
      <c r="DC1285" s="136" t="s">
        <v>766</v>
      </c>
      <c r="DD1285" s="137">
        <v>6</v>
      </c>
      <c r="DE1285" s="136" t="s">
        <v>436</v>
      </c>
      <c r="DF1285" s="136" t="s">
        <v>2173</v>
      </c>
      <c r="DG1285" s="144">
        <v>1240</v>
      </c>
      <c r="DI1285" s="136" t="s">
        <v>780</v>
      </c>
      <c r="DJ1285" s="136" t="s">
        <v>781</v>
      </c>
      <c r="DK1285" s="137">
        <v>12</v>
      </c>
      <c r="DL1285" s="136" t="s">
        <v>529</v>
      </c>
      <c r="DM1285" s="136" t="s">
        <v>1203</v>
      </c>
      <c r="DN1285" s="144">
        <v>1440</v>
      </c>
    </row>
    <row r="1286" spans="1:118" x14ac:dyDescent="0.25">
      <c r="A1286" s="81" t="s">
        <v>729</v>
      </c>
      <c r="B1286" s="81" t="s">
        <v>730</v>
      </c>
      <c r="C1286" s="81">
        <v>4</v>
      </c>
      <c r="D1286" s="81" t="s">
        <v>529</v>
      </c>
      <c r="E1286" s="81" t="s">
        <v>1830</v>
      </c>
      <c r="F1286" s="81">
        <v>1028</v>
      </c>
      <c r="H1286" s="81" t="s">
        <v>810</v>
      </c>
      <c r="I1286" s="81" t="s">
        <v>811</v>
      </c>
      <c r="J1286" s="81">
        <v>6</v>
      </c>
      <c r="K1286" s="81" t="s">
        <v>529</v>
      </c>
      <c r="L1286" s="81" t="s">
        <v>1727</v>
      </c>
      <c r="M1286" s="81">
        <v>1219</v>
      </c>
      <c r="O1286" s="81" t="s">
        <v>832</v>
      </c>
      <c r="P1286" s="81" t="s">
        <v>833</v>
      </c>
      <c r="Q1286" s="81">
        <v>4</v>
      </c>
      <c r="R1286" s="81" t="s">
        <v>436</v>
      </c>
      <c r="S1286" s="81" t="s">
        <v>1148</v>
      </c>
      <c r="T1286" s="81">
        <v>1091</v>
      </c>
      <c r="V1286" s="81" t="s">
        <v>733</v>
      </c>
      <c r="W1286" s="81" t="s">
        <v>734</v>
      </c>
      <c r="X1286" s="81">
        <v>8</v>
      </c>
      <c r="Y1286" s="81" t="s">
        <v>436</v>
      </c>
      <c r="Z1286" s="81" t="s">
        <v>1106</v>
      </c>
      <c r="AA1286" s="81">
        <v>1295</v>
      </c>
      <c r="AC1286" s="81" t="s">
        <v>830</v>
      </c>
      <c r="AD1286" s="81" t="s">
        <v>831</v>
      </c>
      <c r="AE1286" s="81">
        <v>6</v>
      </c>
      <c r="AF1286" s="81" t="s">
        <v>437</v>
      </c>
      <c r="AG1286" s="81" t="s">
        <v>1171</v>
      </c>
      <c r="AH1286" s="81">
        <v>1351</v>
      </c>
      <c r="AJ1286" s="81" t="s">
        <v>940</v>
      </c>
      <c r="AK1286" s="81" t="s">
        <v>941</v>
      </c>
      <c r="AL1286" s="81">
        <v>12</v>
      </c>
      <c r="AM1286" s="81" t="s">
        <v>529</v>
      </c>
      <c r="AN1286" s="81" t="s">
        <v>1175</v>
      </c>
      <c r="AO1286" s="81">
        <v>1027</v>
      </c>
      <c r="AQ1286" s="81" t="s">
        <v>973</v>
      </c>
      <c r="AR1286" s="81" t="s">
        <v>974</v>
      </c>
      <c r="AS1286" s="81">
        <v>12</v>
      </c>
      <c r="AT1286" s="81" t="s">
        <v>529</v>
      </c>
      <c r="AU1286" s="81" t="s">
        <v>1886</v>
      </c>
      <c r="AV1286" s="81">
        <v>1089</v>
      </c>
      <c r="AX1286" s="81" t="s">
        <v>946</v>
      </c>
      <c r="AY1286" s="81" t="s">
        <v>947</v>
      </c>
      <c r="AZ1286" s="81">
        <v>24</v>
      </c>
      <c r="BA1286" s="81" t="s">
        <v>529</v>
      </c>
      <c r="BB1286" s="81" t="s">
        <v>1175</v>
      </c>
      <c r="BC1286" s="81">
        <v>1027</v>
      </c>
      <c r="BE1286" s="81" t="s">
        <v>885</v>
      </c>
      <c r="BF1286" s="81" t="s">
        <v>886</v>
      </c>
      <c r="BG1286" s="81">
        <v>2</v>
      </c>
      <c r="BH1286" s="81" t="s">
        <v>529</v>
      </c>
      <c r="BI1286" s="81" t="s">
        <v>1093</v>
      </c>
      <c r="BJ1286" s="81">
        <v>1089</v>
      </c>
      <c r="BL1286" s="81" t="s">
        <v>816</v>
      </c>
      <c r="BM1286" s="81" t="s">
        <v>817</v>
      </c>
      <c r="BN1286" s="81">
        <v>30</v>
      </c>
      <c r="BO1286" s="81" t="s">
        <v>529</v>
      </c>
      <c r="BP1286" s="81" t="s">
        <v>1175</v>
      </c>
      <c r="BQ1286" s="81">
        <v>1027</v>
      </c>
      <c r="CG1286" s="81" t="s">
        <v>830</v>
      </c>
      <c r="CH1286" s="81" t="s">
        <v>831</v>
      </c>
      <c r="CI1286" s="81">
        <v>15</v>
      </c>
      <c r="CJ1286" s="81" t="s">
        <v>436</v>
      </c>
      <c r="CK1286" s="81" t="s">
        <v>1866</v>
      </c>
      <c r="CL1286" s="81">
        <v>1508</v>
      </c>
      <c r="CN1286" s="81" t="s">
        <v>1071</v>
      </c>
      <c r="CO1286" s="81" t="s">
        <v>1072</v>
      </c>
      <c r="CP1286" s="81">
        <v>2</v>
      </c>
      <c r="CQ1286" s="81" t="s">
        <v>529</v>
      </c>
      <c r="CR1286" s="81" t="s">
        <v>1916</v>
      </c>
      <c r="CS1286" s="81">
        <v>1439</v>
      </c>
      <c r="CU1286" s="136" t="s">
        <v>2323</v>
      </c>
      <c r="CV1286" s="136" t="s">
        <v>851</v>
      </c>
      <c r="CW1286" s="137">
        <v>2</v>
      </c>
      <c r="CX1286" s="136" t="s">
        <v>436</v>
      </c>
      <c r="CY1286" s="136" t="s">
        <v>1153</v>
      </c>
      <c r="CZ1286" s="138">
        <v>1402</v>
      </c>
      <c r="DB1286" s="136" t="s">
        <v>765</v>
      </c>
      <c r="DC1286" s="136" t="s">
        <v>766</v>
      </c>
      <c r="DD1286" s="137">
        <v>6</v>
      </c>
      <c r="DE1286" s="136" t="s">
        <v>436</v>
      </c>
      <c r="DF1286" s="136" t="s">
        <v>552</v>
      </c>
      <c r="DG1286" s="144">
        <v>1116</v>
      </c>
      <c r="DI1286" s="136" t="s">
        <v>780</v>
      </c>
      <c r="DJ1286" s="136" t="s">
        <v>781</v>
      </c>
      <c r="DK1286" s="137">
        <v>24</v>
      </c>
      <c r="DL1286" s="136" t="s">
        <v>529</v>
      </c>
      <c r="DM1286" s="136" t="s">
        <v>1871</v>
      </c>
      <c r="DN1286" s="144">
        <v>1001</v>
      </c>
    </row>
    <row r="1287" spans="1:118" x14ac:dyDescent="0.25">
      <c r="A1287" s="81" t="s">
        <v>871</v>
      </c>
      <c r="B1287" s="81" t="s">
        <v>872</v>
      </c>
      <c r="C1287" s="81">
        <v>12</v>
      </c>
      <c r="D1287" s="81" t="s">
        <v>529</v>
      </c>
      <c r="E1287" s="81" t="s">
        <v>1244</v>
      </c>
      <c r="F1287" s="81">
        <v>1027</v>
      </c>
      <c r="H1287" s="81" t="s">
        <v>820</v>
      </c>
      <c r="I1287" s="81" t="s">
        <v>821</v>
      </c>
      <c r="J1287" s="81">
        <v>6</v>
      </c>
      <c r="K1287" s="81" t="s">
        <v>529</v>
      </c>
      <c r="L1287" s="81" t="s">
        <v>1871</v>
      </c>
      <c r="M1287" s="81">
        <v>1001</v>
      </c>
      <c r="O1287" s="81" t="s">
        <v>906</v>
      </c>
      <c r="P1287" s="81" t="s">
        <v>907</v>
      </c>
      <c r="Q1287" s="81">
        <v>12</v>
      </c>
      <c r="R1287" s="81" t="s">
        <v>436</v>
      </c>
      <c r="S1287" s="81" t="s">
        <v>1148</v>
      </c>
      <c r="T1287" s="81">
        <v>1091</v>
      </c>
      <c r="V1287" s="81" t="s">
        <v>830</v>
      </c>
      <c r="W1287" s="81" t="s">
        <v>831</v>
      </c>
      <c r="X1287" s="81">
        <v>12</v>
      </c>
      <c r="Y1287" s="81" t="s">
        <v>436</v>
      </c>
      <c r="Z1287" s="81" t="s">
        <v>1106</v>
      </c>
      <c r="AA1287" s="81">
        <v>1295</v>
      </c>
      <c r="AC1287" s="81" t="s">
        <v>849</v>
      </c>
      <c r="AD1287" s="81" t="s">
        <v>850</v>
      </c>
      <c r="AE1287" s="81">
        <v>6</v>
      </c>
      <c r="AF1287" s="81" t="s">
        <v>437</v>
      </c>
      <c r="AG1287" s="81" t="s">
        <v>1171</v>
      </c>
      <c r="AH1287" s="81">
        <v>1351</v>
      </c>
      <c r="AJ1287" s="81" t="s">
        <v>2230</v>
      </c>
      <c r="AK1287" s="81" t="s">
        <v>866</v>
      </c>
      <c r="AL1287" s="81">
        <v>18</v>
      </c>
      <c r="AM1287" s="81" t="s">
        <v>529</v>
      </c>
      <c r="AN1287" s="81" t="s">
        <v>1175</v>
      </c>
      <c r="AO1287" s="81">
        <v>1027</v>
      </c>
      <c r="AQ1287" s="81" t="s">
        <v>814</v>
      </c>
      <c r="AR1287" s="81" t="s">
        <v>815</v>
      </c>
      <c r="AS1287" s="81">
        <v>12</v>
      </c>
      <c r="AT1287" s="81" t="s">
        <v>529</v>
      </c>
      <c r="AU1287" s="81" t="s">
        <v>1886</v>
      </c>
      <c r="AV1287" s="81">
        <v>1089</v>
      </c>
      <c r="AX1287" s="81" t="s">
        <v>946</v>
      </c>
      <c r="AY1287" s="81" t="s">
        <v>947</v>
      </c>
      <c r="AZ1287" s="81">
        <v>12</v>
      </c>
      <c r="BA1287" s="81" t="s">
        <v>436</v>
      </c>
      <c r="BB1287" s="81" t="s">
        <v>1828</v>
      </c>
      <c r="BC1287" s="81">
        <v>1413</v>
      </c>
      <c r="BE1287" s="81" t="s">
        <v>802</v>
      </c>
      <c r="BF1287" s="81" t="s">
        <v>803</v>
      </c>
      <c r="BG1287" s="81">
        <v>2</v>
      </c>
      <c r="BH1287" s="81" t="s">
        <v>529</v>
      </c>
      <c r="BI1287" s="81" t="s">
        <v>1093</v>
      </c>
      <c r="BJ1287" s="81">
        <v>1089</v>
      </c>
      <c r="BL1287" s="81" t="s">
        <v>830</v>
      </c>
      <c r="BM1287" s="81" t="s">
        <v>831</v>
      </c>
      <c r="BN1287" s="81">
        <v>20</v>
      </c>
      <c r="BO1287" s="81" t="s">
        <v>529</v>
      </c>
      <c r="BP1287" s="81" t="s">
        <v>1175</v>
      </c>
      <c r="BQ1287" s="81">
        <v>1027</v>
      </c>
      <c r="CG1287" s="81" t="s">
        <v>849</v>
      </c>
      <c r="CH1287" s="81" t="s">
        <v>850</v>
      </c>
      <c r="CI1287" s="81">
        <v>15</v>
      </c>
      <c r="CJ1287" s="81" t="s">
        <v>436</v>
      </c>
      <c r="CK1287" s="81" t="s">
        <v>1866</v>
      </c>
      <c r="CL1287" s="81">
        <v>1508</v>
      </c>
      <c r="CN1287" s="81" t="s">
        <v>741</v>
      </c>
      <c r="CO1287" s="81" t="s">
        <v>742</v>
      </c>
      <c r="CP1287" s="81">
        <v>6</v>
      </c>
      <c r="CQ1287" s="81" t="s">
        <v>436</v>
      </c>
      <c r="CR1287" s="81" t="s">
        <v>1209</v>
      </c>
      <c r="CS1287" s="81">
        <v>1213</v>
      </c>
      <c r="CU1287" s="136" t="s">
        <v>854</v>
      </c>
      <c r="CV1287" s="136" t="s">
        <v>855</v>
      </c>
      <c r="CW1287" s="137">
        <v>2</v>
      </c>
      <c r="CX1287" s="136" t="s">
        <v>436</v>
      </c>
      <c r="CY1287" s="136" t="s">
        <v>1153</v>
      </c>
      <c r="CZ1287" s="138">
        <v>1402</v>
      </c>
      <c r="DB1287" s="136" t="s">
        <v>765</v>
      </c>
      <c r="DC1287" s="136" t="s">
        <v>766</v>
      </c>
      <c r="DD1287" s="137">
        <v>6</v>
      </c>
      <c r="DE1287" s="136" t="s">
        <v>529</v>
      </c>
      <c r="DF1287" s="136" t="s">
        <v>2314</v>
      </c>
      <c r="DG1287" s="144">
        <v>1031</v>
      </c>
      <c r="DI1287" s="136" t="s">
        <v>780</v>
      </c>
      <c r="DJ1287" s="136" t="s">
        <v>781</v>
      </c>
      <c r="DK1287" s="137">
        <v>12</v>
      </c>
      <c r="DL1287" s="136" t="s">
        <v>436</v>
      </c>
      <c r="DM1287" s="136" t="s">
        <v>2465</v>
      </c>
      <c r="DN1287" s="144">
        <v>1586</v>
      </c>
    </row>
    <row r="1288" spans="1:118" x14ac:dyDescent="0.25">
      <c r="A1288" s="81" t="s">
        <v>847</v>
      </c>
      <c r="B1288" s="81" t="s">
        <v>848</v>
      </c>
      <c r="C1288" s="81">
        <v>6</v>
      </c>
      <c r="D1288" s="81" t="s">
        <v>529</v>
      </c>
      <c r="E1288" s="81" t="s">
        <v>1244</v>
      </c>
      <c r="F1288" s="81">
        <v>1027</v>
      </c>
      <c r="H1288" s="81" t="s">
        <v>1034</v>
      </c>
      <c r="I1288" s="81" t="s">
        <v>987</v>
      </c>
      <c r="J1288" s="81">
        <v>12</v>
      </c>
      <c r="K1288" s="81" t="s">
        <v>529</v>
      </c>
      <c r="L1288" s="81" t="s">
        <v>1871</v>
      </c>
      <c r="M1288" s="81">
        <v>1001</v>
      </c>
      <c r="O1288" s="81" t="s">
        <v>816</v>
      </c>
      <c r="P1288" s="81" t="s">
        <v>817</v>
      </c>
      <c r="Q1288" s="81">
        <v>28</v>
      </c>
      <c r="R1288" s="81" t="s">
        <v>436</v>
      </c>
      <c r="S1288" s="81" t="s">
        <v>1148</v>
      </c>
      <c r="T1288" s="81">
        <v>1091</v>
      </c>
      <c r="V1288" s="81" t="s">
        <v>737</v>
      </c>
      <c r="W1288" s="81" t="s">
        <v>738</v>
      </c>
      <c r="X1288" s="81">
        <v>2</v>
      </c>
      <c r="Y1288" s="81" t="s">
        <v>436</v>
      </c>
      <c r="Z1288" s="81" t="s">
        <v>1106</v>
      </c>
      <c r="AA1288" s="81">
        <v>1295</v>
      </c>
      <c r="AC1288" s="81" t="s">
        <v>737</v>
      </c>
      <c r="AD1288" s="81" t="s">
        <v>738</v>
      </c>
      <c r="AE1288" s="81">
        <v>2</v>
      </c>
      <c r="AF1288" s="81" t="s">
        <v>529</v>
      </c>
      <c r="AG1288" s="81" t="s">
        <v>1694</v>
      </c>
      <c r="AH1288" s="81">
        <v>1504</v>
      </c>
      <c r="AJ1288" s="81" t="s">
        <v>2263</v>
      </c>
      <c r="AK1288" s="81" t="s">
        <v>877</v>
      </c>
      <c r="AL1288" s="81">
        <v>6</v>
      </c>
      <c r="AM1288" s="81" t="s">
        <v>529</v>
      </c>
      <c r="AN1288" s="81" t="s">
        <v>1175</v>
      </c>
      <c r="AO1288" s="81">
        <v>1027</v>
      </c>
      <c r="AQ1288" s="81" t="s">
        <v>852</v>
      </c>
      <c r="AR1288" s="81" t="s">
        <v>853</v>
      </c>
      <c r="AS1288" s="81">
        <v>12</v>
      </c>
      <c r="AT1288" s="81" t="s">
        <v>529</v>
      </c>
      <c r="AU1288" s="81" t="s">
        <v>1886</v>
      </c>
      <c r="AV1288" s="81">
        <v>1089</v>
      </c>
      <c r="AX1288" s="81" t="s">
        <v>946</v>
      </c>
      <c r="AY1288" s="81" t="s">
        <v>947</v>
      </c>
      <c r="AZ1288" s="81">
        <v>24</v>
      </c>
      <c r="BA1288" s="81" t="s">
        <v>436</v>
      </c>
      <c r="BB1288" s="81" t="s">
        <v>1195</v>
      </c>
      <c r="BC1288" s="81">
        <v>1237</v>
      </c>
      <c r="BE1288" s="81" t="s">
        <v>1008</v>
      </c>
      <c r="BF1288" s="81" t="s">
        <v>1009</v>
      </c>
      <c r="BG1288" s="81">
        <v>30</v>
      </c>
      <c r="BH1288" s="81" t="s">
        <v>1173</v>
      </c>
      <c r="BI1288" s="81" t="s">
        <v>1174</v>
      </c>
      <c r="BJ1288" s="81">
        <v>0</v>
      </c>
      <c r="BL1288" s="81" t="s">
        <v>737</v>
      </c>
      <c r="BM1288" s="81" t="s">
        <v>738</v>
      </c>
      <c r="BN1288" s="81">
        <v>4</v>
      </c>
      <c r="BO1288" s="81" t="s">
        <v>529</v>
      </c>
      <c r="BP1288" s="81" t="s">
        <v>1139</v>
      </c>
      <c r="BQ1288" s="81">
        <v>1027</v>
      </c>
      <c r="CG1288" s="81" t="s">
        <v>729</v>
      </c>
      <c r="CH1288" s="81" t="s">
        <v>730</v>
      </c>
      <c r="CI1288" s="81">
        <v>2</v>
      </c>
      <c r="CJ1288" s="81" t="s">
        <v>436</v>
      </c>
      <c r="CK1288" s="81" t="s">
        <v>1866</v>
      </c>
      <c r="CL1288" s="81">
        <v>1508</v>
      </c>
      <c r="CN1288" s="81" t="s">
        <v>1043</v>
      </c>
      <c r="CO1288" s="81" t="s">
        <v>1044</v>
      </c>
      <c r="CP1288" s="81">
        <v>12</v>
      </c>
      <c r="CQ1288" s="81" t="s">
        <v>437</v>
      </c>
      <c r="CR1288" s="81" t="s">
        <v>2312</v>
      </c>
      <c r="CS1288" s="81">
        <v>1247</v>
      </c>
      <c r="CU1288" s="136" t="s">
        <v>2386</v>
      </c>
      <c r="CV1288" s="136" t="s">
        <v>817</v>
      </c>
      <c r="CW1288" s="137">
        <v>4</v>
      </c>
      <c r="CX1288" s="136" t="s">
        <v>529</v>
      </c>
      <c r="CY1288" s="136" t="s">
        <v>1133</v>
      </c>
      <c r="CZ1288" s="138">
        <v>1023</v>
      </c>
      <c r="DB1288" s="136" t="s">
        <v>765</v>
      </c>
      <c r="DC1288" s="136" t="s">
        <v>766</v>
      </c>
      <c r="DD1288" s="137">
        <v>6</v>
      </c>
      <c r="DE1288" s="136" t="s">
        <v>529</v>
      </c>
      <c r="DF1288" s="136" t="s">
        <v>1104</v>
      </c>
      <c r="DG1288" s="144">
        <v>1037</v>
      </c>
      <c r="DI1288" s="136" t="s">
        <v>780</v>
      </c>
      <c r="DJ1288" s="136" t="s">
        <v>781</v>
      </c>
      <c r="DK1288" s="137">
        <v>12</v>
      </c>
      <c r="DL1288" s="136" t="s">
        <v>529</v>
      </c>
      <c r="DM1288" s="136" t="s">
        <v>1238</v>
      </c>
      <c r="DN1288" s="144">
        <v>1399</v>
      </c>
    </row>
    <row r="1289" spans="1:118" x14ac:dyDescent="0.25">
      <c r="A1289" s="81" t="s">
        <v>948</v>
      </c>
      <c r="B1289" s="81" t="s">
        <v>985</v>
      </c>
      <c r="C1289" s="81">
        <v>4</v>
      </c>
      <c r="D1289" s="81" t="s">
        <v>529</v>
      </c>
      <c r="E1289" s="81" t="s">
        <v>1244</v>
      </c>
      <c r="F1289" s="81">
        <v>1027</v>
      </c>
      <c r="H1289" s="81" t="s">
        <v>891</v>
      </c>
      <c r="I1289" s="81" t="s">
        <v>892</v>
      </c>
      <c r="J1289" s="81">
        <v>12</v>
      </c>
      <c r="K1289" s="81" t="s">
        <v>529</v>
      </c>
      <c r="L1289" s="81" t="s">
        <v>1871</v>
      </c>
      <c r="M1289" s="81">
        <v>1001</v>
      </c>
      <c r="O1289" s="81" t="s">
        <v>772</v>
      </c>
      <c r="P1289" s="81" t="s">
        <v>773</v>
      </c>
      <c r="Q1289" s="81">
        <v>18</v>
      </c>
      <c r="R1289" s="81" t="s">
        <v>436</v>
      </c>
      <c r="S1289" s="81" t="s">
        <v>1148</v>
      </c>
      <c r="T1289" s="81">
        <v>1091</v>
      </c>
      <c r="V1289" s="81" t="s">
        <v>828</v>
      </c>
      <c r="W1289" s="81" t="s">
        <v>829</v>
      </c>
      <c r="X1289" s="81">
        <v>2</v>
      </c>
      <c r="Y1289" s="81" t="s">
        <v>436</v>
      </c>
      <c r="Z1289" s="81" t="s">
        <v>1106</v>
      </c>
      <c r="AA1289" s="81">
        <v>1295</v>
      </c>
      <c r="AC1289" s="81" t="s">
        <v>733</v>
      </c>
      <c r="AD1289" s="81" t="s">
        <v>734</v>
      </c>
      <c r="AE1289" s="81">
        <v>6</v>
      </c>
      <c r="AF1289" s="81" t="s">
        <v>437</v>
      </c>
      <c r="AG1289" s="81" t="s">
        <v>1171</v>
      </c>
      <c r="AH1289" s="81">
        <v>1351</v>
      </c>
      <c r="AJ1289" s="81" t="s">
        <v>871</v>
      </c>
      <c r="AK1289" s="81" t="s">
        <v>872</v>
      </c>
      <c r="AL1289" s="81">
        <v>6</v>
      </c>
      <c r="AM1289" s="81" t="s">
        <v>529</v>
      </c>
      <c r="AN1289" s="81" t="s">
        <v>1175</v>
      </c>
      <c r="AO1289" s="81">
        <v>1027</v>
      </c>
      <c r="AQ1289" s="81" t="s">
        <v>804</v>
      </c>
      <c r="AR1289" s="81" t="s">
        <v>805</v>
      </c>
      <c r="AS1289" s="81">
        <v>12</v>
      </c>
      <c r="AT1289" s="81" t="s">
        <v>529</v>
      </c>
      <c r="AU1289" s="81" t="s">
        <v>1886</v>
      </c>
      <c r="AV1289" s="81">
        <v>1089</v>
      </c>
      <c r="AX1289" s="81" t="s">
        <v>946</v>
      </c>
      <c r="AY1289" s="81" t="s">
        <v>947</v>
      </c>
      <c r="AZ1289" s="81">
        <v>36</v>
      </c>
      <c r="BA1289" s="81" t="s">
        <v>436</v>
      </c>
      <c r="BB1289" s="81" t="s">
        <v>1834</v>
      </c>
      <c r="BC1289" s="81">
        <v>1163</v>
      </c>
      <c r="BE1289" s="81" t="s">
        <v>761</v>
      </c>
      <c r="BF1289" s="81" t="s">
        <v>762</v>
      </c>
      <c r="BG1289" s="81">
        <v>30</v>
      </c>
      <c r="BH1289" s="81" t="s">
        <v>1173</v>
      </c>
      <c r="BI1289" s="81" t="s">
        <v>1174</v>
      </c>
      <c r="BJ1289" s="81">
        <v>0</v>
      </c>
      <c r="BL1289" s="81" t="s">
        <v>729</v>
      </c>
      <c r="BM1289" s="81" t="s">
        <v>730</v>
      </c>
      <c r="BN1289" s="81">
        <v>7</v>
      </c>
      <c r="BO1289" s="81" t="s">
        <v>529</v>
      </c>
      <c r="BP1289" s="81" t="s">
        <v>1092</v>
      </c>
      <c r="BQ1289" s="81">
        <v>1209</v>
      </c>
      <c r="CG1289" s="81" t="s">
        <v>765</v>
      </c>
      <c r="CH1289" s="81" t="s">
        <v>766</v>
      </c>
      <c r="CI1289" s="81">
        <v>6</v>
      </c>
      <c r="CJ1289" s="81" t="s">
        <v>436</v>
      </c>
      <c r="CK1289" s="81" t="s">
        <v>1152</v>
      </c>
      <c r="CL1289" s="81">
        <v>1013</v>
      </c>
      <c r="CN1289" s="81" t="s">
        <v>1029</v>
      </c>
      <c r="CO1289" s="81" t="s">
        <v>1030</v>
      </c>
      <c r="CP1289" s="81">
        <v>2</v>
      </c>
      <c r="CQ1289" s="81" t="s">
        <v>436</v>
      </c>
      <c r="CR1289" s="81" t="s">
        <v>1156</v>
      </c>
      <c r="CS1289" s="81">
        <v>1070</v>
      </c>
      <c r="CU1289" s="136" t="s">
        <v>2388</v>
      </c>
      <c r="CV1289" s="136" t="s">
        <v>865</v>
      </c>
      <c r="CW1289" s="137">
        <v>4</v>
      </c>
      <c r="CX1289" s="136" t="s">
        <v>529</v>
      </c>
      <c r="CY1289" s="136" t="s">
        <v>1133</v>
      </c>
      <c r="CZ1289" s="138">
        <v>1023</v>
      </c>
      <c r="DB1289" s="136" t="s">
        <v>765</v>
      </c>
      <c r="DC1289" s="136" t="s">
        <v>766</v>
      </c>
      <c r="DD1289" s="137">
        <v>6</v>
      </c>
      <c r="DE1289" s="136" t="s">
        <v>436</v>
      </c>
      <c r="DF1289" s="136" t="s">
        <v>2221</v>
      </c>
      <c r="DG1289" s="144">
        <v>1392</v>
      </c>
      <c r="DI1289" s="136" t="s">
        <v>780</v>
      </c>
      <c r="DJ1289" s="136" t="s">
        <v>781</v>
      </c>
      <c r="DK1289" s="137">
        <v>12</v>
      </c>
      <c r="DL1289" s="136" t="s">
        <v>437</v>
      </c>
      <c r="DM1289" s="136" t="s">
        <v>2464</v>
      </c>
      <c r="DN1289" s="144">
        <v>1220</v>
      </c>
    </row>
    <row r="1290" spans="1:118" x14ac:dyDescent="0.25">
      <c r="A1290" s="81" t="s">
        <v>852</v>
      </c>
      <c r="B1290" s="81" t="s">
        <v>853</v>
      </c>
      <c r="C1290" s="81">
        <v>12</v>
      </c>
      <c r="D1290" s="81" t="s">
        <v>529</v>
      </c>
      <c r="E1290" s="81" t="s">
        <v>1244</v>
      </c>
      <c r="F1290" s="81">
        <v>1027</v>
      </c>
      <c r="H1290" s="81" t="s">
        <v>893</v>
      </c>
      <c r="I1290" s="81" t="s">
        <v>894</v>
      </c>
      <c r="J1290" s="81">
        <v>12</v>
      </c>
      <c r="K1290" s="81" t="s">
        <v>529</v>
      </c>
      <c r="L1290" s="81" t="s">
        <v>1871</v>
      </c>
      <c r="M1290" s="81">
        <v>1001</v>
      </c>
      <c r="O1290" s="81" t="s">
        <v>733</v>
      </c>
      <c r="P1290" s="81" t="s">
        <v>734</v>
      </c>
      <c r="Q1290" s="81">
        <v>28</v>
      </c>
      <c r="R1290" s="81" t="s">
        <v>436</v>
      </c>
      <c r="S1290" s="81" t="s">
        <v>1148</v>
      </c>
      <c r="T1290" s="81">
        <v>1091</v>
      </c>
      <c r="V1290" s="81" t="s">
        <v>830</v>
      </c>
      <c r="W1290" s="81" t="s">
        <v>831</v>
      </c>
      <c r="X1290" s="81">
        <v>20</v>
      </c>
      <c r="Y1290" s="81" t="s">
        <v>436</v>
      </c>
      <c r="Z1290" s="81" t="s">
        <v>1106</v>
      </c>
      <c r="AA1290" s="81">
        <v>1295</v>
      </c>
      <c r="AC1290" s="81" t="s">
        <v>733</v>
      </c>
      <c r="AD1290" s="81" t="s">
        <v>734</v>
      </c>
      <c r="AE1290" s="81">
        <v>6</v>
      </c>
      <c r="AF1290" s="81" t="s">
        <v>529</v>
      </c>
      <c r="AG1290" s="81" t="s">
        <v>1170</v>
      </c>
      <c r="AH1290" s="81">
        <v>1069</v>
      </c>
      <c r="AJ1290" s="81" t="s">
        <v>847</v>
      </c>
      <c r="AK1290" s="81" t="s">
        <v>848</v>
      </c>
      <c r="AL1290" s="81">
        <v>12</v>
      </c>
      <c r="AM1290" s="81" t="s">
        <v>529</v>
      </c>
      <c r="AN1290" s="81" t="s">
        <v>1175</v>
      </c>
      <c r="AO1290" s="81">
        <v>1027</v>
      </c>
      <c r="AQ1290" s="81" t="s">
        <v>747</v>
      </c>
      <c r="AR1290" s="81" t="s">
        <v>748</v>
      </c>
      <c r="AS1290" s="81">
        <v>12</v>
      </c>
      <c r="AT1290" s="81" t="s">
        <v>529</v>
      </c>
      <c r="AU1290" s="81" t="s">
        <v>1886</v>
      </c>
      <c r="AV1290" s="81">
        <v>1089</v>
      </c>
      <c r="AX1290" s="81" t="s">
        <v>946</v>
      </c>
      <c r="AY1290" s="81" t="s">
        <v>947</v>
      </c>
      <c r="AZ1290" s="81">
        <v>48</v>
      </c>
      <c r="BA1290" s="81" t="s">
        <v>1768</v>
      </c>
      <c r="BB1290" s="81" t="s">
        <v>1769</v>
      </c>
      <c r="BC1290" s="81">
        <v>1416</v>
      </c>
      <c r="BE1290" s="81" t="s">
        <v>2147</v>
      </c>
      <c r="BF1290" s="81" t="s">
        <v>2151</v>
      </c>
      <c r="BG1290" s="81">
        <v>20</v>
      </c>
      <c r="BH1290" s="81" t="s">
        <v>1173</v>
      </c>
      <c r="BI1290" s="81" t="s">
        <v>1174</v>
      </c>
      <c r="BJ1290" s="81">
        <v>0</v>
      </c>
      <c r="BL1290" s="81" t="s">
        <v>737</v>
      </c>
      <c r="BM1290" s="81" t="s">
        <v>738</v>
      </c>
      <c r="BN1290" s="81">
        <v>4</v>
      </c>
      <c r="BO1290" s="81" t="s">
        <v>436</v>
      </c>
      <c r="BP1290" s="81" t="s">
        <v>1165</v>
      </c>
      <c r="BQ1290" s="81">
        <v>1531</v>
      </c>
      <c r="CG1290" s="81" t="s">
        <v>810</v>
      </c>
      <c r="CH1290" s="81" t="s">
        <v>811</v>
      </c>
      <c r="CI1290" s="81">
        <v>6</v>
      </c>
      <c r="CJ1290" s="81" t="s">
        <v>436</v>
      </c>
      <c r="CK1290" s="81" t="s">
        <v>1152</v>
      </c>
      <c r="CL1290" s="81">
        <v>1013</v>
      </c>
      <c r="CN1290" s="81" t="s">
        <v>994</v>
      </c>
      <c r="CO1290" s="81" t="s">
        <v>995</v>
      </c>
      <c r="CP1290" s="81">
        <v>12</v>
      </c>
      <c r="CQ1290" s="81" t="s">
        <v>529</v>
      </c>
      <c r="CR1290" s="81" t="s">
        <v>1839</v>
      </c>
      <c r="CS1290" s="81">
        <v>1473</v>
      </c>
      <c r="CU1290" s="136" t="s">
        <v>845</v>
      </c>
      <c r="CV1290" s="136" t="s">
        <v>846</v>
      </c>
      <c r="CW1290" s="137">
        <v>2</v>
      </c>
      <c r="CX1290" s="136" t="s">
        <v>436</v>
      </c>
      <c r="CY1290" s="136" t="s">
        <v>1153</v>
      </c>
      <c r="CZ1290" s="138">
        <v>1402</v>
      </c>
      <c r="DB1290" s="136" t="s">
        <v>765</v>
      </c>
      <c r="DC1290" s="136" t="s">
        <v>766</v>
      </c>
      <c r="DD1290" s="137">
        <v>6</v>
      </c>
      <c r="DE1290" s="136" t="s">
        <v>529</v>
      </c>
      <c r="DF1290" s="136" t="s">
        <v>1162</v>
      </c>
      <c r="DG1290" s="144">
        <v>1054</v>
      </c>
      <c r="DI1290" s="136" t="s">
        <v>780</v>
      </c>
      <c r="DJ1290" s="136" t="s">
        <v>781</v>
      </c>
      <c r="DK1290" s="137">
        <v>12</v>
      </c>
      <c r="DL1290" s="136" t="s">
        <v>437</v>
      </c>
      <c r="DM1290" s="136" t="s">
        <v>2421</v>
      </c>
      <c r="DN1290" s="144">
        <v>1599</v>
      </c>
    </row>
    <row r="1291" spans="1:118" x14ac:dyDescent="0.25">
      <c r="A1291" s="81" t="s">
        <v>814</v>
      </c>
      <c r="B1291" s="81" t="s">
        <v>815</v>
      </c>
      <c r="C1291" s="81">
        <v>24</v>
      </c>
      <c r="D1291" s="81" t="s">
        <v>529</v>
      </c>
      <c r="E1291" s="81" t="s">
        <v>1219</v>
      </c>
      <c r="F1291" s="81">
        <v>1027</v>
      </c>
      <c r="H1291" s="81" t="s">
        <v>830</v>
      </c>
      <c r="I1291" s="81" t="s">
        <v>831</v>
      </c>
      <c r="J1291" s="81">
        <v>6</v>
      </c>
      <c r="K1291" s="81" t="s">
        <v>529</v>
      </c>
      <c r="L1291" s="81" t="s">
        <v>1871</v>
      </c>
      <c r="M1291" s="81">
        <v>1001</v>
      </c>
      <c r="O1291" s="81" t="s">
        <v>828</v>
      </c>
      <c r="P1291" s="81" t="s">
        <v>829</v>
      </c>
      <c r="Q1291" s="81">
        <v>8</v>
      </c>
      <c r="R1291" s="81" t="s">
        <v>436</v>
      </c>
      <c r="S1291" s="81" t="s">
        <v>1148</v>
      </c>
      <c r="T1291" s="81">
        <v>1091</v>
      </c>
      <c r="V1291" s="81" t="s">
        <v>2319</v>
      </c>
      <c r="W1291" s="81" t="s">
        <v>844</v>
      </c>
      <c r="X1291" s="81">
        <v>2</v>
      </c>
      <c r="Y1291" s="81" t="s">
        <v>436</v>
      </c>
      <c r="Z1291" s="81" t="s">
        <v>1690</v>
      </c>
      <c r="AA1291" s="81">
        <v>1297</v>
      </c>
      <c r="AC1291" s="81" t="s">
        <v>810</v>
      </c>
      <c r="AD1291" s="81" t="s">
        <v>811</v>
      </c>
      <c r="AE1291" s="81">
        <v>16</v>
      </c>
      <c r="AF1291" s="81" t="s">
        <v>529</v>
      </c>
      <c r="AG1291" s="81" t="s">
        <v>1774</v>
      </c>
      <c r="AH1291" s="81">
        <v>1466</v>
      </c>
      <c r="AJ1291" s="81" t="s">
        <v>878</v>
      </c>
      <c r="AK1291" s="81" t="s">
        <v>879</v>
      </c>
      <c r="AL1291" s="81">
        <v>6</v>
      </c>
      <c r="AM1291" s="81" t="s">
        <v>529</v>
      </c>
      <c r="AN1291" s="81" t="s">
        <v>1175</v>
      </c>
      <c r="AO1291" s="81">
        <v>1027</v>
      </c>
      <c r="AQ1291" s="81" t="s">
        <v>747</v>
      </c>
      <c r="AR1291" s="81" t="s">
        <v>748</v>
      </c>
      <c r="AS1291" s="81">
        <v>12</v>
      </c>
      <c r="AT1291" s="81" t="s">
        <v>436</v>
      </c>
      <c r="AU1291" s="81" t="s">
        <v>558</v>
      </c>
      <c r="AV1291" s="81">
        <v>1528</v>
      </c>
      <c r="AX1291" s="81" t="s">
        <v>946</v>
      </c>
      <c r="AY1291" s="81" t="s">
        <v>947</v>
      </c>
      <c r="AZ1291" s="81">
        <v>12</v>
      </c>
      <c r="BA1291" s="81" t="s">
        <v>436</v>
      </c>
      <c r="BB1291" s="81" t="s">
        <v>2058</v>
      </c>
      <c r="BC1291" s="81">
        <v>1550</v>
      </c>
      <c r="BE1291" s="81" t="s">
        <v>860</v>
      </c>
      <c r="BF1291" s="81" t="s">
        <v>861</v>
      </c>
      <c r="BG1291" s="81">
        <v>24</v>
      </c>
      <c r="BH1291" s="81" t="s">
        <v>1173</v>
      </c>
      <c r="BI1291" s="81" t="s">
        <v>1174</v>
      </c>
      <c r="BJ1291" s="81">
        <v>0</v>
      </c>
      <c r="BL1291" s="81" t="s">
        <v>832</v>
      </c>
      <c r="BM1291" s="81" t="s">
        <v>833</v>
      </c>
      <c r="BN1291" s="81">
        <v>8</v>
      </c>
      <c r="BO1291" s="81" t="s">
        <v>529</v>
      </c>
      <c r="BP1291" s="81" t="s">
        <v>1175</v>
      </c>
      <c r="BQ1291" s="81">
        <v>1027</v>
      </c>
      <c r="CG1291" s="81" t="s">
        <v>860</v>
      </c>
      <c r="CH1291" s="81" t="s">
        <v>861</v>
      </c>
      <c r="CI1291" s="81">
        <v>4</v>
      </c>
      <c r="CJ1291" s="81" t="s">
        <v>436</v>
      </c>
      <c r="CK1291" s="81" t="s">
        <v>1152</v>
      </c>
      <c r="CL1291" s="81">
        <v>1013</v>
      </c>
      <c r="CN1291" s="81" t="s">
        <v>782</v>
      </c>
      <c r="CO1291" s="81" t="s">
        <v>783</v>
      </c>
      <c r="CP1291" s="81">
        <v>12</v>
      </c>
      <c r="CQ1291" s="81" t="s">
        <v>437</v>
      </c>
      <c r="CR1291" s="81" t="s">
        <v>2169</v>
      </c>
      <c r="CS1291" s="81">
        <v>1565</v>
      </c>
      <c r="CU1291" s="136" t="s">
        <v>932</v>
      </c>
      <c r="CV1291" s="136" t="s">
        <v>933</v>
      </c>
      <c r="CW1291" s="137">
        <v>2</v>
      </c>
      <c r="CX1291" s="136" t="s">
        <v>436</v>
      </c>
      <c r="CY1291" s="136" t="s">
        <v>1153</v>
      </c>
      <c r="CZ1291" s="138">
        <v>1402</v>
      </c>
      <c r="DB1291" s="136" t="s">
        <v>765</v>
      </c>
      <c r="DC1291" s="136" t="s">
        <v>766</v>
      </c>
      <c r="DD1291" s="137">
        <v>4</v>
      </c>
      <c r="DE1291" s="136" t="s">
        <v>529</v>
      </c>
      <c r="DF1291" s="136" t="s">
        <v>1833</v>
      </c>
      <c r="DG1291" s="144">
        <v>1023</v>
      </c>
      <c r="DI1291" s="136" t="s">
        <v>780</v>
      </c>
      <c r="DJ1291" s="136" t="s">
        <v>781</v>
      </c>
      <c r="DK1291" s="137">
        <v>12</v>
      </c>
      <c r="DL1291" s="136" t="s">
        <v>529</v>
      </c>
      <c r="DM1291" s="136" t="s">
        <v>1199</v>
      </c>
      <c r="DN1291" s="144">
        <v>1001</v>
      </c>
    </row>
    <row r="1292" spans="1:118" x14ac:dyDescent="0.25">
      <c r="A1292" s="81" t="s">
        <v>847</v>
      </c>
      <c r="B1292" s="81" t="s">
        <v>848</v>
      </c>
      <c r="C1292" s="81">
        <v>6</v>
      </c>
      <c r="D1292" s="81" t="s">
        <v>529</v>
      </c>
      <c r="E1292" s="81" t="s">
        <v>1219</v>
      </c>
      <c r="F1292" s="81">
        <v>1027</v>
      </c>
      <c r="H1292" s="81" t="s">
        <v>849</v>
      </c>
      <c r="I1292" s="81" t="s">
        <v>850</v>
      </c>
      <c r="J1292" s="81">
        <v>6</v>
      </c>
      <c r="K1292" s="81" t="s">
        <v>529</v>
      </c>
      <c r="L1292" s="81" t="s">
        <v>1871</v>
      </c>
      <c r="M1292" s="81">
        <v>1001</v>
      </c>
      <c r="O1292" s="81" t="s">
        <v>729</v>
      </c>
      <c r="P1292" s="81" t="s">
        <v>730</v>
      </c>
      <c r="Q1292" s="81">
        <v>28</v>
      </c>
      <c r="R1292" s="81" t="s">
        <v>436</v>
      </c>
      <c r="S1292" s="81" t="s">
        <v>1148</v>
      </c>
      <c r="T1292" s="81">
        <v>1091</v>
      </c>
      <c r="V1292" s="81" t="s">
        <v>834</v>
      </c>
      <c r="W1292" s="81" t="s">
        <v>835</v>
      </c>
      <c r="X1292" s="81">
        <v>2</v>
      </c>
      <c r="Y1292" s="81" t="s">
        <v>436</v>
      </c>
      <c r="Z1292" s="81" t="s">
        <v>1690</v>
      </c>
      <c r="AA1292" s="81">
        <v>1297</v>
      </c>
      <c r="AC1292" s="81" t="s">
        <v>770</v>
      </c>
      <c r="AD1292" s="81" t="s">
        <v>771</v>
      </c>
      <c r="AE1292" s="81">
        <v>6</v>
      </c>
      <c r="AF1292" s="81" t="s">
        <v>436</v>
      </c>
      <c r="AG1292" s="81" t="s">
        <v>1105</v>
      </c>
      <c r="AH1292" s="81">
        <v>1186</v>
      </c>
      <c r="AJ1292" s="81" t="s">
        <v>765</v>
      </c>
      <c r="AK1292" s="81" t="s">
        <v>766</v>
      </c>
      <c r="AL1292" s="81">
        <v>6</v>
      </c>
      <c r="AM1292" s="81" t="s">
        <v>529</v>
      </c>
      <c r="AN1292" s="81" t="s">
        <v>1175</v>
      </c>
      <c r="AO1292" s="81">
        <v>1027</v>
      </c>
      <c r="AQ1292" s="81" t="s">
        <v>1015</v>
      </c>
      <c r="AR1292" s="81" t="s">
        <v>1016</v>
      </c>
      <c r="AS1292" s="81">
        <v>6</v>
      </c>
      <c r="AT1292" s="81" t="s">
        <v>436</v>
      </c>
      <c r="AU1292" s="81" t="s">
        <v>1189</v>
      </c>
      <c r="AV1292" s="81">
        <v>1262</v>
      </c>
      <c r="AX1292" s="81" t="s">
        <v>946</v>
      </c>
      <c r="AY1292" s="81" t="s">
        <v>947</v>
      </c>
      <c r="AZ1292" s="81">
        <v>12</v>
      </c>
      <c r="BA1292" s="81" t="s">
        <v>529</v>
      </c>
      <c r="BB1292" s="81" t="s">
        <v>1175</v>
      </c>
      <c r="BC1292" s="81">
        <v>1027</v>
      </c>
      <c r="BE1292" s="81" t="s">
        <v>2269</v>
      </c>
      <c r="BF1292" s="81" t="s">
        <v>767</v>
      </c>
      <c r="BG1292" s="81">
        <v>24</v>
      </c>
      <c r="BH1292" s="81" t="s">
        <v>1173</v>
      </c>
      <c r="BI1292" s="81" t="s">
        <v>1174</v>
      </c>
      <c r="BJ1292" s="81">
        <v>0</v>
      </c>
      <c r="BL1292" s="81" t="s">
        <v>729</v>
      </c>
      <c r="BM1292" s="81" t="s">
        <v>730</v>
      </c>
      <c r="BN1292" s="81">
        <v>10</v>
      </c>
      <c r="BO1292" s="81" t="s">
        <v>529</v>
      </c>
      <c r="BP1292" s="81" t="s">
        <v>1139</v>
      </c>
      <c r="BQ1292" s="81">
        <v>1027</v>
      </c>
      <c r="CG1292" s="81" t="s">
        <v>862</v>
      </c>
      <c r="CH1292" s="81" t="s">
        <v>863</v>
      </c>
      <c r="CI1292" s="81">
        <v>4</v>
      </c>
      <c r="CJ1292" s="81" t="s">
        <v>436</v>
      </c>
      <c r="CK1292" s="81" t="s">
        <v>1152</v>
      </c>
      <c r="CL1292" s="81">
        <v>1013</v>
      </c>
      <c r="CN1292" s="81" t="s">
        <v>999</v>
      </c>
      <c r="CO1292" s="81" t="s">
        <v>1000</v>
      </c>
      <c r="CP1292" s="81">
        <v>12</v>
      </c>
      <c r="CQ1292" s="81" t="s">
        <v>437</v>
      </c>
      <c r="CR1292" s="81" t="s">
        <v>2169</v>
      </c>
      <c r="CS1292" s="81">
        <v>1565</v>
      </c>
      <c r="CU1292" s="136" t="s">
        <v>2386</v>
      </c>
      <c r="CV1292" s="136" t="s">
        <v>817</v>
      </c>
      <c r="CW1292" s="137">
        <v>4</v>
      </c>
      <c r="CX1292" s="136" t="s">
        <v>436</v>
      </c>
      <c r="CY1292" s="136" t="s">
        <v>1153</v>
      </c>
      <c r="CZ1292" s="138">
        <v>1402</v>
      </c>
      <c r="DB1292" s="136" t="s">
        <v>765</v>
      </c>
      <c r="DC1292" s="136" t="s">
        <v>766</v>
      </c>
      <c r="DD1292" s="137">
        <v>4</v>
      </c>
      <c r="DE1292" s="136" t="s">
        <v>436</v>
      </c>
      <c r="DF1292" s="136" t="s">
        <v>2156</v>
      </c>
      <c r="DG1292" s="144">
        <v>1377</v>
      </c>
      <c r="DI1292" s="136" t="s">
        <v>780</v>
      </c>
      <c r="DJ1292" s="136" t="s">
        <v>781</v>
      </c>
      <c r="DK1292" s="137">
        <v>36</v>
      </c>
      <c r="DL1292" s="136" t="s">
        <v>436</v>
      </c>
      <c r="DM1292" s="136" t="s">
        <v>1235</v>
      </c>
      <c r="DN1292" s="144">
        <v>1091</v>
      </c>
    </row>
    <row r="1293" spans="1:118" x14ac:dyDescent="0.25">
      <c r="A1293" s="81" t="s">
        <v>948</v>
      </c>
      <c r="B1293" s="81" t="s">
        <v>985</v>
      </c>
      <c r="C1293" s="81">
        <v>4</v>
      </c>
      <c r="D1293" s="81" t="s">
        <v>529</v>
      </c>
      <c r="E1293" s="81" t="s">
        <v>1219</v>
      </c>
      <c r="F1293" s="81">
        <v>1027</v>
      </c>
      <c r="H1293" s="81" t="s">
        <v>810</v>
      </c>
      <c r="I1293" s="81" t="s">
        <v>811</v>
      </c>
      <c r="J1293" s="81">
        <v>6</v>
      </c>
      <c r="K1293" s="81" t="s">
        <v>436</v>
      </c>
      <c r="L1293" s="81" t="s">
        <v>1134</v>
      </c>
      <c r="M1293" s="81">
        <v>1102</v>
      </c>
      <c r="O1293" s="81" t="s">
        <v>820</v>
      </c>
      <c r="P1293" s="81" t="s">
        <v>821</v>
      </c>
      <c r="Q1293" s="81">
        <v>4</v>
      </c>
      <c r="R1293" s="81" t="s">
        <v>529</v>
      </c>
      <c r="S1293" s="81" t="s">
        <v>1139</v>
      </c>
      <c r="T1293" s="81">
        <v>1027</v>
      </c>
      <c r="V1293" s="81" t="s">
        <v>772</v>
      </c>
      <c r="W1293" s="81" t="s">
        <v>773</v>
      </c>
      <c r="X1293" s="81">
        <v>4</v>
      </c>
      <c r="Y1293" s="81" t="s">
        <v>436</v>
      </c>
      <c r="Z1293" s="81" t="s">
        <v>1690</v>
      </c>
      <c r="AA1293" s="81">
        <v>1297</v>
      </c>
      <c r="AC1293" s="81" t="s">
        <v>867</v>
      </c>
      <c r="AD1293" s="81" t="s">
        <v>868</v>
      </c>
      <c r="AE1293" s="81">
        <v>6</v>
      </c>
      <c r="AF1293" s="81" t="s">
        <v>436</v>
      </c>
      <c r="AG1293" s="81" t="s">
        <v>1136</v>
      </c>
      <c r="AH1293" s="81">
        <v>1313</v>
      </c>
      <c r="AJ1293" s="81" t="s">
        <v>954</v>
      </c>
      <c r="AK1293" s="81" t="s">
        <v>955</v>
      </c>
      <c r="AL1293" s="81">
        <v>10</v>
      </c>
      <c r="AM1293" s="81" t="s">
        <v>529</v>
      </c>
      <c r="AN1293" s="81" t="s">
        <v>1175</v>
      </c>
      <c r="AO1293" s="81">
        <v>1027</v>
      </c>
      <c r="AQ1293" s="81" t="s">
        <v>908</v>
      </c>
      <c r="AR1293" s="81" t="s">
        <v>909</v>
      </c>
      <c r="AS1293" s="81">
        <v>12</v>
      </c>
      <c r="AT1293" s="81" t="s">
        <v>436</v>
      </c>
      <c r="AU1293" s="81" t="s">
        <v>1189</v>
      </c>
      <c r="AV1293" s="81">
        <v>1262</v>
      </c>
      <c r="AX1293" s="81" t="s">
        <v>946</v>
      </c>
      <c r="AY1293" s="81" t="s">
        <v>947</v>
      </c>
      <c r="AZ1293" s="81">
        <v>24</v>
      </c>
      <c r="BA1293" s="81" t="s">
        <v>529</v>
      </c>
      <c r="BB1293" s="81" t="s">
        <v>1756</v>
      </c>
      <c r="BC1293" s="81">
        <v>1037</v>
      </c>
      <c r="BE1293" s="81" t="s">
        <v>812</v>
      </c>
      <c r="BF1293" s="81" t="s">
        <v>813</v>
      </c>
      <c r="BG1293" s="81">
        <v>24</v>
      </c>
      <c r="BH1293" s="81" t="s">
        <v>1173</v>
      </c>
      <c r="BI1293" s="81" t="s">
        <v>1174</v>
      </c>
      <c r="BJ1293" s="81">
        <v>0</v>
      </c>
      <c r="BL1293" s="81" t="s">
        <v>733</v>
      </c>
      <c r="BM1293" s="81" t="s">
        <v>734</v>
      </c>
      <c r="BN1293" s="81">
        <v>30</v>
      </c>
      <c r="BO1293" s="81" t="s">
        <v>529</v>
      </c>
      <c r="BP1293" s="81" t="s">
        <v>1175</v>
      </c>
      <c r="BQ1293" s="81">
        <v>1027</v>
      </c>
      <c r="CG1293" s="81" t="s">
        <v>954</v>
      </c>
      <c r="CH1293" s="81" t="s">
        <v>955</v>
      </c>
      <c r="CI1293" s="81">
        <v>4</v>
      </c>
      <c r="CJ1293" s="81" t="s">
        <v>436</v>
      </c>
      <c r="CK1293" s="81" t="s">
        <v>1152</v>
      </c>
      <c r="CL1293" s="81">
        <v>1013</v>
      </c>
      <c r="CN1293" s="81" t="s">
        <v>751</v>
      </c>
      <c r="CO1293" s="81" t="s">
        <v>752</v>
      </c>
      <c r="CP1293" s="81">
        <v>60</v>
      </c>
      <c r="CQ1293" s="81" t="s">
        <v>529</v>
      </c>
      <c r="CR1293" s="81" t="s">
        <v>1871</v>
      </c>
      <c r="CS1293" s="81">
        <v>1001</v>
      </c>
      <c r="CU1293" s="136" t="s">
        <v>772</v>
      </c>
      <c r="CV1293" s="136" t="s">
        <v>773</v>
      </c>
      <c r="CW1293" s="137">
        <v>2</v>
      </c>
      <c r="CX1293" s="136" t="s">
        <v>436</v>
      </c>
      <c r="CY1293" s="136" t="s">
        <v>1153</v>
      </c>
      <c r="CZ1293" s="138">
        <v>1402</v>
      </c>
      <c r="DB1293" s="136" t="s">
        <v>765</v>
      </c>
      <c r="DC1293" s="136" t="s">
        <v>766</v>
      </c>
      <c r="DD1293" s="137">
        <v>12</v>
      </c>
      <c r="DE1293" s="136" t="s">
        <v>529</v>
      </c>
      <c r="DF1293" s="136" t="s">
        <v>2190</v>
      </c>
      <c r="DG1293" s="144">
        <v>1021</v>
      </c>
      <c r="DI1293" s="136" t="s">
        <v>780</v>
      </c>
      <c r="DJ1293" s="136" t="s">
        <v>781</v>
      </c>
      <c r="DK1293" s="137">
        <v>12</v>
      </c>
      <c r="DL1293" s="136" t="s">
        <v>529</v>
      </c>
      <c r="DM1293" s="136" t="s">
        <v>2101</v>
      </c>
      <c r="DN1293" s="144">
        <v>1021</v>
      </c>
    </row>
    <row r="1294" spans="1:118" x14ac:dyDescent="0.25">
      <c r="A1294" s="81" t="s">
        <v>852</v>
      </c>
      <c r="B1294" s="81" t="s">
        <v>853</v>
      </c>
      <c r="C1294" s="81">
        <v>12</v>
      </c>
      <c r="D1294" s="81" t="s">
        <v>529</v>
      </c>
      <c r="E1294" s="81" t="s">
        <v>1219</v>
      </c>
      <c r="F1294" s="81">
        <v>1027</v>
      </c>
      <c r="H1294" s="81" t="s">
        <v>810</v>
      </c>
      <c r="I1294" s="81" t="s">
        <v>811</v>
      </c>
      <c r="J1294" s="81">
        <v>6</v>
      </c>
      <c r="K1294" s="81" t="s">
        <v>437</v>
      </c>
      <c r="L1294" s="81" t="s">
        <v>1186</v>
      </c>
      <c r="M1294" s="81">
        <v>1043</v>
      </c>
      <c r="O1294" s="81" t="s">
        <v>816</v>
      </c>
      <c r="P1294" s="81" t="s">
        <v>817</v>
      </c>
      <c r="Q1294" s="81">
        <v>12</v>
      </c>
      <c r="R1294" s="81" t="s">
        <v>529</v>
      </c>
      <c r="S1294" s="81" t="s">
        <v>1139</v>
      </c>
      <c r="T1294" s="81">
        <v>1027</v>
      </c>
      <c r="V1294" s="81" t="s">
        <v>867</v>
      </c>
      <c r="W1294" s="81" t="s">
        <v>868</v>
      </c>
      <c r="X1294" s="81">
        <v>6</v>
      </c>
      <c r="Y1294" s="81" t="s">
        <v>436</v>
      </c>
      <c r="Z1294" s="81" t="s">
        <v>1690</v>
      </c>
      <c r="AA1294" s="81">
        <v>1297</v>
      </c>
      <c r="AC1294" s="81" t="s">
        <v>816</v>
      </c>
      <c r="AD1294" s="81" t="s">
        <v>817</v>
      </c>
      <c r="AE1294" s="81">
        <v>12</v>
      </c>
      <c r="AF1294" s="81" t="s">
        <v>529</v>
      </c>
      <c r="AG1294" s="81" t="s">
        <v>1756</v>
      </c>
      <c r="AH1294" s="81">
        <v>1037</v>
      </c>
      <c r="AJ1294" s="81" t="s">
        <v>932</v>
      </c>
      <c r="AK1294" s="81" t="s">
        <v>933</v>
      </c>
      <c r="AL1294" s="81">
        <v>4</v>
      </c>
      <c r="AM1294" s="81" t="s">
        <v>529</v>
      </c>
      <c r="AN1294" s="81" t="s">
        <v>1175</v>
      </c>
      <c r="AO1294" s="81">
        <v>1027</v>
      </c>
      <c r="AQ1294" s="81" t="s">
        <v>798</v>
      </c>
      <c r="AR1294" s="81" t="s">
        <v>799</v>
      </c>
      <c r="AS1294" s="81">
        <v>12</v>
      </c>
      <c r="AT1294" s="81" t="s">
        <v>2046</v>
      </c>
      <c r="AU1294" s="81" t="s">
        <v>2045</v>
      </c>
      <c r="AV1294" s="81">
        <v>1546</v>
      </c>
      <c r="AX1294" s="81" t="s">
        <v>946</v>
      </c>
      <c r="AY1294" s="81" t="s">
        <v>947</v>
      </c>
      <c r="AZ1294" s="81">
        <v>12</v>
      </c>
      <c r="BA1294" s="81" t="s">
        <v>529</v>
      </c>
      <c r="BB1294" s="81" t="s">
        <v>1139</v>
      </c>
      <c r="BC1294" s="81">
        <v>1027</v>
      </c>
      <c r="BE1294" s="81" t="s">
        <v>948</v>
      </c>
      <c r="BF1294" s="81" t="s">
        <v>949</v>
      </c>
      <c r="BG1294" s="81">
        <v>24</v>
      </c>
      <c r="BH1294" s="81" t="s">
        <v>1173</v>
      </c>
      <c r="BI1294" s="81" t="s">
        <v>1174</v>
      </c>
      <c r="BJ1294" s="81">
        <v>0</v>
      </c>
      <c r="BL1294" s="81" t="s">
        <v>727</v>
      </c>
      <c r="BM1294" s="81" t="s">
        <v>728</v>
      </c>
      <c r="BN1294" s="81">
        <v>20</v>
      </c>
      <c r="BO1294" s="81" t="s">
        <v>529</v>
      </c>
      <c r="BP1294" s="81" t="s">
        <v>1139</v>
      </c>
      <c r="BQ1294" s="81">
        <v>1027</v>
      </c>
      <c r="CG1294" s="81" t="s">
        <v>845</v>
      </c>
      <c r="CH1294" s="81" t="s">
        <v>846</v>
      </c>
      <c r="CI1294" s="81">
        <v>2</v>
      </c>
      <c r="CJ1294" s="81" t="s">
        <v>436</v>
      </c>
      <c r="CK1294" s="81" t="s">
        <v>1152</v>
      </c>
      <c r="CL1294" s="81">
        <v>1013</v>
      </c>
      <c r="CN1294" s="81" t="s">
        <v>965</v>
      </c>
      <c r="CO1294" s="81" t="s">
        <v>966</v>
      </c>
      <c r="CP1294" s="81">
        <v>12</v>
      </c>
      <c r="CQ1294" s="81" t="s">
        <v>529</v>
      </c>
      <c r="CR1294" s="81" t="s">
        <v>1871</v>
      </c>
      <c r="CS1294" s="81">
        <v>1001</v>
      </c>
      <c r="CU1294" s="136" t="s">
        <v>820</v>
      </c>
      <c r="CV1294" s="136" t="s">
        <v>821</v>
      </c>
      <c r="CW1294" s="137">
        <v>6</v>
      </c>
      <c r="CX1294" s="136" t="s">
        <v>529</v>
      </c>
      <c r="CY1294" s="136" t="s">
        <v>2314</v>
      </c>
      <c r="CZ1294" s="138">
        <v>1031</v>
      </c>
      <c r="DB1294" s="136" t="s">
        <v>765</v>
      </c>
      <c r="DC1294" s="136" t="s">
        <v>766</v>
      </c>
      <c r="DD1294" s="137">
        <v>3</v>
      </c>
      <c r="DE1294" s="136" t="s">
        <v>529</v>
      </c>
      <c r="DF1294" s="136" t="s">
        <v>1135</v>
      </c>
      <c r="DG1294" s="144">
        <v>1412</v>
      </c>
      <c r="DI1294" s="136" t="s">
        <v>780</v>
      </c>
      <c r="DJ1294" s="136" t="s">
        <v>781</v>
      </c>
      <c r="DK1294" s="137">
        <v>24</v>
      </c>
      <c r="DL1294" s="136" t="s">
        <v>1173</v>
      </c>
      <c r="DM1294" s="136" t="s">
        <v>2414</v>
      </c>
      <c r="DN1294" s="144">
        <v>0</v>
      </c>
    </row>
    <row r="1295" spans="1:118" x14ac:dyDescent="0.25">
      <c r="A1295" s="81" t="s">
        <v>847</v>
      </c>
      <c r="B1295" s="81" t="s">
        <v>848</v>
      </c>
      <c r="C1295" s="81">
        <v>6</v>
      </c>
      <c r="D1295" s="81" t="s">
        <v>529</v>
      </c>
      <c r="E1295" s="81" t="s">
        <v>1100</v>
      </c>
      <c r="F1295" s="81">
        <v>1027</v>
      </c>
      <c r="H1295" s="81" t="s">
        <v>830</v>
      </c>
      <c r="I1295" s="81" t="s">
        <v>831</v>
      </c>
      <c r="J1295" s="81">
        <v>12</v>
      </c>
      <c r="K1295" s="81" t="s">
        <v>437</v>
      </c>
      <c r="L1295" s="81" t="s">
        <v>1186</v>
      </c>
      <c r="M1295" s="81">
        <v>1043</v>
      </c>
      <c r="O1295" s="81" t="s">
        <v>772</v>
      </c>
      <c r="P1295" s="81" t="s">
        <v>773</v>
      </c>
      <c r="Q1295" s="81">
        <v>10</v>
      </c>
      <c r="R1295" s="81" t="s">
        <v>529</v>
      </c>
      <c r="S1295" s="81" t="s">
        <v>1139</v>
      </c>
      <c r="T1295" s="81">
        <v>1027</v>
      </c>
      <c r="V1295" s="81" t="s">
        <v>906</v>
      </c>
      <c r="W1295" s="81" t="s">
        <v>907</v>
      </c>
      <c r="X1295" s="81">
        <v>8</v>
      </c>
      <c r="Y1295" s="81" t="s">
        <v>436</v>
      </c>
      <c r="Z1295" s="81" t="s">
        <v>1690</v>
      </c>
      <c r="AA1295" s="81">
        <v>1297</v>
      </c>
      <c r="AC1295" s="81" t="s">
        <v>864</v>
      </c>
      <c r="AD1295" s="81" t="s">
        <v>865</v>
      </c>
      <c r="AE1295" s="81">
        <v>12</v>
      </c>
      <c r="AF1295" s="81" t="s">
        <v>437</v>
      </c>
      <c r="AG1295" s="81" t="s">
        <v>1187</v>
      </c>
      <c r="AH1295" s="81">
        <v>1003</v>
      </c>
      <c r="AJ1295" s="81" t="s">
        <v>873</v>
      </c>
      <c r="AK1295" s="81" t="s">
        <v>874</v>
      </c>
      <c r="AL1295" s="81">
        <v>4</v>
      </c>
      <c r="AM1295" s="81" t="s">
        <v>529</v>
      </c>
      <c r="AN1295" s="81" t="s">
        <v>1175</v>
      </c>
      <c r="AO1295" s="81">
        <v>1027</v>
      </c>
      <c r="AQ1295" s="81" t="s">
        <v>852</v>
      </c>
      <c r="AR1295" s="81" t="s">
        <v>853</v>
      </c>
      <c r="AS1295" s="81">
        <v>12</v>
      </c>
      <c r="AT1295" s="81" t="s">
        <v>2046</v>
      </c>
      <c r="AU1295" s="81" t="s">
        <v>2045</v>
      </c>
      <c r="AV1295" s="81">
        <v>1546</v>
      </c>
      <c r="AX1295" s="81" t="s">
        <v>946</v>
      </c>
      <c r="AY1295" s="81" t="s">
        <v>947</v>
      </c>
      <c r="AZ1295" s="81">
        <v>12</v>
      </c>
      <c r="BA1295" s="81" t="s">
        <v>437</v>
      </c>
      <c r="BB1295" s="81" t="s">
        <v>1754</v>
      </c>
      <c r="BC1295" s="81">
        <v>1180</v>
      </c>
      <c r="BE1295" s="81" t="s">
        <v>816</v>
      </c>
      <c r="BF1295" s="81" t="s">
        <v>817</v>
      </c>
      <c r="BG1295" s="81">
        <v>36</v>
      </c>
      <c r="BH1295" s="81" t="s">
        <v>1173</v>
      </c>
      <c r="BI1295" s="81" t="s">
        <v>1174</v>
      </c>
      <c r="BJ1295" s="81">
        <v>0</v>
      </c>
      <c r="BL1295" s="81" t="s">
        <v>737</v>
      </c>
      <c r="BM1295" s="81" t="s">
        <v>738</v>
      </c>
      <c r="BN1295" s="81">
        <v>8</v>
      </c>
      <c r="BO1295" s="81" t="s">
        <v>529</v>
      </c>
      <c r="BP1295" s="81" t="s">
        <v>1175</v>
      </c>
      <c r="BQ1295" s="81">
        <v>1027</v>
      </c>
      <c r="CG1295" s="81" t="s">
        <v>768</v>
      </c>
      <c r="CH1295" s="81" t="s">
        <v>769</v>
      </c>
      <c r="CI1295" s="81">
        <v>2</v>
      </c>
      <c r="CJ1295" s="81" t="s">
        <v>436</v>
      </c>
      <c r="CK1295" s="81" t="s">
        <v>1152</v>
      </c>
      <c r="CL1295" s="81">
        <v>1013</v>
      </c>
      <c r="CN1295" s="81" t="s">
        <v>960</v>
      </c>
      <c r="CO1295" s="81" t="s">
        <v>961</v>
      </c>
      <c r="CP1295" s="81">
        <v>12</v>
      </c>
      <c r="CQ1295" s="81" t="s">
        <v>529</v>
      </c>
      <c r="CR1295" s="81" t="s">
        <v>1871</v>
      </c>
      <c r="CS1295" s="81">
        <v>1001</v>
      </c>
      <c r="CU1295" s="136" t="s">
        <v>2260</v>
      </c>
      <c r="CV1295" s="136" t="s">
        <v>2304</v>
      </c>
      <c r="CW1295" s="137">
        <v>2</v>
      </c>
      <c r="CX1295" s="136" t="s">
        <v>436</v>
      </c>
      <c r="CY1295" s="136" t="s">
        <v>1153</v>
      </c>
      <c r="CZ1295" s="138">
        <v>1402</v>
      </c>
      <c r="DB1295" s="136" t="s">
        <v>765</v>
      </c>
      <c r="DC1295" s="136" t="s">
        <v>766</v>
      </c>
      <c r="DD1295" s="137">
        <v>6</v>
      </c>
      <c r="DE1295" s="136" t="s">
        <v>529</v>
      </c>
      <c r="DF1295" s="136" t="s">
        <v>1157</v>
      </c>
      <c r="DG1295" s="144">
        <v>1399</v>
      </c>
      <c r="DI1295" s="136" t="s">
        <v>780</v>
      </c>
      <c r="DJ1295" s="136" t="s">
        <v>781</v>
      </c>
      <c r="DK1295" s="137">
        <v>12</v>
      </c>
      <c r="DL1295" s="136" t="s">
        <v>436</v>
      </c>
      <c r="DM1295" s="136" t="s">
        <v>2198</v>
      </c>
      <c r="DN1295" s="144">
        <v>1587</v>
      </c>
    </row>
    <row r="1296" spans="1:118" x14ac:dyDescent="0.25">
      <c r="A1296" s="81" t="s">
        <v>765</v>
      </c>
      <c r="B1296" s="81" t="s">
        <v>766</v>
      </c>
      <c r="C1296" s="81">
        <v>6</v>
      </c>
      <c r="D1296" s="81" t="s">
        <v>529</v>
      </c>
      <c r="E1296" s="81" t="s">
        <v>1100</v>
      </c>
      <c r="F1296" s="81">
        <v>1027</v>
      </c>
      <c r="H1296" s="81" t="s">
        <v>812</v>
      </c>
      <c r="I1296" s="81" t="s">
        <v>813</v>
      </c>
      <c r="J1296" s="81">
        <v>20</v>
      </c>
      <c r="K1296" s="81" t="s">
        <v>437</v>
      </c>
      <c r="L1296" s="81" t="s">
        <v>1098</v>
      </c>
      <c r="M1296" s="81">
        <v>1381</v>
      </c>
      <c r="O1296" s="81" t="s">
        <v>832</v>
      </c>
      <c r="P1296" s="81" t="s">
        <v>833</v>
      </c>
      <c r="Q1296" s="81">
        <v>4</v>
      </c>
      <c r="R1296" s="81" t="s">
        <v>529</v>
      </c>
      <c r="S1296" s="81" t="s">
        <v>1139</v>
      </c>
      <c r="T1296" s="81">
        <v>1027</v>
      </c>
      <c r="V1296" s="81" t="s">
        <v>757</v>
      </c>
      <c r="W1296" s="81" t="s">
        <v>758</v>
      </c>
      <c r="X1296" s="81">
        <v>12</v>
      </c>
      <c r="Y1296" s="81" t="s">
        <v>436</v>
      </c>
      <c r="Z1296" s="81" t="s">
        <v>1136</v>
      </c>
      <c r="AA1296" s="81">
        <v>1313</v>
      </c>
      <c r="AC1296" s="81" t="s">
        <v>816</v>
      </c>
      <c r="AD1296" s="81" t="s">
        <v>817</v>
      </c>
      <c r="AE1296" s="81">
        <v>12</v>
      </c>
      <c r="AF1296" s="81" t="s">
        <v>529</v>
      </c>
      <c r="AG1296" s="81" t="s">
        <v>1757</v>
      </c>
      <c r="AH1296" s="81">
        <v>1014</v>
      </c>
      <c r="AJ1296" s="81" t="s">
        <v>770</v>
      </c>
      <c r="AK1296" s="81" t="s">
        <v>771</v>
      </c>
      <c r="AL1296" s="81">
        <v>8</v>
      </c>
      <c r="AM1296" s="81" t="s">
        <v>529</v>
      </c>
      <c r="AN1296" s="81" t="s">
        <v>1175</v>
      </c>
      <c r="AO1296" s="81">
        <v>1027</v>
      </c>
      <c r="AQ1296" s="81" t="s">
        <v>1041</v>
      </c>
      <c r="AR1296" s="81" t="s">
        <v>1042</v>
      </c>
      <c r="AS1296" s="81">
        <v>12</v>
      </c>
      <c r="AT1296" s="81" t="s">
        <v>436</v>
      </c>
      <c r="AU1296" s="81" t="s">
        <v>552</v>
      </c>
      <c r="AV1296" s="81">
        <v>1116</v>
      </c>
      <c r="AX1296" s="81" t="s">
        <v>946</v>
      </c>
      <c r="AY1296" s="81" t="s">
        <v>947</v>
      </c>
      <c r="AZ1296" s="81">
        <v>12</v>
      </c>
      <c r="BA1296" s="81" t="s">
        <v>436</v>
      </c>
      <c r="BB1296" s="81" t="s">
        <v>1177</v>
      </c>
      <c r="BC1296" s="81">
        <v>1045</v>
      </c>
      <c r="BE1296" s="81" t="s">
        <v>733</v>
      </c>
      <c r="BF1296" s="81" t="s">
        <v>734</v>
      </c>
      <c r="BG1296" s="81">
        <v>28</v>
      </c>
      <c r="BH1296" s="81" t="s">
        <v>1173</v>
      </c>
      <c r="BI1296" s="81" t="s">
        <v>1174</v>
      </c>
      <c r="BJ1296" s="81">
        <v>0</v>
      </c>
      <c r="BL1296" s="81" t="s">
        <v>729</v>
      </c>
      <c r="BM1296" s="81" t="s">
        <v>730</v>
      </c>
      <c r="BN1296" s="81">
        <v>61</v>
      </c>
      <c r="BO1296" s="81" t="s">
        <v>529</v>
      </c>
      <c r="BP1296" s="81" t="s">
        <v>1175</v>
      </c>
      <c r="BQ1296" s="81">
        <v>1027</v>
      </c>
      <c r="CG1296" s="81" t="s">
        <v>820</v>
      </c>
      <c r="CH1296" s="81" t="s">
        <v>821</v>
      </c>
      <c r="CI1296" s="81">
        <v>4</v>
      </c>
      <c r="CJ1296" s="81" t="s">
        <v>436</v>
      </c>
      <c r="CK1296" s="81" t="s">
        <v>1152</v>
      </c>
      <c r="CL1296" s="81">
        <v>1013</v>
      </c>
      <c r="CN1296" s="81" t="s">
        <v>979</v>
      </c>
      <c r="CO1296" s="81" t="s">
        <v>980</v>
      </c>
      <c r="CP1296" s="81">
        <v>12</v>
      </c>
      <c r="CQ1296" s="81" t="s">
        <v>529</v>
      </c>
      <c r="CR1296" s="81" t="s">
        <v>1871</v>
      </c>
      <c r="CS1296" s="81">
        <v>1001</v>
      </c>
      <c r="CU1296" s="136" t="s">
        <v>774</v>
      </c>
      <c r="CV1296" s="136" t="s">
        <v>775</v>
      </c>
      <c r="CW1296" s="137">
        <v>2</v>
      </c>
      <c r="CX1296" s="136" t="s">
        <v>436</v>
      </c>
      <c r="CY1296" s="136" t="s">
        <v>1153</v>
      </c>
      <c r="CZ1296" s="138">
        <v>1402</v>
      </c>
      <c r="DB1296" s="136" t="s">
        <v>765</v>
      </c>
      <c r="DC1296" s="136" t="s">
        <v>766</v>
      </c>
      <c r="DD1296" s="137">
        <v>6</v>
      </c>
      <c r="DE1296" s="136" t="s">
        <v>529</v>
      </c>
      <c r="DF1296" s="136" t="s">
        <v>1131</v>
      </c>
      <c r="DG1296" s="144">
        <v>1509</v>
      </c>
      <c r="DI1296" s="136" t="s">
        <v>780</v>
      </c>
      <c r="DJ1296" s="136" t="s">
        <v>781</v>
      </c>
      <c r="DK1296" s="137">
        <v>12</v>
      </c>
      <c r="DL1296" s="136" t="s">
        <v>437</v>
      </c>
      <c r="DM1296" s="136" t="s">
        <v>1101</v>
      </c>
      <c r="DN1296" s="144">
        <v>1003</v>
      </c>
    </row>
    <row r="1297" spans="1:118" x14ac:dyDescent="0.25">
      <c r="A1297" s="81" t="s">
        <v>948</v>
      </c>
      <c r="B1297" s="81" t="s">
        <v>985</v>
      </c>
      <c r="C1297" s="81">
        <v>12</v>
      </c>
      <c r="D1297" s="81" t="s">
        <v>529</v>
      </c>
      <c r="E1297" s="81" t="s">
        <v>1100</v>
      </c>
      <c r="F1297" s="81">
        <v>1027</v>
      </c>
      <c r="H1297" s="81" t="s">
        <v>924</v>
      </c>
      <c r="I1297" s="81" t="s">
        <v>925</v>
      </c>
      <c r="J1297" s="81">
        <v>12</v>
      </c>
      <c r="K1297" s="81" t="s">
        <v>436</v>
      </c>
      <c r="L1297" s="81" t="s">
        <v>1738</v>
      </c>
      <c r="M1297" s="81">
        <v>1482</v>
      </c>
      <c r="O1297" s="81" t="s">
        <v>737</v>
      </c>
      <c r="P1297" s="81" t="s">
        <v>738</v>
      </c>
      <c r="Q1297" s="81">
        <v>4</v>
      </c>
      <c r="R1297" s="81" t="s">
        <v>529</v>
      </c>
      <c r="S1297" s="81" t="s">
        <v>1139</v>
      </c>
      <c r="T1297" s="81">
        <v>1027</v>
      </c>
      <c r="V1297" s="81" t="s">
        <v>834</v>
      </c>
      <c r="W1297" s="81" t="s">
        <v>835</v>
      </c>
      <c r="X1297" s="81">
        <v>2</v>
      </c>
      <c r="Y1297" s="81" t="s">
        <v>436</v>
      </c>
      <c r="Z1297" s="81" t="s">
        <v>1136</v>
      </c>
      <c r="AA1297" s="81">
        <v>1313</v>
      </c>
      <c r="AC1297" s="81" t="s">
        <v>816</v>
      </c>
      <c r="AD1297" s="81" t="s">
        <v>817</v>
      </c>
      <c r="AE1297" s="81">
        <v>12</v>
      </c>
      <c r="AF1297" s="81" t="s">
        <v>529</v>
      </c>
      <c r="AG1297" s="81" t="s">
        <v>1766</v>
      </c>
      <c r="AH1297" s="81">
        <v>1002</v>
      </c>
      <c r="AJ1297" s="81" t="s">
        <v>812</v>
      </c>
      <c r="AK1297" s="81" t="s">
        <v>813</v>
      </c>
      <c r="AL1297" s="81">
        <v>4</v>
      </c>
      <c r="AM1297" s="81" t="s">
        <v>529</v>
      </c>
      <c r="AN1297" s="81" t="s">
        <v>1175</v>
      </c>
      <c r="AO1297" s="81">
        <v>1027</v>
      </c>
      <c r="AQ1297" s="81" t="s">
        <v>1061</v>
      </c>
      <c r="AR1297" s="81" t="s">
        <v>1062</v>
      </c>
      <c r="AS1297" s="81">
        <v>2</v>
      </c>
      <c r="AT1297" s="81" t="s">
        <v>436</v>
      </c>
      <c r="AU1297" s="81" t="s">
        <v>552</v>
      </c>
      <c r="AV1297" s="81">
        <v>1116</v>
      </c>
      <c r="AX1297" s="81" t="s">
        <v>946</v>
      </c>
      <c r="AY1297" s="81" t="s">
        <v>947</v>
      </c>
      <c r="AZ1297" s="81">
        <v>12</v>
      </c>
      <c r="BA1297" s="81" t="s">
        <v>436</v>
      </c>
      <c r="BB1297" s="81" t="s">
        <v>1144</v>
      </c>
      <c r="BC1297" s="81">
        <v>1442</v>
      </c>
      <c r="BE1297" s="81" t="s">
        <v>832</v>
      </c>
      <c r="BF1297" s="81" t="s">
        <v>833</v>
      </c>
      <c r="BG1297" s="81">
        <v>20</v>
      </c>
      <c r="BH1297" s="81" t="s">
        <v>1173</v>
      </c>
      <c r="BI1297" s="81" t="s">
        <v>1174</v>
      </c>
      <c r="BJ1297" s="81">
        <v>0</v>
      </c>
      <c r="BL1297" s="81" t="s">
        <v>745</v>
      </c>
      <c r="BM1297" s="81" t="s">
        <v>746</v>
      </c>
      <c r="BN1297" s="81">
        <v>12</v>
      </c>
      <c r="BO1297" s="81" t="s">
        <v>436</v>
      </c>
      <c r="BP1297" s="81" t="s">
        <v>1872</v>
      </c>
      <c r="BQ1297" s="81">
        <v>1133</v>
      </c>
      <c r="CG1297" s="81" t="s">
        <v>737</v>
      </c>
      <c r="CH1297" s="81" t="s">
        <v>738</v>
      </c>
      <c r="CI1297" s="81">
        <v>4</v>
      </c>
      <c r="CJ1297" s="81" t="s">
        <v>436</v>
      </c>
      <c r="CK1297" s="81" t="s">
        <v>1152</v>
      </c>
      <c r="CL1297" s="81">
        <v>1013</v>
      </c>
      <c r="CN1297" s="81" t="s">
        <v>804</v>
      </c>
      <c r="CO1297" s="81" t="s">
        <v>805</v>
      </c>
      <c r="CP1297" s="81">
        <v>36</v>
      </c>
      <c r="CQ1297" s="81" t="s">
        <v>529</v>
      </c>
      <c r="CR1297" s="81" t="s">
        <v>1871</v>
      </c>
      <c r="CS1297" s="81">
        <v>1001</v>
      </c>
      <c r="CU1297" s="136" t="s">
        <v>942</v>
      </c>
      <c r="CV1297" s="136" t="s">
        <v>943</v>
      </c>
      <c r="CW1297" s="137">
        <v>12</v>
      </c>
      <c r="CX1297" s="136" t="s">
        <v>436</v>
      </c>
      <c r="CY1297" s="136" t="s">
        <v>1153</v>
      </c>
      <c r="CZ1297" s="138">
        <v>1402</v>
      </c>
      <c r="DB1297" s="136" t="s">
        <v>765</v>
      </c>
      <c r="DC1297" s="136" t="s">
        <v>766</v>
      </c>
      <c r="DD1297" s="137">
        <v>6</v>
      </c>
      <c r="DE1297" s="136" t="s">
        <v>529</v>
      </c>
      <c r="DF1297" s="136" t="s">
        <v>2180</v>
      </c>
      <c r="DG1297" s="144">
        <v>1123</v>
      </c>
      <c r="DI1297" s="136" t="s">
        <v>780</v>
      </c>
      <c r="DJ1297" s="136" t="s">
        <v>781</v>
      </c>
      <c r="DK1297" s="137">
        <v>24</v>
      </c>
      <c r="DL1297" s="136" t="s">
        <v>436</v>
      </c>
      <c r="DM1297" s="136" t="s">
        <v>1202</v>
      </c>
      <c r="DN1297" s="144">
        <v>1211</v>
      </c>
    </row>
    <row r="1298" spans="1:118" x14ac:dyDescent="0.25">
      <c r="A1298" s="81" t="s">
        <v>1039</v>
      </c>
      <c r="B1298" s="81" t="s">
        <v>1040</v>
      </c>
      <c r="C1298" s="81">
        <v>6</v>
      </c>
      <c r="D1298" s="81" t="s">
        <v>529</v>
      </c>
      <c r="E1298" s="81" t="s">
        <v>1100</v>
      </c>
      <c r="F1298" s="81">
        <v>1027</v>
      </c>
      <c r="H1298" s="81" t="s">
        <v>891</v>
      </c>
      <c r="I1298" s="81" t="s">
        <v>892</v>
      </c>
      <c r="J1298" s="81">
        <v>12</v>
      </c>
      <c r="K1298" s="81" t="s">
        <v>436</v>
      </c>
      <c r="L1298" s="81" t="s">
        <v>1738</v>
      </c>
      <c r="M1298" s="81">
        <v>1482</v>
      </c>
      <c r="O1298" s="81" t="s">
        <v>828</v>
      </c>
      <c r="P1298" s="81" t="s">
        <v>829</v>
      </c>
      <c r="Q1298" s="81">
        <v>2</v>
      </c>
      <c r="R1298" s="81" t="s">
        <v>437</v>
      </c>
      <c r="S1298" s="81" t="s">
        <v>1181</v>
      </c>
      <c r="T1298" s="81">
        <v>1044</v>
      </c>
      <c r="V1298" s="81" t="s">
        <v>733</v>
      </c>
      <c r="W1298" s="81" t="s">
        <v>734</v>
      </c>
      <c r="X1298" s="81">
        <v>8</v>
      </c>
      <c r="Y1298" s="81" t="s">
        <v>436</v>
      </c>
      <c r="Z1298" s="81" t="s">
        <v>1136</v>
      </c>
      <c r="AA1298" s="81">
        <v>1313</v>
      </c>
      <c r="AC1298" s="81" t="s">
        <v>729</v>
      </c>
      <c r="AD1298" s="81" t="s">
        <v>730</v>
      </c>
      <c r="AE1298" s="81">
        <v>2</v>
      </c>
      <c r="AF1298" s="81" t="s">
        <v>436</v>
      </c>
      <c r="AG1298" s="81" t="s">
        <v>1775</v>
      </c>
      <c r="AH1298" s="81">
        <v>1287</v>
      </c>
      <c r="AJ1298" s="81" t="s">
        <v>776</v>
      </c>
      <c r="AK1298" s="81" t="s">
        <v>777</v>
      </c>
      <c r="AL1298" s="81">
        <v>4</v>
      </c>
      <c r="AM1298" s="81" t="s">
        <v>529</v>
      </c>
      <c r="AN1298" s="81" t="s">
        <v>1175</v>
      </c>
      <c r="AO1298" s="81">
        <v>1027</v>
      </c>
      <c r="AQ1298" s="81" t="s">
        <v>1065</v>
      </c>
      <c r="AR1298" s="81" t="s">
        <v>1066</v>
      </c>
      <c r="AS1298" s="81">
        <v>2</v>
      </c>
      <c r="AT1298" s="81" t="s">
        <v>436</v>
      </c>
      <c r="AU1298" s="81" t="s">
        <v>552</v>
      </c>
      <c r="AV1298" s="81">
        <v>1116</v>
      </c>
      <c r="AX1298" s="81" t="s">
        <v>946</v>
      </c>
      <c r="AY1298" s="81" t="s">
        <v>947</v>
      </c>
      <c r="AZ1298" s="81">
        <v>12</v>
      </c>
      <c r="BA1298" s="81" t="s">
        <v>529</v>
      </c>
      <c r="BB1298" s="81" t="s">
        <v>1150</v>
      </c>
      <c r="BC1298" s="81">
        <v>1185</v>
      </c>
      <c r="BE1298" s="81" t="s">
        <v>729</v>
      </c>
      <c r="BF1298" s="81" t="s">
        <v>730</v>
      </c>
      <c r="BG1298" s="81">
        <v>24</v>
      </c>
      <c r="BH1298" s="81" t="s">
        <v>1173</v>
      </c>
      <c r="BI1298" s="81" t="s">
        <v>1174</v>
      </c>
      <c r="BJ1298" s="81">
        <v>0</v>
      </c>
      <c r="BL1298" s="81" t="s">
        <v>940</v>
      </c>
      <c r="BM1298" s="81" t="s">
        <v>941</v>
      </c>
      <c r="BN1298" s="81">
        <v>12</v>
      </c>
      <c r="BO1298" s="81" t="s">
        <v>529</v>
      </c>
      <c r="BP1298" s="81" t="s">
        <v>1170</v>
      </c>
      <c r="BQ1298" s="81">
        <v>1069</v>
      </c>
      <c r="CG1298" s="81" t="s">
        <v>733</v>
      </c>
      <c r="CH1298" s="81" t="s">
        <v>734</v>
      </c>
      <c r="CI1298" s="81">
        <v>4</v>
      </c>
      <c r="CJ1298" s="81" t="s">
        <v>436</v>
      </c>
      <c r="CK1298" s="81" t="s">
        <v>1152</v>
      </c>
      <c r="CL1298" s="81">
        <v>1013</v>
      </c>
      <c r="CN1298" s="81" t="s">
        <v>780</v>
      </c>
      <c r="CO1298" s="81" t="s">
        <v>781</v>
      </c>
      <c r="CP1298" s="81">
        <v>12</v>
      </c>
      <c r="CQ1298" s="81" t="s">
        <v>529</v>
      </c>
      <c r="CR1298" s="81" t="s">
        <v>1871</v>
      </c>
      <c r="CS1298" s="81">
        <v>1001</v>
      </c>
      <c r="CU1298" s="136" t="s">
        <v>776</v>
      </c>
      <c r="CV1298" s="136" t="s">
        <v>777</v>
      </c>
      <c r="CW1298" s="137">
        <v>3</v>
      </c>
      <c r="CX1298" s="136" t="s">
        <v>436</v>
      </c>
      <c r="CY1298" s="136" t="s">
        <v>1153</v>
      </c>
      <c r="CZ1298" s="138">
        <v>1402</v>
      </c>
      <c r="DB1298" s="136" t="s">
        <v>765</v>
      </c>
      <c r="DC1298" s="136" t="s">
        <v>766</v>
      </c>
      <c r="DD1298" s="137">
        <v>4</v>
      </c>
      <c r="DE1298" s="136" t="s">
        <v>436</v>
      </c>
      <c r="DF1298" s="136" t="s">
        <v>1105</v>
      </c>
      <c r="DG1298" s="144">
        <v>1186</v>
      </c>
      <c r="DI1298" s="136" t="s">
        <v>780</v>
      </c>
      <c r="DJ1298" s="136" t="s">
        <v>781</v>
      </c>
      <c r="DK1298" s="137">
        <v>12</v>
      </c>
      <c r="DL1298" s="136" t="s">
        <v>437</v>
      </c>
      <c r="DM1298" s="136" t="s">
        <v>1181</v>
      </c>
      <c r="DN1298" s="144">
        <v>1044</v>
      </c>
    </row>
    <row r="1299" spans="1:118" x14ac:dyDescent="0.25">
      <c r="A1299" s="81" t="s">
        <v>733</v>
      </c>
      <c r="B1299" s="81" t="s">
        <v>734</v>
      </c>
      <c r="C1299" s="81">
        <v>8</v>
      </c>
      <c r="D1299" s="81" t="s">
        <v>529</v>
      </c>
      <c r="E1299" s="81" t="s">
        <v>1100</v>
      </c>
      <c r="F1299" s="81">
        <v>1027</v>
      </c>
      <c r="H1299" s="81" t="s">
        <v>849</v>
      </c>
      <c r="I1299" s="81" t="s">
        <v>850</v>
      </c>
      <c r="J1299" s="81">
        <v>8</v>
      </c>
      <c r="K1299" s="81" t="s">
        <v>436</v>
      </c>
      <c r="L1299" s="81" t="s">
        <v>1738</v>
      </c>
      <c r="M1299" s="81">
        <v>1482</v>
      </c>
      <c r="O1299" s="81" t="s">
        <v>889</v>
      </c>
      <c r="P1299" s="81" t="s">
        <v>890</v>
      </c>
      <c r="Q1299" s="81">
        <v>2</v>
      </c>
      <c r="R1299" s="81" t="s">
        <v>529</v>
      </c>
      <c r="S1299" s="81" t="s">
        <v>1172</v>
      </c>
      <c r="T1299" s="81">
        <v>1472</v>
      </c>
      <c r="V1299" s="81" t="s">
        <v>729</v>
      </c>
      <c r="W1299" s="81" t="s">
        <v>730</v>
      </c>
      <c r="X1299" s="81">
        <v>6</v>
      </c>
      <c r="Y1299" s="81" t="s">
        <v>436</v>
      </c>
      <c r="Z1299" s="81" t="s">
        <v>1136</v>
      </c>
      <c r="AA1299" s="81">
        <v>1313</v>
      </c>
      <c r="AC1299" s="81" t="s">
        <v>768</v>
      </c>
      <c r="AD1299" s="81" t="s">
        <v>769</v>
      </c>
      <c r="AE1299" s="81">
        <v>6</v>
      </c>
      <c r="AF1299" s="81" t="s">
        <v>436</v>
      </c>
      <c r="AG1299" s="81" t="s">
        <v>1696</v>
      </c>
      <c r="AH1299" s="81">
        <v>1390</v>
      </c>
      <c r="AJ1299" s="81" t="s">
        <v>816</v>
      </c>
      <c r="AK1299" s="81" t="s">
        <v>817</v>
      </c>
      <c r="AL1299" s="81">
        <v>4</v>
      </c>
      <c r="AM1299" s="81" t="s">
        <v>529</v>
      </c>
      <c r="AN1299" s="81" t="s">
        <v>1175</v>
      </c>
      <c r="AO1299" s="81">
        <v>1027</v>
      </c>
      <c r="AQ1299" s="81" t="s">
        <v>1001</v>
      </c>
      <c r="AR1299" s="81" t="s">
        <v>1002</v>
      </c>
      <c r="AS1299" s="81">
        <v>6</v>
      </c>
      <c r="AT1299" s="81" t="s">
        <v>436</v>
      </c>
      <c r="AU1299" s="81" t="s">
        <v>552</v>
      </c>
      <c r="AV1299" s="81">
        <v>1116</v>
      </c>
      <c r="AX1299" s="81" t="s">
        <v>946</v>
      </c>
      <c r="AY1299" s="81" t="s">
        <v>947</v>
      </c>
      <c r="AZ1299" s="81">
        <v>12</v>
      </c>
      <c r="BA1299" s="81" t="s">
        <v>436</v>
      </c>
      <c r="BB1299" s="81" t="s">
        <v>2060</v>
      </c>
      <c r="BC1299" s="81">
        <v>1098</v>
      </c>
      <c r="BE1299" s="81" t="s">
        <v>924</v>
      </c>
      <c r="BF1299" s="81" t="s">
        <v>925</v>
      </c>
      <c r="BG1299" s="81">
        <v>48</v>
      </c>
      <c r="BH1299" s="81" t="s">
        <v>1173</v>
      </c>
      <c r="BI1299" s="81" t="s">
        <v>1174</v>
      </c>
      <c r="BJ1299" s="81">
        <v>0</v>
      </c>
      <c r="BL1299" s="81" t="s">
        <v>946</v>
      </c>
      <c r="BM1299" s="81" t="s">
        <v>947</v>
      </c>
      <c r="BN1299" s="81">
        <v>12</v>
      </c>
      <c r="BO1299" s="81" t="s">
        <v>529</v>
      </c>
      <c r="BP1299" s="81" t="s">
        <v>1170</v>
      </c>
      <c r="BQ1299" s="81">
        <v>1069</v>
      </c>
      <c r="CG1299" s="81" t="s">
        <v>727</v>
      </c>
      <c r="CH1299" s="81" t="s">
        <v>728</v>
      </c>
      <c r="CI1299" s="81">
        <v>4</v>
      </c>
      <c r="CJ1299" s="81" t="s">
        <v>436</v>
      </c>
      <c r="CK1299" s="81" t="s">
        <v>1152</v>
      </c>
      <c r="CL1299" s="81">
        <v>1013</v>
      </c>
      <c r="CN1299" s="81" t="s">
        <v>782</v>
      </c>
      <c r="CO1299" s="81" t="s">
        <v>783</v>
      </c>
      <c r="CP1299" s="81">
        <v>36</v>
      </c>
      <c r="CQ1299" s="81" t="s">
        <v>529</v>
      </c>
      <c r="CR1299" s="81" t="s">
        <v>1871</v>
      </c>
      <c r="CS1299" s="81">
        <v>1001</v>
      </c>
      <c r="CU1299" s="136" t="s">
        <v>954</v>
      </c>
      <c r="CV1299" s="136" t="s">
        <v>955</v>
      </c>
      <c r="CW1299" s="137">
        <v>4</v>
      </c>
      <c r="CX1299" s="136" t="s">
        <v>529</v>
      </c>
      <c r="CY1299" s="136" t="s">
        <v>1133</v>
      </c>
      <c r="CZ1299" s="138">
        <v>1023</v>
      </c>
      <c r="DB1299" s="136" t="s">
        <v>765</v>
      </c>
      <c r="DC1299" s="136" t="s">
        <v>766</v>
      </c>
      <c r="DD1299" s="137">
        <v>6</v>
      </c>
      <c r="DE1299" s="136" t="s">
        <v>436</v>
      </c>
      <c r="DF1299" s="136" t="s">
        <v>1148</v>
      </c>
      <c r="DG1299" s="144">
        <v>1091</v>
      </c>
      <c r="DI1299" s="136" t="s">
        <v>780</v>
      </c>
      <c r="DJ1299" s="136" t="s">
        <v>781</v>
      </c>
      <c r="DK1299" s="137">
        <v>12</v>
      </c>
      <c r="DL1299" s="136" t="s">
        <v>529</v>
      </c>
      <c r="DM1299" s="136" t="s">
        <v>1199</v>
      </c>
      <c r="DN1299" s="144">
        <v>1001</v>
      </c>
    </row>
    <row r="1300" spans="1:118" x14ac:dyDescent="0.25">
      <c r="A1300" s="81" t="s">
        <v>832</v>
      </c>
      <c r="B1300" s="81" t="s">
        <v>833</v>
      </c>
      <c r="C1300" s="81">
        <v>4</v>
      </c>
      <c r="D1300" s="81" t="s">
        <v>529</v>
      </c>
      <c r="E1300" s="81" t="s">
        <v>1100</v>
      </c>
      <c r="F1300" s="81">
        <v>1027</v>
      </c>
      <c r="H1300" s="81" t="s">
        <v>830</v>
      </c>
      <c r="I1300" s="81" t="s">
        <v>831</v>
      </c>
      <c r="J1300" s="81">
        <v>16</v>
      </c>
      <c r="K1300" s="81" t="s">
        <v>436</v>
      </c>
      <c r="L1300" s="81" t="s">
        <v>1738</v>
      </c>
      <c r="M1300" s="81">
        <v>1482</v>
      </c>
      <c r="O1300" s="81" t="s">
        <v>847</v>
      </c>
      <c r="P1300" s="81" t="s">
        <v>848</v>
      </c>
      <c r="Q1300" s="81">
        <v>24</v>
      </c>
      <c r="R1300" s="81" t="s">
        <v>529</v>
      </c>
      <c r="S1300" s="81" t="s">
        <v>1172</v>
      </c>
      <c r="T1300" s="81">
        <v>1472</v>
      </c>
      <c r="V1300" s="81" t="s">
        <v>878</v>
      </c>
      <c r="W1300" s="81" t="s">
        <v>879</v>
      </c>
      <c r="X1300" s="81">
        <v>6</v>
      </c>
      <c r="Y1300" s="81" t="s">
        <v>529</v>
      </c>
      <c r="Z1300" s="81" t="s">
        <v>1681</v>
      </c>
      <c r="AA1300" s="81">
        <v>1327</v>
      </c>
      <c r="AC1300" s="81" t="s">
        <v>845</v>
      </c>
      <c r="AD1300" s="81" t="s">
        <v>846</v>
      </c>
      <c r="AE1300" s="81">
        <v>12</v>
      </c>
      <c r="AF1300" s="81" t="s">
        <v>436</v>
      </c>
      <c r="AG1300" s="81" t="s">
        <v>1152</v>
      </c>
      <c r="AH1300" s="81">
        <v>1013</v>
      </c>
      <c r="AJ1300" s="81" t="s">
        <v>864</v>
      </c>
      <c r="AK1300" s="81" t="s">
        <v>865</v>
      </c>
      <c r="AL1300" s="81">
        <v>4</v>
      </c>
      <c r="AM1300" s="81" t="s">
        <v>529</v>
      </c>
      <c r="AN1300" s="81" t="s">
        <v>1175</v>
      </c>
      <c r="AO1300" s="81">
        <v>1027</v>
      </c>
      <c r="AQ1300" s="81" t="s">
        <v>808</v>
      </c>
      <c r="AR1300" s="81" t="s">
        <v>809</v>
      </c>
      <c r="AS1300" s="81">
        <v>6</v>
      </c>
      <c r="AT1300" s="81" t="s">
        <v>436</v>
      </c>
      <c r="AU1300" s="81" t="s">
        <v>552</v>
      </c>
      <c r="AV1300" s="81">
        <v>1116</v>
      </c>
      <c r="AX1300" s="81" t="s">
        <v>946</v>
      </c>
      <c r="AY1300" s="81" t="s">
        <v>947</v>
      </c>
      <c r="AZ1300" s="81">
        <v>12</v>
      </c>
      <c r="BA1300" s="81" t="s">
        <v>529</v>
      </c>
      <c r="BB1300" s="81" t="s">
        <v>1185</v>
      </c>
      <c r="BC1300" s="81">
        <v>1101</v>
      </c>
      <c r="BE1300" s="81" t="s">
        <v>1034</v>
      </c>
      <c r="BF1300" s="81" t="s">
        <v>987</v>
      </c>
      <c r="BG1300" s="81">
        <v>48</v>
      </c>
      <c r="BH1300" s="81" t="s">
        <v>1173</v>
      </c>
      <c r="BI1300" s="81" t="s">
        <v>1174</v>
      </c>
      <c r="BJ1300" s="81">
        <v>0</v>
      </c>
      <c r="BL1300" s="81" t="s">
        <v>852</v>
      </c>
      <c r="BM1300" s="81" t="s">
        <v>853</v>
      </c>
      <c r="BN1300" s="81">
        <v>24</v>
      </c>
      <c r="BO1300" s="81" t="s">
        <v>437</v>
      </c>
      <c r="BP1300" s="81" t="s">
        <v>1186</v>
      </c>
      <c r="BQ1300" s="81">
        <v>1043</v>
      </c>
      <c r="CG1300" s="81" t="s">
        <v>729</v>
      </c>
      <c r="CH1300" s="81" t="s">
        <v>730</v>
      </c>
      <c r="CI1300" s="81">
        <v>4</v>
      </c>
      <c r="CJ1300" s="81" t="s">
        <v>436</v>
      </c>
      <c r="CK1300" s="81" t="s">
        <v>1152</v>
      </c>
      <c r="CL1300" s="81">
        <v>1013</v>
      </c>
      <c r="CN1300" s="81" t="s">
        <v>741</v>
      </c>
      <c r="CO1300" s="81" t="s">
        <v>742</v>
      </c>
      <c r="CP1300" s="81">
        <v>12</v>
      </c>
      <c r="CQ1300" s="81" t="s">
        <v>529</v>
      </c>
      <c r="CR1300" s="81" t="s">
        <v>1871</v>
      </c>
      <c r="CS1300" s="81">
        <v>1001</v>
      </c>
      <c r="CU1300" s="136" t="s">
        <v>768</v>
      </c>
      <c r="CV1300" s="136" t="s">
        <v>769</v>
      </c>
      <c r="CW1300" s="137">
        <v>3</v>
      </c>
      <c r="CX1300" s="136" t="s">
        <v>436</v>
      </c>
      <c r="CY1300" s="136" t="s">
        <v>1153</v>
      </c>
      <c r="CZ1300" s="138">
        <v>1402</v>
      </c>
      <c r="DB1300" s="136" t="s">
        <v>765</v>
      </c>
      <c r="DC1300" s="136" t="s">
        <v>766</v>
      </c>
      <c r="DD1300" s="137">
        <v>6</v>
      </c>
      <c r="DE1300" s="136" t="s">
        <v>436</v>
      </c>
      <c r="DF1300" s="136" t="s">
        <v>1145</v>
      </c>
      <c r="DG1300" s="144">
        <v>1274</v>
      </c>
      <c r="DI1300" s="136" t="s">
        <v>780</v>
      </c>
      <c r="DJ1300" s="136" t="s">
        <v>781</v>
      </c>
      <c r="DK1300" s="137">
        <v>60</v>
      </c>
      <c r="DL1300" s="136" t="s">
        <v>529</v>
      </c>
      <c r="DM1300" s="136" t="s">
        <v>1100</v>
      </c>
      <c r="DN1300" s="144">
        <v>1027</v>
      </c>
    </row>
    <row r="1301" spans="1:118" x14ac:dyDescent="0.25">
      <c r="A1301" s="81" t="s">
        <v>946</v>
      </c>
      <c r="B1301" s="81" t="s">
        <v>947</v>
      </c>
      <c r="C1301" s="81">
        <v>12</v>
      </c>
      <c r="D1301" s="81" t="s">
        <v>529</v>
      </c>
      <c r="E1301" s="81" t="s">
        <v>1100</v>
      </c>
      <c r="F1301" s="81">
        <v>1027</v>
      </c>
      <c r="H1301" s="81" t="s">
        <v>924</v>
      </c>
      <c r="I1301" s="81" t="s">
        <v>925</v>
      </c>
      <c r="J1301" s="81">
        <v>12</v>
      </c>
      <c r="K1301" s="81" t="s">
        <v>436</v>
      </c>
      <c r="L1301" s="81" t="s">
        <v>1741</v>
      </c>
      <c r="M1301" s="81">
        <v>1118</v>
      </c>
      <c r="O1301" s="81" t="s">
        <v>765</v>
      </c>
      <c r="P1301" s="81" t="s">
        <v>766</v>
      </c>
      <c r="Q1301" s="81">
        <v>6</v>
      </c>
      <c r="R1301" s="81" t="s">
        <v>529</v>
      </c>
      <c r="S1301" s="81" t="s">
        <v>1172</v>
      </c>
      <c r="T1301" s="81">
        <v>1472</v>
      </c>
      <c r="V1301" s="81" t="s">
        <v>891</v>
      </c>
      <c r="W1301" s="81" t="s">
        <v>892</v>
      </c>
      <c r="X1301" s="81">
        <v>12</v>
      </c>
      <c r="Y1301" s="81" t="s">
        <v>529</v>
      </c>
      <c r="Z1301" s="81" t="s">
        <v>1681</v>
      </c>
      <c r="AA1301" s="81">
        <v>1327</v>
      </c>
      <c r="AC1301" s="81" t="s">
        <v>729</v>
      </c>
      <c r="AD1301" s="81" t="s">
        <v>730</v>
      </c>
      <c r="AE1301" s="81">
        <v>4</v>
      </c>
      <c r="AF1301" s="81" t="s">
        <v>529</v>
      </c>
      <c r="AG1301" s="81" t="s">
        <v>1182</v>
      </c>
      <c r="AH1301" s="81">
        <v>1109</v>
      </c>
      <c r="AJ1301" s="81" t="s">
        <v>830</v>
      </c>
      <c r="AK1301" s="81" t="s">
        <v>831</v>
      </c>
      <c r="AL1301" s="81">
        <v>40</v>
      </c>
      <c r="AM1301" s="81" t="s">
        <v>529</v>
      </c>
      <c r="AN1301" s="81" t="s">
        <v>1175</v>
      </c>
      <c r="AO1301" s="81">
        <v>1027</v>
      </c>
      <c r="AQ1301" s="81" t="s">
        <v>852</v>
      </c>
      <c r="AR1301" s="81" t="s">
        <v>853</v>
      </c>
      <c r="AS1301" s="81">
        <v>12</v>
      </c>
      <c r="AT1301" s="81" t="s">
        <v>436</v>
      </c>
      <c r="AU1301" s="81" t="s">
        <v>552</v>
      </c>
      <c r="AV1301" s="81">
        <v>1116</v>
      </c>
      <c r="AX1301" s="81" t="s">
        <v>946</v>
      </c>
      <c r="AY1301" s="81" t="s">
        <v>947</v>
      </c>
      <c r="AZ1301" s="81">
        <v>24</v>
      </c>
      <c r="BA1301" s="81" t="s">
        <v>436</v>
      </c>
      <c r="BB1301" s="81" t="s">
        <v>2068</v>
      </c>
      <c r="BC1301" s="81">
        <v>1558</v>
      </c>
      <c r="BE1301" s="81" t="s">
        <v>826</v>
      </c>
      <c r="BF1301" s="81" t="s">
        <v>827</v>
      </c>
      <c r="BG1301" s="81">
        <v>50</v>
      </c>
      <c r="BH1301" s="81" t="s">
        <v>1173</v>
      </c>
      <c r="BI1301" s="81" t="s">
        <v>1174</v>
      </c>
      <c r="BJ1301" s="81">
        <v>0</v>
      </c>
      <c r="BL1301" s="81" t="s">
        <v>826</v>
      </c>
      <c r="BM1301" s="81" t="s">
        <v>827</v>
      </c>
      <c r="BN1301" s="81">
        <v>20</v>
      </c>
      <c r="BO1301" s="81" t="s">
        <v>436</v>
      </c>
      <c r="BP1301" s="81" t="s">
        <v>1152</v>
      </c>
      <c r="BQ1301" s="81">
        <v>1013</v>
      </c>
      <c r="CG1301" s="81" t="s">
        <v>737</v>
      </c>
      <c r="CH1301" s="81" t="s">
        <v>738</v>
      </c>
      <c r="CI1301" s="81">
        <v>4</v>
      </c>
      <c r="CJ1301" s="81" t="s">
        <v>529</v>
      </c>
      <c r="CK1301" s="81" t="s">
        <v>1157</v>
      </c>
      <c r="CL1301" s="81">
        <v>1399</v>
      </c>
      <c r="CN1301" s="81" t="s">
        <v>778</v>
      </c>
      <c r="CO1301" s="81" t="s">
        <v>779</v>
      </c>
      <c r="CP1301" s="81">
        <v>24</v>
      </c>
      <c r="CQ1301" s="81" t="s">
        <v>529</v>
      </c>
      <c r="CR1301" s="81" t="s">
        <v>1871</v>
      </c>
      <c r="CS1301" s="81">
        <v>1001</v>
      </c>
      <c r="CU1301" s="136" t="s">
        <v>830</v>
      </c>
      <c r="CV1301" s="136" t="s">
        <v>831</v>
      </c>
      <c r="CW1301" s="137">
        <v>3</v>
      </c>
      <c r="CX1301" s="136" t="s">
        <v>436</v>
      </c>
      <c r="CY1301" s="136" t="s">
        <v>1153</v>
      </c>
      <c r="CZ1301" s="138">
        <v>1402</v>
      </c>
      <c r="DB1301" s="136" t="s">
        <v>765</v>
      </c>
      <c r="DC1301" s="136" t="s">
        <v>766</v>
      </c>
      <c r="DD1301" s="137">
        <v>4</v>
      </c>
      <c r="DE1301" s="136" t="s">
        <v>529</v>
      </c>
      <c r="DF1301" s="136" t="s">
        <v>1104</v>
      </c>
      <c r="DG1301" s="144">
        <v>1037</v>
      </c>
      <c r="DI1301" s="136" t="s">
        <v>780</v>
      </c>
      <c r="DJ1301" s="136" t="s">
        <v>781</v>
      </c>
      <c r="DK1301" s="137">
        <v>12</v>
      </c>
      <c r="DL1301" s="136" t="s">
        <v>437</v>
      </c>
      <c r="DM1301" s="136" t="s">
        <v>1094</v>
      </c>
      <c r="DN1301" s="144">
        <v>1097</v>
      </c>
    </row>
    <row r="1302" spans="1:118" x14ac:dyDescent="0.25">
      <c r="A1302" s="81" t="s">
        <v>873</v>
      </c>
      <c r="B1302" s="81" t="s">
        <v>874</v>
      </c>
      <c r="C1302" s="81">
        <v>12</v>
      </c>
      <c r="D1302" s="81" t="s">
        <v>529</v>
      </c>
      <c r="E1302" s="81" t="s">
        <v>1219</v>
      </c>
      <c r="F1302" s="81">
        <v>1027</v>
      </c>
      <c r="H1302" s="81" t="s">
        <v>891</v>
      </c>
      <c r="I1302" s="81" t="s">
        <v>892</v>
      </c>
      <c r="J1302" s="81">
        <v>36</v>
      </c>
      <c r="K1302" s="81" t="s">
        <v>436</v>
      </c>
      <c r="L1302" s="81" t="s">
        <v>1741</v>
      </c>
      <c r="M1302" s="81">
        <v>1118</v>
      </c>
      <c r="O1302" s="81" t="s">
        <v>910</v>
      </c>
      <c r="P1302" s="81" t="s">
        <v>911</v>
      </c>
      <c r="Q1302" s="81">
        <v>6</v>
      </c>
      <c r="R1302" s="81" t="s">
        <v>529</v>
      </c>
      <c r="S1302" s="81" t="s">
        <v>1172</v>
      </c>
      <c r="T1302" s="81">
        <v>1472</v>
      </c>
      <c r="V1302" s="81" t="s">
        <v>2323</v>
      </c>
      <c r="W1302" s="81" t="s">
        <v>851</v>
      </c>
      <c r="X1302" s="81">
        <v>2</v>
      </c>
      <c r="Y1302" s="81" t="s">
        <v>529</v>
      </c>
      <c r="Z1302" s="81" t="s">
        <v>1681</v>
      </c>
      <c r="AA1302" s="81">
        <v>1327</v>
      </c>
      <c r="AC1302" s="81" t="s">
        <v>816</v>
      </c>
      <c r="AD1302" s="81" t="s">
        <v>817</v>
      </c>
      <c r="AE1302" s="81">
        <v>12</v>
      </c>
      <c r="AF1302" s="81" t="s">
        <v>436</v>
      </c>
      <c r="AG1302" s="81" t="s">
        <v>2318</v>
      </c>
      <c r="AH1302" s="81">
        <v>1117</v>
      </c>
      <c r="AJ1302" s="81" t="s">
        <v>849</v>
      </c>
      <c r="AK1302" s="81" t="s">
        <v>850</v>
      </c>
      <c r="AL1302" s="81">
        <v>10</v>
      </c>
      <c r="AM1302" s="81" t="s">
        <v>529</v>
      </c>
      <c r="AN1302" s="81" t="s">
        <v>1175</v>
      </c>
      <c r="AO1302" s="81">
        <v>1027</v>
      </c>
      <c r="AQ1302" s="81" t="s">
        <v>992</v>
      </c>
      <c r="AR1302" s="81" t="s">
        <v>993</v>
      </c>
      <c r="AS1302" s="81">
        <v>12</v>
      </c>
      <c r="AT1302" s="81" t="s">
        <v>436</v>
      </c>
      <c r="AU1302" s="81" t="s">
        <v>552</v>
      </c>
      <c r="AV1302" s="81">
        <v>1116</v>
      </c>
      <c r="AX1302" s="81" t="s">
        <v>946</v>
      </c>
      <c r="AY1302" s="81" t="s">
        <v>947</v>
      </c>
      <c r="AZ1302" s="81">
        <v>12</v>
      </c>
      <c r="BA1302" s="81" t="s">
        <v>437</v>
      </c>
      <c r="BB1302" s="81" t="s">
        <v>1193</v>
      </c>
      <c r="BC1302" s="81">
        <v>1479</v>
      </c>
      <c r="BE1302" s="81" t="s">
        <v>2319</v>
      </c>
      <c r="BF1302" s="81" t="s">
        <v>844</v>
      </c>
      <c r="BG1302" s="81">
        <v>12</v>
      </c>
      <c r="BH1302" s="81" t="s">
        <v>1173</v>
      </c>
      <c r="BI1302" s="81" t="s">
        <v>1174</v>
      </c>
      <c r="BJ1302" s="81">
        <v>0</v>
      </c>
      <c r="BL1302" s="81" t="s">
        <v>755</v>
      </c>
      <c r="BM1302" s="81" t="s">
        <v>756</v>
      </c>
      <c r="BN1302" s="81">
        <v>12</v>
      </c>
      <c r="BO1302" s="81" t="s">
        <v>437</v>
      </c>
      <c r="BP1302" s="81" t="s">
        <v>1186</v>
      </c>
      <c r="BQ1302" s="81">
        <v>1043</v>
      </c>
      <c r="CG1302" s="81" t="s">
        <v>733</v>
      </c>
      <c r="CH1302" s="81" t="s">
        <v>734</v>
      </c>
      <c r="CI1302" s="81">
        <v>4</v>
      </c>
      <c r="CJ1302" s="81" t="s">
        <v>529</v>
      </c>
      <c r="CK1302" s="81" t="s">
        <v>1157</v>
      </c>
      <c r="CL1302" s="81">
        <v>1399</v>
      </c>
      <c r="CN1302" s="81" t="s">
        <v>963</v>
      </c>
      <c r="CO1302" s="81" t="s">
        <v>964</v>
      </c>
      <c r="CP1302" s="81">
        <v>12</v>
      </c>
      <c r="CQ1302" s="81" t="s">
        <v>529</v>
      </c>
      <c r="CR1302" s="81" t="s">
        <v>1956</v>
      </c>
      <c r="CS1302" s="81">
        <v>1283</v>
      </c>
      <c r="CU1302" s="136" t="s">
        <v>770</v>
      </c>
      <c r="CV1302" s="136" t="s">
        <v>771</v>
      </c>
      <c r="CW1302" s="137">
        <v>4</v>
      </c>
      <c r="CX1302" s="136" t="s">
        <v>529</v>
      </c>
      <c r="CY1302" s="136" t="s">
        <v>1133</v>
      </c>
      <c r="CZ1302" s="138">
        <v>1023</v>
      </c>
      <c r="DB1302" s="136" t="s">
        <v>765</v>
      </c>
      <c r="DC1302" s="136" t="s">
        <v>766</v>
      </c>
      <c r="DD1302" s="137">
        <v>6</v>
      </c>
      <c r="DE1302" s="136" t="s">
        <v>437</v>
      </c>
      <c r="DF1302" s="136" t="s">
        <v>1733</v>
      </c>
      <c r="DG1302" s="144">
        <v>1004</v>
      </c>
      <c r="DI1302" s="136" t="s">
        <v>780</v>
      </c>
      <c r="DJ1302" s="136" t="s">
        <v>781</v>
      </c>
      <c r="DK1302" s="137">
        <v>12</v>
      </c>
      <c r="DL1302" s="136" t="s">
        <v>436</v>
      </c>
      <c r="DM1302" s="136" t="s">
        <v>2153</v>
      </c>
      <c r="DN1302" s="144">
        <v>1377</v>
      </c>
    </row>
    <row r="1303" spans="1:118" x14ac:dyDescent="0.25">
      <c r="A1303" s="81" t="s">
        <v>772</v>
      </c>
      <c r="B1303" s="81" t="s">
        <v>773</v>
      </c>
      <c r="C1303" s="81">
        <v>10</v>
      </c>
      <c r="D1303" s="81" t="s">
        <v>529</v>
      </c>
      <c r="E1303" s="81" t="s">
        <v>1219</v>
      </c>
      <c r="F1303" s="81">
        <v>1027</v>
      </c>
      <c r="H1303" s="81" t="s">
        <v>849</v>
      </c>
      <c r="I1303" s="81" t="s">
        <v>850</v>
      </c>
      <c r="J1303" s="81">
        <v>20</v>
      </c>
      <c r="K1303" s="81" t="s">
        <v>436</v>
      </c>
      <c r="L1303" s="81" t="s">
        <v>1741</v>
      </c>
      <c r="M1303" s="81">
        <v>1118</v>
      </c>
      <c r="O1303" s="81" t="s">
        <v>772</v>
      </c>
      <c r="P1303" s="81" t="s">
        <v>773</v>
      </c>
      <c r="Q1303" s="81">
        <v>6</v>
      </c>
      <c r="R1303" s="81" t="s">
        <v>529</v>
      </c>
      <c r="S1303" s="81" t="s">
        <v>1172</v>
      </c>
      <c r="T1303" s="81">
        <v>1472</v>
      </c>
      <c r="V1303" s="81" t="s">
        <v>757</v>
      </c>
      <c r="W1303" s="81" t="s">
        <v>758</v>
      </c>
      <c r="X1303" s="81">
        <v>12</v>
      </c>
      <c r="Y1303" s="81" t="s">
        <v>529</v>
      </c>
      <c r="Z1303" s="81" t="s">
        <v>1681</v>
      </c>
      <c r="AA1303" s="81">
        <v>1327</v>
      </c>
      <c r="AC1303" s="81" t="s">
        <v>854</v>
      </c>
      <c r="AD1303" s="81" t="s">
        <v>855</v>
      </c>
      <c r="AE1303" s="81">
        <v>4</v>
      </c>
      <c r="AF1303" s="81" t="s">
        <v>529</v>
      </c>
      <c r="AG1303" s="81" t="s">
        <v>1128</v>
      </c>
      <c r="AH1303" s="81">
        <v>1031</v>
      </c>
      <c r="AJ1303" s="81" t="s">
        <v>733</v>
      </c>
      <c r="AK1303" s="81" t="s">
        <v>734</v>
      </c>
      <c r="AL1303" s="81">
        <v>20</v>
      </c>
      <c r="AM1303" s="81" t="s">
        <v>529</v>
      </c>
      <c r="AN1303" s="81" t="s">
        <v>1175</v>
      </c>
      <c r="AO1303" s="81">
        <v>1027</v>
      </c>
      <c r="AQ1303" s="81" t="s">
        <v>804</v>
      </c>
      <c r="AR1303" s="81" t="s">
        <v>805</v>
      </c>
      <c r="AS1303" s="81">
        <v>12</v>
      </c>
      <c r="AT1303" s="81" t="s">
        <v>436</v>
      </c>
      <c r="AU1303" s="81" t="s">
        <v>552</v>
      </c>
      <c r="AV1303" s="81">
        <v>1116</v>
      </c>
      <c r="AX1303" s="81" t="s">
        <v>946</v>
      </c>
      <c r="AY1303" s="81" t="s">
        <v>947</v>
      </c>
      <c r="AZ1303" s="81">
        <v>12</v>
      </c>
      <c r="BA1303" s="81" t="s">
        <v>529</v>
      </c>
      <c r="BB1303" s="81" t="s">
        <v>2067</v>
      </c>
      <c r="BC1303" s="81">
        <v>1557</v>
      </c>
      <c r="BE1303" s="81" t="s">
        <v>790</v>
      </c>
      <c r="BF1303" s="81" t="s">
        <v>791</v>
      </c>
      <c r="BG1303" s="81">
        <v>18</v>
      </c>
      <c r="BH1303" s="81" t="s">
        <v>1173</v>
      </c>
      <c r="BI1303" s="81" t="s">
        <v>1174</v>
      </c>
      <c r="BJ1303" s="81">
        <v>0</v>
      </c>
      <c r="BL1303" s="81" t="s">
        <v>836</v>
      </c>
      <c r="BM1303" s="81" t="s">
        <v>837</v>
      </c>
      <c r="BN1303" s="81">
        <v>2</v>
      </c>
      <c r="BO1303" s="81" t="s">
        <v>437</v>
      </c>
      <c r="BP1303" s="81" t="s">
        <v>1186</v>
      </c>
      <c r="BQ1303" s="81">
        <v>1043</v>
      </c>
      <c r="CG1303" s="81" t="s">
        <v>727</v>
      </c>
      <c r="CH1303" s="81" t="s">
        <v>728</v>
      </c>
      <c r="CI1303" s="81">
        <v>8</v>
      </c>
      <c r="CJ1303" s="81" t="s">
        <v>529</v>
      </c>
      <c r="CK1303" s="81" t="s">
        <v>1157</v>
      </c>
      <c r="CL1303" s="81">
        <v>1399</v>
      </c>
      <c r="CN1303" s="81" t="s">
        <v>973</v>
      </c>
      <c r="CO1303" s="81" t="s">
        <v>974</v>
      </c>
      <c r="CP1303" s="81">
        <v>24</v>
      </c>
      <c r="CQ1303" s="81" t="s">
        <v>529</v>
      </c>
      <c r="CR1303" s="81" t="s">
        <v>1956</v>
      </c>
      <c r="CS1303" s="81">
        <v>1283</v>
      </c>
      <c r="CU1303" s="136" t="s">
        <v>733</v>
      </c>
      <c r="CV1303" s="136" t="s">
        <v>734</v>
      </c>
      <c r="CW1303" s="137">
        <v>4</v>
      </c>
      <c r="CX1303" s="136" t="s">
        <v>529</v>
      </c>
      <c r="CY1303" s="136" t="s">
        <v>1104</v>
      </c>
      <c r="CZ1303" s="138">
        <v>1037</v>
      </c>
      <c r="DB1303" s="136" t="s">
        <v>765</v>
      </c>
      <c r="DC1303" s="136" t="s">
        <v>766</v>
      </c>
      <c r="DD1303" s="137">
        <v>6</v>
      </c>
      <c r="DE1303" s="136" t="s">
        <v>529</v>
      </c>
      <c r="DF1303" s="136" t="s">
        <v>1139</v>
      </c>
      <c r="DG1303" s="144">
        <v>1027</v>
      </c>
      <c r="DI1303" s="136" t="s">
        <v>780</v>
      </c>
      <c r="DJ1303" s="136" t="s">
        <v>781</v>
      </c>
      <c r="DK1303" s="137">
        <v>12</v>
      </c>
      <c r="DL1303" s="136" t="s">
        <v>436</v>
      </c>
      <c r="DM1303" s="136" t="s">
        <v>717</v>
      </c>
      <c r="DN1303" s="144">
        <v>1538</v>
      </c>
    </row>
    <row r="1304" spans="1:118" x14ac:dyDescent="0.25">
      <c r="A1304" s="81" t="s">
        <v>948</v>
      </c>
      <c r="B1304" s="81" t="s">
        <v>985</v>
      </c>
      <c r="C1304" s="81">
        <v>4</v>
      </c>
      <c r="D1304" s="81" t="s">
        <v>529</v>
      </c>
      <c r="E1304" s="81" t="s">
        <v>1219</v>
      </c>
      <c r="F1304" s="81">
        <v>1027</v>
      </c>
      <c r="H1304" s="81" t="s">
        <v>830</v>
      </c>
      <c r="I1304" s="81" t="s">
        <v>831</v>
      </c>
      <c r="J1304" s="81">
        <v>40</v>
      </c>
      <c r="K1304" s="81" t="s">
        <v>436</v>
      </c>
      <c r="L1304" s="81" t="s">
        <v>1741</v>
      </c>
      <c r="M1304" s="81">
        <v>1118</v>
      </c>
      <c r="O1304" s="81" t="s">
        <v>810</v>
      </c>
      <c r="P1304" s="81" t="s">
        <v>811</v>
      </c>
      <c r="Q1304" s="81">
        <v>12</v>
      </c>
      <c r="R1304" s="81" t="s">
        <v>529</v>
      </c>
      <c r="S1304" s="81" t="s">
        <v>1172</v>
      </c>
      <c r="T1304" s="81">
        <v>1472</v>
      </c>
      <c r="V1304" s="81" t="s">
        <v>816</v>
      </c>
      <c r="W1304" s="81" t="s">
        <v>817</v>
      </c>
      <c r="X1304" s="81">
        <v>4</v>
      </c>
      <c r="Y1304" s="81" t="s">
        <v>529</v>
      </c>
      <c r="Z1304" s="81" t="s">
        <v>1681</v>
      </c>
      <c r="AA1304" s="81">
        <v>1327</v>
      </c>
      <c r="AC1304" s="81" t="s">
        <v>729</v>
      </c>
      <c r="AD1304" s="81" t="s">
        <v>730</v>
      </c>
      <c r="AE1304" s="81">
        <v>4</v>
      </c>
      <c r="AF1304" s="81" t="s">
        <v>529</v>
      </c>
      <c r="AG1304" s="81" t="s">
        <v>1727</v>
      </c>
      <c r="AH1304" s="81">
        <v>1219</v>
      </c>
      <c r="AJ1304" s="81" t="s">
        <v>727</v>
      </c>
      <c r="AK1304" s="81" t="s">
        <v>728</v>
      </c>
      <c r="AL1304" s="81">
        <v>20</v>
      </c>
      <c r="AM1304" s="81" t="s">
        <v>529</v>
      </c>
      <c r="AN1304" s="81" t="s">
        <v>1175</v>
      </c>
      <c r="AO1304" s="81">
        <v>1027</v>
      </c>
      <c r="AQ1304" s="81" t="s">
        <v>747</v>
      </c>
      <c r="AR1304" s="81" t="s">
        <v>748</v>
      </c>
      <c r="AS1304" s="81">
        <v>12</v>
      </c>
      <c r="AT1304" s="81" t="s">
        <v>436</v>
      </c>
      <c r="AU1304" s="81" t="s">
        <v>552</v>
      </c>
      <c r="AV1304" s="81">
        <v>1116</v>
      </c>
      <c r="AX1304" s="81" t="s">
        <v>946</v>
      </c>
      <c r="AY1304" s="81" t="s">
        <v>947</v>
      </c>
      <c r="AZ1304" s="81">
        <v>12</v>
      </c>
      <c r="BA1304" s="81" t="s">
        <v>436</v>
      </c>
      <c r="BB1304" s="81" t="s">
        <v>2072</v>
      </c>
      <c r="BC1304" s="81">
        <v>1562</v>
      </c>
      <c r="BE1304" s="81" t="s">
        <v>899</v>
      </c>
      <c r="BF1304" s="81" t="s">
        <v>900</v>
      </c>
      <c r="BG1304" s="81">
        <v>24</v>
      </c>
      <c r="BH1304" s="81" t="s">
        <v>1173</v>
      </c>
      <c r="BI1304" s="81" t="s">
        <v>1174</v>
      </c>
      <c r="BJ1304" s="81">
        <v>0</v>
      </c>
      <c r="BL1304" s="81" t="s">
        <v>824</v>
      </c>
      <c r="BM1304" s="81" t="s">
        <v>825</v>
      </c>
      <c r="BN1304" s="81">
        <v>12</v>
      </c>
      <c r="BO1304" s="81" t="s">
        <v>436</v>
      </c>
      <c r="BP1304" s="81" t="s">
        <v>1872</v>
      </c>
      <c r="BQ1304" s="81">
        <v>1133</v>
      </c>
      <c r="CG1304" s="81" t="s">
        <v>810</v>
      </c>
      <c r="CH1304" s="81" t="s">
        <v>811</v>
      </c>
      <c r="CI1304" s="81">
        <v>6</v>
      </c>
      <c r="CJ1304" s="81" t="s">
        <v>437</v>
      </c>
      <c r="CK1304" s="81" t="s">
        <v>1191</v>
      </c>
      <c r="CL1304" s="81">
        <v>1029</v>
      </c>
      <c r="CN1304" s="81" t="s">
        <v>806</v>
      </c>
      <c r="CO1304" s="81" t="s">
        <v>807</v>
      </c>
      <c r="CP1304" s="81">
        <v>12</v>
      </c>
      <c r="CQ1304" s="81" t="s">
        <v>529</v>
      </c>
      <c r="CR1304" s="81" t="s">
        <v>1956</v>
      </c>
      <c r="CS1304" s="81">
        <v>1283</v>
      </c>
      <c r="CU1304" s="136" t="s">
        <v>733</v>
      </c>
      <c r="CV1304" s="136" t="s">
        <v>734</v>
      </c>
      <c r="CW1304" s="137">
        <v>4</v>
      </c>
      <c r="CX1304" s="136" t="s">
        <v>436</v>
      </c>
      <c r="CY1304" s="136" t="s">
        <v>1159</v>
      </c>
      <c r="CZ1304" s="138">
        <v>1513</v>
      </c>
      <c r="DB1304" s="136" t="s">
        <v>765</v>
      </c>
      <c r="DC1304" s="136" t="s">
        <v>766</v>
      </c>
      <c r="DD1304" s="137">
        <v>6</v>
      </c>
      <c r="DE1304" s="136" t="s">
        <v>529</v>
      </c>
      <c r="DF1304" s="136" t="s">
        <v>1100</v>
      </c>
      <c r="DG1304" s="144">
        <v>1027</v>
      </c>
      <c r="DI1304" s="136" t="s">
        <v>780</v>
      </c>
      <c r="DJ1304" s="136" t="s">
        <v>781</v>
      </c>
      <c r="DK1304" s="137">
        <v>12</v>
      </c>
      <c r="DL1304" s="136" t="s">
        <v>436</v>
      </c>
      <c r="DM1304" s="136" t="s">
        <v>1735</v>
      </c>
      <c r="DN1304" s="144">
        <v>1435</v>
      </c>
    </row>
    <row r="1305" spans="1:118" x14ac:dyDescent="0.25">
      <c r="A1305" s="81" t="s">
        <v>776</v>
      </c>
      <c r="B1305" s="81" t="s">
        <v>777</v>
      </c>
      <c r="C1305" s="81">
        <v>4</v>
      </c>
      <c r="D1305" s="81" t="s">
        <v>529</v>
      </c>
      <c r="E1305" s="81" t="s">
        <v>1219</v>
      </c>
      <c r="F1305" s="81">
        <v>1027</v>
      </c>
      <c r="H1305" s="81" t="s">
        <v>924</v>
      </c>
      <c r="I1305" s="81" t="s">
        <v>925</v>
      </c>
      <c r="J1305" s="81">
        <v>12</v>
      </c>
      <c r="K1305" s="81" t="s">
        <v>436</v>
      </c>
      <c r="L1305" s="81" t="s">
        <v>1925</v>
      </c>
      <c r="M1305" s="81">
        <v>1091</v>
      </c>
      <c r="O1305" s="81" t="s">
        <v>924</v>
      </c>
      <c r="P1305" s="81" t="s">
        <v>925</v>
      </c>
      <c r="Q1305" s="81">
        <v>12</v>
      </c>
      <c r="R1305" s="81" t="s">
        <v>529</v>
      </c>
      <c r="S1305" s="81" t="s">
        <v>1175</v>
      </c>
      <c r="T1305" s="81">
        <v>1027</v>
      </c>
      <c r="V1305" s="81" t="s">
        <v>954</v>
      </c>
      <c r="W1305" s="81" t="s">
        <v>955</v>
      </c>
      <c r="X1305" s="81">
        <v>4</v>
      </c>
      <c r="Y1305" s="81" t="s">
        <v>529</v>
      </c>
      <c r="Z1305" s="81" t="s">
        <v>1681</v>
      </c>
      <c r="AA1305" s="81">
        <v>1327</v>
      </c>
      <c r="AC1305" s="81" t="s">
        <v>765</v>
      </c>
      <c r="AD1305" s="81" t="s">
        <v>766</v>
      </c>
      <c r="AE1305" s="81">
        <v>6</v>
      </c>
      <c r="AF1305" s="81" t="s">
        <v>529</v>
      </c>
      <c r="AG1305" s="81" t="s">
        <v>1128</v>
      </c>
      <c r="AH1305" s="81">
        <v>1031</v>
      </c>
      <c r="AJ1305" s="81" t="s">
        <v>729</v>
      </c>
      <c r="AK1305" s="81" t="s">
        <v>730</v>
      </c>
      <c r="AL1305" s="81">
        <v>41</v>
      </c>
      <c r="AM1305" s="81" t="s">
        <v>529</v>
      </c>
      <c r="AN1305" s="81" t="s">
        <v>1175</v>
      </c>
      <c r="AO1305" s="81">
        <v>1027</v>
      </c>
      <c r="AQ1305" s="81" t="s">
        <v>908</v>
      </c>
      <c r="AR1305" s="81" t="s">
        <v>909</v>
      </c>
      <c r="AS1305" s="81">
        <v>12</v>
      </c>
      <c r="AT1305" s="81" t="s">
        <v>436</v>
      </c>
      <c r="AU1305" s="81" t="s">
        <v>552</v>
      </c>
      <c r="AV1305" s="81">
        <v>1116</v>
      </c>
      <c r="AX1305" s="81" t="s">
        <v>946</v>
      </c>
      <c r="AY1305" s="81" t="s">
        <v>947</v>
      </c>
      <c r="AZ1305" s="81">
        <v>24</v>
      </c>
      <c r="BA1305" s="81" t="s">
        <v>436</v>
      </c>
      <c r="BB1305" s="81" t="s">
        <v>1212</v>
      </c>
      <c r="BC1305" s="81">
        <v>1013</v>
      </c>
      <c r="BE1305" s="81" t="s">
        <v>796</v>
      </c>
      <c r="BF1305" s="81" t="s">
        <v>797</v>
      </c>
      <c r="BG1305" s="81">
        <v>18</v>
      </c>
      <c r="BH1305" s="81" t="s">
        <v>1173</v>
      </c>
      <c r="BI1305" s="81" t="s">
        <v>1174</v>
      </c>
      <c r="BJ1305" s="81">
        <v>0</v>
      </c>
      <c r="BL1305" s="81" t="s">
        <v>739</v>
      </c>
      <c r="BM1305" s="81" t="s">
        <v>740</v>
      </c>
      <c r="BN1305" s="81">
        <v>2</v>
      </c>
      <c r="BO1305" s="81" t="s">
        <v>529</v>
      </c>
      <c r="BP1305" s="81" t="s">
        <v>1161</v>
      </c>
      <c r="BQ1305" s="81">
        <v>1146</v>
      </c>
      <c r="CG1305" s="81" t="s">
        <v>860</v>
      </c>
      <c r="CH1305" s="81" t="s">
        <v>861</v>
      </c>
      <c r="CI1305" s="81">
        <v>4</v>
      </c>
      <c r="CJ1305" s="81" t="s">
        <v>437</v>
      </c>
      <c r="CK1305" s="81" t="s">
        <v>1191</v>
      </c>
      <c r="CL1305" s="81">
        <v>1029</v>
      </c>
      <c r="CN1305" s="81" t="s">
        <v>804</v>
      </c>
      <c r="CO1305" s="81" t="s">
        <v>805</v>
      </c>
      <c r="CP1305" s="81">
        <v>12</v>
      </c>
      <c r="CQ1305" s="81" t="s">
        <v>529</v>
      </c>
      <c r="CR1305" s="81" t="s">
        <v>1956</v>
      </c>
      <c r="CS1305" s="81">
        <v>1283</v>
      </c>
      <c r="CU1305" s="136" t="s">
        <v>772</v>
      </c>
      <c r="CV1305" s="136" t="s">
        <v>773</v>
      </c>
      <c r="CW1305" s="137">
        <v>4</v>
      </c>
      <c r="CX1305" s="136" t="s">
        <v>436</v>
      </c>
      <c r="CY1305" s="136" t="s">
        <v>1159</v>
      </c>
      <c r="CZ1305" s="138">
        <v>1513</v>
      </c>
      <c r="DB1305" s="136" t="s">
        <v>765</v>
      </c>
      <c r="DC1305" s="136" t="s">
        <v>766</v>
      </c>
      <c r="DD1305" s="137">
        <v>6</v>
      </c>
      <c r="DE1305" s="136" t="s">
        <v>437</v>
      </c>
      <c r="DF1305" s="136" t="s">
        <v>2420</v>
      </c>
      <c r="DG1305" s="144">
        <v>1596</v>
      </c>
      <c r="DI1305" s="136" t="s">
        <v>780</v>
      </c>
      <c r="DJ1305" s="136" t="s">
        <v>781</v>
      </c>
      <c r="DK1305" s="137">
        <v>24</v>
      </c>
      <c r="DL1305" s="136" t="s">
        <v>2152</v>
      </c>
      <c r="DM1305" s="136" t="s">
        <v>2364</v>
      </c>
      <c r="DN1305" s="144">
        <v>1593</v>
      </c>
    </row>
    <row r="1306" spans="1:118" x14ac:dyDescent="0.25">
      <c r="A1306" s="81" t="s">
        <v>816</v>
      </c>
      <c r="B1306" s="81" t="s">
        <v>817</v>
      </c>
      <c r="C1306" s="81">
        <v>10</v>
      </c>
      <c r="D1306" s="81" t="s">
        <v>529</v>
      </c>
      <c r="E1306" s="81" t="s">
        <v>1219</v>
      </c>
      <c r="F1306" s="81">
        <v>1027</v>
      </c>
      <c r="H1306" s="81" t="s">
        <v>785</v>
      </c>
      <c r="I1306" s="81" t="s">
        <v>786</v>
      </c>
      <c r="J1306" s="81">
        <v>12</v>
      </c>
      <c r="K1306" s="81" t="s">
        <v>436</v>
      </c>
      <c r="L1306" s="81" t="s">
        <v>1925</v>
      </c>
      <c r="M1306" s="81">
        <v>1091</v>
      </c>
      <c r="O1306" s="81" t="s">
        <v>820</v>
      </c>
      <c r="P1306" s="81" t="s">
        <v>821</v>
      </c>
      <c r="Q1306" s="81">
        <v>4</v>
      </c>
      <c r="R1306" s="81" t="s">
        <v>529</v>
      </c>
      <c r="S1306" s="81" t="s">
        <v>1175</v>
      </c>
      <c r="T1306" s="81">
        <v>1027</v>
      </c>
      <c r="V1306" s="81" t="s">
        <v>772</v>
      </c>
      <c r="W1306" s="81" t="s">
        <v>773</v>
      </c>
      <c r="X1306" s="81">
        <v>4</v>
      </c>
      <c r="Y1306" s="81" t="s">
        <v>529</v>
      </c>
      <c r="Z1306" s="81" t="s">
        <v>1681</v>
      </c>
      <c r="AA1306" s="81">
        <v>1327</v>
      </c>
      <c r="AC1306" s="81" t="s">
        <v>729</v>
      </c>
      <c r="AD1306" s="81" t="s">
        <v>730</v>
      </c>
      <c r="AE1306" s="81">
        <v>4</v>
      </c>
      <c r="AF1306" s="81" t="s">
        <v>436</v>
      </c>
      <c r="AG1306" s="81" t="s">
        <v>1145</v>
      </c>
      <c r="AH1306" s="81">
        <v>1274</v>
      </c>
      <c r="AJ1306" s="81" t="s">
        <v>828</v>
      </c>
      <c r="AK1306" s="81" t="s">
        <v>829</v>
      </c>
      <c r="AL1306" s="81">
        <v>1</v>
      </c>
      <c r="AM1306" s="81" t="s">
        <v>529</v>
      </c>
      <c r="AN1306" s="81" t="s">
        <v>1175</v>
      </c>
      <c r="AO1306" s="81">
        <v>1027</v>
      </c>
      <c r="AQ1306" s="81" t="s">
        <v>1043</v>
      </c>
      <c r="AR1306" s="81" t="s">
        <v>1044</v>
      </c>
      <c r="AS1306" s="81">
        <v>12</v>
      </c>
      <c r="AT1306" s="81" t="s">
        <v>436</v>
      </c>
      <c r="AU1306" s="81" t="s">
        <v>1222</v>
      </c>
      <c r="AV1306" s="81">
        <v>1223</v>
      </c>
      <c r="AX1306" s="81" t="s">
        <v>852</v>
      </c>
      <c r="AY1306" s="81" t="s">
        <v>853</v>
      </c>
      <c r="AZ1306" s="81">
        <v>12</v>
      </c>
      <c r="BA1306" s="81" t="s">
        <v>437</v>
      </c>
      <c r="BB1306" s="81" t="s">
        <v>2103</v>
      </c>
      <c r="BC1306" s="81">
        <v>1506</v>
      </c>
      <c r="BE1306" s="81" t="s">
        <v>940</v>
      </c>
      <c r="BF1306" s="81" t="s">
        <v>941</v>
      </c>
      <c r="BG1306" s="81">
        <v>12</v>
      </c>
      <c r="BH1306" s="81" t="s">
        <v>437</v>
      </c>
      <c r="BI1306" s="81" t="s">
        <v>1181</v>
      </c>
      <c r="BJ1306" s="81">
        <v>1044</v>
      </c>
      <c r="BL1306" s="81" t="s">
        <v>860</v>
      </c>
      <c r="BM1306" s="81" t="s">
        <v>861</v>
      </c>
      <c r="BN1306" s="81">
        <v>6</v>
      </c>
      <c r="BO1306" s="81" t="s">
        <v>436</v>
      </c>
      <c r="BP1306" s="81" t="s">
        <v>1152</v>
      </c>
      <c r="BQ1306" s="81">
        <v>1013</v>
      </c>
      <c r="CG1306" s="81" t="s">
        <v>828</v>
      </c>
      <c r="CH1306" s="81" t="s">
        <v>829</v>
      </c>
      <c r="CI1306" s="81">
        <v>4</v>
      </c>
      <c r="CJ1306" s="81" t="s">
        <v>437</v>
      </c>
      <c r="CK1306" s="81" t="s">
        <v>1191</v>
      </c>
      <c r="CL1306" s="81">
        <v>1029</v>
      </c>
      <c r="CN1306" s="81" t="s">
        <v>780</v>
      </c>
      <c r="CO1306" s="81" t="s">
        <v>781</v>
      </c>
      <c r="CP1306" s="81">
        <v>12</v>
      </c>
      <c r="CQ1306" s="81" t="s">
        <v>529</v>
      </c>
      <c r="CR1306" s="81" t="s">
        <v>1682</v>
      </c>
      <c r="CS1306" s="81">
        <v>1327</v>
      </c>
      <c r="CU1306" s="136" t="s">
        <v>729</v>
      </c>
      <c r="CV1306" s="136" t="s">
        <v>730</v>
      </c>
      <c r="CW1306" s="137">
        <v>2</v>
      </c>
      <c r="CX1306" s="136" t="s">
        <v>436</v>
      </c>
      <c r="CY1306" s="136" t="s">
        <v>1153</v>
      </c>
      <c r="CZ1306" s="138">
        <v>1402</v>
      </c>
      <c r="DB1306" s="136" t="s">
        <v>765</v>
      </c>
      <c r="DC1306" s="136" t="s">
        <v>766</v>
      </c>
      <c r="DD1306" s="137">
        <v>6</v>
      </c>
      <c r="DE1306" s="136" t="s">
        <v>436</v>
      </c>
      <c r="DF1306" s="136" t="s">
        <v>2310</v>
      </c>
      <c r="DG1306" s="144">
        <v>1160</v>
      </c>
      <c r="DI1306" s="136" t="s">
        <v>782</v>
      </c>
      <c r="DJ1306" s="136" t="s">
        <v>783</v>
      </c>
      <c r="DK1306" s="137">
        <v>12</v>
      </c>
      <c r="DL1306" s="136" t="s">
        <v>437</v>
      </c>
      <c r="DM1306" s="136" t="s">
        <v>2112</v>
      </c>
      <c r="DN1306" s="144">
        <v>1506</v>
      </c>
    </row>
    <row r="1307" spans="1:118" x14ac:dyDescent="0.25">
      <c r="A1307" s="81" t="s">
        <v>864</v>
      </c>
      <c r="B1307" s="81" t="s">
        <v>865</v>
      </c>
      <c r="C1307" s="81">
        <v>10</v>
      </c>
      <c r="D1307" s="81" t="s">
        <v>529</v>
      </c>
      <c r="E1307" s="81" t="s">
        <v>1219</v>
      </c>
      <c r="F1307" s="81">
        <v>1027</v>
      </c>
      <c r="H1307" s="81" t="s">
        <v>893</v>
      </c>
      <c r="I1307" s="81" t="s">
        <v>894</v>
      </c>
      <c r="J1307" s="81">
        <v>12</v>
      </c>
      <c r="K1307" s="81" t="s">
        <v>436</v>
      </c>
      <c r="L1307" s="81" t="s">
        <v>1925</v>
      </c>
      <c r="M1307" s="81">
        <v>1091</v>
      </c>
      <c r="O1307" s="81" t="s">
        <v>873</v>
      </c>
      <c r="P1307" s="81" t="s">
        <v>874</v>
      </c>
      <c r="Q1307" s="81">
        <v>4</v>
      </c>
      <c r="R1307" s="81" t="s">
        <v>529</v>
      </c>
      <c r="S1307" s="81" t="s">
        <v>1175</v>
      </c>
      <c r="T1307" s="81">
        <v>1027</v>
      </c>
      <c r="V1307" s="81" t="s">
        <v>862</v>
      </c>
      <c r="W1307" s="81" t="s">
        <v>863</v>
      </c>
      <c r="X1307" s="81">
        <v>4</v>
      </c>
      <c r="Y1307" s="81" t="s">
        <v>529</v>
      </c>
      <c r="Z1307" s="81" t="s">
        <v>1681</v>
      </c>
      <c r="AA1307" s="81">
        <v>1327</v>
      </c>
      <c r="AC1307" s="81" t="s">
        <v>954</v>
      </c>
      <c r="AD1307" s="81" t="s">
        <v>955</v>
      </c>
      <c r="AE1307" s="81">
        <v>10</v>
      </c>
      <c r="AF1307" s="81" t="s">
        <v>529</v>
      </c>
      <c r="AG1307" s="81" t="s">
        <v>1175</v>
      </c>
      <c r="AH1307" s="81">
        <v>1027</v>
      </c>
      <c r="AJ1307" s="81" t="s">
        <v>743</v>
      </c>
      <c r="AK1307" s="81" t="s">
        <v>744</v>
      </c>
      <c r="AL1307" s="81">
        <v>12</v>
      </c>
      <c r="AM1307" s="81" t="s">
        <v>529</v>
      </c>
      <c r="AN1307" s="81" t="s">
        <v>1175</v>
      </c>
      <c r="AO1307" s="81">
        <v>1027</v>
      </c>
      <c r="AQ1307" s="81" t="s">
        <v>895</v>
      </c>
      <c r="AR1307" s="81" t="s">
        <v>896</v>
      </c>
      <c r="AS1307" s="81">
        <v>12</v>
      </c>
      <c r="AT1307" s="81" t="s">
        <v>436</v>
      </c>
      <c r="AU1307" s="81" t="s">
        <v>1222</v>
      </c>
      <c r="AV1307" s="81">
        <v>1223</v>
      </c>
      <c r="AX1307" s="81" t="s">
        <v>852</v>
      </c>
      <c r="AY1307" s="81" t="s">
        <v>853</v>
      </c>
      <c r="AZ1307" s="81">
        <v>12</v>
      </c>
      <c r="BA1307" s="81" t="s">
        <v>436</v>
      </c>
      <c r="BB1307" s="81" t="s">
        <v>1828</v>
      </c>
      <c r="BC1307" s="81">
        <v>1413</v>
      </c>
      <c r="BE1307" s="81" t="s">
        <v>873</v>
      </c>
      <c r="BF1307" s="81" t="s">
        <v>874</v>
      </c>
      <c r="BG1307" s="81">
        <v>24</v>
      </c>
      <c r="BH1307" s="81" t="s">
        <v>437</v>
      </c>
      <c r="BI1307" s="81" t="s">
        <v>1181</v>
      </c>
      <c r="BJ1307" s="81">
        <v>1044</v>
      </c>
      <c r="BL1307" s="81" t="s">
        <v>873</v>
      </c>
      <c r="BM1307" s="81" t="s">
        <v>874</v>
      </c>
      <c r="BN1307" s="81">
        <v>4</v>
      </c>
      <c r="BO1307" s="81" t="s">
        <v>437</v>
      </c>
      <c r="BP1307" s="81" t="s">
        <v>1186</v>
      </c>
      <c r="BQ1307" s="81">
        <v>1043</v>
      </c>
      <c r="CG1307" s="81" t="s">
        <v>826</v>
      </c>
      <c r="CH1307" s="81" t="s">
        <v>827</v>
      </c>
      <c r="CI1307" s="81">
        <v>4</v>
      </c>
      <c r="CJ1307" s="81" t="s">
        <v>437</v>
      </c>
      <c r="CK1307" s="81" t="s">
        <v>1191</v>
      </c>
      <c r="CL1307" s="81">
        <v>1029</v>
      </c>
      <c r="CN1307" s="81" t="s">
        <v>741</v>
      </c>
      <c r="CO1307" s="81" t="s">
        <v>742</v>
      </c>
      <c r="CP1307" s="81">
        <v>12</v>
      </c>
      <c r="CQ1307" s="81" t="s">
        <v>529</v>
      </c>
      <c r="CR1307" s="81" t="s">
        <v>1956</v>
      </c>
      <c r="CS1307" s="81">
        <v>1283</v>
      </c>
      <c r="CU1307" s="136" t="s">
        <v>772</v>
      </c>
      <c r="CV1307" s="136" t="s">
        <v>773</v>
      </c>
      <c r="CW1307" s="137">
        <v>6</v>
      </c>
      <c r="CX1307" s="136" t="s">
        <v>529</v>
      </c>
      <c r="CY1307" s="136" t="s">
        <v>1133</v>
      </c>
      <c r="CZ1307" s="138">
        <v>1023</v>
      </c>
      <c r="DB1307" s="136" t="s">
        <v>765</v>
      </c>
      <c r="DC1307" s="136" t="s">
        <v>766</v>
      </c>
      <c r="DD1307" s="137">
        <v>4</v>
      </c>
      <c r="DE1307" s="136" t="s">
        <v>436</v>
      </c>
      <c r="DF1307" s="136" t="s">
        <v>2220</v>
      </c>
      <c r="DG1307" s="144">
        <v>1570</v>
      </c>
      <c r="DI1307" s="136" t="s">
        <v>782</v>
      </c>
      <c r="DJ1307" s="136" t="s">
        <v>783</v>
      </c>
      <c r="DK1307" s="137">
        <v>36</v>
      </c>
      <c r="DL1307" s="136" t="s">
        <v>529</v>
      </c>
      <c r="DM1307" s="136" t="s">
        <v>1871</v>
      </c>
      <c r="DN1307" s="144">
        <v>1001</v>
      </c>
    </row>
    <row r="1308" spans="1:118" x14ac:dyDescent="0.25">
      <c r="A1308" s="81" t="s">
        <v>733</v>
      </c>
      <c r="B1308" s="81" t="s">
        <v>734</v>
      </c>
      <c r="C1308" s="81">
        <v>8</v>
      </c>
      <c r="D1308" s="81" t="s">
        <v>529</v>
      </c>
      <c r="E1308" s="81" t="s">
        <v>1219</v>
      </c>
      <c r="F1308" s="81">
        <v>1027</v>
      </c>
      <c r="H1308" s="81" t="s">
        <v>883</v>
      </c>
      <c r="I1308" s="81" t="s">
        <v>884</v>
      </c>
      <c r="J1308" s="81">
        <v>2</v>
      </c>
      <c r="K1308" s="81" t="s">
        <v>436</v>
      </c>
      <c r="L1308" s="81" t="s">
        <v>1925</v>
      </c>
      <c r="M1308" s="81">
        <v>1091</v>
      </c>
      <c r="O1308" s="81" t="s">
        <v>812</v>
      </c>
      <c r="P1308" s="81" t="s">
        <v>813</v>
      </c>
      <c r="Q1308" s="81">
        <v>8</v>
      </c>
      <c r="R1308" s="81" t="s">
        <v>529</v>
      </c>
      <c r="S1308" s="81" t="s">
        <v>1175</v>
      </c>
      <c r="T1308" s="81">
        <v>1027</v>
      </c>
      <c r="V1308" s="81" t="s">
        <v>733</v>
      </c>
      <c r="W1308" s="81" t="s">
        <v>734</v>
      </c>
      <c r="X1308" s="81">
        <v>4</v>
      </c>
      <c r="Y1308" s="81" t="s">
        <v>529</v>
      </c>
      <c r="Z1308" s="81" t="s">
        <v>1681</v>
      </c>
      <c r="AA1308" s="81">
        <v>1327</v>
      </c>
      <c r="AC1308" s="81" t="s">
        <v>727</v>
      </c>
      <c r="AD1308" s="81" t="s">
        <v>728</v>
      </c>
      <c r="AE1308" s="81">
        <v>4</v>
      </c>
      <c r="AF1308" s="81" t="s">
        <v>529</v>
      </c>
      <c r="AG1308" s="81" t="s">
        <v>1750</v>
      </c>
      <c r="AH1308" s="81">
        <v>1501</v>
      </c>
      <c r="AJ1308" s="81" t="s">
        <v>946</v>
      </c>
      <c r="AK1308" s="81" t="s">
        <v>947</v>
      </c>
      <c r="AL1308" s="81">
        <v>12</v>
      </c>
      <c r="AM1308" s="81" t="s">
        <v>529</v>
      </c>
      <c r="AN1308" s="81" t="s">
        <v>1175</v>
      </c>
      <c r="AO1308" s="81">
        <v>1027</v>
      </c>
      <c r="AQ1308" s="81" t="s">
        <v>1043</v>
      </c>
      <c r="AR1308" s="81" t="s">
        <v>1044</v>
      </c>
      <c r="AS1308" s="81">
        <v>12</v>
      </c>
      <c r="AT1308" s="81" t="s">
        <v>437</v>
      </c>
      <c r="AU1308" s="81" t="s">
        <v>1242</v>
      </c>
      <c r="AV1308" s="81">
        <v>1029</v>
      </c>
      <c r="AX1308" s="81" t="s">
        <v>852</v>
      </c>
      <c r="AY1308" s="81" t="s">
        <v>853</v>
      </c>
      <c r="AZ1308" s="81">
        <v>24</v>
      </c>
      <c r="BA1308" s="81" t="s">
        <v>436</v>
      </c>
      <c r="BB1308" s="81" t="s">
        <v>1195</v>
      </c>
      <c r="BC1308" s="81">
        <v>1237</v>
      </c>
      <c r="BE1308" s="81" t="s">
        <v>770</v>
      </c>
      <c r="BF1308" s="81" t="s">
        <v>771</v>
      </c>
      <c r="BG1308" s="81">
        <v>24</v>
      </c>
      <c r="BH1308" s="81" t="s">
        <v>437</v>
      </c>
      <c r="BI1308" s="81" t="s">
        <v>1181</v>
      </c>
      <c r="BJ1308" s="81">
        <v>1044</v>
      </c>
      <c r="BL1308" s="81" t="s">
        <v>733</v>
      </c>
      <c r="BM1308" s="81" t="s">
        <v>734</v>
      </c>
      <c r="BN1308" s="81">
        <v>4</v>
      </c>
      <c r="BO1308" s="81" t="s">
        <v>436</v>
      </c>
      <c r="BP1308" s="81" t="s">
        <v>2175</v>
      </c>
      <c r="BQ1308" s="81">
        <v>1577</v>
      </c>
      <c r="CG1308" s="81" t="s">
        <v>912</v>
      </c>
      <c r="CH1308" s="81" t="s">
        <v>913</v>
      </c>
      <c r="CI1308" s="81">
        <v>2</v>
      </c>
      <c r="CJ1308" s="81" t="s">
        <v>529</v>
      </c>
      <c r="CK1308" s="81" t="s">
        <v>2190</v>
      </c>
      <c r="CL1308" s="81">
        <v>1021</v>
      </c>
      <c r="CN1308" s="81" t="s">
        <v>798</v>
      </c>
      <c r="CO1308" s="81" t="s">
        <v>799</v>
      </c>
      <c r="CP1308" s="81">
        <v>12</v>
      </c>
      <c r="CQ1308" s="81" t="s">
        <v>529</v>
      </c>
      <c r="CR1308" s="81" t="s">
        <v>1956</v>
      </c>
      <c r="CS1308" s="81">
        <v>1283</v>
      </c>
      <c r="CU1308" s="136" t="s">
        <v>733</v>
      </c>
      <c r="CV1308" s="136" t="s">
        <v>734</v>
      </c>
      <c r="CW1308" s="137">
        <v>6</v>
      </c>
      <c r="CX1308" s="136" t="s">
        <v>436</v>
      </c>
      <c r="CY1308" s="136" t="s">
        <v>1762</v>
      </c>
      <c r="CZ1308" s="138">
        <v>1475</v>
      </c>
      <c r="DB1308" s="136" t="s">
        <v>765</v>
      </c>
      <c r="DC1308" s="136" t="s">
        <v>766</v>
      </c>
      <c r="DD1308" s="137">
        <v>4</v>
      </c>
      <c r="DE1308" s="136" t="s">
        <v>436</v>
      </c>
      <c r="DF1308" s="136" t="s">
        <v>1136</v>
      </c>
      <c r="DG1308" s="144">
        <v>1313</v>
      </c>
      <c r="DI1308" s="136" t="s">
        <v>782</v>
      </c>
      <c r="DJ1308" s="136" t="s">
        <v>783</v>
      </c>
      <c r="DK1308" s="137">
        <v>12</v>
      </c>
      <c r="DL1308" s="136" t="s">
        <v>436</v>
      </c>
      <c r="DM1308" s="136" t="s">
        <v>2053</v>
      </c>
      <c r="DN1308" s="144">
        <v>1553</v>
      </c>
    </row>
    <row r="1309" spans="1:118" x14ac:dyDescent="0.25">
      <c r="A1309" s="81" t="s">
        <v>727</v>
      </c>
      <c r="B1309" s="81" t="s">
        <v>728</v>
      </c>
      <c r="C1309" s="81">
        <v>4</v>
      </c>
      <c r="D1309" s="81" t="s">
        <v>529</v>
      </c>
      <c r="E1309" s="81" t="s">
        <v>1219</v>
      </c>
      <c r="F1309" s="81">
        <v>1027</v>
      </c>
      <c r="H1309" s="81" t="s">
        <v>858</v>
      </c>
      <c r="I1309" s="81" t="s">
        <v>859</v>
      </c>
      <c r="J1309" s="81">
        <v>2</v>
      </c>
      <c r="K1309" s="81" t="s">
        <v>436</v>
      </c>
      <c r="L1309" s="81" t="s">
        <v>1925</v>
      </c>
      <c r="M1309" s="81">
        <v>1091</v>
      </c>
      <c r="O1309" s="81" t="s">
        <v>765</v>
      </c>
      <c r="P1309" s="81" t="s">
        <v>766</v>
      </c>
      <c r="Q1309" s="81">
        <v>6</v>
      </c>
      <c r="R1309" s="81" t="s">
        <v>529</v>
      </c>
      <c r="S1309" s="81" t="s">
        <v>1175</v>
      </c>
      <c r="T1309" s="81">
        <v>1027</v>
      </c>
      <c r="V1309" s="81" t="s">
        <v>729</v>
      </c>
      <c r="W1309" s="81" t="s">
        <v>730</v>
      </c>
      <c r="X1309" s="81">
        <v>4</v>
      </c>
      <c r="Y1309" s="81" t="s">
        <v>529</v>
      </c>
      <c r="Z1309" s="81" t="s">
        <v>1681</v>
      </c>
      <c r="AA1309" s="81">
        <v>1327</v>
      </c>
      <c r="AC1309" s="81" t="s">
        <v>860</v>
      </c>
      <c r="AD1309" s="81" t="s">
        <v>861</v>
      </c>
      <c r="AE1309" s="81">
        <v>8</v>
      </c>
      <c r="AF1309" s="81" t="s">
        <v>436</v>
      </c>
      <c r="AG1309" s="81" t="s">
        <v>1696</v>
      </c>
      <c r="AH1309" s="81">
        <v>1390</v>
      </c>
      <c r="AJ1309" s="81" t="s">
        <v>891</v>
      </c>
      <c r="AK1309" s="81" t="s">
        <v>892</v>
      </c>
      <c r="AL1309" s="81">
        <v>36</v>
      </c>
      <c r="AM1309" s="81" t="s">
        <v>529</v>
      </c>
      <c r="AN1309" s="81" t="s">
        <v>1175</v>
      </c>
      <c r="AO1309" s="81">
        <v>1027</v>
      </c>
      <c r="AQ1309" s="81" t="s">
        <v>1043</v>
      </c>
      <c r="AR1309" s="81" t="s">
        <v>1044</v>
      </c>
      <c r="AS1309" s="81">
        <v>12</v>
      </c>
      <c r="AT1309" s="81" t="s">
        <v>437</v>
      </c>
      <c r="AU1309" s="81" t="s">
        <v>1101</v>
      </c>
      <c r="AV1309" s="81">
        <v>1003</v>
      </c>
      <c r="AX1309" s="81" t="s">
        <v>852</v>
      </c>
      <c r="AY1309" s="81" t="s">
        <v>853</v>
      </c>
      <c r="AZ1309" s="81">
        <v>12</v>
      </c>
      <c r="BA1309" s="81" t="s">
        <v>436</v>
      </c>
      <c r="BB1309" s="81" t="s">
        <v>1715</v>
      </c>
      <c r="BC1309" s="81">
        <v>1137</v>
      </c>
      <c r="BE1309" s="81" t="s">
        <v>812</v>
      </c>
      <c r="BF1309" s="81" t="s">
        <v>813</v>
      </c>
      <c r="BG1309" s="81">
        <v>12</v>
      </c>
      <c r="BH1309" s="81" t="s">
        <v>437</v>
      </c>
      <c r="BI1309" s="81" t="s">
        <v>1181</v>
      </c>
      <c r="BJ1309" s="81">
        <v>1044</v>
      </c>
      <c r="BL1309" s="81" t="s">
        <v>948</v>
      </c>
      <c r="BM1309" s="81" t="s">
        <v>949</v>
      </c>
      <c r="BN1309" s="81">
        <v>4</v>
      </c>
      <c r="BO1309" s="81" t="s">
        <v>437</v>
      </c>
      <c r="BP1309" s="81" t="s">
        <v>1191</v>
      </c>
      <c r="BQ1309" s="81">
        <v>1029</v>
      </c>
      <c r="CG1309" s="81" t="s">
        <v>2215</v>
      </c>
      <c r="CH1309" s="81" t="s">
        <v>915</v>
      </c>
      <c r="CI1309" s="81">
        <v>4</v>
      </c>
      <c r="CJ1309" s="81" t="s">
        <v>529</v>
      </c>
      <c r="CK1309" s="81" t="s">
        <v>2190</v>
      </c>
      <c r="CL1309" s="81">
        <v>1021</v>
      </c>
      <c r="CN1309" s="81" t="s">
        <v>806</v>
      </c>
      <c r="CO1309" s="81" t="s">
        <v>807</v>
      </c>
      <c r="CP1309" s="81">
        <v>12</v>
      </c>
      <c r="CQ1309" s="81" t="s">
        <v>529</v>
      </c>
      <c r="CR1309" s="81" t="s">
        <v>1245</v>
      </c>
      <c r="CS1309" s="81">
        <v>1100</v>
      </c>
      <c r="CU1309" s="136" t="s">
        <v>2260</v>
      </c>
      <c r="CV1309" s="136" t="s">
        <v>2304</v>
      </c>
      <c r="CW1309" s="137">
        <v>10</v>
      </c>
      <c r="CX1309" s="136" t="s">
        <v>436</v>
      </c>
      <c r="CY1309" s="136" t="s">
        <v>1159</v>
      </c>
      <c r="CZ1309" s="138">
        <v>1513</v>
      </c>
      <c r="DB1309" s="136" t="s">
        <v>765</v>
      </c>
      <c r="DC1309" s="136" t="s">
        <v>766</v>
      </c>
      <c r="DD1309" s="137">
        <v>6</v>
      </c>
      <c r="DE1309" s="136" t="s">
        <v>436</v>
      </c>
      <c r="DF1309" s="136" t="s">
        <v>552</v>
      </c>
      <c r="DG1309" s="144">
        <v>1116</v>
      </c>
      <c r="DI1309" s="136" t="s">
        <v>782</v>
      </c>
      <c r="DJ1309" s="136" t="s">
        <v>783</v>
      </c>
      <c r="DK1309" s="137">
        <v>12</v>
      </c>
      <c r="DL1309" s="136" t="s">
        <v>436</v>
      </c>
      <c r="DM1309" s="136" t="s">
        <v>2310</v>
      </c>
      <c r="DN1309" s="144">
        <v>1160</v>
      </c>
    </row>
    <row r="1310" spans="1:118" x14ac:dyDescent="0.25">
      <c r="A1310" s="81" t="s">
        <v>729</v>
      </c>
      <c r="B1310" s="81" t="s">
        <v>730</v>
      </c>
      <c r="C1310" s="81">
        <v>8</v>
      </c>
      <c r="D1310" s="81" t="s">
        <v>529</v>
      </c>
      <c r="E1310" s="81" t="s">
        <v>1219</v>
      </c>
      <c r="F1310" s="81">
        <v>1027</v>
      </c>
      <c r="H1310" s="81" t="s">
        <v>891</v>
      </c>
      <c r="I1310" s="81" t="s">
        <v>892</v>
      </c>
      <c r="J1310" s="81">
        <v>24</v>
      </c>
      <c r="K1310" s="81" t="s">
        <v>436</v>
      </c>
      <c r="L1310" s="81" t="s">
        <v>1925</v>
      </c>
      <c r="M1310" s="81">
        <v>1091</v>
      </c>
      <c r="O1310" s="81" t="s">
        <v>816</v>
      </c>
      <c r="P1310" s="81" t="s">
        <v>817</v>
      </c>
      <c r="Q1310" s="81">
        <v>8</v>
      </c>
      <c r="R1310" s="81" t="s">
        <v>529</v>
      </c>
      <c r="S1310" s="81" t="s">
        <v>1175</v>
      </c>
      <c r="T1310" s="81">
        <v>1027</v>
      </c>
      <c r="V1310" s="81" t="s">
        <v>852</v>
      </c>
      <c r="W1310" s="81" t="s">
        <v>853</v>
      </c>
      <c r="X1310" s="81">
        <v>12</v>
      </c>
      <c r="Y1310" s="81" t="s">
        <v>437</v>
      </c>
      <c r="Z1310" s="81" t="s">
        <v>1171</v>
      </c>
      <c r="AA1310" s="81">
        <v>1351</v>
      </c>
      <c r="AC1310" s="81" t="s">
        <v>745</v>
      </c>
      <c r="AD1310" s="81" t="s">
        <v>746</v>
      </c>
      <c r="AE1310" s="81">
        <v>24</v>
      </c>
      <c r="AF1310" s="81" t="s">
        <v>529</v>
      </c>
      <c r="AG1310" s="81" t="s">
        <v>1139</v>
      </c>
      <c r="AH1310" s="81">
        <v>1027</v>
      </c>
      <c r="AJ1310" s="81" t="s">
        <v>924</v>
      </c>
      <c r="AK1310" s="81" t="s">
        <v>925</v>
      </c>
      <c r="AL1310" s="81">
        <v>12</v>
      </c>
      <c r="AM1310" s="81" t="s">
        <v>529</v>
      </c>
      <c r="AN1310" s="81" t="s">
        <v>1175</v>
      </c>
      <c r="AO1310" s="81">
        <v>1027</v>
      </c>
      <c r="AQ1310" s="81" t="s">
        <v>946</v>
      </c>
      <c r="AR1310" s="81" t="s">
        <v>947</v>
      </c>
      <c r="AS1310" s="81">
        <v>12</v>
      </c>
      <c r="AT1310" s="81" t="s">
        <v>437</v>
      </c>
      <c r="AU1310" s="81" t="s">
        <v>1101</v>
      </c>
      <c r="AV1310" s="81">
        <v>1003</v>
      </c>
      <c r="AX1310" s="81" t="s">
        <v>852</v>
      </c>
      <c r="AY1310" s="81" t="s">
        <v>853</v>
      </c>
      <c r="AZ1310" s="81">
        <v>36</v>
      </c>
      <c r="BA1310" s="81" t="s">
        <v>436</v>
      </c>
      <c r="BB1310" s="81" t="s">
        <v>1834</v>
      </c>
      <c r="BC1310" s="81">
        <v>1163</v>
      </c>
      <c r="BE1310" s="81" t="s">
        <v>816</v>
      </c>
      <c r="BF1310" s="81" t="s">
        <v>817</v>
      </c>
      <c r="BG1310" s="81">
        <v>24</v>
      </c>
      <c r="BH1310" s="81" t="s">
        <v>437</v>
      </c>
      <c r="BI1310" s="81" t="s">
        <v>1181</v>
      </c>
      <c r="BJ1310" s="81">
        <v>1044</v>
      </c>
      <c r="BL1310" s="81" t="s">
        <v>2323</v>
      </c>
      <c r="BM1310" s="81" t="s">
        <v>851</v>
      </c>
      <c r="BN1310" s="81">
        <v>6</v>
      </c>
      <c r="BO1310" s="81" t="s">
        <v>529</v>
      </c>
      <c r="BP1310" s="81" t="s">
        <v>1170</v>
      </c>
      <c r="BQ1310" s="81">
        <v>1069</v>
      </c>
      <c r="CG1310" s="81" t="s">
        <v>916</v>
      </c>
      <c r="CH1310" s="81" t="s">
        <v>917</v>
      </c>
      <c r="CI1310" s="81">
        <v>4</v>
      </c>
      <c r="CJ1310" s="81" t="s">
        <v>529</v>
      </c>
      <c r="CK1310" s="81" t="s">
        <v>2190</v>
      </c>
      <c r="CL1310" s="81">
        <v>1021</v>
      </c>
      <c r="CN1310" s="81" t="s">
        <v>1054</v>
      </c>
      <c r="CO1310" s="81" t="s">
        <v>1055</v>
      </c>
      <c r="CP1310" s="81">
        <v>3</v>
      </c>
      <c r="CQ1310" s="81" t="s">
        <v>529</v>
      </c>
      <c r="CR1310" s="81" t="s">
        <v>1245</v>
      </c>
      <c r="CS1310" s="81">
        <v>1100</v>
      </c>
      <c r="CU1310" s="136" t="s">
        <v>832</v>
      </c>
      <c r="CV1310" s="136" t="s">
        <v>833</v>
      </c>
      <c r="CW1310" s="137">
        <v>4</v>
      </c>
      <c r="CX1310" s="136" t="s">
        <v>436</v>
      </c>
      <c r="CY1310" s="136" t="s">
        <v>1832</v>
      </c>
      <c r="CZ1310" s="138">
        <v>1168</v>
      </c>
      <c r="DB1310" s="136" t="s">
        <v>765</v>
      </c>
      <c r="DC1310" s="136" t="s">
        <v>766</v>
      </c>
      <c r="DD1310" s="137">
        <v>6</v>
      </c>
      <c r="DE1310" s="136" t="s">
        <v>436</v>
      </c>
      <c r="DF1310" s="136" t="s">
        <v>2411</v>
      </c>
      <c r="DG1310" s="144">
        <v>1515</v>
      </c>
      <c r="DI1310" s="136" t="s">
        <v>782</v>
      </c>
      <c r="DJ1310" s="136" t="s">
        <v>783</v>
      </c>
      <c r="DK1310" s="137">
        <v>12</v>
      </c>
      <c r="DL1310" s="136" t="s">
        <v>437</v>
      </c>
      <c r="DM1310" s="136" t="s">
        <v>2464</v>
      </c>
      <c r="DN1310" s="144">
        <v>1220</v>
      </c>
    </row>
    <row r="1311" spans="1:118" x14ac:dyDescent="0.25">
      <c r="A1311" s="81" t="s">
        <v>2230</v>
      </c>
      <c r="B1311" s="81" t="s">
        <v>866</v>
      </c>
      <c r="C1311" s="81">
        <v>30</v>
      </c>
      <c r="D1311" s="81" t="s">
        <v>529</v>
      </c>
      <c r="E1311" s="81" t="s">
        <v>1100</v>
      </c>
      <c r="F1311" s="81">
        <v>1027</v>
      </c>
      <c r="H1311" s="81" t="s">
        <v>810</v>
      </c>
      <c r="I1311" s="81" t="s">
        <v>811</v>
      </c>
      <c r="J1311" s="81">
        <v>6</v>
      </c>
      <c r="K1311" s="81" t="s">
        <v>436</v>
      </c>
      <c r="L1311" s="81" t="s">
        <v>1925</v>
      </c>
      <c r="M1311" s="81">
        <v>1091</v>
      </c>
      <c r="O1311" s="81" t="s">
        <v>737</v>
      </c>
      <c r="P1311" s="81" t="s">
        <v>738</v>
      </c>
      <c r="Q1311" s="81">
        <v>1</v>
      </c>
      <c r="R1311" s="81" t="s">
        <v>529</v>
      </c>
      <c r="S1311" s="81" t="s">
        <v>1175</v>
      </c>
      <c r="T1311" s="81">
        <v>1027</v>
      </c>
      <c r="V1311" s="81" t="s">
        <v>895</v>
      </c>
      <c r="W1311" s="81" t="s">
        <v>896</v>
      </c>
      <c r="X1311" s="81">
        <v>12</v>
      </c>
      <c r="Y1311" s="81" t="s">
        <v>437</v>
      </c>
      <c r="Z1311" s="81" t="s">
        <v>1171</v>
      </c>
      <c r="AA1311" s="81">
        <v>1351</v>
      </c>
      <c r="AC1311" s="81" t="s">
        <v>906</v>
      </c>
      <c r="AD1311" s="81" t="s">
        <v>907</v>
      </c>
      <c r="AE1311" s="81">
        <v>6</v>
      </c>
      <c r="AF1311" s="81" t="s">
        <v>436</v>
      </c>
      <c r="AG1311" s="81" t="s">
        <v>1136</v>
      </c>
      <c r="AH1311" s="81">
        <v>1313</v>
      </c>
      <c r="AJ1311" s="81" t="s">
        <v>745</v>
      </c>
      <c r="AK1311" s="81" t="s">
        <v>746</v>
      </c>
      <c r="AL1311" s="81">
        <v>60</v>
      </c>
      <c r="AM1311" s="81" t="s">
        <v>529</v>
      </c>
      <c r="AN1311" s="81" t="s">
        <v>1175</v>
      </c>
      <c r="AO1311" s="81">
        <v>1027</v>
      </c>
      <c r="AQ1311" s="81" t="s">
        <v>747</v>
      </c>
      <c r="AR1311" s="81" t="s">
        <v>748</v>
      </c>
      <c r="AS1311" s="81">
        <v>12</v>
      </c>
      <c r="AT1311" s="81" t="s">
        <v>437</v>
      </c>
      <c r="AU1311" s="81" t="s">
        <v>1101</v>
      </c>
      <c r="AV1311" s="81">
        <v>1003</v>
      </c>
      <c r="AX1311" s="81" t="s">
        <v>852</v>
      </c>
      <c r="AY1311" s="81" t="s">
        <v>853</v>
      </c>
      <c r="AZ1311" s="81">
        <v>12</v>
      </c>
      <c r="BA1311" s="81" t="s">
        <v>436</v>
      </c>
      <c r="BB1311" s="81" t="s">
        <v>1840</v>
      </c>
      <c r="BC1311" s="81">
        <v>1179</v>
      </c>
      <c r="BE1311" s="81" t="s">
        <v>849</v>
      </c>
      <c r="BF1311" s="81" t="s">
        <v>850</v>
      </c>
      <c r="BG1311" s="81">
        <v>6</v>
      </c>
      <c r="BH1311" s="81" t="s">
        <v>437</v>
      </c>
      <c r="BI1311" s="81" t="s">
        <v>1181</v>
      </c>
      <c r="BJ1311" s="81">
        <v>1044</v>
      </c>
      <c r="BL1311" s="81" t="s">
        <v>800</v>
      </c>
      <c r="BM1311" s="81" t="s">
        <v>801</v>
      </c>
      <c r="BN1311" s="81">
        <v>6</v>
      </c>
      <c r="BO1311" s="81" t="s">
        <v>529</v>
      </c>
      <c r="BP1311" s="81" t="s">
        <v>1170</v>
      </c>
      <c r="BQ1311" s="81">
        <v>1069</v>
      </c>
      <c r="CG1311" s="81" t="s">
        <v>1035</v>
      </c>
      <c r="CH1311" s="81" t="s">
        <v>958</v>
      </c>
      <c r="CI1311" s="81">
        <v>3</v>
      </c>
      <c r="CJ1311" s="81" t="s">
        <v>529</v>
      </c>
      <c r="CK1311" s="81" t="s">
        <v>2190</v>
      </c>
      <c r="CL1311" s="81">
        <v>1021</v>
      </c>
      <c r="CN1311" s="81" t="s">
        <v>967</v>
      </c>
      <c r="CO1311" s="81" t="s">
        <v>968</v>
      </c>
      <c r="CP1311" s="81">
        <v>4</v>
      </c>
      <c r="CQ1311" s="81" t="s">
        <v>436</v>
      </c>
      <c r="CR1311" s="81" t="s">
        <v>1198</v>
      </c>
      <c r="CS1311" s="81">
        <v>1013</v>
      </c>
      <c r="CU1311" s="136" t="s">
        <v>729</v>
      </c>
      <c r="CV1311" s="136" t="s">
        <v>730</v>
      </c>
      <c r="CW1311" s="137">
        <v>4</v>
      </c>
      <c r="CX1311" s="136" t="s">
        <v>436</v>
      </c>
      <c r="CY1311" s="136" t="s">
        <v>1872</v>
      </c>
      <c r="CZ1311" s="138">
        <v>1133</v>
      </c>
      <c r="DB1311" s="136" t="s">
        <v>765</v>
      </c>
      <c r="DC1311" s="136" t="s">
        <v>766</v>
      </c>
      <c r="DD1311" s="137">
        <v>4</v>
      </c>
      <c r="DE1311" s="136" t="s">
        <v>436</v>
      </c>
      <c r="DF1311" s="136" t="s">
        <v>2060</v>
      </c>
      <c r="DG1311" s="144">
        <v>1098</v>
      </c>
      <c r="DI1311" s="136" t="s">
        <v>782</v>
      </c>
      <c r="DJ1311" s="136" t="s">
        <v>783</v>
      </c>
      <c r="DK1311" s="137">
        <v>12</v>
      </c>
      <c r="DL1311" s="136" t="s">
        <v>529</v>
      </c>
      <c r="DM1311" s="136" t="s">
        <v>2176</v>
      </c>
      <c r="DN1311" s="144">
        <v>1555</v>
      </c>
    </row>
    <row r="1312" spans="1:118" x14ac:dyDescent="0.25">
      <c r="A1312" s="81" t="s">
        <v>871</v>
      </c>
      <c r="B1312" s="81" t="s">
        <v>872</v>
      </c>
      <c r="C1312" s="81">
        <v>6</v>
      </c>
      <c r="D1312" s="81" t="s">
        <v>529</v>
      </c>
      <c r="E1312" s="81" t="s">
        <v>1100</v>
      </c>
      <c r="F1312" s="81">
        <v>1027</v>
      </c>
      <c r="H1312" s="81" t="s">
        <v>830</v>
      </c>
      <c r="I1312" s="81" t="s">
        <v>831</v>
      </c>
      <c r="J1312" s="81">
        <v>4</v>
      </c>
      <c r="K1312" s="81" t="s">
        <v>436</v>
      </c>
      <c r="L1312" s="81" t="s">
        <v>1925</v>
      </c>
      <c r="M1312" s="81">
        <v>1091</v>
      </c>
      <c r="O1312" s="81" t="s">
        <v>864</v>
      </c>
      <c r="P1312" s="81" t="s">
        <v>865</v>
      </c>
      <c r="Q1312" s="81">
        <v>10</v>
      </c>
      <c r="R1312" s="81" t="s">
        <v>529</v>
      </c>
      <c r="S1312" s="81" t="s">
        <v>1175</v>
      </c>
      <c r="T1312" s="81">
        <v>1027</v>
      </c>
      <c r="V1312" s="81" t="s">
        <v>745</v>
      </c>
      <c r="W1312" s="81" t="s">
        <v>746</v>
      </c>
      <c r="X1312" s="81">
        <v>12</v>
      </c>
      <c r="Y1312" s="81" t="s">
        <v>437</v>
      </c>
      <c r="Z1312" s="81" t="s">
        <v>1171</v>
      </c>
      <c r="AA1312" s="81">
        <v>1351</v>
      </c>
      <c r="AC1312" s="81" t="s">
        <v>727</v>
      </c>
      <c r="AD1312" s="81" t="s">
        <v>728</v>
      </c>
      <c r="AE1312" s="81">
        <v>4</v>
      </c>
      <c r="AF1312" s="81" t="s">
        <v>437</v>
      </c>
      <c r="AG1312" s="81" t="s">
        <v>1184</v>
      </c>
      <c r="AH1312" s="81">
        <v>1078</v>
      </c>
      <c r="AJ1312" s="81" t="s">
        <v>785</v>
      </c>
      <c r="AK1312" s="81" t="s">
        <v>786</v>
      </c>
      <c r="AL1312" s="81">
        <v>12</v>
      </c>
      <c r="AM1312" s="81" t="s">
        <v>529</v>
      </c>
      <c r="AN1312" s="81" t="s">
        <v>1175</v>
      </c>
      <c r="AO1312" s="81">
        <v>1027</v>
      </c>
      <c r="AQ1312" s="81" t="s">
        <v>969</v>
      </c>
      <c r="AR1312" s="81" t="s">
        <v>970</v>
      </c>
      <c r="AS1312" s="81">
        <v>12</v>
      </c>
      <c r="AT1312" s="81" t="s">
        <v>529</v>
      </c>
      <c r="AU1312" s="81" t="s">
        <v>1770</v>
      </c>
      <c r="AV1312" s="81">
        <v>1037</v>
      </c>
      <c r="AX1312" s="81" t="s">
        <v>852</v>
      </c>
      <c r="AY1312" s="81" t="s">
        <v>853</v>
      </c>
      <c r="AZ1312" s="81">
        <v>48</v>
      </c>
      <c r="BA1312" s="81" t="s">
        <v>529</v>
      </c>
      <c r="BB1312" s="81" t="s">
        <v>2105</v>
      </c>
      <c r="BC1312" s="81">
        <v>1010</v>
      </c>
      <c r="BE1312" s="81" t="s">
        <v>727</v>
      </c>
      <c r="BF1312" s="81" t="s">
        <v>728</v>
      </c>
      <c r="BG1312" s="81">
        <v>12</v>
      </c>
      <c r="BH1312" s="81" t="s">
        <v>437</v>
      </c>
      <c r="BI1312" s="81" t="s">
        <v>1181</v>
      </c>
      <c r="BJ1312" s="81">
        <v>1044</v>
      </c>
      <c r="BL1312" s="81" t="s">
        <v>816</v>
      </c>
      <c r="BM1312" s="81" t="s">
        <v>817</v>
      </c>
      <c r="BN1312" s="81">
        <v>12</v>
      </c>
      <c r="BO1312" s="81" t="s">
        <v>529</v>
      </c>
      <c r="BP1312" s="81" t="s">
        <v>1170</v>
      </c>
      <c r="BQ1312" s="81">
        <v>1069</v>
      </c>
      <c r="CG1312" s="81" t="s">
        <v>2227</v>
      </c>
      <c r="CH1312" s="81" t="s">
        <v>882</v>
      </c>
      <c r="CI1312" s="81">
        <v>6</v>
      </c>
      <c r="CJ1312" s="81" t="s">
        <v>529</v>
      </c>
      <c r="CK1312" s="81" t="s">
        <v>2190</v>
      </c>
      <c r="CL1312" s="81">
        <v>1021</v>
      </c>
      <c r="CN1312" s="81" t="s">
        <v>973</v>
      </c>
      <c r="CO1312" s="81" t="s">
        <v>974</v>
      </c>
      <c r="CP1312" s="81">
        <v>24</v>
      </c>
      <c r="CQ1312" s="81" t="s">
        <v>436</v>
      </c>
      <c r="CR1312" s="81" t="s">
        <v>559</v>
      </c>
      <c r="CS1312" s="81">
        <v>1529</v>
      </c>
      <c r="CU1312" s="136" t="s">
        <v>828</v>
      </c>
      <c r="CV1312" s="136" t="s">
        <v>829</v>
      </c>
      <c r="CW1312" s="137">
        <v>2</v>
      </c>
      <c r="CX1312" s="136" t="s">
        <v>436</v>
      </c>
      <c r="CY1312" s="136" t="s">
        <v>1153</v>
      </c>
      <c r="CZ1312" s="138">
        <v>1402</v>
      </c>
      <c r="DB1312" s="136" t="s">
        <v>2415</v>
      </c>
      <c r="DC1312" s="136" t="s">
        <v>1486</v>
      </c>
      <c r="DD1312" s="137">
        <v>2</v>
      </c>
      <c r="DE1312" s="136" t="s">
        <v>529</v>
      </c>
      <c r="DF1312" s="136" t="s">
        <v>1218</v>
      </c>
      <c r="DG1312" s="144">
        <v>1412</v>
      </c>
      <c r="DI1312" s="136" t="s">
        <v>782</v>
      </c>
      <c r="DJ1312" s="136" t="s">
        <v>783</v>
      </c>
      <c r="DK1312" s="137">
        <v>12</v>
      </c>
      <c r="DL1312" s="136" t="s">
        <v>437</v>
      </c>
      <c r="DM1312" s="136" t="s">
        <v>2421</v>
      </c>
      <c r="DN1312" s="144">
        <v>1599</v>
      </c>
    </row>
    <row r="1313" spans="1:118" x14ac:dyDescent="0.25">
      <c r="A1313" s="81" t="s">
        <v>847</v>
      </c>
      <c r="B1313" s="81" t="s">
        <v>848</v>
      </c>
      <c r="C1313" s="81">
        <v>18</v>
      </c>
      <c r="D1313" s="81" t="s">
        <v>529</v>
      </c>
      <c r="E1313" s="81" t="s">
        <v>1100</v>
      </c>
      <c r="F1313" s="81">
        <v>1027</v>
      </c>
      <c r="H1313" s="81" t="s">
        <v>2323</v>
      </c>
      <c r="I1313" s="81" t="s">
        <v>851</v>
      </c>
      <c r="J1313" s="81">
        <v>6</v>
      </c>
      <c r="K1313" s="81" t="s">
        <v>436</v>
      </c>
      <c r="L1313" s="81" t="s">
        <v>1925</v>
      </c>
      <c r="M1313" s="81">
        <v>1091</v>
      </c>
      <c r="O1313" s="81" t="s">
        <v>745</v>
      </c>
      <c r="P1313" s="81" t="s">
        <v>746</v>
      </c>
      <c r="Q1313" s="81">
        <v>60</v>
      </c>
      <c r="R1313" s="81" t="s">
        <v>529</v>
      </c>
      <c r="S1313" s="81" t="s">
        <v>1175</v>
      </c>
      <c r="T1313" s="81">
        <v>1027</v>
      </c>
      <c r="V1313" s="81" t="s">
        <v>810</v>
      </c>
      <c r="W1313" s="81" t="s">
        <v>811</v>
      </c>
      <c r="X1313" s="81">
        <v>4</v>
      </c>
      <c r="Y1313" s="81" t="s">
        <v>437</v>
      </c>
      <c r="Z1313" s="81" t="s">
        <v>1171</v>
      </c>
      <c r="AA1313" s="81">
        <v>1351</v>
      </c>
      <c r="AC1313" s="81" t="s">
        <v>727</v>
      </c>
      <c r="AD1313" s="81" t="s">
        <v>728</v>
      </c>
      <c r="AE1313" s="81">
        <v>4</v>
      </c>
      <c r="AF1313" s="81" t="s">
        <v>529</v>
      </c>
      <c r="AG1313" s="81" t="s">
        <v>1128</v>
      </c>
      <c r="AH1313" s="81">
        <v>1031</v>
      </c>
      <c r="AJ1313" s="81" t="s">
        <v>757</v>
      </c>
      <c r="AK1313" s="81" t="s">
        <v>758</v>
      </c>
      <c r="AL1313" s="81">
        <v>24</v>
      </c>
      <c r="AM1313" s="81" t="s">
        <v>529</v>
      </c>
      <c r="AN1313" s="81" t="s">
        <v>1194</v>
      </c>
      <c r="AO1313" s="81">
        <v>1021</v>
      </c>
      <c r="AQ1313" s="81" t="s">
        <v>852</v>
      </c>
      <c r="AR1313" s="81" t="s">
        <v>853</v>
      </c>
      <c r="AS1313" s="81">
        <v>24</v>
      </c>
      <c r="AT1313" s="81" t="s">
        <v>529</v>
      </c>
      <c r="AU1313" s="81" t="s">
        <v>1770</v>
      </c>
      <c r="AV1313" s="81">
        <v>1037</v>
      </c>
      <c r="AX1313" s="81" t="s">
        <v>852</v>
      </c>
      <c r="AY1313" s="81" t="s">
        <v>853</v>
      </c>
      <c r="AZ1313" s="81">
        <v>24</v>
      </c>
      <c r="BA1313" s="81" t="s">
        <v>436</v>
      </c>
      <c r="BB1313" s="81" t="s">
        <v>1762</v>
      </c>
      <c r="BC1313" s="81">
        <v>1475</v>
      </c>
      <c r="BE1313" s="81" t="s">
        <v>729</v>
      </c>
      <c r="BF1313" s="81" t="s">
        <v>730</v>
      </c>
      <c r="BG1313" s="81">
        <v>12</v>
      </c>
      <c r="BH1313" s="81" t="s">
        <v>437</v>
      </c>
      <c r="BI1313" s="81" t="s">
        <v>1181</v>
      </c>
      <c r="BJ1313" s="81">
        <v>1044</v>
      </c>
      <c r="BL1313" s="81" t="s">
        <v>830</v>
      </c>
      <c r="BM1313" s="81" t="s">
        <v>831</v>
      </c>
      <c r="BN1313" s="81">
        <v>6</v>
      </c>
      <c r="BO1313" s="81" t="s">
        <v>437</v>
      </c>
      <c r="BP1313" s="81" t="s">
        <v>1186</v>
      </c>
      <c r="BQ1313" s="81">
        <v>1043</v>
      </c>
      <c r="CG1313" s="81" t="s">
        <v>2230</v>
      </c>
      <c r="CH1313" s="81" t="s">
        <v>866</v>
      </c>
      <c r="CI1313" s="81">
        <v>6</v>
      </c>
      <c r="CJ1313" s="81" t="s">
        <v>529</v>
      </c>
      <c r="CK1313" s="81" t="s">
        <v>2190</v>
      </c>
      <c r="CL1313" s="81">
        <v>1021</v>
      </c>
      <c r="CN1313" s="81" t="s">
        <v>804</v>
      </c>
      <c r="CO1313" s="81" t="s">
        <v>805</v>
      </c>
      <c r="CP1313" s="81">
        <v>24</v>
      </c>
      <c r="CQ1313" s="81" t="s">
        <v>436</v>
      </c>
      <c r="CR1313" s="81" t="s">
        <v>559</v>
      </c>
      <c r="CS1313" s="81">
        <v>1529</v>
      </c>
      <c r="CU1313" s="136" t="s">
        <v>832</v>
      </c>
      <c r="CV1313" s="136" t="s">
        <v>833</v>
      </c>
      <c r="CW1313" s="137">
        <v>6</v>
      </c>
      <c r="CX1313" s="136" t="s">
        <v>529</v>
      </c>
      <c r="CY1313" s="136" t="s">
        <v>1120</v>
      </c>
      <c r="CZ1313" s="138">
        <v>1020</v>
      </c>
      <c r="DB1313" s="136" t="s">
        <v>878</v>
      </c>
      <c r="DC1313" s="136" t="s">
        <v>879</v>
      </c>
      <c r="DD1313" s="137">
        <v>6</v>
      </c>
      <c r="DE1313" s="136" t="s">
        <v>529</v>
      </c>
      <c r="DF1313" s="136" t="s">
        <v>1681</v>
      </c>
      <c r="DG1313" s="144">
        <v>1327</v>
      </c>
      <c r="DI1313" s="136" t="s">
        <v>782</v>
      </c>
      <c r="DJ1313" s="136" t="s">
        <v>783</v>
      </c>
      <c r="DK1313" s="137">
        <v>72</v>
      </c>
      <c r="DL1313" s="136" t="s">
        <v>529</v>
      </c>
      <c r="DM1313" s="136" t="s">
        <v>1199</v>
      </c>
      <c r="DN1313" s="144">
        <v>1001</v>
      </c>
    </row>
    <row r="1314" spans="1:118" x14ac:dyDescent="0.25">
      <c r="A1314" s="81" t="s">
        <v>873</v>
      </c>
      <c r="B1314" s="81" t="s">
        <v>874</v>
      </c>
      <c r="C1314" s="81">
        <v>18</v>
      </c>
      <c r="D1314" s="81" t="s">
        <v>529</v>
      </c>
      <c r="E1314" s="81" t="s">
        <v>1100</v>
      </c>
      <c r="F1314" s="81">
        <v>1027</v>
      </c>
      <c r="H1314" s="81" t="s">
        <v>820</v>
      </c>
      <c r="I1314" s="81" t="s">
        <v>821</v>
      </c>
      <c r="J1314" s="81">
        <v>12</v>
      </c>
      <c r="K1314" s="81" t="s">
        <v>436</v>
      </c>
      <c r="L1314" s="81" t="s">
        <v>1925</v>
      </c>
      <c r="M1314" s="81">
        <v>1091</v>
      </c>
      <c r="O1314" s="81" t="s">
        <v>849</v>
      </c>
      <c r="P1314" s="81" t="s">
        <v>850</v>
      </c>
      <c r="Q1314" s="81">
        <v>10</v>
      </c>
      <c r="R1314" s="81" t="s">
        <v>529</v>
      </c>
      <c r="S1314" s="81" t="s">
        <v>1175</v>
      </c>
      <c r="T1314" s="81">
        <v>1027</v>
      </c>
      <c r="V1314" s="81" t="s">
        <v>816</v>
      </c>
      <c r="W1314" s="81" t="s">
        <v>817</v>
      </c>
      <c r="X1314" s="81">
        <v>12</v>
      </c>
      <c r="Y1314" s="81" t="s">
        <v>437</v>
      </c>
      <c r="Z1314" s="81" t="s">
        <v>1171</v>
      </c>
      <c r="AA1314" s="81">
        <v>1351</v>
      </c>
      <c r="AC1314" s="81" t="s">
        <v>727</v>
      </c>
      <c r="AD1314" s="81" t="s">
        <v>728</v>
      </c>
      <c r="AE1314" s="81">
        <v>4</v>
      </c>
      <c r="AF1314" s="81" t="s">
        <v>529</v>
      </c>
      <c r="AG1314" s="81" t="s">
        <v>1093</v>
      </c>
      <c r="AH1314" s="81">
        <v>1089</v>
      </c>
      <c r="AJ1314" s="81" t="s">
        <v>926</v>
      </c>
      <c r="AK1314" s="81" t="s">
        <v>927</v>
      </c>
      <c r="AL1314" s="81">
        <v>2</v>
      </c>
      <c r="AM1314" s="81" t="s">
        <v>529</v>
      </c>
      <c r="AN1314" s="81" t="s">
        <v>1194</v>
      </c>
      <c r="AO1314" s="81">
        <v>1021</v>
      </c>
      <c r="AQ1314" s="81" t="s">
        <v>895</v>
      </c>
      <c r="AR1314" s="81" t="s">
        <v>896</v>
      </c>
      <c r="AS1314" s="81">
        <v>12</v>
      </c>
      <c r="AT1314" s="81" t="s">
        <v>529</v>
      </c>
      <c r="AU1314" s="81" t="s">
        <v>1770</v>
      </c>
      <c r="AV1314" s="81">
        <v>1037</v>
      </c>
      <c r="AX1314" s="81" t="s">
        <v>852</v>
      </c>
      <c r="AY1314" s="81" t="s">
        <v>853</v>
      </c>
      <c r="AZ1314" s="81">
        <v>60</v>
      </c>
      <c r="BA1314" s="81" t="s">
        <v>1768</v>
      </c>
      <c r="BB1314" s="81" t="s">
        <v>1769</v>
      </c>
      <c r="BC1314" s="81">
        <v>1416</v>
      </c>
      <c r="BE1314" s="81" t="s">
        <v>899</v>
      </c>
      <c r="BF1314" s="81" t="s">
        <v>900</v>
      </c>
      <c r="BG1314" s="81">
        <v>4</v>
      </c>
      <c r="BH1314" s="81" t="s">
        <v>437</v>
      </c>
      <c r="BI1314" s="81" t="s">
        <v>1181</v>
      </c>
      <c r="BJ1314" s="81">
        <v>1044</v>
      </c>
      <c r="BL1314" s="81" t="s">
        <v>772</v>
      </c>
      <c r="BM1314" s="81" t="s">
        <v>773</v>
      </c>
      <c r="BN1314" s="81">
        <v>8</v>
      </c>
      <c r="BO1314" s="81" t="s">
        <v>437</v>
      </c>
      <c r="BP1314" s="81" t="s">
        <v>1191</v>
      </c>
      <c r="BQ1314" s="81">
        <v>1029</v>
      </c>
      <c r="CG1314" s="81" t="s">
        <v>2263</v>
      </c>
      <c r="CH1314" s="81" t="s">
        <v>877</v>
      </c>
      <c r="CI1314" s="81">
        <v>6</v>
      </c>
      <c r="CJ1314" s="81" t="s">
        <v>529</v>
      </c>
      <c r="CK1314" s="81" t="s">
        <v>2190</v>
      </c>
      <c r="CL1314" s="81">
        <v>1021</v>
      </c>
      <c r="CN1314" s="81" t="s">
        <v>977</v>
      </c>
      <c r="CO1314" s="81" t="s">
        <v>978</v>
      </c>
      <c r="CP1314" s="81">
        <v>12</v>
      </c>
      <c r="CQ1314" s="81" t="s">
        <v>529</v>
      </c>
      <c r="CR1314" s="81" t="s">
        <v>1206</v>
      </c>
      <c r="CS1314" s="81">
        <v>1037</v>
      </c>
      <c r="CU1314" s="136" t="s">
        <v>729</v>
      </c>
      <c r="CV1314" s="136" t="s">
        <v>730</v>
      </c>
      <c r="CW1314" s="137">
        <v>6</v>
      </c>
      <c r="CX1314" s="136" t="s">
        <v>436</v>
      </c>
      <c r="CY1314" s="136" t="s">
        <v>1832</v>
      </c>
      <c r="CZ1314" s="138">
        <v>1168</v>
      </c>
      <c r="DB1314" s="136" t="s">
        <v>878</v>
      </c>
      <c r="DC1314" s="136" t="s">
        <v>879</v>
      </c>
      <c r="DD1314" s="137">
        <v>6</v>
      </c>
      <c r="DE1314" s="136" t="s">
        <v>436</v>
      </c>
      <c r="DF1314" s="136" t="s">
        <v>2409</v>
      </c>
      <c r="DG1314" s="144">
        <v>1013</v>
      </c>
      <c r="DI1314" s="136" t="s">
        <v>782</v>
      </c>
      <c r="DJ1314" s="136" t="s">
        <v>783</v>
      </c>
      <c r="DK1314" s="137">
        <v>24</v>
      </c>
      <c r="DL1314" s="136" t="s">
        <v>436</v>
      </c>
      <c r="DM1314" s="136" t="s">
        <v>1235</v>
      </c>
      <c r="DN1314" s="144">
        <v>1091</v>
      </c>
    </row>
    <row r="1315" spans="1:118" x14ac:dyDescent="0.25">
      <c r="A1315" s="81" t="s">
        <v>772</v>
      </c>
      <c r="B1315" s="81" t="s">
        <v>773</v>
      </c>
      <c r="C1315" s="81">
        <v>50</v>
      </c>
      <c r="D1315" s="81" t="s">
        <v>529</v>
      </c>
      <c r="E1315" s="81" t="s">
        <v>1100</v>
      </c>
      <c r="F1315" s="81">
        <v>1027</v>
      </c>
      <c r="H1315" s="81" t="s">
        <v>893</v>
      </c>
      <c r="I1315" s="81" t="s">
        <v>894</v>
      </c>
      <c r="J1315" s="81">
        <v>12</v>
      </c>
      <c r="K1315" s="81" t="s">
        <v>529</v>
      </c>
      <c r="L1315" s="81" t="s">
        <v>1169</v>
      </c>
      <c r="M1315" s="81">
        <v>1440</v>
      </c>
      <c r="O1315" s="81" t="s">
        <v>832</v>
      </c>
      <c r="P1315" s="81" t="s">
        <v>833</v>
      </c>
      <c r="Q1315" s="81">
        <v>4</v>
      </c>
      <c r="R1315" s="81" t="s">
        <v>529</v>
      </c>
      <c r="S1315" s="81" t="s">
        <v>1175</v>
      </c>
      <c r="T1315" s="81">
        <v>1027</v>
      </c>
      <c r="V1315" s="81" t="s">
        <v>727</v>
      </c>
      <c r="W1315" s="81" t="s">
        <v>728</v>
      </c>
      <c r="X1315" s="81">
        <v>4</v>
      </c>
      <c r="Y1315" s="81" t="s">
        <v>437</v>
      </c>
      <c r="Z1315" s="81" t="s">
        <v>1171</v>
      </c>
      <c r="AA1315" s="81">
        <v>1351</v>
      </c>
      <c r="AC1315" s="81" t="s">
        <v>727</v>
      </c>
      <c r="AD1315" s="81" t="s">
        <v>728</v>
      </c>
      <c r="AE1315" s="81">
        <v>4</v>
      </c>
      <c r="AF1315" s="81" t="s">
        <v>529</v>
      </c>
      <c r="AG1315" s="81" t="s">
        <v>1150</v>
      </c>
      <c r="AH1315" s="81">
        <v>1185</v>
      </c>
      <c r="AJ1315" s="81" t="s">
        <v>928</v>
      </c>
      <c r="AK1315" s="81" t="s">
        <v>929</v>
      </c>
      <c r="AL1315" s="81">
        <v>2</v>
      </c>
      <c r="AM1315" s="81" t="s">
        <v>529</v>
      </c>
      <c r="AN1315" s="81" t="s">
        <v>1194</v>
      </c>
      <c r="AO1315" s="81">
        <v>1021</v>
      </c>
      <c r="AQ1315" s="81" t="s">
        <v>2320</v>
      </c>
      <c r="AR1315" s="81" t="s">
        <v>1059</v>
      </c>
      <c r="AS1315" s="81">
        <v>12</v>
      </c>
      <c r="AT1315" s="81" t="s">
        <v>529</v>
      </c>
      <c r="AU1315" s="81" t="s">
        <v>1770</v>
      </c>
      <c r="AV1315" s="81">
        <v>1037</v>
      </c>
      <c r="AX1315" s="81" t="s">
        <v>852</v>
      </c>
      <c r="AY1315" s="81" t="s">
        <v>853</v>
      </c>
      <c r="AZ1315" s="81">
        <v>12</v>
      </c>
      <c r="BA1315" s="81" t="s">
        <v>436</v>
      </c>
      <c r="BB1315" s="81" t="s">
        <v>559</v>
      </c>
      <c r="BC1315" s="81">
        <v>1529</v>
      </c>
      <c r="BE1315" s="81" t="s">
        <v>800</v>
      </c>
      <c r="BF1315" s="81" t="s">
        <v>801</v>
      </c>
      <c r="BG1315" s="81">
        <v>4</v>
      </c>
      <c r="BH1315" s="81" t="s">
        <v>437</v>
      </c>
      <c r="BI1315" s="81" t="s">
        <v>1181</v>
      </c>
      <c r="BJ1315" s="81">
        <v>1044</v>
      </c>
      <c r="BL1315" s="81" t="s">
        <v>737</v>
      </c>
      <c r="BM1315" s="81" t="s">
        <v>738</v>
      </c>
      <c r="BN1315" s="81">
        <v>2</v>
      </c>
      <c r="BO1315" s="81" t="s">
        <v>436</v>
      </c>
      <c r="BP1315" s="81" t="s">
        <v>2175</v>
      </c>
      <c r="BQ1315" s="81">
        <v>1577</v>
      </c>
      <c r="CG1315" s="81" t="s">
        <v>871</v>
      </c>
      <c r="CH1315" s="81" t="s">
        <v>872</v>
      </c>
      <c r="CI1315" s="81">
        <v>6</v>
      </c>
      <c r="CJ1315" s="81" t="s">
        <v>529</v>
      </c>
      <c r="CK1315" s="81" t="s">
        <v>2190</v>
      </c>
      <c r="CL1315" s="81">
        <v>1021</v>
      </c>
      <c r="CN1315" s="81" t="s">
        <v>814</v>
      </c>
      <c r="CO1315" s="81" t="s">
        <v>815</v>
      </c>
      <c r="CP1315" s="81">
        <v>24</v>
      </c>
      <c r="CQ1315" s="81" t="s">
        <v>529</v>
      </c>
      <c r="CR1315" s="81" t="s">
        <v>1206</v>
      </c>
      <c r="CS1315" s="81">
        <v>1037</v>
      </c>
      <c r="CU1315" s="136" t="s">
        <v>737</v>
      </c>
      <c r="CV1315" s="136" t="s">
        <v>738</v>
      </c>
      <c r="CW1315" s="137">
        <v>4</v>
      </c>
      <c r="CX1315" s="136" t="s">
        <v>436</v>
      </c>
      <c r="CY1315" s="136" t="s">
        <v>1832</v>
      </c>
      <c r="CZ1315" s="138">
        <v>1168</v>
      </c>
      <c r="DB1315" s="136" t="s">
        <v>878</v>
      </c>
      <c r="DC1315" s="136" t="s">
        <v>879</v>
      </c>
      <c r="DD1315" s="137">
        <v>6</v>
      </c>
      <c r="DE1315" s="136" t="s">
        <v>529</v>
      </c>
      <c r="DF1315" s="136" t="s">
        <v>1867</v>
      </c>
      <c r="DG1315" s="144">
        <v>1089</v>
      </c>
      <c r="DI1315" s="136" t="s">
        <v>782</v>
      </c>
      <c r="DJ1315" s="136" t="s">
        <v>783</v>
      </c>
      <c r="DK1315" s="137">
        <v>12</v>
      </c>
      <c r="DL1315" s="136" t="s">
        <v>529</v>
      </c>
      <c r="DM1315" s="136" t="s">
        <v>2314</v>
      </c>
      <c r="DN1315" s="144">
        <v>1031</v>
      </c>
    </row>
    <row r="1316" spans="1:118" x14ac:dyDescent="0.25">
      <c r="A1316" s="81" t="s">
        <v>948</v>
      </c>
      <c r="B1316" s="81" t="s">
        <v>985</v>
      </c>
      <c r="C1316" s="81">
        <v>6</v>
      </c>
      <c r="D1316" s="81" t="s">
        <v>529</v>
      </c>
      <c r="E1316" s="81" t="s">
        <v>1100</v>
      </c>
      <c r="F1316" s="81">
        <v>1027</v>
      </c>
      <c r="H1316" s="81" t="s">
        <v>849</v>
      </c>
      <c r="I1316" s="81" t="s">
        <v>850</v>
      </c>
      <c r="J1316" s="81">
        <v>6</v>
      </c>
      <c r="K1316" s="81" t="s">
        <v>529</v>
      </c>
      <c r="L1316" s="81" t="s">
        <v>1169</v>
      </c>
      <c r="M1316" s="81">
        <v>1440</v>
      </c>
      <c r="O1316" s="81" t="s">
        <v>830</v>
      </c>
      <c r="P1316" s="81" t="s">
        <v>831</v>
      </c>
      <c r="Q1316" s="81">
        <v>20</v>
      </c>
      <c r="R1316" s="81" t="s">
        <v>529</v>
      </c>
      <c r="S1316" s="81" t="s">
        <v>1175</v>
      </c>
      <c r="T1316" s="81">
        <v>1027</v>
      </c>
      <c r="V1316" s="81" t="s">
        <v>832</v>
      </c>
      <c r="W1316" s="81" t="s">
        <v>833</v>
      </c>
      <c r="X1316" s="81">
        <v>4</v>
      </c>
      <c r="Y1316" s="81" t="s">
        <v>437</v>
      </c>
      <c r="Z1316" s="81" t="s">
        <v>1171</v>
      </c>
      <c r="AA1316" s="81">
        <v>1351</v>
      </c>
      <c r="AC1316" s="81" t="s">
        <v>727</v>
      </c>
      <c r="AD1316" s="81" t="s">
        <v>728</v>
      </c>
      <c r="AE1316" s="81">
        <v>4</v>
      </c>
      <c r="AF1316" s="81" t="s">
        <v>437</v>
      </c>
      <c r="AG1316" s="81" t="s">
        <v>1193</v>
      </c>
      <c r="AH1316" s="81">
        <v>1479</v>
      </c>
      <c r="AJ1316" s="81" t="s">
        <v>940</v>
      </c>
      <c r="AK1316" s="81" t="s">
        <v>941</v>
      </c>
      <c r="AL1316" s="81">
        <v>12</v>
      </c>
      <c r="AM1316" s="81" t="s">
        <v>529</v>
      </c>
      <c r="AN1316" s="81" t="s">
        <v>1194</v>
      </c>
      <c r="AO1316" s="81">
        <v>1021</v>
      </c>
      <c r="AQ1316" s="81" t="s">
        <v>788</v>
      </c>
      <c r="AR1316" s="81" t="s">
        <v>789</v>
      </c>
      <c r="AS1316" s="81">
        <v>12</v>
      </c>
      <c r="AT1316" s="81" t="s">
        <v>529</v>
      </c>
      <c r="AU1316" s="81" t="s">
        <v>1770</v>
      </c>
      <c r="AV1316" s="81">
        <v>1037</v>
      </c>
      <c r="AX1316" s="81" t="s">
        <v>852</v>
      </c>
      <c r="AY1316" s="81" t="s">
        <v>853</v>
      </c>
      <c r="AZ1316" s="81">
        <v>24</v>
      </c>
      <c r="BA1316" s="81" t="s">
        <v>436</v>
      </c>
      <c r="BB1316" s="81" t="s">
        <v>2106</v>
      </c>
      <c r="BC1316" s="81">
        <v>1391</v>
      </c>
      <c r="BE1316" s="81" t="s">
        <v>794</v>
      </c>
      <c r="BF1316" s="81" t="s">
        <v>795</v>
      </c>
      <c r="BG1316" s="81">
        <v>4</v>
      </c>
      <c r="BH1316" s="81" t="s">
        <v>437</v>
      </c>
      <c r="BI1316" s="81" t="s">
        <v>1181</v>
      </c>
      <c r="BJ1316" s="81">
        <v>1044</v>
      </c>
      <c r="BL1316" s="81" t="s">
        <v>737</v>
      </c>
      <c r="BM1316" s="81" t="s">
        <v>738</v>
      </c>
      <c r="BN1316" s="81">
        <v>4</v>
      </c>
      <c r="BO1316" s="81" t="s">
        <v>436</v>
      </c>
      <c r="BP1316" s="81" t="s">
        <v>1152</v>
      </c>
      <c r="BQ1316" s="81">
        <v>1013</v>
      </c>
      <c r="CG1316" s="81" t="s">
        <v>847</v>
      </c>
      <c r="CH1316" s="81" t="s">
        <v>848</v>
      </c>
      <c r="CI1316" s="81">
        <v>12</v>
      </c>
      <c r="CJ1316" s="81" t="s">
        <v>529</v>
      </c>
      <c r="CK1316" s="81" t="s">
        <v>2190</v>
      </c>
      <c r="CL1316" s="81">
        <v>1021</v>
      </c>
      <c r="CN1316" s="81" t="s">
        <v>1015</v>
      </c>
      <c r="CO1316" s="81" t="s">
        <v>1016</v>
      </c>
      <c r="CP1316" s="81">
        <v>12</v>
      </c>
      <c r="CQ1316" s="81" t="s">
        <v>529</v>
      </c>
      <c r="CR1316" s="81" t="s">
        <v>1206</v>
      </c>
      <c r="CS1316" s="81">
        <v>1037</v>
      </c>
      <c r="CU1316" s="136" t="s">
        <v>2262</v>
      </c>
      <c r="CV1316" s="136" t="s">
        <v>870</v>
      </c>
      <c r="CW1316" s="137">
        <v>12</v>
      </c>
      <c r="CX1316" s="136" t="s">
        <v>436</v>
      </c>
      <c r="CY1316" s="136" t="s">
        <v>1179</v>
      </c>
      <c r="CZ1316" s="138">
        <v>1195</v>
      </c>
      <c r="DB1316" s="136" t="s">
        <v>878</v>
      </c>
      <c r="DC1316" s="136" t="s">
        <v>879</v>
      </c>
      <c r="DD1316" s="137">
        <v>6</v>
      </c>
      <c r="DE1316" s="136" t="s">
        <v>436</v>
      </c>
      <c r="DF1316" s="136" t="s">
        <v>2156</v>
      </c>
      <c r="DG1316" s="144">
        <v>1377</v>
      </c>
      <c r="DI1316" s="136" t="s">
        <v>782</v>
      </c>
      <c r="DJ1316" s="136" t="s">
        <v>783</v>
      </c>
      <c r="DK1316" s="137">
        <v>12</v>
      </c>
      <c r="DL1316" s="136" t="s">
        <v>1173</v>
      </c>
      <c r="DM1316" s="136" t="s">
        <v>2414</v>
      </c>
      <c r="DN1316" s="144">
        <v>0</v>
      </c>
    </row>
    <row r="1317" spans="1:118" x14ac:dyDescent="0.25">
      <c r="A1317" s="81" t="s">
        <v>818</v>
      </c>
      <c r="B1317" s="81" t="s">
        <v>819</v>
      </c>
      <c r="C1317" s="81">
        <v>4</v>
      </c>
      <c r="D1317" s="81" t="s">
        <v>529</v>
      </c>
      <c r="E1317" s="81" t="s">
        <v>1100</v>
      </c>
      <c r="F1317" s="81">
        <v>1027</v>
      </c>
      <c r="H1317" s="81" t="s">
        <v>733</v>
      </c>
      <c r="I1317" s="81" t="s">
        <v>734</v>
      </c>
      <c r="J1317" s="81">
        <v>6</v>
      </c>
      <c r="K1317" s="81" t="s">
        <v>529</v>
      </c>
      <c r="L1317" s="81" t="s">
        <v>1169</v>
      </c>
      <c r="M1317" s="81">
        <v>1440</v>
      </c>
      <c r="O1317" s="81" t="s">
        <v>772</v>
      </c>
      <c r="P1317" s="81" t="s">
        <v>773</v>
      </c>
      <c r="Q1317" s="81">
        <v>20</v>
      </c>
      <c r="R1317" s="81" t="s">
        <v>529</v>
      </c>
      <c r="S1317" s="81" t="s">
        <v>1175</v>
      </c>
      <c r="T1317" s="81">
        <v>1027</v>
      </c>
      <c r="V1317" s="81" t="s">
        <v>847</v>
      </c>
      <c r="W1317" s="81" t="s">
        <v>848</v>
      </c>
      <c r="X1317" s="81">
        <v>6</v>
      </c>
      <c r="Y1317" s="81" t="s">
        <v>529</v>
      </c>
      <c r="Z1317" s="81" t="s">
        <v>1824</v>
      </c>
      <c r="AA1317" s="81">
        <v>1372</v>
      </c>
      <c r="AC1317" s="81" t="s">
        <v>727</v>
      </c>
      <c r="AD1317" s="81" t="s">
        <v>728</v>
      </c>
      <c r="AE1317" s="81">
        <v>4</v>
      </c>
      <c r="AF1317" s="81" t="s">
        <v>436</v>
      </c>
      <c r="AG1317" s="81" t="s">
        <v>1696</v>
      </c>
      <c r="AH1317" s="81">
        <v>1390</v>
      </c>
      <c r="AJ1317" s="81" t="s">
        <v>2230</v>
      </c>
      <c r="AK1317" s="81" t="s">
        <v>866</v>
      </c>
      <c r="AL1317" s="81">
        <v>12</v>
      </c>
      <c r="AM1317" s="81" t="s">
        <v>529</v>
      </c>
      <c r="AN1317" s="81" t="s">
        <v>1194</v>
      </c>
      <c r="AO1317" s="81">
        <v>1021</v>
      </c>
      <c r="AQ1317" s="81" t="s">
        <v>751</v>
      </c>
      <c r="AR1317" s="81" t="s">
        <v>752</v>
      </c>
      <c r="AS1317" s="81">
        <v>24</v>
      </c>
      <c r="AT1317" s="81" t="s">
        <v>529</v>
      </c>
      <c r="AU1317" s="81" t="s">
        <v>1199</v>
      </c>
      <c r="AV1317" s="81">
        <v>1001</v>
      </c>
      <c r="AX1317" s="81" t="s">
        <v>852</v>
      </c>
      <c r="AY1317" s="81" t="s">
        <v>853</v>
      </c>
      <c r="AZ1317" s="81">
        <v>12</v>
      </c>
      <c r="BA1317" s="81" t="s">
        <v>436</v>
      </c>
      <c r="BB1317" s="81" t="s">
        <v>2318</v>
      </c>
      <c r="BC1317" s="81">
        <v>1117</v>
      </c>
      <c r="BE1317" s="81" t="s">
        <v>902</v>
      </c>
      <c r="BF1317" s="81" t="s">
        <v>903</v>
      </c>
      <c r="BG1317" s="81">
        <v>12</v>
      </c>
      <c r="BH1317" s="81" t="s">
        <v>1173</v>
      </c>
      <c r="BI1317" s="81" t="s">
        <v>1174</v>
      </c>
      <c r="BJ1317" s="81">
        <v>0</v>
      </c>
      <c r="BL1317" s="81" t="s">
        <v>733</v>
      </c>
      <c r="BM1317" s="81" t="s">
        <v>734</v>
      </c>
      <c r="BN1317" s="81">
        <v>10</v>
      </c>
      <c r="BO1317" s="81" t="s">
        <v>437</v>
      </c>
      <c r="BP1317" s="81" t="s">
        <v>1859</v>
      </c>
      <c r="BQ1317" s="81">
        <v>1184</v>
      </c>
      <c r="CG1317" s="81" t="s">
        <v>878</v>
      </c>
      <c r="CH1317" s="81" t="s">
        <v>879</v>
      </c>
      <c r="CI1317" s="81">
        <v>6</v>
      </c>
      <c r="CJ1317" s="81" t="s">
        <v>529</v>
      </c>
      <c r="CK1317" s="81" t="s">
        <v>2190</v>
      </c>
      <c r="CL1317" s="81">
        <v>1021</v>
      </c>
      <c r="CN1317" s="81" t="s">
        <v>999</v>
      </c>
      <c r="CO1317" s="81" t="s">
        <v>1000</v>
      </c>
      <c r="CP1317" s="81">
        <v>12</v>
      </c>
      <c r="CQ1317" s="81" t="s">
        <v>529</v>
      </c>
      <c r="CR1317" s="81" t="s">
        <v>2176</v>
      </c>
      <c r="CS1317" s="81">
        <v>1555</v>
      </c>
      <c r="CU1317" s="136" t="s">
        <v>2380</v>
      </c>
      <c r="CV1317" s="136" t="s">
        <v>866</v>
      </c>
      <c r="CW1317" s="137">
        <v>6</v>
      </c>
      <c r="CX1317" s="136" t="s">
        <v>436</v>
      </c>
      <c r="CY1317" s="136" t="s">
        <v>1179</v>
      </c>
      <c r="CZ1317" s="138">
        <v>1195</v>
      </c>
      <c r="DB1317" s="136" t="s">
        <v>878</v>
      </c>
      <c r="DC1317" s="136" t="s">
        <v>879</v>
      </c>
      <c r="DD1317" s="137">
        <v>6</v>
      </c>
      <c r="DE1317" s="136" t="s">
        <v>529</v>
      </c>
      <c r="DF1317" s="136" t="s">
        <v>2418</v>
      </c>
      <c r="DG1317" s="144">
        <v>1576</v>
      </c>
      <c r="DI1317" s="136" t="s">
        <v>782</v>
      </c>
      <c r="DJ1317" s="136" t="s">
        <v>783</v>
      </c>
      <c r="DK1317" s="137">
        <v>12</v>
      </c>
      <c r="DL1317" s="136" t="s">
        <v>436</v>
      </c>
      <c r="DM1317" s="136" t="s">
        <v>2198</v>
      </c>
      <c r="DN1317" s="144">
        <v>1587</v>
      </c>
    </row>
    <row r="1318" spans="1:118" x14ac:dyDescent="0.25">
      <c r="A1318" s="81" t="s">
        <v>816</v>
      </c>
      <c r="B1318" s="81" t="s">
        <v>817</v>
      </c>
      <c r="C1318" s="81">
        <v>40</v>
      </c>
      <c r="D1318" s="81" t="s">
        <v>529</v>
      </c>
      <c r="E1318" s="81" t="s">
        <v>1100</v>
      </c>
      <c r="F1318" s="81">
        <v>1027</v>
      </c>
      <c r="H1318" s="81" t="s">
        <v>770</v>
      </c>
      <c r="I1318" s="81" t="s">
        <v>771</v>
      </c>
      <c r="J1318" s="81">
        <v>12</v>
      </c>
      <c r="K1318" s="81" t="s">
        <v>437</v>
      </c>
      <c r="L1318" s="81" t="s">
        <v>1187</v>
      </c>
      <c r="M1318" s="81">
        <v>1003</v>
      </c>
      <c r="O1318" s="81" t="s">
        <v>727</v>
      </c>
      <c r="P1318" s="81" t="s">
        <v>728</v>
      </c>
      <c r="Q1318" s="81">
        <v>20</v>
      </c>
      <c r="R1318" s="81" t="s">
        <v>529</v>
      </c>
      <c r="S1318" s="81" t="s">
        <v>1175</v>
      </c>
      <c r="T1318" s="81">
        <v>1027</v>
      </c>
      <c r="V1318" s="81" t="s">
        <v>776</v>
      </c>
      <c r="W1318" s="81" t="s">
        <v>777</v>
      </c>
      <c r="X1318" s="81">
        <v>2</v>
      </c>
      <c r="Y1318" s="81" t="s">
        <v>529</v>
      </c>
      <c r="Z1318" s="81" t="s">
        <v>1824</v>
      </c>
      <c r="AA1318" s="81">
        <v>1372</v>
      </c>
      <c r="AC1318" s="81" t="s">
        <v>727</v>
      </c>
      <c r="AD1318" s="81" t="s">
        <v>728</v>
      </c>
      <c r="AE1318" s="81">
        <v>4</v>
      </c>
      <c r="AF1318" s="81" t="s">
        <v>436</v>
      </c>
      <c r="AG1318" s="81" t="s">
        <v>1137</v>
      </c>
      <c r="AH1318" s="81">
        <v>1160</v>
      </c>
      <c r="AJ1318" s="81" t="s">
        <v>847</v>
      </c>
      <c r="AK1318" s="81" t="s">
        <v>848</v>
      </c>
      <c r="AL1318" s="81">
        <v>12</v>
      </c>
      <c r="AM1318" s="81" t="s">
        <v>529</v>
      </c>
      <c r="AN1318" s="81" t="s">
        <v>1194</v>
      </c>
      <c r="AO1318" s="81">
        <v>1021</v>
      </c>
      <c r="AQ1318" s="81" t="s">
        <v>741</v>
      </c>
      <c r="AR1318" s="81" t="s">
        <v>742</v>
      </c>
      <c r="AS1318" s="81">
        <v>24</v>
      </c>
      <c r="AT1318" s="81" t="s">
        <v>529</v>
      </c>
      <c r="AU1318" s="81" t="s">
        <v>1199</v>
      </c>
      <c r="AV1318" s="81">
        <v>1001</v>
      </c>
      <c r="AX1318" s="81" t="s">
        <v>852</v>
      </c>
      <c r="AY1318" s="81" t="s">
        <v>853</v>
      </c>
      <c r="AZ1318" s="81">
        <v>12</v>
      </c>
      <c r="BA1318" s="81" t="s">
        <v>436</v>
      </c>
      <c r="BB1318" s="81" t="s">
        <v>2058</v>
      </c>
      <c r="BC1318" s="81">
        <v>1550</v>
      </c>
      <c r="BE1318" s="81" t="s">
        <v>845</v>
      </c>
      <c r="BF1318" s="81" t="s">
        <v>846</v>
      </c>
      <c r="BG1318" s="81">
        <v>12</v>
      </c>
      <c r="BH1318" s="81" t="s">
        <v>1173</v>
      </c>
      <c r="BI1318" s="81" t="s">
        <v>1174</v>
      </c>
      <c r="BJ1318" s="81">
        <v>0</v>
      </c>
      <c r="BL1318" s="81" t="s">
        <v>729</v>
      </c>
      <c r="BM1318" s="81" t="s">
        <v>730</v>
      </c>
      <c r="BN1318" s="81">
        <v>4</v>
      </c>
      <c r="BO1318" s="81" t="s">
        <v>436</v>
      </c>
      <c r="BP1318" s="81" t="s">
        <v>1872</v>
      </c>
      <c r="BQ1318" s="81">
        <v>1133</v>
      </c>
      <c r="CG1318" s="81" t="s">
        <v>765</v>
      </c>
      <c r="CH1318" s="81" t="s">
        <v>766</v>
      </c>
      <c r="CI1318" s="81">
        <v>6</v>
      </c>
      <c r="CJ1318" s="81" t="s">
        <v>529</v>
      </c>
      <c r="CK1318" s="81" t="s">
        <v>2190</v>
      </c>
      <c r="CL1318" s="81">
        <v>1021</v>
      </c>
      <c r="CN1318" s="81" t="s">
        <v>973</v>
      </c>
      <c r="CO1318" s="81" t="s">
        <v>974</v>
      </c>
      <c r="CP1318" s="81">
        <v>12</v>
      </c>
      <c r="CQ1318" s="81" t="s">
        <v>529</v>
      </c>
      <c r="CR1318" s="81" t="s">
        <v>1746</v>
      </c>
      <c r="CS1318" s="81">
        <v>1002</v>
      </c>
      <c r="CU1318" s="136" t="s">
        <v>2270</v>
      </c>
      <c r="CV1318" s="136" t="s">
        <v>848</v>
      </c>
      <c r="CW1318" s="137">
        <v>12</v>
      </c>
      <c r="CX1318" s="136" t="s">
        <v>436</v>
      </c>
      <c r="CY1318" s="136" t="s">
        <v>1179</v>
      </c>
      <c r="CZ1318" s="138">
        <v>1195</v>
      </c>
      <c r="DB1318" s="136" t="s">
        <v>878</v>
      </c>
      <c r="DC1318" s="136" t="s">
        <v>879</v>
      </c>
      <c r="DD1318" s="137">
        <v>6</v>
      </c>
      <c r="DE1318" s="136" t="s">
        <v>529</v>
      </c>
      <c r="DF1318" s="136" t="s">
        <v>1867</v>
      </c>
      <c r="DG1318" s="144">
        <v>1089</v>
      </c>
      <c r="DI1318" s="136" t="s">
        <v>782</v>
      </c>
      <c r="DJ1318" s="136" t="s">
        <v>783</v>
      </c>
      <c r="DK1318" s="137">
        <v>12</v>
      </c>
      <c r="DL1318" s="136" t="s">
        <v>437</v>
      </c>
      <c r="DM1318" s="136" t="s">
        <v>2408</v>
      </c>
      <c r="DN1318" s="144">
        <v>1108</v>
      </c>
    </row>
    <row r="1319" spans="1:118" x14ac:dyDescent="0.25">
      <c r="A1319" s="81" t="s">
        <v>733</v>
      </c>
      <c r="B1319" s="81" t="s">
        <v>734</v>
      </c>
      <c r="C1319" s="81">
        <v>18</v>
      </c>
      <c r="D1319" s="81" t="s">
        <v>529</v>
      </c>
      <c r="E1319" s="81" t="s">
        <v>1100</v>
      </c>
      <c r="F1319" s="81">
        <v>1027</v>
      </c>
      <c r="H1319" s="81" t="s">
        <v>824</v>
      </c>
      <c r="I1319" s="81" t="s">
        <v>825</v>
      </c>
      <c r="J1319" s="81">
        <v>12</v>
      </c>
      <c r="K1319" s="81" t="s">
        <v>437</v>
      </c>
      <c r="L1319" s="81" t="s">
        <v>1823</v>
      </c>
      <c r="M1319" s="81">
        <v>1259</v>
      </c>
      <c r="O1319" s="81" t="s">
        <v>828</v>
      </c>
      <c r="P1319" s="81" t="s">
        <v>829</v>
      </c>
      <c r="Q1319" s="81">
        <v>6</v>
      </c>
      <c r="R1319" s="81" t="s">
        <v>529</v>
      </c>
      <c r="S1319" s="81" t="s">
        <v>1175</v>
      </c>
      <c r="T1319" s="81">
        <v>1027</v>
      </c>
      <c r="V1319" s="81" t="s">
        <v>867</v>
      </c>
      <c r="W1319" s="81" t="s">
        <v>868</v>
      </c>
      <c r="X1319" s="81">
        <v>2</v>
      </c>
      <c r="Y1319" s="81" t="s">
        <v>529</v>
      </c>
      <c r="Z1319" s="81" t="s">
        <v>1824</v>
      </c>
      <c r="AA1319" s="81">
        <v>1372</v>
      </c>
      <c r="AC1319" s="81" t="s">
        <v>765</v>
      </c>
      <c r="AD1319" s="81" t="s">
        <v>766</v>
      </c>
      <c r="AE1319" s="81">
        <v>6</v>
      </c>
      <c r="AF1319" s="81" t="s">
        <v>529</v>
      </c>
      <c r="AG1319" s="81" t="s">
        <v>1712</v>
      </c>
      <c r="AH1319" s="81">
        <v>1458</v>
      </c>
      <c r="AJ1319" s="81" t="s">
        <v>765</v>
      </c>
      <c r="AK1319" s="81" t="s">
        <v>766</v>
      </c>
      <c r="AL1319" s="81">
        <v>6</v>
      </c>
      <c r="AM1319" s="81" t="s">
        <v>529</v>
      </c>
      <c r="AN1319" s="81" t="s">
        <v>1194</v>
      </c>
      <c r="AO1319" s="81">
        <v>1021</v>
      </c>
      <c r="AQ1319" s="81" t="s">
        <v>778</v>
      </c>
      <c r="AR1319" s="81" t="s">
        <v>779</v>
      </c>
      <c r="AS1319" s="81">
        <v>6</v>
      </c>
      <c r="AT1319" s="81" t="s">
        <v>529</v>
      </c>
      <c r="AU1319" s="81" t="s">
        <v>1199</v>
      </c>
      <c r="AV1319" s="81">
        <v>1001</v>
      </c>
      <c r="AX1319" s="81" t="s">
        <v>852</v>
      </c>
      <c r="AY1319" s="81" t="s">
        <v>853</v>
      </c>
      <c r="AZ1319" s="81">
        <v>12</v>
      </c>
      <c r="BA1319" s="81" t="s">
        <v>436</v>
      </c>
      <c r="BB1319" s="81" t="s">
        <v>2072</v>
      </c>
      <c r="BC1319" s="81">
        <v>1562</v>
      </c>
      <c r="BE1319" s="81" t="s">
        <v>906</v>
      </c>
      <c r="BF1319" s="81" t="s">
        <v>907</v>
      </c>
      <c r="BG1319" s="81">
        <v>24</v>
      </c>
      <c r="BH1319" s="81" t="s">
        <v>1173</v>
      </c>
      <c r="BI1319" s="81" t="s">
        <v>1174</v>
      </c>
      <c r="BJ1319" s="81">
        <v>0</v>
      </c>
      <c r="BL1319" s="81" t="s">
        <v>772</v>
      </c>
      <c r="BM1319" s="81" t="s">
        <v>773</v>
      </c>
      <c r="BN1319" s="81">
        <v>12</v>
      </c>
      <c r="BO1319" s="81" t="s">
        <v>529</v>
      </c>
      <c r="BP1319" s="81" t="s">
        <v>1170</v>
      </c>
      <c r="BQ1319" s="81">
        <v>1069</v>
      </c>
      <c r="CG1319" s="81" t="s">
        <v>810</v>
      </c>
      <c r="CH1319" s="81" t="s">
        <v>811</v>
      </c>
      <c r="CI1319" s="81">
        <v>12</v>
      </c>
      <c r="CJ1319" s="81" t="s">
        <v>529</v>
      </c>
      <c r="CK1319" s="81" t="s">
        <v>2190</v>
      </c>
      <c r="CL1319" s="81">
        <v>1021</v>
      </c>
      <c r="CN1319" s="81" t="s">
        <v>814</v>
      </c>
      <c r="CO1319" s="81" t="s">
        <v>815</v>
      </c>
      <c r="CP1319" s="81">
        <v>72</v>
      </c>
      <c r="CQ1319" s="81" t="s">
        <v>529</v>
      </c>
      <c r="CR1319" s="81" t="s">
        <v>1100</v>
      </c>
      <c r="CS1319" s="81">
        <v>1027</v>
      </c>
      <c r="CU1319" s="136" t="s">
        <v>878</v>
      </c>
      <c r="CV1319" s="136" t="s">
        <v>879</v>
      </c>
      <c r="CW1319" s="137">
        <v>6</v>
      </c>
      <c r="CX1319" s="136" t="s">
        <v>436</v>
      </c>
      <c r="CY1319" s="136" t="s">
        <v>1179</v>
      </c>
      <c r="CZ1319" s="138">
        <v>1195</v>
      </c>
      <c r="DB1319" s="136" t="s">
        <v>878</v>
      </c>
      <c r="DC1319" s="136" t="s">
        <v>879</v>
      </c>
      <c r="DD1319" s="137">
        <v>6</v>
      </c>
      <c r="DE1319" s="136" t="s">
        <v>529</v>
      </c>
      <c r="DF1319" s="136" t="s">
        <v>1214</v>
      </c>
      <c r="DG1319" s="144">
        <v>1209</v>
      </c>
      <c r="DI1319" s="136" t="s">
        <v>782</v>
      </c>
      <c r="DJ1319" s="136" t="s">
        <v>783</v>
      </c>
      <c r="DK1319" s="137">
        <v>60</v>
      </c>
      <c r="DL1319" s="136" t="s">
        <v>529</v>
      </c>
      <c r="DM1319" s="136" t="s">
        <v>1199</v>
      </c>
      <c r="DN1319" s="144">
        <v>1001</v>
      </c>
    </row>
    <row r="1320" spans="1:118" x14ac:dyDescent="0.25">
      <c r="A1320" s="81" t="s">
        <v>727</v>
      </c>
      <c r="B1320" s="81" t="s">
        <v>728</v>
      </c>
      <c r="C1320" s="81">
        <v>12</v>
      </c>
      <c r="D1320" s="81" t="s">
        <v>529</v>
      </c>
      <c r="E1320" s="81" t="s">
        <v>1100</v>
      </c>
      <c r="F1320" s="81">
        <v>1027</v>
      </c>
      <c r="H1320" s="81" t="s">
        <v>2323</v>
      </c>
      <c r="I1320" s="81" t="s">
        <v>851</v>
      </c>
      <c r="J1320" s="81">
        <v>2</v>
      </c>
      <c r="K1320" s="81" t="s">
        <v>437</v>
      </c>
      <c r="L1320" s="81" t="s">
        <v>1823</v>
      </c>
      <c r="M1320" s="81">
        <v>1259</v>
      </c>
      <c r="O1320" s="81" t="s">
        <v>729</v>
      </c>
      <c r="P1320" s="81" t="s">
        <v>730</v>
      </c>
      <c r="Q1320" s="81">
        <v>50</v>
      </c>
      <c r="R1320" s="81" t="s">
        <v>529</v>
      </c>
      <c r="S1320" s="81" t="s">
        <v>1175</v>
      </c>
      <c r="T1320" s="81">
        <v>1027</v>
      </c>
      <c r="V1320" s="81" t="s">
        <v>733</v>
      </c>
      <c r="W1320" s="81" t="s">
        <v>734</v>
      </c>
      <c r="X1320" s="81">
        <v>2</v>
      </c>
      <c r="Y1320" s="81" t="s">
        <v>529</v>
      </c>
      <c r="Z1320" s="81" t="s">
        <v>1824</v>
      </c>
      <c r="AA1320" s="81">
        <v>1372</v>
      </c>
      <c r="AC1320" s="81" t="s">
        <v>867</v>
      </c>
      <c r="AD1320" s="81" t="s">
        <v>868</v>
      </c>
      <c r="AE1320" s="81">
        <v>8</v>
      </c>
      <c r="AF1320" s="81" t="s">
        <v>529</v>
      </c>
      <c r="AG1320" s="81" t="s">
        <v>1175</v>
      </c>
      <c r="AH1320" s="81">
        <v>1027</v>
      </c>
      <c r="AJ1320" s="81" t="s">
        <v>810</v>
      </c>
      <c r="AK1320" s="81" t="s">
        <v>811</v>
      </c>
      <c r="AL1320" s="81">
        <v>12</v>
      </c>
      <c r="AM1320" s="81" t="s">
        <v>529</v>
      </c>
      <c r="AN1320" s="81" t="s">
        <v>1194</v>
      </c>
      <c r="AO1320" s="81">
        <v>1021</v>
      </c>
      <c r="AQ1320" s="81" t="s">
        <v>780</v>
      </c>
      <c r="AR1320" s="81" t="s">
        <v>781</v>
      </c>
      <c r="AS1320" s="81">
        <v>180</v>
      </c>
      <c r="AT1320" s="81" t="s">
        <v>529</v>
      </c>
      <c r="AU1320" s="81" t="s">
        <v>1199</v>
      </c>
      <c r="AV1320" s="81">
        <v>1001</v>
      </c>
      <c r="AX1320" s="81" t="s">
        <v>852</v>
      </c>
      <c r="AY1320" s="81" t="s">
        <v>853</v>
      </c>
      <c r="AZ1320" s="81">
        <v>60</v>
      </c>
      <c r="BA1320" s="81" t="s">
        <v>529</v>
      </c>
      <c r="BB1320" s="81" t="s">
        <v>1175</v>
      </c>
      <c r="BC1320" s="81">
        <v>1027</v>
      </c>
      <c r="BE1320" s="81" t="s">
        <v>737</v>
      </c>
      <c r="BF1320" s="81" t="s">
        <v>738</v>
      </c>
      <c r="BG1320" s="81">
        <v>24</v>
      </c>
      <c r="BH1320" s="81" t="s">
        <v>1173</v>
      </c>
      <c r="BI1320" s="81" t="s">
        <v>1174</v>
      </c>
      <c r="BJ1320" s="81">
        <v>0</v>
      </c>
      <c r="BL1320" s="81" t="s">
        <v>729</v>
      </c>
      <c r="BM1320" s="81" t="s">
        <v>730</v>
      </c>
      <c r="BN1320" s="81">
        <v>6</v>
      </c>
      <c r="BO1320" s="81" t="s">
        <v>437</v>
      </c>
      <c r="BP1320" s="81" t="s">
        <v>1186</v>
      </c>
      <c r="BQ1320" s="81">
        <v>1043</v>
      </c>
      <c r="CG1320" s="81" t="s">
        <v>873</v>
      </c>
      <c r="CH1320" s="81" t="s">
        <v>874</v>
      </c>
      <c r="CI1320" s="81">
        <v>8</v>
      </c>
      <c r="CJ1320" s="81" t="s">
        <v>529</v>
      </c>
      <c r="CK1320" s="81" t="s">
        <v>2190</v>
      </c>
      <c r="CL1320" s="81">
        <v>1021</v>
      </c>
      <c r="CN1320" s="81" t="s">
        <v>806</v>
      </c>
      <c r="CO1320" s="81" t="s">
        <v>807</v>
      </c>
      <c r="CP1320" s="81">
        <v>12</v>
      </c>
      <c r="CQ1320" s="81" t="s">
        <v>529</v>
      </c>
      <c r="CR1320" s="81" t="s">
        <v>1100</v>
      </c>
      <c r="CS1320" s="81">
        <v>1027</v>
      </c>
      <c r="CU1320" s="136" t="s">
        <v>1779</v>
      </c>
      <c r="CV1320" s="136" t="s">
        <v>853</v>
      </c>
      <c r="CW1320" s="137">
        <v>24</v>
      </c>
      <c r="CX1320" s="136" t="s">
        <v>436</v>
      </c>
      <c r="CY1320" s="136" t="s">
        <v>1179</v>
      </c>
      <c r="CZ1320" s="138">
        <v>1195</v>
      </c>
      <c r="DB1320" s="136" t="s">
        <v>878</v>
      </c>
      <c r="DC1320" s="136" t="s">
        <v>879</v>
      </c>
      <c r="DD1320" s="137">
        <v>6</v>
      </c>
      <c r="DE1320" s="136" t="s">
        <v>436</v>
      </c>
      <c r="DF1320" s="136" t="s">
        <v>1179</v>
      </c>
      <c r="DG1320" s="144">
        <v>1195</v>
      </c>
      <c r="DI1320" s="136" t="s">
        <v>782</v>
      </c>
      <c r="DJ1320" s="136" t="s">
        <v>783</v>
      </c>
      <c r="DK1320" s="137">
        <v>12</v>
      </c>
      <c r="DL1320" s="136" t="s">
        <v>437</v>
      </c>
      <c r="DM1320" s="136" t="s">
        <v>1094</v>
      </c>
      <c r="DN1320" s="144">
        <v>1097</v>
      </c>
    </row>
    <row r="1321" spans="1:118" x14ac:dyDescent="0.25">
      <c r="A1321" s="81" t="s">
        <v>832</v>
      </c>
      <c r="B1321" s="81" t="s">
        <v>833</v>
      </c>
      <c r="C1321" s="81">
        <v>4</v>
      </c>
      <c r="D1321" s="81" t="s">
        <v>529</v>
      </c>
      <c r="E1321" s="81" t="s">
        <v>1100</v>
      </c>
      <c r="F1321" s="81">
        <v>1027</v>
      </c>
      <c r="H1321" s="81" t="s">
        <v>836</v>
      </c>
      <c r="I1321" s="81" t="s">
        <v>837</v>
      </c>
      <c r="J1321" s="81">
        <v>2</v>
      </c>
      <c r="K1321" s="81" t="s">
        <v>437</v>
      </c>
      <c r="L1321" s="81" t="s">
        <v>1823</v>
      </c>
      <c r="M1321" s="81">
        <v>1259</v>
      </c>
      <c r="O1321" s="81" t="s">
        <v>828</v>
      </c>
      <c r="P1321" s="81" t="s">
        <v>829</v>
      </c>
      <c r="Q1321" s="81">
        <v>4</v>
      </c>
      <c r="R1321" s="81" t="s">
        <v>529</v>
      </c>
      <c r="S1321" s="81" t="s">
        <v>1864</v>
      </c>
      <c r="T1321" s="81">
        <v>1001</v>
      </c>
      <c r="V1321" s="81" t="s">
        <v>816</v>
      </c>
      <c r="W1321" s="81" t="s">
        <v>817</v>
      </c>
      <c r="X1321" s="81">
        <v>4</v>
      </c>
      <c r="Y1321" s="81" t="s">
        <v>529</v>
      </c>
      <c r="Z1321" s="81" t="s">
        <v>1824</v>
      </c>
      <c r="AA1321" s="81">
        <v>1372</v>
      </c>
      <c r="AC1321" s="81" t="s">
        <v>729</v>
      </c>
      <c r="AD1321" s="81" t="s">
        <v>730</v>
      </c>
      <c r="AE1321" s="81">
        <v>6</v>
      </c>
      <c r="AF1321" s="81" t="s">
        <v>529</v>
      </c>
      <c r="AG1321" s="81" t="s">
        <v>1157</v>
      </c>
      <c r="AH1321" s="81">
        <v>1399</v>
      </c>
      <c r="AJ1321" s="81" t="s">
        <v>954</v>
      </c>
      <c r="AK1321" s="81" t="s">
        <v>955</v>
      </c>
      <c r="AL1321" s="81">
        <v>6</v>
      </c>
      <c r="AM1321" s="81" t="s">
        <v>529</v>
      </c>
      <c r="AN1321" s="81" t="s">
        <v>1194</v>
      </c>
      <c r="AO1321" s="81">
        <v>1021</v>
      </c>
      <c r="AQ1321" s="81" t="s">
        <v>806</v>
      </c>
      <c r="AR1321" s="81" t="s">
        <v>807</v>
      </c>
      <c r="AS1321" s="81">
        <v>12</v>
      </c>
      <c r="AT1321" s="81" t="s">
        <v>436</v>
      </c>
      <c r="AU1321" s="81" t="s">
        <v>1709</v>
      </c>
      <c r="AV1321" s="81">
        <v>1297</v>
      </c>
      <c r="AX1321" s="81" t="s">
        <v>852</v>
      </c>
      <c r="AY1321" s="81" t="s">
        <v>853</v>
      </c>
      <c r="AZ1321" s="81">
        <v>12</v>
      </c>
      <c r="BA1321" s="81" t="s">
        <v>437</v>
      </c>
      <c r="BB1321" s="81" t="s">
        <v>1186</v>
      </c>
      <c r="BC1321" s="81">
        <v>1043</v>
      </c>
      <c r="BE1321" s="81" t="s">
        <v>733</v>
      </c>
      <c r="BF1321" s="81" t="s">
        <v>734</v>
      </c>
      <c r="BG1321" s="81">
        <v>36</v>
      </c>
      <c r="BH1321" s="81" t="s">
        <v>1173</v>
      </c>
      <c r="BI1321" s="81" t="s">
        <v>1174</v>
      </c>
      <c r="BJ1321" s="81">
        <v>0</v>
      </c>
      <c r="BL1321" s="81" t="s">
        <v>1034</v>
      </c>
      <c r="BM1321" s="81" t="s">
        <v>987</v>
      </c>
      <c r="BN1321" s="81">
        <v>12</v>
      </c>
      <c r="BO1321" s="81" t="s">
        <v>529</v>
      </c>
      <c r="BP1321" s="81" t="s">
        <v>713</v>
      </c>
      <c r="BQ1321" s="81">
        <v>1536</v>
      </c>
      <c r="CG1321" s="81" t="s">
        <v>772</v>
      </c>
      <c r="CH1321" s="81" t="s">
        <v>773</v>
      </c>
      <c r="CI1321" s="81">
        <v>2</v>
      </c>
      <c r="CJ1321" s="81" t="s">
        <v>529</v>
      </c>
      <c r="CK1321" s="81" t="s">
        <v>2190</v>
      </c>
      <c r="CL1321" s="81">
        <v>1021</v>
      </c>
      <c r="CN1321" s="81" t="s">
        <v>751</v>
      </c>
      <c r="CO1321" s="81" t="s">
        <v>752</v>
      </c>
      <c r="CP1321" s="81">
        <v>48</v>
      </c>
      <c r="CQ1321" s="81" t="s">
        <v>529</v>
      </c>
      <c r="CR1321" s="81" t="s">
        <v>1100</v>
      </c>
      <c r="CS1321" s="81">
        <v>1027</v>
      </c>
      <c r="CU1321" s="136" t="s">
        <v>2054</v>
      </c>
      <c r="CV1321" s="136" t="s">
        <v>892</v>
      </c>
      <c r="CW1321" s="137">
        <v>12</v>
      </c>
      <c r="CX1321" s="136" t="s">
        <v>436</v>
      </c>
      <c r="CY1321" s="136" t="s">
        <v>1179</v>
      </c>
      <c r="CZ1321" s="138">
        <v>1195</v>
      </c>
      <c r="DB1321" s="136" t="s">
        <v>878</v>
      </c>
      <c r="DC1321" s="136" t="s">
        <v>879</v>
      </c>
      <c r="DD1321" s="137">
        <v>6</v>
      </c>
      <c r="DE1321" s="136" t="s">
        <v>436</v>
      </c>
      <c r="DF1321" s="136" t="s">
        <v>1134</v>
      </c>
      <c r="DG1321" s="144">
        <v>1102</v>
      </c>
      <c r="DI1321" s="136" t="s">
        <v>782</v>
      </c>
      <c r="DJ1321" s="136" t="s">
        <v>783</v>
      </c>
      <c r="DK1321" s="137">
        <v>12</v>
      </c>
      <c r="DL1321" s="136" t="s">
        <v>436</v>
      </c>
      <c r="DM1321" s="136" t="s">
        <v>2153</v>
      </c>
      <c r="DN1321" s="144">
        <v>1377</v>
      </c>
    </row>
    <row r="1322" spans="1:118" x14ac:dyDescent="0.25">
      <c r="A1322" s="81" t="s">
        <v>729</v>
      </c>
      <c r="B1322" s="81" t="s">
        <v>730</v>
      </c>
      <c r="C1322" s="81">
        <v>100</v>
      </c>
      <c r="D1322" s="81" t="s">
        <v>529</v>
      </c>
      <c r="E1322" s="81" t="s">
        <v>1100</v>
      </c>
      <c r="F1322" s="81">
        <v>1027</v>
      </c>
      <c r="H1322" s="81" t="s">
        <v>792</v>
      </c>
      <c r="I1322" s="81" t="s">
        <v>793</v>
      </c>
      <c r="J1322" s="81">
        <v>2</v>
      </c>
      <c r="K1322" s="81" t="s">
        <v>437</v>
      </c>
      <c r="L1322" s="81" t="s">
        <v>1823</v>
      </c>
      <c r="M1322" s="81">
        <v>1259</v>
      </c>
      <c r="O1322" s="81" t="s">
        <v>856</v>
      </c>
      <c r="P1322" s="81" t="s">
        <v>857</v>
      </c>
      <c r="Q1322" s="81">
        <v>2</v>
      </c>
      <c r="R1322" s="81" t="s">
        <v>529</v>
      </c>
      <c r="S1322" s="81" t="s">
        <v>1825</v>
      </c>
      <c r="T1322" s="81">
        <v>1018</v>
      </c>
      <c r="V1322" s="81" t="s">
        <v>745</v>
      </c>
      <c r="W1322" s="81" t="s">
        <v>746</v>
      </c>
      <c r="X1322" s="81">
        <v>12</v>
      </c>
      <c r="Y1322" s="81" t="s">
        <v>529</v>
      </c>
      <c r="Z1322" s="81" t="s">
        <v>1824</v>
      </c>
      <c r="AA1322" s="81">
        <v>1372</v>
      </c>
      <c r="AC1322" s="81" t="s">
        <v>770</v>
      </c>
      <c r="AD1322" s="81" t="s">
        <v>771</v>
      </c>
      <c r="AE1322" s="81">
        <v>8</v>
      </c>
      <c r="AF1322" s="81" t="s">
        <v>529</v>
      </c>
      <c r="AG1322" s="81" t="s">
        <v>1139</v>
      </c>
      <c r="AH1322" s="81">
        <v>1027</v>
      </c>
      <c r="AJ1322" s="81" t="s">
        <v>887</v>
      </c>
      <c r="AK1322" s="81" t="s">
        <v>888</v>
      </c>
      <c r="AL1322" s="81">
        <v>4</v>
      </c>
      <c r="AM1322" s="81" t="s">
        <v>529</v>
      </c>
      <c r="AN1322" s="81" t="s">
        <v>1194</v>
      </c>
      <c r="AO1322" s="81">
        <v>1021</v>
      </c>
      <c r="AQ1322" s="81" t="s">
        <v>1001</v>
      </c>
      <c r="AR1322" s="81" t="s">
        <v>1002</v>
      </c>
      <c r="AS1322" s="81">
        <v>12</v>
      </c>
      <c r="AT1322" s="81" t="s">
        <v>436</v>
      </c>
      <c r="AU1322" s="81" t="s">
        <v>1709</v>
      </c>
      <c r="AV1322" s="81">
        <v>1297</v>
      </c>
      <c r="AX1322" s="81" t="s">
        <v>852</v>
      </c>
      <c r="AY1322" s="81" t="s">
        <v>853</v>
      </c>
      <c r="AZ1322" s="81">
        <v>12</v>
      </c>
      <c r="BA1322" s="81" t="s">
        <v>436</v>
      </c>
      <c r="BB1322" s="81" t="s">
        <v>2107</v>
      </c>
      <c r="BC1322" s="81">
        <v>1484</v>
      </c>
      <c r="BE1322" s="81" t="s">
        <v>792</v>
      </c>
      <c r="BF1322" s="81" t="s">
        <v>793</v>
      </c>
      <c r="BG1322" s="81">
        <v>12</v>
      </c>
      <c r="BH1322" s="81" t="s">
        <v>1173</v>
      </c>
      <c r="BI1322" s="81" t="s">
        <v>1174</v>
      </c>
      <c r="BJ1322" s="81">
        <v>0</v>
      </c>
      <c r="BL1322" s="81" t="s">
        <v>1676</v>
      </c>
      <c r="BM1322" s="81" t="s">
        <v>1378</v>
      </c>
      <c r="BN1322" s="81">
        <v>24</v>
      </c>
      <c r="BO1322" s="81" t="s">
        <v>529</v>
      </c>
      <c r="BP1322" s="81" t="s">
        <v>1757</v>
      </c>
      <c r="BQ1322" s="81">
        <v>1014</v>
      </c>
      <c r="CG1322" s="81" t="s">
        <v>772</v>
      </c>
      <c r="CH1322" s="81" t="s">
        <v>773</v>
      </c>
      <c r="CI1322" s="81">
        <v>4</v>
      </c>
      <c r="CJ1322" s="81" t="s">
        <v>529</v>
      </c>
      <c r="CK1322" s="81" t="s">
        <v>2190</v>
      </c>
      <c r="CL1322" s="81">
        <v>1021</v>
      </c>
      <c r="CN1322" s="81" t="s">
        <v>804</v>
      </c>
      <c r="CO1322" s="81" t="s">
        <v>805</v>
      </c>
      <c r="CP1322" s="81">
        <v>36</v>
      </c>
      <c r="CQ1322" s="81" t="s">
        <v>529</v>
      </c>
      <c r="CR1322" s="81" t="s">
        <v>1100</v>
      </c>
      <c r="CS1322" s="81">
        <v>1027</v>
      </c>
      <c r="CU1322" s="136" t="s">
        <v>1931</v>
      </c>
      <c r="CV1322" s="136" t="s">
        <v>909</v>
      </c>
      <c r="CW1322" s="137">
        <v>12</v>
      </c>
      <c r="CX1322" s="136" t="s">
        <v>436</v>
      </c>
      <c r="CY1322" s="136" t="s">
        <v>1179</v>
      </c>
      <c r="CZ1322" s="138">
        <v>1195</v>
      </c>
      <c r="DB1322" s="136" t="s">
        <v>878</v>
      </c>
      <c r="DC1322" s="136" t="s">
        <v>879</v>
      </c>
      <c r="DD1322" s="137">
        <v>6</v>
      </c>
      <c r="DE1322" s="136" t="s">
        <v>436</v>
      </c>
      <c r="DF1322" s="136" t="s">
        <v>2060</v>
      </c>
      <c r="DG1322" s="144">
        <v>1098</v>
      </c>
      <c r="DI1322" s="136" t="s">
        <v>782</v>
      </c>
      <c r="DJ1322" s="136" t="s">
        <v>783</v>
      </c>
      <c r="DK1322" s="137">
        <v>24</v>
      </c>
      <c r="DL1322" s="136" t="s">
        <v>2152</v>
      </c>
      <c r="DM1322" s="136" t="s">
        <v>2364</v>
      </c>
      <c r="DN1322" s="144">
        <v>1593</v>
      </c>
    </row>
    <row r="1323" spans="1:118" x14ac:dyDescent="0.25">
      <c r="A1323" s="81" t="s">
        <v>973</v>
      </c>
      <c r="B1323" s="81" t="s">
        <v>974</v>
      </c>
      <c r="C1323" s="81">
        <v>12</v>
      </c>
      <c r="D1323" s="81" t="s">
        <v>436</v>
      </c>
      <c r="E1323" s="81" t="s">
        <v>1906</v>
      </c>
      <c r="F1323" s="81">
        <v>1025</v>
      </c>
      <c r="H1323" s="81" t="s">
        <v>834</v>
      </c>
      <c r="I1323" s="81" t="s">
        <v>835</v>
      </c>
      <c r="J1323" s="81">
        <v>2</v>
      </c>
      <c r="K1323" s="81" t="s">
        <v>437</v>
      </c>
      <c r="L1323" s="81" t="s">
        <v>1823</v>
      </c>
      <c r="M1323" s="81">
        <v>1259</v>
      </c>
      <c r="O1323" s="81" t="s">
        <v>826</v>
      </c>
      <c r="P1323" s="81" t="s">
        <v>827</v>
      </c>
      <c r="Q1323" s="81">
        <v>10</v>
      </c>
      <c r="R1323" s="81" t="s">
        <v>529</v>
      </c>
      <c r="S1323" s="81" t="s">
        <v>1825</v>
      </c>
      <c r="T1323" s="81">
        <v>1018</v>
      </c>
      <c r="V1323" s="81" t="s">
        <v>729</v>
      </c>
      <c r="W1323" s="81" t="s">
        <v>730</v>
      </c>
      <c r="X1323" s="81">
        <v>2</v>
      </c>
      <c r="Y1323" s="81" t="s">
        <v>529</v>
      </c>
      <c r="Z1323" s="81" t="s">
        <v>1824</v>
      </c>
      <c r="AA1323" s="81">
        <v>1372</v>
      </c>
      <c r="AC1323" s="81" t="s">
        <v>830</v>
      </c>
      <c r="AD1323" s="81" t="s">
        <v>831</v>
      </c>
      <c r="AE1323" s="81">
        <v>8</v>
      </c>
      <c r="AF1323" s="81" t="s">
        <v>437</v>
      </c>
      <c r="AG1323" s="81" t="s">
        <v>1176</v>
      </c>
      <c r="AH1323" s="81">
        <v>1097</v>
      </c>
      <c r="AJ1323" s="81" t="s">
        <v>768</v>
      </c>
      <c r="AK1323" s="81" t="s">
        <v>769</v>
      </c>
      <c r="AL1323" s="81">
        <v>4</v>
      </c>
      <c r="AM1323" s="81" t="s">
        <v>529</v>
      </c>
      <c r="AN1323" s="81" t="s">
        <v>1194</v>
      </c>
      <c r="AO1323" s="81">
        <v>1021</v>
      </c>
      <c r="AQ1323" s="81" t="s">
        <v>741</v>
      </c>
      <c r="AR1323" s="81" t="s">
        <v>742</v>
      </c>
      <c r="AS1323" s="81">
        <v>12</v>
      </c>
      <c r="AT1323" s="81" t="s">
        <v>436</v>
      </c>
      <c r="AU1323" s="81" t="s">
        <v>1709</v>
      </c>
      <c r="AV1323" s="81">
        <v>1297</v>
      </c>
      <c r="AX1323" s="81" t="s">
        <v>852</v>
      </c>
      <c r="AY1323" s="81" t="s">
        <v>853</v>
      </c>
      <c r="AZ1323" s="81">
        <v>24</v>
      </c>
      <c r="BA1323" s="81" t="s">
        <v>529</v>
      </c>
      <c r="BB1323" s="81" t="s">
        <v>1756</v>
      </c>
      <c r="BC1323" s="81">
        <v>1037</v>
      </c>
      <c r="BE1323" s="81" t="s">
        <v>944</v>
      </c>
      <c r="BF1323" s="81" t="s">
        <v>945</v>
      </c>
      <c r="BG1323" s="81">
        <v>6</v>
      </c>
      <c r="BH1323" s="81" t="s">
        <v>1173</v>
      </c>
      <c r="BI1323" s="81" t="s">
        <v>1174</v>
      </c>
      <c r="BJ1323" s="81">
        <v>0</v>
      </c>
      <c r="BL1323" s="81" t="s">
        <v>847</v>
      </c>
      <c r="BM1323" s="81" t="s">
        <v>848</v>
      </c>
      <c r="BN1323" s="81">
        <v>16</v>
      </c>
      <c r="BO1323" s="81" t="s">
        <v>529</v>
      </c>
      <c r="BP1323" s="81" t="s">
        <v>1757</v>
      </c>
      <c r="BQ1323" s="81">
        <v>1014</v>
      </c>
      <c r="CG1323" s="81" t="s">
        <v>820</v>
      </c>
      <c r="CH1323" s="81" t="s">
        <v>821</v>
      </c>
      <c r="CI1323" s="81">
        <v>4</v>
      </c>
      <c r="CJ1323" s="81" t="s">
        <v>529</v>
      </c>
      <c r="CK1323" s="81" t="s">
        <v>2190</v>
      </c>
      <c r="CL1323" s="81">
        <v>1021</v>
      </c>
      <c r="CN1323" s="81" t="s">
        <v>782</v>
      </c>
      <c r="CO1323" s="81" t="s">
        <v>783</v>
      </c>
      <c r="CP1323" s="81">
        <v>12</v>
      </c>
      <c r="CQ1323" s="81" t="s">
        <v>529</v>
      </c>
      <c r="CR1323" s="81" t="s">
        <v>1100</v>
      </c>
      <c r="CS1323" s="81">
        <v>1027</v>
      </c>
      <c r="CU1323" s="136" t="s">
        <v>1779</v>
      </c>
      <c r="CV1323" s="136" t="s">
        <v>853</v>
      </c>
      <c r="CW1323" s="137">
        <v>12</v>
      </c>
      <c r="CX1323" s="136" t="s">
        <v>436</v>
      </c>
      <c r="CY1323" s="136" t="s">
        <v>2406</v>
      </c>
      <c r="CZ1323" s="138">
        <v>1529</v>
      </c>
      <c r="DB1323" s="136" t="s">
        <v>2270</v>
      </c>
      <c r="DC1323" s="136" t="s">
        <v>848</v>
      </c>
      <c r="DD1323" s="137">
        <v>12</v>
      </c>
      <c r="DE1323" s="136" t="s">
        <v>436</v>
      </c>
      <c r="DF1323" s="136" t="s">
        <v>722</v>
      </c>
      <c r="DG1323" s="144">
        <v>1543</v>
      </c>
      <c r="DI1323" s="136" t="s">
        <v>782</v>
      </c>
      <c r="DJ1323" s="136" t="s">
        <v>783</v>
      </c>
      <c r="DK1323" s="137">
        <v>12</v>
      </c>
      <c r="DL1323" s="136" t="s">
        <v>2152</v>
      </c>
      <c r="DM1323" s="136" t="s">
        <v>2364</v>
      </c>
      <c r="DN1323" s="144">
        <v>1593</v>
      </c>
    </row>
    <row r="1324" spans="1:118" x14ac:dyDescent="0.25">
      <c r="A1324" s="81" t="s">
        <v>814</v>
      </c>
      <c r="B1324" s="81" t="s">
        <v>815</v>
      </c>
      <c r="C1324" s="81">
        <v>24</v>
      </c>
      <c r="D1324" s="81" t="s">
        <v>436</v>
      </c>
      <c r="E1324" s="81" t="s">
        <v>1906</v>
      </c>
      <c r="F1324" s="81">
        <v>1025</v>
      </c>
      <c r="H1324" s="81" t="s">
        <v>842</v>
      </c>
      <c r="I1324" s="81" t="s">
        <v>843</v>
      </c>
      <c r="J1324" s="81">
        <v>2</v>
      </c>
      <c r="K1324" s="81" t="s">
        <v>437</v>
      </c>
      <c r="L1324" s="81" t="s">
        <v>1823</v>
      </c>
      <c r="M1324" s="81">
        <v>1259</v>
      </c>
      <c r="O1324" s="81" t="s">
        <v>816</v>
      </c>
      <c r="P1324" s="81" t="s">
        <v>817</v>
      </c>
      <c r="Q1324" s="81">
        <v>4</v>
      </c>
      <c r="R1324" s="81" t="s">
        <v>529</v>
      </c>
      <c r="S1324" s="81" t="s">
        <v>1825</v>
      </c>
      <c r="T1324" s="81">
        <v>1018</v>
      </c>
      <c r="V1324" s="81" t="s">
        <v>733</v>
      </c>
      <c r="W1324" s="81" t="s">
        <v>734</v>
      </c>
      <c r="X1324" s="81">
        <v>8</v>
      </c>
      <c r="Y1324" s="81" t="s">
        <v>529</v>
      </c>
      <c r="Z1324" s="81" t="s">
        <v>1824</v>
      </c>
      <c r="AA1324" s="81">
        <v>1372</v>
      </c>
      <c r="AC1324" s="81" t="s">
        <v>828</v>
      </c>
      <c r="AD1324" s="81" t="s">
        <v>829</v>
      </c>
      <c r="AE1324" s="81">
        <v>1</v>
      </c>
      <c r="AF1324" s="81" t="s">
        <v>437</v>
      </c>
      <c r="AG1324" s="81" t="s">
        <v>1191</v>
      </c>
      <c r="AH1324" s="81">
        <v>1029</v>
      </c>
      <c r="AJ1324" s="81" t="s">
        <v>812</v>
      </c>
      <c r="AK1324" s="81" t="s">
        <v>813</v>
      </c>
      <c r="AL1324" s="81">
        <v>4</v>
      </c>
      <c r="AM1324" s="81" t="s">
        <v>529</v>
      </c>
      <c r="AN1324" s="81" t="s">
        <v>1194</v>
      </c>
      <c r="AO1324" s="81">
        <v>1021</v>
      </c>
      <c r="AQ1324" s="81" t="s">
        <v>782</v>
      </c>
      <c r="AR1324" s="81" t="s">
        <v>783</v>
      </c>
      <c r="AS1324" s="81">
        <v>12</v>
      </c>
      <c r="AT1324" s="81" t="s">
        <v>436</v>
      </c>
      <c r="AU1324" s="81" t="s">
        <v>1709</v>
      </c>
      <c r="AV1324" s="81">
        <v>1297</v>
      </c>
      <c r="AX1324" s="81" t="s">
        <v>852</v>
      </c>
      <c r="AY1324" s="81" t="s">
        <v>853</v>
      </c>
      <c r="AZ1324" s="81">
        <v>12</v>
      </c>
      <c r="BA1324" s="81" t="s">
        <v>436</v>
      </c>
      <c r="BB1324" s="81" t="s">
        <v>2070</v>
      </c>
      <c r="BC1324" s="81">
        <v>1560</v>
      </c>
      <c r="BE1324" s="81" t="s">
        <v>856</v>
      </c>
      <c r="BF1324" s="81" t="s">
        <v>857</v>
      </c>
      <c r="BG1324" s="81">
        <v>12</v>
      </c>
      <c r="BH1324" s="81" t="s">
        <v>1173</v>
      </c>
      <c r="BI1324" s="81" t="s">
        <v>1174</v>
      </c>
      <c r="BJ1324" s="81">
        <v>0</v>
      </c>
      <c r="BL1324" s="81" t="s">
        <v>761</v>
      </c>
      <c r="BM1324" s="81" t="s">
        <v>762</v>
      </c>
      <c r="BN1324" s="81">
        <v>2</v>
      </c>
      <c r="BO1324" s="81" t="s">
        <v>436</v>
      </c>
      <c r="BP1324" s="81" t="s">
        <v>2072</v>
      </c>
      <c r="BQ1324" s="81">
        <v>1562</v>
      </c>
      <c r="CG1324" s="81" t="s">
        <v>816</v>
      </c>
      <c r="CH1324" s="81" t="s">
        <v>817</v>
      </c>
      <c r="CI1324" s="81">
        <v>18</v>
      </c>
      <c r="CJ1324" s="81" t="s">
        <v>529</v>
      </c>
      <c r="CK1324" s="81" t="s">
        <v>2190</v>
      </c>
      <c r="CL1324" s="81">
        <v>1021</v>
      </c>
      <c r="CN1324" s="81" t="s">
        <v>962</v>
      </c>
      <c r="CO1324" s="81" t="s">
        <v>2206</v>
      </c>
      <c r="CP1324" s="81">
        <v>12</v>
      </c>
      <c r="CQ1324" s="81" t="s">
        <v>529</v>
      </c>
      <c r="CR1324" s="81" t="s">
        <v>1219</v>
      </c>
      <c r="CS1324" s="81">
        <v>1027</v>
      </c>
      <c r="CU1324" s="136" t="s">
        <v>2380</v>
      </c>
      <c r="CV1324" s="136" t="s">
        <v>866</v>
      </c>
      <c r="CW1324" s="137">
        <v>6</v>
      </c>
      <c r="CX1324" s="136" t="s">
        <v>436</v>
      </c>
      <c r="CY1324" s="136" t="s">
        <v>2407</v>
      </c>
      <c r="CZ1324" s="138">
        <v>1117</v>
      </c>
      <c r="DB1324" s="136" t="s">
        <v>2270</v>
      </c>
      <c r="DC1324" s="136" t="s">
        <v>848</v>
      </c>
      <c r="DD1324" s="137">
        <v>12</v>
      </c>
      <c r="DE1324" s="136" t="s">
        <v>529</v>
      </c>
      <c r="DF1324" s="136" t="s">
        <v>1161</v>
      </c>
      <c r="DG1324" s="144">
        <v>1146</v>
      </c>
      <c r="DI1324" s="136" t="s">
        <v>745</v>
      </c>
      <c r="DJ1324" s="136" t="s">
        <v>746</v>
      </c>
      <c r="DK1324" s="137">
        <v>96</v>
      </c>
      <c r="DL1324" s="136" t="s">
        <v>1173</v>
      </c>
      <c r="DM1324" s="136" t="s">
        <v>2316</v>
      </c>
      <c r="DN1324" s="144">
        <v>0</v>
      </c>
    </row>
    <row r="1325" spans="1:118" x14ac:dyDescent="0.25">
      <c r="A1325" s="81" t="s">
        <v>2230</v>
      </c>
      <c r="B1325" s="81" t="s">
        <v>866</v>
      </c>
      <c r="C1325" s="81">
        <v>12</v>
      </c>
      <c r="D1325" s="81" t="s">
        <v>436</v>
      </c>
      <c r="E1325" s="81" t="s">
        <v>1906</v>
      </c>
      <c r="F1325" s="81">
        <v>1025</v>
      </c>
      <c r="H1325" s="81" t="s">
        <v>785</v>
      </c>
      <c r="I1325" s="81" t="s">
        <v>786</v>
      </c>
      <c r="J1325" s="81">
        <v>12</v>
      </c>
      <c r="K1325" s="81" t="s">
        <v>436</v>
      </c>
      <c r="L1325" s="81" t="s">
        <v>1147</v>
      </c>
      <c r="M1325" s="81">
        <v>1446</v>
      </c>
      <c r="O1325" s="81" t="s">
        <v>770</v>
      </c>
      <c r="P1325" s="81" t="s">
        <v>771</v>
      </c>
      <c r="Q1325" s="81">
        <v>4</v>
      </c>
      <c r="R1325" s="81" t="s">
        <v>529</v>
      </c>
      <c r="S1325" s="81" t="s">
        <v>1825</v>
      </c>
      <c r="T1325" s="81">
        <v>1018</v>
      </c>
      <c r="V1325" s="81" t="s">
        <v>816</v>
      </c>
      <c r="W1325" s="81" t="s">
        <v>817</v>
      </c>
      <c r="X1325" s="81">
        <v>4</v>
      </c>
      <c r="Y1325" s="81" t="s">
        <v>436</v>
      </c>
      <c r="Z1325" s="81" t="s">
        <v>1696</v>
      </c>
      <c r="AA1325" s="81">
        <v>1390</v>
      </c>
      <c r="AC1325" s="81" t="s">
        <v>733</v>
      </c>
      <c r="AD1325" s="81" t="s">
        <v>734</v>
      </c>
      <c r="AE1325" s="81">
        <v>8</v>
      </c>
      <c r="AF1325" s="81" t="s">
        <v>436</v>
      </c>
      <c r="AG1325" s="81" t="s">
        <v>1696</v>
      </c>
      <c r="AH1325" s="81">
        <v>1390</v>
      </c>
      <c r="AJ1325" s="81" t="s">
        <v>772</v>
      </c>
      <c r="AK1325" s="81" t="s">
        <v>773</v>
      </c>
      <c r="AL1325" s="81">
        <v>8</v>
      </c>
      <c r="AM1325" s="81" t="s">
        <v>529</v>
      </c>
      <c r="AN1325" s="81" t="s">
        <v>1194</v>
      </c>
      <c r="AO1325" s="81">
        <v>1021</v>
      </c>
      <c r="AQ1325" s="81" t="s">
        <v>1041</v>
      </c>
      <c r="AR1325" s="81" t="s">
        <v>1042</v>
      </c>
      <c r="AS1325" s="81">
        <v>12</v>
      </c>
      <c r="AT1325" s="81" t="s">
        <v>436</v>
      </c>
      <c r="AU1325" s="81" t="s">
        <v>2049</v>
      </c>
      <c r="AV1325" s="81">
        <v>1549</v>
      </c>
      <c r="AX1325" s="81" t="s">
        <v>852</v>
      </c>
      <c r="AY1325" s="81" t="s">
        <v>853</v>
      </c>
      <c r="AZ1325" s="81">
        <v>24</v>
      </c>
      <c r="BA1325" s="81" t="s">
        <v>529</v>
      </c>
      <c r="BB1325" s="81" t="s">
        <v>1139</v>
      </c>
      <c r="BC1325" s="81">
        <v>1027</v>
      </c>
      <c r="BE1325" s="81" t="s">
        <v>910</v>
      </c>
      <c r="BF1325" s="81" t="s">
        <v>911</v>
      </c>
      <c r="BG1325" s="81">
        <v>12</v>
      </c>
      <c r="BH1325" s="81" t="s">
        <v>1173</v>
      </c>
      <c r="BI1325" s="81" t="s">
        <v>1174</v>
      </c>
      <c r="BJ1325" s="81">
        <v>0</v>
      </c>
      <c r="BL1325" s="81" t="s">
        <v>1008</v>
      </c>
      <c r="BM1325" s="81" t="s">
        <v>1009</v>
      </c>
      <c r="BN1325" s="81">
        <v>1</v>
      </c>
      <c r="BO1325" s="81" t="s">
        <v>436</v>
      </c>
      <c r="BP1325" s="81" t="s">
        <v>566</v>
      </c>
      <c r="BQ1325" s="81">
        <v>1535</v>
      </c>
      <c r="CG1325" s="81" t="s">
        <v>920</v>
      </c>
      <c r="CH1325" s="81" t="s">
        <v>921</v>
      </c>
      <c r="CI1325" s="81">
        <v>2</v>
      </c>
      <c r="CJ1325" s="81" t="s">
        <v>529</v>
      </c>
      <c r="CK1325" s="81" t="s">
        <v>2190</v>
      </c>
      <c r="CL1325" s="81">
        <v>1021</v>
      </c>
      <c r="CN1325" s="81" t="s">
        <v>814</v>
      </c>
      <c r="CO1325" s="81" t="s">
        <v>815</v>
      </c>
      <c r="CP1325" s="81">
        <v>60</v>
      </c>
      <c r="CQ1325" s="81" t="s">
        <v>529</v>
      </c>
      <c r="CR1325" s="81" t="s">
        <v>1219</v>
      </c>
      <c r="CS1325" s="81">
        <v>1027</v>
      </c>
      <c r="CU1325" s="136" t="s">
        <v>2226</v>
      </c>
      <c r="CV1325" s="136" t="s">
        <v>947</v>
      </c>
      <c r="CW1325" s="137">
        <v>24</v>
      </c>
      <c r="CX1325" s="136" t="s">
        <v>437</v>
      </c>
      <c r="CY1325" s="136" t="s">
        <v>1181</v>
      </c>
      <c r="CZ1325" s="138">
        <v>1044</v>
      </c>
      <c r="DB1325" s="136" t="s">
        <v>2270</v>
      </c>
      <c r="DC1325" s="136" t="s">
        <v>848</v>
      </c>
      <c r="DD1325" s="137">
        <v>12</v>
      </c>
      <c r="DE1325" s="136" t="s">
        <v>529</v>
      </c>
      <c r="DF1325" s="136" t="s">
        <v>1867</v>
      </c>
      <c r="DG1325" s="144">
        <v>1089</v>
      </c>
      <c r="DI1325" s="136" t="s">
        <v>745</v>
      </c>
      <c r="DJ1325" s="136" t="s">
        <v>746</v>
      </c>
      <c r="DK1325" s="137">
        <v>12</v>
      </c>
      <c r="DL1325" s="136" t="s">
        <v>436</v>
      </c>
      <c r="DM1325" s="136" t="s">
        <v>1110</v>
      </c>
      <c r="DN1325" s="144">
        <v>1253</v>
      </c>
    </row>
    <row r="1326" spans="1:118" x14ac:dyDescent="0.25">
      <c r="A1326" s="81" t="s">
        <v>2263</v>
      </c>
      <c r="B1326" s="81" t="s">
        <v>877</v>
      </c>
      <c r="C1326" s="81">
        <v>12</v>
      </c>
      <c r="D1326" s="81" t="s">
        <v>436</v>
      </c>
      <c r="E1326" s="81" t="s">
        <v>1906</v>
      </c>
      <c r="F1326" s="81">
        <v>1025</v>
      </c>
      <c r="H1326" s="81" t="s">
        <v>830</v>
      </c>
      <c r="I1326" s="81" t="s">
        <v>831</v>
      </c>
      <c r="J1326" s="81">
        <v>12</v>
      </c>
      <c r="K1326" s="81" t="s">
        <v>436</v>
      </c>
      <c r="L1326" s="81" t="s">
        <v>1147</v>
      </c>
      <c r="M1326" s="81">
        <v>1446</v>
      </c>
      <c r="O1326" s="81" t="s">
        <v>828</v>
      </c>
      <c r="P1326" s="81" t="s">
        <v>829</v>
      </c>
      <c r="Q1326" s="81">
        <v>2</v>
      </c>
      <c r="R1326" s="81" t="s">
        <v>529</v>
      </c>
      <c r="S1326" s="81" t="s">
        <v>1825</v>
      </c>
      <c r="T1326" s="81">
        <v>1018</v>
      </c>
      <c r="V1326" s="81" t="s">
        <v>860</v>
      </c>
      <c r="W1326" s="81" t="s">
        <v>861</v>
      </c>
      <c r="X1326" s="81">
        <v>4</v>
      </c>
      <c r="Y1326" s="81" t="s">
        <v>436</v>
      </c>
      <c r="Z1326" s="81" t="s">
        <v>1696</v>
      </c>
      <c r="AA1326" s="81">
        <v>1390</v>
      </c>
      <c r="AC1326" s="81" t="s">
        <v>2319</v>
      </c>
      <c r="AD1326" s="81" t="s">
        <v>844</v>
      </c>
      <c r="AE1326" s="81">
        <v>4</v>
      </c>
      <c r="AF1326" s="81" t="s">
        <v>529</v>
      </c>
      <c r="AG1326" s="81" t="s">
        <v>1128</v>
      </c>
      <c r="AH1326" s="81">
        <v>1031</v>
      </c>
      <c r="AJ1326" s="81" t="s">
        <v>820</v>
      </c>
      <c r="AK1326" s="81" t="s">
        <v>821</v>
      </c>
      <c r="AL1326" s="81">
        <v>4</v>
      </c>
      <c r="AM1326" s="81" t="s">
        <v>529</v>
      </c>
      <c r="AN1326" s="81" t="s">
        <v>1194</v>
      </c>
      <c r="AO1326" s="81">
        <v>1021</v>
      </c>
      <c r="AQ1326" s="81" t="s">
        <v>798</v>
      </c>
      <c r="AR1326" s="81" t="s">
        <v>799</v>
      </c>
      <c r="AS1326" s="81">
        <v>12</v>
      </c>
      <c r="AT1326" s="81" t="s">
        <v>436</v>
      </c>
      <c r="AU1326" s="81" t="s">
        <v>2049</v>
      </c>
      <c r="AV1326" s="81">
        <v>1549</v>
      </c>
      <c r="AX1326" s="81" t="s">
        <v>852</v>
      </c>
      <c r="AY1326" s="81" t="s">
        <v>853</v>
      </c>
      <c r="AZ1326" s="81">
        <v>12</v>
      </c>
      <c r="BA1326" s="81" t="s">
        <v>437</v>
      </c>
      <c r="BB1326" s="81" t="s">
        <v>1754</v>
      </c>
      <c r="BC1326" s="81">
        <v>1180</v>
      </c>
      <c r="BE1326" s="81" t="s">
        <v>858</v>
      </c>
      <c r="BF1326" s="81" t="s">
        <v>859</v>
      </c>
      <c r="BG1326" s="81">
        <v>6</v>
      </c>
      <c r="BH1326" s="81" t="s">
        <v>1173</v>
      </c>
      <c r="BI1326" s="81" t="s">
        <v>1174</v>
      </c>
      <c r="BJ1326" s="81">
        <v>0</v>
      </c>
      <c r="BL1326" s="81" t="s">
        <v>761</v>
      </c>
      <c r="BM1326" s="81" t="s">
        <v>762</v>
      </c>
      <c r="BN1326" s="81">
        <v>4</v>
      </c>
      <c r="BO1326" s="81" t="s">
        <v>436</v>
      </c>
      <c r="BP1326" s="81" t="s">
        <v>1159</v>
      </c>
      <c r="BQ1326" s="81">
        <v>1513</v>
      </c>
      <c r="CG1326" s="81" t="s">
        <v>891</v>
      </c>
      <c r="CH1326" s="81" t="s">
        <v>892</v>
      </c>
      <c r="CI1326" s="81">
        <v>12</v>
      </c>
      <c r="CJ1326" s="81" t="s">
        <v>529</v>
      </c>
      <c r="CK1326" s="81" t="s">
        <v>2190</v>
      </c>
      <c r="CL1326" s="81">
        <v>1021</v>
      </c>
      <c r="CN1326" s="81" t="s">
        <v>806</v>
      </c>
      <c r="CO1326" s="81" t="s">
        <v>807</v>
      </c>
      <c r="CP1326" s="81">
        <v>12</v>
      </c>
      <c r="CQ1326" s="81" t="s">
        <v>529</v>
      </c>
      <c r="CR1326" s="81" t="s">
        <v>1219</v>
      </c>
      <c r="CS1326" s="81">
        <v>1027</v>
      </c>
      <c r="CU1326" s="136" t="s">
        <v>745</v>
      </c>
      <c r="CV1326" s="136" t="s">
        <v>746</v>
      </c>
      <c r="CW1326" s="137">
        <v>12</v>
      </c>
      <c r="CX1326" s="136" t="s">
        <v>436</v>
      </c>
      <c r="CY1326" s="136" t="s">
        <v>2202</v>
      </c>
      <c r="CZ1326" s="138">
        <v>1586</v>
      </c>
      <c r="DB1326" s="136" t="s">
        <v>2270</v>
      </c>
      <c r="DC1326" s="136" t="s">
        <v>848</v>
      </c>
      <c r="DD1326" s="137">
        <v>12</v>
      </c>
      <c r="DE1326" s="136" t="s">
        <v>529</v>
      </c>
      <c r="DF1326" s="136" t="s">
        <v>1185</v>
      </c>
      <c r="DG1326" s="144">
        <v>1101</v>
      </c>
      <c r="DI1326" s="136" t="s">
        <v>745</v>
      </c>
      <c r="DJ1326" s="136" t="s">
        <v>746</v>
      </c>
      <c r="DK1326" s="137">
        <v>24</v>
      </c>
      <c r="DL1326" s="136" t="s">
        <v>437</v>
      </c>
      <c r="DM1326" s="136" t="s">
        <v>1187</v>
      </c>
      <c r="DN1326" s="144">
        <v>1003</v>
      </c>
    </row>
    <row r="1327" spans="1:118" x14ac:dyDescent="0.25">
      <c r="A1327" s="81" t="s">
        <v>847</v>
      </c>
      <c r="B1327" s="81" t="s">
        <v>848</v>
      </c>
      <c r="C1327" s="81">
        <v>12</v>
      </c>
      <c r="D1327" s="81" t="s">
        <v>436</v>
      </c>
      <c r="E1327" s="81" t="s">
        <v>1906</v>
      </c>
      <c r="F1327" s="81">
        <v>1025</v>
      </c>
      <c r="H1327" s="81" t="s">
        <v>820</v>
      </c>
      <c r="I1327" s="81" t="s">
        <v>821</v>
      </c>
      <c r="J1327" s="81">
        <v>4</v>
      </c>
      <c r="K1327" s="81" t="s">
        <v>436</v>
      </c>
      <c r="L1327" s="81" t="s">
        <v>1146</v>
      </c>
      <c r="M1327" s="81">
        <v>1052</v>
      </c>
      <c r="O1327" s="81" t="s">
        <v>2323</v>
      </c>
      <c r="P1327" s="81" t="s">
        <v>851</v>
      </c>
      <c r="Q1327" s="81">
        <v>2</v>
      </c>
      <c r="R1327" s="81" t="s">
        <v>436</v>
      </c>
      <c r="S1327" s="81" t="s">
        <v>2324</v>
      </c>
      <c r="T1327" s="81">
        <v>1515</v>
      </c>
      <c r="V1327" s="81" t="s">
        <v>830</v>
      </c>
      <c r="W1327" s="81" t="s">
        <v>831</v>
      </c>
      <c r="X1327" s="81">
        <v>4</v>
      </c>
      <c r="Y1327" s="81" t="s">
        <v>436</v>
      </c>
      <c r="Z1327" s="81" t="s">
        <v>1696</v>
      </c>
      <c r="AA1327" s="81">
        <v>1390</v>
      </c>
      <c r="AC1327" s="81" t="s">
        <v>816</v>
      </c>
      <c r="AD1327" s="81" t="s">
        <v>817</v>
      </c>
      <c r="AE1327" s="81">
        <v>48</v>
      </c>
      <c r="AF1327" s="81" t="s">
        <v>436</v>
      </c>
      <c r="AG1327" s="81" t="s">
        <v>1686</v>
      </c>
      <c r="AH1327" s="81">
        <v>1237</v>
      </c>
      <c r="AJ1327" s="81" t="s">
        <v>816</v>
      </c>
      <c r="AK1327" s="81" t="s">
        <v>817</v>
      </c>
      <c r="AL1327" s="81">
        <v>36</v>
      </c>
      <c r="AM1327" s="81" t="s">
        <v>529</v>
      </c>
      <c r="AN1327" s="81" t="s">
        <v>1194</v>
      </c>
      <c r="AO1327" s="81">
        <v>1021</v>
      </c>
      <c r="AQ1327" s="81" t="s">
        <v>1043</v>
      </c>
      <c r="AR1327" s="81" t="s">
        <v>1044</v>
      </c>
      <c r="AS1327" s="81">
        <v>12</v>
      </c>
      <c r="AT1327" s="81" t="s">
        <v>436</v>
      </c>
      <c r="AU1327" s="81" t="s">
        <v>2049</v>
      </c>
      <c r="AV1327" s="81">
        <v>1549</v>
      </c>
      <c r="AX1327" s="81" t="s">
        <v>852</v>
      </c>
      <c r="AY1327" s="81" t="s">
        <v>853</v>
      </c>
      <c r="AZ1327" s="81">
        <v>12</v>
      </c>
      <c r="BA1327" s="81" t="s">
        <v>529</v>
      </c>
      <c r="BB1327" s="81" t="s">
        <v>1157</v>
      </c>
      <c r="BC1327" s="81">
        <v>1399</v>
      </c>
      <c r="BE1327" s="81" t="s">
        <v>2321</v>
      </c>
      <c r="BF1327" s="81" t="s">
        <v>901</v>
      </c>
      <c r="BG1327" s="81">
        <v>12</v>
      </c>
      <c r="BH1327" s="81" t="s">
        <v>1173</v>
      </c>
      <c r="BI1327" s="81" t="s">
        <v>1174</v>
      </c>
      <c r="BJ1327" s="81">
        <v>0</v>
      </c>
      <c r="BL1327" s="81" t="s">
        <v>930</v>
      </c>
      <c r="BM1327" s="81" t="s">
        <v>931</v>
      </c>
      <c r="BN1327" s="81">
        <v>2</v>
      </c>
      <c r="BO1327" s="81" t="s">
        <v>529</v>
      </c>
      <c r="BP1327" s="81" t="s">
        <v>2176</v>
      </c>
      <c r="BQ1327" s="81">
        <v>1555</v>
      </c>
      <c r="CG1327" s="81" t="s">
        <v>895</v>
      </c>
      <c r="CH1327" s="81" t="s">
        <v>896</v>
      </c>
      <c r="CI1327" s="81">
        <v>24</v>
      </c>
      <c r="CJ1327" s="81" t="s">
        <v>529</v>
      </c>
      <c r="CK1327" s="81" t="s">
        <v>2190</v>
      </c>
      <c r="CL1327" s="81">
        <v>1021</v>
      </c>
      <c r="CN1327" s="81" t="s">
        <v>751</v>
      </c>
      <c r="CO1327" s="81" t="s">
        <v>752</v>
      </c>
      <c r="CP1327" s="81">
        <v>12</v>
      </c>
      <c r="CQ1327" s="81" t="s">
        <v>529</v>
      </c>
      <c r="CR1327" s="81" t="s">
        <v>1219</v>
      </c>
      <c r="CS1327" s="81">
        <v>1027</v>
      </c>
      <c r="CU1327" s="136" t="s">
        <v>2261</v>
      </c>
      <c r="CV1327" s="136" t="s">
        <v>744</v>
      </c>
      <c r="CW1327" s="137">
        <v>12</v>
      </c>
      <c r="CX1327" s="136" t="s">
        <v>436</v>
      </c>
      <c r="CY1327" s="136" t="s">
        <v>1179</v>
      </c>
      <c r="CZ1327" s="138">
        <v>1195</v>
      </c>
      <c r="DB1327" s="136" t="s">
        <v>2270</v>
      </c>
      <c r="DC1327" s="136" t="s">
        <v>848</v>
      </c>
      <c r="DD1327" s="137">
        <v>6</v>
      </c>
      <c r="DE1327" s="136" t="s">
        <v>436</v>
      </c>
      <c r="DF1327" s="136" t="s">
        <v>2156</v>
      </c>
      <c r="DG1327" s="144">
        <v>1377</v>
      </c>
      <c r="DI1327" s="136" t="s">
        <v>745</v>
      </c>
      <c r="DJ1327" s="136" t="s">
        <v>746</v>
      </c>
      <c r="DK1327" s="137">
        <v>48</v>
      </c>
      <c r="DL1327" s="136" t="s">
        <v>529</v>
      </c>
      <c r="DM1327" s="136" t="s">
        <v>2190</v>
      </c>
      <c r="DN1327" s="144">
        <v>1021</v>
      </c>
    </row>
    <row r="1328" spans="1:118" x14ac:dyDescent="0.25">
      <c r="A1328" s="81" t="s">
        <v>733</v>
      </c>
      <c r="B1328" s="81" t="s">
        <v>734</v>
      </c>
      <c r="C1328" s="81">
        <v>4</v>
      </c>
      <c r="D1328" s="81" t="s">
        <v>436</v>
      </c>
      <c r="E1328" s="81" t="s">
        <v>1906</v>
      </c>
      <c r="F1328" s="81">
        <v>1025</v>
      </c>
      <c r="H1328" s="81" t="s">
        <v>2323</v>
      </c>
      <c r="I1328" s="81" t="s">
        <v>851</v>
      </c>
      <c r="J1328" s="81">
        <v>2</v>
      </c>
      <c r="K1328" s="81" t="s">
        <v>437</v>
      </c>
      <c r="L1328" s="81" t="s">
        <v>1186</v>
      </c>
      <c r="M1328" s="81">
        <v>1043</v>
      </c>
      <c r="O1328" s="81" t="s">
        <v>755</v>
      </c>
      <c r="P1328" s="81" t="s">
        <v>756</v>
      </c>
      <c r="Q1328" s="81">
        <v>12</v>
      </c>
      <c r="R1328" s="81" t="s">
        <v>436</v>
      </c>
      <c r="S1328" s="81" t="s">
        <v>2324</v>
      </c>
      <c r="T1328" s="81">
        <v>1515</v>
      </c>
      <c r="V1328" s="81" t="s">
        <v>733</v>
      </c>
      <c r="W1328" s="81" t="s">
        <v>734</v>
      </c>
      <c r="X1328" s="81">
        <v>4</v>
      </c>
      <c r="Y1328" s="81" t="s">
        <v>436</v>
      </c>
      <c r="Z1328" s="81" t="s">
        <v>1696</v>
      </c>
      <c r="AA1328" s="81">
        <v>1390</v>
      </c>
      <c r="AC1328" s="81" t="s">
        <v>864</v>
      </c>
      <c r="AD1328" s="81" t="s">
        <v>865</v>
      </c>
      <c r="AE1328" s="81">
        <v>48</v>
      </c>
      <c r="AF1328" s="81" t="s">
        <v>436</v>
      </c>
      <c r="AG1328" s="81" t="s">
        <v>1686</v>
      </c>
      <c r="AH1328" s="81">
        <v>1237</v>
      </c>
      <c r="AJ1328" s="81" t="s">
        <v>727</v>
      </c>
      <c r="AK1328" s="81" t="s">
        <v>728</v>
      </c>
      <c r="AL1328" s="81">
        <v>6</v>
      </c>
      <c r="AM1328" s="81" t="s">
        <v>529</v>
      </c>
      <c r="AN1328" s="81" t="s">
        <v>1194</v>
      </c>
      <c r="AO1328" s="81">
        <v>1021</v>
      </c>
      <c r="AQ1328" s="81" t="s">
        <v>852</v>
      </c>
      <c r="AR1328" s="81" t="s">
        <v>853</v>
      </c>
      <c r="AS1328" s="81">
        <v>12</v>
      </c>
      <c r="AT1328" s="81" t="s">
        <v>436</v>
      </c>
      <c r="AU1328" s="81" t="s">
        <v>2049</v>
      </c>
      <c r="AV1328" s="81">
        <v>1549</v>
      </c>
      <c r="AX1328" s="81" t="s">
        <v>852</v>
      </c>
      <c r="AY1328" s="81" t="s">
        <v>853</v>
      </c>
      <c r="AZ1328" s="81">
        <v>12</v>
      </c>
      <c r="BA1328" s="81" t="s">
        <v>437</v>
      </c>
      <c r="BB1328" s="81" t="s">
        <v>1094</v>
      </c>
      <c r="BC1328" s="81">
        <v>1097</v>
      </c>
      <c r="BE1328" s="81" t="s">
        <v>802</v>
      </c>
      <c r="BF1328" s="81" t="s">
        <v>803</v>
      </c>
      <c r="BG1328" s="81">
        <v>12</v>
      </c>
      <c r="BH1328" s="81" t="s">
        <v>1173</v>
      </c>
      <c r="BI1328" s="81" t="s">
        <v>1174</v>
      </c>
      <c r="BJ1328" s="81">
        <v>0</v>
      </c>
      <c r="BL1328" s="81" t="s">
        <v>818</v>
      </c>
      <c r="BM1328" s="81" t="s">
        <v>819</v>
      </c>
      <c r="BN1328" s="81">
        <v>2</v>
      </c>
      <c r="BO1328" s="81" t="s">
        <v>436</v>
      </c>
      <c r="BP1328" s="81" t="s">
        <v>566</v>
      </c>
      <c r="BQ1328" s="81">
        <v>1535</v>
      </c>
      <c r="CG1328" s="81" t="s">
        <v>1034</v>
      </c>
      <c r="CH1328" s="81" t="s">
        <v>987</v>
      </c>
      <c r="CI1328" s="81">
        <v>12</v>
      </c>
      <c r="CJ1328" s="81" t="s">
        <v>529</v>
      </c>
      <c r="CK1328" s="81" t="s">
        <v>2190</v>
      </c>
      <c r="CL1328" s="81">
        <v>1021</v>
      </c>
      <c r="CN1328" s="81" t="s">
        <v>804</v>
      </c>
      <c r="CO1328" s="81" t="s">
        <v>805</v>
      </c>
      <c r="CP1328" s="81">
        <v>60</v>
      </c>
      <c r="CQ1328" s="81" t="s">
        <v>529</v>
      </c>
      <c r="CR1328" s="81" t="s">
        <v>1219</v>
      </c>
      <c r="CS1328" s="81">
        <v>1027</v>
      </c>
      <c r="CU1328" s="136" t="s">
        <v>889</v>
      </c>
      <c r="CV1328" s="136" t="s">
        <v>890</v>
      </c>
      <c r="CW1328" s="137">
        <v>2</v>
      </c>
      <c r="CX1328" s="136" t="s">
        <v>436</v>
      </c>
      <c r="CY1328" s="136" t="s">
        <v>2409</v>
      </c>
      <c r="CZ1328" s="138">
        <v>1013</v>
      </c>
      <c r="DB1328" s="136" t="s">
        <v>2270</v>
      </c>
      <c r="DC1328" s="136" t="s">
        <v>848</v>
      </c>
      <c r="DD1328" s="137">
        <v>6</v>
      </c>
      <c r="DE1328" s="136" t="s">
        <v>436</v>
      </c>
      <c r="DF1328" s="136" t="s">
        <v>1188</v>
      </c>
      <c r="DG1328" s="144">
        <v>1481</v>
      </c>
      <c r="DI1328" s="136" t="s">
        <v>745</v>
      </c>
      <c r="DJ1328" s="136" t="s">
        <v>746</v>
      </c>
      <c r="DK1328" s="137">
        <v>12</v>
      </c>
      <c r="DL1328" s="136" t="s">
        <v>437</v>
      </c>
      <c r="DM1328" s="136" t="s">
        <v>2103</v>
      </c>
      <c r="DN1328" s="144">
        <v>1506</v>
      </c>
    </row>
    <row r="1329" spans="1:118" x14ac:dyDescent="0.25">
      <c r="A1329" s="81" t="s">
        <v>729</v>
      </c>
      <c r="B1329" s="81" t="s">
        <v>730</v>
      </c>
      <c r="C1329" s="81">
        <v>4</v>
      </c>
      <c r="D1329" s="81" t="s">
        <v>436</v>
      </c>
      <c r="E1329" s="81" t="s">
        <v>1906</v>
      </c>
      <c r="F1329" s="81">
        <v>1025</v>
      </c>
      <c r="H1329" s="81" t="s">
        <v>812</v>
      </c>
      <c r="I1329" s="81" t="s">
        <v>813</v>
      </c>
      <c r="J1329" s="81">
        <v>8</v>
      </c>
      <c r="K1329" s="81" t="s">
        <v>437</v>
      </c>
      <c r="L1329" s="81" t="s">
        <v>1186</v>
      </c>
      <c r="M1329" s="81">
        <v>1043</v>
      </c>
      <c r="O1329" s="81" t="s">
        <v>944</v>
      </c>
      <c r="P1329" s="81" t="s">
        <v>945</v>
      </c>
      <c r="Q1329" s="81">
        <v>2</v>
      </c>
      <c r="R1329" s="81" t="s">
        <v>436</v>
      </c>
      <c r="S1329" s="81" t="s">
        <v>2324</v>
      </c>
      <c r="T1329" s="81">
        <v>1515</v>
      </c>
      <c r="V1329" s="81" t="s">
        <v>849</v>
      </c>
      <c r="W1329" s="81" t="s">
        <v>850</v>
      </c>
      <c r="X1329" s="81">
        <v>6</v>
      </c>
      <c r="Y1329" s="81" t="s">
        <v>436</v>
      </c>
      <c r="Z1329" s="81" t="s">
        <v>1696</v>
      </c>
      <c r="AA1329" s="81">
        <v>1390</v>
      </c>
      <c r="AC1329" s="81" t="s">
        <v>873</v>
      </c>
      <c r="AD1329" s="81" t="s">
        <v>874</v>
      </c>
      <c r="AE1329" s="81">
        <v>12</v>
      </c>
      <c r="AF1329" s="81" t="s">
        <v>529</v>
      </c>
      <c r="AG1329" s="81" t="s">
        <v>1175</v>
      </c>
      <c r="AH1329" s="81">
        <v>1027</v>
      </c>
      <c r="AJ1329" s="81" t="s">
        <v>729</v>
      </c>
      <c r="AK1329" s="81" t="s">
        <v>730</v>
      </c>
      <c r="AL1329" s="81">
        <v>1</v>
      </c>
      <c r="AM1329" s="81" t="s">
        <v>529</v>
      </c>
      <c r="AN1329" s="81" t="s">
        <v>1194</v>
      </c>
      <c r="AO1329" s="81">
        <v>1021</v>
      </c>
      <c r="AQ1329" s="81" t="s">
        <v>895</v>
      </c>
      <c r="AR1329" s="81" t="s">
        <v>896</v>
      </c>
      <c r="AS1329" s="81">
        <v>12</v>
      </c>
      <c r="AT1329" s="81" t="s">
        <v>436</v>
      </c>
      <c r="AU1329" s="81" t="s">
        <v>2049</v>
      </c>
      <c r="AV1329" s="81">
        <v>1549</v>
      </c>
      <c r="AX1329" s="81" t="s">
        <v>852</v>
      </c>
      <c r="AY1329" s="81" t="s">
        <v>853</v>
      </c>
      <c r="AZ1329" s="81">
        <v>12</v>
      </c>
      <c r="BA1329" s="81" t="s">
        <v>529</v>
      </c>
      <c r="BB1329" s="81" t="s">
        <v>1712</v>
      </c>
      <c r="BC1329" s="81">
        <v>1458</v>
      </c>
      <c r="BE1329" s="81" t="s">
        <v>963</v>
      </c>
      <c r="BF1329" s="81" t="s">
        <v>964</v>
      </c>
      <c r="BG1329" s="81">
        <v>24</v>
      </c>
      <c r="BH1329" s="81" t="s">
        <v>1173</v>
      </c>
      <c r="BI1329" s="81" t="s">
        <v>1174</v>
      </c>
      <c r="BJ1329" s="81">
        <v>0</v>
      </c>
      <c r="BL1329" s="81" t="s">
        <v>753</v>
      </c>
      <c r="BM1329" s="81" t="s">
        <v>754</v>
      </c>
      <c r="BN1329" s="81">
        <v>12</v>
      </c>
      <c r="BO1329" s="81" t="s">
        <v>529</v>
      </c>
      <c r="BP1329" s="81" t="s">
        <v>1169</v>
      </c>
      <c r="BQ1329" s="81">
        <v>1440</v>
      </c>
      <c r="CG1329" s="81" t="s">
        <v>826</v>
      </c>
      <c r="CH1329" s="81" t="s">
        <v>827</v>
      </c>
      <c r="CI1329" s="81">
        <v>50</v>
      </c>
      <c r="CJ1329" s="81" t="s">
        <v>529</v>
      </c>
      <c r="CK1329" s="81" t="s">
        <v>2190</v>
      </c>
      <c r="CL1329" s="81">
        <v>1021</v>
      </c>
      <c r="CN1329" s="81" t="s">
        <v>780</v>
      </c>
      <c r="CO1329" s="81" t="s">
        <v>781</v>
      </c>
      <c r="CP1329" s="81">
        <v>12</v>
      </c>
      <c r="CQ1329" s="81" t="s">
        <v>436</v>
      </c>
      <c r="CR1329" s="81" t="s">
        <v>1710</v>
      </c>
      <c r="CS1329" s="81">
        <v>1186</v>
      </c>
      <c r="CU1329" s="136" t="s">
        <v>1778</v>
      </c>
      <c r="CV1329" s="136" t="s">
        <v>758</v>
      </c>
      <c r="CW1329" s="137">
        <v>12</v>
      </c>
      <c r="CX1329" s="136" t="s">
        <v>436</v>
      </c>
      <c r="CY1329" s="136" t="s">
        <v>1179</v>
      </c>
      <c r="CZ1329" s="138">
        <v>1195</v>
      </c>
      <c r="DB1329" s="136" t="s">
        <v>2270</v>
      </c>
      <c r="DC1329" s="136" t="s">
        <v>848</v>
      </c>
      <c r="DD1329" s="137">
        <v>10</v>
      </c>
      <c r="DE1329" s="136" t="s">
        <v>529</v>
      </c>
      <c r="DF1329" s="136" t="s">
        <v>1819</v>
      </c>
      <c r="DG1329" s="144">
        <v>1505</v>
      </c>
      <c r="DI1329" s="136" t="s">
        <v>745</v>
      </c>
      <c r="DJ1329" s="136" t="s">
        <v>746</v>
      </c>
      <c r="DK1329" s="137">
        <v>48</v>
      </c>
      <c r="DL1329" s="136" t="s">
        <v>436</v>
      </c>
      <c r="DM1329" s="136" t="s">
        <v>1159</v>
      </c>
      <c r="DN1329" s="144">
        <v>1513</v>
      </c>
    </row>
    <row r="1330" spans="1:118" x14ac:dyDescent="0.25">
      <c r="A1330" s="81" t="s">
        <v>741</v>
      </c>
      <c r="B1330" s="81" t="s">
        <v>742</v>
      </c>
      <c r="C1330" s="81">
        <v>6</v>
      </c>
      <c r="D1330" s="81" t="s">
        <v>436</v>
      </c>
      <c r="E1330" s="81" t="s">
        <v>1906</v>
      </c>
      <c r="F1330" s="81">
        <v>1025</v>
      </c>
      <c r="H1330" s="81" t="s">
        <v>854</v>
      </c>
      <c r="I1330" s="81" t="s">
        <v>855</v>
      </c>
      <c r="J1330" s="81">
        <v>4</v>
      </c>
      <c r="K1330" s="81" t="s">
        <v>437</v>
      </c>
      <c r="L1330" s="81" t="s">
        <v>1186</v>
      </c>
      <c r="M1330" s="81">
        <v>1043</v>
      </c>
      <c r="O1330" s="81" t="s">
        <v>854</v>
      </c>
      <c r="P1330" s="81" t="s">
        <v>855</v>
      </c>
      <c r="Q1330" s="81">
        <v>2</v>
      </c>
      <c r="R1330" s="81" t="s">
        <v>436</v>
      </c>
      <c r="S1330" s="81" t="s">
        <v>2324</v>
      </c>
      <c r="T1330" s="81">
        <v>1515</v>
      </c>
      <c r="V1330" s="81" t="s">
        <v>729</v>
      </c>
      <c r="W1330" s="81" t="s">
        <v>730</v>
      </c>
      <c r="X1330" s="81">
        <v>4</v>
      </c>
      <c r="Y1330" s="81" t="s">
        <v>436</v>
      </c>
      <c r="Z1330" s="81" t="s">
        <v>1696</v>
      </c>
      <c r="AA1330" s="81">
        <v>1390</v>
      </c>
      <c r="AC1330" s="81" t="s">
        <v>828</v>
      </c>
      <c r="AD1330" s="81" t="s">
        <v>829</v>
      </c>
      <c r="AE1330" s="81">
        <v>2</v>
      </c>
      <c r="AF1330" s="81" t="s">
        <v>436</v>
      </c>
      <c r="AG1330" s="81" t="s">
        <v>1123</v>
      </c>
      <c r="AH1330" s="81">
        <v>1392</v>
      </c>
      <c r="AJ1330" s="81" t="s">
        <v>924</v>
      </c>
      <c r="AK1330" s="81" t="s">
        <v>925</v>
      </c>
      <c r="AL1330" s="81">
        <v>24</v>
      </c>
      <c r="AM1330" s="81" t="s">
        <v>529</v>
      </c>
      <c r="AN1330" s="81" t="s">
        <v>1194</v>
      </c>
      <c r="AO1330" s="81">
        <v>1021</v>
      </c>
      <c r="AQ1330" s="81" t="s">
        <v>780</v>
      </c>
      <c r="AR1330" s="81" t="s">
        <v>781</v>
      </c>
      <c r="AS1330" s="81">
        <v>12</v>
      </c>
      <c r="AT1330" s="81" t="s">
        <v>436</v>
      </c>
      <c r="AU1330" s="81" t="s">
        <v>2049</v>
      </c>
      <c r="AV1330" s="81">
        <v>1549</v>
      </c>
      <c r="AX1330" s="81" t="s">
        <v>852</v>
      </c>
      <c r="AY1330" s="81" t="s">
        <v>853</v>
      </c>
      <c r="AZ1330" s="81">
        <v>24</v>
      </c>
      <c r="BA1330" s="81" t="s">
        <v>529</v>
      </c>
      <c r="BB1330" s="81" t="s">
        <v>1766</v>
      </c>
      <c r="BC1330" s="81">
        <v>1002</v>
      </c>
      <c r="BE1330" s="81" t="s">
        <v>867</v>
      </c>
      <c r="BF1330" s="81" t="s">
        <v>868</v>
      </c>
      <c r="BG1330" s="81">
        <v>24</v>
      </c>
      <c r="BH1330" s="81" t="s">
        <v>1173</v>
      </c>
      <c r="BI1330" s="81" t="s">
        <v>1174</v>
      </c>
      <c r="BJ1330" s="81">
        <v>0</v>
      </c>
      <c r="BL1330" s="81" t="s">
        <v>757</v>
      </c>
      <c r="BM1330" s="81" t="s">
        <v>758</v>
      </c>
      <c r="BN1330" s="81">
        <v>12</v>
      </c>
      <c r="BO1330" s="81" t="s">
        <v>529</v>
      </c>
      <c r="BP1330" s="81" t="s">
        <v>1132</v>
      </c>
      <c r="BQ1330" s="81">
        <v>1081</v>
      </c>
      <c r="CG1330" s="81" t="s">
        <v>790</v>
      </c>
      <c r="CH1330" s="81" t="s">
        <v>791</v>
      </c>
      <c r="CI1330" s="81">
        <v>2</v>
      </c>
      <c r="CJ1330" s="81" t="s">
        <v>529</v>
      </c>
      <c r="CK1330" s="81" t="s">
        <v>2190</v>
      </c>
      <c r="CL1330" s="81">
        <v>1021</v>
      </c>
      <c r="CN1330" s="81" t="s">
        <v>999</v>
      </c>
      <c r="CO1330" s="81" t="s">
        <v>1000</v>
      </c>
      <c r="CP1330" s="81">
        <v>12</v>
      </c>
      <c r="CQ1330" s="81" t="s">
        <v>436</v>
      </c>
      <c r="CR1330" s="81" t="s">
        <v>1710</v>
      </c>
      <c r="CS1330" s="81">
        <v>1186</v>
      </c>
      <c r="CU1330" s="136" t="s">
        <v>860</v>
      </c>
      <c r="CV1330" s="136" t="s">
        <v>861</v>
      </c>
      <c r="CW1330" s="137">
        <v>2</v>
      </c>
      <c r="CX1330" s="136" t="s">
        <v>436</v>
      </c>
      <c r="CY1330" s="136" t="s">
        <v>1188</v>
      </c>
      <c r="CZ1330" s="138">
        <v>1481</v>
      </c>
      <c r="DB1330" s="136" t="s">
        <v>2270</v>
      </c>
      <c r="DC1330" s="136" t="s">
        <v>848</v>
      </c>
      <c r="DD1330" s="137">
        <v>6</v>
      </c>
      <c r="DE1330" s="136" t="s">
        <v>437</v>
      </c>
      <c r="DF1330" s="136" t="s">
        <v>1184</v>
      </c>
      <c r="DG1330" s="144">
        <v>1078</v>
      </c>
      <c r="DI1330" s="136" t="s">
        <v>745</v>
      </c>
      <c r="DJ1330" s="136" t="s">
        <v>746</v>
      </c>
      <c r="DK1330" s="137">
        <v>12</v>
      </c>
      <c r="DL1330" s="136" t="s">
        <v>529</v>
      </c>
      <c r="DM1330" s="136" t="s">
        <v>1681</v>
      </c>
      <c r="DN1330" s="144">
        <v>1327</v>
      </c>
    </row>
    <row r="1331" spans="1:118" x14ac:dyDescent="0.25">
      <c r="A1331" s="81" t="s">
        <v>743</v>
      </c>
      <c r="B1331" s="81" t="s">
        <v>744</v>
      </c>
      <c r="C1331" s="81">
        <v>24</v>
      </c>
      <c r="D1331" s="81" t="s">
        <v>436</v>
      </c>
      <c r="E1331" s="81" t="s">
        <v>1906</v>
      </c>
      <c r="F1331" s="81">
        <v>1025</v>
      </c>
      <c r="H1331" s="81" t="s">
        <v>824</v>
      </c>
      <c r="I1331" s="81" t="s">
        <v>825</v>
      </c>
      <c r="J1331" s="81">
        <v>12</v>
      </c>
      <c r="K1331" s="81" t="s">
        <v>437</v>
      </c>
      <c r="L1331" s="81" t="s">
        <v>1917</v>
      </c>
      <c r="M1331" s="81">
        <v>1259</v>
      </c>
      <c r="O1331" s="81" t="s">
        <v>745</v>
      </c>
      <c r="P1331" s="81" t="s">
        <v>746</v>
      </c>
      <c r="Q1331" s="81">
        <v>12</v>
      </c>
      <c r="R1331" s="81" t="s">
        <v>436</v>
      </c>
      <c r="S1331" s="81" t="s">
        <v>2324</v>
      </c>
      <c r="T1331" s="81">
        <v>1515</v>
      </c>
      <c r="V1331" s="81" t="s">
        <v>737</v>
      </c>
      <c r="W1331" s="81" t="s">
        <v>738</v>
      </c>
      <c r="X1331" s="81">
        <v>10</v>
      </c>
      <c r="Y1331" s="81" t="s">
        <v>436</v>
      </c>
      <c r="Z1331" s="81" t="s">
        <v>1696</v>
      </c>
      <c r="AA1331" s="81">
        <v>1390</v>
      </c>
      <c r="AC1331" s="81" t="s">
        <v>860</v>
      </c>
      <c r="AD1331" s="81" t="s">
        <v>861</v>
      </c>
      <c r="AE1331" s="81">
        <v>10</v>
      </c>
      <c r="AF1331" s="81" t="s">
        <v>437</v>
      </c>
      <c r="AG1331" s="81" t="s">
        <v>1171</v>
      </c>
      <c r="AH1331" s="81">
        <v>1351</v>
      </c>
      <c r="AJ1331" s="81" t="s">
        <v>895</v>
      </c>
      <c r="AK1331" s="81" t="s">
        <v>896</v>
      </c>
      <c r="AL1331" s="81">
        <v>12</v>
      </c>
      <c r="AM1331" s="81" t="s">
        <v>529</v>
      </c>
      <c r="AN1331" s="81" t="s">
        <v>1194</v>
      </c>
      <c r="AO1331" s="81">
        <v>1021</v>
      </c>
      <c r="AQ1331" s="81" t="s">
        <v>908</v>
      </c>
      <c r="AR1331" s="81" t="s">
        <v>909</v>
      </c>
      <c r="AS1331" s="81">
        <v>12</v>
      </c>
      <c r="AT1331" s="81" t="s">
        <v>436</v>
      </c>
      <c r="AU1331" s="81" t="s">
        <v>2049</v>
      </c>
      <c r="AV1331" s="81">
        <v>1549</v>
      </c>
      <c r="AX1331" s="81" t="s">
        <v>852</v>
      </c>
      <c r="AY1331" s="81" t="s">
        <v>853</v>
      </c>
      <c r="AZ1331" s="81">
        <v>12</v>
      </c>
      <c r="BA1331" s="81" t="s">
        <v>436</v>
      </c>
      <c r="BB1331" s="81" t="s">
        <v>1123</v>
      </c>
      <c r="BC1331" s="81">
        <v>1392</v>
      </c>
      <c r="BE1331" s="81" t="s">
        <v>862</v>
      </c>
      <c r="BF1331" s="81" t="s">
        <v>863</v>
      </c>
      <c r="BG1331" s="81">
        <v>24</v>
      </c>
      <c r="BH1331" s="81" t="s">
        <v>1173</v>
      </c>
      <c r="BI1331" s="81" t="s">
        <v>1174</v>
      </c>
      <c r="BJ1331" s="81">
        <v>0</v>
      </c>
      <c r="BL1331" s="81" t="s">
        <v>889</v>
      </c>
      <c r="BM1331" s="81" t="s">
        <v>890</v>
      </c>
      <c r="BN1331" s="81">
        <v>2</v>
      </c>
      <c r="BO1331" s="81" t="s">
        <v>436</v>
      </c>
      <c r="BP1331" s="81" t="s">
        <v>2072</v>
      </c>
      <c r="BQ1331" s="81">
        <v>1562</v>
      </c>
      <c r="CG1331" s="81" t="s">
        <v>792</v>
      </c>
      <c r="CH1331" s="81" t="s">
        <v>793</v>
      </c>
      <c r="CI1331" s="81">
        <v>2</v>
      </c>
      <c r="CJ1331" s="81" t="s">
        <v>529</v>
      </c>
      <c r="CK1331" s="81" t="s">
        <v>2190</v>
      </c>
      <c r="CL1331" s="81">
        <v>1021</v>
      </c>
      <c r="CN1331" s="81" t="s">
        <v>969</v>
      </c>
      <c r="CO1331" s="81" t="s">
        <v>970</v>
      </c>
      <c r="CP1331" s="81">
        <v>12</v>
      </c>
      <c r="CQ1331" s="81" t="s">
        <v>436</v>
      </c>
      <c r="CR1331" s="81" t="s">
        <v>1710</v>
      </c>
      <c r="CS1331" s="81">
        <v>1186</v>
      </c>
      <c r="CU1331" s="136" t="s">
        <v>2384</v>
      </c>
      <c r="CV1331" s="136" t="s">
        <v>901</v>
      </c>
      <c r="CW1331" s="137">
        <v>2</v>
      </c>
      <c r="CX1331" s="136" t="s">
        <v>436</v>
      </c>
      <c r="CY1331" s="136" t="s">
        <v>2409</v>
      </c>
      <c r="CZ1331" s="138">
        <v>1013</v>
      </c>
      <c r="DB1331" s="136" t="s">
        <v>2270</v>
      </c>
      <c r="DC1331" s="136" t="s">
        <v>848</v>
      </c>
      <c r="DD1331" s="137">
        <v>12</v>
      </c>
      <c r="DE1331" s="136" t="s">
        <v>529</v>
      </c>
      <c r="DF1331" s="136" t="s">
        <v>1100</v>
      </c>
      <c r="DG1331" s="144">
        <v>1027</v>
      </c>
      <c r="DI1331" s="136" t="s">
        <v>745</v>
      </c>
      <c r="DJ1331" s="136" t="s">
        <v>746</v>
      </c>
      <c r="DK1331" s="137">
        <v>24</v>
      </c>
      <c r="DL1331" s="136" t="s">
        <v>436</v>
      </c>
      <c r="DM1331" s="136" t="s">
        <v>2406</v>
      </c>
      <c r="DN1331" s="144">
        <v>1529</v>
      </c>
    </row>
    <row r="1332" spans="1:118" x14ac:dyDescent="0.25">
      <c r="A1332" s="81" t="s">
        <v>852</v>
      </c>
      <c r="B1332" s="81" t="s">
        <v>853</v>
      </c>
      <c r="C1332" s="81">
        <v>12</v>
      </c>
      <c r="D1332" s="81" t="s">
        <v>436</v>
      </c>
      <c r="E1332" s="81" t="s">
        <v>1906</v>
      </c>
      <c r="F1332" s="81">
        <v>1025</v>
      </c>
      <c r="H1332" s="81" t="s">
        <v>1034</v>
      </c>
      <c r="I1332" s="81" t="s">
        <v>987</v>
      </c>
      <c r="J1332" s="81">
        <v>12</v>
      </c>
      <c r="K1332" s="81" t="s">
        <v>436</v>
      </c>
      <c r="L1332" s="81" t="s">
        <v>1690</v>
      </c>
      <c r="M1332" s="81">
        <v>1297</v>
      </c>
      <c r="O1332" s="81" t="s">
        <v>800</v>
      </c>
      <c r="P1332" s="81" t="s">
        <v>801</v>
      </c>
      <c r="Q1332" s="81">
        <v>2</v>
      </c>
      <c r="R1332" s="81" t="s">
        <v>436</v>
      </c>
      <c r="S1332" s="81" t="s">
        <v>2324</v>
      </c>
      <c r="T1332" s="81">
        <v>1515</v>
      </c>
      <c r="V1332" s="81" t="s">
        <v>826</v>
      </c>
      <c r="W1332" s="81" t="s">
        <v>827</v>
      </c>
      <c r="X1332" s="81">
        <v>2</v>
      </c>
      <c r="Y1332" s="81" t="s">
        <v>436</v>
      </c>
      <c r="Z1332" s="81" t="s">
        <v>1123</v>
      </c>
      <c r="AA1332" s="81">
        <v>1392</v>
      </c>
      <c r="AC1332" s="81" t="s">
        <v>873</v>
      </c>
      <c r="AD1332" s="81" t="s">
        <v>874</v>
      </c>
      <c r="AE1332" s="81">
        <v>12</v>
      </c>
      <c r="AF1332" s="81" t="s">
        <v>529</v>
      </c>
      <c r="AG1332" s="81" t="s">
        <v>1756</v>
      </c>
      <c r="AH1332" s="81">
        <v>1037</v>
      </c>
      <c r="AJ1332" s="81" t="s">
        <v>2323</v>
      </c>
      <c r="AK1332" s="81" t="s">
        <v>851</v>
      </c>
      <c r="AL1332" s="81">
        <v>2</v>
      </c>
      <c r="AM1332" s="81" t="s">
        <v>529</v>
      </c>
      <c r="AN1332" s="81" t="s">
        <v>1194</v>
      </c>
      <c r="AO1332" s="81">
        <v>1021</v>
      </c>
      <c r="AQ1332" s="81" t="s">
        <v>1026</v>
      </c>
      <c r="AR1332" s="81" t="s">
        <v>1027</v>
      </c>
      <c r="AS1332" s="81">
        <v>12</v>
      </c>
      <c r="AT1332" s="81" t="s">
        <v>436</v>
      </c>
      <c r="AU1332" s="81" t="s">
        <v>555</v>
      </c>
      <c r="AV1332" s="81">
        <v>1524</v>
      </c>
      <c r="AX1332" s="81" t="s">
        <v>852</v>
      </c>
      <c r="AY1332" s="81" t="s">
        <v>853</v>
      </c>
      <c r="AZ1332" s="81">
        <v>12</v>
      </c>
      <c r="BA1332" s="81" t="s">
        <v>529</v>
      </c>
      <c r="BB1332" s="81" t="s">
        <v>1126</v>
      </c>
      <c r="BC1332" s="81">
        <v>1093</v>
      </c>
      <c r="BE1332" s="81" t="s">
        <v>875</v>
      </c>
      <c r="BF1332" s="81" t="s">
        <v>876</v>
      </c>
      <c r="BG1332" s="81">
        <v>24</v>
      </c>
      <c r="BH1332" s="81" t="s">
        <v>1173</v>
      </c>
      <c r="BI1332" s="81" t="s">
        <v>1174</v>
      </c>
      <c r="BJ1332" s="81">
        <v>0</v>
      </c>
      <c r="BL1332" s="81" t="s">
        <v>860</v>
      </c>
      <c r="BM1332" s="81" t="s">
        <v>861</v>
      </c>
      <c r="BN1332" s="81">
        <v>2</v>
      </c>
      <c r="BO1332" s="81" t="s">
        <v>529</v>
      </c>
      <c r="BP1332" s="81" t="s">
        <v>713</v>
      </c>
      <c r="BQ1332" s="81">
        <v>1536</v>
      </c>
      <c r="CG1332" s="81" t="s">
        <v>749</v>
      </c>
      <c r="CH1332" s="81" t="s">
        <v>750</v>
      </c>
      <c r="CI1332" s="81">
        <v>24</v>
      </c>
      <c r="CJ1332" s="81" t="s">
        <v>529</v>
      </c>
      <c r="CK1332" s="81" t="s">
        <v>2190</v>
      </c>
      <c r="CL1332" s="81">
        <v>1021</v>
      </c>
      <c r="CN1332" s="81" t="s">
        <v>741</v>
      </c>
      <c r="CO1332" s="81" t="s">
        <v>742</v>
      </c>
      <c r="CP1332" s="81">
        <v>6</v>
      </c>
      <c r="CQ1332" s="81" t="s">
        <v>529</v>
      </c>
      <c r="CR1332" s="81" t="s">
        <v>1746</v>
      </c>
      <c r="CS1332" s="81">
        <v>1002</v>
      </c>
      <c r="CU1332" s="136" t="s">
        <v>2323</v>
      </c>
      <c r="CV1332" s="136" t="s">
        <v>851</v>
      </c>
      <c r="CW1332" s="137">
        <v>2</v>
      </c>
      <c r="CX1332" s="136" t="s">
        <v>436</v>
      </c>
      <c r="CY1332" s="136" t="s">
        <v>2407</v>
      </c>
      <c r="CZ1332" s="138">
        <v>1117</v>
      </c>
      <c r="DB1332" s="136" t="s">
        <v>2270</v>
      </c>
      <c r="DC1332" s="136" t="s">
        <v>848</v>
      </c>
      <c r="DD1332" s="137">
        <v>6</v>
      </c>
      <c r="DE1332" s="136" t="s">
        <v>436</v>
      </c>
      <c r="DF1332" s="136" t="s">
        <v>1145</v>
      </c>
      <c r="DG1332" s="144">
        <v>1274</v>
      </c>
      <c r="DI1332" s="136" t="s">
        <v>745</v>
      </c>
      <c r="DJ1332" s="136" t="s">
        <v>746</v>
      </c>
      <c r="DK1332" s="137">
        <v>96</v>
      </c>
      <c r="DL1332" s="136" t="s">
        <v>2152</v>
      </c>
      <c r="DM1332" s="136" t="s">
        <v>2364</v>
      </c>
      <c r="DN1332" s="144">
        <v>1593</v>
      </c>
    </row>
    <row r="1333" spans="1:118" x14ac:dyDescent="0.25">
      <c r="A1333" s="81" t="s">
        <v>946</v>
      </c>
      <c r="B1333" s="81" t="s">
        <v>947</v>
      </c>
      <c r="C1333" s="81">
        <v>12</v>
      </c>
      <c r="D1333" s="81" t="s">
        <v>436</v>
      </c>
      <c r="E1333" s="81" t="s">
        <v>1906</v>
      </c>
      <c r="F1333" s="81">
        <v>1025</v>
      </c>
      <c r="H1333" s="81" t="s">
        <v>891</v>
      </c>
      <c r="I1333" s="81" t="s">
        <v>892</v>
      </c>
      <c r="J1333" s="81">
        <v>12</v>
      </c>
      <c r="K1333" s="81" t="s">
        <v>436</v>
      </c>
      <c r="L1333" s="81" t="s">
        <v>1690</v>
      </c>
      <c r="M1333" s="81">
        <v>1297</v>
      </c>
      <c r="O1333" s="81" t="s">
        <v>802</v>
      </c>
      <c r="P1333" s="81" t="s">
        <v>803</v>
      </c>
      <c r="Q1333" s="81">
        <v>4</v>
      </c>
      <c r="R1333" s="81" t="s">
        <v>436</v>
      </c>
      <c r="S1333" s="81" t="s">
        <v>2324</v>
      </c>
      <c r="T1333" s="81">
        <v>1515</v>
      </c>
      <c r="V1333" s="81" t="s">
        <v>836</v>
      </c>
      <c r="W1333" s="81" t="s">
        <v>837</v>
      </c>
      <c r="X1333" s="81">
        <v>2</v>
      </c>
      <c r="Y1333" s="81" t="s">
        <v>436</v>
      </c>
      <c r="Z1333" s="81" t="s">
        <v>1123</v>
      </c>
      <c r="AA1333" s="81">
        <v>1392</v>
      </c>
      <c r="AC1333" s="81" t="s">
        <v>733</v>
      </c>
      <c r="AD1333" s="81" t="s">
        <v>734</v>
      </c>
      <c r="AE1333" s="81">
        <v>10</v>
      </c>
      <c r="AF1333" s="81" t="s">
        <v>436</v>
      </c>
      <c r="AG1333" s="81" t="s">
        <v>1714</v>
      </c>
      <c r="AH1333" s="81">
        <v>1009</v>
      </c>
      <c r="AJ1333" s="81" t="s">
        <v>2319</v>
      </c>
      <c r="AK1333" s="81" t="s">
        <v>844</v>
      </c>
      <c r="AL1333" s="81">
        <v>2</v>
      </c>
      <c r="AM1333" s="81" t="s">
        <v>529</v>
      </c>
      <c r="AN1333" s="81" t="s">
        <v>1194</v>
      </c>
      <c r="AO1333" s="81">
        <v>1021</v>
      </c>
      <c r="AQ1333" s="81" t="s">
        <v>965</v>
      </c>
      <c r="AR1333" s="81" t="s">
        <v>966</v>
      </c>
      <c r="AS1333" s="81">
        <v>12</v>
      </c>
      <c r="AT1333" s="81" t="s">
        <v>436</v>
      </c>
      <c r="AU1333" s="81" t="s">
        <v>555</v>
      </c>
      <c r="AV1333" s="81">
        <v>1524</v>
      </c>
      <c r="AX1333" s="81" t="s">
        <v>852</v>
      </c>
      <c r="AY1333" s="81" t="s">
        <v>853</v>
      </c>
      <c r="AZ1333" s="81">
        <v>24</v>
      </c>
      <c r="BA1333" s="81" t="s">
        <v>436</v>
      </c>
      <c r="BB1333" s="81" t="s">
        <v>551</v>
      </c>
      <c r="BC1333" s="81">
        <v>1518</v>
      </c>
      <c r="BE1333" s="81" t="s">
        <v>768</v>
      </c>
      <c r="BF1333" s="81" t="s">
        <v>769</v>
      </c>
      <c r="BG1333" s="81">
        <v>24</v>
      </c>
      <c r="BH1333" s="81" t="s">
        <v>1173</v>
      </c>
      <c r="BI1333" s="81" t="s">
        <v>1174</v>
      </c>
      <c r="BJ1333" s="81">
        <v>0</v>
      </c>
      <c r="BL1333" s="81" t="s">
        <v>862</v>
      </c>
      <c r="BM1333" s="81" t="s">
        <v>863</v>
      </c>
      <c r="BN1333" s="81">
        <v>2</v>
      </c>
      <c r="BO1333" s="81" t="s">
        <v>529</v>
      </c>
      <c r="BP1333" s="81" t="s">
        <v>713</v>
      </c>
      <c r="BQ1333" s="81">
        <v>1536</v>
      </c>
      <c r="CG1333" s="81" t="s">
        <v>2230</v>
      </c>
      <c r="CH1333" s="81" t="s">
        <v>866</v>
      </c>
      <c r="CI1333" s="81">
        <v>15</v>
      </c>
      <c r="CJ1333" s="81" t="s">
        <v>529</v>
      </c>
      <c r="CK1333" s="81" t="s">
        <v>1170</v>
      </c>
      <c r="CL1333" s="81">
        <v>1069</v>
      </c>
      <c r="CN1333" s="81" t="s">
        <v>1043</v>
      </c>
      <c r="CO1333" s="81" t="s">
        <v>1044</v>
      </c>
      <c r="CP1333" s="81">
        <v>12</v>
      </c>
      <c r="CQ1333" s="81" t="s">
        <v>529</v>
      </c>
      <c r="CR1333" s="81" t="s">
        <v>1100</v>
      </c>
      <c r="CS1333" s="81">
        <v>1027</v>
      </c>
      <c r="CU1333" s="136" t="s">
        <v>899</v>
      </c>
      <c r="CV1333" s="136" t="s">
        <v>900</v>
      </c>
      <c r="CW1333" s="137">
        <v>2</v>
      </c>
      <c r="CX1333" s="136" t="s">
        <v>436</v>
      </c>
      <c r="CY1333" s="136" t="s">
        <v>2409</v>
      </c>
      <c r="CZ1333" s="138">
        <v>1013</v>
      </c>
      <c r="DB1333" s="136" t="s">
        <v>2270</v>
      </c>
      <c r="DC1333" s="136" t="s">
        <v>848</v>
      </c>
      <c r="DD1333" s="137">
        <v>12</v>
      </c>
      <c r="DE1333" s="136" t="s">
        <v>437</v>
      </c>
      <c r="DF1333" s="136" t="s">
        <v>1191</v>
      </c>
      <c r="DG1333" s="144">
        <v>1029</v>
      </c>
      <c r="DI1333" s="136" t="s">
        <v>745</v>
      </c>
      <c r="DJ1333" s="136" t="s">
        <v>746</v>
      </c>
      <c r="DK1333" s="137">
        <v>12</v>
      </c>
      <c r="DL1333" s="136" t="s">
        <v>436</v>
      </c>
      <c r="DM1333" s="136" t="s">
        <v>2053</v>
      </c>
      <c r="DN1333" s="144">
        <v>1553</v>
      </c>
    </row>
    <row r="1334" spans="1:118" x14ac:dyDescent="0.25">
      <c r="A1334" s="81" t="s">
        <v>780</v>
      </c>
      <c r="B1334" s="81" t="s">
        <v>781</v>
      </c>
      <c r="C1334" s="81">
        <v>12</v>
      </c>
      <c r="D1334" s="81" t="s">
        <v>436</v>
      </c>
      <c r="E1334" s="81" t="s">
        <v>1906</v>
      </c>
      <c r="F1334" s="81">
        <v>1025</v>
      </c>
      <c r="H1334" s="81" t="s">
        <v>893</v>
      </c>
      <c r="I1334" s="81" t="s">
        <v>894</v>
      </c>
      <c r="J1334" s="81">
        <v>12</v>
      </c>
      <c r="K1334" s="81" t="s">
        <v>436</v>
      </c>
      <c r="L1334" s="81" t="s">
        <v>1690</v>
      </c>
      <c r="M1334" s="81">
        <v>1297</v>
      </c>
      <c r="O1334" s="81" t="s">
        <v>772</v>
      </c>
      <c r="P1334" s="81" t="s">
        <v>773</v>
      </c>
      <c r="Q1334" s="81">
        <v>4</v>
      </c>
      <c r="R1334" s="81" t="s">
        <v>436</v>
      </c>
      <c r="S1334" s="81" t="s">
        <v>2324</v>
      </c>
      <c r="T1334" s="81">
        <v>1515</v>
      </c>
      <c r="V1334" s="81" t="s">
        <v>854</v>
      </c>
      <c r="W1334" s="81" t="s">
        <v>855</v>
      </c>
      <c r="X1334" s="81">
        <v>2</v>
      </c>
      <c r="Y1334" s="81" t="s">
        <v>436</v>
      </c>
      <c r="Z1334" s="81" t="s">
        <v>1123</v>
      </c>
      <c r="AA1334" s="81">
        <v>1392</v>
      </c>
      <c r="AC1334" s="81" t="s">
        <v>849</v>
      </c>
      <c r="AD1334" s="81" t="s">
        <v>850</v>
      </c>
      <c r="AE1334" s="81">
        <v>10</v>
      </c>
      <c r="AF1334" s="81" t="s">
        <v>436</v>
      </c>
      <c r="AG1334" s="81" t="s">
        <v>559</v>
      </c>
      <c r="AH1334" s="81">
        <v>1529</v>
      </c>
      <c r="AJ1334" s="81" t="s">
        <v>1020</v>
      </c>
      <c r="AK1334" s="81" t="s">
        <v>1021</v>
      </c>
      <c r="AL1334" s="81">
        <v>2</v>
      </c>
      <c r="AM1334" s="81" t="s">
        <v>529</v>
      </c>
      <c r="AN1334" s="81" t="s">
        <v>1194</v>
      </c>
      <c r="AO1334" s="81">
        <v>1021</v>
      </c>
      <c r="AQ1334" s="81" t="s">
        <v>814</v>
      </c>
      <c r="AR1334" s="81" t="s">
        <v>815</v>
      </c>
      <c r="AS1334" s="81">
        <v>12</v>
      </c>
      <c r="AT1334" s="81" t="s">
        <v>436</v>
      </c>
      <c r="AU1334" s="81" t="s">
        <v>1223</v>
      </c>
      <c r="AV1334" s="81">
        <v>1045</v>
      </c>
      <c r="AX1334" s="81" t="s">
        <v>852</v>
      </c>
      <c r="AY1334" s="81" t="s">
        <v>853</v>
      </c>
      <c r="AZ1334" s="81">
        <v>12</v>
      </c>
      <c r="BA1334" s="81" t="s">
        <v>529</v>
      </c>
      <c r="BB1334" s="81" t="s">
        <v>1185</v>
      </c>
      <c r="BC1334" s="81">
        <v>1101</v>
      </c>
      <c r="BE1334" s="81" t="s">
        <v>873</v>
      </c>
      <c r="BF1334" s="81" t="s">
        <v>874</v>
      </c>
      <c r="BG1334" s="81">
        <v>24</v>
      </c>
      <c r="BH1334" s="81" t="s">
        <v>1173</v>
      </c>
      <c r="BI1334" s="81" t="s">
        <v>1174</v>
      </c>
      <c r="BJ1334" s="81">
        <v>0</v>
      </c>
      <c r="BL1334" s="81" t="s">
        <v>820</v>
      </c>
      <c r="BM1334" s="81" t="s">
        <v>821</v>
      </c>
      <c r="BN1334" s="81">
        <v>4</v>
      </c>
      <c r="BO1334" s="81" t="s">
        <v>529</v>
      </c>
      <c r="BP1334" s="81" t="s">
        <v>1757</v>
      </c>
      <c r="BQ1334" s="81">
        <v>1014</v>
      </c>
      <c r="CG1334" s="81" t="s">
        <v>847</v>
      </c>
      <c r="CH1334" s="81" t="s">
        <v>848</v>
      </c>
      <c r="CI1334" s="81">
        <v>10</v>
      </c>
      <c r="CJ1334" s="81" t="s">
        <v>529</v>
      </c>
      <c r="CK1334" s="81" t="s">
        <v>1170</v>
      </c>
      <c r="CL1334" s="81">
        <v>1069</v>
      </c>
      <c r="CN1334" s="81" t="s">
        <v>808</v>
      </c>
      <c r="CO1334" s="81" t="s">
        <v>809</v>
      </c>
      <c r="CP1334" s="81">
        <v>6</v>
      </c>
      <c r="CQ1334" s="81" t="s">
        <v>529</v>
      </c>
      <c r="CR1334" s="81" t="s">
        <v>2225</v>
      </c>
      <c r="CS1334" s="81">
        <v>1592</v>
      </c>
      <c r="CU1334" s="136" t="s">
        <v>2384</v>
      </c>
      <c r="CV1334" s="136" t="s">
        <v>901</v>
      </c>
      <c r="CW1334" s="137">
        <v>2</v>
      </c>
      <c r="CX1334" s="136" t="s">
        <v>436</v>
      </c>
      <c r="CY1334" s="136" t="s">
        <v>2407</v>
      </c>
      <c r="CZ1334" s="138">
        <v>1117</v>
      </c>
      <c r="DB1334" s="136" t="s">
        <v>2270</v>
      </c>
      <c r="DC1334" s="136" t="s">
        <v>848</v>
      </c>
      <c r="DD1334" s="137">
        <v>12</v>
      </c>
      <c r="DE1334" s="136" t="s">
        <v>529</v>
      </c>
      <c r="DF1334" s="136" t="s">
        <v>1867</v>
      </c>
      <c r="DG1334" s="144">
        <v>1089</v>
      </c>
      <c r="DI1334" s="136" t="s">
        <v>745</v>
      </c>
      <c r="DJ1334" s="136" t="s">
        <v>746</v>
      </c>
      <c r="DK1334" s="137">
        <v>12</v>
      </c>
      <c r="DL1334" s="136" t="s">
        <v>436</v>
      </c>
      <c r="DM1334" s="136" t="s">
        <v>1872</v>
      </c>
      <c r="DN1334" s="144">
        <v>1133</v>
      </c>
    </row>
    <row r="1335" spans="1:118" x14ac:dyDescent="0.25">
      <c r="A1335" s="81" t="s">
        <v>745</v>
      </c>
      <c r="B1335" s="81" t="s">
        <v>746</v>
      </c>
      <c r="C1335" s="81">
        <v>12</v>
      </c>
      <c r="D1335" s="81" t="s">
        <v>436</v>
      </c>
      <c r="E1335" s="81" t="s">
        <v>1906</v>
      </c>
      <c r="F1335" s="81">
        <v>1025</v>
      </c>
      <c r="H1335" s="81" t="s">
        <v>924</v>
      </c>
      <c r="I1335" s="81" t="s">
        <v>925</v>
      </c>
      <c r="J1335" s="81">
        <v>48</v>
      </c>
      <c r="K1335" s="81" t="s">
        <v>1768</v>
      </c>
      <c r="L1335" s="81" t="s">
        <v>1769</v>
      </c>
      <c r="M1335" s="81">
        <v>1416</v>
      </c>
      <c r="O1335" s="81" t="s">
        <v>729</v>
      </c>
      <c r="P1335" s="81" t="s">
        <v>730</v>
      </c>
      <c r="Q1335" s="81">
        <v>2</v>
      </c>
      <c r="R1335" s="81" t="s">
        <v>436</v>
      </c>
      <c r="S1335" s="81" t="s">
        <v>2324</v>
      </c>
      <c r="T1335" s="81">
        <v>1515</v>
      </c>
      <c r="V1335" s="81" t="s">
        <v>765</v>
      </c>
      <c r="W1335" s="81" t="s">
        <v>766</v>
      </c>
      <c r="X1335" s="81">
        <v>6</v>
      </c>
      <c r="Y1335" s="81" t="s">
        <v>436</v>
      </c>
      <c r="Z1335" s="81" t="s">
        <v>1123</v>
      </c>
      <c r="AA1335" s="81">
        <v>1392</v>
      </c>
      <c r="AC1335" s="81" t="s">
        <v>768</v>
      </c>
      <c r="AD1335" s="81" t="s">
        <v>769</v>
      </c>
      <c r="AE1335" s="81">
        <v>24</v>
      </c>
      <c r="AF1335" s="81" t="s">
        <v>1173</v>
      </c>
      <c r="AG1335" s="81" t="s">
        <v>1174</v>
      </c>
      <c r="AH1335" s="81">
        <v>0</v>
      </c>
      <c r="AJ1335" s="81" t="s">
        <v>1022</v>
      </c>
      <c r="AK1335" s="81" t="s">
        <v>1023</v>
      </c>
      <c r="AL1335" s="81">
        <v>2</v>
      </c>
      <c r="AM1335" s="81" t="s">
        <v>529</v>
      </c>
      <c r="AN1335" s="81" t="s">
        <v>1194</v>
      </c>
      <c r="AO1335" s="81">
        <v>1021</v>
      </c>
      <c r="AQ1335" s="81" t="s">
        <v>751</v>
      </c>
      <c r="AR1335" s="81" t="s">
        <v>752</v>
      </c>
      <c r="AS1335" s="81">
        <v>12</v>
      </c>
      <c r="AT1335" s="81" t="s">
        <v>436</v>
      </c>
      <c r="AU1335" s="81" t="s">
        <v>1223</v>
      </c>
      <c r="AV1335" s="81">
        <v>1045</v>
      </c>
      <c r="AX1335" s="81" t="s">
        <v>852</v>
      </c>
      <c r="AY1335" s="81" t="s">
        <v>853</v>
      </c>
      <c r="AZ1335" s="81">
        <v>12</v>
      </c>
      <c r="BA1335" s="81" t="s">
        <v>529</v>
      </c>
      <c r="BB1335" s="81" t="s">
        <v>1128</v>
      </c>
      <c r="BC1335" s="81">
        <v>1031</v>
      </c>
      <c r="BE1335" s="81" t="s">
        <v>729</v>
      </c>
      <c r="BF1335" s="81" t="s">
        <v>730</v>
      </c>
      <c r="BG1335" s="81">
        <v>40</v>
      </c>
      <c r="BH1335" s="81" t="s">
        <v>1173</v>
      </c>
      <c r="BI1335" s="81" t="s">
        <v>1174</v>
      </c>
      <c r="BJ1335" s="81">
        <v>0</v>
      </c>
      <c r="BL1335" s="81" t="s">
        <v>768</v>
      </c>
      <c r="BM1335" s="81" t="s">
        <v>769</v>
      </c>
      <c r="BN1335" s="81">
        <v>4</v>
      </c>
      <c r="BO1335" s="81" t="s">
        <v>529</v>
      </c>
      <c r="BP1335" s="81" t="s">
        <v>1157</v>
      </c>
      <c r="BQ1335" s="81">
        <v>1399</v>
      </c>
      <c r="CG1335" s="81" t="s">
        <v>932</v>
      </c>
      <c r="CH1335" s="81" t="s">
        <v>933</v>
      </c>
      <c r="CI1335" s="81">
        <v>6</v>
      </c>
      <c r="CJ1335" s="81" t="s">
        <v>529</v>
      </c>
      <c r="CK1335" s="81" t="s">
        <v>1170</v>
      </c>
      <c r="CL1335" s="81">
        <v>1069</v>
      </c>
      <c r="CN1335" s="81" t="s">
        <v>778</v>
      </c>
      <c r="CO1335" s="81" t="s">
        <v>779</v>
      </c>
      <c r="CP1335" s="81">
        <v>6</v>
      </c>
      <c r="CQ1335" s="81" t="s">
        <v>529</v>
      </c>
      <c r="CR1335" s="81" t="s">
        <v>2225</v>
      </c>
      <c r="CS1335" s="81">
        <v>1592</v>
      </c>
      <c r="CU1335" s="136" t="s">
        <v>812</v>
      </c>
      <c r="CV1335" s="136" t="s">
        <v>813</v>
      </c>
      <c r="CW1335" s="137">
        <v>4</v>
      </c>
      <c r="CX1335" s="136" t="s">
        <v>436</v>
      </c>
      <c r="CY1335" s="136" t="s">
        <v>2407</v>
      </c>
      <c r="CZ1335" s="138">
        <v>1117</v>
      </c>
      <c r="DB1335" s="136" t="s">
        <v>2270</v>
      </c>
      <c r="DC1335" s="136" t="s">
        <v>848</v>
      </c>
      <c r="DD1335" s="137">
        <v>6</v>
      </c>
      <c r="DE1335" s="136" t="s">
        <v>436</v>
      </c>
      <c r="DF1335" s="136" t="s">
        <v>1696</v>
      </c>
      <c r="DG1335" s="144">
        <v>1390</v>
      </c>
      <c r="DI1335" s="136" t="s">
        <v>745</v>
      </c>
      <c r="DJ1335" s="136" t="s">
        <v>746</v>
      </c>
      <c r="DK1335" s="137">
        <v>12</v>
      </c>
      <c r="DL1335" s="136" t="s">
        <v>436</v>
      </c>
      <c r="DM1335" s="136" t="s">
        <v>2173</v>
      </c>
      <c r="DN1335" s="144">
        <v>1240</v>
      </c>
    </row>
    <row r="1336" spans="1:118" x14ac:dyDescent="0.25">
      <c r="A1336" s="81" t="s">
        <v>963</v>
      </c>
      <c r="B1336" s="81" t="s">
        <v>964</v>
      </c>
      <c r="C1336" s="81">
        <v>12</v>
      </c>
      <c r="D1336" s="81" t="s">
        <v>529</v>
      </c>
      <c r="E1336" s="81" t="s">
        <v>1954</v>
      </c>
      <c r="F1336" s="81">
        <v>1023</v>
      </c>
      <c r="H1336" s="81" t="s">
        <v>1034</v>
      </c>
      <c r="I1336" s="81" t="s">
        <v>987</v>
      </c>
      <c r="J1336" s="81">
        <v>60</v>
      </c>
      <c r="K1336" s="81" t="s">
        <v>1768</v>
      </c>
      <c r="L1336" s="81" t="s">
        <v>1769</v>
      </c>
      <c r="M1336" s="81">
        <v>1416</v>
      </c>
      <c r="O1336" s="81" t="s">
        <v>828</v>
      </c>
      <c r="P1336" s="81" t="s">
        <v>829</v>
      </c>
      <c r="Q1336" s="81">
        <v>2</v>
      </c>
      <c r="R1336" s="81" t="s">
        <v>436</v>
      </c>
      <c r="S1336" s="81" t="s">
        <v>2324</v>
      </c>
      <c r="T1336" s="81">
        <v>1515</v>
      </c>
      <c r="V1336" s="81" t="s">
        <v>864</v>
      </c>
      <c r="W1336" s="81" t="s">
        <v>865</v>
      </c>
      <c r="X1336" s="81">
        <v>6</v>
      </c>
      <c r="Y1336" s="81" t="s">
        <v>436</v>
      </c>
      <c r="Z1336" s="81" t="s">
        <v>1123</v>
      </c>
      <c r="AA1336" s="81">
        <v>1392</v>
      </c>
      <c r="AC1336" s="81" t="s">
        <v>867</v>
      </c>
      <c r="AD1336" s="81" t="s">
        <v>868</v>
      </c>
      <c r="AE1336" s="81">
        <v>10</v>
      </c>
      <c r="AF1336" s="81" t="s">
        <v>529</v>
      </c>
      <c r="AG1336" s="81" t="s">
        <v>1104</v>
      </c>
      <c r="AH1336" s="81">
        <v>1037</v>
      </c>
      <c r="AJ1336" s="81" t="s">
        <v>854</v>
      </c>
      <c r="AK1336" s="81" t="s">
        <v>855</v>
      </c>
      <c r="AL1336" s="81">
        <v>2</v>
      </c>
      <c r="AM1336" s="81" t="s">
        <v>529</v>
      </c>
      <c r="AN1336" s="81" t="s">
        <v>1194</v>
      </c>
      <c r="AO1336" s="81">
        <v>1021</v>
      </c>
      <c r="AQ1336" s="81" t="s">
        <v>852</v>
      </c>
      <c r="AR1336" s="81" t="s">
        <v>853</v>
      </c>
      <c r="AS1336" s="81">
        <v>12</v>
      </c>
      <c r="AT1336" s="81" t="s">
        <v>436</v>
      </c>
      <c r="AU1336" s="81" t="s">
        <v>1223</v>
      </c>
      <c r="AV1336" s="81">
        <v>1045</v>
      </c>
      <c r="AX1336" s="81" t="s">
        <v>852</v>
      </c>
      <c r="AY1336" s="81" t="s">
        <v>853</v>
      </c>
      <c r="AZ1336" s="81">
        <v>12</v>
      </c>
      <c r="BA1336" s="81" t="s">
        <v>436</v>
      </c>
      <c r="BB1336" s="81" t="s">
        <v>1148</v>
      </c>
      <c r="BC1336" s="81">
        <v>1091</v>
      </c>
      <c r="BE1336" s="81" t="s">
        <v>745</v>
      </c>
      <c r="BF1336" s="81" t="s">
        <v>746</v>
      </c>
      <c r="BG1336" s="81">
        <v>96</v>
      </c>
      <c r="BH1336" s="81" t="s">
        <v>1173</v>
      </c>
      <c r="BI1336" s="81" t="s">
        <v>1174</v>
      </c>
      <c r="BJ1336" s="81">
        <v>0</v>
      </c>
      <c r="BL1336" s="81" t="s">
        <v>910</v>
      </c>
      <c r="BM1336" s="81" t="s">
        <v>911</v>
      </c>
      <c r="BN1336" s="81">
        <v>2</v>
      </c>
      <c r="BO1336" s="81" t="s">
        <v>436</v>
      </c>
      <c r="BP1336" s="81" t="s">
        <v>2072</v>
      </c>
      <c r="BQ1336" s="81">
        <v>1562</v>
      </c>
      <c r="CG1336" s="81" t="s">
        <v>897</v>
      </c>
      <c r="CH1336" s="81" t="s">
        <v>898</v>
      </c>
      <c r="CI1336" s="81">
        <v>4</v>
      </c>
      <c r="CJ1336" s="81" t="s">
        <v>529</v>
      </c>
      <c r="CK1336" s="81" t="s">
        <v>1170</v>
      </c>
      <c r="CL1336" s="81">
        <v>1069</v>
      </c>
      <c r="CN1336" s="81" t="s">
        <v>1043</v>
      </c>
      <c r="CO1336" s="81" t="s">
        <v>1044</v>
      </c>
      <c r="CP1336" s="81">
        <v>12</v>
      </c>
      <c r="CQ1336" s="81" t="s">
        <v>529</v>
      </c>
      <c r="CR1336" s="81" t="s">
        <v>1219</v>
      </c>
      <c r="CS1336" s="81">
        <v>1027</v>
      </c>
      <c r="CU1336" s="136" t="s">
        <v>930</v>
      </c>
      <c r="CV1336" s="136" t="s">
        <v>931</v>
      </c>
      <c r="CW1336" s="137">
        <v>10</v>
      </c>
      <c r="CX1336" s="136" t="s">
        <v>436</v>
      </c>
      <c r="CY1336" s="136" t="s">
        <v>2407</v>
      </c>
      <c r="CZ1336" s="138">
        <v>1117</v>
      </c>
      <c r="DB1336" s="136" t="s">
        <v>2270</v>
      </c>
      <c r="DC1336" s="136" t="s">
        <v>848</v>
      </c>
      <c r="DD1336" s="137">
        <v>12</v>
      </c>
      <c r="DE1336" s="136" t="s">
        <v>529</v>
      </c>
      <c r="DF1336" s="136" t="s">
        <v>1214</v>
      </c>
      <c r="DG1336" s="144">
        <v>1209</v>
      </c>
      <c r="DI1336" s="136" t="s">
        <v>745</v>
      </c>
      <c r="DJ1336" s="136" t="s">
        <v>746</v>
      </c>
      <c r="DK1336" s="137">
        <v>12</v>
      </c>
      <c r="DL1336" s="136" t="s">
        <v>437</v>
      </c>
      <c r="DM1336" s="136" t="s">
        <v>2423</v>
      </c>
      <c r="DN1336" s="144">
        <v>1601</v>
      </c>
    </row>
    <row r="1337" spans="1:118" x14ac:dyDescent="0.25">
      <c r="A1337" s="81" t="s">
        <v>954</v>
      </c>
      <c r="B1337" s="81" t="s">
        <v>955</v>
      </c>
      <c r="C1337" s="81">
        <v>12</v>
      </c>
      <c r="D1337" s="81" t="s">
        <v>529</v>
      </c>
      <c r="E1337" s="81" t="s">
        <v>1954</v>
      </c>
      <c r="F1337" s="81">
        <v>1023</v>
      </c>
      <c r="H1337" s="81" t="s">
        <v>891</v>
      </c>
      <c r="I1337" s="81" t="s">
        <v>892</v>
      </c>
      <c r="J1337" s="81">
        <v>12</v>
      </c>
      <c r="K1337" s="81" t="s">
        <v>436</v>
      </c>
      <c r="L1337" s="81" t="s">
        <v>1137</v>
      </c>
      <c r="M1337" s="81">
        <v>1160</v>
      </c>
      <c r="O1337" s="81" t="s">
        <v>828</v>
      </c>
      <c r="P1337" s="81" t="s">
        <v>829</v>
      </c>
      <c r="Q1337" s="81">
        <v>4</v>
      </c>
      <c r="R1337" s="81" t="s">
        <v>529</v>
      </c>
      <c r="S1337" s="81" t="s">
        <v>1167</v>
      </c>
      <c r="T1337" s="81">
        <v>1031</v>
      </c>
      <c r="V1337" s="81" t="s">
        <v>880</v>
      </c>
      <c r="W1337" s="81" t="s">
        <v>881</v>
      </c>
      <c r="X1337" s="81">
        <v>4</v>
      </c>
      <c r="Y1337" s="81" t="s">
        <v>436</v>
      </c>
      <c r="Z1337" s="81" t="s">
        <v>1123</v>
      </c>
      <c r="AA1337" s="81">
        <v>1392</v>
      </c>
      <c r="AC1337" s="81" t="s">
        <v>2319</v>
      </c>
      <c r="AD1337" s="81" t="s">
        <v>844</v>
      </c>
      <c r="AE1337" s="81">
        <v>4</v>
      </c>
      <c r="AF1337" s="81" t="s">
        <v>529</v>
      </c>
      <c r="AG1337" s="81" t="s">
        <v>1713</v>
      </c>
      <c r="AH1337" s="81">
        <v>1145</v>
      </c>
      <c r="AJ1337" s="81" t="s">
        <v>856</v>
      </c>
      <c r="AK1337" s="81" t="s">
        <v>857</v>
      </c>
      <c r="AL1337" s="81">
        <v>2</v>
      </c>
      <c r="AM1337" s="81" t="s">
        <v>529</v>
      </c>
      <c r="AN1337" s="81" t="s">
        <v>1194</v>
      </c>
      <c r="AO1337" s="81">
        <v>1021</v>
      </c>
      <c r="AQ1337" s="81" t="s">
        <v>804</v>
      </c>
      <c r="AR1337" s="81" t="s">
        <v>805</v>
      </c>
      <c r="AS1337" s="81">
        <v>24</v>
      </c>
      <c r="AT1337" s="81" t="s">
        <v>436</v>
      </c>
      <c r="AU1337" s="81" t="s">
        <v>1223</v>
      </c>
      <c r="AV1337" s="81">
        <v>1045</v>
      </c>
      <c r="AX1337" s="81" t="s">
        <v>852</v>
      </c>
      <c r="AY1337" s="81" t="s">
        <v>853</v>
      </c>
      <c r="AZ1337" s="81">
        <v>12</v>
      </c>
      <c r="BA1337" s="81" t="s">
        <v>436</v>
      </c>
      <c r="BB1337" s="81" t="s">
        <v>1764</v>
      </c>
      <c r="BC1337" s="81">
        <v>1435</v>
      </c>
      <c r="BE1337" s="81" t="s">
        <v>790</v>
      </c>
      <c r="BF1337" s="81" t="s">
        <v>791</v>
      </c>
      <c r="BG1337" s="81">
        <v>18</v>
      </c>
      <c r="BH1337" s="81" t="s">
        <v>1173</v>
      </c>
      <c r="BI1337" s="81" t="s">
        <v>1174</v>
      </c>
      <c r="BJ1337" s="81">
        <v>0</v>
      </c>
      <c r="BL1337" s="81" t="s">
        <v>2321</v>
      </c>
      <c r="BM1337" s="81" t="s">
        <v>901</v>
      </c>
      <c r="BN1337" s="81">
        <v>2</v>
      </c>
      <c r="BO1337" s="81" t="s">
        <v>436</v>
      </c>
      <c r="BP1337" s="81" t="s">
        <v>2072</v>
      </c>
      <c r="BQ1337" s="81">
        <v>1562</v>
      </c>
      <c r="CG1337" s="81" t="s">
        <v>816</v>
      </c>
      <c r="CH1337" s="81" t="s">
        <v>817</v>
      </c>
      <c r="CI1337" s="81">
        <v>10</v>
      </c>
      <c r="CJ1337" s="81" t="s">
        <v>529</v>
      </c>
      <c r="CK1337" s="81" t="s">
        <v>1170</v>
      </c>
      <c r="CL1337" s="81">
        <v>1069</v>
      </c>
      <c r="CN1337" s="81" t="s">
        <v>1060</v>
      </c>
      <c r="CO1337" s="81" t="s">
        <v>787</v>
      </c>
      <c r="CP1337" s="81">
        <v>12</v>
      </c>
      <c r="CQ1337" s="81" t="s">
        <v>529</v>
      </c>
      <c r="CR1337" s="81" t="s">
        <v>1100</v>
      </c>
      <c r="CS1337" s="81">
        <v>1027</v>
      </c>
      <c r="CU1337" s="136" t="s">
        <v>2386</v>
      </c>
      <c r="CV1337" s="136" t="s">
        <v>817</v>
      </c>
      <c r="CW1337" s="137">
        <v>4</v>
      </c>
      <c r="CX1337" s="136" t="s">
        <v>437</v>
      </c>
      <c r="CY1337" s="136" t="s">
        <v>1181</v>
      </c>
      <c r="CZ1337" s="138">
        <v>1044</v>
      </c>
      <c r="DB1337" s="136" t="s">
        <v>2270</v>
      </c>
      <c r="DC1337" s="136" t="s">
        <v>848</v>
      </c>
      <c r="DD1337" s="137">
        <v>12</v>
      </c>
      <c r="DE1337" s="136" t="s">
        <v>529</v>
      </c>
      <c r="DF1337" s="136" t="s">
        <v>1100</v>
      </c>
      <c r="DG1337" s="144">
        <v>1027</v>
      </c>
      <c r="DI1337" s="136" t="s">
        <v>745</v>
      </c>
      <c r="DJ1337" s="136" t="s">
        <v>746</v>
      </c>
      <c r="DK1337" s="137">
        <v>36</v>
      </c>
      <c r="DL1337" s="136" t="s">
        <v>436</v>
      </c>
      <c r="DM1337" s="136" t="s">
        <v>2406</v>
      </c>
      <c r="DN1337" s="144">
        <v>1529</v>
      </c>
    </row>
    <row r="1338" spans="1:118" x14ac:dyDescent="0.25">
      <c r="A1338" s="81" t="s">
        <v>770</v>
      </c>
      <c r="B1338" s="81" t="s">
        <v>771</v>
      </c>
      <c r="C1338" s="81">
        <v>12</v>
      </c>
      <c r="D1338" s="81" t="s">
        <v>529</v>
      </c>
      <c r="E1338" s="81" t="s">
        <v>1954</v>
      </c>
      <c r="F1338" s="81">
        <v>1023</v>
      </c>
      <c r="H1338" s="81" t="s">
        <v>2319</v>
      </c>
      <c r="I1338" s="81" t="s">
        <v>844</v>
      </c>
      <c r="J1338" s="81">
        <v>2</v>
      </c>
      <c r="K1338" s="81" t="s">
        <v>436</v>
      </c>
      <c r="L1338" s="81" t="s">
        <v>1137</v>
      </c>
      <c r="M1338" s="81">
        <v>1160</v>
      </c>
      <c r="O1338" s="81" t="s">
        <v>830</v>
      </c>
      <c r="P1338" s="81" t="s">
        <v>831</v>
      </c>
      <c r="Q1338" s="81">
        <v>4</v>
      </c>
      <c r="R1338" s="81" t="s">
        <v>529</v>
      </c>
      <c r="S1338" s="81" t="s">
        <v>1871</v>
      </c>
      <c r="T1338" s="81">
        <v>1001</v>
      </c>
      <c r="V1338" s="81" t="s">
        <v>816</v>
      </c>
      <c r="W1338" s="81" t="s">
        <v>817</v>
      </c>
      <c r="X1338" s="81">
        <v>12</v>
      </c>
      <c r="Y1338" s="81" t="s">
        <v>436</v>
      </c>
      <c r="Z1338" s="81" t="s">
        <v>1123</v>
      </c>
      <c r="AA1338" s="81">
        <v>1392</v>
      </c>
      <c r="AC1338" s="81" t="s">
        <v>830</v>
      </c>
      <c r="AD1338" s="81" t="s">
        <v>831</v>
      </c>
      <c r="AE1338" s="81">
        <v>10</v>
      </c>
      <c r="AF1338" s="81" t="s">
        <v>529</v>
      </c>
      <c r="AG1338" s="81" t="s">
        <v>1104</v>
      </c>
      <c r="AH1338" s="81">
        <v>1037</v>
      </c>
      <c r="AJ1338" s="81" t="s">
        <v>858</v>
      </c>
      <c r="AK1338" s="81" t="s">
        <v>859</v>
      </c>
      <c r="AL1338" s="81">
        <v>2</v>
      </c>
      <c r="AM1338" s="81" t="s">
        <v>529</v>
      </c>
      <c r="AN1338" s="81" t="s">
        <v>1194</v>
      </c>
      <c r="AO1338" s="81">
        <v>1021</v>
      </c>
      <c r="AQ1338" s="81" t="s">
        <v>782</v>
      </c>
      <c r="AR1338" s="81" t="s">
        <v>783</v>
      </c>
      <c r="AS1338" s="81">
        <v>12</v>
      </c>
      <c r="AT1338" s="81" t="s">
        <v>436</v>
      </c>
      <c r="AU1338" s="81" t="s">
        <v>1223</v>
      </c>
      <c r="AV1338" s="81">
        <v>1045</v>
      </c>
      <c r="AX1338" s="81" t="s">
        <v>852</v>
      </c>
      <c r="AY1338" s="81" t="s">
        <v>853</v>
      </c>
      <c r="AZ1338" s="81">
        <v>12</v>
      </c>
      <c r="BA1338" s="81" t="s">
        <v>436</v>
      </c>
      <c r="BB1338" s="81" t="s">
        <v>2068</v>
      </c>
      <c r="BC1338" s="81">
        <v>1558</v>
      </c>
      <c r="BE1338" s="81" t="s">
        <v>834</v>
      </c>
      <c r="BF1338" s="81" t="s">
        <v>835</v>
      </c>
      <c r="BG1338" s="81">
        <v>12</v>
      </c>
      <c r="BH1338" s="81" t="s">
        <v>1173</v>
      </c>
      <c r="BI1338" s="81" t="s">
        <v>1174</v>
      </c>
      <c r="BJ1338" s="81">
        <v>0</v>
      </c>
      <c r="BL1338" s="81" t="s">
        <v>899</v>
      </c>
      <c r="BM1338" s="81" t="s">
        <v>900</v>
      </c>
      <c r="BN1338" s="81">
        <v>2</v>
      </c>
      <c r="BO1338" s="81" t="s">
        <v>436</v>
      </c>
      <c r="BP1338" s="81" t="s">
        <v>2072</v>
      </c>
      <c r="BQ1338" s="81">
        <v>1562</v>
      </c>
      <c r="CG1338" s="81" t="s">
        <v>729</v>
      </c>
      <c r="CH1338" s="81" t="s">
        <v>730</v>
      </c>
      <c r="CI1338" s="81">
        <v>6</v>
      </c>
      <c r="CJ1338" s="81" t="s">
        <v>529</v>
      </c>
      <c r="CK1338" s="81" t="s">
        <v>1170</v>
      </c>
      <c r="CL1338" s="81">
        <v>1069</v>
      </c>
      <c r="CN1338" s="81" t="s">
        <v>774</v>
      </c>
      <c r="CO1338" s="81" t="s">
        <v>775</v>
      </c>
      <c r="CP1338" s="81">
        <v>4</v>
      </c>
      <c r="CQ1338" s="81" t="s">
        <v>529</v>
      </c>
      <c r="CR1338" s="81" t="s">
        <v>1100</v>
      </c>
      <c r="CS1338" s="81">
        <v>1027</v>
      </c>
      <c r="CU1338" s="136" t="s">
        <v>2389</v>
      </c>
      <c r="CV1338" s="136" t="s">
        <v>905</v>
      </c>
      <c r="CW1338" s="137">
        <v>2</v>
      </c>
      <c r="CX1338" s="136" t="s">
        <v>437</v>
      </c>
      <c r="CY1338" s="136" t="s">
        <v>1181</v>
      </c>
      <c r="CZ1338" s="138">
        <v>1044</v>
      </c>
      <c r="DB1338" s="136" t="s">
        <v>2270</v>
      </c>
      <c r="DC1338" s="136" t="s">
        <v>848</v>
      </c>
      <c r="DD1338" s="137">
        <v>6</v>
      </c>
      <c r="DE1338" s="136" t="s">
        <v>436</v>
      </c>
      <c r="DF1338" s="136" t="s">
        <v>1134</v>
      </c>
      <c r="DG1338" s="144">
        <v>1102</v>
      </c>
      <c r="DI1338" s="136" t="s">
        <v>745</v>
      </c>
      <c r="DJ1338" s="136" t="s">
        <v>746</v>
      </c>
      <c r="DK1338" s="137">
        <v>12</v>
      </c>
      <c r="DL1338" s="136" t="s">
        <v>529</v>
      </c>
      <c r="DM1338" s="136" t="s">
        <v>1169</v>
      </c>
      <c r="DN1338" s="144">
        <v>1440</v>
      </c>
    </row>
    <row r="1339" spans="1:118" x14ac:dyDescent="0.25">
      <c r="A1339" s="81" t="s">
        <v>772</v>
      </c>
      <c r="B1339" s="81" t="s">
        <v>773</v>
      </c>
      <c r="C1339" s="81">
        <v>12</v>
      </c>
      <c r="D1339" s="81" t="s">
        <v>529</v>
      </c>
      <c r="E1339" s="81" t="s">
        <v>1954</v>
      </c>
      <c r="F1339" s="81">
        <v>1023</v>
      </c>
      <c r="H1339" s="81" t="s">
        <v>858</v>
      </c>
      <c r="I1339" s="81" t="s">
        <v>859</v>
      </c>
      <c r="J1339" s="81">
        <v>2</v>
      </c>
      <c r="K1339" s="81" t="s">
        <v>436</v>
      </c>
      <c r="L1339" s="81" t="s">
        <v>1137</v>
      </c>
      <c r="M1339" s="81">
        <v>1160</v>
      </c>
      <c r="O1339" s="81" t="s">
        <v>816</v>
      </c>
      <c r="P1339" s="81" t="s">
        <v>817</v>
      </c>
      <c r="Q1339" s="81">
        <v>12</v>
      </c>
      <c r="R1339" s="81" t="s">
        <v>529</v>
      </c>
      <c r="S1339" s="81" t="s">
        <v>1871</v>
      </c>
      <c r="T1339" s="81">
        <v>1001</v>
      </c>
      <c r="V1339" s="81" t="s">
        <v>729</v>
      </c>
      <c r="W1339" s="81" t="s">
        <v>730</v>
      </c>
      <c r="X1339" s="81">
        <v>4</v>
      </c>
      <c r="Y1339" s="81" t="s">
        <v>436</v>
      </c>
      <c r="Z1339" s="81" t="s">
        <v>1123</v>
      </c>
      <c r="AA1339" s="81">
        <v>1392</v>
      </c>
      <c r="AC1339" s="81" t="s">
        <v>849</v>
      </c>
      <c r="AD1339" s="81" t="s">
        <v>850</v>
      </c>
      <c r="AE1339" s="81">
        <v>10</v>
      </c>
      <c r="AF1339" s="81" t="s">
        <v>529</v>
      </c>
      <c r="AG1339" s="81" t="s">
        <v>1104</v>
      </c>
      <c r="AH1339" s="81">
        <v>1037</v>
      </c>
      <c r="AJ1339" s="81" t="s">
        <v>836</v>
      </c>
      <c r="AK1339" s="81" t="s">
        <v>837</v>
      </c>
      <c r="AL1339" s="81">
        <v>4</v>
      </c>
      <c r="AM1339" s="81" t="s">
        <v>529</v>
      </c>
      <c r="AN1339" s="81" t="s">
        <v>1194</v>
      </c>
      <c r="AO1339" s="81">
        <v>1021</v>
      </c>
      <c r="AQ1339" s="81" t="s">
        <v>747</v>
      </c>
      <c r="AR1339" s="81" t="s">
        <v>748</v>
      </c>
      <c r="AS1339" s="81">
        <v>12</v>
      </c>
      <c r="AT1339" s="81" t="s">
        <v>436</v>
      </c>
      <c r="AU1339" s="81" t="s">
        <v>1223</v>
      </c>
      <c r="AV1339" s="81">
        <v>1045</v>
      </c>
      <c r="AX1339" s="81" t="s">
        <v>852</v>
      </c>
      <c r="AY1339" s="81" t="s">
        <v>853</v>
      </c>
      <c r="AZ1339" s="81">
        <v>12</v>
      </c>
      <c r="BA1339" s="81" t="s">
        <v>436</v>
      </c>
      <c r="BB1339" s="81" t="s">
        <v>1114</v>
      </c>
      <c r="BC1339" s="81">
        <v>1011</v>
      </c>
      <c r="BE1339" s="81" t="s">
        <v>842</v>
      </c>
      <c r="BF1339" s="81" t="s">
        <v>843</v>
      </c>
      <c r="BG1339" s="81">
        <v>12</v>
      </c>
      <c r="BH1339" s="81" t="s">
        <v>1173</v>
      </c>
      <c r="BI1339" s="81" t="s">
        <v>1174</v>
      </c>
      <c r="BJ1339" s="81">
        <v>0</v>
      </c>
      <c r="BL1339" s="81" t="s">
        <v>860</v>
      </c>
      <c r="BM1339" s="81" t="s">
        <v>861</v>
      </c>
      <c r="BN1339" s="81">
        <v>2</v>
      </c>
      <c r="BO1339" s="81" t="s">
        <v>529</v>
      </c>
      <c r="BP1339" s="81" t="s">
        <v>2176</v>
      </c>
      <c r="BQ1339" s="81">
        <v>1555</v>
      </c>
      <c r="CG1339" s="81" t="s">
        <v>893</v>
      </c>
      <c r="CH1339" s="81" t="s">
        <v>894</v>
      </c>
      <c r="CI1339" s="81">
        <v>12</v>
      </c>
      <c r="CJ1339" s="81" t="s">
        <v>529</v>
      </c>
      <c r="CK1339" s="81" t="s">
        <v>1170</v>
      </c>
      <c r="CL1339" s="81">
        <v>1069</v>
      </c>
      <c r="CN1339" s="81" t="s">
        <v>780</v>
      </c>
      <c r="CO1339" s="81" t="s">
        <v>781</v>
      </c>
      <c r="CP1339" s="81">
        <v>12</v>
      </c>
      <c r="CQ1339" s="81" t="s">
        <v>436</v>
      </c>
      <c r="CR1339" s="81" t="s">
        <v>1883</v>
      </c>
      <c r="CS1339" s="81">
        <v>1009</v>
      </c>
      <c r="CU1339" s="136" t="s">
        <v>768</v>
      </c>
      <c r="CV1339" s="136" t="s">
        <v>769</v>
      </c>
      <c r="CW1339" s="137">
        <v>2</v>
      </c>
      <c r="CX1339" s="136" t="s">
        <v>436</v>
      </c>
      <c r="CY1339" s="136" t="s">
        <v>1188</v>
      </c>
      <c r="CZ1339" s="138">
        <v>1481</v>
      </c>
      <c r="DB1339" s="136" t="s">
        <v>2270</v>
      </c>
      <c r="DC1339" s="136" t="s">
        <v>848</v>
      </c>
      <c r="DD1339" s="137">
        <v>24</v>
      </c>
      <c r="DE1339" s="136" t="s">
        <v>437</v>
      </c>
      <c r="DF1339" s="136" t="s">
        <v>1180</v>
      </c>
      <c r="DG1339" s="144">
        <v>1194</v>
      </c>
      <c r="DI1339" s="136" t="s">
        <v>745</v>
      </c>
      <c r="DJ1339" s="136" t="s">
        <v>746</v>
      </c>
      <c r="DK1339" s="137">
        <v>72</v>
      </c>
      <c r="DL1339" s="136" t="s">
        <v>436</v>
      </c>
      <c r="DM1339" s="136" t="s">
        <v>2224</v>
      </c>
      <c r="DN1339" s="144">
        <v>1591</v>
      </c>
    </row>
    <row r="1340" spans="1:118" x14ac:dyDescent="0.25">
      <c r="A1340" s="81" t="s">
        <v>776</v>
      </c>
      <c r="B1340" s="81" t="s">
        <v>777</v>
      </c>
      <c r="C1340" s="81">
        <v>4</v>
      </c>
      <c r="D1340" s="81" t="s">
        <v>529</v>
      </c>
      <c r="E1340" s="81" t="s">
        <v>1954</v>
      </c>
      <c r="F1340" s="81">
        <v>1023</v>
      </c>
      <c r="H1340" s="81" t="s">
        <v>810</v>
      </c>
      <c r="I1340" s="81" t="s">
        <v>811</v>
      </c>
      <c r="J1340" s="81">
        <v>6</v>
      </c>
      <c r="K1340" s="81" t="s">
        <v>436</v>
      </c>
      <c r="L1340" s="81" t="s">
        <v>1137</v>
      </c>
      <c r="M1340" s="81">
        <v>1160</v>
      </c>
      <c r="O1340" s="81" t="s">
        <v>727</v>
      </c>
      <c r="P1340" s="81" t="s">
        <v>728</v>
      </c>
      <c r="Q1340" s="81">
        <v>12</v>
      </c>
      <c r="R1340" s="81" t="s">
        <v>529</v>
      </c>
      <c r="S1340" s="81" t="s">
        <v>1871</v>
      </c>
      <c r="T1340" s="81">
        <v>1001</v>
      </c>
      <c r="V1340" s="81" t="s">
        <v>737</v>
      </c>
      <c r="W1340" s="81" t="s">
        <v>738</v>
      </c>
      <c r="X1340" s="81">
        <v>4</v>
      </c>
      <c r="Y1340" s="81" t="s">
        <v>436</v>
      </c>
      <c r="Z1340" s="81" t="s">
        <v>1123</v>
      </c>
      <c r="AA1340" s="81">
        <v>1392</v>
      </c>
      <c r="AC1340" s="81" t="s">
        <v>733</v>
      </c>
      <c r="AD1340" s="81" t="s">
        <v>734</v>
      </c>
      <c r="AE1340" s="81">
        <v>10</v>
      </c>
      <c r="AF1340" s="81" t="s">
        <v>529</v>
      </c>
      <c r="AG1340" s="81" t="s">
        <v>1150</v>
      </c>
      <c r="AH1340" s="81">
        <v>1185</v>
      </c>
      <c r="AJ1340" s="81" t="s">
        <v>749</v>
      </c>
      <c r="AK1340" s="81" t="s">
        <v>750</v>
      </c>
      <c r="AL1340" s="81">
        <v>24</v>
      </c>
      <c r="AM1340" s="81" t="s">
        <v>529</v>
      </c>
      <c r="AN1340" s="81" t="s">
        <v>1194</v>
      </c>
      <c r="AO1340" s="81">
        <v>1021</v>
      </c>
      <c r="AQ1340" s="81" t="s">
        <v>1001</v>
      </c>
      <c r="AR1340" s="81" t="s">
        <v>1002</v>
      </c>
      <c r="AS1340" s="81">
        <v>6</v>
      </c>
      <c r="AT1340" s="81" t="s">
        <v>529</v>
      </c>
      <c r="AU1340" s="81" t="s">
        <v>1167</v>
      </c>
      <c r="AV1340" s="81">
        <v>1031</v>
      </c>
      <c r="AX1340" s="81" t="s">
        <v>852</v>
      </c>
      <c r="AY1340" s="81" t="s">
        <v>853</v>
      </c>
      <c r="AZ1340" s="81">
        <v>12</v>
      </c>
      <c r="BA1340" s="81" t="s">
        <v>529</v>
      </c>
      <c r="BB1340" s="81" t="s">
        <v>1702</v>
      </c>
      <c r="BC1340" s="81">
        <v>1199</v>
      </c>
      <c r="BE1340" s="81" t="s">
        <v>772</v>
      </c>
      <c r="BF1340" s="81" t="s">
        <v>773</v>
      </c>
      <c r="BG1340" s="81">
        <v>120</v>
      </c>
      <c r="BH1340" s="81" t="s">
        <v>529</v>
      </c>
      <c r="BI1340" s="81" t="s">
        <v>1175</v>
      </c>
      <c r="BJ1340" s="81">
        <v>1027</v>
      </c>
      <c r="BL1340" s="81" t="s">
        <v>818</v>
      </c>
      <c r="BM1340" s="81" t="s">
        <v>819</v>
      </c>
      <c r="BN1340" s="81">
        <v>4</v>
      </c>
      <c r="BO1340" s="81" t="s">
        <v>529</v>
      </c>
      <c r="BP1340" s="81" t="s">
        <v>1757</v>
      </c>
      <c r="BQ1340" s="81">
        <v>1014</v>
      </c>
      <c r="CG1340" s="81" t="s">
        <v>904</v>
      </c>
      <c r="CH1340" s="81" t="s">
        <v>905</v>
      </c>
      <c r="CI1340" s="81">
        <v>2</v>
      </c>
      <c r="CJ1340" s="81" t="s">
        <v>529</v>
      </c>
      <c r="CK1340" s="81" t="s">
        <v>1170</v>
      </c>
      <c r="CL1340" s="81">
        <v>1069</v>
      </c>
      <c r="CN1340" s="81" t="s">
        <v>780</v>
      </c>
      <c r="CO1340" s="81" t="s">
        <v>781</v>
      </c>
      <c r="CP1340" s="81">
        <v>12</v>
      </c>
      <c r="CQ1340" s="81" t="s">
        <v>436</v>
      </c>
      <c r="CR1340" s="81" t="s">
        <v>1228</v>
      </c>
      <c r="CS1340" s="81">
        <v>1274</v>
      </c>
      <c r="CU1340" s="136" t="s">
        <v>818</v>
      </c>
      <c r="CV1340" s="136" t="s">
        <v>819</v>
      </c>
      <c r="CW1340" s="137">
        <v>4</v>
      </c>
      <c r="CX1340" s="136" t="s">
        <v>436</v>
      </c>
      <c r="CY1340" s="136" t="s">
        <v>1179</v>
      </c>
      <c r="CZ1340" s="138">
        <v>1195</v>
      </c>
      <c r="DB1340" s="136" t="s">
        <v>2270</v>
      </c>
      <c r="DC1340" s="136" t="s">
        <v>848</v>
      </c>
      <c r="DD1340" s="137">
        <v>12</v>
      </c>
      <c r="DE1340" s="136" t="s">
        <v>436</v>
      </c>
      <c r="DF1340" s="136" t="s">
        <v>1136</v>
      </c>
      <c r="DG1340" s="144">
        <v>1313</v>
      </c>
      <c r="DI1340" s="136" t="s">
        <v>745</v>
      </c>
      <c r="DJ1340" s="136" t="s">
        <v>746</v>
      </c>
      <c r="DK1340" s="137">
        <v>24</v>
      </c>
      <c r="DL1340" s="136" t="s">
        <v>436</v>
      </c>
      <c r="DM1340" s="136" t="s">
        <v>1164</v>
      </c>
      <c r="DN1340" s="144">
        <v>1121</v>
      </c>
    </row>
    <row r="1341" spans="1:118" x14ac:dyDescent="0.25">
      <c r="A1341" s="81" t="s">
        <v>729</v>
      </c>
      <c r="B1341" s="81" t="s">
        <v>730</v>
      </c>
      <c r="C1341" s="81">
        <v>4</v>
      </c>
      <c r="D1341" s="81" t="s">
        <v>529</v>
      </c>
      <c r="E1341" s="81" t="s">
        <v>1954</v>
      </c>
      <c r="F1341" s="81">
        <v>1023</v>
      </c>
      <c r="H1341" s="81" t="s">
        <v>954</v>
      </c>
      <c r="I1341" s="81" t="s">
        <v>955</v>
      </c>
      <c r="J1341" s="81">
        <v>4</v>
      </c>
      <c r="K1341" s="81" t="s">
        <v>437</v>
      </c>
      <c r="L1341" s="81" t="s">
        <v>1926</v>
      </c>
      <c r="M1341" s="81">
        <v>1056</v>
      </c>
      <c r="O1341" s="81" t="s">
        <v>828</v>
      </c>
      <c r="P1341" s="81" t="s">
        <v>829</v>
      </c>
      <c r="Q1341" s="81">
        <v>4</v>
      </c>
      <c r="R1341" s="81" t="s">
        <v>529</v>
      </c>
      <c r="S1341" s="81" t="s">
        <v>1871</v>
      </c>
      <c r="T1341" s="81">
        <v>1001</v>
      </c>
      <c r="V1341" s="81" t="s">
        <v>765</v>
      </c>
      <c r="W1341" s="81" t="s">
        <v>766</v>
      </c>
      <c r="X1341" s="81">
        <v>4</v>
      </c>
      <c r="Y1341" s="81" t="s">
        <v>529</v>
      </c>
      <c r="Z1341" s="81" t="s">
        <v>1157</v>
      </c>
      <c r="AA1341" s="81">
        <v>1399</v>
      </c>
      <c r="AC1341" s="81" t="s">
        <v>816</v>
      </c>
      <c r="AD1341" s="81" t="s">
        <v>817</v>
      </c>
      <c r="AE1341" s="81">
        <v>20</v>
      </c>
      <c r="AF1341" s="81" t="s">
        <v>529</v>
      </c>
      <c r="AG1341" s="81" t="s">
        <v>1139</v>
      </c>
      <c r="AH1341" s="81">
        <v>1027</v>
      </c>
      <c r="AJ1341" s="81" t="s">
        <v>755</v>
      </c>
      <c r="AK1341" s="81" t="s">
        <v>756</v>
      </c>
      <c r="AL1341" s="81">
        <v>12</v>
      </c>
      <c r="AM1341" s="81" t="s">
        <v>436</v>
      </c>
      <c r="AN1341" s="81" t="s">
        <v>721</v>
      </c>
      <c r="AO1341" s="81">
        <v>1542</v>
      </c>
      <c r="AQ1341" s="81" t="s">
        <v>741</v>
      </c>
      <c r="AR1341" s="81" t="s">
        <v>742</v>
      </c>
      <c r="AS1341" s="81">
        <v>36</v>
      </c>
      <c r="AT1341" s="81" t="s">
        <v>529</v>
      </c>
      <c r="AU1341" s="81" t="s">
        <v>1167</v>
      </c>
      <c r="AV1341" s="81">
        <v>1031</v>
      </c>
      <c r="AX1341" s="81" t="s">
        <v>852</v>
      </c>
      <c r="AY1341" s="81" t="s">
        <v>853</v>
      </c>
      <c r="AZ1341" s="81">
        <v>12</v>
      </c>
      <c r="BA1341" s="81" t="s">
        <v>529</v>
      </c>
      <c r="BB1341" s="81" t="s">
        <v>1127</v>
      </c>
      <c r="BC1341" s="81">
        <v>1123</v>
      </c>
      <c r="BE1341" s="81" t="s">
        <v>820</v>
      </c>
      <c r="BF1341" s="81" t="s">
        <v>821</v>
      </c>
      <c r="BG1341" s="81">
        <v>4</v>
      </c>
      <c r="BH1341" s="81" t="s">
        <v>529</v>
      </c>
      <c r="BI1341" s="81" t="s">
        <v>1175</v>
      </c>
      <c r="BJ1341" s="81">
        <v>1027</v>
      </c>
      <c r="BL1341" s="81" t="s">
        <v>768</v>
      </c>
      <c r="BM1341" s="81" t="s">
        <v>769</v>
      </c>
      <c r="BN1341" s="81">
        <v>2</v>
      </c>
      <c r="BO1341" s="81" t="s">
        <v>529</v>
      </c>
      <c r="BP1341" s="81" t="s">
        <v>713</v>
      </c>
      <c r="BQ1341" s="81">
        <v>1536</v>
      </c>
      <c r="CG1341" s="81" t="s">
        <v>765</v>
      </c>
      <c r="CH1341" s="81" t="s">
        <v>766</v>
      </c>
      <c r="CI1341" s="81">
        <v>6</v>
      </c>
      <c r="CJ1341" s="81" t="s">
        <v>437</v>
      </c>
      <c r="CK1341" s="81" t="s">
        <v>1094</v>
      </c>
      <c r="CL1341" s="81">
        <v>1097</v>
      </c>
      <c r="CN1341" s="81" t="s">
        <v>804</v>
      </c>
      <c r="CO1341" s="81" t="s">
        <v>805</v>
      </c>
      <c r="CP1341" s="81">
        <v>12</v>
      </c>
      <c r="CQ1341" s="81" t="s">
        <v>437</v>
      </c>
      <c r="CR1341" s="81" t="s">
        <v>1236</v>
      </c>
      <c r="CS1341" s="81">
        <v>1506</v>
      </c>
      <c r="CU1341" s="136" t="s">
        <v>2386</v>
      </c>
      <c r="CV1341" s="136" t="s">
        <v>817</v>
      </c>
      <c r="CW1341" s="137">
        <v>4</v>
      </c>
      <c r="CX1341" s="136" t="s">
        <v>529</v>
      </c>
      <c r="CY1341" s="136" t="s">
        <v>1920</v>
      </c>
      <c r="CZ1341" s="138">
        <v>1018</v>
      </c>
      <c r="DB1341" s="136" t="s">
        <v>2270</v>
      </c>
      <c r="DC1341" s="136" t="s">
        <v>848</v>
      </c>
      <c r="DD1341" s="137">
        <v>6</v>
      </c>
      <c r="DE1341" s="136" t="s">
        <v>436</v>
      </c>
      <c r="DF1341" s="136" t="s">
        <v>2060</v>
      </c>
      <c r="DG1341" s="144">
        <v>1098</v>
      </c>
      <c r="DI1341" s="136" t="s">
        <v>745</v>
      </c>
      <c r="DJ1341" s="136" t="s">
        <v>746</v>
      </c>
      <c r="DK1341" s="137">
        <v>12</v>
      </c>
      <c r="DL1341" s="136" t="s">
        <v>529</v>
      </c>
      <c r="DM1341" s="136" t="s">
        <v>1157</v>
      </c>
      <c r="DN1341" s="144">
        <v>1399</v>
      </c>
    </row>
    <row r="1342" spans="1:118" x14ac:dyDescent="0.25">
      <c r="A1342" s="81" t="s">
        <v>804</v>
      </c>
      <c r="B1342" s="81" t="s">
        <v>805</v>
      </c>
      <c r="C1342" s="81">
        <v>12</v>
      </c>
      <c r="D1342" s="81" t="s">
        <v>529</v>
      </c>
      <c r="E1342" s="81" t="s">
        <v>1954</v>
      </c>
      <c r="F1342" s="81">
        <v>1023</v>
      </c>
      <c r="H1342" s="81" t="s">
        <v>885</v>
      </c>
      <c r="I1342" s="81" t="s">
        <v>886</v>
      </c>
      <c r="J1342" s="81">
        <v>2</v>
      </c>
      <c r="K1342" s="81" t="s">
        <v>529</v>
      </c>
      <c r="L1342" s="81" t="s">
        <v>1157</v>
      </c>
      <c r="M1342" s="81">
        <v>1399</v>
      </c>
      <c r="O1342" s="81" t="s">
        <v>745</v>
      </c>
      <c r="P1342" s="81" t="s">
        <v>746</v>
      </c>
      <c r="Q1342" s="81">
        <v>24</v>
      </c>
      <c r="R1342" s="81" t="s">
        <v>436</v>
      </c>
      <c r="S1342" s="81" t="s">
        <v>1147</v>
      </c>
      <c r="T1342" s="81">
        <v>1446</v>
      </c>
      <c r="V1342" s="81" t="s">
        <v>810</v>
      </c>
      <c r="W1342" s="81" t="s">
        <v>811</v>
      </c>
      <c r="X1342" s="81">
        <v>4</v>
      </c>
      <c r="Y1342" s="81" t="s">
        <v>529</v>
      </c>
      <c r="Z1342" s="81" t="s">
        <v>1157</v>
      </c>
      <c r="AA1342" s="81">
        <v>1399</v>
      </c>
      <c r="AC1342" s="81" t="s">
        <v>816</v>
      </c>
      <c r="AD1342" s="81" t="s">
        <v>817</v>
      </c>
      <c r="AE1342" s="81">
        <v>20</v>
      </c>
      <c r="AF1342" s="81" t="s">
        <v>529</v>
      </c>
      <c r="AG1342" s="81" t="s">
        <v>1175</v>
      </c>
      <c r="AH1342" s="81">
        <v>1027</v>
      </c>
      <c r="AJ1342" s="81" t="s">
        <v>757</v>
      </c>
      <c r="AK1342" s="81" t="s">
        <v>758</v>
      </c>
      <c r="AL1342" s="81">
        <v>12</v>
      </c>
      <c r="AM1342" s="81" t="s">
        <v>436</v>
      </c>
      <c r="AN1342" s="81" t="s">
        <v>721</v>
      </c>
      <c r="AO1342" s="81">
        <v>1542</v>
      </c>
      <c r="AQ1342" s="81" t="s">
        <v>1043</v>
      </c>
      <c r="AR1342" s="81" t="s">
        <v>1044</v>
      </c>
      <c r="AS1342" s="81">
        <v>12</v>
      </c>
      <c r="AT1342" s="81" t="s">
        <v>529</v>
      </c>
      <c r="AU1342" s="81" t="s">
        <v>1167</v>
      </c>
      <c r="AV1342" s="81">
        <v>1031</v>
      </c>
      <c r="AX1342" s="81" t="s">
        <v>852</v>
      </c>
      <c r="AY1342" s="81" t="s">
        <v>853</v>
      </c>
      <c r="AZ1342" s="81">
        <v>12</v>
      </c>
      <c r="BA1342" s="81" t="s">
        <v>437</v>
      </c>
      <c r="BB1342" s="81" t="s">
        <v>1193</v>
      </c>
      <c r="BC1342" s="81">
        <v>1479</v>
      </c>
      <c r="BE1342" s="81" t="s">
        <v>860</v>
      </c>
      <c r="BF1342" s="81" t="s">
        <v>861</v>
      </c>
      <c r="BG1342" s="81">
        <v>20</v>
      </c>
      <c r="BH1342" s="81" t="s">
        <v>529</v>
      </c>
      <c r="BI1342" s="81" t="s">
        <v>1172</v>
      </c>
      <c r="BJ1342" s="81">
        <v>1472</v>
      </c>
      <c r="BL1342" s="81" t="s">
        <v>733</v>
      </c>
      <c r="BM1342" s="81" t="s">
        <v>734</v>
      </c>
      <c r="BN1342" s="81">
        <v>2</v>
      </c>
      <c r="BO1342" s="81" t="s">
        <v>529</v>
      </c>
      <c r="BP1342" s="81" t="s">
        <v>713</v>
      </c>
      <c r="BQ1342" s="81">
        <v>1536</v>
      </c>
      <c r="CG1342" s="81" t="s">
        <v>862</v>
      </c>
      <c r="CH1342" s="81" t="s">
        <v>863</v>
      </c>
      <c r="CI1342" s="81">
        <v>4</v>
      </c>
      <c r="CJ1342" s="81" t="s">
        <v>437</v>
      </c>
      <c r="CK1342" s="81" t="s">
        <v>1094</v>
      </c>
      <c r="CL1342" s="81">
        <v>1097</v>
      </c>
      <c r="CN1342" s="81" t="s">
        <v>780</v>
      </c>
      <c r="CO1342" s="81" t="s">
        <v>781</v>
      </c>
      <c r="CP1342" s="81">
        <v>12</v>
      </c>
      <c r="CQ1342" s="81" t="s">
        <v>437</v>
      </c>
      <c r="CR1342" s="81" t="s">
        <v>1236</v>
      </c>
      <c r="CS1342" s="81">
        <v>1506</v>
      </c>
      <c r="CU1342" s="136" t="s">
        <v>2390</v>
      </c>
      <c r="CV1342" s="136" t="s">
        <v>793</v>
      </c>
      <c r="CW1342" s="137">
        <v>2</v>
      </c>
      <c r="CX1342" s="136" t="s">
        <v>529</v>
      </c>
      <c r="CY1342" s="136" t="s">
        <v>1920</v>
      </c>
      <c r="CZ1342" s="138">
        <v>1018</v>
      </c>
      <c r="DB1342" s="136" t="s">
        <v>871</v>
      </c>
      <c r="DC1342" s="136" t="s">
        <v>872</v>
      </c>
      <c r="DD1342" s="137">
        <v>6</v>
      </c>
      <c r="DE1342" s="136" t="s">
        <v>529</v>
      </c>
      <c r="DF1342" s="136" t="s">
        <v>1681</v>
      </c>
      <c r="DG1342" s="144">
        <v>1327</v>
      </c>
      <c r="DI1342" s="136" t="s">
        <v>745</v>
      </c>
      <c r="DJ1342" s="136" t="s">
        <v>746</v>
      </c>
      <c r="DK1342" s="137">
        <v>12</v>
      </c>
      <c r="DL1342" s="136" t="s">
        <v>529</v>
      </c>
      <c r="DM1342" s="136" t="s">
        <v>1139</v>
      </c>
      <c r="DN1342" s="144">
        <v>1027</v>
      </c>
    </row>
    <row r="1343" spans="1:118" x14ac:dyDescent="0.25">
      <c r="A1343" s="81" t="s">
        <v>962</v>
      </c>
      <c r="B1343" s="81" t="s">
        <v>2206</v>
      </c>
      <c r="C1343" s="81">
        <v>12</v>
      </c>
      <c r="D1343" s="81" t="s">
        <v>529</v>
      </c>
      <c r="E1343" s="81" t="s">
        <v>1815</v>
      </c>
      <c r="F1343" s="81">
        <v>1021</v>
      </c>
      <c r="H1343" s="81" t="s">
        <v>883</v>
      </c>
      <c r="I1343" s="81" t="s">
        <v>884</v>
      </c>
      <c r="J1343" s="81">
        <v>2</v>
      </c>
      <c r="K1343" s="81" t="s">
        <v>529</v>
      </c>
      <c r="L1343" s="81" t="s">
        <v>1157</v>
      </c>
      <c r="M1343" s="81">
        <v>1399</v>
      </c>
      <c r="O1343" s="81" t="s">
        <v>733</v>
      </c>
      <c r="P1343" s="81" t="s">
        <v>734</v>
      </c>
      <c r="Q1343" s="81">
        <v>4</v>
      </c>
      <c r="R1343" s="81" t="s">
        <v>436</v>
      </c>
      <c r="S1343" s="81" t="s">
        <v>1147</v>
      </c>
      <c r="T1343" s="81">
        <v>1446</v>
      </c>
      <c r="V1343" s="81" t="s">
        <v>887</v>
      </c>
      <c r="W1343" s="81" t="s">
        <v>888</v>
      </c>
      <c r="X1343" s="81">
        <v>4</v>
      </c>
      <c r="Y1343" s="81" t="s">
        <v>529</v>
      </c>
      <c r="Z1343" s="81" t="s">
        <v>1157</v>
      </c>
      <c r="AA1343" s="81">
        <v>1399</v>
      </c>
      <c r="AC1343" s="81" t="s">
        <v>849</v>
      </c>
      <c r="AD1343" s="81" t="s">
        <v>850</v>
      </c>
      <c r="AE1343" s="81">
        <v>10</v>
      </c>
      <c r="AF1343" s="81" t="s">
        <v>436</v>
      </c>
      <c r="AG1343" s="81" t="s">
        <v>1113</v>
      </c>
      <c r="AH1343" s="81">
        <v>1118</v>
      </c>
      <c r="AJ1343" s="81" t="s">
        <v>867</v>
      </c>
      <c r="AK1343" s="81" t="s">
        <v>868</v>
      </c>
      <c r="AL1343" s="81">
        <v>4</v>
      </c>
      <c r="AM1343" s="81" t="s">
        <v>436</v>
      </c>
      <c r="AN1343" s="81" t="s">
        <v>721</v>
      </c>
      <c r="AO1343" s="81">
        <v>1542</v>
      </c>
      <c r="AQ1343" s="81" t="s">
        <v>739</v>
      </c>
      <c r="AR1343" s="81" t="s">
        <v>740</v>
      </c>
      <c r="AS1343" s="81">
        <v>2</v>
      </c>
      <c r="AT1343" s="81" t="s">
        <v>529</v>
      </c>
      <c r="AU1343" s="81" t="s">
        <v>1167</v>
      </c>
      <c r="AV1343" s="81">
        <v>1031</v>
      </c>
      <c r="AX1343" s="81" t="s">
        <v>852</v>
      </c>
      <c r="AY1343" s="81" t="s">
        <v>853</v>
      </c>
      <c r="AZ1343" s="81">
        <v>12</v>
      </c>
      <c r="BA1343" s="81" t="s">
        <v>529</v>
      </c>
      <c r="BB1343" s="81" t="s">
        <v>563</v>
      </c>
      <c r="BC1343" s="81">
        <v>1532</v>
      </c>
      <c r="BE1343" s="81" t="s">
        <v>867</v>
      </c>
      <c r="BF1343" s="81" t="s">
        <v>868</v>
      </c>
      <c r="BG1343" s="81">
        <v>10</v>
      </c>
      <c r="BH1343" s="81" t="s">
        <v>529</v>
      </c>
      <c r="BI1343" s="81" t="s">
        <v>1172</v>
      </c>
      <c r="BJ1343" s="81">
        <v>1472</v>
      </c>
      <c r="BL1343" s="81" t="s">
        <v>770</v>
      </c>
      <c r="BM1343" s="81" t="s">
        <v>771</v>
      </c>
      <c r="BN1343" s="81">
        <v>2</v>
      </c>
      <c r="BO1343" s="81" t="s">
        <v>436</v>
      </c>
      <c r="BP1343" s="81" t="s">
        <v>2059</v>
      </c>
      <c r="BQ1343" s="81">
        <v>1551</v>
      </c>
      <c r="CG1343" s="81" t="s">
        <v>830</v>
      </c>
      <c r="CH1343" s="81" t="s">
        <v>831</v>
      </c>
      <c r="CI1343" s="81">
        <v>10</v>
      </c>
      <c r="CJ1343" s="81" t="s">
        <v>437</v>
      </c>
      <c r="CK1343" s="81" t="s">
        <v>1094</v>
      </c>
      <c r="CL1343" s="81">
        <v>1097</v>
      </c>
      <c r="CN1343" s="81" t="s">
        <v>1010</v>
      </c>
      <c r="CO1343" s="81" t="s">
        <v>1011</v>
      </c>
      <c r="CP1343" s="81">
        <v>1</v>
      </c>
      <c r="CQ1343" s="81" t="s">
        <v>529</v>
      </c>
      <c r="CR1343" s="81" t="s">
        <v>1099</v>
      </c>
      <c r="CS1343" s="81">
        <v>1071</v>
      </c>
      <c r="CU1343" s="136" t="s">
        <v>883</v>
      </c>
      <c r="CV1343" s="136" t="s">
        <v>884</v>
      </c>
      <c r="CW1343" s="137">
        <v>2</v>
      </c>
      <c r="CX1343" s="136" t="s">
        <v>436</v>
      </c>
      <c r="CY1343" s="136" t="s">
        <v>2409</v>
      </c>
      <c r="CZ1343" s="138">
        <v>1013</v>
      </c>
      <c r="DB1343" s="136" t="s">
        <v>871</v>
      </c>
      <c r="DC1343" s="136" t="s">
        <v>872</v>
      </c>
      <c r="DD1343" s="137">
        <v>6</v>
      </c>
      <c r="DE1343" s="136" t="s">
        <v>529</v>
      </c>
      <c r="DF1343" s="136" t="s">
        <v>1694</v>
      </c>
      <c r="DG1343" s="144">
        <v>1504</v>
      </c>
      <c r="DI1343" s="136" t="s">
        <v>745</v>
      </c>
      <c r="DJ1343" s="136" t="s">
        <v>746</v>
      </c>
      <c r="DK1343" s="137">
        <v>12</v>
      </c>
      <c r="DL1343" s="136" t="s">
        <v>437</v>
      </c>
      <c r="DM1343" s="136" t="s">
        <v>2421</v>
      </c>
      <c r="DN1343" s="144">
        <v>1599</v>
      </c>
    </row>
    <row r="1344" spans="1:118" x14ac:dyDescent="0.25">
      <c r="A1344" s="81" t="s">
        <v>940</v>
      </c>
      <c r="B1344" s="81" t="s">
        <v>941</v>
      </c>
      <c r="C1344" s="81">
        <v>24</v>
      </c>
      <c r="D1344" s="81" t="s">
        <v>529</v>
      </c>
      <c r="E1344" s="81" t="s">
        <v>1815</v>
      </c>
      <c r="F1344" s="81">
        <v>1021</v>
      </c>
      <c r="H1344" s="81" t="s">
        <v>1034</v>
      </c>
      <c r="I1344" s="81" t="s">
        <v>987</v>
      </c>
      <c r="J1344" s="81">
        <v>12</v>
      </c>
      <c r="K1344" s="81" t="s">
        <v>529</v>
      </c>
      <c r="L1344" s="81" t="s">
        <v>1756</v>
      </c>
      <c r="M1344" s="81">
        <v>1037</v>
      </c>
      <c r="O1344" s="81" t="s">
        <v>830</v>
      </c>
      <c r="P1344" s="81" t="s">
        <v>831</v>
      </c>
      <c r="Q1344" s="81">
        <v>8</v>
      </c>
      <c r="R1344" s="81" t="s">
        <v>436</v>
      </c>
      <c r="S1344" s="81" t="s">
        <v>1147</v>
      </c>
      <c r="T1344" s="81">
        <v>1446</v>
      </c>
      <c r="V1344" s="81" t="s">
        <v>849</v>
      </c>
      <c r="W1344" s="81" t="s">
        <v>850</v>
      </c>
      <c r="X1344" s="81">
        <v>4</v>
      </c>
      <c r="Y1344" s="81" t="s">
        <v>529</v>
      </c>
      <c r="Z1344" s="81" t="s">
        <v>1157</v>
      </c>
      <c r="AA1344" s="81">
        <v>1399</v>
      </c>
      <c r="AC1344" s="81" t="s">
        <v>733</v>
      </c>
      <c r="AD1344" s="81" t="s">
        <v>734</v>
      </c>
      <c r="AE1344" s="81">
        <v>10</v>
      </c>
      <c r="AF1344" s="81" t="s">
        <v>436</v>
      </c>
      <c r="AG1344" s="81" t="s">
        <v>1698</v>
      </c>
      <c r="AH1344" s="81">
        <v>1251</v>
      </c>
      <c r="AJ1344" s="81" t="s">
        <v>864</v>
      </c>
      <c r="AK1344" s="81" t="s">
        <v>865</v>
      </c>
      <c r="AL1344" s="81">
        <v>4</v>
      </c>
      <c r="AM1344" s="81" t="s">
        <v>436</v>
      </c>
      <c r="AN1344" s="81" t="s">
        <v>721</v>
      </c>
      <c r="AO1344" s="81">
        <v>1542</v>
      </c>
      <c r="AQ1344" s="81" t="s">
        <v>804</v>
      </c>
      <c r="AR1344" s="81" t="s">
        <v>805</v>
      </c>
      <c r="AS1344" s="81">
        <v>24</v>
      </c>
      <c r="AT1344" s="81" t="s">
        <v>529</v>
      </c>
      <c r="AU1344" s="81" t="s">
        <v>1167</v>
      </c>
      <c r="AV1344" s="81">
        <v>1031</v>
      </c>
      <c r="AX1344" s="81" t="s">
        <v>852</v>
      </c>
      <c r="AY1344" s="81" t="s">
        <v>853</v>
      </c>
      <c r="AZ1344" s="81">
        <v>12</v>
      </c>
      <c r="BA1344" s="81" t="s">
        <v>436</v>
      </c>
      <c r="BB1344" s="81" t="s">
        <v>1123</v>
      </c>
      <c r="BC1344" s="81">
        <v>1392</v>
      </c>
      <c r="BE1344" s="81" t="s">
        <v>862</v>
      </c>
      <c r="BF1344" s="81" t="s">
        <v>863</v>
      </c>
      <c r="BG1344" s="81">
        <v>20</v>
      </c>
      <c r="BH1344" s="81" t="s">
        <v>529</v>
      </c>
      <c r="BI1344" s="81" t="s">
        <v>1172</v>
      </c>
      <c r="BJ1344" s="81">
        <v>1472</v>
      </c>
      <c r="BL1344" s="81" t="s">
        <v>816</v>
      </c>
      <c r="BM1344" s="81" t="s">
        <v>817</v>
      </c>
      <c r="BN1344" s="81">
        <v>4</v>
      </c>
      <c r="BO1344" s="81" t="s">
        <v>436</v>
      </c>
      <c r="BP1344" s="81" t="s">
        <v>1159</v>
      </c>
      <c r="BQ1344" s="81">
        <v>1513</v>
      </c>
      <c r="CG1344" s="81" t="s">
        <v>727</v>
      </c>
      <c r="CH1344" s="81" t="s">
        <v>728</v>
      </c>
      <c r="CI1344" s="81">
        <v>4</v>
      </c>
      <c r="CJ1344" s="81" t="s">
        <v>437</v>
      </c>
      <c r="CK1344" s="81" t="s">
        <v>1094</v>
      </c>
      <c r="CL1344" s="81">
        <v>1097</v>
      </c>
      <c r="CN1344" s="81" t="s">
        <v>1018</v>
      </c>
      <c r="CO1344" s="81" t="s">
        <v>1019</v>
      </c>
      <c r="CP1344" s="81">
        <v>1</v>
      </c>
      <c r="CQ1344" s="81" t="s">
        <v>529</v>
      </c>
      <c r="CR1344" s="81" t="s">
        <v>1099</v>
      </c>
      <c r="CS1344" s="81">
        <v>1071</v>
      </c>
      <c r="CU1344" s="136" t="s">
        <v>858</v>
      </c>
      <c r="CV1344" s="136" t="s">
        <v>859</v>
      </c>
      <c r="CW1344" s="137">
        <v>2</v>
      </c>
      <c r="CX1344" s="136" t="s">
        <v>529</v>
      </c>
      <c r="CY1344" s="136" t="s">
        <v>1920</v>
      </c>
      <c r="CZ1344" s="138">
        <v>1018</v>
      </c>
      <c r="DB1344" s="136" t="s">
        <v>871</v>
      </c>
      <c r="DC1344" s="136" t="s">
        <v>872</v>
      </c>
      <c r="DD1344" s="137">
        <v>12</v>
      </c>
      <c r="DE1344" s="136" t="s">
        <v>436</v>
      </c>
      <c r="DF1344" s="136" t="s">
        <v>722</v>
      </c>
      <c r="DG1344" s="144">
        <v>1543</v>
      </c>
      <c r="DI1344" s="136" t="s">
        <v>745</v>
      </c>
      <c r="DJ1344" s="136" t="s">
        <v>746</v>
      </c>
      <c r="DK1344" s="137">
        <v>12</v>
      </c>
      <c r="DL1344" s="136" t="s">
        <v>529</v>
      </c>
      <c r="DM1344" s="136" t="s">
        <v>1120</v>
      </c>
      <c r="DN1344" s="144">
        <v>1020</v>
      </c>
    </row>
    <row r="1345" spans="1:118" x14ac:dyDescent="0.25">
      <c r="A1345" s="81" t="s">
        <v>869</v>
      </c>
      <c r="B1345" s="81" t="s">
        <v>870</v>
      </c>
      <c r="C1345" s="81">
        <v>24</v>
      </c>
      <c r="D1345" s="81" t="s">
        <v>529</v>
      </c>
      <c r="E1345" s="81" t="s">
        <v>1815</v>
      </c>
      <c r="F1345" s="81">
        <v>1021</v>
      </c>
      <c r="H1345" s="81" t="s">
        <v>924</v>
      </c>
      <c r="I1345" s="81" t="s">
        <v>925</v>
      </c>
      <c r="J1345" s="81">
        <v>12</v>
      </c>
      <c r="K1345" s="81" t="s">
        <v>529</v>
      </c>
      <c r="L1345" s="81" t="s">
        <v>1756</v>
      </c>
      <c r="M1345" s="81">
        <v>1037</v>
      </c>
      <c r="O1345" s="81" t="s">
        <v>729</v>
      </c>
      <c r="P1345" s="81" t="s">
        <v>730</v>
      </c>
      <c r="Q1345" s="81">
        <v>4</v>
      </c>
      <c r="R1345" s="81" t="s">
        <v>436</v>
      </c>
      <c r="S1345" s="81" t="s">
        <v>1147</v>
      </c>
      <c r="T1345" s="81">
        <v>1446</v>
      </c>
      <c r="V1345" s="81" t="s">
        <v>733</v>
      </c>
      <c r="W1345" s="81" t="s">
        <v>734</v>
      </c>
      <c r="X1345" s="81">
        <v>4</v>
      </c>
      <c r="Y1345" s="81" t="s">
        <v>529</v>
      </c>
      <c r="Z1345" s="81" t="s">
        <v>1157</v>
      </c>
      <c r="AA1345" s="81">
        <v>1399</v>
      </c>
      <c r="AC1345" s="81" t="s">
        <v>729</v>
      </c>
      <c r="AD1345" s="81" t="s">
        <v>730</v>
      </c>
      <c r="AE1345" s="81">
        <v>6</v>
      </c>
      <c r="AF1345" s="81" t="s">
        <v>529</v>
      </c>
      <c r="AG1345" s="81" t="s">
        <v>1776</v>
      </c>
      <c r="AH1345" s="81">
        <v>1373</v>
      </c>
      <c r="AJ1345" s="81" t="s">
        <v>729</v>
      </c>
      <c r="AK1345" s="81" t="s">
        <v>730</v>
      </c>
      <c r="AL1345" s="81">
        <v>8</v>
      </c>
      <c r="AM1345" s="81" t="s">
        <v>436</v>
      </c>
      <c r="AN1345" s="81" t="s">
        <v>721</v>
      </c>
      <c r="AO1345" s="81">
        <v>1542</v>
      </c>
      <c r="AQ1345" s="81" t="s">
        <v>1041</v>
      </c>
      <c r="AR1345" s="81" t="s">
        <v>1042</v>
      </c>
      <c r="AS1345" s="81">
        <v>12</v>
      </c>
      <c r="AT1345" s="81" t="s">
        <v>436</v>
      </c>
      <c r="AU1345" s="81" t="s">
        <v>550</v>
      </c>
      <c r="AV1345" s="81">
        <v>1515</v>
      </c>
      <c r="AX1345" s="81" t="s">
        <v>852</v>
      </c>
      <c r="AY1345" s="81" t="s">
        <v>853</v>
      </c>
      <c r="AZ1345" s="81">
        <v>12</v>
      </c>
      <c r="BA1345" s="81" t="s">
        <v>529</v>
      </c>
      <c r="BB1345" s="81" t="s">
        <v>1131</v>
      </c>
      <c r="BC1345" s="81">
        <v>1509</v>
      </c>
      <c r="BE1345" s="81" t="s">
        <v>887</v>
      </c>
      <c r="BF1345" s="81" t="s">
        <v>888</v>
      </c>
      <c r="BG1345" s="81">
        <v>10</v>
      </c>
      <c r="BH1345" s="81" t="s">
        <v>529</v>
      </c>
      <c r="BI1345" s="81" t="s">
        <v>1172</v>
      </c>
      <c r="BJ1345" s="81">
        <v>1472</v>
      </c>
      <c r="BL1345" s="81" t="s">
        <v>838</v>
      </c>
      <c r="BM1345" s="81" t="s">
        <v>839</v>
      </c>
      <c r="BN1345" s="81">
        <v>2</v>
      </c>
      <c r="BO1345" s="81" t="s">
        <v>436</v>
      </c>
      <c r="BP1345" s="81" t="s">
        <v>1159</v>
      </c>
      <c r="BQ1345" s="81">
        <v>1513</v>
      </c>
      <c r="CG1345" s="81" t="s">
        <v>765</v>
      </c>
      <c r="CH1345" s="81" t="s">
        <v>766</v>
      </c>
      <c r="CI1345" s="81">
        <v>6</v>
      </c>
      <c r="CJ1345" s="81" t="s">
        <v>436</v>
      </c>
      <c r="CK1345" s="81" t="s">
        <v>1197</v>
      </c>
      <c r="CL1345" s="81">
        <v>1531</v>
      </c>
      <c r="CN1345" s="81" t="s">
        <v>1790</v>
      </c>
      <c r="CO1345" s="81" t="s">
        <v>1017</v>
      </c>
      <c r="CP1345" s="81">
        <v>4</v>
      </c>
      <c r="CQ1345" s="81" t="s">
        <v>436</v>
      </c>
      <c r="CR1345" s="81" t="s">
        <v>1228</v>
      </c>
      <c r="CS1345" s="81">
        <v>1274</v>
      </c>
      <c r="CU1345" s="136" t="s">
        <v>954</v>
      </c>
      <c r="CV1345" s="136" t="s">
        <v>955</v>
      </c>
      <c r="CW1345" s="137">
        <v>4</v>
      </c>
      <c r="CX1345" s="136" t="s">
        <v>437</v>
      </c>
      <c r="CY1345" s="136" t="s">
        <v>1181</v>
      </c>
      <c r="CZ1345" s="138">
        <v>1044</v>
      </c>
      <c r="DB1345" s="136" t="s">
        <v>871</v>
      </c>
      <c r="DC1345" s="136" t="s">
        <v>872</v>
      </c>
      <c r="DD1345" s="137">
        <v>6</v>
      </c>
      <c r="DE1345" s="136" t="s">
        <v>529</v>
      </c>
      <c r="DF1345" s="136" t="s">
        <v>1867</v>
      </c>
      <c r="DG1345" s="144">
        <v>1089</v>
      </c>
      <c r="DI1345" s="136" t="s">
        <v>745</v>
      </c>
      <c r="DJ1345" s="136" t="s">
        <v>746</v>
      </c>
      <c r="DK1345" s="137">
        <v>96</v>
      </c>
      <c r="DL1345" s="136" t="s">
        <v>1173</v>
      </c>
      <c r="DM1345" s="136" t="s">
        <v>1174</v>
      </c>
      <c r="DN1345" s="144">
        <v>0</v>
      </c>
    </row>
    <row r="1346" spans="1:118" x14ac:dyDescent="0.25">
      <c r="A1346" s="81" t="s">
        <v>751</v>
      </c>
      <c r="B1346" s="81" t="s">
        <v>752</v>
      </c>
      <c r="C1346" s="81">
        <v>12</v>
      </c>
      <c r="D1346" s="81" t="s">
        <v>529</v>
      </c>
      <c r="E1346" s="81" t="s">
        <v>1815</v>
      </c>
      <c r="F1346" s="81">
        <v>1021</v>
      </c>
      <c r="H1346" s="81" t="s">
        <v>849</v>
      </c>
      <c r="I1346" s="81" t="s">
        <v>850</v>
      </c>
      <c r="J1346" s="81">
        <v>10</v>
      </c>
      <c r="K1346" s="81" t="s">
        <v>529</v>
      </c>
      <c r="L1346" s="81" t="s">
        <v>1756</v>
      </c>
      <c r="M1346" s="81">
        <v>1037</v>
      </c>
      <c r="O1346" s="81" t="s">
        <v>828</v>
      </c>
      <c r="P1346" s="81" t="s">
        <v>829</v>
      </c>
      <c r="Q1346" s="81">
        <v>4</v>
      </c>
      <c r="R1346" s="81" t="s">
        <v>436</v>
      </c>
      <c r="S1346" s="81" t="s">
        <v>1147</v>
      </c>
      <c r="T1346" s="81">
        <v>1446</v>
      </c>
      <c r="V1346" s="81" t="s">
        <v>906</v>
      </c>
      <c r="W1346" s="81" t="s">
        <v>907</v>
      </c>
      <c r="X1346" s="81">
        <v>8</v>
      </c>
      <c r="Y1346" s="81" t="s">
        <v>529</v>
      </c>
      <c r="Z1346" s="81" t="s">
        <v>1157</v>
      </c>
      <c r="AA1346" s="81">
        <v>1399</v>
      </c>
      <c r="AC1346" s="81" t="s">
        <v>729</v>
      </c>
      <c r="AD1346" s="81" t="s">
        <v>730</v>
      </c>
      <c r="AE1346" s="81">
        <v>8</v>
      </c>
      <c r="AF1346" s="81" t="s">
        <v>436</v>
      </c>
      <c r="AG1346" s="81" t="s">
        <v>1687</v>
      </c>
      <c r="AH1346" s="81">
        <v>1460</v>
      </c>
      <c r="AJ1346" s="81" t="s">
        <v>757</v>
      </c>
      <c r="AK1346" s="81" t="s">
        <v>758</v>
      </c>
      <c r="AL1346" s="81">
        <v>12</v>
      </c>
      <c r="AM1346" s="81" t="s">
        <v>436</v>
      </c>
      <c r="AN1346" s="81" t="s">
        <v>1195</v>
      </c>
      <c r="AO1346" s="81">
        <v>1237</v>
      </c>
      <c r="AQ1346" s="81" t="s">
        <v>1071</v>
      </c>
      <c r="AR1346" s="81" t="s">
        <v>1072</v>
      </c>
      <c r="AS1346" s="81">
        <v>2</v>
      </c>
      <c r="AT1346" s="81" t="s">
        <v>436</v>
      </c>
      <c r="AU1346" s="81" t="s">
        <v>550</v>
      </c>
      <c r="AV1346" s="81">
        <v>1515</v>
      </c>
      <c r="AX1346" s="81" t="s">
        <v>852</v>
      </c>
      <c r="AY1346" s="81" t="s">
        <v>853</v>
      </c>
      <c r="AZ1346" s="81">
        <v>12</v>
      </c>
      <c r="BA1346" s="81" t="s">
        <v>529</v>
      </c>
      <c r="BB1346" s="81" t="s">
        <v>1139</v>
      </c>
      <c r="BC1346" s="81">
        <v>1027</v>
      </c>
      <c r="BE1346" s="81" t="s">
        <v>902</v>
      </c>
      <c r="BF1346" s="81" t="s">
        <v>903</v>
      </c>
      <c r="BG1346" s="81">
        <v>16</v>
      </c>
      <c r="BH1346" s="81" t="s">
        <v>529</v>
      </c>
      <c r="BI1346" s="81" t="s">
        <v>1172</v>
      </c>
      <c r="BJ1346" s="81">
        <v>1472</v>
      </c>
      <c r="BL1346" s="81" t="s">
        <v>864</v>
      </c>
      <c r="BM1346" s="81" t="s">
        <v>865</v>
      </c>
      <c r="BN1346" s="81">
        <v>4</v>
      </c>
      <c r="BO1346" s="81" t="s">
        <v>529</v>
      </c>
      <c r="BP1346" s="81" t="s">
        <v>1757</v>
      </c>
      <c r="BQ1346" s="81">
        <v>1014</v>
      </c>
      <c r="CG1346" s="81" t="s">
        <v>810</v>
      </c>
      <c r="CH1346" s="81" t="s">
        <v>811</v>
      </c>
      <c r="CI1346" s="81">
        <v>6</v>
      </c>
      <c r="CJ1346" s="81" t="s">
        <v>436</v>
      </c>
      <c r="CK1346" s="81" t="s">
        <v>1197</v>
      </c>
      <c r="CL1346" s="81">
        <v>1531</v>
      </c>
      <c r="CN1346" s="81" t="s">
        <v>2262</v>
      </c>
      <c r="CO1346" s="81" t="s">
        <v>870</v>
      </c>
      <c r="CP1346" s="81">
        <v>36</v>
      </c>
      <c r="CQ1346" s="81" t="s">
        <v>1173</v>
      </c>
      <c r="CR1346" s="81" t="s">
        <v>2316</v>
      </c>
      <c r="CS1346" s="81">
        <v>0</v>
      </c>
      <c r="CU1346" s="136" t="s">
        <v>873</v>
      </c>
      <c r="CV1346" s="136" t="s">
        <v>874</v>
      </c>
      <c r="CW1346" s="137">
        <v>4</v>
      </c>
      <c r="CX1346" s="136" t="s">
        <v>437</v>
      </c>
      <c r="CY1346" s="136" t="s">
        <v>1181</v>
      </c>
      <c r="CZ1346" s="138">
        <v>1044</v>
      </c>
      <c r="DB1346" s="136" t="s">
        <v>871</v>
      </c>
      <c r="DC1346" s="136" t="s">
        <v>872</v>
      </c>
      <c r="DD1346" s="137">
        <v>6</v>
      </c>
      <c r="DE1346" s="136" t="s">
        <v>436</v>
      </c>
      <c r="DF1346" s="136" t="s">
        <v>2156</v>
      </c>
      <c r="DG1346" s="144">
        <v>1377</v>
      </c>
      <c r="DI1346" s="136" t="s">
        <v>745</v>
      </c>
      <c r="DJ1346" s="136" t="s">
        <v>746</v>
      </c>
      <c r="DK1346" s="137">
        <v>48</v>
      </c>
      <c r="DL1346" s="136" t="s">
        <v>436</v>
      </c>
      <c r="DM1346" s="136" t="s">
        <v>1148</v>
      </c>
      <c r="DN1346" s="144">
        <v>1091</v>
      </c>
    </row>
    <row r="1347" spans="1:118" x14ac:dyDescent="0.25">
      <c r="A1347" s="81" t="s">
        <v>1026</v>
      </c>
      <c r="B1347" s="81" t="s">
        <v>1027</v>
      </c>
      <c r="C1347" s="81">
        <v>12</v>
      </c>
      <c r="D1347" s="81" t="s">
        <v>529</v>
      </c>
      <c r="E1347" s="81" t="s">
        <v>1815</v>
      </c>
      <c r="F1347" s="81">
        <v>1021</v>
      </c>
      <c r="H1347" s="81" t="s">
        <v>893</v>
      </c>
      <c r="I1347" s="81" t="s">
        <v>894</v>
      </c>
      <c r="J1347" s="81">
        <v>12</v>
      </c>
      <c r="K1347" s="81" t="s">
        <v>529</v>
      </c>
      <c r="L1347" s="81" t="s">
        <v>1825</v>
      </c>
      <c r="M1347" s="81">
        <v>1018</v>
      </c>
      <c r="O1347" s="81" t="s">
        <v>847</v>
      </c>
      <c r="P1347" s="81" t="s">
        <v>848</v>
      </c>
      <c r="Q1347" s="81">
        <v>6</v>
      </c>
      <c r="R1347" s="81" t="s">
        <v>436</v>
      </c>
      <c r="S1347" s="81" t="s">
        <v>1762</v>
      </c>
      <c r="T1347" s="81">
        <v>1475</v>
      </c>
      <c r="V1347" s="81" t="s">
        <v>828</v>
      </c>
      <c r="W1347" s="81" t="s">
        <v>829</v>
      </c>
      <c r="X1347" s="81">
        <v>2</v>
      </c>
      <c r="Y1347" s="81" t="s">
        <v>529</v>
      </c>
      <c r="Z1347" s="81" t="s">
        <v>1157</v>
      </c>
      <c r="AA1347" s="81">
        <v>1399</v>
      </c>
      <c r="AC1347" s="81" t="s">
        <v>737</v>
      </c>
      <c r="AD1347" s="81" t="s">
        <v>738</v>
      </c>
      <c r="AE1347" s="81">
        <v>2</v>
      </c>
      <c r="AF1347" s="81" t="s">
        <v>529</v>
      </c>
      <c r="AG1347" s="81" t="s">
        <v>1771</v>
      </c>
      <c r="AH1347" s="81">
        <v>1037</v>
      </c>
      <c r="AJ1347" s="81" t="s">
        <v>940</v>
      </c>
      <c r="AK1347" s="81" t="s">
        <v>941</v>
      </c>
      <c r="AL1347" s="81">
        <v>24</v>
      </c>
      <c r="AM1347" s="81" t="s">
        <v>436</v>
      </c>
      <c r="AN1347" s="81" t="s">
        <v>1195</v>
      </c>
      <c r="AO1347" s="81">
        <v>1237</v>
      </c>
      <c r="AQ1347" s="81" t="s">
        <v>973</v>
      </c>
      <c r="AR1347" s="81" t="s">
        <v>974</v>
      </c>
      <c r="AS1347" s="81">
        <v>12</v>
      </c>
      <c r="AT1347" s="81" t="s">
        <v>436</v>
      </c>
      <c r="AU1347" s="81" t="s">
        <v>550</v>
      </c>
      <c r="AV1347" s="81">
        <v>1515</v>
      </c>
      <c r="AX1347" s="81" t="s">
        <v>852</v>
      </c>
      <c r="AY1347" s="81" t="s">
        <v>853</v>
      </c>
      <c r="AZ1347" s="81">
        <v>24</v>
      </c>
      <c r="BA1347" s="81" t="s">
        <v>436</v>
      </c>
      <c r="BB1347" s="81" t="s">
        <v>1124</v>
      </c>
      <c r="BC1347" s="81">
        <v>1013</v>
      </c>
      <c r="BE1347" s="81" t="s">
        <v>2269</v>
      </c>
      <c r="BF1347" s="81" t="s">
        <v>767</v>
      </c>
      <c r="BG1347" s="81">
        <v>4</v>
      </c>
      <c r="BH1347" s="81" t="s">
        <v>529</v>
      </c>
      <c r="BI1347" s="81" t="s">
        <v>1172</v>
      </c>
      <c r="BJ1347" s="81">
        <v>1472</v>
      </c>
      <c r="BL1347" s="81" t="s">
        <v>772</v>
      </c>
      <c r="BM1347" s="81" t="s">
        <v>773</v>
      </c>
      <c r="BN1347" s="81">
        <v>2</v>
      </c>
      <c r="BO1347" s="81" t="s">
        <v>436</v>
      </c>
      <c r="BP1347" s="81" t="s">
        <v>2059</v>
      </c>
      <c r="BQ1347" s="81">
        <v>1551</v>
      </c>
      <c r="CG1347" s="81" t="s">
        <v>860</v>
      </c>
      <c r="CH1347" s="81" t="s">
        <v>861</v>
      </c>
      <c r="CI1347" s="81">
        <v>4</v>
      </c>
      <c r="CJ1347" s="81" t="s">
        <v>436</v>
      </c>
      <c r="CK1347" s="81" t="s">
        <v>1197</v>
      </c>
      <c r="CL1347" s="81">
        <v>1531</v>
      </c>
      <c r="CN1347" s="81" t="s">
        <v>765</v>
      </c>
      <c r="CO1347" s="81" t="s">
        <v>766</v>
      </c>
      <c r="CP1347" s="81">
        <v>24</v>
      </c>
      <c r="CQ1347" s="81" t="s">
        <v>1173</v>
      </c>
      <c r="CR1347" s="81" t="s">
        <v>2316</v>
      </c>
      <c r="CS1347" s="81">
        <v>0</v>
      </c>
      <c r="CU1347" s="136" t="s">
        <v>873</v>
      </c>
      <c r="CV1347" s="136" t="s">
        <v>874</v>
      </c>
      <c r="CW1347" s="137">
        <v>4</v>
      </c>
      <c r="CX1347" s="136" t="s">
        <v>436</v>
      </c>
      <c r="CY1347" s="136" t="s">
        <v>2202</v>
      </c>
      <c r="CZ1347" s="138">
        <v>1586</v>
      </c>
      <c r="DB1347" s="136" t="s">
        <v>871</v>
      </c>
      <c r="DC1347" s="136" t="s">
        <v>872</v>
      </c>
      <c r="DD1347" s="137">
        <v>6</v>
      </c>
      <c r="DE1347" s="136" t="s">
        <v>436</v>
      </c>
      <c r="DF1347" s="136" t="s">
        <v>1764</v>
      </c>
      <c r="DG1347" s="144">
        <v>1435</v>
      </c>
      <c r="DI1347" s="136" t="s">
        <v>745</v>
      </c>
      <c r="DJ1347" s="136" t="s">
        <v>746</v>
      </c>
      <c r="DK1347" s="137">
        <v>24</v>
      </c>
      <c r="DL1347" s="136" t="s">
        <v>436</v>
      </c>
      <c r="DM1347" s="136" t="s">
        <v>2427</v>
      </c>
      <c r="DN1347" s="144">
        <v>1604</v>
      </c>
    </row>
    <row r="1348" spans="1:118" x14ac:dyDescent="0.25">
      <c r="A1348" s="81" t="s">
        <v>965</v>
      </c>
      <c r="B1348" s="81" t="s">
        <v>966</v>
      </c>
      <c r="C1348" s="81">
        <v>12</v>
      </c>
      <c r="D1348" s="81" t="s">
        <v>529</v>
      </c>
      <c r="E1348" s="81" t="s">
        <v>1815</v>
      </c>
      <c r="F1348" s="81">
        <v>1021</v>
      </c>
      <c r="H1348" s="81" t="s">
        <v>854</v>
      </c>
      <c r="I1348" s="81" t="s">
        <v>855</v>
      </c>
      <c r="J1348" s="81">
        <v>2</v>
      </c>
      <c r="K1348" s="81" t="s">
        <v>529</v>
      </c>
      <c r="L1348" s="81" t="s">
        <v>1825</v>
      </c>
      <c r="M1348" s="81">
        <v>1018</v>
      </c>
      <c r="O1348" s="81" t="s">
        <v>878</v>
      </c>
      <c r="P1348" s="81" t="s">
        <v>879</v>
      </c>
      <c r="Q1348" s="81">
        <v>6</v>
      </c>
      <c r="R1348" s="81" t="s">
        <v>436</v>
      </c>
      <c r="S1348" s="81" t="s">
        <v>1762</v>
      </c>
      <c r="T1348" s="81">
        <v>1475</v>
      </c>
      <c r="V1348" s="81" t="s">
        <v>2319</v>
      </c>
      <c r="W1348" s="81" t="s">
        <v>844</v>
      </c>
      <c r="X1348" s="81">
        <v>1</v>
      </c>
      <c r="Y1348" s="81" t="s">
        <v>529</v>
      </c>
      <c r="Z1348" s="81" t="s">
        <v>1821</v>
      </c>
      <c r="AA1348" s="81">
        <v>1405</v>
      </c>
      <c r="AC1348" s="81" t="s">
        <v>737</v>
      </c>
      <c r="AD1348" s="81" t="s">
        <v>738</v>
      </c>
      <c r="AE1348" s="81">
        <v>2</v>
      </c>
      <c r="AF1348" s="81" t="s">
        <v>436</v>
      </c>
      <c r="AG1348" s="81" t="s">
        <v>1143</v>
      </c>
      <c r="AH1348" s="81">
        <v>1223</v>
      </c>
      <c r="AJ1348" s="81" t="s">
        <v>869</v>
      </c>
      <c r="AK1348" s="81" t="s">
        <v>870</v>
      </c>
      <c r="AL1348" s="81">
        <v>12</v>
      </c>
      <c r="AM1348" s="81" t="s">
        <v>436</v>
      </c>
      <c r="AN1348" s="81" t="s">
        <v>1195</v>
      </c>
      <c r="AO1348" s="81">
        <v>1237</v>
      </c>
      <c r="AQ1348" s="81" t="s">
        <v>1075</v>
      </c>
      <c r="AR1348" s="81" t="s">
        <v>1076</v>
      </c>
      <c r="AS1348" s="81">
        <v>3</v>
      </c>
      <c r="AT1348" s="81" t="s">
        <v>436</v>
      </c>
      <c r="AU1348" s="81" t="s">
        <v>550</v>
      </c>
      <c r="AV1348" s="81">
        <v>1515</v>
      </c>
      <c r="AX1348" s="81" t="s">
        <v>852</v>
      </c>
      <c r="AY1348" s="81" t="s">
        <v>853</v>
      </c>
      <c r="AZ1348" s="81">
        <v>12</v>
      </c>
      <c r="BA1348" s="81" t="s">
        <v>436</v>
      </c>
      <c r="BB1348" s="81" t="s">
        <v>1107</v>
      </c>
      <c r="BC1348" s="81">
        <v>1174</v>
      </c>
      <c r="BE1348" s="81" t="s">
        <v>737</v>
      </c>
      <c r="BF1348" s="81" t="s">
        <v>738</v>
      </c>
      <c r="BG1348" s="81">
        <v>6</v>
      </c>
      <c r="BH1348" s="81" t="s">
        <v>529</v>
      </c>
      <c r="BI1348" s="81" t="s">
        <v>1172</v>
      </c>
      <c r="BJ1348" s="81">
        <v>1472</v>
      </c>
      <c r="BL1348" s="81" t="s">
        <v>845</v>
      </c>
      <c r="BM1348" s="81" t="s">
        <v>846</v>
      </c>
      <c r="BN1348" s="81">
        <v>4</v>
      </c>
      <c r="BO1348" s="81" t="s">
        <v>529</v>
      </c>
      <c r="BP1348" s="81" t="s">
        <v>1157</v>
      </c>
      <c r="BQ1348" s="81">
        <v>1399</v>
      </c>
      <c r="CG1348" s="81" t="s">
        <v>867</v>
      </c>
      <c r="CH1348" s="81" t="s">
        <v>868</v>
      </c>
      <c r="CI1348" s="81">
        <v>4</v>
      </c>
      <c r="CJ1348" s="81" t="s">
        <v>436</v>
      </c>
      <c r="CK1348" s="81" t="s">
        <v>1197</v>
      </c>
      <c r="CL1348" s="81">
        <v>1531</v>
      </c>
      <c r="CN1348" s="81" t="s">
        <v>887</v>
      </c>
      <c r="CO1348" s="81" t="s">
        <v>888</v>
      </c>
      <c r="CP1348" s="81">
        <v>24</v>
      </c>
      <c r="CQ1348" s="81" t="s">
        <v>1173</v>
      </c>
      <c r="CR1348" s="81" t="s">
        <v>2316</v>
      </c>
      <c r="CS1348" s="81">
        <v>0</v>
      </c>
      <c r="CU1348" s="136" t="s">
        <v>2386</v>
      </c>
      <c r="CV1348" s="136" t="s">
        <v>817</v>
      </c>
      <c r="CW1348" s="137">
        <v>6</v>
      </c>
      <c r="CX1348" s="136" t="s">
        <v>436</v>
      </c>
      <c r="CY1348" s="136" t="s">
        <v>2202</v>
      </c>
      <c r="CZ1348" s="138">
        <v>1586</v>
      </c>
      <c r="DB1348" s="136" t="s">
        <v>871</v>
      </c>
      <c r="DC1348" s="136" t="s">
        <v>872</v>
      </c>
      <c r="DD1348" s="137">
        <v>6</v>
      </c>
      <c r="DE1348" s="136" t="s">
        <v>529</v>
      </c>
      <c r="DF1348" s="136" t="s">
        <v>1700</v>
      </c>
      <c r="DG1348" s="144">
        <v>1181</v>
      </c>
      <c r="DI1348" s="136" t="s">
        <v>745</v>
      </c>
      <c r="DJ1348" s="136" t="s">
        <v>746</v>
      </c>
      <c r="DK1348" s="137">
        <v>12</v>
      </c>
      <c r="DL1348" s="136" t="s">
        <v>529</v>
      </c>
      <c r="DM1348" s="136" t="s">
        <v>1130</v>
      </c>
      <c r="DN1348" s="144">
        <v>1125</v>
      </c>
    </row>
    <row r="1349" spans="1:118" x14ac:dyDescent="0.25">
      <c r="A1349" s="81" t="s">
        <v>2227</v>
      </c>
      <c r="B1349" s="81" t="s">
        <v>882</v>
      </c>
      <c r="C1349" s="81">
        <v>12</v>
      </c>
      <c r="D1349" s="81" t="s">
        <v>529</v>
      </c>
      <c r="E1349" s="81" t="s">
        <v>1815</v>
      </c>
      <c r="F1349" s="81">
        <v>1021</v>
      </c>
      <c r="H1349" s="81" t="s">
        <v>834</v>
      </c>
      <c r="I1349" s="81" t="s">
        <v>835</v>
      </c>
      <c r="J1349" s="81">
        <v>2</v>
      </c>
      <c r="K1349" s="81" t="s">
        <v>529</v>
      </c>
      <c r="L1349" s="81" t="s">
        <v>1825</v>
      </c>
      <c r="M1349" s="81">
        <v>1018</v>
      </c>
      <c r="O1349" s="81" t="s">
        <v>924</v>
      </c>
      <c r="P1349" s="81" t="s">
        <v>925</v>
      </c>
      <c r="Q1349" s="81">
        <v>12</v>
      </c>
      <c r="R1349" s="81" t="s">
        <v>436</v>
      </c>
      <c r="S1349" s="81" t="s">
        <v>1762</v>
      </c>
      <c r="T1349" s="81">
        <v>1475</v>
      </c>
      <c r="V1349" s="81" t="s">
        <v>858</v>
      </c>
      <c r="W1349" s="81" t="s">
        <v>859</v>
      </c>
      <c r="X1349" s="81">
        <v>1</v>
      </c>
      <c r="Y1349" s="81" t="s">
        <v>529</v>
      </c>
      <c r="Z1349" s="81" t="s">
        <v>1821</v>
      </c>
      <c r="AA1349" s="81">
        <v>1405</v>
      </c>
      <c r="AC1349" s="81" t="s">
        <v>737</v>
      </c>
      <c r="AD1349" s="81" t="s">
        <v>738</v>
      </c>
      <c r="AE1349" s="81">
        <v>4</v>
      </c>
      <c r="AF1349" s="81" t="s">
        <v>436</v>
      </c>
      <c r="AG1349" s="81" t="s">
        <v>1152</v>
      </c>
      <c r="AH1349" s="81">
        <v>1013</v>
      </c>
      <c r="AJ1349" s="81" t="s">
        <v>810</v>
      </c>
      <c r="AK1349" s="81" t="s">
        <v>811</v>
      </c>
      <c r="AL1349" s="81">
        <v>12</v>
      </c>
      <c r="AM1349" s="81" t="s">
        <v>436</v>
      </c>
      <c r="AN1349" s="81" t="s">
        <v>1195</v>
      </c>
      <c r="AO1349" s="81">
        <v>1237</v>
      </c>
      <c r="AQ1349" s="81" t="s">
        <v>969</v>
      </c>
      <c r="AR1349" s="81" t="s">
        <v>970</v>
      </c>
      <c r="AS1349" s="81">
        <v>24</v>
      </c>
      <c r="AT1349" s="81" t="s">
        <v>436</v>
      </c>
      <c r="AU1349" s="81" t="s">
        <v>550</v>
      </c>
      <c r="AV1349" s="81">
        <v>1515</v>
      </c>
      <c r="AX1349" s="81" t="s">
        <v>852</v>
      </c>
      <c r="AY1349" s="81" t="s">
        <v>853</v>
      </c>
      <c r="AZ1349" s="81">
        <v>12</v>
      </c>
      <c r="BA1349" s="81" t="s">
        <v>529</v>
      </c>
      <c r="BB1349" s="81" t="s">
        <v>1732</v>
      </c>
      <c r="BC1349" s="81">
        <v>1086</v>
      </c>
      <c r="BE1349" s="81" t="s">
        <v>745</v>
      </c>
      <c r="BF1349" s="81" t="s">
        <v>746</v>
      </c>
      <c r="BG1349" s="81">
        <v>36</v>
      </c>
      <c r="BH1349" s="81" t="s">
        <v>529</v>
      </c>
      <c r="BI1349" s="81" t="s">
        <v>1172</v>
      </c>
      <c r="BJ1349" s="81">
        <v>1472</v>
      </c>
      <c r="BL1349" s="81" t="s">
        <v>772</v>
      </c>
      <c r="BM1349" s="81" t="s">
        <v>773</v>
      </c>
      <c r="BN1349" s="81">
        <v>8</v>
      </c>
      <c r="BO1349" s="81" t="s">
        <v>529</v>
      </c>
      <c r="BP1349" s="81" t="s">
        <v>1157</v>
      </c>
      <c r="BQ1349" s="81">
        <v>1399</v>
      </c>
      <c r="CG1349" s="81" t="s">
        <v>887</v>
      </c>
      <c r="CH1349" s="81" t="s">
        <v>888</v>
      </c>
      <c r="CI1349" s="81">
        <v>4</v>
      </c>
      <c r="CJ1349" s="81" t="s">
        <v>436</v>
      </c>
      <c r="CK1349" s="81" t="s">
        <v>1197</v>
      </c>
      <c r="CL1349" s="81">
        <v>1531</v>
      </c>
      <c r="CN1349" s="81" t="s">
        <v>932</v>
      </c>
      <c r="CO1349" s="81" t="s">
        <v>933</v>
      </c>
      <c r="CP1349" s="81">
        <v>24</v>
      </c>
      <c r="CQ1349" s="81" t="s">
        <v>1173</v>
      </c>
      <c r="CR1349" s="81" t="s">
        <v>2316</v>
      </c>
      <c r="CS1349" s="81">
        <v>0</v>
      </c>
      <c r="CU1349" s="136" t="s">
        <v>772</v>
      </c>
      <c r="CV1349" s="136" t="s">
        <v>773</v>
      </c>
      <c r="CW1349" s="137">
        <v>4</v>
      </c>
      <c r="CX1349" s="136" t="s">
        <v>437</v>
      </c>
      <c r="CY1349" s="136" t="s">
        <v>1181</v>
      </c>
      <c r="CZ1349" s="138">
        <v>1044</v>
      </c>
      <c r="DB1349" s="136" t="s">
        <v>871</v>
      </c>
      <c r="DC1349" s="136" t="s">
        <v>872</v>
      </c>
      <c r="DD1349" s="137">
        <v>10</v>
      </c>
      <c r="DE1349" s="136" t="s">
        <v>436</v>
      </c>
      <c r="DF1349" s="136" t="s">
        <v>1801</v>
      </c>
      <c r="DG1349" s="144">
        <v>1429</v>
      </c>
      <c r="DI1349" s="136" t="s">
        <v>745</v>
      </c>
      <c r="DJ1349" s="136" t="s">
        <v>746</v>
      </c>
      <c r="DK1349" s="137">
        <v>12</v>
      </c>
      <c r="DL1349" s="136" t="s">
        <v>529</v>
      </c>
      <c r="DM1349" s="136" t="s">
        <v>1112</v>
      </c>
      <c r="DN1349" s="144">
        <v>1039</v>
      </c>
    </row>
    <row r="1350" spans="1:118" x14ac:dyDescent="0.25">
      <c r="A1350" s="81" t="s">
        <v>2230</v>
      </c>
      <c r="B1350" s="81" t="s">
        <v>866</v>
      </c>
      <c r="C1350" s="81">
        <v>12</v>
      </c>
      <c r="D1350" s="81" t="s">
        <v>529</v>
      </c>
      <c r="E1350" s="81" t="s">
        <v>1815</v>
      </c>
      <c r="F1350" s="81">
        <v>1021</v>
      </c>
      <c r="H1350" s="81" t="s">
        <v>820</v>
      </c>
      <c r="I1350" s="81" t="s">
        <v>821</v>
      </c>
      <c r="J1350" s="81">
        <v>6</v>
      </c>
      <c r="K1350" s="81" t="s">
        <v>529</v>
      </c>
      <c r="L1350" s="81" t="s">
        <v>1093</v>
      </c>
      <c r="M1350" s="81">
        <v>1089</v>
      </c>
      <c r="O1350" s="81" t="s">
        <v>930</v>
      </c>
      <c r="P1350" s="81" t="s">
        <v>931</v>
      </c>
      <c r="Q1350" s="81">
        <v>4</v>
      </c>
      <c r="R1350" s="81" t="s">
        <v>436</v>
      </c>
      <c r="S1350" s="81" t="s">
        <v>1762</v>
      </c>
      <c r="T1350" s="81">
        <v>1475</v>
      </c>
      <c r="V1350" s="81" t="s">
        <v>2323</v>
      </c>
      <c r="W1350" s="81" t="s">
        <v>851</v>
      </c>
      <c r="X1350" s="81">
        <v>2</v>
      </c>
      <c r="Y1350" s="81" t="s">
        <v>529</v>
      </c>
      <c r="Z1350" s="81" t="s">
        <v>1821</v>
      </c>
      <c r="AA1350" s="81">
        <v>1405</v>
      </c>
      <c r="AC1350" s="81" t="s">
        <v>737</v>
      </c>
      <c r="AD1350" s="81" t="s">
        <v>738</v>
      </c>
      <c r="AE1350" s="81">
        <v>4</v>
      </c>
      <c r="AF1350" s="81" t="s">
        <v>436</v>
      </c>
      <c r="AG1350" s="81" t="s">
        <v>1124</v>
      </c>
      <c r="AH1350" s="81">
        <v>1013</v>
      </c>
      <c r="AJ1350" s="81" t="s">
        <v>954</v>
      </c>
      <c r="AK1350" s="81" t="s">
        <v>955</v>
      </c>
      <c r="AL1350" s="81">
        <v>12</v>
      </c>
      <c r="AM1350" s="81" t="s">
        <v>436</v>
      </c>
      <c r="AN1350" s="81" t="s">
        <v>1195</v>
      </c>
      <c r="AO1350" s="81">
        <v>1237</v>
      </c>
      <c r="AQ1350" s="81" t="s">
        <v>852</v>
      </c>
      <c r="AR1350" s="81" t="s">
        <v>853</v>
      </c>
      <c r="AS1350" s="81">
        <v>12</v>
      </c>
      <c r="AT1350" s="81" t="s">
        <v>436</v>
      </c>
      <c r="AU1350" s="81" t="s">
        <v>550</v>
      </c>
      <c r="AV1350" s="81">
        <v>1515</v>
      </c>
      <c r="AX1350" s="81" t="s">
        <v>852</v>
      </c>
      <c r="AY1350" s="81" t="s">
        <v>853</v>
      </c>
      <c r="AZ1350" s="81">
        <v>12</v>
      </c>
      <c r="BA1350" s="81" t="s">
        <v>436</v>
      </c>
      <c r="BB1350" s="81" t="s">
        <v>2111</v>
      </c>
      <c r="BC1350" s="81">
        <v>1454</v>
      </c>
      <c r="BE1350" s="81" t="s">
        <v>838</v>
      </c>
      <c r="BF1350" s="81" t="s">
        <v>839</v>
      </c>
      <c r="BG1350" s="81">
        <v>2</v>
      </c>
      <c r="BH1350" s="81" t="s">
        <v>529</v>
      </c>
      <c r="BI1350" s="81" t="s">
        <v>1172</v>
      </c>
      <c r="BJ1350" s="81">
        <v>1472</v>
      </c>
      <c r="BL1350" s="81" t="s">
        <v>768</v>
      </c>
      <c r="BM1350" s="81" t="s">
        <v>769</v>
      </c>
      <c r="BN1350" s="81">
        <v>2</v>
      </c>
      <c r="BO1350" s="81" t="s">
        <v>529</v>
      </c>
      <c r="BP1350" s="81" t="s">
        <v>2176</v>
      </c>
      <c r="BQ1350" s="81">
        <v>1555</v>
      </c>
      <c r="CG1350" s="81" t="s">
        <v>875</v>
      </c>
      <c r="CH1350" s="81" t="s">
        <v>876</v>
      </c>
      <c r="CI1350" s="81">
        <v>4</v>
      </c>
      <c r="CJ1350" s="81" t="s">
        <v>436</v>
      </c>
      <c r="CK1350" s="81" t="s">
        <v>1197</v>
      </c>
      <c r="CL1350" s="81">
        <v>1531</v>
      </c>
      <c r="CN1350" s="81" t="s">
        <v>2260</v>
      </c>
      <c r="CO1350" s="81" t="s">
        <v>2304</v>
      </c>
      <c r="CP1350" s="81">
        <v>20</v>
      </c>
      <c r="CQ1350" s="81" t="s">
        <v>1173</v>
      </c>
      <c r="CR1350" s="81" t="s">
        <v>2316</v>
      </c>
      <c r="CS1350" s="81">
        <v>0</v>
      </c>
      <c r="CU1350" s="136" t="s">
        <v>906</v>
      </c>
      <c r="CV1350" s="136" t="s">
        <v>907</v>
      </c>
      <c r="CW1350" s="137">
        <v>4</v>
      </c>
      <c r="CX1350" s="136" t="s">
        <v>437</v>
      </c>
      <c r="CY1350" s="136" t="s">
        <v>1181</v>
      </c>
      <c r="CZ1350" s="138">
        <v>1044</v>
      </c>
      <c r="DB1350" s="136" t="s">
        <v>871</v>
      </c>
      <c r="DC1350" s="136" t="s">
        <v>872</v>
      </c>
      <c r="DD1350" s="137">
        <v>6</v>
      </c>
      <c r="DE1350" s="136" t="s">
        <v>529</v>
      </c>
      <c r="DF1350" s="136" t="s">
        <v>1867</v>
      </c>
      <c r="DG1350" s="144">
        <v>1089</v>
      </c>
      <c r="DI1350" s="136" t="s">
        <v>745</v>
      </c>
      <c r="DJ1350" s="136" t="s">
        <v>746</v>
      </c>
      <c r="DK1350" s="137">
        <v>24</v>
      </c>
      <c r="DL1350" s="136" t="s">
        <v>529</v>
      </c>
      <c r="DM1350" s="136" t="s">
        <v>1756</v>
      </c>
      <c r="DN1350" s="144">
        <v>1037</v>
      </c>
    </row>
    <row r="1351" spans="1:118" x14ac:dyDescent="0.25">
      <c r="A1351" s="81" t="s">
        <v>2263</v>
      </c>
      <c r="B1351" s="81" t="s">
        <v>877</v>
      </c>
      <c r="C1351" s="81">
        <v>12</v>
      </c>
      <c r="D1351" s="81" t="s">
        <v>529</v>
      </c>
      <c r="E1351" s="81" t="s">
        <v>1815</v>
      </c>
      <c r="F1351" s="81">
        <v>1021</v>
      </c>
      <c r="H1351" s="81" t="s">
        <v>785</v>
      </c>
      <c r="I1351" s="81" t="s">
        <v>786</v>
      </c>
      <c r="J1351" s="81">
        <v>12</v>
      </c>
      <c r="K1351" s="81" t="s">
        <v>529</v>
      </c>
      <c r="L1351" s="81" t="s">
        <v>1093</v>
      </c>
      <c r="M1351" s="81">
        <v>1089</v>
      </c>
      <c r="O1351" s="81" t="s">
        <v>880</v>
      </c>
      <c r="P1351" s="81" t="s">
        <v>881</v>
      </c>
      <c r="Q1351" s="81">
        <v>4</v>
      </c>
      <c r="R1351" s="81" t="s">
        <v>436</v>
      </c>
      <c r="S1351" s="81" t="s">
        <v>1762</v>
      </c>
      <c r="T1351" s="81">
        <v>1475</v>
      </c>
      <c r="V1351" s="81" t="s">
        <v>836</v>
      </c>
      <c r="W1351" s="81" t="s">
        <v>837</v>
      </c>
      <c r="X1351" s="81">
        <v>2</v>
      </c>
      <c r="Y1351" s="81" t="s">
        <v>529</v>
      </c>
      <c r="Z1351" s="81" t="s">
        <v>1821</v>
      </c>
      <c r="AA1351" s="81">
        <v>1405</v>
      </c>
      <c r="AC1351" s="81" t="s">
        <v>737</v>
      </c>
      <c r="AD1351" s="81" t="s">
        <v>738</v>
      </c>
      <c r="AE1351" s="81">
        <v>2</v>
      </c>
      <c r="AF1351" s="81" t="s">
        <v>436</v>
      </c>
      <c r="AG1351" s="81" t="s">
        <v>1705</v>
      </c>
      <c r="AH1351" s="81">
        <v>1070</v>
      </c>
      <c r="AJ1351" s="81" t="s">
        <v>875</v>
      </c>
      <c r="AK1351" s="81" t="s">
        <v>876</v>
      </c>
      <c r="AL1351" s="81">
        <v>36</v>
      </c>
      <c r="AM1351" s="81" t="s">
        <v>436</v>
      </c>
      <c r="AN1351" s="81" t="s">
        <v>1195</v>
      </c>
      <c r="AO1351" s="81">
        <v>1237</v>
      </c>
      <c r="AQ1351" s="81" t="s">
        <v>895</v>
      </c>
      <c r="AR1351" s="81" t="s">
        <v>896</v>
      </c>
      <c r="AS1351" s="81">
        <v>12</v>
      </c>
      <c r="AT1351" s="81" t="s">
        <v>436</v>
      </c>
      <c r="AU1351" s="81" t="s">
        <v>550</v>
      </c>
      <c r="AV1351" s="81">
        <v>1515</v>
      </c>
      <c r="AX1351" s="81" t="s">
        <v>852</v>
      </c>
      <c r="AY1351" s="81" t="s">
        <v>853</v>
      </c>
      <c r="AZ1351" s="81">
        <v>12</v>
      </c>
      <c r="BA1351" s="81" t="s">
        <v>436</v>
      </c>
      <c r="BB1351" s="81" t="s">
        <v>1209</v>
      </c>
      <c r="BC1351" s="81">
        <v>1213</v>
      </c>
      <c r="BE1351" s="81" t="s">
        <v>856</v>
      </c>
      <c r="BF1351" s="81" t="s">
        <v>857</v>
      </c>
      <c r="BG1351" s="81">
        <v>2</v>
      </c>
      <c r="BH1351" s="81" t="s">
        <v>529</v>
      </c>
      <c r="BI1351" s="81" t="s">
        <v>1172</v>
      </c>
      <c r="BJ1351" s="81">
        <v>1472</v>
      </c>
      <c r="BL1351" s="81" t="s">
        <v>880</v>
      </c>
      <c r="BM1351" s="81" t="s">
        <v>881</v>
      </c>
      <c r="BN1351" s="81">
        <v>2</v>
      </c>
      <c r="BO1351" s="81" t="s">
        <v>529</v>
      </c>
      <c r="BP1351" s="81" t="s">
        <v>713</v>
      </c>
      <c r="BQ1351" s="81">
        <v>1536</v>
      </c>
      <c r="CG1351" s="81" t="s">
        <v>906</v>
      </c>
      <c r="CH1351" s="81" t="s">
        <v>907</v>
      </c>
      <c r="CI1351" s="81">
        <v>4</v>
      </c>
      <c r="CJ1351" s="81" t="s">
        <v>436</v>
      </c>
      <c r="CK1351" s="81" t="s">
        <v>1197</v>
      </c>
      <c r="CL1351" s="81">
        <v>1531</v>
      </c>
      <c r="CN1351" s="81" t="s">
        <v>2226</v>
      </c>
      <c r="CO1351" s="81" t="s">
        <v>947</v>
      </c>
      <c r="CP1351" s="81">
        <v>48</v>
      </c>
      <c r="CQ1351" s="81" t="s">
        <v>1173</v>
      </c>
      <c r="CR1351" s="81" t="s">
        <v>2316</v>
      </c>
      <c r="CS1351" s="81">
        <v>0</v>
      </c>
      <c r="CU1351" s="136" t="s">
        <v>772</v>
      </c>
      <c r="CV1351" s="136" t="s">
        <v>773</v>
      </c>
      <c r="CW1351" s="137">
        <v>4</v>
      </c>
      <c r="CX1351" s="136" t="s">
        <v>436</v>
      </c>
      <c r="CY1351" s="136" t="s">
        <v>2409</v>
      </c>
      <c r="CZ1351" s="138">
        <v>1013</v>
      </c>
      <c r="DB1351" s="136" t="s">
        <v>871</v>
      </c>
      <c r="DC1351" s="136" t="s">
        <v>872</v>
      </c>
      <c r="DD1351" s="137">
        <v>6</v>
      </c>
      <c r="DE1351" s="136" t="s">
        <v>529</v>
      </c>
      <c r="DF1351" s="136" t="s">
        <v>1214</v>
      </c>
      <c r="DG1351" s="144">
        <v>1209</v>
      </c>
      <c r="DI1351" s="136" t="s">
        <v>745</v>
      </c>
      <c r="DJ1351" s="136" t="s">
        <v>746</v>
      </c>
      <c r="DK1351" s="137">
        <v>12</v>
      </c>
      <c r="DL1351" s="136" t="s">
        <v>437</v>
      </c>
      <c r="DM1351" s="136" t="s">
        <v>1184</v>
      </c>
      <c r="DN1351" s="144">
        <v>1078</v>
      </c>
    </row>
    <row r="1352" spans="1:118" x14ac:dyDescent="0.25">
      <c r="A1352" s="81" t="s">
        <v>871</v>
      </c>
      <c r="B1352" s="81" t="s">
        <v>872</v>
      </c>
      <c r="C1352" s="81">
        <v>12</v>
      </c>
      <c r="D1352" s="81" t="s">
        <v>529</v>
      </c>
      <c r="E1352" s="81" t="s">
        <v>1815</v>
      </c>
      <c r="F1352" s="81">
        <v>1021</v>
      </c>
      <c r="H1352" s="81" t="s">
        <v>745</v>
      </c>
      <c r="I1352" s="81" t="s">
        <v>746</v>
      </c>
      <c r="J1352" s="81">
        <v>12</v>
      </c>
      <c r="K1352" s="81" t="s">
        <v>529</v>
      </c>
      <c r="L1352" s="81" t="s">
        <v>1093</v>
      </c>
      <c r="M1352" s="81">
        <v>1089</v>
      </c>
      <c r="O1352" s="81" t="s">
        <v>745</v>
      </c>
      <c r="P1352" s="81" t="s">
        <v>746</v>
      </c>
      <c r="Q1352" s="81">
        <v>12</v>
      </c>
      <c r="R1352" s="81" t="s">
        <v>436</v>
      </c>
      <c r="S1352" s="81" t="s">
        <v>1177</v>
      </c>
      <c r="T1352" s="81">
        <v>1045</v>
      </c>
      <c r="V1352" s="81" t="s">
        <v>856</v>
      </c>
      <c r="W1352" s="81" t="s">
        <v>857</v>
      </c>
      <c r="X1352" s="81">
        <v>2</v>
      </c>
      <c r="Y1352" s="81" t="s">
        <v>529</v>
      </c>
      <c r="Z1352" s="81" t="s">
        <v>1821</v>
      </c>
      <c r="AA1352" s="81">
        <v>1405</v>
      </c>
      <c r="AC1352" s="81" t="s">
        <v>727</v>
      </c>
      <c r="AD1352" s="81" t="s">
        <v>728</v>
      </c>
      <c r="AE1352" s="81">
        <v>6</v>
      </c>
      <c r="AF1352" s="81" t="s">
        <v>529</v>
      </c>
      <c r="AG1352" s="81" t="s">
        <v>1104</v>
      </c>
      <c r="AH1352" s="81">
        <v>1037</v>
      </c>
      <c r="AJ1352" s="81" t="s">
        <v>906</v>
      </c>
      <c r="AK1352" s="81" t="s">
        <v>907</v>
      </c>
      <c r="AL1352" s="81">
        <v>48</v>
      </c>
      <c r="AM1352" s="81" t="s">
        <v>436</v>
      </c>
      <c r="AN1352" s="81" t="s">
        <v>1195</v>
      </c>
      <c r="AO1352" s="81">
        <v>1237</v>
      </c>
      <c r="AQ1352" s="81" t="s">
        <v>747</v>
      </c>
      <c r="AR1352" s="81" t="s">
        <v>748</v>
      </c>
      <c r="AS1352" s="81">
        <v>12</v>
      </c>
      <c r="AT1352" s="81" t="s">
        <v>436</v>
      </c>
      <c r="AU1352" s="81" t="s">
        <v>550</v>
      </c>
      <c r="AV1352" s="81">
        <v>1515</v>
      </c>
      <c r="AX1352" s="81" t="s">
        <v>852</v>
      </c>
      <c r="AY1352" s="81" t="s">
        <v>853</v>
      </c>
      <c r="AZ1352" s="81">
        <v>60</v>
      </c>
      <c r="BA1352" s="81" t="s">
        <v>529</v>
      </c>
      <c r="BB1352" s="81" t="s">
        <v>1100</v>
      </c>
      <c r="BC1352" s="81">
        <v>1027</v>
      </c>
      <c r="BE1352" s="81" t="s">
        <v>757</v>
      </c>
      <c r="BF1352" s="81" t="s">
        <v>758</v>
      </c>
      <c r="BG1352" s="81">
        <v>12</v>
      </c>
      <c r="BH1352" s="81" t="s">
        <v>437</v>
      </c>
      <c r="BI1352" s="81" t="s">
        <v>1187</v>
      </c>
      <c r="BJ1352" s="81">
        <v>1003</v>
      </c>
      <c r="BL1352" s="81" t="s">
        <v>883</v>
      </c>
      <c r="BM1352" s="81" t="s">
        <v>884</v>
      </c>
      <c r="BN1352" s="81">
        <v>2</v>
      </c>
      <c r="BO1352" s="81" t="s">
        <v>436</v>
      </c>
      <c r="BP1352" s="81" t="s">
        <v>1159</v>
      </c>
      <c r="BQ1352" s="81">
        <v>1513</v>
      </c>
      <c r="CG1352" s="81" t="s">
        <v>864</v>
      </c>
      <c r="CH1352" s="81" t="s">
        <v>865</v>
      </c>
      <c r="CI1352" s="81">
        <v>4</v>
      </c>
      <c r="CJ1352" s="81" t="s">
        <v>436</v>
      </c>
      <c r="CK1352" s="81" t="s">
        <v>1197</v>
      </c>
      <c r="CL1352" s="81">
        <v>1531</v>
      </c>
      <c r="CN1352" s="81" t="s">
        <v>1036</v>
      </c>
      <c r="CO1352" s="81" t="s">
        <v>1037</v>
      </c>
      <c r="CP1352" s="81">
        <v>2</v>
      </c>
      <c r="CQ1352" s="81" t="s">
        <v>1173</v>
      </c>
      <c r="CR1352" s="81" t="s">
        <v>2316</v>
      </c>
      <c r="CS1352" s="81">
        <v>0</v>
      </c>
      <c r="CU1352" s="136" t="s">
        <v>772</v>
      </c>
      <c r="CV1352" s="136" t="s">
        <v>773</v>
      </c>
      <c r="CW1352" s="137">
        <v>4</v>
      </c>
      <c r="CX1352" s="136" t="s">
        <v>529</v>
      </c>
      <c r="CY1352" s="136" t="s">
        <v>1920</v>
      </c>
      <c r="CZ1352" s="138">
        <v>1018</v>
      </c>
      <c r="DB1352" s="136" t="s">
        <v>871</v>
      </c>
      <c r="DC1352" s="136" t="s">
        <v>872</v>
      </c>
      <c r="DD1352" s="137">
        <v>6</v>
      </c>
      <c r="DE1352" s="136" t="s">
        <v>436</v>
      </c>
      <c r="DF1352" s="136" t="s">
        <v>1134</v>
      </c>
      <c r="DG1352" s="144">
        <v>1102</v>
      </c>
      <c r="DI1352" s="136" t="s">
        <v>745</v>
      </c>
      <c r="DJ1352" s="136" t="s">
        <v>746</v>
      </c>
      <c r="DK1352" s="137">
        <v>24</v>
      </c>
      <c r="DL1352" s="136" t="s">
        <v>437</v>
      </c>
      <c r="DM1352" s="136" t="s">
        <v>1187</v>
      </c>
      <c r="DN1352" s="144">
        <v>1003</v>
      </c>
    </row>
    <row r="1353" spans="1:118" x14ac:dyDescent="0.25">
      <c r="A1353" s="81" t="s">
        <v>847</v>
      </c>
      <c r="B1353" s="81" t="s">
        <v>848</v>
      </c>
      <c r="C1353" s="81">
        <v>12</v>
      </c>
      <c r="D1353" s="81" t="s">
        <v>529</v>
      </c>
      <c r="E1353" s="81" t="s">
        <v>1815</v>
      </c>
      <c r="F1353" s="81">
        <v>1021</v>
      </c>
      <c r="H1353" s="81" t="s">
        <v>830</v>
      </c>
      <c r="I1353" s="81" t="s">
        <v>831</v>
      </c>
      <c r="J1353" s="81">
        <v>4</v>
      </c>
      <c r="K1353" s="81" t="s">
        <v>529</v>
      </c>
      <c r="L1353" s="81" t="s">
        <v>1093</v>
      </c>
      <c r="M1353" s="81">
        <v>1089</v>
      </c>
      <c r="O1353" s="81" t="s">
        <v>852</v>
      </c>
      <c r="P1353" s="81" t="s">
        <v>853</v>
      </c>
      <c r="Q1353" s="81">
        <v>24</v>
      </c>
      <c r="R1353" s="81" t="s">
        <v>436</v>
      </c>
      <c r="S1353" s="81" t="s">
        <v>1177</v>
      </c>
      <c r="T1353" s="81">
        <v>1045</v>
      </c>
      <c r="V1353" s="81" t="s">
        <v>772</v>
      </c>
      <c r="W1353" s="81" t="s">
        <v>773</v>
      </c>
      <c r="X1353" s="81">
        <v>4</v>
      </c>
      <c r="Y1353" s="81" t="s">
        <v>529</v>
      </c>
      <c r="Z1353" s="81" t="s">
        <v>1821</v>
      </c>
      <c r="AA1353" s="81">
        <v>1405</v>
      </c>
      <c r="AC1353" s="81" t="s">
        <v>832</v>
      </c>
      <c r="AD1353" s="81" t="s">
        <v>833</v>
      </c>
      <c r="AE1353" s="81">
        <v>4</v>
      </c>
      <c r="AF1353" s="81" t="s">
        <v>529</v>
      </c>
      <c r="AG1353" s="81" t="s">
        <v>1128</v>
      </c>
      <c r="AH1353" s="81">
        <v>1031</v>
      </c>
      <c r="AJ1353" s="81" t="s">
        <v>770</v>
      </c>
      <c r="AK1353" s="81" t="s">
        <v>771</v>
      </c>
      <c r="AL1353" s="81">
        <v>12</v>
      </c>
      <c r="AM1353" s="81" t="s">
        <v>436</v>
      </c>
      <c r="AN1353" s="81" t="s">
        <v>1195</v>
      </c>
      <c r="AO1353" s="81">
        <v>1237</v>
      </c>
      <c r="AQ1353" s="81" t="s">
        <v>1067</v>
      </c>
      <c r="AR1353" s="81" t="s">
        <v>1068</v>
      </c>
      <c r="AS1353" s="81">
        <v>2</v>
      </c>
      <c r="AT1353" s="81" t="s">
        <v>436</v>
      </c>
      <c r="AU1353" s="81" t="s">
        <v>550</v>
      </c>
      <c r="AV1353" s="81">
        <v>1515</v>
      </c>
      <c r="AX1353" s="81" t="s">
        <v>852</v>
      </c>
      <c r="AY1353" s="81" t="s">
        <v>853</v>
      </c>
      <c r="AZ1353" s="81">
        <v>12</v>
      </c>
      <c r="BA1353" s="81" t="s">
        <v>529</v>
      </c>
      <c r="BB1353" s="81" t="s">
        <v>1916</v>
      </c>
      <c r="BC1353" s="81">
        <v>1439</v>
      </c>
      <c r="BE1353" s="81" t="s">
        <v>867</v>
      </c>
      <c r="BF1353" s="81" t="s">
        <v>868</v>
      </c>
      <c r="BG1353" s="81">
        <v>6</v>
      </c>
      <c r="BH1353" s="81" t="s">
        <v>437</v>
      </c>
      <c r="BI1353" s="81" t="s">
        <v>1187</v>
      </c>
      <c r="BJ1353" s="81">
        <v>1003</v>
      </c>
      <c r="BL1353" s="81" t="s">
        <v>885</v>
      </c>
      <c r="BM1353" s="81" t="s">
        <v>886</v>
      </c>
      <c r="BN1353" s="81">
        <v>2</v>
      </c>
      <c r="BO1353" s="81" t="s">
        <v>436</v>
      </c>
      <c r="BP1353" s="81" t="s">
        <v>1159</v>
      </c>
      <c r="BQ1353" s="81">
        <v>1513</v>
      </c>
      <c r="CG1353" s="81" t="s">
        <v>733</v>
      </c>
      <c r="CH1353" s="81" t="s">
        <v>734</v>
      </c>
      <c r="CI1353" s="81">
        <v>4</v>
      </c>
      <c r="CJ1353" s="81" t="s">
        <v>436</v>
      </c>
      <c r="CK1353" s="81" t="s">
        <v>1197</v>
      </c>
      <c r="CL1353" s="81">
        <v>1531</v>
      </c>
      <c r="CN1353" s="81" t="s">
        <v>856</v>
      </c>
      <c r="CO1353" s="81" t="s">
        <v>857</v>
      </c>
      <c r="CP1353" s="81">
        <v>12</v>
      </c>
      <c r="CQ1353" s="81" t="s">
        <v>1173</v>
      </c>
      <c r="CR1353" s="81" t="s">
        <v>2316</v>
      </c>
      <c r="CS1353" s="81">
        <v>0</v>
      </c>
      <c r="CU1353" s="136" t="s">
        <v>733</v>
      </c>
      <c r="CV1353" s="136" t="s">
        <v>734</v>
      </c>
      <c r="CW1353" s="137">
        <v>4</v>
      </c>
      <c r="CX1353" s="136" t="s">
        <v>436</v>
      </c>
      <c r="CY1353" s="136" t="s">
        <v>2407</v>
      </c>
      <c r="CZ1353" s="138">
        <v>1117</v>
      </c>
      <c r="DB1353" s="136" t="s">
        <v>871</v>
      </c>
      <c r="DC1353" s="136" t="s">
        <v>872</v>
      </c>
      <c r="DD1353" s="137">
        <v>12</v>
      </c>
      <c r="DE1353" s="136" t="s">
        <v>437</v>
      </c>
      <c r="DF1353" s="136" t="s">
        <v>1180</v>
      </c>
      <c r="DG1353" s="144">
        <v>1194</v>
      </c>
      <c r="DI1353" s="136" t="s">
        <v>745</v>
      </c>
      <c r="DJ1353" s="136" t="s">
        <v>746</v>
      </c>
      <c r="DK1353" s="137">
        <v>24</v>
      </c>
      <c r="DL1353" s="136" t="s">
        <v>436</v>
      </c>
      <c r="DM1353" s="136" t="s">
        <v>1111</v>
      </c>
      <c r="DN1353" s="144">
        <v>1211</v>
      </c>
    </row>
    <row r="1354" spans="1:118" x14ac:dyDescent="0.25">
      <c r="A1354" s="81" t="s">
        <v>878</v>
      </c>
      <c r="B1354" s="81" t="s">
        <v>879</v>
      </c>
      <c r="C1354" s="81">
        <v>12</v>
      </c>
      <c r="D1354" s="81" t="s">
        <v>529</v>
      </c>
      <c r="E1354" s="81" t="s">
        <v>1815</v>
      </c>
      <c r="F1354" s="81">
        <v>1021</v>
      </c>
      <c r="H1354" s="81" t="s">
        <v>849</v>
      </c>
      <c r="I1354" s="81" t="s">
        <v>850</v>
      </c>
      <c r="J1354" s="81">
        <v>4</v>
      </c>
      <c r="K1354" s="81" t="s">
        <v>529</v>
      </c>
      <c r="L1354" s="81" t="s">
        <v>1093</v>
      </c>
      <c r="M1354" s="81">
        <v>1089</v>
      </c>
      <c r="O1354" s="81" t="s">
        <v>816</v>
      </c>
      <c r="P1354" s="81" t="s">
        <v>817</v>
      </c>
      <c r="Q1354" s="81">
        <v>20</v>
      </c>
      <c r="R1354" s="81" t="s">
        <v>436</v>
      </c>
      <c r="S1354" s="81" t="s">
        <v>1177</v>
      </c>
      <c r="T1354" s="81">
        <v>1045</v>
      </c>
      <c r="V1354" s="81" t="s">
        <v>889</v>
      </c>
      <c r="W1354" s="81" t="s">
        <v>890</v>
      </c>
      <c r="X1354" s="81">
        <v>2</v>
      </c>
      <c r="Y1354" s="81" t="s">
        <v>436</v>
      </c>
      <c r="Z1354" s="81" t="s">
        <v>1828</v>
      </c>
      <c r="AA1354" s="81">
        <v>1413</v>
      </c>
      <c r="AC1354" s="81" t="s">
        <v>727</v>
      </c>
      <c r="AD1354" s="81" t="s">
        <v>728</v>
      </c>
      <c r="AE1354" s="81">
        <v>6</v>
      </c>
      <c r="AF1354" s="81" t="s">
        <v>437</v>
      </c>
      <c r="AG1354" s="81" t="s">
        <v>1171</v>
      </c>
      <c r="AH1354" s="81">
        <v>1351</v>
      </c>
      <c r="AJ1354" s="81" t="s">
        <v>816</v>
      </c>
      <c r="AK1354" s="81" t="s">
        <v>817</v>
      </c>
      <c r="AL1354" s="81">
        <v>36</v>
      </c>
      <c r="AM1354" s="81" t="s">
        <v>436</v>
      </c>
      <c r="AN1354" s="81" t="s">
        <v>1195</v>
      </c>
      <c r="AO1354" s="81">
        <v>1237</v>
      </c>
      <c r="AQ1354" s="81" t="s">
        <v>1786</v>
      </c>
      <c r="AR1354" s="81" t="s">
        <v>1024</v>
      </c>
      <c r="AS1354" s="81">
        <v>7</v>
      </c>
      <c r="AT1354" s="81" t="s">
        <v>436</v>
      </c>
      <c r="AU1354" s="81" t="s">
        <v>1235</v>
      </c>
      <c r="AV1354" s="81">
        <v>1091</v>
      </c>
      <c r="AX1354" s="81" t="s">
        <v>852</v>
      </c>
      <c r="AY1354" s="81" t="s">
        <v>853</v>
      </c>
      <c r="AZ1354" s="81">
        <v>24</v>
      </c>
      <c r="BA1354" s="81" t="s">
        <v>529</v>
      </c>
      <c r="BB1354" s="81" t="s">
        <v>1100</v>
      </c>
      <c r="BC1354" s="81">
        <v>1027</v>
      </c>
      <c r="BE1354" s="81" t="s">
        <v>887</v>
      </c>
      <c r="BF1354" s="81" t="s">
        <v>888</v>
      </c>
      <c r="BG1354" s="81">
        <v>4</v>
      </c>
      <c r="BH1354" s="81" t="s">
        <v>437</v>
      </c>
      <c r="BI1354" s="81" t="s">
        <v>1187</v>
      </c>
      <c r="BJ1354" s="81">
        <v>1003</v>
      </c>
      <c r="BL1354" s="81" t="s">
        <v>840</v>
      </c>
      <c r="BM1354" s="81" t="s">
        <v>841</v>
      </c>
      <c r="BN1354" s="81">
        <v>2</v>
      </c>
      <c r="BO1354" s="81" t="s">
        <v>436</v>
      </c>
      <c r="BP1354" s="81" t="s">
        <v>1159</v>
      </c>
      <c r="BQ1354" s="81">
        <v>1513</v>
      </c>
      <c r="CG1354" s="81" t="s">
        <v>727</v>
      </c>
      <c r="CH1354" s="81" t="s">
        <v>728</v>
      </c>
      <c r="CI1354" s="81">
        <v>4</v>
      </c>
      <c r="CJ1354" s="81" t="s">
        <v>436</v>
      </c>
      <c r="CK1354" s="81" t="s">
        <v>1197</v>
      </c>
      <c r="CL1354" s="81">
        <v>1531</v>
      </c>
      <c r="CN1354" s="81" t="s">
        <v>741</v>
      </c>
      <c r="CO1354" s="81" t="s">
        <v>742</v>
      </c>
      <c r="CP1354" s="81">
        <v>36</v>
      </c>
      <c r="CQ1354" s="81" t="s">
        <v>1173</v>
      </c>
      <c r="CR1354" s="81" t="s">
        <v>2316</v>
      </c>
      <c r="CS1354" s="81">
        <v>0</v>
      </c>
      <c r="CU1354" s="136" t="s">
        <v>948</v>
      </c>
      <c r="CV1354" s="136" t="s">
        <v>949</v>
      </c>
      <c r="CW1354" s="137">
        <v>4</v>
      </c>
      <c r="CX1354" s="136" t="s">
        <v>436</v>
      </c>
      <c r="CY1354" s="136" t="s">
        <v>2407</v>
      </c>
      <c r="CZ1354" s="138">
        <v>1117</v>
      </c>
      <c r="DB1354" s="136" t="s">
        <v>2387</v>
      </c>
      <c r="DC1354" s="136" t="s">
        <v>877</v>
      </c>
      <c r="DD1354" s="137">
        <v>10</v>
      </c>
      <c r="DE1354" s="136" t="s">
        <v>529</v>
      </c>
      <c r="DF1354" s="136" t="s">
        <v>1170</v>
      </c>
      <c r="DG1354" s="144">
        <v>1069</v>
      </c>
      <c r="DI1354" s="136" t="s">
        <v>745</v>
      </c>
      <c r="DJ1354" s="136" t="s">
        <v>746</v>
      </c>
      <c r="DK1354" s="137">
        <v>24</v>
      </c>
      <c r="DL1354" s="136" t="s">
        <v>437</v>
      </c>
      <c r="DM1354" s="136" t="s">
        <v>2423</v>
      </c>
      <c r="DN1354" s="144">
        <v>1601</v>
      </c>
    </row>
    <row r="1355" spans="1:118" x14ac:dyDescent="0.25">
      <c r="A1355" s="81" t="s">
        <v>887</v>
      </c>
      <c r="B1355" s="81" t="s">
        <v>888</v>
      </c>
      <c r="C1355" s="81">
        <v>6</v>
      </c>
      <c r="D1355" s="81" t="s">
        <v>529</v>
      </c>
      <c r="E1355" s="81" t="s">
        <v>1815</v>
      </c>
      <c r="F1355" s="81">
        <v>1021</v>
      </c>
      <c r="H1355" s="81" t="s">
        <v>812</v>
      </c>
      <c r="I1355" s="81" t="s">
        <v>813</v>
      </c>
      <c r="J1355" s="81">
        <v>12</v>
      </c>
      <c r="K1355" s="81" t="s">
        <v>529</v>
      </c>
      <c r="L1355" s="81" t="s">
        <v>1093</v>
      </c>
      <c r="M1355" s="81">
        <v>1089</v>
      </c>
      <c r="O1355" s="81" t="s">
        <v>772</v>
      </c>
      <c r="P1355" s="81" t="s">
        <v>773</v>
      </c>
      <c r="Q1355" s="81">
        <v>10</v>
      </c>
      <c r="R1355" s="81" t="s">
        <v>436</v>
      </c>
      <c r="S1355" s="81" t="s">
        <v>1177</v>
      </c>
      <c r="T1355" s="81">
        <v>1045</v>
      </c>
      <c r="V1355" s="81" t="s">
        <v>910</v>
      </c>
      <c r="W1355" s="81" t="s">
        <v>911</v>
      </c>
      <c r="X1355" s="81">
        <v>2</v>
      </c>
      <c r="Y1355" s="81" t="s">
        <v>436</v>
      </c>
      <c r="Z1355" s="81" t="s">
        <v>1828</v>
      </c>
      <c r="AA1355" s="81">
        <v>1413</v>
      </c>
      <c r="AC1355" s="81" t="s">
        <v>954</v>
      </c>
      <c r="AD1355" s="81" t="s">
        <v>955</v>
      </c>
      <c r="AE1355" s="81">
        <v>16</v>
      </c>
      <c r="AF1355" s="81" t="s">
        <v>529</v>
      </c>
      <c r="AG1355" s="81" t="s">
        <v>1175</v>
      </c>
      <c r="AH1355" s="81">
        <v>1027</v>
      </c>
      <c r="AJ1355" s="81" t="s">
        <v>864</v>
      </c>
      <c r="AK1355" s="81" t="s">
        <v>865</v>
      </c>
      <c r="AL1355" s="81">
        <v>48</v>
      </c>
      <c r="AM1355" s="81" t="s">
        <v>436</v>
      </c>
      <c r="AN1355" s="81" t="s">
        <v>1195</v>
      </c>
      <c r="AO1355" s="81">
        <v>1237</v>
      </c>
      <c r="AQ1355" s="81" t="s">
        <v>778</v>
      </c>
      <c r="AR1355" s="81" t="s">
        <v>779</v>
      </c>
      <c r="AS1355" s="81">
        <v>4</v>
      </c>
      <c r="AT1355" s="81" t="s">
        <v>436</v>
      </c>
      <c r="AU1355" s="81" t="s">
        <v>1235</v>
      </c>
      <c r="AV1355" s="81">
        <v>1091</v>
      </c>
      <c r="AX1355" s="81" t="s">
        <v>924</v>
      </c>
      <c r="AY1355" s="81" t="s">
        <v>925</v>
      </c>
      <c r="AZ1355" s="81">
        <v>24</v>
      </c>
      <c r="BA1355" s="81" t="s">
        <v>436</v>
      </c>
      <c r="BB1355" s="81" t="s">
        <v>1195</v>
      </c>
      <c r="BC1355" s="81">
        <v>1237</v>
      </c>
      <c r="BE1355" s="81" t="s">
        <v>873</v>
      </c>
      <c r="BF1355" s="81" t="s">
        <v>874</v>
      </c>
      <c r="BG1355" s="81">
        <v>12</v>
      </c>
      <c r="BH1355" s="81" t="s">
        <v>437</v>
      </c>
      <c r="BI1355" s="81" t="s">
        <v>1187</v>
      </c>
      <c r="BJ1355" s="81">
        <v>1003</v>
      </c>
      <c r="BL1355" s="81" t="s">
        <v>858</v>
      </c>
      <c r="BM1355" s="81" t="s">
        <v>859</v>
      </c>
      <c r="BN1355" s="81">
        <v>2</v>
      </c>
      <c r="BO1355" s="81" t="s">
        <v>529</v>
      </c>
      <c r="BP1355" s="81" t="s">
        <v>1757</v>
      </c>
      <c r="BQ1355" s="81">
        <v>1014</v>
      </c>
      <c r="CG1355" s="81" t="s">
        <v>757</v>
      </c>
      <c r="CH1355" s="81" t="s">
        <v>758</v>
      </c>
      <c r="CI1355" s="81">
        <v>12</v>
      </c>
      <c r="CJ1355" s="81" t="s">
        <v>437</v>
      </c>
      <c r="CK1355" s="81" t="s">
        <v>1180</v>
      </c>
      <c r="CL1355" s="81">
        <v>1194</v>
      </c>
      <c r="CN1355" s="81" t="s">
        <v>1060</v>
      </c>
      <c r="CO1355" s="81" t="s">
        <v>787</v>
      </c>
      <c r="CP1355" s="81">
        <v>10</v>
      </c>
      <c r="CQ1355" s="81" t="s">
        <v>1173</v>
      </c>
      <c r="CR1355" s="81" t="s">
        <v>2316</v>
      </c>
      <c r="CS1355" s="81">
        <v>0</v>
      </c>
      <c r="CU1355" s="136" t="s">
        <v>774</v>
      </c>
      <c r="CV1355" s="136" t="s">
        <v>775</v>
      </c>
      <c r="CW1355" s="137">
        <v>4</v>
      </c>
      <c r="CX1355" s="136" t="s">
        <v>529</v>
      </c>
      <c r="CY1355" s="136" t="s">
        <v>1920</v>
      </c>
      <c r="CZ1355" s="138">
        <v>1018</v>
      </c>
      <c r="DB1355" s="136" t="s">
        <v>2387</v>
      </c>
      <c r="DC1355" s="136" t="s">
        <v>877</v>
      </c>
      <c r="DD1355" s="137">
        <v>6</v>
      </c>
      <c r="DE1355" s="136" t="s">
        <v>529</v>
      </c>
      <c r="DF1355" s="136" t="s">
        <v>1873</v>
      </c>
      <c r="DG1355" s="144">
        <v>1126</v>
      </c>
      <c r="DI1355" s="136" t="s">
        <v>745</v>
      </c>
      <c r="DJ1355" s="136" t="s">
        <v>746</v>
      </c>
      <c r="DK1355" s="137">
        <v>24</v>
      </c>
      <c r="DL1355" s="136" t="s">
        <v>437</v>
      </c>
      <c r="DM1355" s="136" t="s">
        <v>1181</v>
      </c>
      <c r="DN1355" s="144">
        <v>1044</v>
      </c>
    </row>
    <row r="1356" spans="1:118" x14ac:dyDescent="0.25">
      <c r="A1356" s="81" t="s">
        <v>818</v>
      </c>
      <c r="B1356" s="81" t="s">
        <v>819</v>
      </c>
      <c r="C1356" s="81">
        <v>4</v>
      </c>
      <c r="D1356" s="81" t="s">
        <v>529</v>
      </c>
      <c r="E1356" s="81" t="s">
        <v>1815</v>
      </c>
      <c r="F1356" s="81">
        <v>1021</v>
      </c>
      <c r="H1356" s="81" t="s">
        <v>733</v>
      </c>
      <c r="I1356" s="81" t="s">
        <v>734</v>
      </c>
      <c r="J1356" s="81">
        <v>6</v>
      </c>
      <c r="K1356" s="81" t="s">
        <v>529</v>
      </c>
      <c r="L1356" s="81" t="s">
        <v>1093</v>
      </c>
      <c r="M1356" s="81">
        <v>1089</v>
      </c>
      <c r="O1356" s="81" t="s">
        <v>930</v>
      </c>
      <c r="P1356" s="81" t="s">
        <v>931</v>
      </c>
      <c r="Q1356" s="81">
        <v>6</v>
      </c>
      <c r="R1356" s="81" t="s">
        <v>529</v>
      </c>
      <c r="S1356" s="81" t="s">
        <v>1757</v>
      </c>
      <c r="T1356" s="81">
        <v>1014</v>
      </c>
      <c r="V1356" s="81" t="s">
        <v>954</v>
      </c>
      <c r="W1356" s="81" t="s">
        <v>955</v>
      </c>
      <c r="X1356" s="81">
        <v>12</v>
      </c>
      <c r="Y1356" s="81" t="s">
        <v>1768</v>
      </c>
      <c r="Z1356" s="81" t="s">
        <v>1769</v>
      </c>
      <c r="AA1356" s="81">
        <v>1416</v>
      </c>
      <c r="AC1356" s="81" t="s">
        <v>729</v>
      </c>
      <c r="AD1356" s="81" t="s">
        <v>730</v>
      </c>
      <c r="AE1356" s="81">
        <v>4</v>
      </c>
      <c r="AF1356" s="81" t="s">
        <v>529</v>
      </c>
      <c r="AG1356" s="81" t="s">
        <v>1168</v>
      </c>
      <c r="AH1356" s="81">
        <v>1001</v>
      </c>
      <c r="AJ1356" s="81" t="s">
        <v>830</v>
      </c>
      <c r="AK1356" s="81" t="s">
        <v>831</v>
      </c>
      <c r="AL1356" s="81">
        <v>48</v>
      </c>
      <c r="AM1356" s="81" t="s">
        <v>436</v>
      </c>
      <c r="AN1356" s="81" t="s">
        <v>1195</v>
      </c>
      <c r="AO1356" s="81">
        <v>1237</v>
      </c>
      <c r="AQ1356" s="81" t="s">
        <v>1043</v>
      </c>
      <c r="AR1356" s="81" t="s">
        <v>1044</v>
      </c>
      <c r="AS1356" s="81">
        <v>12</v>
      </c>
      <c r="AT1356" s="81" t="s">
        <v>436</v>
      </c>
      <c r="AU1356" s="81" t="s">
        <v>1235</v>
      </c>
      <c r="AV1356" s="81">
        <v>1091</v>
      </c>
      <c r="AX1356" s="81" t="s">
        <v>924</v>
      </c>
      <c r="AY1356" s="81" t="s">
        <v>925</v>
      </c>
      <c r="AZ1356" s="81">
        <v>12</v>
      </c>
      <c r="BA1356" s="81" t="s">
        <v>529</v>
      </c>
      <c r="BB1356" s="81" t="s">
        <v>2067</v>
      </c>
      <c r="BC1356" s="81">
        <v>1557</v>
      </c>
      <c r="BE1356" s="81" t="s">
        <v>906</v>
      </c>
      <c r="BF1356" s="81" t="s">
        <v>907</v>
      </c>
      <c r="BG1356" s="81">
        <v>12</v>
      </c>
      <c r="BH1356" s="81" t="s">
        <v>437</v>
      </c>
      <c r="BI1356" s="81" t="s">
        <v>1187</v>
      </c>
      <c r="BJ1356" s="81">
        <v>1003</v>
      </c>
      <c r="BL1356" s="81" t="s">
        <v>880</v>
      </c>
      <c r="BM1356" s="81" t="s">
        <v>881</v>
      </c>
      <c r="BN1356" s="81">
        <v>2</v>
      </c>
      <c r="BO1356" s="81" t="s">
        <v>529</v>
      </c>
      <c r="BP1356" s="81" t="s">
        <v>2176</v>
      </c>
      <c r="BQ1356" s="81">
        <v>1555</v>
      </c>
      <c r="CG1356" s="81" t="s">
        <v>761</v>
      </c>
      <c r="CH1356" s="81" t="s">
        <v>762</v>
      </c>
      <c r="CI1356" s="81">
        <v>4</v>
      </c>
      <c r="CJ1356" s="81" t="s">
        <v>437</v>
      </c>
      <c r="CK1356" s="81" t="s">
        <v>1180</v>
      </c>
      <c r="CL1356" s="81">
        <v>1194</v>
      </c>
      <c r="CN1356" s="81" t="s">
        <v>1022</v>
      </c>
      <c r="CO1356" s="81" t="s">
        <v>1023</v>
      </c>
      <c r="CP1356" s="81">
        <v>7</v>
      </c>
      <c r="CQ1356" s="81" t="s">
        <v>1173</v>
      </c>
      <c r="CR1356" s="81" t="s">
        <v>2316</v>
      </c>
      <c r="CS1356" s="81">
        <v>0</v>
      </c>
      <c r="CU1356" s="136" t="s">
        <v>2260</v>
      </c>
      <c r="CV1356" s="136" t="s">
        <v>2304</v>
      </c>
      <c r="CW1356" s="137">
        <v>4</v>
      </c>
      <c r="CX1356" s="136" t="s">
        <v>436</v>
      </c>
      <c r="CY1356" s="136" t="s">
        <v>2407</v>
      </c>
      <c r="CZ1356" s="138">
        <v>1117</v>
      </c>
      <c r="DB1356" s="136" t="s">
        <v>2387</v>
      </c>
      <c r="DC1356" s="136" t="s">
        <v>877</v>
      </c>
      <c r="DD1356" s="137">
        <v>6</v>
      </c>
      <c r="DE1356" s="136" t="s">
        <v>436</v>
      </c>
      <c r="DF1356" s="136" t="s">
        <v>1134</v>
      </c>
      <c r="DG1356" s="144">
        <v>1102</v>
      </c>
      <c r="DI1356" s="136" t="s">
        <v>745</v>
      </c>
      <c r="DJ1356" s="136" t="s">
        <v>746</v>
      </c>
      <c r="DK1356" s="137">
        <v>24</v>
      </c>
      <c r="DL1356" s="136" t="s">
        <v>529</v>
      </c>
      <c r="DM1356" s="136" t="s">
        <v>1139</v>
      </c>
      <c r="DN1356" s="144">
        <v>1027</v>
      </c>
    </row>
    <row r="1357" spans="1:118" x14ac:dyDescent="0.25">
      <c r="A1357" s="81" t="s">
        <v>733</v>
      </c>
      <c r="B1357" s="81" t="s">
        <v>734</v>
      </c>
      <c r="C1357" s="81">
        <v>2</v>
      </c>
      <c r="D1357" s="81" t="s">
        <v>529</v>
      </c>
      <c r="E1357" s="81" t="s">
        <v>1815</v>
      </c>
      <c r="F1357" s="81">
        <v>1021</v>
      </c>
      <c r="H1357" s="81" t="s">
        <v>824</v>
      </c>
      <c r="I1357" s="81" t="s">
        <v>825</v>
      </c>
      <c r="J1357" s="81">
        <v>12</v>
      </c>
      <c r="K1357" s="81" t="s">
        <v>437</v>
      </c>
      <c r="L1357" s="81" t="s">
        <v>1823</v>
      </c>
      <c r="M1357" s="81">
        <v>1259</v>
      </c>
      <c r="O1357" s="81" t="s">
        <v>873</v>
      </c>
      <c r="P1357" s="81" t="s">
        <v>874</v>
      </c>
      <c r="Q1357" s="81">
        <v>4</v>
      </c>
      <c r="R1357" s="81" t="s">
        <v>529</v>
      </c>
      <c r="S1357" s="81" t="s">
        <v>1757</v>
      </c>
      <c r="T1357" s="81">
        <v>1014</v>
      </c>
      <c r="V1357" s="81" t="s">
        <v>830</v>
      </c>
      <c r="W1357" s="81" t="s">
        <v>831</v>
      </c>
      <c r="X1357" s="81">
        <v>10</v>
      </c>
      <c r="Y1357" s="81" t="s">
        <v>1768</v>
      </c>
      <c r="Z1357" s="81" t="s">
        <v>1769</v>
      </c>
      <c r="AA1357" s="81">
        <v>1416</v>
      </c>
      <c r="AC1357" s="81" t="s">
        <v>729</v>
      </c>
      <c r="AD1357" s="81" t="s">
        <v>730</v>
      </c>
      <c r="AE1357" s="81">
        <v>4</v>
      </c>
      <c r="AF1357" s="81" t="s">
        <v>529</v>
      </c>
      <c r="AG1357" s="81" t="s">
        <v>1128</v>
      </c>
      <c r="AH1357" s="81">
        <v>1031</v>
      </c>
      <c r="AJ1357" s="81" t="s">
        <v>849</v>
      </c>
      <c r="AK1357" s="81" t="s">
        <v>850</v>
      </c>
      <c r="AL1357" s="81">
        <v>36</v>
      </c>
      <c r="AM1357" s="81" t="s">
        <v>436</v>
      </c>
      <c r="AN1357" s="81" t="s">
        <v>1195</v>
      </c>
      <c r="AO1357" s="81">
        <v>1237</v>
      </c>
      <c r="AQ1357" s="81" t="s">
        <v>852</v>
      </c>
      <c r="AR1357" s="81" t="s">
        <v>853</v>
      </c>
      <c r="AS1357" s="81">
        <v>12</v>
      </c>
      <c r="AT1357" s="81" t="s">
        <v>436</v>
      </c>
      <c r="AU1357" s="81" t="s">
        <v>1235</v>
      </c>
      <c r="AV1357" s="81">
        <v>1091</v>
      </c>
      <c r="AX1357" s="81" t="s">
        <v>924</v>
      </c>
      <c r="AY1357" s="81" t="s">
        <v>925</v>
      </c>
      <c r="AZ1357" s="81">
        <v>12</v>
      </c>
      <c r="BA1357" s="81" t="s">
        <v>436</v>
      </c>
      <c r="BB1357" s="81" t="s">
        <v>2072</v>
      </c>
      <c r="BC1357" s="81">
        <v>1562</v>
      </c>
      <c r="BE1357" s="81" t="s">
        <v>770</v>
      </c>
      <c r="BF1357" s="81" t="s">
        <v>771</v>
      </c>
      <c r="BG1357" s="81">
        <v>12</v>
      </c>
      <c r="BH1357" s="81" t="s">
        <v>437</v>
      </c>
      <c r="BI1357" s="81" t="s">
        <v>1187</v>
      </c>
      <c r="BJ1357" s="81">
        <v>1003</v>
      </c>
      <c r="BL1357" s="81" t="s">
        <v>834</v>
      </c>
      <c r="BM1357" s="81" t="s">
        <v>835</v>
      </c>
      <c r="BN1357" s="81">
        <v>2</v>
      </c>
      <c r="BO1357" s="81" t="s">
        <v>529</v>
      </c>
      <c r="BP1357" s="81" t="s">
        <v>1132</v>
      </c>
      <c r="BQ1357" s="81">
        <v>1081</v>
      </c>
      <c r="CG1357" s="81" t="s">
        <v>1779</v>
      </c>
      <c r="CH1357" s="81" t="s">
        <v>853</v>
      </c>
      <c r="CI1357" s="81">
        <v>24</v>
      </c>
      <c r="CJ1357" s="81" t="s">
        <v>437</v>
      </c>
      <c r="CK1357" s="81" t="s">
        <v>1180</v>
      </c>
      <c r="CL1357" s="81">
        <v>1194</v>
      </c>
      <c r="CN1357" s="81" t="s">
        <v>814</v>
      </c>
      <c r="CO1357" s="81" t="s">
        <v>815</v>
      </c>
      <c r="CP1357" s="81">
        <v>24</v>
      </c>
      <c r="CQ1357" s="81" t="s">
        <v>529</v>
      </c>
      <c r="CR1357" s="81" t="s">
        <v>1206</v>
      </c>
      <c r="CS1357" s="81">
        <v>1037</v>
      </c>
      <c r="CU1357" s="136" t="s">
        <v>765</v>
      </c>
      <c r="CV1357" s="136" t="s">
        <v>766</v>
      </c>
      <c r="CW1357" s="137">
        <v>4</v>
      </c>
      <c r="CX1357" s="136" t="s">
        <v>436</v>
      </c>
      <c r="CY1357" s="136" t="s">
        <v>1188</v>
      </c>
      <c r="CZ1357" s="138">
        <v>1481</v>
      </c>
      <c r="DB1357" s="136" t="s">
        <v>2387</v>
      </c>
      <c r="DC1357" s="136" t="s">
        <v>877</v>
      </c>
      <c r="DD1357" s="137">
        <v>6</v>
      </c>
      <c r="DE1357" s="136" t="s">
        <v>529</v>
      </c>
      <c r="DF1357" s="136" t="s">
        <v>2314</v>
      </c>
      <c r="DG1357" s="144">
        <v>1031</v>
      </c>
      <c r="DI1357" s="136" t="s">
        <v>745</v>
      </c>
      <c r="DJ1357" s="136" t="s">
        <v>746</v>
      </c>
      <c r="DK1357" s="137">
        <v>12</v>
      </c>
      <c r="DL1357" s="136" t="s">
        <v>529</v>
      </c>
      <c r="DM1357" s="136" t="s">
        <v>1185</v>
      </c>
      <c r="DN1357" s="144">
        <v>1101</v>
      </c>
    </row>
    <row r="1358" spans="1:118" x14ac:dyDescent="0.25">
      <c r="A1358" s="81" t="s">
        <v>942</v>
      </c>
      <c r="B1358" s="81" t="s">
        <v>943</v>
      </c>
      <c r="C1358" s="81">
        <v>12</v>
      </c>
      <c r="D1358" s="81" t="s">
        <v>529</v>
      </c>
      <c r="E1358" s="81" t="s">
        <v>1815</v>
      </c>
      <c r="F1358" s="81">
        <v>1021</v>
      </c>
      <c r="H1358" s="81" t="s">
        <v>2323</v>
      </c>
      <c r="I1358" s="81" t="s">
        <v>851</v>
      </c>
      <c r="J1358" s="81">
        <v>2</v>
      </c>
      <c r="K1358" s="81" t="s">
        <v>437</v>
      </c>
      <c r="L1358" s="81" t="s">
        <v>1823</v>
      </c>
      <c r="M1358" s="81">
        <v>1259</v>
      </c>
      <c r="O1358" s="81" t="s">
        <v>854</v>
      </c>
      <c r="P1358" s="81" t="s">
        <v>855</v>
      </c>
      <c r="Q1358" s="81">
        <v>2</v>
      </c>
      <c r="R1358" s="81" t="s">
        <v>529</v>
      </c>
      <c r="S1358" s="81" t="s">
        <v>1757</v>
      </c>
      <c r="T1358" s="81">
        <v>1014</v>
      </c>
      <c r="V1358" s="81" t="s">
        <v>816</v>
      </c>
      <c r="W1358" s="81" t="s">
        <v>817</v>
      </c>
      <c r="X1358" s="81">
        <v>24</v>
      </c>
      <c r="Y1358" s="81" t="s">
        <v>1768</v>
      </c>
      <c r="Z1358" s="81" t="s">
        <v>1769</v>
      </c>
      <c r="AA1358" s="81">
        <v>1416</v>
      </c>
      <c r="AC1358" s="81" t="s">
        <v>729</v>
      </c>
      <c r="AD1358" s="81" t="s">
        <v>730</v>
      </c>
      <c r="AE1358" s="81">
        <v>4</v>
      </c>
      <c r="AF1358" s="81" t="s">
        <v>529</v>
      </c>
      <c r="AG1358" s="81" t="s">
        <v>1139</v>
      </c>
      <c r="AH1358" s="81">
        <v>1027</v>
      </c>
      <c r="AJ1358" s="81" t="s">
        <v>737</v>
      </c>
      <c r="AK1358" s="81" t="s">
        <v>738</v>
      </c>
      <c r="AL1358" s="81">
        <v>24</v>
      </c>
      <c r="AM1358" s="81" t="s">
        <v>436</v>
      </c>
      <c r="AN1358" s="81" t="s">
        <v>1195</v>
      </c>
      <c r="AO1358" s="81">
        <v>1237</v>
      </c>
      <c r="AQ1358" s="81" t="s">
        <v>895</v>
      </c>
      <c r="AR1358" s="81" t="s">
        <v>896</v>
      </c>
      <c r="AS1358" s="81">
        <v>24</v>
      </c>
      <c r="AT1358" s="81" t="s">
        <v>436</v>
      </c>
      <c r="AU1358" s="81" t="s">
        <v>1235</v>
      </c>
      <c r="AV1358" s="81">
        <v>1091</v>
      </c>
      <c r="AX1358" s="81" t="s">
        <v>924</v>
      </c>
      <c r="AY1358" s="81" t="s">
        <v>925</v>
      </c>
      <c r="AZ1358" s="81">
        <v>12</v>
      </c>
      <c r="BA1358" s="81" t="s">
        <v>529</v>
      </c>
      <c r="BB1358" s="81" t="s">
        <v>1185</v>
      </c>
      <c r="BC1358" s="81">
        <v>1101</v>
      </c>
      <c r="BE1358" s="81" t="s">
        <v>948</v>
      </c>
      <c r="BF1358" s="81" t="s">
        <v>949</v>
      </c>
      <c r="BG1358" s="81">
        <v>4</v>
      </c>
      <c r="BH1358" s="81" t="s">
        <v>437</v>
      </c>
      <c r="BI1358" s="81" t="s">
        <v>1187</v>
      </c>
      <c r="BJ1358" s="81">
        <v>1003</v>
      </c>
      <c r="BL1358" s="81" t="s">
        <v>860</v>
      </c>
      <c r="BM1358" s="81" t="s">
        <v>861</v>
      </c>
      <c r="BN1358" s="81">
        <v>4</v>
      </c>
      <c r="BO1358" s="81" t="s">
        <v>529</v>
      </c>
      <c r="BP1358" s="81" t="s">
        <v>1132</v>
      </c>
      <c r="BQ1358" s="81">
        <v>1081</v>
      </c>
      <c r="CG1358" s="81" t="s">
        <v>895</v>
      </c>
      <c r="CH1358" s="81" t="s">
        <v>896</v>
      </c>
      <c r="CI1358" s="81">
        <v>12</v>
      </c>
      <c r="CJ1358" s="81" t="s">
        <v>437</v>
      </c>
      <c r="CK1358" s="81" t="s">
        <v>1180</v>
      </c>
      <c r="CL1358" s="81">
        <v>1194</v>
      </c>
      <c r="CN1358" s="81" t="s">
        <v>806</v>
      </c>
      <c r="CO1358" s="81" t="s">
        <v>807</v>
      </c>
      <c r="CP1358" s="81">
        <v>12</v>
      </c>
      <c r="CQ1358" s="81" t="s">
        <v>529</v>
      </c>
      <c r="CR1358" s="81" t="s">
        <v>1206</v>
      </c>
      <c r="CS1358" s="81">
        <v>1037</v>
      </c>
      <c r="CU1358" s="136" t="s">
        <v>733</v>
      </c>
      <c r="CV1358" s="136" t="s">
        <v>734</v>
      </c>
      <c r="CW1358" s="137">
        <v>6</v>
      </c>
      <c r="CX1358" s="136" t="s">
        <v>436</v>
      </c>
      <c r="CY1358" s="136" t="s">
        <v>2406</v>
      </c>
      <c r="CZ1358" s="138">
        <v>1529</v>
      </c>
      <c r="DB1358" s="136" t="s">
        <v>2380</v>
      </c>
      <c r="DC1358" s="136" t="s">
        <v>866</v>
      </c>
      <c r="DD1358" s="137">
        <v>6</v>
      </c>
      <c r="DE1358" s="136" t="s">
        <v>529</v>
      </c>
      <c r="DF1358" s="136" t="s">
        <v>1681</v>
      </c>
      <c r="DG1358" s="144">
        <v>1327</v>
      </c>
      <c r="DI1358" s="136" t="s">
        <v>745</v>
      </c>
      <c r="DJ1358" s="136" t="s">
        <v>746</v>
      </c>
      <c r="DK1358" s="137">
        <v>24</v>
      </c>
      <c r="DL1358" s="136" t="s">
        <v>2152</v>
      </c>
      <c r="DM1358" s="136" t="s">
        <v>2364</v>
      </c>
      <c r="DN1358" s="144">
        <v>1593</v>
      </c>
    </row>
    <row r="1359" spans="1:118" x14ac:dyDescent="0.25">
      <c r="A1359" s="81" t="s">
        <v>969</v>
      </c>
      <c r="B1359" s="81" t="s">
        <v>970</v>
      </c>
      <c r="C1359" s="81">
        <v>48</v>
      </c>
      <c r="D1359" s="81" t="s">
        <v>529</v>
      </c>
      <c r="E1359" s="81" t="s">
        <v>1815</v>
      </c>
      <c r="F1359" s="81">
        <v>1021</v>
      </c>
      <c r="H1359" s="81" t="s">
        <v>836</v>
      </c>
      <c r="I1359" s="81" t="s">
        <v>837</v>
      </c>
      <c r="J1359" s="81">
        <v>2</v>
      </c>
      <c r="K1359" s="81" t="s">
        <v>437</v>
      </c>
      <c r="L1359" s="81" t="s">
        <v>1823</v>
      </c>
      <c r="M1359" s="81">
        <v>1259</v>
      </c>
      <c r="O1359" s="81" t="s">
        <v>792</v>
      </c>
      <c r="P1359" s="81" t="s">
        <v>793</v>
      </c>
      <c r="Q1359" s="81">
        <v>2</v>
      </c>
      <c r="R1359" s="81" t="s">
        <v>529</v>
      </c>
      <c r="S1359" s="81" t="s">
        <v>1757</v>
      </c>
      <c r="T1359" s="81">
        <v>1014</v>
      </c>
      <c r="V1359" s="81" t="s">
        <v>828</v>
      </c>
      <c r="W1359" s="81" t="s">
        <v>829</v>
      </c>
      <c r="X1359" s="81">
        <v>6</v>
      </c>
      <c r="Y1359" s="81" t="s">
        <v>1768</v>
      </c>
      <c r="Z1359" s="81" t="s">
        <v>1769</v>
      </c>
      <c r="AA1359" s="81">
        <v>1416</v>
      </c>
      <c r="AC1359" s="81" t="s">
        <v>729</v>
      </c>
      <c r="AD1359" s="81" t="s">
        <v>730</v>
      </c>
      <c r="AE1359" s="81">
        <v>4</v>
      </c>
      <c r="AF1359" s="81" t="s">
        <v>529</v>
      </c>
      <c r="AG1359" s="81" t="s">
        <v>1731</v>
      </c>
      <c r="AH1359" s="81">
        <v>1221</v>
      </c>
      <c r="AJ1359" s="81" t="s">
        <v>733</v>
      </c>
      <c r="AK1359" s="81" t="s">
        <v>734</v>
      </c>
      <c r="AL1359" s="81">
        <v>60</v>
      </c>
      <c r="AM1359" s="81" t="s">
        <v>436</v>
      </c>
      <c r="AN1359" s="81" t="s">
        <v>1195</v>
      </c>
      <c r="AO1359" s="81">
        <v>1237</v>
      </c>
      <c r="AQ1359" s="81" t="s">
        <v>780</v>
      </c>
      <c r="AR1359" s="81" t="s">
        <v>781</v>
      </c>
      <c r="AS1359" s="81">
        <v>24</v>
      </c>
      <c r="AT1359" s="81" t="s">
        <v>436</v>
      </c>
      <c r="AU1359" s="81" t="s">
        <v>1235</v>
      </c>
      <c r="AV1359" s="81">
        <v>1091</v>
      </c>
      <c r="AX1359" s="81" t="s">
        <v>924</v>
      </c>
      <c r="AY1359" s="81" t="s">
        <v>925</v>
      </c>
      <c r="AZ1359" s="81">
        <v>12</v>
      </c>
      <c r="BA1359" s="81" t="s">
        <v>436</v>
      </c>
      <c r="BB1359" s="81" t="s">
        <v>1696</v>
      </c>
      <c r="BC1359" s="81">
        <v>1390</v>
      </c>
      <c r="BE1359" s="81" t="s">
        <v>818</v>
      </c>
      <c r="BF1359" s="81" t="s">
        <v>819</v>
      </c>
      <c r="BG1359" s="81">
        <v>12</v>
      </c>
      <c r="BH1359" s="81" t="s">
        <v>437</v>
      </c>
      <c r="BI1359" s="81" t="s">
        <v>1187</v>
      </c>
      <c r="BJ1359" s="81">
        <v>1003</v>
      </c>
      <c r="BL1359" s="81" t="s">
        <v>842</v>
      </c>
      <c r="BM1359" s="81" t="s">
        <v>843</v>
      </c>
      <c r="BN1359" s="81">
        <v>2</v>
      </c>
      <c r="BO1359" s="81" t="s">
        <v>436</v>
      </c>
      <c r="BP1359" s="81" t="s">
        <v>1159</v>
      </c>
      <c r="BQ1359" s="81">
        <v>1513</v>
      </c>
      <c r="CG1359" s="81" t="s">
        <v>745</v>
      </c>
      <c r="CH1359" s="81" t="s">
        <v>746</v>
      </c>
      <c r="CI1359" s="81">
        <v>12</v>
      </c>
      <c r="CJ1359" s="81" t="s">
        <v>437</v>
      </c>
      <c r="CK1359" s="81" t="s">
        <v>1180</v>
      </c>
      <c r="CL1359" s="81">
        <v>1194</v>
      </c>
      <c r="CN1359" s="81" t="s">
        <v>751</v>
      </c>
      <c r="CO1359" s="81" t="s">
        <v>752</v>
      </c>
      <c r="CP1359" s="81">
        <v>12</v>
      </c>
      <c r="CQ1359" s="81" t="s">
        <v>529</v>
      </c>
      <c r="CR1359" s="81" t="s">
        <v>1206</v>
      </c>
      <c r="CS1359" s="81">
        <v>1037</v>
      </c>
      <c r="CU1359" s="136" t="s">
        <v>794</v>
      </c>
      <c r="CV1359" s="136" t="s">
        <v>795</v>
      </c>
      <c r="CW1359" s="137">
        <v>6</v>
      </c>
      <c r="CX1359" s="136" t="s">
        <v>437</v>
      </c>
      <c r="CY1359" s="136" t="s">
        <v>1181</v>
      </c>
      <c r="CZ1359" s="138">
        <v>1044</v>
      </c>
      <c r="DB1359" s="136" t="s">
        <v>2380</v>
      </c>
      <c r="DC1359" s="136" t="s">
        <v>866</v>
      </c>
      <c r="DD1359" s="137">
        <v>12</v>
      </c>
      <c r="DE1359" s="136" t="s">
        <v>436</v>
      </c>
      <c r="DF1359" s="136" t="s">
        <v>722</v>
      </c>
      <c r="DG1359" s="144">
        <v>1543</v>
      </c>
      <c r="DI1359" s="136" t="s">
        <v>745</v>
      </c>
      <c r="DJ1359" s="136" t="s">
        <v>746</v>
      </c>
      <c r="DK1359" s="137">
        <v>12</v>
      </c>
      <c r="DL1359" s="136" t="s">
        <v>437</v>
      </c>
      <c r="DM1359" s="136" t="s">
        <v>1707</v>
      </c>
      <c r="DN1359" s="144">
        <v>1110</v>
      </c>
    </row>
    <row r="1360" spans="1:118" x14ac:dyDescent="0.25">
      <c r="A1360" s="81" t="s">
        <v>798</v>
      </c>
      <c r="B1360" s="81" t="s">
        <v>799</v>
      </c>
      <c r="C1360" s="81">
        <v>12</v>
      </c>
      <c r="D1360" s="81" t="s">
        <v>529</v>
      </c>
      <c r="E1360" s="81" t="s">
        <v>1815</v>
      </c>
      <c r="F1360" s="81">
        <v>1021</v>
      </c>
      <c r="H1360" s="81" t="s">
        <v>792</v>
      </c>
      <c r="I1360" s="81" t="s">
        <v>793</v>
      </c>
      <c r="J1360" s="81">
        <v>2</v>
      </c>
      <c r="K1360" s="81" t="s">
        <v>437</v>
      </c>
      <c r="L1360" s="81" t="s">
        <v>1823</v>
      </c>
      <c r="M1360" s="81">
        <v>1259</v>
      </c>
      <c r="O1360" s="81" t="s">
        <v>862</v>
      </c>
      <c r="P1360" s="81" t="s">
        <v>863</v>
      </c>
      <c r="Q1360" s="81">
        <v>6</v>
      </c>
      <c r="R1360" s="81" t="s">
        <v>529</v>
      </c>
      <c r="S1360" s="81" t="s">
        <v>1757</v>
      </c>
      <c r="T1360" s="81">
        <v>1014</v>
      </c>
      <c r="V1360" s="81" t="s">
        <v>737</v>
      </c>
      <c r="W1360" s="81" t="s">
        <v>738</v>
      </c>
      <c r="X1360" s="81">
        <v>10</v>
      </c>
      <c r="Y1360" s="81" t="s">
        <v>1768</v>
      </c>
      <c r="Z1360" s="81" t="s">
        <v>1769</v>
      </c>
      <c r="AA1360" s="81">
        <v>1416</v>
      </c>
      <c r="AC1360" s="81" t="s">
        <v>729</v>
      </c>
      <c r="AD1360" s="81" t="s">
        <v>730</v>
      </c>
      <c r="AE1360" s="81">
        <v>4</v>
      </c>
      <c r="AF1360" s="81" t="s">
        <v>436</v>
      </c>
      <c r="AG1360" s="81" t="s">
        <v>1690</v>
      </c>
      <c r="AH1360" s="81">
        <v>1297</v>
      </c>
      <c r="AJ1360" s="81" t="s">
        <v>727</v>
      </c>
      <c r="AK1360" s="81" t="s">
        <v>728</v>
      </c>
      <c r="AL1360" s="81">
        <v>25</v>
      </c>
      <c r="AM1360" s="81" t="s">
        <v>436</v>
      </c>
      <c r="AN1360" s="81" t="s">
        <v>1195</v>
      </c>
      <c r="AO1360" s="81">
        <v>1237</v>
      </c>
      <c r="AQ1360" s="81" t="s">
        <v>782</v>
      </c>
      <c r="AR1360" s="81" t="s">
        <v>783</v>
      </c>
      <c r="AS1360" s="81">
        <v>12</v>
      </c>
      <c r="AT1360" s="81" t="s">
        <v>436</v>
      </c>
      <c r="AU1360" s="81" t="s">
        <v>1235</v>
      </c>
      <c r="AV1360" s="81">
        <v>1091</v>
      </c>
      <c r="AX1360" s="81" t="s">
        <v>924</v>
      </c>
      <c r="AY1360" s="81" t="s">
        <v>925</v>
      </c>
      <c r="AZ1360" s="81">
        <v>12</v>
      </c>
      <c r="BA1360" s="81" t="s">
        <v>436</v>
      </c>
      <c r="BB1360" s="81" t="s">
        <v>1124</v>
      </c>
      <c r="BC1360" s="81">
        <v>1013</v>
      </c>
      <c r="BE1360" s="81" t="s">
        <v>816</v>
      </c>
      <c r="BF1360" s="81" t="s">
        <v>817</v>
      </c>
      <c r="BG1360" s="81">
        <v>12</v>
      </c>
      <c r="BH1360" s="81" t="s">
        <v>437</v>
      </c>
      <c r="BI1360" s="81" t="s">
        <v>1187</v>
      </c>
      <c r="BJ1360" s="81">
        <v>1003</v>
      </c>
      <c r="BL1360" s="81" t="s">
        <v>862</v>
      </c>
      <c r="BM1360" s="81" t="s">
        <v>863</v>
      </c>
      <c r="BN1360" s="81">
        <v>4</v>
      </c>
      <c r="BO1360" s="81" t="s">
        <v>436</v>
      </c>
      <c r="BP1360" s="81" t="s">
        <v>2059</v>
      </c>
      <c r="BQ1360" s="81">
        <v>1551</v>
      </c>
      <c r="CG1360" s="81" t="s">
        <v>908</v>
      </c>
      <c r="CH1360" s="81" t="s">
        <v>909</v>
      </c>
      <c r="CI1360" s="81">
        <v>12</v>
      </c>
      <c r="CJ1360" s="81" t="s">
        <v>437</v>
      </c>
      <c r="CK1360" s="81" t="s">
        <v>1180</v>
      </c>
      <c r="CL1360" s="81">
        <v>1194</v>
      </c>
      <c r="CN1360" s="81" t="s">
        <v>751</v>
      </c>
      <c r="CO1360" s="81" t="s">
        <v>752</v>
      </c>
      <c r="CP1360" s="81">
        <v>60</v>
      </c>
      <c r="CQ1360" s="81" t="s">
        <v>529</v>
      </c>
      <c r="CR1360" s="81" t="s">
        <v>1199</v>
      </c>
      <c r="CS1360" s="81">
        <v>1001</v>
      </c>
      <c r="CU1360" s="136" t="s">
        <v>765</v>
      </c>
      <c r="CV1360" s="136" t="s">
        <v>766</v>
      </c>
      <c r="CW1360" s="137">
        <v>6</v>
      </c>
      <c r="CX1360" s="136" t="s">
        <v>437</v>
      </c>
      <c r="CY1360" s="136" t="s">
        <v>1181</v>
      </c>
      <c r="CZ1360" s="138">
        <v>1044</v>
      </c>
      <c r="DB1360" s="136" t="s">
        <v>2380</v>
      </c>
      <c r="DC1360" s="136" t="s">
        <v>866</v>
      </c>
      <c r="DD1360" s="137">
        <v>4</v>
      </c>
      <c r="DE1360" s="136" t="s">
        <v>529</v>
      </c>
      <c r="DF1360" s="136" t="s">
        <v>1133</v>
      </c>
      <c r="DG1360" s="144">
        <v>1023</v>
      </c>
      <c r="DI1360" s="136" t="s">
        <v>745</v>
      </c>
      <c r="DJ1360" s="136" t="s">
        <v>746</v>
      </c>
      <c r="DK1360" s="137">
        <v>24</v>
      </c>
      <c r="DL1360" s="136" t="s">
        <v>529</v>
      </c>
      <c r="DM1360" s="136" t="s">
        <v>1100</v>
      </c>
      <c r="DN1360" s="144">
        <v>1027</v>
      </c>
    </row>
    <row r="1361" spans="1:118" x14ac:dyDescent="0.25">
      <c r="A1361" s="81" t="s">
        <v>994</v>
      </c>
      <c r="B1361" s="81" t="s">
        <v>995</v>
      </c>
      <c r="C1361" s="81">
        <v>12</v>
      </c>
      <c r="D1361" s="81" t="s">
        <v>529</v>
      </c>
      <c r="E1361" s="81" t="s">
        <v>1815</v>
      </c>
      <c r="F1361" s="81">
        <v>1021</v>
      </c>
      <c r="H1361" s="81" t="s">
        <v>834</v>
      </c>
      <c r="I1361" s="81" t="s">
        <v>835</v>
      </c>
      <c r="J1361" s="81">
        <v>2</v>
      </c>
      <c r="K1361" s="81" t="s">
        <v>437</v>
      </c>
      <c r="L1361" s="81" t="s">
        <v>1823</v>
      </c>
      <c r="M1361" s="81">
        <v>1259</v>
      </c>
      <c r="O1361" s="81" t="s">
        <v>816</v>
      </c>
      <c r="P1361" s="81" t="s">
        <v>817</v>
      </c>
      <c r="Q1361" s="81">
        <v>12</v>
      </c>
      <c r="R1361" s="81" t="s">
        <v>529</v>
      </c>
      <c r="S1361" s="81" t="s">
        <v>1757</v>
      </c>
      <c r="T1361" s="81">
        <v>1014</v>
      </c>
      <c r="V1361" s="81" t="s">
        <v>729</v>
      </c>
      <c r="W1361" s="81" t="s">
        <v>730</v>
      </c>
      <c r="X1361" s="81">
        <v>30</v>
      </c>
      <c r="Y1361" s="81" t="s">
        <v>1768</v>
      </c>
      <c r="Z1361" s="81" t="s">
        <v>1769</v>
      </c>
      <c r="AA1361" s="81">
        <v>1416</v>
      </c>
      <c r="AC1361" s="81" t="s">
        <v>860</v>
      </c>
      <c r="AD1361" s="81" t="s">
        <v>861</v>
      </c>
      <c r="AE1361" s="81">
        <v>12</v>
      </c>
      <c r="AF1361" s="81" t="s">
        <v>437</v>
      </c>
      <c r="AG1361" s="81" t="s">
        <v>1722</v>
      </c>
      <c r="AH1361" s="81">
        <v>1247</v>
      </c>
      <c r="AJ1361" s="81" t="s">
        <v>832</v>
      </c>
      <c r="AK1361" s="81" t="s">
        <v>833</v>
      </c>
      <c r="AL1361" s="81">
        <v>24</v>
      </c>
      <c r="AM1361" s="81" t="s">
        <v>436</v>
      </c>
      <c r="AN1361" s="81" t="s">
        <v>1195</v>
      </c>
      <c r="AO1361" s="81">
        <v>1237</v>
      </c>
      <c r="AQ1361" s="81" t="s">
        <v>747</v>
      </c>
      <c r="AR1361" s="81" t="s">
        <v>748</v>
      </c>
      <c r="AS1361" s="81">
        <v>12</v>
      </c>
      <c r="AT1361" s="81" t="s">
        <v>436</v>
      </c>
      <c r="AU1361" s="81" t="s">
        <v>1235</v>
      </c>
      <c r="AV1361" s="81">
        <v>1091</v>
      </c>
      <c r="AX1361" s="81" t="s">
        <v>924</v>
      </c>
      <c r="AY1361" s="81" t="s">
        <v>925</v>
      </c>
      <c r="AZ1361" s="81">
        <v>12</v>
      </c>
      <c r="BA1361" s="81" t="s">
        <v>529</v>
      </c>
      <c r="BB1361" s="81" t="s">
        <v>1175</v>
      </c>
      <c r="BC1361" s="81">
        <v>1027</v>
      </c>
      <c r="BE1361" s="81" t="s">
        <v>864</v>
      </c>
      <c r="BF1361" s="81" t="s">
        <v>865</v>
      </c>
      <c r="BG1361" s="81">
        <v>12</v>
      </c>
      <c r="BH1361" s="81" t="s">
        <v>437</v>
      </c>
      <c r="BI1361" s="81" t="s">
        <v>1187</v>
      </c>
      <c r="BJ1361" s="81">
        <v>1003</v>
      </c>
      <c r="BL1361" s="81" t="s">
        <v>816</v>
      </c>
      <c r="BM1361" s="81" t="s">
        <v>817</v>
      </c>
      <c r="BN1361" s="81">
        <v>6</v>
      </c>
      <c r="BO1361" s="81" t="s">
        <v>529</v>
      </c>
      <c r="BP1361" s="81" t="s">
        <v>1757</v>
      </c>
      <c r="BQ1361" s="81">
        <v>1014</v>
      </c>
      <c r="CG1361" s="81" t="s">
        <v>2323</v>
      </c>
      <c r="CH1361" s="81" t="s">
        <v>851</v>
      </c>
      <c r="CI1361" s="81">
        <v>6</v>
      </c>
      <c r="CJ1361" s="81" t="s">
        <v>437</v>
      </c>
      <c r="CK1361" s="81" t="s">
        <v>1180</v>
      </c>
      <c r="CL1361" s="81">
        <v>1194</v>
      </c>
      <c r="CN1361" s="81" t="s">
        <v>965</v>
      </c>
      <c r="CO1361" s="81" t="s">
        <v>966</v>
      </c>
      <c r="CP1361" s="81">
        <v>12</v>
      </c>
      <c r="CQ1361" s="81" t="s">
        <v>529</v>
      </c>
      <c r="CR1361" s="81" t="s">
        <v>1199</v>
      </c>
      <c r="CS1361" s="81">
        <v>1001</v>
      </c>
      <c r="CU1361" s="136" t="s">
        <v>772</v>
      </c>
      <c r="CV1361" s="136" t="s">
        <v>773</v>
      </c>
      <c r="CW1361" s="137">
        <v>6</v>
      </c>
      <c r="CX1361" s="136" t="s">
        <v>436</v>
      </c>
      <c r="CY1361" s="136" t="s">
        <v>2202</v>
      </c>
      <c r="CZ1361" s="138">
        <v>1586</v>
      </c>
      <c r="DB1361" s="136" t="s">
        <v>2380</v>
      </c>
      <c r="DC1361" s="136" t="s">
        <v>866</v>
      </c>
      <c r="DD1361" s="137">
        <v>12</v>
      </c>
      <c r="DE1361" s="136" t="s">
        <v>529</v>
      </c>
      <c r="DF1361" s="136" t="s">
        <v>2314</v>
      </c>
      <c r="DG1361" s="144">
        <v>1031</v>
      </c>
      <c r="DI1361" s="136" t="s">
        <v>745</v>
      </c>
      <c r="DJ1361" s="136" t="s">
        <v>746</v>
      </c>
      <c r="DK1361" s="137">
        <v>24</v>
      </c>
      <c r="DL1361" s="136" t="s">
        <v>529</v>
      </c>
      <c r="DM1361" s="136" t="s">
        <v>1694</v>
      </c>
      <c r="DN1361" s="144">
        <v>1504</v>
      </c>
    </row>
    <row r="1362" spans="1:118" x14ac:dyDescent="0.25">
      <c r="A1362" s="81" t="s">
        <v>1043</v>
      </c>
      <c r="B1362" s="81" t="s">
        <v>1936</v>
      </c>
      <c r="C1362" s="81">
        <v>24</v>
      </c>
      <c r="D1362" s="81" t="s">
        <v>529</v>
      </c>
      <c r="E1362" s="81" t="s">
        <v>1815</v>
      </c>
      <c r="F1362" s="81">
        <v>1021</v>
      </c>
      <c r="H1362" s="81" t="s">
        <v>842</v>
      </c>
      <c r="I1362" s="81" t="s">
        <v>843</v>
      </c>
      <c r="J1362" s="81">
        <v>2</v>
      </c>
      <c r="K1362" s="81" t="s">
        <v>437</v>
      </c>
      <c r="L1362" s="81" t="s">
        <v>1823</v>
      </c>
      <c r="M1362" s="81">
        <v>1259</v>
      </c>
      <c r="O1362" s="81" t="s">
        <v>852</v>
      </c>
      <c r="P1362" s="81" t="s">
        <v>853</v>
      </c>
      <c r="Q1362" s="81">
        <v>36</v>
      </c>
      <c r="R1362" s="81" t="s">
        <v>529</v>
      </c>
      <c r="S1362" s="81" t="s">
        <v>1757</v>
      </c>
      <c r="T1362" s="81">
        <v>1014</v>
      </c>
      <c r="V1362" s="81" t="s">
        <v>2230</v>
      </c>
      <c r="W1362" s="81" t="s">
        <v>866</v>
      </c>
      <c r="X1362" s="81">
        <v>2</v>
      </c>
      <c r="Y1362" s="81" t="s">
        <v>436</v>
      </c>
      <c r="Z1362" s="81" t="s">
        <v>1801</v>
      </c>
      <c r="AA1362" s="81">
        <v>1429</v>
      </c>
      <c r="AC1362" s="81" t="s">
        <v>2269</v>
      </c>
      <c r="AD1362" s="81" t="s">
        <v>767</v>
      </c>
      <c r="AE1362" s="81">
        <v>8</v>
      </c>
      <c r="AF1362" s="81" t="s">
        <v>437</v>
      </c>
      <c r="AG1362" s="81" t="s">
        <v>1187</v>
      </c>
      <c r="AH1362" s="81">
        <v>1003</v>
      </c>
      <c r="AJ1362" s="81" t="s">
        <v>729</v>
      </c>
      <c r="AK1362" s="81" t="s">
        <v>730</v>
      </c>
      <c r="AL1362" s="81">
        <v>24</v>
      </c>
      <c r="AM1362" s="81" t="s">
        <v>436</v>
      </c>
      <c r="AN1362" s="81" t="s">
        <v>1195</v>
      </c>
      <c r="AO1362" s="81">
        <v>1237</v>
      </c>
      <c r="AQ1362" s="81" t="s">
        <v>999</v>
      </c>
      <c r="AR1362" s="81" t="s">
        <v>1000</v>
      </c>
      <c r="AS1362" s="81">
        <v>12</v>
      </c>
      <c r="AT1362" s="81" t="s">
        <v>436</v>
      </c>
      <c r="AU1362" s="81" t="s">
        <v>1235</v>
      </c>
      <c r="AV1362" s="81">
        <v>1091</v>
      </c>
      <c r="AX1362" s="81" t="s">
        <v>924</v>
      </c>
      <c r="AY1362" s="81" t="s">
        <v>925</v>
      </c>
      <c r="AZ1362" s="81">
        <v>12</v>
      </c>
      <c r="BA1362" s="81" t="s">
        <v>529</v>
      </c>
      <c r="BB1362" s="81" t="s">
        <v>1139</v>
      </c>
      <c r="BC1362" s="81">
        <v>1027</v>
      </c>
      <c r="BE1362" s="81" t="s">
        <v>727</v>
      </c>
      <c r="BF1362" s="81" t="s">
        <v>728</v>
      </c>
      <c r="BG1362" s="81">
        <v>4</v>
      </c>
      <c r="BH1362" s="81" t="s">
        <v>437</v>
      </c>
      <c r="BI1362" s="81" t="s">
        <v>1187</v>
      </c>
      <c r="BJ1362" s="81">
        <v>1003</v>
      </c>
      <c r="BL1362" s="81" t="s">
        <v>902</v>
      </c>
      <c r="BM1362" s="81" t="s">
        <v>903</v>
      </c>
      <c r="BN1362" s="81">
        <v>4</v>
      </c>
      <c r="BO1362" s="81" t="s">
        <v>436</v>
      </c>
      <c r="BP1362" s="81" t="s">
        <v>2059</v>
      </c>
      <c r="BQ1362" s="81">
        <v>1551</v>
      </c>
      <c r="CG1362" s="81" t="s">
        <v>2319</v>
      </c>
      <c r="CH1362" s="81" t="s">
        <v>844</v>
      </c>
      <c r="CI1362" s="81">
        <v>4</v>
      </c>
      <c r="CJ1362" s="81" t="s">
        <v>437</v>
      </c>
      <c r="CK1362" s="81" t="s">
        <v>1180</v>
      </c>
      <c r="CL1362" s="81">
        <v>1194</v>
      </c>
      <c r="CN1362" s="81" t="s">
        <v>979</v>
      </c>
      <c r="CO1362" s="81" t="s">
        <v>980</v>
      </c>
      <c r="CP1362" s="81">
        <v>24</v>
      </c>
      <c r="CQ1362" s="81" t="s">
        <v>529</v>
      </c>
      <c r="CR1362" s="81" t="s">
        <v>1199</v>
      </c>
      <c r="CS1362" s="81">
        <v>1001</v>
      </c>
      <c r="CU1362" s="136" t="s">
        <v>2260</v>
      </c>
      <c r="CV1362" s="136" t="s">
        <v>2304</v>
      </c>
      <c r="CW1362" s="137">
        <v>6</v>
      </c>
      <c r="CX1362" s="136" t="s">
        <v>436</v>
      </c>
      <c r="CY1362" s="136" t="s">
        <v>2406</v>
      </c>
      <c r="CZ1362" s="138">
        <v>1529</v>
      </c>
      <c r="DB1362" s="136" t="s">
        <v>2380</v>
      </c>
      <c r="DC1362" s="136" t="s">
        <v>866</v>
      </c>
      <c r="DD1362" s="137">
        <v>6</v>
      </c>
      <c r="DE1362" s="136" t="s">
        <v>529</v>
      </c>
      <c r="DF1362" s="136" t="s">
        <v>1161</v>
      </c>
      <c r="DG1362" s="144">
        <v>1146</v>
      </c>
      <c r="DI1362" s="136" t="s">
        <v>745</v>
      </c>
      <c r="DJ1362" s="136" t="s">
        <v>746</v>
      </c>
      <c r="DK1362" s="137">
        <v>24</v>
      </c>
      <c r="DL1362" s="136" t="s">
        <v>436</v>
      </c>
      <c r="DM1362" s="136" t="s">
        <v>2406</v>
      </c>
      <c r="DN1362" s="144">
        <v>1529</v>
      </c>
    </row>
    <row r="1363" spans="1:118" x14ac:dyDescent="0.25">
      <c r="A1363" s="81" t="s">
        <v>852</v>
      </c>
      <c r="B1363" s="81" t="s">
        <v>853</v>
      </c>
      <c r="C1363" s="81">
        <v>24</v>
      </c>
      <c r="D1363" s="81" t="s">
        <v>529</v>
      </c>
      <c r="E1363" s="81" t="s">
        <v>1815</v>
      </c>
      <c r="F1363" s="81">
        <v>1021</v>
      </c>
      <c r="H1363" s="81" t="s">
        <v>1034</v>
      </c>
      <c r="I1363" s="81" t="s">
        <v>987</v>
      </c>
      <c r="J1363" s="81">
        <v>12</v>
      </c>
      <c r="K1363" s="81" t="s">
        <v>436</v>
      </c>
      <c r="L1363" s="81" t="s">
        <v>1140</v>
      </c>
      <c r="M1363" s="81">
        <v>1036</v>
      </c>
      <c r="O1363" s="81" t="s">
        <v>772</v>
      </c>
      <c r="P1363" s="81" t="s">
        <v>773</v>
      </c>
      <c r="Q1363" s="81">
        <v>8</v>
      </c>
      <c r="R1363" s="81" t="s">
        <v>529</v>
      </c>
      <c r="S1363" s="81" t="s">
        <v>1757</v>
      </c>
      <c r="T1363" s="81">
        <v>1014</v>
      </c>
      <c r="V1363" s="81" t="s">
        <v>836</v>
      </c>
      <c r="W1363" s="81" t="s">
        <v>837</v>
      </c>
      <c r="X1363" s="81">
        <v>2</v>
      </c>
      <c r="Y1363" s="81" t="s">
        <v>436</v>
      </c>
      <c r="Z1363" s="81" t="s">
        <v>1801</v>
      </c>
      <c r="AA1363" s="81">
        <v>1429</v>
      </c>
      <c r="AC1363" s="81" t="s">
        <v>729</v>
      </c>
      <c r="AD1363" s="81" t="s">
        <v>730</v>
      </c>
      <c r="AE1363" s="81">
        <v>4</v>
      </c>
      <c r="AF1363" s="81" t="s">
        <v>529</v>
      </c>
      <c r="AG1363" s="81" t="s">
        <v>1750</v>
      </c>
      <c r="AH1363" s="81">
        <v>1501</v>
      </c>
      <c r="AJ1363" s="81" t="s">
        <v>880</v>
      </c>
      <c r="AK1363" s="81" t="s">
        <v>881</v>
      </c>
      <c r="AL1363" s="81">
        <v>10</v>
      </c>
      <c r="AM1363" s="81" t="s">
        <v>529</v>
      </c>
      <c r="AN1363" s="81" t="s">
        <v>1196</v>
      </c>
      <c r="AO1363" s="81">
        <v>1456</v>
      </c>
      <c r="AQ1363" s="81" t="s">
        <v>963</v>
      </c>
      <c r="AR1363" s="81" t="s">
        <v>964</v>
      </c>
      <c r="AS1363" s="81">
        <v>12</v>
      </c>
      <c r="AT1363" s="81" t="s">
        <v>529</v>
      </c>
      <c r="AU1363" s="81" t="s">
        <v>1247</v>
      </c>
      <c r="AV1363" s="81">
        <v>1054</v>
      </c>
      <c r="AX1363" s="81" t="s">
        <v>924</v>
      </c>
      <c r="AY1363" s="81" t="s">
        <v>925</v>
      </c>
      <c r="AZ1363" s="81">
        <v>144</v>
      </c>
      <c r="BA1363" s="81" t="s">
        <v>1173</v>
      </c>
      <c r="BB1363" s="81" t="s">
        <v>1174</v>
      </c>
      <c r="BC1363" s="81">
        <v>0</v>
      </c>
      <c r="BE1363" s="81" t="s">
        <v>893</v>
      </c>
      <c r="BF1363" s="81" t="s">
        <v>894</v>
      </c>
      <c r="BG1363" s="81">
        <v>12</v>
      </c>
      <c r="BH1363" s="81" t="s">
        <v>437</v>
      </c>
      <c r="BI1363" s="81" t="s">
        <v>1187</v>
      </c>
      <c r="BJ1363" s="81">
        <v>1003</v>
      </c>
      <c r="BL1363" s="81" t="s">
        <v>802</v>
      </c>
      <c r="BM1363" s="81" t="s">
        <v>803</v>
      </c>
      <c r="BN1363" s="81">
        <v>4</v>
      </c>
      <c r="BO1363" s="81" t="s">
        <v>436</v>
      </c>
      <c r="BP1363" s="81" t="s">
        <v>1159</v>
      </c>
      <c r="BQ1363" s="81">
        <v>1513</v>
      </c>
      <c r="CG1363" s="81" t="s">
        <v>889</v>
      </c>
      <c r="CH1363" s="81" t="s">
        <v>890</v>
      </c>
      <c r="CI1363" s="81">
        <v>6</v>
      </c>
      <c r="CJ1363" s="81" t="s">
        <v>437</v>
      </c>
      <c r="CK1363" s="81" t="s">
        <v>1180</v>
      </c>
      <c r="CL1363" s="81">
        <v>1194</v>
      </c>
      <c r="CN1363" s="81" t="s">
        <v>804</v>
      </c>
      <c r="CO1363" s="81" t="s">
        <v>805</v>
      </c>
      <c r="CP1363" s="81">
        <v>60</v>
      </c>
      <c r="CQ1363" s="81" t="s">
        <v>529</v>
      </c>
      <c r="CR1363" s="81" t="s">
        <v>1199</v>
      </c>
      <c r="CS1363" s="81">
        <v>1001</v>
      </c>
      <c r="CU1363" s="136" t="s">
        <v>765</v>
      </c>
      <c r="CV1363" s="136" t="s">
        <v>766</v>
      </c>
      <c r="CW1363" s="137">
        <v>6</v>
      </c>
      <c r="CX1363" s="136" t="s">
        <v>436</v>
      </c>
      <c r="CY1363" s="136" t="s">
        <v>2407</v>
      </c>
      <c r="CZ1363" s="138">
        <v>1117</v>
      </c>
      <c r="DB1363" s="136" t="s">
        <v>2380</v>
      </c>
      <c r="DC1363" s="136" t="s">
        <v>866</v>
      </c>
      <c r="DD1363" s="137">
        <v>12</v>
      </c>
      <c r="DE1363" s="136" t="s">
        <v>529</v>
      </c>
      <c r="DF1363" s="136" t="s">
        <v>1867</v>
      </c>
      <c r="DG1363" s="144">
        <v>1089</v>
      </c>
      <c r="DI1363" s="136" t="s">
        <v>747</v>
      </c>
      <c r="DJ1363" s="136" t="s">
        <v>748</v>
      </c>
      <c r="DK1363" s="137">
        <v>24</v>
      </c>
      <c r="DL1363" s="136" t="s">
        <v>436</v>
      </c>
      <c r="DM1363" s="136" t="s">
        <v>1249</v>
      </c>
      <c r="DN1363" s="144">
        <v>1121</v>
      </c>
    </row>
    <row r="1364" spans="1:118" x14ac:dyDescent="0.25">
      <c r="A1364" s="81" t="s">
        <v>924</v>
      </c>
      <c r="B1364" s="81" t="s">
        <v>925</v>
      </c>
      <c r="C1364" s="81">
        <v>12</v>
      </c>
      <c r="D1364" s="81" t="s">
        <v>529</v>
      </c>
      <c r="E1364" s="81" t="s">
        <v>1815</v>
      </c>
      <c r="F1364" s="81">
        <v>1021</v>
      </c>
      <c r="H1364" s="81" t="s">
        <v>891</v>
      </c>
      <c r="I1364" s="81" t="s">
        <v>892</v>
      </c>
      <c r="J1364" s="81">
        <v>12</v>
      </c>
      <c r="K1364" s="81" t="s">
        <v>436</v>
      </c>
      <c r="L1364" s="81" t="s">
        <v>1140</v>
      </c>
      <c r="M1364" s="81">
        <v>1036</v>
      </c>
      <c r="O1364" s="81" t="s">
        <v>2319</v>
      </c>
      <c r="P1364" s="81" t="s">
        <v>844</v>
      </c>
      <c r="Q1364" s="81">
        <v>4</v>
      </c>
      <c r="R1364" s="81" t="s">
        <v>529</v>
      </c>
      <c r="S1364" s="81" t="s">
        <v>1757</v>
      </c>
      <c r="T1364" s="81">
        <v>1014</v>
      </c>
      <c r="V1364" s="81" t="s">
        <v>745</v>
      </c>
      <c r="W1364" s="81" t="s">
        <v>746</v>
      </c>
      <c r="X1364" s="81">
        <v>12</v>
      </c>
      <c r="Y1364" s="81" t="s">
        <v>436</v>
      </c>
      <c r="Z1364" s="81" t="s">
        <v>1801</v>
      </c>
      <c r="AA1364" s="81">
        <v>1429</v>
      </c>
      <c r="AC1364" s="81" t="s">
        <v>729</v>
      </c>
      <c r="AD1364" s="81" t="s">
        <v>730</v>
      </c>
      <c r="AE1364" s="81">
        <v>4</v>
      </c>
      <c r="AF1364" s="81" t="s">
        <v>436</v>
      </c>
      <c r="AG1364" s="81" t="s">
        <v>1760</v>
      </c>
      <c r="AH1364" s="81">
        <v>1307</v>
      </c>
      <c r="AJ1364" s="81" t="s">
        <v>830</v>
      </c>
      <c r="AK1364" s="81" t="s">
        <v>831</v>
      </c>
      <c r="AL1364" s="81">
        <v>12</v>
      </c>
      <c r="AM1364" s="81" t="s">
        <v>529</v>
      </c>
      <c r="AN1364" s="81" t="s">
        <v>1196</v>
      </c>
      <c r="AO1364" s="81">
        <v>1456</v>
      </c>
      <c r="AQ1364" s="81" t="s">
        <v>852</v>
      </c>
      <c r="AR1364" s="81" t="s">
        <v>853</v>
      </c>
      <c r="AS1364" s="81">
        <v>36</v>
      </c>
      <c r="AT1364" s="81" t="s">
        <v>529</v>
      </c>
      <c r="AU1364" s="81" t="s">
        <v>1247</v>
      </c>
      <c r="AV1364" s="81">
        <v>1054</v>
      </c>
      <c r="AX1364" s="81" t="s">
        <v>891</v>
      </c>
      <c r="AY1364" s="81" t="s">
        <v>892</v>
      </c>
      <c r="AZ1364" s="81">
        <v>12</v>
      </c>
      <c r="BA1364" s="81" t="s">
        <v>529</v>
      </c>
      <c r="BB1364" s="81" t="s">
        <v>1154</v>
      </c>
      <c r="BC1364" s="81">
        <v>1439</v>
      </c>
      <c r="BE1364" s="81" t="s">
        <v>852</v>
      </c>
      <c r="BF1364" s="81" t="s">
        <v>853</v>
      </c>
      <c r="BG1364" s="81">
        <v>12</v>
      </c>
      <c r="BH1364" s="81" t="s">
        <v>437</v>
      </c>
      <c r="BI1364" s="81" t="s">
        <v>1187</v>
      </c>
      <c r="BJ1364" s="81">
        <v>1003</v>
      </c>
      <c r="BL1364" s="81" t="s">
        <v>836</v>
      </c>
      <c r="BM1364" s="81" t="s">
        <v>837</v>
      </c>
      <c r="BN1364" s="81">
        <v>4</v>
      </c>
      <c r="BO1364" s="81" t="s">
        <v>436</v>
      </c>
      <c r="BP1364" s="81" t="s">
        <v>1159</v>
      </c>
      <c r="BQ1364" s="81">
        <v>1513</v>
      </c>
      <c r="CG1364" s="81" t="s">
        <v>885</v>
      </c>
      <c r="CH1364" s="81" t="s">
        <v>886</v>
      </c>
      <c r="CI1364" s="81">
        <v>6</v>
      </c>
      <c r="CJ1364" s="81" t="s">
        <v>437</v>
      </c>
      <c r="CK1364" s="81" t="s">
        <v>1180</v>
      </c>
      <c r="CL1364" s="81">
        <v>1194</v>
      </c>
      <c r="CN1364" s="81" t="s">
        <v>780</v>
      </c>
      <c r="CO1364" s="81" t="s">
        <v>781</v>
      </c>
      <c r="CP1364" s="81">
        <v>48</v>
      </c>
      <c r="CQ1364" s="81" t="s">
        <v>529</v>
      </c>
      <c r="CR1364" s="81" t="s">
        <v>1199</v>
      </c>
      <c r="CS1364" s="81">
        <v>1001</v>
      </c>
      <c r="CU1364" s="136" t="s">
        <v>849</v>
      </c>
      <c r="CV1364" s="136" t="s">
        <v>850</v>
      </c>
      <c r="CW1364" s="137">
        <v>10</v>
      </c>
      <c r="CX1364" s="136" t="s">
        <v>436</v>
      </c>
      <c r="CY1364" s="136" t="s">
        <v>2406</v>
      </c>
      <c r="CZ1364" s="138">
        <v>1529</v>
      </c>
      <c r="DB1364" s="136" t="s">
        <v>2380</v>
      </c>
      <c r="DC1364" s="136" t="s">
        <v>866</v>
      </c>
      <c r="DD1364" s="137">
        <v>12</v>
      </c>
      <c r="DE1364" s="136" t="s">
        <v>529</v>
      </c>
      <c r="DF1364" s="136" t="s">
        <v>1185</v>
      </c>
      <c r="DG1364" s="144">
        <v>1101</v>
      </c>
      <c r="DI1364" s="136" t="s">
        <v>747</v>
      </c>
      <c r="DJ1364" s="136" t="s">
        <v>748</v>
      </c>
      <c r="DK1364" s="137">
        <v>24</v>
      </c>
      <c r="DL1364" s="136" t="s">
        <v>436</v>
      </c>
      <c r="DM1364" s="136" t="s">
        <v>1235</v>
      </c>
      <c r="DN1364" s="144">
        <v>1091</v>
      </c>
    </row>
    <row r="1365" spans="1:118" x14ac:dyDescent="0.25">
      <c r="A1365" s="81" t="s">
        <v>780</v>
      </c>
      <c r="B1365" s="81" t="s">
        <v>781</v>
      </c>
      <c r="C1365" s="81">
        <v>60</v>
      </c>
      <c r="D1365" s="81" t="s">
        <v>529</v>
      </c>
      <c r="E1365" s="81" t="s">
        <v>1815</v>
      </c>
      <c r="F1365" s="81">
        <v>1021</v>
      </c>
      <c r="H1365" s="81" t="s">
        <v>2323</v>
      </c>
      <c r="I1365" s="81" t="s">
        <v>851</v>
      </c>
      <c r="J1365" s="81">
        <v>2</v>
      </c>
      <c r="K1365" s="81" t="s">
        <v>436</v>
      </c>
      <c r="L1365" s="81" t="s">
        <v>1762</v>
      </c>
      <c r="M1365" s="81">
        <v>1475</v>
      </c>
      <c r="O1365" s="81" t="s">
        <v>745</v>
      </c>
      <c r="P1365" s="81" t="s">
        <v>746</v>
      </c>
      <c r="Q1365" s="81">
        <v>48</v>
      </c>
      <c r="R1365" s="81" t="s">
        <v>529</v>
      </c>
      <c r="S1365" s="81" t="s">
        <v>1757</v>
      </c>
      <c r="T1365" s="81">
        <v>1014</v>
      </c>
      <c r="V1365" s="81" t="s">
        <v>2319</v>
      </c>
      <c r="W1365" s="81" t="s">
        <v>844</v>
      </c>
      <c r="X1365" s="81">
        <v>2</v>
      </c>
      <c r="Y1365" s="81" t="s">
        <v>436</v>
      </c>
      <c r="Z1365" s="81" t="s">
        <v>1801</v>
      </c>
      <c r="AA1365" s="81">
        <v>1429</v>
      </c>
      <c r="AC1365" s="81" t="s">
        <v>729</v>
      </c>
      <c r="AD1365" s="81" t="s">
        <v>730</v>
      </c>
      <c r="AE1365" s="81">
        <v>4</v>
      </c>
      <c r="AF1365" s="81" t="s">
        <v>436</v>
      </c>
      <c r="AG1365" s="81" t="s">
        <v>1122</v>
      </c>
      <c r="AH1365" s="81">
        <v>1213</v>
      </c>
      <c r="AJ1365" s="81" t="s">
        <v>737</v>
      </c>
      <c r="AK1365" s="81" t="s">
        <v>738</v>
      </c>
      <c r="AL1365" s="81">
        <v>6</v>
      </c>
      <c r="AM1365" s="81" t="s">
        <v>529</v>
      </c>
      <c r="AN1365" s="81" t="s">
        <v>1196</v>
      </c>
      <c r="AO1365" s="81">
        <v>1456</v>
      </c>
      <c r="AQ1365" s="81" t="s">
        <v>814</v>
      </c>
      <c r="AR1365" s="81" t="s">
        <v>815</v>
      </c>
      <c r="AS1365" s="81">
        <v>24</v>
      </c>
      <c r="AT1365" s="81" t="s">
        <v>529</v>
      </c>
      <c r="AU1365" s="81" t="s">
        <v>1770</v>
      </c>
      <c r="AV1365" s="81">
        <v>1037</v>
      </c>
      <c r="AX1365" s="81" t="s">
        <v>891</v>
      </c>
      <c r="AY1365" s="81" t="s">
        <v>892</v>
      </c>
      <c r="AZ1365" s="81">
        <v>36</v>
      </c>
      <c r="BA1365" s="81" t="s">
        <v>529</v>
      </c>
      <c r="BB1365" s="81" t="s">
        <v>1175</v>
      </c>
      <c r="BC1365" s="81">
        <v>1027</v>
      </c>
      <c r="BE1365" s="81" t="s">
        <v>924</v>
      </c>
      <c r="BF1365" s="81" t="s">
        <v>925</v>
      </c>
      <c r="BG1365" s="81">
        <v>12</v>
      </c>
      <c r="BH1365" s="81" t="s">
        <v>437</v>
      </c>
      <c r="BI1365" s="81" t="s">
        <v>1187</v>
      </c>
      <c r="BJ1365" s="81">
        <v>1003</v>
      </c>
      <c r="BL1365" s="81" t="s">
        <v>856</v>
      </c>
      <c r="BM1365" s="81" t="s">
        <v>857</v>
      </c>
      <c r="BN1365" s="81">
        <v>4</v>
      </c>
      <c r="BO1365" s="81" t="s">
        <v>436</v>
      </c>
      <c r="BP1365" s="81" t="s">
        <v>1159</v>
      </c>
      <c r="BQ1365" s="81">
        <v>1513</v>
      </c>
      <c r="CG1365" s="81" t="s">
        <v>820</v>
      </c>
      <c r="CH1365" s="81" t="s">
        <v>821</v>
      </c>
      <c r="CI1365" s="81">
        <v>10</v>
      </c>
      <c r="CJ1365" s="81" t="s">
        <v>437</v>
      </c>
      <c r="CK1365" s="81" t="s">
        <v>1171</v>
      </c>
      <c r="CL1365" s="81">
        <v>1351</v>
      </c>
      <c r="CN1365" s="81" t="s">
        <v>782</v>
      </c>
      <c r="CO1365" s="81" t="s">
        <v>783</v>
      </c>
      <c r="CP1365" s="81">
        <v>36</v>
      </c>
      <c r="CQ1365" s="81" t="s">
        <v>529</v>
      </c>
      <c r="CR1365" s="81" t="s">
        <v>1199</v>
      </c>
      <c r="CS1365" s="81">
        <v>1001</v>
      </c>
      <c r="CU1365" s="136" t="s">
        <v>737</v>
      </c>
      <c r="CV1365" s="136" t="s">
        <v>738</v>
      </c>
      <c r="CW1365" s="137">
        <v>2</v>
      </c>
      <c r="CX1365" s="136" t="s">
        <v>436</v>
      </c>
      <c r="CY1365" s="136" t="s">
        <v>2202</v>
      </c>
      <c r="CZ1365" s="138">
        <v>1586</v>
      </c>
      <c r="DB1365" s="136" t="s">
        <v>2380</v>
      </c>
      <c r="DC1365" s="136" t="s">
        <v>866</v>
      </c>
      <c r="DD1365" s="137">
        <v>24</v>
      </c>
      <c r="DE1365" s="136" t="s">
        <v>436</v>
      </c>
      <c r="DF1365" s="136" t="s">
        <v>1715</v>
      </c>
      <c r="DG1365" s="144">
        <v>1137</v>
      </c>
      <c r="DI1365" s="136" t="s">
        <v>747</v>
      </c>
      <c r="DJ1365" s="136" t="s">
        <v>748</v>
      </c>
      <c r="DK1365" s="137">
        <v>12</v>
      </c>
      <c r="DL1365" s="136" t="s">
        <v>529</v>
      </c>
      <c r="DM1365" s="136" t="s">
        <v>2101</v>
      </c>
      <c r="DN1365" s="144">
        <v>1021</v>
      </c>
    </row>
    <row r="1366" spans="1:118" x14ac:dyDescent="0.25">
      <c r="A1366" s="81" t="s">
        <v>782</v>
      </c>
      <c r="B1366" s="81" t="s">
        <v>783</v>
      </c>
      <c r="C1366" s="81">
        <v>48</v>
      </c>
      <c r="D1366" s="81" t="s">
        <v>529</v>
      </c>
      <c r="E1366" s="81" t="s">
        <v>1815</v>
      </c>
      <c r="F1366" s="81">
        <v>1021</v>
      </c>
      <c r="H1366" s="81" t="s">
        <v>856</v>
      </c>
      <c r="I1366" s="81" t="s">
        <v>857</v>
      </c>
      <c r="J1366" s="81">
        <v>2</v>
      </c>
      <c r="K1366" s="81" t="s">
        <v>436</v>
      </c>
      <c r="L1366" s="81" t="s">
        <v>1762</v>
      </c>
      <c r="M1366" s="81">
        <v>1475</v>
      </c>
      <c r="O1366" s="81" t="s">
        <v>828</v>
      </c>
      <c r="P1366" s="81" t="s">
        <v>829</v>
      </c>
      <c r="Q1366" s="81">
        <v>2</v>
      </c>
      <c r="R1366" s="81" t="s">
        <v>529</v>
      </c>
      <c r="S1366" s="81" t="s">
        <v>1757</v>
      </c>
      <c r="T1366" s="81">
        <v>1014</v>
      </c>
      <c r="V1366" s="81" t="s">
        <v>860</v>
      </c>
      <c r="W1366" s="81" t="s">
        <v>861</v>
      </c>
      <c r="X1366" s="81">
        <v>4</v>
      </c>
      <c r="Y1366" s="81" t="s">
        <v>436</v>
      </c>
      <c r="Z1366" s="81" t="s">
        <v>1801</v>
      </c>
      <c r="AA1366" s="81">
        <v>1429</v>
      </c>
      <c r="AC1366" s="81" t="s">
        <v>887</v>
      </c>
      <c r="AD1366" s="81" t="s">
        <v>888</v>
      </c>
      <c r="AE1366" s="81">
        <v>12</v>
      </c>
      <c r="AF1366" s="81" t="s">
        <v>529</v>
      </c>
      <c r="AG1366" s="81" t="s">
        <v>1756</v>
      </c>
      <c r="AH1366" s="81">
        <v>1037</v>
      </c>
      <c r="AJ1366" s="81" t="s">
        <v>727</v>
      </c>
      <c r="AK1366" s="81" t="s">
        <v>728</v>
      </c>
      <c r="AL1366" s="81">
        <v>6</v>
      </c>
      <c r="AM1366" s="81" t="s">
        <v>529</v>
      </c>
      <c r="AN1366" s="81" t="s">
        <v>1196</v>
      </c>
      <c r="AO1366" s="81">
        <v>1456</v>
      </c>
      <c r="AQ1366" s="81" t="s">
        <v>895</v>
      </c>
      <c r="AR1366" s="81" t="s">
        <v>896</v>
      </c>
      <c r="AS1366" s="81">
        <v>12</v>
      </c>
      <c r="AT1366" s="81" t="s">
        <v>529</v>
      </c>
      <c r="AU1366" s="81" t="s">
        <v>1770</v>
      </c>
      <c r="AV1366" s="81">
        <v>1037</v>
      </c>
      <c r="AX1366" s="81" t="s">
        <v>891</v>
      </c>
      <c r="AY1366" s="81" t="s">
        <v>892</v>
      </c>
      <c r="AZ1366" s="81">
        <v>12</v>
      </c>
      <c r="BA1366" s="81" t="s">
        <v>529</v>
      </c>
      <c r="BB1366" s="81" t="s">
        <v>1168</v>
      </c>
      <c r="BC1366" s="81">
        <v>1001</v>
      </c>
      <c r="BE1366" s="81" t="s">
        <v>838</v>
      </c>
      <c r="BF1366" s="81" t="s">
        <v>839</v>
      </c>
      <c r="BG1366" s="81">
        <v>2</v>
      </c>
      <c r="BH1366" s="81" t="s">
        <v>437</v>
      </c>
      <c r="BI1366" s="81" t="s">
        <v>1187</v>
      </c>
      <c r="BJ1366" s="81">
        <v>1003</v>
      </c>
      <c r="BL1366" s="81" t="s">
        <v>944</v>
      </c>
      <c r="BM1366" s="81" t="s">
        <v>945</v>
      </c>
      <c r="BN1366" s="81">
        <v>4</v>
      </c>
      <c r="BO1366" s="81" t="s">
        <v>436</v>
      </c>
      <c r="BP1366" s="81" t="s">
        <v>1159</v>
      </c>
      <c r="BQ1366" s="81">
        <v>1513</v>
      </c>
      <c r="CG1366" s="81" t="s">
        <v>727</v>
      </c>
      <c r="CH1366" s="81" t="s">
        <v>728</v>
      </c>
      <c r="CI1366" s="81">
        <v>4</v>
      </c>
      <c r="CJ1366" s="81" t="s">
        <v>437</v>
      </c>
      <c r="CK1366" s="81" t="s">
        <v>1171</v>
      </c>
      <c r="CL1366" s="81">
        <v>1351</v>
      </c>
      <c r="CN1366" s="81" t="s">
        <v>973</v>
      </c>
      <c r="CO1366" s="81" t="s">
        <v>974</v>
      </c>
      <c r="CP1366" s="81">
        <v>12</v>
      </c>
      <c r="CQ1366" s="81" t="s">
        <v>529</v>
      </c>
      <c r="CR1366" s="81" t="s">
        <v>2314</v>
      </c>
      <c r="CS1366" s="81">
        <v>1031</v>
      </c>
      <c r="CU1366" s="136" t="s">
        <v>729</v>
      </c>
      <c r="CV1366" s="136" t="s">
        <v>730</v>
      </c>
      <c r="CW1366" s="137">
        <v>4</v>
      </c>
      <c r="CX1366" s="136" t="s">
        <v>436</v>
      </c>
      <c r="CY1366" s="136" t="s">
        <v>2202</v>
      </c>
      <c r="CZ1366" s="138">
        <v>1586</v>
      </c>
      <c r="DB1366" s="136" t="s">
        <v>2380</v>
      </c>
      <c r="DC1366" s="136" t="s">
        <v>866</v>
      </c>
      <c r="DD1366" s="137">
        <v>6</v>
      </c>
      <c r="DE1366" s="136" t="s">
        <v>529</v>
      </c>
      <c r="DF1366" s="136" t="s">
        <v>1132</v>
      </c>
      <c r="DG1366" s="144">
        <v>1081</v>
      </c>
      <c r="DI1366" s="136" t="s">
        <v>747</v>
      </c>
      <c r="DJ1366" s="136" t="s">
        <v>748</v>
      </c>
      <c r="DK1366" s="137">
        <v>11</v>
      </c>
      <c r="DL1366" s="136" t="s">
        <v>529</v>
      </c>
      <c r="DM1366" s="136" t="s">
        <v>2176</v>
      </c>
      <c r="DN1366" s="144">
        <v>1555</v>
      </c>
    </row>
    <row r="1367" spans="1:118" x14ac:dyDescent="0.25">
      <c r="A1367" s="81" t="s">
        <v>747</v>
      </c>
      <c r="B1367" s="81" t="s">
        <v>748</v>
      </c>
      <c r="C1367" s="81">
        <v>12</v>
      </c>
      <c r="D1367" s="81" t="s">
        <v>529</v>
      </c>
      <c r="E1367" s="81" t="s">
        <v>1815</v>
      </c>
      <c r="F1367" s="81">
        <v>1021</v>
      </c>
      <c r="H1367" s="81" t="s">
        <v>2319</v>
      </c>
      <c r="I1367" s="81" t="s">
        <v>844</v>
      </c>
      <c r="J1367" s="81">
        <v>2</v>
      </c>
      <c r="K1367" s="81" t="s">
        <v>436</v>
      </c>
      <c r="L1367" s="81" t="s">
        <v>1762</v>
      </c>
      <c r="M1367" s="81">
        <v>1475</v>
      </c>
      <c r="O1367" s="81" t="s">
        <v>1034</v>
      </c>
      <c r="P1367" s="81" t="s">
        <v>987</v>
      </c>
      <c r="Q1367" s="81">
        <v>12</v>
      </c>
      <c r="R1367" s="81" t="s">
        <v>529</v>
      </c>
      <c r="S1367" s="81" t="s">
        <v>1141</v>
      </c>
      <c r="T1367" s="81">
        <v>1212</v>
      </c>
      <c r="V1367" s="81" t="s">
        <v>2323</v>
      </c>
      <c r="W1367" s="81" t="s">
        <v>851</v>
      </c>
      <c r="X1367" s="81">
        <v>4</v>
      </c>
      <c r="Y1367" s="81" t="s">
        <v>436</v>
      </c>
      <c r="Z1367" s="81" t="s">
        <v>1801</v>
      </c>
      <c r="AA1367" s="81">
        <v>1429</v>
      </c>
      <c r="AC1367" s="81" t="s">
        <v>867</v>
      </c>
      <c r="AD1367" s="81" t="s">
        <v>868</v>
      </c>
      <c r="AE1367" s="81">
        <v>12</v>
      </c>
      <c r="AF1367" s="81" t="s">
        <v>529</v>
      </c>
      <c r="AG1367" s="81" t="s">
        <v>1104</v>
      </c>
      <c r="AH1367" s="81">
        <v>1037</v>
      </c>
      <c r="AJ1367" s="81" t="s">
        <v>757</v>
      </c>
      <c r="AK1367" s="81" t="s">
        <v>758</v>
      </c>
      <c r="AL1367" s="81">
        <v>12</v>
      </c>
      <c r="AM1367" s="81" t="s">
        <v>437</v>
      </c>
      <c r="AN1367" s="81" t="s">
        <v>1187</v>
      </c>
      <c r="AO1367" s="81">
        <v>1003</v>
      </c>
      <c r="AQ1367" s="81" t="s">
        <v>1060</v>
      </c>
      <c r="AR1367" s="81" t="s">
        <v>787</v>
      </c>
      <c r="AS1367" s="81">
        <v>12</v>
      </c>
      <c r="AT1367" s="81" t="s">
        <v>529</v>
      </c>
      <c r="AU1367" s="81" t="s">
        <v>1770</v>
      </c>
      <c r="AV1367" s="81">
        <v>1037</v>
      </c>
      <c r="AX1367" s="81" t="s">
        <v>891</v>
      </c>
      <c r="AY1367" s="81" t="s">
        <v>892</v>
      </c>
      <c r="AZ1367" s="81">
        <v>12</v>
      </c>
      <c r="BA1367" s="81" t="s">
        <v>529</v>
      </c>
      <c r="BB1367" s="81" t="s">
        <v>2067</v>
      </c>
      <c r="BC1367" s="81">
        <v>1557</v>
      </c>
      <c r="BE1367" s="81" t="s">
        <v>785</v>
      </c>
      <c r="BF1367" s="81" t="s">
        <v>786</v>
      </c>
      <c r="BG1367" s="81">
        <v>12</v>
      </c>
      <c r="BH1367" s="81" t="s">
        <v>437</v>
      </c>
      <c r="BI1367" s="81" t="s">
        <v>1187</v>
      </c>
      <c r="BJ1367" s="81">
        <v>1003</v>
      </c>
      <c r="BL1367" s="81" t="s">
        <v>867</v>
      </c>
      <c r="BM1367" s="81" t="s">
        <v>868</v>
      </c>
      <c r="BN1367" s="81">
        <v>4</v>
      </c>
      <c r="BO1367" s="81" t="s">
        <v>436</v>
      </c>
      <c r="BP1367" s="81" t="s">
        <v>2072</v>
      </c>
      <c r="BQ1367" s="81">
        <v>1562</v>
      </c>
      <c r="CG1367" s="81" t="s">
        <v>768</v>
      </c>
      <c r="CH1367" s="81" t="s">
        <v>769</v>
      </c>
      <c r="CI1367" s="81">
        <v>6</v>
      </c>
      <c r="CJ1367" s="81" t="s">
        <v>529</v>
      </c>
      <c r="CK1367" s="81" t="s">
        <v>1169</v>
      </c>
      <c r="CL1367" s="81">
        <v>1440</v>
      </c>
      <c r="CN1367" s="81" t="s">
        <v>814</v>
      </c>
      <c r="CO1367" s="81" t="s">
        <v>815</v>
      </c>
      <c r="CP1367" s="81">
        <v>12</v>
      </c>
      <c r="CQ1367" s="81" t="s">
        <v>529</v>
      </c>
      <c r="CR1367" s="81" t="s">
        <v>2314</v>
      </c>
      <c r="CS1367" s="81">
        <v>1031</v>
      </c>
      <c r="CU1367" s="136" t="s">
        <v>729</v>
      </c>
      <c r="CV1367" s="136" t="s">
        <v>730</v>
      </c>
      <c r="CW1367" s="137">
        <v>4</v>
      </c>
      <c r="CX1367" s="136" t="s">
        <v>436</v>
      </c>
      <c r="CY1367" s="136" t="s">
        <v>2407</v>
      </c>
      <c r="CZ1367" s="138">
        <v>1117</v>
      </c>
      <c r="DB1367" s="136" t="s">
        <v>2380</v>
      </c>
      <c r="DC1367" s="136" t="s">
        <v>866</v>
      </c>
      <c r="DD1367" s="137">
        <v>30</v>
      </c>
      <c r="DE1367" s="136" t="s">
        <v>529</v>
      </c>
      <c r="DF1367" s="136" t="s">
        <v>1100</v>
      </c>
      <c r="DG1367" s="144">
        <v>1027</v>
      </c>
      <c r="DI1367" s="136" t="s">
        <v>747</v>
      </c>
      <c r="DJ1367" s="136" t="s">
        <v>748</v>
      </c>
      <c r="DK1367" s="137">
        <v>48</v>
      </c>
      <c r="DL1367" s="136" t="s">
        <v>529</v>
      </c>
      <c r="DM1367" s="136" t="s">
        <v>1100</v>
      </c>
      <c r="DN1367" s="144">
        <v>1027</v>
      </c>
    </row>
    <row r="1368" spans="1:118" x14ac:dyDescent="0.25">
      <c r="A1368" s="81" t="s">
        <v>816</v>
      </c>
      <c r="B1368" s="81" t="s">
        <v>817</v>
      </c>
      <c r="C1368" s="81">
        <v>4</v>
      </c>
      <c r="D1368" s="81" t="s">
        <v>529</v>
      </c>
      <c r="E1368" s="81" t="s">
        <v>1799</v>
      </c>
      <c r="F1368" s="81">
        <v>1019</v>
      </c>
      <c r="H1368" s="81" t="s">
        <v>893</v>
      </c>
      <c r="I1368" s="81" t="s">
        <v>894</v>
      </c>
      <c r="J1368" s="81">
        <v>36</v>
      </c>
      <c r="K1368" s="81" t="s">
        <v>529</v>
      </c>
      <c r="L1368" s="81" t="s">
        <v>1185</v>
      </c>
      <c r="M1368" s="81">
        <v>1101</v>
      </c>
      <c r="O1368" s="81" t="s">
        <v>889</v>
      </c>
      <c r="P1368" s="81" t="s">
        <v>890</v>
      </c>
      <c r="Q1368" s="81">
        <v>2</v>
      </c>
      <c r="R1368" s="81" t="s">
        <v>529</v>
      </c>
      <c r="S1368" s="81" t="s">
        <v>1141</v>
      </c>
      <c r="T1368" s="81">
        <v>1212</v>
      </c>
      <c r="V1368" s="81" t="s">
        <v>772</v>
      </c>
      <c r="W1368" s="81" t="s">
        <v>773</v>
      </c>
      <c r="X1368" s="81">
        <v>4</v>
      </c>
      <c r="Y1368" s="81" t="s">
        <v>436</v>
      </c>
      <c r="Z1368" s="81" t="s">
        <v>1801</v>
      </c>
      <c r="AA1368" s="81">
        <v>1429</v>
      </c>
      <c r="AC1368" s="81" t="s">
        <v>729</v>
      </c>
      <c r="AD1368" s="81" t="s">
        <v>730</v>
      </c>
      <c r="AE1368" s="81">
        <v>4</v>
      </c>
      <c r="AF1368" s="81" t="s">
        <v>529</v>
      </c>
      <c r="AG1368" s="81" t="s">
        <v>1712</v>
      </c>
      <c r="AH1368" s="81">
        <v>1458</v>
      </c>
      <c r="AJ1368" s="81" t="s">
        <v>772</v>
      </c>
      <c r="AK1368" s="81" t="s">
        <v>773</v>
      </c>
      <c r="AL1368" s="81">
        <v>24</v>
      </c>
      <c r="AM1368" s="81" t="s">
        <v>437</v>
      </c>
      <c r="AN1368" s="81" t="s">
        <v>1187</v>
      </c>
      <c r="AO1368" s="81">
        <v>1003</v>
      </c>
      <c r="AQ1368" s="81" t="s">
        <v>808</v>
      </c>
      <c r="AR1368" s="81" t="s">
        <v>809</v>
      </c>
      <c r="AS1368" s="81">
        <v>6</v>
      </c>
      <c r="AT1368" s="81" t="s">
        <v>436</v>
      </c>
      <c r="AU1368" s="81" t="s">
        <v>1200</v>
      </c>
      <c r="AV1368" s="81">
        <v>1240</v>
      </c>
      <c r="AX1368" s="81" t="s">
        <v>891</v>
      </c>
      <c r="AY1368" s="81" t="s">
        <v>892</v>
      </c>
      <c r="AZ1368" s="81">
        <v>36</v>
      </c>
      <c r="BA1368" s="81" t="s">
        <v>436</v>
      </c>
      <c r="BB1368" s="81" t="s">
        <v>1834</v>
      </c>
      <c r="BC1368" s="81">
        <v>1163</v>
      </c>
      <c r="BE1368" s="81" t="s">
        <v>899</v>
      </c>
      <c r="BF1368" s="81" t="s">
        <v>900</v>
      </c>
      <c r="BG1368" s="81">
        <v>2</v>
      </c>
      <c r="BH1368" s="81" t="s">
        <v>437</v>
      </c>
      <c r="BI1368" s="81" t="s">
        <v>1187</v>
      </c>
      <c r="BJ1368" s="81">
        <v>1003</v>
      </c>
      <c r="BL1368" s="81" t="s">
        <v>887</v>
      </c>
      <c r="BM1368" s="81" t="s">
        <v>888</v>
      </c>
      <c r="BN1368" s="81">
        <v>4</v>
      </c>
      <c r="BO1368" s="81" t="s">
        <v>436</v>
      </c>
      <c r="BP1368" s="81" t="s">
        <v>2072</v>
      </c>
      <c r="BQ1368" s="81">
        <v>1562</v>
      </c>
      <c r="CG1368" s="81" t="s">
        <v>737</v>
      </c>
      <c r="CH1368" s="81" t="s">
        <v>738</v>
      </c>
      <c r="CI1368" s="81">
        <v>2</v>
      </c>
      <c r="CJ1368" s="81" t="s">
        <v>529</v>
      </c>
      <c r="CK1368" s="81" t="s">
        <v>1169</v>
      </c>
      <c r="CL1368" s="81">
        <v>1440</v>
      </c>
      <c r="CN1368" s="81" t="s">
        <v>804</v>
      </c>
      <c r="CO1368" s="81" t="s">
        <v>805</v>
      </c>
      <c r="CP1368" s="81">
        <v>12</v>
      </c>
      <c r="CQ1368" s="81" t="s">
        <v>529</v>
      </c>
      <c r="CR1368" s="81" t="s">
        <v>2314</v>
      </c>
      <c r="CS1368" s="81">
        <v>1031</v>
      </c>
      <c r="CU1368" s="136" t="s">
        <v>733</v>
      </c>
      <c r="CV1368" s="136" t="s">
        <v>734</v>
      </c>
      <c r="CW1368" s="137">
        <v>20</v>
      </c>
      <c r="CX1368" s="136" t="s">
        <v>437</v>
      </c>
      <c r="CY1368" s="136" t="s">
        <v>1181</v>
      </c>
      <c r="CZ1368" s="138">
        <v>1044</v>
      </c>
      <c r="DB1368" s="136" t="s">
        <v>2380</v>
      </c>
      <c r="DC1368" s="136" t="s">
        <v>866</v>
      </c>
      <c r="DD1368" s="137">
        <v>6</v>
      </c>
      <c r="DE1368" s="136" t="s">
        <v>437</v>
      </c>
      <c r="DF1368" s="136" t="s">
        <v>1729</v>
      </c>
      <c r="DG1368" s="144">
        <v>1191</v>
      </c>
      <c r="DI1368" s="136" t="s">
        <v>747</v>
      </c>
      <c r="DJ1368" s="136" t="s">
        <v>748</v>
      </c>
      <c r="DK1368" s="137">
        <v>12</v>
      </c>
      <c r="DL1368" s="136" t="s">
        <v>436</v>
      </c>
      <c r="DM1368" s="136" t="s">
        <v>1695</v>
      </c>
      <c r="DN1368" s="144">
        <v>1390</v>
      </c>
    </row>
    <row r="1369" spans="1:118" x14ac:dyDescent="0.25">
      <c r="A1369" s="81" t="s">
        <v>969</v>
      </c>
      <c r="B1369" s="81" t="s">
        <v>970</v>
      </c>
      <c r="C1369" s="81">
        <v>12</v>
      </c>
      <c r="D1369" s="81" t="s">
        <v>529</v>
      </c>
      <c r="E1369" s="81" t="s">
        <v>1799</v>
      </c>
      <c r="F1369" s="81">
        <v>1019</v>
      </c>
      <c r="H1369" s="81" t="s">
        <v>893</v>
      </c>
      <c r="I1369" s="81" t="s">
        <v>894</v>
      </c>
      <c r="J1369" s="81">
        <v>12</v>
      </c>
      <c r="K1369" s="81" t="s">
        <v>436</v>
      </c>
      <c r="L1369" s="81" t="s">
        <v>1862</v>
      </c>
      <c r="M1369" s="81">
        <v>1243</v>
      </c>
      <c r="O1369" s="81" t="s">
        <v>2321</v>
      </c>
      <c r="P1369" s="81" t="s">
        <v>901</v>
      </c>
      <c r="Q1369" s="81">
        <v>2</v>
      </c>
      <c r="R1369" s="81" t="s">
        <v>529</v>
      </c>
      <c r="S1369" s="81" t="s">
        <v>1141</v>
      </c>
      <c r="T1369" s="81">
        <v>1212</v>
      </c>
      <c r="V1369" s="81" t="s">
        <v>858</v>
      </c>
      <c r="W1369" s="81" t="s">
        <v>859</v>
      </c>
      <c r="X1369" s="81">
        <v>4</v>
      </c>
      <c r="Y1369" s="81" t="s">
        <v>436</v>
      </c>
      <c r="Z1369" s="81" t="s">
        <v>1801</v>
      </c>
      <c r="AA1369" s="81">
        <v>1429</v>
      </c>
      <c r="AC1369" s="81" t="s">
        <v>867</v>
      </c>
      <c r="AD1369" s="81" t="s">
        <v>868</v>
      </c>
      <c r="AE1369" s="81">
        <v>12</v>
      </c>
      <c r="AF1369" s="81" t="s">
        <v>436</v>
      </c>
      <c r="AG1369" s="81" t="s">
        <v>1741</v>
      </c>
      <c r="AH1369" s="81">
        <v>1118</v>
      </c>
      <c r="AJ1369" s="81" t="s">
        <v>820</v>
      </c>
      <c r="AK1369" s="81" t="s">
        <v>821</v>
      </c>
      <c r="AL1369" s="81">
        <v>4</v>
      </c>
      <c r="AM1369" s="81" t="s">
        <v>437</v>
      </c>
      <c r="AN1369" s="81" t="s">
        <v>1187</v>
      </c>
      <c r="AO1369" s="81">
        <v>1003</v>
      </c>
      <c r="AQ1369" s="81" t="s">
        <v>778</v>
      </c>
      <c r="AR1369" s="81" t="s">
        <v>779</v>
      </c>
      <c r="AS1369" s="81">
        <v>6</v>
      </c>
      <c r="AT1369" s="81" t="s">
        <v>436</v>
      </c>
      <c r="AU1369" s="81" t="s">
        <v>1200</v>
      </c>
      <c r="AV1369" s="81">
        <v>1240</v>
      </c>
      <c r="AX1369" s="81" t="s">
        <v>891</v>
      </c>
      <c r="AY1369" s="81" t="s">
        <v>892</v>
      </c>
      <c r="AZ1369" s="81">
        <v>12</v>
      </c>
      <c r="BA1369" s="81" t="s">
        <v>436</v>
      </c>
      <c r="BB1369" s="81" t="s">
        <v>2318</v>
      </c>
      <c r="BC1369" s="81">
        <v>1117</v>
      </c>
      <c r="BE1369" s="81" t="s">
        <v>889</v>
      </c>
      <c r="BF1369" s="81" t="s">
        <v>890</v>
      </c>
      <c r="BG1369" s="81">
        <v>2</v>
      </c>
      <c r="BH1369" s="81" t="s">
        <v>437</v>
      </c>
      <c r="BI1369" s="81" t="s">
        <v>1187</v>
      </c>
      <c r="BJ1369" s="81">
        <v>1003</v>
      </c>
      <c r="BL1369" s="81" t="s">
        <v>768</v>
      </c>
      <c r="BM1369" s="81" t="s">
        <v>769</v>
      </c>
      <c r="BN1369" s="81">
        <v>4</v>
      </c>
      <c r="BO1369" s="81" t="s">
        <v>529</v>
      </c>
      <c r="BP1369" s="81" t="s">
        <v>1132</v>
      </c>
      <c r="BQ1369" s="81">
        <v>1081</v>
      </c>
      <c r="CG1369" s="81" t="s">
        <v>733</v>
      </c>
      <c r="CH1369" s="81" t="s">
        <v>734</v>
      </c>
      <c r="CI1369" s="81">
        <v>6</v>
      </c>
      <c r="CJ1369" s="81" t="s">
        <v>529</v>
      </c>
      <c r="CK1369" s="81" t="s">
        <v>1169</v>
      </c>
      <c r="CL1369" s="81">
        <v>1440</v>
      </c>
      <c r="CN1369" s="81" t="s">
        <v>814</v>
      </c>
      <c r="CO1369" s="81" t="s">
        <v>815</v>
      </c>
      <c r="CP1369" s="81">
        <v>12</v>
      </c>
      <c r="CQ1369" s="81" t="s">
        <v>529</v>
      </c>
      <c r="CR1369" s="81" t="s">
        <v>1129</v>
      </c>
      <c r="CS1369" s="81">
        <v>1028</v>
      </c>
      <c r="CU1369" s="136" t="s">
        <v>830</v>
      </c>
      <c r="CV1369" s="136" t="s">
        <v>831</v>
      </c>
      <c r="CW1369" s="137">
        <v>20</v>
      </c>
      <c r="CX1369" s="136" t="s">
        <v>436</v>
      </c>
      <c r="CY1369" s="136" t="s">
        <v>2406</v>
      </c>
      <c r="CZ1369" s="138">
        <v>1529</v>
      </c>
      <c r="DB1369" s="136" t="s">
        <v>2380</v>
      </c>
      <c r="DC1369" s="136" t="s">
        <v>866</v>
      </c>
      <c r="DD1369" s="137">
        <v>6</v>
      </c>
      <c r="DE1369" s="136" t="s">
        <v>436</v>
      </c>
      <c r="DF1369" s="136" t="s">
        <v>1145</v>
      </c>
      <c r="DG1369" s="144">
        <v>1274</v>
      </c>
      <c r="DI1369" s="136" t="s">
        <v>747</v>
      </c>
      <c r="DJ1369" s="136" t="s">
        <v>748</v>
      </c>
      <c r="DK1369" s="137">
        <v>12</v>
      </c>
      <c r="DL1369" s="136" t="s">
        <v>436</v>
      </c>
      <c r="DM1369" s="136" t="s">
        <v>1735</v>
      </c>
      <c r="DN1369" s="144">
        <v>1435</v>
      </c>
    </row>
    <row r="1370" spans="1:118" x14ac:dyDescent="0.25">
      <c r="A1370" s="81" t="s">
        <v>745</v>
      </c>
      <c r="B1370" s="81" t="s">
        <v>746</v>
      </c>
      <c r="C1370" s="81">
        <v>12</v>
      </c>
      <c r="D1370" s="81" t="s">
        <v>529</v>
      </c>
      <c r="E1370" s="81" t="s">
        <v>1799</v>
      </c>
      <c r="F1370" s="81">
        <v>1019</v>
      </c>
      <c r="H1370" s="81" t="s">
        <v>854</v>
      </c>
      <c r="I1370" s="81" t="s">
        <v>855</v>
      </c>
      <c r="J1370" s="81">
        <v>2</v>
      </c>
      <c r="K1370" s="81" t="s">
        <v>436</v>
      </c>
      <c r="L1370" s="81" t="s">
        <v>1862</v>
      </c>
      <c r="M1370" s="81">
        <v>1243</v>
      </c>
      <c r="O1370" s="81" t="s">
        <v>885</v>
      </c>
      <c r="P1370" s="81" t="s">
        <v>886</v>
      </c>
      <c r="Q1370" s="81">
        <v>2</v>
      </c>
      <c r="R1370" s="81" t="s">
        <v>529</v>
      </c>
      <c r="S1370" s="81" t="s">
        <v>1141</v>
      </c>
      <c r="T1370" s="81">
        <v>1212</v>
      </c>
      <c r="V1370" s="81" t="s">
        <v>768</v>
      </c>
      <c r="W1370" s="81" t="s">
        <v>769</v>
      </c>
      <c r="X1370" s="81">
        <v>6</v>
      </c>
      <c r="Y1370" s="81" t="s">
        <v>436</v>
      </c>
      <c r="Z1370" s="81" t="s">
        <v>1801</v>
      </c>
      <c r="AA1370" s="81">
        <v>1429</v>
      </c>
      <c r="AC1370" s="81" t="s">
        <v>729</v>
      </c>
      <c r="AD1370" s="81" t="s">
        <v>730</v>
      </c>
      <c r="AE1370" s="81">
        <v>4</v>
      </c>
      <c r="AF1370" s="81" t="s">
        <v>437</v>
      </c>
      <c r="AG1370" s="81" t="s">
        <v>1193</v>
      </c>
      <c r="AH1370" s="81">
        <v>1479</v>
      </c>
      <c r="AJ1370" s="81" t="s">
        <v>818</v>
      </c>
      <c r="AK1370" s="81" t="s">
        <v>819</v>
      </c>
      <c r="AL1370" s="81">
        <v>4</v>
      </c>
      <c r="AM1370" s="81" t="s">
        <v>437</v>
      </c>
      <c r="AN1370" s="81" t="s">
        <v>1187</v>
      </c>
      <c r="AO1370" s="81">
        <v>1003</v>
      </c>
      <c r="AQ1370" s="81" t="s">
        <v>780</v>
      </c>
      <c r="AR1370" s="81" t="s">
        <v>781</v>
      </c>
      <c r="AS1370" s="81">
        <v>12</v>
      </c>
      <c r="AT1370" s="81" t="s">
        <v>436</v>
      </c>
      <c r="AU1370" s="81" t="s">
        <v>1097</v>
      </c>
      <c r="AV1370" s="81">
        <v>1392</v>
      </c>
      <c r="AX1370" s="81" t="s">
        <v>891</v>
      </c>
      <c r="AY1370" s="81" t="s">
        <v>892</v>
      </c>
      <c r="AZ1370" s="81">
        <v>12</v>
      </c>
      <c r="BA1370" s="81" t="s">
        <v>436</v>
      </c>
      <c r="BB1370" s="81" t="s">
        <v>1137</v>
      </c>
      <c r="BC1370" s="81">
        <v>1160</v>
      </c>
      <c r="BE1370" s="81" t="s">
        <v>910</v>
      </c>
      <c r="BF1370" s="81" t="s">
        <v>911</v>
      </c>
      <c r="BG1370" s="81">
        <v>2</v>
      </c>
      <c r="BH1370" s="81" t="s">
        <v>437</v>
      </c>
      <c r="BI1370" s="81" t="s">
        <v>1187</v>
      </c>
      <c r="BJ1370" s="81">
        <v>1003</v>
      </c>
      <c r="BL1370" s="81" t="s">
        <v>768</v>
      </c>
      <c r="BM1370" s="81" t="s">
        <v>769</v>
      </c>
      <c r="BN1370" s="81">
        <v>4</v>
      </c>
      <c r="BO1370" s="81" t="s">
        <v>436</v>
      </c>
      <c r="BP1370" s="81" t="s">
        <v>2059</v>
      </c>
      <c r="BQ1370" s="81">
        <v>1551</v>
      </c>
      <c r="CG1370" s="81" t="s">
        <v>729</v>
      </c>
      <c r="CH1370" s="81" t="s">
        <v>730</v>
      </c>
      <c r="CI1370" s="81">
        <v>6</v>
      </c>
      <c r="CJ1370" s="81" t="s">
        <v>529</v>
      </c>
      <c r="CK1370" s="81" t="s">
        <v>1169</v>
      </c>
      <c r="CL1370" s="81">
        <v>1440</v>
      </c>
      <c r="CN1370" s="81" t="s">
        <v>2271</v>
      </c>
      <c r="CO1370" s="81" t="s">
        <v>2307</v>
      </c>
      <c r="CP1370" s="81">
        <v>12</v>
      </c>
      <c r="CQ1370" s="81" t="s">
        <v>436</v>
      </c>
      <c r="CR1370" s="81" t="s">
        <v>2062</v>
      </c>
      <c r="CS1370" s="81">
        <v>1237</v>
      </c>
      <c r="CU1370" s="136" t="s">
        <v>828</v>
      </c>
      <c r="CV1370" s="136" t="s">
        <v>829</v>
      </c>
      <c r="CW1370" s="137">
        <v>4</v>
      </c>
      <c r="CX1370" s="136" t="s">
        <v>436</v>
      </c>
      <c r="CY1370" s="136" t="s">
        <v>2202</v>
      </c>
      <c r="CZ1370" s="138">
        <v>1586</v>
      </c>
      <c r="DB1370" s="136" t="s">
        <v>2380</v>
      </c>
      <c r="DC1370" s="136" t="s">
        <v>866</v>
      </c>
      <c r="DD1370" s="137">
        <v>12</v>
      </c>
      <c r="DE1370" s="136" t="s">
        <v>437</v>
      </c>
      <c r="DF1370" s="136" t="s">
        <v>1191</v>
      </c>
      <c r="DG1370" s="144">
        <v>1029</v>
      </c>
      <c r="DI1370" s="136" t="s">
        <v>747</v>
      </c>
      <c r="DJ1370" s="136" t="s">
        <v>748</v>
      </c>
      <c r="DK1370" s="137">
        <v>12</v>
      </c>
      <c r="DL1370" s="136" t="s">
        <v>436</v>
      </c>
      <c r="DM1370" s="136" t="s">
        <v>1110</v>
      </c>
      <c r="DN1370" s="144">
        <v>1253</v>
      </c>
    </row>
    <row r="1371" spans="1:118" x14ac:dyDescent="0.25">
      <c r="A1371" s="81" t="s">
        <v>847</v>
      </c>
      <c r="B1371" s="81" t="s">
        <v>848</v>
      </c>
      <c r="C1371" s="81">
        <v>24</v>
      </c>
      <c r="D1371" s="81" t="s">
        <v>529</v>
      </c>
      <c r="E1371" s="81" t="s">
        <v>1759</v>
      </c>
      <c r="F1371" s="81">
        <v>1014</v>
      </c>
      <c r="H1371" s="81" t="s">
        <v>2319</v>
      </c>
      <c r="I1371" s="81" t="s">
        <v>844</v>
      </c>
      <c r="J1371" s="81">
        <v>2</v>
      </c>
      <c r="K1371" s="81" t="s">
        <v>436</v>
      </c>
      <c r="L1371" s="81" t="s">
        <v>1862</v>
      </c>
      <c r="M1371" s="81">
        <v>1243</v>
      </c>
      <c r="O1371" s="81" t="s">
        <v>765</v>
      </c>
      <c r="P1371" s="81" t="s">
        <v>766</v>
      </c>
      <c r="Q1371" s="81">
        <v>6</v>
      </c>
      <c r="R1371" s="81" t="s">
        <v>529</v>
      </c>
      <c r="S1371" s="81" t="s">
        <v>1141</v>
      </c>
      <c r="T1371" s="81">
        <v>1212</v>
      </c>
      <c r="V1371" s="81" t="s">
        <v>743</v>
      </c>
      <c r="W1371" s="81" t="s">
        <v>744</v>
      </c>
      <c r="X1371" s="81">
        <v>12</v>
      </c>
      <c r="Y1371" s="81" t="s">
        <v>436</v>
      </c>
      <c r="Z1371" s="81" t="s">
        <v>1764</v>
      </c>
      <c r="AA1371" s="81">
        <v>1435</v>
      </c>
      <c r="AC1371" s="81" t="s">
        <v>867</v>
      </c>
      <c r="AD1371" s="81" t="s">
        <v>868</v>
      </c>
      <c r="AE1371" s="81">
        <v>12</v>
      </c>
      <c r="AF1371" s="81" t="s">
        <v>436</v>
      </c>
      <c r="AG1371" s="81" t="s">
        <v>1113</v>
      </c>
      <c r="AH1371" s="81">
        <v>1118</v>
      </c>
      <c r="AJ1371" s="81" t="s">
        <v>816</v>
      </c>
      <c r="AK1371" s="81" t="s">
        <v>817</v>
      </c>
      <c r="AL1371" s="81">
        <v>24</v>
      </c>
      <c r="AM1371" s="81" t="s">
        <v>437</v>
      </c>
      <c r="AN1371" s="81" t="s">
        <v>1187</v>
      </c>
      <c r="AO1371" s="81">
        <v>1003</v>
      </c>
      <c r="AQ1371" s="81" t="s">
        <v>2320</v>
      </c>
      <c r="AR1371" s="81" t="s">
        <v>1059</v>
      </c>
      <c r="AS1371" s="81">
        <v>12</v>
      </c>
      <c r="AT1371" s="81" t="s">
        <v>436</v>
      </c>
      <c r="AU1371" s="81" t="s">
        <v>1097</v>
      </c>
      <c r="AV1371" s="81">
        <v>1392</v>
      </c>
      <c r="AX1371" s="81" t="s">
        <v>891</v>
      </c>
      <c r="AY1371" s="81" t="s">
        <v>892</v>
      </c>
      <c r="AZ1371" s="81">
        <v>12</v>
      </c>
      <c r="BA1371" s="81" t="s">
        <v>437</v>
      </c>
      <c r="BB1371" s="81" t="s">
        <v>1743</v>
      </c>
      <c r="BC1371" s="81">
        <v>1476</v>
      </c>
      <c r="BE1371" s="81" t="s">
        <v>858</v>
      </c>
      <c r="BF1371" s="81" t="s">
        <v>859</v>
      </c>
      <c r="BG1371" s="81">
        <v>2</v>
      </c>
      <c r="BH1371" s="81" t="s">
        <v>437</v>
      </c>
      <c r="BI1371" s="81" t="s">
        <v>1187</v>
      </c>
      <c r="BJ1371" s="81">
        <v>1003</v>
      </c>
      <c r="BL1371" s="81" t="s">
        <v>800</v>
      </c>
      <c r="BM1371" s="81" t="s">
        <v>801</v>
      </c>
      <c r="BN1371" s="81">
        <v>4</v>
      </c>
      <c r="BO1371" s="81" t="s">
        <v>436</v>
      </c>
      <c r="BP1371" s="81" t="s">
        <v>1159</v>
      </c>
      <c r="BQ1371" s="81">
        <v>1513</v>
      </c>
      <c r="CG1371" s="81" t="s">
        <v>893</v>
      </c>
      <c r="CH1371" s="81" t="s">
        <v>894</v>
      </c>
      <c r="CI1371" s="81">
        <v>12</v>
      </c>
      <c r="CJ1371" s="81" t="s">
        <v>529</v>
      </c>
      <c r="CK1371" s="81" t="s">
        <v>1169</v>
      </c>
      <c r="CL1371" s="81">
        <v>1440</v>
      </c>
      <c r="CN1371" s="81" t="s">
        <v>2272</v>
      </c>
      <c r="CO1371" s="81" t="s">
        <v>2308</v>
      </c>
      <c r="CP1371" s="81">
        <v>12</v>
      </c>
      <c r="CQ1371" s="81" t="s">
        <v>436</v>
      </c>
      <c r="CR1371" s="81" t="s">
        <v>2062</v>
      </c>
      <c r="CS1371" s="81">
        <v>1237</v>
      </c>
      <c r="CU1371" s="136" t="s">
        <v>729</v>
      </c>
      <c r="CV1371" s="136" t="s">
        <v>730</v>
      </c>
      <c r="CW1371" s="137">
        <v>20</v>
      </c>
      <c r="CX1371" s="136" t="s">
        <v>437</v>
      </c>
      <c r="CY1371" s="136" t="s">
        <v>1181</v>
      </c>
      <c r="CZ1371" s="138">
        <v>1044</v>
      </c>
      <c r="DB1371" s="136" t="s">
        <v>2380</v>
      </c>
      <c r="DC1371" s="136" t="s">
        <v>866</v>
      </c>
      <c r="DD1371" s="137">
        <v>6</v>
      </c>
      <c r="DE1371" s="136" t="s">
        <v>529</v>
      </c>
      <c r="DF1371" s="136" t="s">
        <v>1867</v>
      </c>
      <c r="DG1371" s="144">
        <v>1089</v>
      </c>
      <c r="DI1371" s="136" t="s">
        <v>747</v>
      </c>
      <c r="DJ1371" s="136" t="s">
        <v>748</v>
      </c>
      <c r="DK1371" s="137">
        <v>24</v>
      </c>
      <c r="DL1371" s="136" t="s">
        <v>529</v>
      </c>
      <c r="DM1371" s="136" t="s">
        <v>1757</v>
      </c>
      <c r="DN1371" s="144">
        <v>1014</v>
      </c>
    </row>
    <row r="1372" spans="1:118" x14ac:dyDescent="0.25">
      <c r="A1372" s="81" t="s">
        <v>818</v>
      </c>
      <c r="B1372" s="81" t="s">
        <v>819</v>
      </c>
      <c r="C1372" s="81">
        <v>4</v>
      </c>
      <c r="D1372" s="81" t="s">
        <v>529</v>
      </c>
      <c r="E1372" s="81" t="s">
        <v>1759</v>
      </c>
      <c r="F1372" s="81">
        <v>1014</v>
      </c>
      <c r="H1372" s="81" t="s">
        <v>847</v>
      </c>
      <c r="I1372" s="81" t="s">
        <v>848</v>
      </c>
      <c r="J1372" s="81">
        <v>6</v>
      </c>
      <c r="K1372" s="81" t="s">
        <v>436</v>
      </c>
      <c r="L1372" s="81" t="s">
        <v>1189</v>
      </c>
      <c r="M1372" s="81">
        <v>1262</v>
      </c>
      <c r="O1372" s="81" t="s">
        <v>772</v>
      </c>
      <c r="P1372" s="81" t="s">
        <v>773</v>
      </c>
      <c r="Q1372" s="81">
        <v>4</v>
      </c>
      <c r="R1372" s="81" t="s">
        <v>529</v>
      </c>
      <c r="S1372" s="81" t="s">
        <v>1141</v>
      </c>
      <c r="T1372" s="81">
        <v>1212</v>
      </c>
      <c r="V1372" s="81" t="s">
        <v>891</v>
      </c>
      <c r="W1372" s="81" t="s">
        <v>892</v>
      </c>
      <c r="X1372" s="81">
        <v>12</v>
      </c>
      <c r="Y1372" s="81" t="s">
        <v>436</v>
      </c>
      <c r="Z1372" s="81" t="s">
        <v>1764</v>
      </c>
      <c r="AA1372" s="81">
        <v>1435</v>
      </c>
      <c r="AC1372" s="81" t="s">
        <v>729</v>
      </c>
      <c r="AD1372" s="81" t="s">
        <v>730</v>
      </c>
      <c r="AE1372" s="81">
        <v>4</v>
      </c>
      <c r="AF1372" s="81" t="s">
        <v>436</v>
      </c>
      <c r="AG1372" s="81" t="s">
        <v>1696</v>
      </c>
      <c r="AH1372" s="81">
        <v>1390</v>
      </c>
      <c r="AJ1372" s="81" t="s">
        <v>864</v>
      </c>
      <c r="AK1372" s="81" t="s">
        <v>865</v>
      </c>
      <c r="AL1372" s="81">
        <v>36</v>
      </c>
      <c r="AM1372" s="81" t="s">
        <v>437</v>
      </c>
      <c r="AN1372" s="81" t="s">
        <v>1187</v>
      </c>
      <c r="AO1372" s="81">
        <v>1003</v>
      </c>
      <c r="AQ1372" s="81" t="s">
        <v>818</v>
      </c>
      <c r="AR1372" s="81" t="s">
        <v>819</v>
      </c>
      <c r="AS1372" s="81">
        <v>4</v>
      </c>
      <c r="AT1372" s="81" t="s">
        <v>437</v>
      </c>
      <c r="AU1372" s="81" t="s">
        <v>1231</v>
      </c>
      <c r="AV1372" s="81">
        <v>1078</v>
      </c>
      <c r="AX1372" s="81" t="s">
        <v>891</v>
      </c>
      <c r="AY1372" s="81" t="s">
        <v>892</v>
      </c>
      <c r="AZ1372" s="81">
        <v>24</v>
      </c>
      <c r="BA1372" s="81" t="s">
        <v>529</v>
      </c>
      <c r="BB1372" s="81" t="s">
        <v>1175</v>
      </c>
      <c r="BC1372" s="81">
        <v>1027</v>
      </c>
      <c r="BE1372" s="81" t="s">
        <v>2321</v>
      </c>
      <c r="BF1372" s="81" t="s">
        <v>901</v>
      </c>
      <c r="BG1372" s="81">
        <v>2</v>
      </c>
      <c r="BH1372" s="81" t="s">
        <v>437</v>
      </c>
      <c r="BI1372" s="81" t="s">
        <v>1187</v>
      </c>
      <c r="BJ1372" s="81">
        <v>1003</v>
      </c>
      <c r="BL1372" s="81" t="s">
        <v>816</v>
      </c>
      <c r="BM1372" s="81" t="s">
        <v>817</v>
      </c>
      <c r="BN1372" s="81">
        <v>8</v>
      </c>
      <c r="BO1372" s="81" t="s">
        <v>529</v>
      </c>
      <c r="BP1372" s="81" t="s">
        <v>1132</v>
      </c>
      <c r="BQ1372" s="81">
        <v>1081</v>
      </c>
      <c r="CG1372" s="81" t="s">
        <v>727</v>
      </c>
      <c r="CH1372" s="81" t="s">
        <v>728</v>
      </c>
      <c r="CI1372" s="81">
        <v>6</v>
      </c>
      <c r="CJ1372" s="81" t="s">
        <v>437</v>
      </c>
      <c r="CK1372" s="81" t="s">
        <v>2344</v>
      </c>
      <c r="CL1372" s="81">
        <v>1108</v>
      </c>
      <c r="CN1372" s="81" t="s">
        <v>960</v>
      </c>
      <c r="CO1372" s="81" t="s">
        <v>961</v>
      </c>
      <c r="CP1372" s="81">
        <v>12</v>
      </c>
      <c r="CQ1372" s="81" t="s">
        <v>436</v>
      </c>
      <c r="CR1372" s="81" t="s">
        <v>2062</v>
      </c>
      <c r="CS1372" s="81">
        <v>1237</v>
      </c>
      <c r="CU1372" s="136" t="s">
        <v>2270</v>
      </c>
      <c r="CV1372" s="136" t="s">
        <v>848</v>
      </c>
      <c r="CW1372" s="137">
        <v>6</v>
      </c>
      <c r="CX1372" s="136" t="s">
        <v>436</v>
      </c>
      <c r="CY1372" s="136" t="s">
        <v>1715</v>
      </c>
      <c r="CZ1372" s="138">
        <v>1137</v>
      </c>
      <c r="DB1372" s="136" t="s">
        <v>2380</v>
      </c>
      <c r="DC1372" s="136" t="s">
        <v>866</v>
      </c>
      <c r="DD1372" s="137">
        <v>12</v>
      </c>
      <c r="DE1372" s="136" t="s">
        <v>529</v>
      </c>
      <c r="DF1372" s="136" t="s">
        <v>1100</v>
      </c>
      <c r="DG1372" s="144">
        <v>1027</v>
      </c>
      <c r="DI1372" s="136" t="s">
        <v>747</v>
      </c>
      <c r="DJ1372" s="136" t="s">
        <v>748</v>
      </c>
      <c r="DK1372" s="137">
        <v>12</v>
      </c>
      <c r="DL1372" s="136" t="s">
        <v>529</v>
      </c>
      <c r="DM1372" s="136" t="s">
        <v>1681</v>
      </c>
      <c r="DN1372" s="144">
        <v>1327</v>
      </c>
    </row>
    <row r="1373" spans="1:118" x14ac:dyDescent="0.25">
      <c r="A1373" s="81" t="s">
        <v>733</v>
      </c>
      <c r="B1373" s="81" t="s">
        <v>734</v>
      </c>
      <c r="C1373" s="81">
        <v>4</v>
      </c>
      <c r="D1373" s="81" t="s">
        <v>529</v>
      </c>
      <c r="E1373" s="81" t="s">
        <v>1759</v>
      </c>
      <c r="F1373" s="81">
        <v>1014</v>
      </c>
      <c r="H1373" s="81" t="s">
        <v>924</v>
      </c>
      <c r="I1373" s="81" t="s">
        <v>925</v>
      </c>
      <c r="J1373" s="81">
        <v>12</v>
      </c>
      <c r="K1373" s="81" t="s">
        <v>436</v>
      </c>
      <c r="L1373" s="81" t="s">
        <v>1189</v>
      </c>
      <c r="M1373" s="81">
        <v>1262</v>
      </c>
      <c r="O1373" s="81" t="s">
        <v>883</v>
      </c>
      <c r="P1373" s="81" t="s">
        <v>884</v>
      </c>
      <c r="Q1373" s="81">
        <v>4</v>
      </c>
      <c r="R1373" s="81" t="s">
        <v>529</v>
      </c>
      <c r="S1373" s="81" t="s">
        <v>1141</v>
      </c>
      <c r="T1373" s="81">
        <v>1212</v>
      </c>
      <c r="V1373" s="81" t="s">
        <v>954</v>
      </c>
      <c r="W1373" s="81" t="s">
        <v>955</v>
      </c>
      <c r="X1373" s="81">
        <v>4</v>
      </c>
      <c r="Y1373" s="81" t="s">
        <v>436</v>
      </c>
      <c r="Z1373" s="81" t="s">
        <v>1764</v>
      </c>
      <c r="AA1373" s="81">
        <v>1435</v>
      </c>
      <c r="AC1373" s="81" t="s">
        <v>729</v>
      </c>
      <c r="AD1373" s="81" t="s">
        <v>730</v>
      </c>
      <c r="AE1373" s="81">
        <v>4</v>
      </c>
      <c r="AF1373" s="81" t="s">
        <v>436</v>
      </c>
      <c r="AG1373" s="81" t="s">
        <v>1753</v>
      </c>
      <c r="AH1373" s="81">
        <v>1113</v>
      </c>
      <c r="AJ1373" s="81" t="s">
        <v>727</v>
      </c>
      <c r="AK1373" s="81" t="s">
        <v>728</v>
      </c>
      <c r="AL1373" s="81">
        <v>4</v>
      </c>
      <c r="AM1373" s="81" t="s">
        <v>437</v>
      </c>
      <c r="AN1373" s="81" t="s">
        <v>1187</v>
      </c>
      <c r="AO1373" s="81">
        <v>1003</v>
      </c>
      <c r="AQ1373" s="81" t="s">
        <v>852</v>
      </c>
      <c r="AR1373" s="81" t="s">
        <v>853</v>
      </c>
      <c r="AS1373" s="81">
        <v>12</v>
      </c>
      <c r="AT1373" s="81" t="s">
        <v>437</v>
      </c>
      <c r="AU1373" s="81" t="s">
        <v>1231</v>
      </c>
      <c r="AV1373" s="81">
        <v>1078</v>
      </c>
      <c r="AX1373" s="81" t="s">
        <v>891</v>
      </c>
      <c r="AY1373" s="81" t="s">
        <v>892</v>
      </c>
      <c r="AZ1373" s="81">
        <v>12</v>
      </c>
      <c r="BA1373" s="81" t="s">
        <v>437</v>
      </c>
      <c r="BB1373" s="81" t="s">
        <v>1190</v>
      </c>
      <c r="BC1373" s="81">
        <v>1082</v>
      </c>
      <c r="BE1373" s="81" t="s">
        <v>867</v>
      </c>
      <c r="BF1373" s="81" t="s">
        <v>868</v>
      </c>
      <c r="BG1373" s="81">
        <v>12</v>
      </c>
      <c r="BH1373" s="81" t="s">
        <v>436</v>
      </c>
      <c r="BI1373" s="81" t="s">
        <v>1195</v>
      </c>
      <c r="BJ1373" s="81">
        <v>1237</v>
      </c>
      <c r="BL1373" s="81" t="s">
        <v>845</v>
      </c>
      <c r="BM1373" s="81" t="s">
        <v>846</v>
      </c>
      <c r="BN1373" s="81">
        <v>4</v>
      </c>
      <c r="BO1373" s="81" t="s">
        <v>436</v>
      </c>
      <c r="BP1373" s="81" t="s">
        <v>2072</v>
      </c>
      <c r="BQ1373" s="81">
        <v>1562</v>
      </c>
      <c r="CG1373" s="81" t="s">
        <v>893</v>
      </c>
      <c r="CH1373" s="81" t="s">
        <v>894</v>
      </c>
      <c r="CI1373" s="81">
        <v>12</v>
      </c>
      <c r="CJ1373" s="81" t="s">
        <v>437</v>
      </c>
      <c r="CK1373" s="81" t="s">
        <v>2344</v>
      </c>
      <c r="CL1373" s="81">
        <v>1108</v>
      </c>
      <c r="CN1373" s="81" t="s">
        <v>1015</v>
      </c>
      <c r="CO1373" s="81" t="s">
        <v>1016</v>
      </c>
      <c r="CP1373" s="81">
        <v>24</v>
      </c>
      <c r="CQ1373" s="81" t="s">
        <v>436</v>
      </c>
      <c r="CR1373" s="81" t="s">
        <v>2062</v>
      </c>
      <c r="CS1373" s="81">
        <v>1237</v>
      </c>
      <c r="CU1373" s="136" t="s">
        <v>1779</v>
      </c>
      <c r="CV1373" s="136" t="s">
        <v>853</v>
      </c>
      <c r="CW1373" s="137">
        <v>24</v>
      </c>
      <c r="CX1373" s="136" t="s">
        <v>436</v>
      </c>
      <c r="CY1373" s="136" t="s">
        <v>1715</v>
      </c>
      <c r="CZ1373" s="138">
        <v>1137</v>
      </c>
      <c r="DB1373" s="136" t="s">
        <v>2380</v>
      </c>
      <c r="DC1373" s="136" t="s">
        <v>866</v>
      </c>
      <c r="DD1373" s="137">
        <v>12</v>
      </c>
      <c r="DE1373" s="136" t="s">
        <v>437</v>
      </c>
      <c r="DF1373" s="136" t="s">
        <v>1180</v>
      </c>
      <c r="DG1373" s="144">
        <v>1194</v>
      </c>
      <c r="DI1373" s="136" t="s">
        <v>747</v>
      </c>
      <c r="DJ1373" s="136" t="s">
        <v>748</v>
      </c>
      <c r="DK1373" s="137">
        <v>12</v>
      </c>
      <c r="DL1373" s="136" t="s">
        <v>529</v>
      </c>
      <c r="DM1373" s="136" t="s">
        <v>1727</v>
      </c>
      <c r="DN1373" s="144">
        <v>1219</v>
      </c>
    </row>
    <row r="1374" spans="1:118" x14ac:dyDescent="0.25">
      <c r="A1374" s="81" t="s">
        <v>832</v>
      </c>
      <c r="B1374" s="81" t="s">
        <v>833</v>
      </c>
      <c r="C1374" s="81">
        <v>4</v>
      </c>
      <c r="D1374" s="81" t="s">
        <v>529</v>
      </c>
      <c r="E1374" s="81" t="s">
        <v>1759</v>
      </c>
      <c r="F1374" s="81">
        <v>1014</v>
      </c>
      <c r="H1374" s="81" t="s">
        <v>733</v>
      </c>
      <c r="I1374" s="81" t="s">
        <v>734</v>
      </c>
      <c r="J1374" s="81">
        <v>4</v>
      </c>
      <c r="K1374" s="81" t="s">
        <v>436</v>
      </c>
      <c r="L1374" s="81" t="s">
        <v>1189</v>
      </c>
      <c r="M1374" s="81">
        <v>1262</v>
      </c>
      <c r="O1374" s="81" t="s">
        <v>737</v>
      </c>
      <c r="P1374" s="81" t="s">
        <v>738</v>
      </c>
      <c r="Q1374" s="81">
        <v>4</v>
      </c>
      <c r="R1374" s="81" t="s">
        <v>529</v>
      </c>
      <c r="S1374" s="81" t="s">
        <v>1141</v>
      </c>
      <c r="T1374" s="81">
        <v>1212</v>
      </c>
      <c r="V1374" s="81" t="s">
        <v>770</v>
      </c>
      <c r="W1374" s="81" t="s">
        <v>771</v>
      </c>
      <c r="X1374" s="81">
        <v>4</v>
      </c>
      <c r="Y1374" s="81" t="s">
        <v>436</v>
      </c>
      <c r="Z1374" s="81" t="s">
        <v>1764</v>
      </c>
      <c r="AA1374" s="81">
        <v>1435</v>
      </c>
      <c r="AC1374" s="81" t="s">
        <v>729</v>
      </c>
      <c r="AD1374" s="81" t="s">
        <v>730</v>
      </c>
      <c r="AE1374" s="81">
        <v>4</v>
      </c>
      <c r="AF1374" s="81" t="s">
        <v>436</v>
      </c>
      <c r="AG1374" s="81" t="s">
        <v>2327</v>
      </c>
      <c r="AH1374" s="81">
        <v>1515</v>
      </c>
      <c r="AJ1374" s="81" t="s">
        <v>893</v>
      </c>
      <c r="AK1374" s="81" t="s">
        <v>894</v>
      </c>
      <c r="AL1374" s="81">
        <v>12</v>
      </c>
      <c r="AM1374" s="81" t="s">
        <v>437</v>
      </c>
      <c r="AN1374" s="81" t="s">
        <v>1187</v>
      </c>
      <c r="AO1374" s="81">
        <v>1003</v>
      </c>
      <c r="AQ1374" s="81" t="s">
        <v>782</v>
      </c>
      <c r="AR1374" s="81" t="s">
        <v>783</v>
      </c>
      <c r="AS1374" s="81">
        <v>12</v>
      </c>
      <c r="AT1374" s="81" t="s">
        <v>437</v>
      </c>
      <c r="AU1374" s="81" t="s">
        <v>1231</v>
      </c>
      <c r="AV1374" s="81">
        <v>1078</v>
      </c>
      <c r="AX1374" s="81" t="s">
        <v>891</v>
      </c>
      <c r="AY1374" s="81" t="s">
        <v>892</v>
      </c>
      <c r="AZ1374" s="81">
        <v>36</v>
      </c>
      <c r="BA1374" s="81" t="s">
        <v>529</v>
      </c>
      <c r="BB1374" s="81" t="s">
        <v>1756</v>
      </c>
      <c r="BC1374" s="81">
        <v>1037</v>
      </c>
      <c r="BE1374" s="81" t="s">
        <v>880</v>
      </c>
      <c r="BF1374" s="81" t="s">
        <v>881</v>
      </c>
      <c r="BG1374" s="81">
        <v>24</v>
      </c>
      <c r="BH1374" s="81" t="s">
        <v>436</v>
      </c>
      <c r="BI1374" s="81" t="s">
        <v>1195</v>
      </c>
      <c r="BJ1374" s="81">
        <v>1237</v>
      </c>
      <c r="BL1374" s="81" t="s">
        <v>845</v>
      </c>
      <c r="BM1374" s="81" t="s">
        <v>846</v>
      </c>
      <c r="BN1374" s="81">
        <v>4</v>
      </c>
      <c r="BO1374" s="81" t="s">
        <v>436</v>
      </c>
      <c r="BP1374" s="81" t="s">
        <v>2059</v>
      </c>
      <c r="BQ1374" s="81">
        <v>1551</v>
      </c>
      <c r="CG1374" s="81" t="s">
        <v>2230</v>
      </c>
      <c r="CH1374" s="81" t="s">
        <v>866</v>
      </c>
      <c r="CI1374" s="81">
        <v>6</v>
      </c>
      <c r="CJ1374" s="81" t="s">
        <v>437</v>
      </c>
      <c r="CK1374" s="81" t="s">
        <v>1184</v>
      </c>
      <c r="CL1374" s="81">
        <v>1078</v>
      </c>
      <c r="CN1374" s="81" t="s">
        <v>999</v>
      </c>
      <c r="CO1374" s="81" t="s">
        <v>1000</v>
      </c>
      <c r="CP1374" s="81">
        <v>36</v>
      </c>
      <c r="CQ1374" s="81" t="s">
        <v>436</v>
      </c>
      <c r="CR1374" s="81" t="s">
        <v>2062</v>
      </c>
      <c r="CS1374" s="81">
        <v>1237</v>
      </c>
      <c r="CU1374" s="136" t="s">
        <v>1931</v>
      </c>
      <c r="CV1374" s="136" t="s">
        <v>909</v>
      </c>
      <c r="CW1374" s="137">
        <v>12</v>
      </c>
      <c r="CX1374" s="136" t="s">
        <v>436</v>
      </c>
      <c r="CY1374" s="136" t="s">
        <v>1715</v>
      </c>
      <c r="CZ1374" s="138">
        <v>1137</v>
      </c>
      <c r="DB1374" s="136" t="s">
        <v>2380</v>
      </c>
      <c r="DC1374" s="136" t="s">
        <v>866</v>
      </c>
      <c r="DD1374" s="137">
        <v>6</v>
      </c>
      <c r="DE1374" s="136" t="s">
        <v>436</v>
      </c>
      <c r="DF1374" s="136" t="s">
        <v>2060</v>
      </c>
      <c r="DG1374" s="144">
        <v>1098</v>
      </c>
      <c r="DI1374" s="136" t="s">
        <v>747</v>
      </c>
      <c r="DJ1374" s="136" t="s">
        <v>748</v>
      </c>
      <c r="DK1374" s="137">
        <v>84</v>
      </c>
      <c r="DL1374" s="136" t="s">
        <v>2152</v>
      </c>
      <c r="DM1374" s="136" t="s">
        <v>2364</v>
      </c>
      <c r="DN1374" s="144">
        <v>1593</v>
      </c>
    </row>
    <row r="1375" spans="1:118" x14ac:dyDescent="0.25">
      <c r="A1375" s="81" t="s">
        <v>904</v>
      </c>
      <c r="B1375" s="81" t="s">
        <v>905</v>
      </c>
      <c r="C1375" s="81">
        <v>2</v>
      </c>
      <c r="D1375" s="81" t="s">
        <v>529</v>
      </c>
      <c r="E1375" s="81" t="s">
        <v>1759</v>
      </c>
      <c r="F1375" s="81">
        <v>1014</v>
      </c>
      <c r="H1375" s="81" t="s">
        <v>2323</v>
      </c>
      <c r="I1375" s="81" t="s">
        <v>851</v>
      </c>
      <c r="J1375" s="81">
        <v>2</v>
      </c>
      <c r="K1375" s="81" t="s">
        <v>436</v>
      </c>
      <c r="L1375" s="81" t="s">
        <v>2324</v>
      </c>
      <c r="M1375" s="81">
        <v>1515</v>
      </c>
      <c r="O1375" s="81" t="s">
        <v>828</v>
      </c>
      <c r="P1375" s="81" t="s">
        <v>829</v>
      </c>
      <c r="Q1375" s="81">
        <v>4</v>
      </c>
      <c r="R1375" s="81" t="s">
        <v>529</v>
      </c>
      <c r="S1375" s="81" t="s">
        <v>1141</v>
      </c>
      <c r="T1375" s="81">
        <v>1212</v>
      </c>
      <c r="V1375" s="81" t="s">
        <v>826</v>
      </c>
      <c r="W1375" s="81" t="s">
        <v>827</v>
      </c>
      <c r="X1375" s="81">
        <v>2</v>
      </c>
      <c r="Y1375" s="81" t="s">
        <v>529</v>
      </c>
      <c r="Z1375" s="81" t="s">
        <v>1154</v>
      </c>
      <c r="AA1375" s="81">
        <v>1439</v>
      </c>
      <c r="AC1375" s="81" t="s">
        <v>765</v>
      </c>
      <c r="AD1375" s="81" t="s">
        <v>766</v>
      </c>
      <c r="AE1375" s="81">
        <v>96</v>
      </c>
      <c r="AF1375" s="81" t="s">
        <v>1173</v>
      </c>
      <c r="AG1375" s="81" t="s">
        <v>1174</v>
      </c>
      <c r="AH1375" s="81">
        <v>0</v>
      </c>
      <c r="AJ1375" s="81" t="s">
        <v>816</v>
      </c>
      <c r="AK1375" s="81" t="s">
        <v>817</v>
      </c>
      <c r="AL1375" s="81">
        <v>2</v>
      </c>
      <c r="AM1375" s="81" t="s">
        <v>436</v>
      </c>
      <c r="AN1375" s="81" t="s">
        <v>1197</v>
      </c>
      <c r="AO1375" s="81">
        <v>1531</v>
      </c>
      <c r="AQ1375" s="81" t="s">
        <v>908</v>
      </c>
      <c r="AR1375" s="81" t="s">
        <v>909</v>
      </c>
      <c r="AS1375" s="81">
        <v>12</v>
      </c>
      <c r="AT1375" s="81" t="s">
        <v>437</v>
      </c>
      <c r="AU1375" s="81" t="s">
        <v>1231</v>
      </c>
      <c r="AV1375" s="81">
        <v>1078</v>
      </c>
      <c r="AX1375" s="81" t="s">
        <v>891</v>
      </c>
      <c r="AY1375" s="81" t="s">
        <v>892</v>
      </c>
      <c r="AZ1375" s="81">
        <v>12</v>
      </c>
      <c r="BA1375" s="81" t="s">
        <v>529</v>
      </c>
      <c r="BB1375" s="81" t="s">
        <v>1158</v>
      </c>
      <c r="BC1375" s="81">
        <v>1378</v>
      </c>
      <c r="BE1375" s="81" t="s">
        <v>776</v>
      </c>
      <c r="BF1375" s="81" t="s">
        <v>777</v>
      </c>
      <c r="BG1375" s="81">
        <v>48</v>
      </c>
      <c r="BH1375" s="81" t="s">
        <v>436</v>
      </c>
      <c r="BI1375" s="81" t="s">
        <v>1195</v>
      </c>
      <c r="BJ1375" s="81">
        <v>1237</v>
      </c>
      <c r="BL1375" s="81" t="s">
        <v>772</v>
      </c>
      <c r="BM1375" s="81" t="s">
        <v>773</v>
      </c>
      <c r="BN1375" s="81">
        <v>4</v>
      </c>
      <c r="BO1375" s="81" t="s">
        <v>529</v>
      </c>
      <c r="BP1375" s="81" t="s">
        <v>1132</v>
      </c>
      <c r="BQ1375" s="81">
        <v>1081</v>
      </c>
      <c r="CG1375" s="81" t="s">
        <v>847</v>
      </c>
      <c r="CH1375" s="81" t="s">
        <v>848</v>
      </c>
      <c r="CI1375" s="81">
        <v>6</v>
      </c>
      <c r="CJ1375" s="81" t="s">
        <v>437</v>
      </c>
      <c r="CK1375" s="81" t="s">
        <v>1184</v>
      </c>
      <c r="CL1375" s="81">
        <v>1078</v>
      </c>
      <c r="CN1375" s="81" t="s">
        <v>822</v>
      </c>
      <c r="CO1375" s="81" t="s">
        <v>823</v>
      </c>
      <c r="CP1375" s="81">
        <v>24</v>
      </c>
      <c r="CQ1375" s="81" t="s">
        <v>436</v>
      </c>
      <c r="CR1375" s="81" t="s">
        <v>2062</v>
      </c>
      <c r="CS1375" s="81">
        <v>1237</v>
      </c>
      <c r="CU1375" s="136" t="s">
        <v>763</v>
      </c>
      <c r="CV1375" s="136" t="s">
        <v>764</v>
      </c>
      <c r="CW1375" s="137">
        <v>12</v>
      </c>
      <c r="CX1375" s="136" t="s">
        <v>436</v>
      </c>
      <c r="CY1375" s="136" t="s">
        <v>2198</v>
      </c>
      <c r="CZ1375" s="138">
        <v>1587</v>
      </c>
      <c r="DB1375" s="136" t="s">
        <v>2383</v>
      </c>
      <c r="DC1375" s="136" t="s">
        <v>882</v>
      </c>
      <c r="DD1375" s="137">
        <v>12</v>
      </c>
      <c r="DE1375" s="136" t="s">
        <v>529</v>
      </c>
      <c r="DF1375" s="136" t="s">
        <v>1681</v>
      </c>
      <c r="DG1375" s="144">
        <v>1327</v>
      </c>
      <c r="DI1375" s="136" t="s">
        <v>747</v>
      </c>
      <c r="DJ1375" s="136" t="s">
        <v>748</v>
      </c>
      <c r="DK1375" s="137">
        <v>1</v>
      </c>
      <c r="DL1375" s="136" t="s">
        <v>529</v>
      </c>
      <c r="DM1375" s="136" t="s">
        <v>2176</v>
      </c>
      <c r="DN1375" s="144">
        <v>1555</v>
      </c>
    </row>
    <row r="1376" spans="1:118" x14ac:dyDescent="0.25">
      <c r="A1376" s="81" t="s">
        <v>2319</v>
      </c>
      <c r="B1376" s="81" t="s">
        <v>844</v>
      </c>
      <c r="C1376" s="81">
        <v>2</v>
      </c>
      <c r="D1376" s="81" t="s">
        <v>529</v>
      </c>
      <c r="E1376" s="81" t="s">
        <v>1759</v>
      </c>
      <c r="F1376" s="81">
        <v>1014</v>
      </c>
      <c r="H1376" s="81" t="s">
        <v>854</v>
      </c>
      <c r="I1376" s="81" t="s">
        <v>855</v>
      </c>
      <c r="J1376" s="81">
        <v>2</v>
      </c>
      <c r="K1376" s="81" t="s">
        <v>436</v>
      </c>
      <c r="L1376" s="81" t="s">
        <v>2324</v>
      </c>
      <c r="M1376" s="81">
        <v>1515</v>
      </c>
      <c r="O1376" s="81" t="s">
        <v>810</v>
      </c>
      <c r="P1376" s="81" t="s">
        <v>811</v>
      </c>
      <c r="Q1376" s="81">
        <v>2</v>
      </c>
      <c r="R1376" s="81" t="s">
        <v>529</v>
      </c>
      <c r="S1376" s="81" t="s">
        <v>1132</v>
      </c>
      <c r="T1376" s="81">
        <v>1081</v>
      </c>
      <c r="V1376" s="81" t="s">
        <v>743</v>
      </c>
      <c r="W1376" s="81" t="s">
        <v>744</v>
      </c>
      <c r="X1376" s="81">
        <v>12</v>
      </c>
      <c r="Y1376" s="81" t="s">
        <v>529</v>
      </c>
      <c r="Z1376" s="81" t="s">
        <v>1154</v>
      </c>
      <c r="AA1376" s="81">
        <v>1439</v>
      </c>
      <c r="AC1376" s="81" t="s">
        <v>737</v>
      </c>
      <c r="AD1376" s="81" t="s">
        <v>738</v>
      </c>
      <c r="AE1376" s="81">
        <v>4</v>
      </c>
      <c r="AF1376" s="81" t="s">
        <v>437</v>
      </c>
      <c r="AG1376" s="81" t="s">
        <v>1155</v>
      </c>
      <c r="AH1376" s="81">
        <v>1506</v>
      </c>
      <c r="AJ1376" s="81" t="s">
        <v>816</v>
      </c>
      <c r="AK1376" s="81" t="s">
        <v>817</v>
      </c>
      <c r="AL1376" s="81">
        <v>4</v>
      </c>
      <c r="AM1376" s="81" t="s">
        <v>529</v>
      </c>
      <c r="AN1376" s="81" t="s">
        <v>1168</v>
      </c>
      <c r="AO1376" s="81">
        <v>1001</v>
      </c>
      <c r="AQ1376" s="81" t="s">
        <v>999</v>
      </c>
      <c r="AR1376" s="81" t="s">
        <v>1000</v>
      </c>
      <c r="AS1376" s="81">
        <v>12</v>
      </c>
      <c r="AT1376" s="81" t="s">
        <v>437</v>
      </c>
      <c r="AU1376" s="81" t="s">
        <v>1231</v>
      </c>
      <c r="AV1376" s="81">
        <v>1078</v>
      </c>
      <c r="AX1376" s="81" t="s">
        <v>891</v>
      </c>
      <c r="AY1376" s="81" t="s">
        <v>892</v>
      </c>
      <c r="AZ1376" s="81">
        <v>12</v>
      </c>
      <c r="BA1376" s="81" t="s">
        <v>437</v>
      </c>
      <c r="BB1376" s="81" t="s">
        <v>1094</v>
      </c>
      <c r="BC1376" s="81">
        <v>1097</v>
      </c>
      <c r="BE1376" s="81" t="s">
        <v>816</v>
      </c>
      <c r="BF1376" s="81" t="s">
        <v>817</v>
      </c>
      <c r="BG1376" s="81">
        <v>24</v>
      </c>
      <c r="BH1376" s="81" t="s">
        <v>436</v>
      </c>
      <c r="BI1376" s="81" t="s">
        <v>1195</v>
      </c>
      <c r="BJ1376" s="81">
        <v>1237</v>
      </c>
      <c r="BL1376" s="81" t="s">
        <v>733</v>
      </c>
      <c r="BM1376" s="81" t="s">
        <v>734</v>
      </c>
      <c r="BN1376" s="81">
        <v>4</v>
      </c>
      <c r="BO1376" s="81" t="s">
        <v>436</v>
      </c>
      <c r="BP1376" s="81" t="s">
        <v>2059</v>
      </c>
      <c r="BQ1376" s="81">
        <v>1551</v>
      </c>
      <c r="CG1376" s="81" t="s">
        <v>768</v>
      </c>
      <c r="CH1376" s="81" t="s">
        <v>769</v>
      </c>
      <c r="CI1376" s="81">
        <v>6</v>
      </c>
      <c r="CJ1376" s="81" t="s">
        <v>437</v>
      </c>
      <c r="CK1376" s="81" t="s">
        <v>1184</v>
      </c>
      <c r="CL1376" s="81">
        <v>1078</v>
      </c>
      <c r="CN1376" s="81" t="s">
        <v>778</v>
      </c>
      <c r="CO1376" s="81" t="s">
        <v>779</v>
      </c>
      <c r="CP1376" s="81">
        <v>12</v>
      </c>
      <c r="CQ1376" s="81" t="s">
        <v>529</v>
      </c>
      <c r="CR1376" s="81" t="s">
        <v>1199</v>
      </c>
      <c r="CS1376" s="81">
        <v>1001</v>
      </c>
      <c r="CU1376" s="136" t="s">
        <v>1779</v>
      </c>
      <c r="CV1376" s="136" t="s">
        <v>853</v>
      </c>
      <c r="CW1376" s="137">
        <v>12</v>
      </c>
      <c r="CX1376" s="136" t="s">
        <v>436</v>
      </c>
      <c r="CY1376" s="136" t="s">
        <v>2049</v>
      </c>
      <c r="CZ1376" s="138">
        <v>1549</v>
      </c>
      <c r="DB1376" s="136" t="s">
        <v>2383</v>
      </c>
      <c r="DC1376" s="136" t="s">
        <v>882</v>
      </c>
      <c r="DD1376" s="137">
        <v>6</v>
      </c>
      <c r="DE1376" s="136" t="s">
        <v>529</v>
      </c>
      <c r="DF1376" s="136" t="s">
        <v>1694</v>
      </c>
      <c r="DG1376" s="144">
        <v>1504</v>
      </c>
      <c r="DI1376" s="136" t="s">
        <v>747</v>
      </c>
      <c r="DJ1376" s="136" t="s">
        <v>748</v>
      </c>
      <c r="DK1376" s="137">
        <v>12</v>
      </c>
      <c r="DL1376" s="136" t="s">
        <v>529</v>
      </c>
      <c r="DM1376" s="136" t="s">
        <v>1158</v>
      </c>
      <c r="DN1376" s="144">
        <v>1378</v>
      </c>
    </row>
    <row r="1377" spans="1:118" x14ac:dyDescent="0.25">
      <c r="A1377" s="81" t="s">
        <v>802</v>
      </c>
      <c r="B1377" s="81" t="s">
        <v>803</v>
      </c>
      <c r="C1377" s="81">
        <v>2</v>
      </c>
      <c r="D1377" s="81" t="s">
        <v>529</v>
      </c>
      <c r="E1377" s="81" t="s">
        <v>1759</v>
      </c>
      <c r="F1377" s="81">
        <v>1014</v>
      </c>
      <c r="H1377" s="81" t="s">
        <v>930</v>
      </c>
      <c r="I1377" s="81" t="s">
        <v>931</v>
      </c>
      <c r="J1377" s="81">
        <v>6</v>
      </c>
      <c r="K1377" s="81" t="s">
        <v>436</v>
      </c>
      <c r="L1377" s="81" t="s">
        <v>2324</v>
      </c>
      <c r="M1377" s="81">
        <v>1515</v>
      </c>
      <c r="O1377" s="81" t="s">
        <v>828</v>
      </c>
      <c r="P1377" s="81" t="s">
        <v>829</v>
      </c>
      <c r="Q1377" s="81">
        <v>4</v>
      </c>
      <c r="R1377" s="81" t="s">
        <v>529</v>
      </c>
      <c r="S1377" s="81" t="s">
        <v>1132</v>
      </c>
      <c r="T1377" s="81">
        <v>1081</v>
      </c>
      <c r="V1377" s="81" t="s">
        <v>847</v>
      </c>
      <c r="W1377" s="81" t="s">
        <v>848</v>
      </c>
      <c r="X1377" s="81">
        <v>12</v>
      </c>
      <c r="Y1377" s="81" t="s">
        <v>529</v>
      </c>
      <c r="Z1377" s="81" t="s">
        <v>1154</v>
      </c>
      <c r="AA1377" s="81">
        <v>1439</v>
      </c>
      <c r="AC1377" s="81" t="s">
        <v>737</v>
      </c>
      <c r="AD1377" s="81" t="s">
        <v>738</v>
      </c>
      <c r="AE1377" s="81">
        <v>4</v>
      </c>
      <c r="AF1377" s="81" t="s">
        <v>529</v>
      </c>
      <c r="AG1377" s="81" t="s">
        <v>1726</v>
      </c>
      <c r="AH1377" s="81">
        <v>1373</v>
      </c>
      <c r="AJ1377" s="81" t="s">
        <v>727</v>
      </c>
      <c r="AK1377" s="81" t="s">
        <v>728</v>
      </c>
      <c r="AL1377" s="81">
        <v>10</v>
      </c>
      <c r="AM1377" s="81" t="s">
        <v>529</v>
      </c>
      <c r="AN1377" s="81" t="s">
        <v>1168</v>
      </c>
      <c r="AO1377" s="81">
        <v>1001</v>
      </c>
      <c r="AQ1377" s="81" t="s">
        <v>852</v>
      </c>
      <c r="AR1377" s="81" t="s">
        <v>853</v>
      </c>
      <c r="AS1377" s="81">
        <v>24</v>
      </c>
      <c r="AT1377" s="81" t="s">
        <v>436</v>
      </c>
      <c r="AU1377" s="81" t="s">
        <v>1717</v>
      </c>
      <c r="AV1377" s="81">
        <v>1494</v>
      </c>
      <c r="AX1377" s="81" t="s">
        <v>891</v>
      </c>
      <c r="AY1377" s="81" t="s">
        <v>892</v>
      </c>
      <c r="AZ1377" s="81">
        <v>12</v>
      </c>
      <c r="BA1377" s="81" t="s">
        <v>529</v>
      </c>
      <c r="BB1377" s="81" t="s">
        <v>1757</v>
      </c>
      <c r="BC1377" s="81">
        <v>1014</v>
      </c>
      <c r="BE1377" s="81" t="s">
        <v>864</v>
      </c>
      <c r="BF1377" s="81" t="s">
        <v>865</v>
      </c>
      <c r="BG1377" s="81">
        <v>24</v>
      </c>
      <c r="BH1377" s="81" t="s">
        <v>436</v>
      </c>
      <c r="BI1377" s="81" t="s">
        <v>1195</v>
      </c>
      <c r="BJ1377" s="81">
        <v>1237</v>
      </c>
      <c r="BL1377" s="81" t="s">
        <v>772</v>
      </c>
      <c r="BM1377" s="81" t="s">
        <v>773</v>
      </c>
      <c r="BN1377" s="81">
        <v>4</v>
      </c>
      <c r="BO1377" s="81" t="s">
        <v>436</v>
      </c>
      <c r="BP1377" s="81" t="s">
        <v>2072</v>
      </c>
      <c r="BQ1377" s="81">
        <v>1562</v>
      </c>
      <c r="CG1377" s="81" t="s">
        <v>772</v>
      </c>
      <c r="CH1377" s="81" t="s">
        <v>773</v>
      </c>
      <c r="CI1377" s="81">
        <v>4</v>
      </c>
      <c r="CJ1377" s="81" t="s">
        <v>437</v>
      </c>
      <c r="CK1377" s="81" t="s">
        <v>1184</v>
      </c>
      <c r="CL1377" s="81">
        <v>1078</v>
      </c>
      <c r="CN1377" s="81" t="s">
        <v>741</v>
      </c>
      <c r="CO1377" s="81" t="s">
        <v>742</v>
      </c>
      <c r="CP1377" s="81">
        <v>12</v>
      </c>
      <c r="CQ1377" s="81" t="s">
        <v>529</v>
      </c>
      <c r="CR1377" s="81" t="s">
        <v>1199</v>
      </c>
      <c r="CS1377" s="81">
        <v>1001</v>
      </c>
      <c r="CU1377" s="136" t="s">
        <v>2054</v>
      </c>
      <c r="CV1377" s="136" t="s">
        <v>892</v>
      </c>
      <c r="CW1377" s="137">
        <v>12</v>
      </c>
      <c r="CX1377" s="136" t="s">
        <v>436</v>
      </c>
      <c r="CY1377" s="136" t="s">
        <v>2049</v>
      </c>
      <c r="CZ1377" s="138">
        <v>1549</v>
      </c>
      <c r="DB1377" s="136" t="s">
        <v>2383</v>
      </c>
      <c r="DC1377" s="136" t="s">
        <v>882</v>
      </c>
      <c r="DD1377" s="137">
        <v>12</v>
      </c>
      <c r="DE1377" s="136" t="s">
        <v>436</v>
      </c>
      <c r="DF1377" s="136" t="s">
        <v>722</v>
      </c>
      <c r="DG1377" s="144">
        <v>1543</v>
      </c>
      <c r="DI1377" s="136" t="s">
        <v>747</v>
      </c>
      <c r="DJ1377" s="136" t="s">
        <v>748</v>
      </c>
      <c r="DK1377" s="137">
        <v>12</v>
      </c>
      <c r="DL1377" s="136" t="s">
        <v>529</v>
      </c>
      <c r="DM1377" s="136" t="s">
        <v>1130</v>
      </c>
      <c r="DN1377" s="144">
        <v>1125</v>
      </c>
    </row>
    <row r="1378" spans="1:118" x14ac:dyDescent="0.25">
      <c r="A1378" s="81" t="s">
        <v>1778</v>
      </c>
      <c r="B1378" s="81" t="s">
        <v>758</v>
      </c>
      <c r="C1378" s="81">
        <v>12</v>
      </c>
      <c r="D1378" s="81" t="s">
        <v>436</v>
      </c>
      <c r="E1378" s="81" t="s">
        <v>1212</v>
      </c>
      <c r="F1378" s="81">
        <v>1013</v>
      </c>
      <c r="H1378" s="81" t="s">
        <v>820</v>
      </c>
      <c r="I1378" s="81" t="s">
        <v>821</v>
      </c>
      <c r="J1378" s="81">
        <v>8</v>
      </c>
      <c r="K1378" s="81" t="s">
        <v>436</v>
      </c>
      <c r="L1378" s="81" t="s">
        <v>2324</v>
      </c>
      <c r="M1378" s="81">
        <v>1515</v>
      </c>
      <c r="O1378" s="81" t="s">
        <v>745</v>
      </c>
      <c r="P1378" s="81" t="s">
        <v>746</v>
      </c>
      <c r="Q1378" s="81">
        <v>12</v>
      </c>
      <c r="R1378" s="81" t="s">
        <v>436</v>
      </c>
      <c r="S1378" s="81" t="s">
        <v>1872</v>
      </c>
      <c r="T1378" s="81">
        <v>1133</v>
      </c>
      <c r="V1378" s="81" t="s">
        <v>891</v>
      </c>
      <c r="W1378" s="81" t="s">
        <v>892</v>
      </c>
      <c r="X1378" s="81">
        <v>12</v>
      </c>
      <c r="Y1378" s="81" t="s">
        <v>529</v>
      </c>
      <c r="Z1378" s="81" t="s">
        <v>1154</v>
      </c>
      <c r="AA1378" s="81">
        <v>1439</v>
      </c>
      <c r="AC1378" s="81" t="s">
        <v>729</v>
      </c>
      <c r="AD1378" s="81" t="s">
        <v>730</v>
      </c>
      <c r="AE1378" s="81">
        <v>4</v>
      </c>
      <c r="AF1378" s="81" t="s">
        <v>436</v>
      </c>
      <c r="AG1378" s="81" t="s">
        <v>1143</v>
      </c>
      <c r="AH1378" s="81">
        <v>1223</v>
      </c>
      <c r="AJ1378" s="81" t="s">
        <v>891</v>
      </c>
      <c r="AK1378" s="81" t="s">
        <v>892</v>
      </c>
      <c r="AL1378" s="81">
        <v>12</v>
      </c>
      <c r="AM1378" s="81" t="s">
        <v>529</v>
      </c>
      <c r="AN1378" s="81" t="s">
        <v>1168</v>
      </c>
      <c r="AO1378" s="81">
        <v>1001</v>
      </c>
      <c r="AQ1378" s="81" t="s">
        <v>895</v>
      </c>
      <c r="AR1378" s="81" t="s">
        <v>896</v>
      </c>
      <c r="AS1378" s="81">
        <v>24</v>
      </c>
      <c r="AT1378" s="81" t="s">
        <v>436</v>
      </c>
      <c r="AU1378" s="81" t="s">
        <v>1717</v>
      </c>
      <c r="AV1378" s="81">
        <v>1494</v>
      </c>
      <c r="AX1378" s="81" t="s">
        <v>891</v>
      </c>
      <c r="AY1378" s="81" t="s">
        <v>892</v>
      </c>
      <c r="AZ1378" s="81">
        <v>24</v>
      </c>
      <c r="BA1378" s="81" t="s">
        <v>529</v>
      </c>
      <c r="BB1378" s="81" t="s">
        <v>1150</v>
      </c>
      <c r="BC1378" s="81">
        <v>1185</v>
      </c>
      <c r="BE1378" s="81" t="s">
        <v>757</v>
      </c>
      <c r="BF1378" s="81" t="s">
        <v>758</v>
      </c>
      <c r="BG1378" s="81">
        <v>12</v>
      </c>
      <c r="BH1378" s="81" t="s">
        <v>437</v>
      </c>
      <c r="BI1378" s="81" t="s">
        <v>1098</v>
      </c>
      <c r="BJ1378" s="81">
        <v>1381</v>
      </c>
      <c r="BL1378" s="81" t="s">
        <v>948</v>
      </c>
      <c r="BM1378" s="81" t="s">
        <v>949</v>
      </c>
      <c r="BN1378" s="81">
        <v>4</v>
      </c>
      <c r="BO1378" s="81" t="s">
        <v>436</v>
      </c>
      <c r="BP1378" s="81" t="s">
        <v>2072</v>
      </c>
      <c r="BQ1378" s="81">
        <v>1562</v>
      </c>
      <c r="CG1378" s="81" t="s">
        <v>946</v>
      </c>
      <c r="CH1378" s="81" t="s">
        <v>947</v>
      </c>
      <c r="CI1378" s="81">
        <v>12</v>
      </c>
      <c r="CJ1378" s="81" t="s">
        <v>437</v>
      </c>
      <c r="CK1378" s="81" t="s">
        <v>1184</v>
      </c>
      <c r="CL1378" s="81">
        <v>1078</v>
      </c>
      <c r="CN1378" s="81" t="s">
        <v>1060</v>
      </c>
      <c r="CO1378" s="81" t="s">
        <v>787</v>
      </c>
      <c r="CP1378" s="81">
        <v>12</v>
      </c>
      <c r="CQ1378" s="81" t="s">
        <v>529</v>
      </c>
      <c r="CR1378" s="81" t="s">
        <v>1206</v>
      </c>
      <c r="CS1378" s="81">
        <v>1037</v>
      </c>
      <c r="CU1378" s="136" t="s">
        <v>2264</v>
      </c>
      <c r="CV1378" s="136" t="s">
        <v>896</v>
      </c>
      <c r="CW1378" s="137">
        <v>12</v>
      </c>
      <c r="CX1378" s="136" t="s">
        <v>436</v>
      </c>
      <c r="CY1378" s="136" t="s">
        <v>2049</v>
      </c>
      <c r="CZ1378" s="138">
        <v>1549</v>
      </c>
      <c r="DB1378" s="136" t="s">
        <v>2383</v>
      </c>
      <c r="DC1378" s="136" t="s">
        <v>882</v>
      </c>
      <c r="DD1378" s="137">
        <v>6</v>
      </c>
      <c r="DE1378" s="136" t="s">
        <v>437</v>
      </c>
      <c r="DF1378" s="136" t="s">
        <v>1184</v>
      </c>
      <c r="DG1378" s="144">
        <v>1078</v>
      </c>
      <c r="DI1378" s="136" t="s">
        <v>747</v>
      </c>
      <c r="DJ1378" s="136" t="s">
        <v>748</v>
      </c>
      <c r="DK1378" s="137">
        <v>1</v>
      </c>
      <c r="DL1378" s="136" t="s">
        <v>1173</v>
      </c>
      <c r="DM1378" s="136" t="s">
        <v>1174</v>
      </c>
      <c r="DN1378" s="144">
        <v>0</v>
      </c>
    </row>
    <row r="1379" spans="1:118" x14ac:dyDescent="0.25">
      <c r="A1379" s="81" t="s">
        <v>973</v>
      </c>
      <c r="B1379" s="81" t="s">
        <v>974</v>
      </c>
      <c r="C1379" s="81">
        <v>12</v>
      </c>
      <c r="D1379" s="81" t="s">
        <v>436</v>
      </c>
      <c r="E1379" s="81" t="s">
        <v>1212</v>
      </c>
      <c r="F1379" s="81">
        <v>1013</v>
      </c>
      <c r="H1379" s="81" t="s">
        <v>854</v>
      </c>
      <c r="I1379" s="81" t="s">
        <v>855</v>
      </c>
      <c r="J1379" s="81">
        <v>2</v>
      </c>
      <c r="K1379" s="81" t="s">
        <v>436</v>
      </c>
      <c r="L1379" s="81" t="s">
        <v>1122</v>
      </c>
      <c r="M1379" s="81">
        <v>1213</v>
      </c>
      <c r="O1379" s="81" t="s">
        <v>832</v>
      </c>
      <c r="P1379" s="81" t="s">
        <v>833</v>
      </c>
      <c r="Q1379" s="81">
        <v>4</v>
      </c>
      <c r="R1379" s="81" t="s">
        <v>436</v>
      </c>
      <c r="S1379" s="81" t="s">
        <v>1872</v>
      </c>
      <c r="T1379" s="81">
        <v>1133</v>
      </c>
      <c r="V1379" s="81" t="s">
        <v>889</v>
      </c>
      <c r="W1379" s="81" t="s">
        <v>890</v>
      </c>
      <c r="X1379" s="81">
        <v>2</v>
      </c>
      <c r="Y1379" s="81" t="s">
        <v>529</v>
      </c>
      <c r="Z1379" s="81" t="s">
        <v>1154</v>
      </c>
      <c r="AA1379" s="81">
        <v>1439</v>
      </c>
      <c r="AC1379" s="81" t="s">
        <v>737</v>
      </c>
      <c r="AD1379" s="81" t="s">
        <v>738</v>
      </c>
      <c r="AE1379" s="81">
        <v>4</v>
      </c>
      <c r="AF1379" s="81" t="s">
        <v>436</v>
      </c>
      <c r="AG1379" s="81" t="s">
        <v>1717</v>
      </c>
      <c r="AH1379" s="81">
        <v>1494</v>
      </c>
      <c r="AQ1379" s="81" t="s">
        <v>804</v>
      </c>
      <c r="AR1379" s="81" t="s">
        <v>805</v>
      </c>
      <c r="AS1379" s="81">
        <v>12</v>
      </c>
      <c r="AT1379" s="81" t="s">
        <v>436</v>
      </c>
      <c r="AU1379" s="81" t="s">
        <v>1717</v>
      </c>
      <c r="AV1379" s="81">
        <v>1494</v>
      </c>
      <c r="AX1379" s="81" t="s">
        <v>891</v>
      </c>
      <c r="AY1379" s="81" t="s">
        <v>892</v>
      </c>
      <c r="AZ1379" s="81">
        <v>12</v>
      </c>
      <c r="BA1379" s="81" t="s">
        <v>436</v>
      </c>
      <c r="BB1379" s="81" t="s">
        <v>2060</v>
      </c>
      <c r="BC1379" s="81">
        <v>1098</v>
      </c>
      <c r="BE1379" s="81" t="s">
        <v>862</v>
      </c>
      <c r="BF1379" s="81" t="s">
        <v>863</v>
      </c>
      <c r="BG1379" s="81">
        <v>4</v>
      </c>
      <c r="BH1379" s="81" t="s">
        <v>437</v>
      </c>
      <c r="BI1379" s="81" t="s">
        <v>1098</v>
      </c>
      <c r="BJ1379" s="81">
        <v>1381</v>
      </c>
      <c r="BL1379" s="81" t="s">
        <v>906</v>
      </c>
      <c r="BM1379" s="81" t="s">
        <v>907</v>
      </c>
      <c r="BN1379" s="81">
        <v>4</v>
      </c>
      <c r="BO1379" s="81" t="s">
        <v>436</v>
      </c>
      <c r="BP1379" s="81" t="s">
        <v>2072</v>
      </c>
      <c r="BQ1379" s="81">
        <v>1562</v>
      </c>
      <c r="CG1379" s="81" t="s">
        <v>908</v>
      </c>
      <c r="CH1379" s="81" t="s">
        <v>909</v>
      </c>
      <c r="CI1379" s="81">
        <v>12</v>
      </c>
      <c r="CJ1379" s="81" t="s">
        <v>437</v>
      </c>
      <c r="CK1379" s="81" t="s">
        <v>1184</v>
      </c>
      <c r="CL1379" s="81">
        <v>1078</v>
      </c>
      <c r="CN1379" s="81" t="s">
        <v>2320</v>
      </c>
      <c r="CO1379" s="81" t="s">
        <v>1059</v>
      </c>
      <c r="CP1379" s="81">
        <v>12</v>
      </c>
      <c r="CQ1379" s="81" t="s">
        <v>529</v>
      </c>
      <c r="CR1379" s="81" t="s">
        <v>1206</v>
      </c>
      <c r="CS1379" s="81">
        <v>1037</v>
      </c>
      <c r="CU1379" s="136" t="s">
        <v>745</v>
      </c>
      <c r="CV1379" s="136" t="s">
        <v>746</v>
      </c>
      <c r="CW1379" s="137">
        <v>12</v>
      </c>
      <c r="CX1379" s="136" t="s">
        <v>436</v>
      </c>
      <c r="CY1379" s="136" t="s">
        <v>2049</v>
      </c>
      <c r="CZ1379" s="138">
        <v>1549</v>
      </c>
      <c r="DB1379" s="136" t="s">
        <v>2383</v>
      </c>
      <c r="DC1379" s="136" t="s">
        <v>882</v>
      </c>
      <c r="DD1379" s="137">
        <v>6</v>
      </c>
      <c r="DE1379" s="136" t="s">
        <v>529</v>
      </c>
      <c r="DF1379" s="136" t="s">
        <v>1873</v>
      </c>
      <c r="DG1379" s="144">
        <v>1126</v>
      </c>
      <c r="DI1379" s="136" t="s">
        <v>747</v>
      </c>
      <c r="DJ1379" s="136" t="s">
        <v>748</v>
      </c>
      <c r="DK1379" s="137">
        <v>12</v>
      </c>
      <c r="DL1379" s="136" t="s">
        <v>529</v>
      </c>
      <c r="DM1379" s="136" t="s">
        <v>1837</v>
      </c>
      <c r="DN1379" s="144">
        <v>1510</v>
      </c>
    </row>
    <row r="1380" spans="1:118" x14ac:dyDescent="0.25">
      <c r="A1380" s="81" t="s">
        <v>765</v>
      </c>
      <c r="B1380" s="81" t="s">
        <v>766</v>
      </c>
      <c r="C1380" s="81">
        <v>6</v>
      </c>
      <c r="D1380" s="81" t="s">
        <v>436</v>
      </c>
      <c r="E1380" s="81" t="s">
        <v>1212</v>
      </c>
      <c r="F1380" s="81">
        <v>1013</v>
      </c>
      <c r="H1380" s="81" t="s">
        <v>834</v>
      </c>
      <c r="I1380" s="81" t="s">
        <v>835</v>
      </c>
      <c r="J1380" s="81">
        <v>2</v>
      </c>
      <c r="K1380" s="81" t="s">
        <v>436</v>
      </c>
      <c r="L1380" s="81" t="s">
        <v>1122</v>
      </c>
      <c r="M1380" s="81">
        <v>1213</v>
      </c>
      <c r="O1380" s="81" t="s">
        <v>847</v>
      </c>
      <c r="P1380" s="81" t="s">
        <v>848</v>
      </c>
      <c r="Q1380" s="81">
        <v>12</v>
      </c>
      <c r="R1380" s="81" t="s">
        <v>437</v>
      </c>
      <c r="S1380" s="81" t="s">
        <v>1183</v>
      </c>
      <c r="T1380" s="81">
        <v>1094</v>
      </c>
      <c r="V1380" s="81" t="s">
        <v>745</v>
      </c>
      <c r="W1380" s="81" t="s">
        <v>746</v>
      </c>
      <c r="X1380" s="81">
        <v>12</v>
      </c>
      <c r="Y1380" s="81" t="s">
        <v>529</v>
      </c>
      <c r="Z1380" s="81" t="s">
        <v>1154</v>
      </c>
      <c r="AA1380" s="81">
        <v>1439</v>
      </c>
      <c r="AC1380" s="81" t="s">
        <v>845</v>
      </c>
      <c r="AD1380" s="81" t="s">
        <v>846</v>
      </c>
      <c r="AE1380" s="81">
        <v>24</v>
      </c>
      <c r="AF1380" s="81" t="s">
        <v>1173</v>
      </c>
      <c r="AG1380" s="81" t="s">
        <v>1174</v>
      </c>
      <c r="AH1380" s="81">
        <v>0</v>
      </c>
      <c r="AQ1380" s="81" t="s">
        <v>988</v>
      </c>
      <c r="AR1380" s="81" t="s">
        <v>989</v>
      </c>
      <c r="AS1380" s="81">
        <v>24</v>
      </c>
      <c r="AT1380" s="81" t="s">
        <v>436</v>
      </c>
      <c r="AU1380" s="81" t="s">
        <v>1717</v>
      </c>
      <c r="AV1380" s="81">
        <v>1494</v>
      </c>
      <c r="AX1380" s="81" t="s">
        <v>891</v>
      </c>
      <c r="AY1380" s="81" t="s">
        <v>892</v>
      </c>
      <c r="AZ1380" s="81">
        <v>24</v>
      </c>
      <c r="BA1380" s="81" t="s">
        <v>529</v>
      </c>
      <c r="BB1380" s="81" t="s">
        <v>1168</v>
      </c>
      <c r="BC1380" s="81">
        <v>1001</v>
      </c>
      <c r="BE1380" s="81" t="s">
        <v>932</v>
      </c>
      <c r="BF1380" s="81" t="s">
        <v>933</v>
      </c>
      <c r="BG1380" s="81">
        <v>10</v>
      </c>
      <c r="BH1380" s="81" t="s">
        <v>437</v>
      </c>
      <c r="BI1380" s="81" t="s">
        <v>1098</v>
      </c>
      <c r="BJ1380" s="81">
        <v>1381</v>
      </c>
      <c r="BL1380" s="81" t="s">
        <v>830</v>
      </c>
      <c r="BM1380" s="81" t="s">
        <v>831</v>
      </c>
      <c r="BN1380" s="81">
        <v>12</v>
      </c>
      <c r="BO1380" s="81" t="s">
        <v>529</v>
      </c>
      <c r="BP1380" s="81" t="s">
        <v>1157</v>
      </c>
      <c r="BQ1380" s="81">
        <v>1399</v>
      </c>
      <c r="CG1380" s="81" t="s">
        <v>757</v>
      </c>
      <c r="CH1380" s="81" t="s">
        <v>758</v>
      </c>
      <c r="CI1380" s="81">
        <v>12</v>
      </c>
      <c r="CJ1380" s="81" t="s">
        <v>529</v>
      </c>
      <c r="CK1380" s="81" t="s">
        <v>1756</v>
      </c>
      <c r="CL1380" s="81">
        <v>1037</v>
      </c>
      <c r="CN1380" s="81" t="s">
        <v>1043</v>
      </c>
      <c r="CO1380" s="81" t="s">
        <v>1044</v>
      </c>
      <c r="CP1380" s="81">
        <v>24</v>
      </c>
      <c r="CQ1380" s="81" t="s">
        <v>529</v>
      </c>
      <c r="CR1380" s="81" t="s">
        <v>2314</v>
      </c>
      <c r="CS1380" s="81">
        <v>1031</v>
      </c>
      <c r="CU1380" s="136" t="s">
        <v>2380</v>
      </c>
      <c r="CV1380" s="136" t="s">
        <v>866</v>
      </c>
      <c r="CW1380" s="137">
        <v>12</v>
      </c>
      <c r="CX1380" s="136" t="s">
        <v>436</v>
      </c>
      <c r="CY1380" s="136" t="s">
        <v>551</v>
      </c>
      <c r="CZ1380" s="138">
        <v>1518</v>
      </c>
      <c r="DB1380" s="136" t="s">
        <v>965</v>
      </c>
      <c r="DC1380" s="136" t="s">
        <v>966</v>
      </c>
      <c r="DD1380" s="137">
        <v>12</v>
      </c>
      <c r="DE1380" s="136" t="s">
        <v>529</v>
      </c>
      <c r="DF1380" s="136" t="s">
        <v>2309</v>
      </c>
      <c r="DG1380" s="144">
        <v>1001</v>
      </c>
      <c r="DI1380" s="136" t="s">
        <v>747</v>
      </c>
      <c r="DJ1380" s="136" t="s">
        <v>748</v>
      </c>
      <c r="DK1380" s="137">
        <v>72</v>
      </c>
      <c r="DL1380" s="136" t="s">
        <v>2152</v>
      </c>
      <c r="DM1380" s="136" t="s">
        <v>2364</v>
      </c>
      <c r="DN1380" s="144">
        <v>1593</v>
      </c>
    </row>
    <row r="1381" spans="1:118" x14ac:dyDescent="0.25">
      <c r="A1381" s="81" t="s">
        <v>867</v>
      </c>
      <c r="B1381" s="81" t="s">
        <v>868</v>
      </c>
      <c r="C1381" s="81">
        <v>12</v>
      </c>
      <c r="D1381" s="81" t="s">
        <v>436</v>
      </c>
      <c r="E1381" s="81" t="s">
        <v>1212</v>
      </c>
      <c r="F1381" s="81">
        <v>1013</v>
      </c>
      <c r="H1381" s="81" t="s">
        <v>830</v>
      </c>
      <c r="I1381" s="81" t="s">
        <v>831</v>
      </c>
      <c r="J1381" s="81">
        <v>12</v>
      </c>
      <c r="K1381" s="81" t="s">
        <v>437</v>
      </c>
      <c r="L1381" s="81" t="s">
        <v>1176</v>
      </c>
      <c r="M1381" s="81">
        <v>1097</v>
      </c>
      <c r="O1381" s="81" t="s">
        <v>820</v>
      </c>
      <c r="P1381" s="81" t="s">
        <v>821</v>
      </c>
      <c r="Q1381" s="81">
        <v>4</v>
      </c>
      <c r="R1381" s="81" t="s">
        <v>437</v>
      </c>
      <c r="S1381" s="81" t="s">
        <v>1183</v>
      </c>
      <c r="T1381" s="81">
        <v>1094</v>
      </c>
      <c r="V1381" s="81" t="s">
        <v>880</v>
      </c>
      <c r="W1381" s="81" t="s">
        <v>881</v>
      </c>
      <c r="X1381" s="81">
        <v>1</v>
      </c>
      <c r="Y1381" s="81" t="s">
        <v>529</v>
      </c>
      <c r="Z1381" s="81" t="s">
        <v>1154</v>
      </c>
      <c r="AA1381" s="81">
        <v>1439</v>
      </c>
      <c r="AC1381" s="81" t="s">
        <v>768</v>
      </c>
      <c r="AD1381" s="81" t="s">
        <v>769</v>
      </c>
      <c r="AE1381" s="81">
        <v>12</v>
      </c>
      <c r="AF1381" s="81" t="s">
        <v>436</v>
      </c>
      <c r="AG1381" s="81" t="s">
        <v>1113</v>
      </c>
      <c r="AH1381" s="81">
        <v>1118</v>
      </c>
      <c r="AQ1381" s="81" t="s">
        <v>1006</v>
      </c>
      <c r="AR1381" s="81" t="s">
        <v>1007</v>
      </c>
      <c r="AS1381" s="81">
        <v>2</v>
      </c>
      <c r="AT1381" s="81" t="s">
        <v>436</v>
      </c>
      <c r="AU1381" s="81" t="s">
        <v>1883</v>
      </c>
      <c r="AV1381" s="81">
        <v>1009</v>
      </c>
      <c r="AX1381" s="81" t="s">
        <v>891</v>
      </c>
      <c r="AY1381" s="81" t="s">
        <v>892</v>
      </c>
      <c r="AZ1381" s="81">
        <v>12</v>
      </c>
      <c r="BA1381" s="81" t="s">
        <v>529</v>
      </c>
      <c r="BB1381" s="81" t="s">
        <v>1185</v>
      </c>
      <c r="BC1381" s="81">
        <v>1101</v>
      </c>
      <c r="BE1381" s="81" t="s">
        <v>906</v>
      </c>
      <c r="BF1381" s="81" t="s">
        <v>907</v>
      </c>
      <c r="BG1381" s="81">
        <v>6</v>
      </c>
      <c r="BH1381" s="81" t="s">
        <v>437</v>
      </c>
      <c r="BI1381" s="81" t="s">
        <v>1098</v>
      </c>
      <c r="BJ1381" s="81">
        <v>1381</v>
      </c>
      <c r="BL1381" s="81" t="s">
        <v>765</v>
      </c>
      <c r="BM1381" s="81" t="s">
        <v>766</v>
      </c>
      <c r="BN1381" s="81">
        <v>4</v>
      </c>
      <c r="BO1381" s="81" t="s">
        <v>436</v>
      </c>
      <c r="BP1381" s="81" t="s">
        <v>2122</v>
      </c>
      <c r="BQ1381" s="81">
        <v>1568</v>
      </c>
      <c r="CG1381" s="81" t="s">
        <v>765</v>
      </c>
      <c r="CH1381" s="81" t="s">
        <v>766</v>
      </c>
      <c r="CI1381" s="81">
        <v>4</v>
      </c>
      <c r="CJ1381" s="81" t="s">
        <v>529</v>
      </c>
      <c r="CK1381" s="81" t="s">
        <v>1756</v>
      </c>
      <c r="CL1381" s="81">
        <v>1037</v>
      </c>
      <c r="CN1381" s="81" t="s">
        <v>1029</v>
      </c>
      <c r="CO1381" s="81" t="s">
        <v>1030</v>
      </c>
      <c r="CP1381" s="81">
        <v>4</v>
      </c>
      <c r="CQ1381" s="81" t="s">
        <v>529</v>
      </c>
      <c r="CR1381" s="81" t="s">
        <v>1206</v>
      </c>
      <c r="CS1381" s="81">
        <v>1037</v>
      </c>
      <c r="CU1381" s="136" t="s">
        <v>1779</v>
      </c>
      <c r="CV1381" s="136" t="s">
        <v>853</v>
      </c>
      <c r="CW1381" s="137">
        <v>12</v>
      </c>
      <c r="CX1381" s="136" t="s">
        <v>436</v>
      </c>
      <c r="CY1381" s="136" t="s">
        <v>551</v>
      </c>
      <c r="CZ1381" s="138">
        <v>1518</v>
      </c>
      <c r="DB1381" s="136" t="s">
        <v>965</v>
      </c>
      <c r="DC1381" s="136" t="s">
        <v>966</v>
      </c>
      <c r="DD1381" s="137">
        <v>12</v>
      </c>
      <c r="DE1381" s="136" t="s">
        <v>529</v>
      </c>
      <c r="DF1381" s="136" t="s">
        <v>2314</v>
      </c>
      <c r="DG1381" s="144">
        <v>1031</v>
      </c>
      <c r="DI1381" s="136" t="s">
        <v>747</v>
      </c>
      <c r="DJ1381" s="136" t="s">
        <v>748</v>
      </c>
      <c r="DK1381" s="137">
        <v>12</v>
      </c>
      <c r="DL1381" s="136" t="s">
        <v>529</v>
      </c>
      <c r="DM1381" s="136" t="s">
        <v>1694</v>
      </c>
      <c r="DN1381" s="144">
        <v>1504</v>
      </c>
    </row>
    <row r="1382" spans="1:118" x14ac:dyDescent="0.25">
      <c r="A1382" s="81" t="s">
        <v>887</v>
      </c>
      <c r="B1382" s="81" t="s">
        <v>888</v>
      </c>
      <c r="C1382" s="81">
        <v>12</v>
      </c>
      <c r="D1382" s="81" t="s">
        <v>436</v>
      </c>
      <c r="E1382" s="81" t="s">
        <v>1212</v>
      </c>
      <c r="F1382" s="81">
        <v>1013</v>
      </c>
      <c r="H1382" s="81" t="s">
        <v>891</v>
      </c>
      <c r="I1382" s="81" t="s">
        <v>892</v>
      </c>
      <c r="J1382" s="81">
        <v>12</v>
      </c>
      <c r="K1382" s="81" t="s">
        <v>436</v>
      </c>
      <c r="L1382" s="81" t="s">
        <v>1239</v>
      </c>
      <c r="M1382" s="81">
        <v>1070</v>
      </c>
      <c r="O1382" s="81" t="s">
        <v>864</v>
      </c>
      <c r="P1382" s="81" t="s">
        <v>865</v>
      </c>
      <c r="Q1382" s="81">
        <v>4</v>
      </c>
      <c r="R1382" s="81" t="s">
        <v>437</v>
      </c>
      <c r="S1382" s="81" t="s">
        <v>1183</v>
      </c>
      <c r="T1382" s="81">
        <v>1094</v>
      </c>
      <c r="V1382" s="81" t="s">
        <v>883</v>
      </c>
      <c r="W1382" s="81" t="s">
        <v>884</v>
      </c>
      <c r="X1382" s="81">
        <v>2</v>
      </c>
      <c r="Y1382" s="81" t="s">
        <v>529</v>
      </c>
      <c r="Z1382" s="81" t="s">
        <v>1154</v>
      </c>
      <c r="AA1382" s="81">
        <v>1439</v>
      </c>
      <c r="AC1382" s="81" t="s">
        <v>830</v>
      </c>
      <c r="AD1382" s="81" t="s">
        <v>831</v>
      </c>
      <c r="AE1382" s="81">
        <v>36</v>
      </c>
      <c r="AF1382" s="81" t="s">
        <v>436</v>
      </c>
      <c r="AG1382" s="81" t="s">
        <v>1686</v>
      </c>
      <c r="AH1382" s="81">
        <v>1237</v>
      </c>
      <c r="AQ1382" s="81" t="s">
        <v>814</v>
      </c>
      <c r="AR1382" s="81" t="s">
        <v>815</v>
      </c>
      <c r="AS1382" s="81">
        <v>12</v>
      </c>
      <c r="AT1382" s="81" t="s">
        <v>529</v>
      </c>
      <c r="AU1382" s="81" t="s">
        <v>1203</v>
      </c>
      <c r="AV1382" s="81">
        <v>1440</v>
      </c>
      <c r="AX1382" s="81" t="s">
        <v>891</v>
      </c>
      <c r="AY1382" s="81" t="s">
        <v>892</v>
      </c>
      <c r="AZ1382" s="81">
        <v>12</v>
      </c>
      <c r="BA1382" s="81" t="s">
        <v>529</v>
      </c>
      <c r="BB1382" s="81" t="s">
        <v>1170</v>
      </c>
      <c r="BC1382" s="81">
        <v>1069</v>
      </c>
      <c r="BE1382" s="81" t="s">
        <v>818</v>
      </c>
      <c r="BF1382" s="81" t="s">
        <v>819</v>
      </c>
      <c r="BG1382" s="81">
        <v>10</v>
      </c>
      <c r="BH1382" s="81" t="s">
        <v>437</v>
      </c>
      <c r="BI1382" s="81" t="s">
        <v>1098</v>
      </c>
      <c r="BJ1382" s="81">
        <v>1381</v>
      </c>
      <c r="BL1382" s="81" t="s">
        <v>880</v>
      </c>
      <c r="BM1382" s="81" t="s">
        <v>881</v>
      </c>
      <c r="BN1382" s="81">
        <v>4</v>
      </c>
      <c r="BO1382" s="81" t="s">
        <v>436</v>
      </c>
      <c r="BP1382" s="81" t="s">
        <v>2059</v>
      </c>
      <c r="BQ1382" s="81">
        <v>1551</v>
      </c>
      <c r="CG1382" s="81" t="s">
        <v>810</v>
      </c>
      <c r="CH1382" s="81" t="s">
        <v>811</v>
      </c>
      <c r="CI1382" s="81">
        <v>12</v>
      </c>
      <c r="CJ1382" s="81" t="s">
        <v>529</v>
      </c>
      <c r="CK1382" s="81" t="s">
        <v>1756</v>
      </c>
      <c r="CL1382" s="81">
        <v>1037</v>
      </c>
      <c r="CN1382" s="81" t="s">
        <v>1029</v>
      </c>
      <c r="CO1382" s="81" t="s">
        <v>1030</v>
      </c>
      <c r="CP1382" s="81">
        <v>6</v>
      </c>
      <c r="CQ1382" s="81" t="s">
        <v>529</v>
      </c>
      <c r="CR1382" s="81" t="s">
        <v>1129</v>
      </c>
      <c r="CS1382" s="81">
        <v>1028</v>
      </c>
      <c r="CU1382" s="136" t="s">
        <v>745</v>
      </c>
      <c r="CV1382" s="136" t="s">
        <v>746</v>
      </c>
      <c r="CW1382" s="137">
        <v>12</v>
      </c>
      <c r="CX1382" s="136" t="s">
        <v>436</v>
      </c>
      <c r="CY1382" s="136" t="s">
        <v>551</v>
      </c>
      <c r="CZ1382" s="138">
        <v>1518</v>
      </c>
      <c r="DB1382" s="136" t="s">
        <v>965</v>
      </c>
      <c r="DC1382" s="136" t="s">
        <v>966</v>
      </c>
      <c r="DD1382" s="137">
        <v>12</v>
      </c>
      <c r="DE1382" s="136" t="s">
        <v>529</v>
      </c>
      <c r="DF1382" s="136" t="s">
        <v>1199</v>
      </c>
      <c r="DG1382" s="144">
        <v>1001</v>
      </c>
      <c r="DI1382" s="136" t="s">
        <v>747</v>
      </c>
      <c r="DJ1382" s="136" t="s">
        <v>748</v>
      </c>
      <c r="DK1382" s="137">
        <v>12</v>
      </c>
      <c r="DL1382" s="136" t="s">
        <v>436</v>
      </c>
      <c r="DM1382" s="136" t="s">
        <v>2221</v>
      </c>
      <c r="DN1382" s="144">
        <v>1392</v>
      </c>
    </row>
    <row r="1383" spans="1:118" x14ac:dyDescent="0.25">
      <c r="A1383" s="81" t="s">
        <v>1050</v>
      </c>
      <c r="B1383" s="81" t="s">
        <v>1051</v>
      </c>
      <c r="C1383" s="81">
        <v>6</v>
      </c>
      <c r="D1383" s="81" t="s">
        <v>436</v>
      </c>
      <c r="E1383" s="81" t="s">
        <v>1212</v>
      </c>
      <c r="F1383" s="81">
        <v>1013</v>
      </c>
      <c r="H1383" s="81" t="s">
        <v>930</v>
      </c>
      <c r="I1383" s="81" t="s">
        <v>931</v>
      </c>
      <c r="J1383" s="81">
        <v>4</v>
      </c>
      <c r="K1383" s="81" t="s">
        <v>436</v>
      </c>
      <c r="L1383" s="81" t="s">
        <v>1239</v>
      </c>
      <c r="M1383" s="81">
        <v>1070</v>
      </c>
      <c r="O1383" s="81" t="s">
        <v>733</v>
      </c>
      <c r="P1383" s="81" t="s">
        <v>734</v>
      </c>
      <c r="Q1383" s="81">
        <v>4</v>
      </c>
      <c r="R1383" s="81" t="s">
        <v>437</v>
      </c>
      <c r="S1383" s="81" t="s">
        <v>1183</v>
      </c>
      <c r="T1383" s="81">
        <v>1094</v>
      </c>
      <c r="V1383" s="81" t="s">
        <v>812</v>
      </c>
      <c r="W1383" s="81" t="s">
        <v>813</v>
      </c>
      <c r="X1383" s="81">
        <v>4</v>
      </c>
      <c r="Y1383" s="81" t="s">
        <v>529</v>
      </c>
      <c r="Z1383" s="81" t="s">
        <v>1154</v>
      </c>
      <c r="AA1383" s="81">
        <v>1439</v>
      </c>
      <c r="AC1383" s="81" t="s">
        <v>849</v>
      </c>
      <c r="AD1383" s="81" t="s">
        <v>850</v>
      </c>
      <c r="AE1383" s="81">
        <v>36</v>
      </c>
      <c r="AF1383" s="81" t="s">
        <v>436</v>
      </c>
      <c r="AG1383" s="81" t="s">
        <v>1686</v>
      </c>
      <c r="AH1383" s="81">
        <v>1237</v>
      </c>
      <c r="AQ1383" s="81" t="s">
        <v>2054</v>
      </c>
      <c r="AR1383" s="81" t="s">
        <v>2055</v>
      </c>
      <c r="AS1383" s="81">
        <v>12</v>
      </c>
      <c r="AT1383" s="81" t="s">
        <v>529</v>
      </c>
      <c r="AU1383" s="81" t="s">
        <v>1203</v>
      </c>
      <c r="AV1383" s="81">
        <v>1440</v>
      </c>
      <c r="AX1383" s="81" t="s">
        <v>891</v>
      </c>
      <c r="AY1383" s="81" t="s">
        <v>892</v>
      </c>
      <c r="AZ1383" s="81">
        <v>12</v>
      </c>
      <c r="BA1383" s="81" t="s">
        <v>436</v>
      </c>
      <c r="BB1383" s="81" t="s">
        <v>1148</v>
      </c>
      <c r="BC1383" s="81">
        <v>1091</v>
      </c>
      <c r="BE1383" s="81" t="s">
        <v>864</v>
      </c>
      <c r="BF1383" s="81" t="s">
        <v>865</v>
      </c>
      <c r="BG1383" s="81">
        <v>10</v>
      </c>
      <c r="BH1383" s="81" t="s">
        <v>437</v>
      </c>
      <c r="BI1383" s="81" t="s">
        <v>1098</v>
      </c>
      <c r="BJ1383" s="81">
        <v>1381</v>
      </c>
      <c r="BL1383" s="81" t="s">
        <v>880</v>
      </c>
      <c r="BM1383" s="81" t="s">
        <v>881</v>
      </c>
      <c r="BN1383" s="81">
        <v>4</v>
      </c>
      <c r="BO1383" s="81" t="s">
        <v>529</v>
      </c>
      <c r="BP1383" s="81" t="s">
        <v>1757</v>
      </c>
      <c r="BQ1383" s="81">
        <v>1014</v>
      </c>
      <c r="CG1383" s="81" t="s">
        <v>816</v>
      </c>
      <c r="CH1383" s="81" t="s">
        <v>817</v>
      </c>
      <c r="CI1383" s="81">
        <v>12</v>
      </c>
      <c r="CJ1383" s="81" t="s">
        <v>529</v>
      </c>
      <c r="CK1383" s="81" t="s">
        <v>1756</v>
      </c>
      <c r="CL1383" s="81">
        <v>1037</v>
      </c>
      <c r="CN1383" s="81" t="s">
        <v>780</v>
      </c>
      <c r="CO1383" s="81" t="s">
        <v>781</v>
      </c>
      <c r="CP1383" s="81">
        <v>12</v>
      </c>
      <c r="CQ1383" s="81" t="s">
        <v>436</v>
      </c>
      <c r="CR1383" s="81" t="s">
        <v>2056</v>
      </c>
      <c r="CS1383" s="81">
        <v>1192</v>
      </c>
      <c r="CU1383" s="136" t="s">
        <v>2231</v>
      </c>
      <c r="CV1383" s="136" t="s">
        <v>2274</v>
      </c>
      <c r="CW1383" s="137">
        <v>4</v>
      </c>
      <c r="CX1383" s="136" t="s">
        <v>436</v>
      </c>
      <c r="CY1383" s="136" t="s">
        <v>551</v>
      </c>
      <c r="CZ1383" s="138">
        <v>1518</v>
      </c>
      <c r="DB1383" s="136" t="s">
        <v>1026</v>
      </c>
      <c r="DC1383" s="136" t="s">
        <v>1027</v>
      </c>
      <c r="DD1383" s="137">
        <v>24</v>
      </c>
      <c r="DE1383" s="136" t="s">
        <v>529</v>
      </c>
      <c r="DF1383" s="136" t="s">
        <v>1100</v>
      </c>
      <c r="DG1383" s="144">
        <v>1027</v>
      </c>
      <c r="DI1383" s="136" t="s">
        <v>1931</v>
      </c>
      <c r="DJ1383" s="136" t="s">
        <v>909</v>
      </c>
      <c r="DK1383" s="137">
        <v>12</v>
      </c>
      <c r="DL1383" s="136" t="s">
        <v>529</v>
      </c>
      <c r="DM1383" s="136" t="s">
        <v>1757</v>
      </c>
      <c r="DN1383" s="144">
        <v>1014</v>
      </c>
    </row>
    <row r="1384" spans="1:118" x14ac:dyDescent="0.25">
      <c r="A1384" s="81" t="s">
        <v>875</v>
      </c>
      <c r="B1384" s="81" t="s">
        <v>876</v>
      </c>
      <c r="C1384" s="81">
        <v>12</v>
      </c>
      <c r="D1384" s="81" t="s">
        <v>436</v>
      </c>
      <c r="E1384" s="81" t="s">
        <v>1212</v>
      </c>
      <c r="F1384" s="81">
        <v>1013</v>
      </c>
      <c r="H1384" s="81" t="s">
        <v>889</v>
      </c>
      <c r="I1384" s="81" t="s">
        <v>890</v>
      </c>
      <c r="J1384" s="81">
        <v>2</v>
      </c>
      <c r="K1384" s="81" t="s">
        <v>529</v>
      </c>
      <c r="L1384" s="81" t="s">
        <v>1192</v>
      </c>
      <c r="M1384" s="81">
        <v>1100</v>
      </c>
      <c r="O1384" s="81" t="s">
        <v>816</v>
      </c>
      <c r="P1384" s="81" t="s">
        <v>817</v>
      </c>
      <c r="Q1384" s="81">
        <v>8</v>
      </c>
      <c r="R1384" s="81" t="s">
        <v>437</v>
      </c>
      <c r="S1384" s="81" t="s">
        <v>1183</v>
      </c>
      <c r="T1384" s="81">
        <v>1094</v>
      </c>
      <c r="V1384" s="81" t="s">
        <v>880</v>
      </c>
      <c r="W1384" s="81" t="s">
        <v>881</v>
      </c>
      <c r="X1384" s="81">
        <v>2</v>
      </c>
      <c r="Y1384" s="81" t="s">
        <v>529</v>
      </c>
      <c r="Z1384" s="81" t="s">
        <v>1154</v>
      </c>
      <c r="AA1384" s="81">
        <v>1439</v>
      </c>
      <c r="AC1384" s="81" t="s">
        <v>906</v>
      </c>
      <c r="AD1384" s="81" t="s">
        <v>907</v>
      </c>
      <c r="AE1384" s="81">
        <v>12</v>
      </c>
      <c r="AF1384" s="81" t="s">
        <v>529</v>
      </c>
      <c r="AG1384" s="81" t="s">
        <v>1771</v>
      </c>
      <c r="AH1384" s="81">
        <v>1037</v>
      </c>
      <c r="AQ1384" s="81" t="s">
        <v>1043</v>
      </c>
      <c r="AR1384" s="81" t="s">
        <v>1044</v>
      </c>
      <c r="AS1384" s="81">
        <v>12</v>
      </c>
      <c r="AT1384" s="81" t="s">
        <v>529</v>
      </c>
      <c r="AU1384" s="81" t="s">
        <v>1246</v>
      </c>
      <c r="AV1384" s="81">
        <v>1456</v>
      </c>
      <c r="AX1384" s="81" t="s">
        <v>891</v>
      </c>
      <c r="AY1384" s="81" t="s">
        <v>892</v>
      </c>
      <c r="AZ1384" s="81">
        <v>12</v>
      </c>
      <c r="BA1384" s="81" t="s">
        <v>436</v>
      </c>
      <c r="BB1384" s="81" t="s">
        <v>1764</v>
      </c>
      <c r="BC1384" s="81">
        <v>1435</v>
      </c>
      <c r="BE1384" s="81" t="s">
        <v>830</v>
      </c>
      <c r="BF1384" s="81" t="s">
        <v>831</v>
      </c>
      <c r="BG1384" s="81">
        <v>10</v>
      </c>
      <c r="BH1384" s="81" t="s">
        <v>437</v>
      </c>
      <c r="BI1384" s="81" t="s">
        <v>1098</v>
      </c>
      <c r="BJ1384" s="81">
        <v>1381</v>
      </c>
      <c r="BL1384" s="81" t="s">
        <v>737</v>
      </c>
      <c r="BM1384" s="81" t="s">
        <v>738</v>
      </c>
      <c r="BN1384" s="81">
        <v>1</v>
      </c>
      <c r="BO1384" s="81" t="s">
        <v>529</v>
      </c>
      <c r="BP1384" s="81" t="s">
        <v>713</v>
      </c>
      <c r="BQ1384" s="81">
        <v>1536</v>
      </c>
      <c r="CG1384" s="81" t="s">
        <v>733</v>
      </c>
      <c r="CH1384" s="81" t="s">
        <v>734</v>
      </c>
      <c r="CI1384" s="81">
        <v>4</v>
      </c>
      <c r="CJ1384" s="81" t="s">
        <v>529</v>
      </c>
      <c r="CK1384" s="81" t="s">
        <v>1756</v>
      </c>
      <c r="CL1384" s="81">
        <v>1037</v>
      </c>
      <c r="CN1384" s="81" t="s">
        <v>806</v>
      </c>
      <c r="CO1384" s="81" t="s">
        <v>807</v>
      </c>
      <c r="CP1384" s="81">
        <v>12</v>
      </c>
      <c r="CQ1384" s="81" t="s">
        <v>529</v>
      </c>
      <c r="CR1384" s="81" t="s">
        <v>1682</v>
      </c>
      <c r="CS1384" s="81">
        <v>1327</v>
      </c>
      <c r="CU1384" s="136" t="s">
        <v>1931</v>
      </c>
      <c r="CV1384" s="136" t="s">
        <v>909</v>
      </c>
      <c r="CW1384" s="137">
        <v>12</v>
      </c>
      <c r="CX1384" s="136" t="s">
        <v>436</v>
      </c>
      <c r="CY1384" s="136" t="s">
        <v>2366</v>
      </c>
      <c r="CZ1384" s="138">
        <v>1595</v>
      </c>
      <c r="DB1384" s="136" t="s">
        <v>761</v>
      </c>
      <c r="DC1384" s="136" t="s">
        <v>762</v>
      </c>
      <c r="DD1384" s="137">
        <v>2</v>
      </c>
      <c r="DE1384" s="136" t="s">
        <v>436</v>
      </c>
      <c r="DF1384" s="136" t="s">
        <v>2198</v>
      </c>
      <c r="DG1384" s="144">
        <v>1587</v>
      </c>
      <c r="DI1384" s="136" t="s">
        <v>1931</v>
      </c>
      <c r="DJ1384" s="136" t="s">
        <v>909</v>
      </c>
      <c r="DK1384" s="137">
        <v>12</v>
      </c>
      <c r="DL1384" s="136" t="s">
        <v>436</v>
      </c>
      <c r="DM1384" s="136" t="s">
        <v>2173</v>
      </c>
      <c r="DN1384" s="144">
        <v>1240</v>
      </c>
    </row>
    <row r="1385" spans="1:118" x14ac:dyDescent="0.25">
      <c r="A1385" s="81" t="s">
        <v>948</v>
      </c>
      <c r="B1385" s="81" t="s">
        <v>985</v>
      </c>
      <c r="C1385" s="81">
        <v>4</v>
      </c>
      <c r="D1385" s="81" t="s">
        <v>436</v>
      </c>
      <c r="E1385" s="81" t="s">
        <v>1212</v>
      </c>
      <c r="F1385" s="81">
        <v>1013</v>
      </c>
      <c r="H1385" s="81" t="s">
        <v>910</v>
      </c>
      <c r="I1385" s="81" t="s">
        <v>911</v>
      </c>
      <c r="J1385" s="81">
        <v>2</v>
      </c>
      <c r="K1385" s="81" t="s">
        <v>529</v>
      </c>
      <c r="L1385" s="81" t="s">
        <v>1192</v>
      </c>
      <c r="M1385" s="81">
        <v>1100</v>
      </c>
      <c r="O1385" s="81" t="s">
        <v>727</v>
      </c>
      <c r="P1385" s="81" t="s">
        <v>728</v>
      </c>
      <c r="Q1385" s="81">
        <v>4</v>
      </c>
      <c r="R1385" s="81" t="s">
        <v>437</v>
      </c>
      <c r="S1385" s="81" t="s">
        <v>1183</v>
      </c>
      <c r="T1385" s="81">
        <v>1094</v>
      </c>
      <c r="V1385" s="81" t="s">
        <v>830</v>
      </c>
      <c r="W1385" s="81" t="s">
        <v>831</v>
      </c>
      <c r="X1385" s="81">
        <v>4</v>
      </c>
      <c r="Y1385" s="81" t="s">
        <v>529</v>
      </c>
      <c r="Z1385" s="81" t="s">
        <v>1154</v>
      </c>
      <c r="AA1385" s="81">
        <v>1439</v>
      </c>
      <c r="AC1385" s="81" t="s">
        <v>830</v>
      </c>
      <c r="AD1385" s="81" t="s">
        <v>831</v>
      </c>
      <c r="AE1385" s="81">
        <v>14</v>
      </c>
      <c r="AF1385" s="81" t="s">
        <v>436</v>
      </c>
      <c r="AG1385" s="81" t="s">
        <v>559</v>
      </c>
      <c r="AH1385" s="81">
        <v>1529</v>
      </c>
      <c r="AQ1385" s="81" t="s">
        <v>804</v>
      </c>
      <c r="AR1385" s="81" t="s">
        <v>805</v>
      </c>
      <c r="AS1385" s="81">
        <v>60</v>
      </c>
      <c r="AT1385" s="81" t="s">
        <v>529</v>
      </c>
      <c r="AU1385" s="81" t="s">
        <v>1246</v>
      </c>
      <c r="AV1385" s="81">
        <v>1456</v>
      </c>
      <c r="AX1385" s="81" t="s">
        <v>891</v>
      </c>
      <c r="AY1385" s="81" t="s">
        <v>892</v>
      </c>
      <c r="AZ1385" s="81">
        <v>24</v>
      </c>
      <c r="BA1385" s="81" t="s">
        <v>529</v>
      </c>
      <c r="BB1385" s="81" t="s">
        <v>1168</v>
      </c>
      <c r="BC1385" s="81">
        <v>1001</v>
      </c>
      <c r="BE1385" s="81" t="s">
        <v>727</v>
      </c>
      <c r="BF1385" s="81" t="s">
        <v>728</v>
      </c>
      <c r="BG1385" s="81">
        <v>8</v>
      </c>
      <c r="BH1385" s="81" t="s">
        <v>437</v>
      </c>
      <c r="BI1385" s="81" t="s">
        <v>1098</v>
      </c>
      <c r="BJ1385" s="81">
        <v>1381</v>
      </c>
      <c r="BL1385" s="81" t="s">
        <v>729</v>
      </c>
      <c r="BM1385" s="81" t="s">
        <v>730</v>
      </c>
      <c r="BN1385" s="81">
        <v>2</v>
      </c>
      <c r="BO1385" s="81" t="s">
        <v>529</v>
      </c>
      <c r="BP1385" s="81" t="s">
        <v>1132</v>
      </c>
      <c r="BQ1385" s="81">
        <v>1081</v>
      </c>
      <c r="CG1385" s="81" t="s">
        <v>828</v>
      </c>
      <c r="CH1385" s="81" t="s">
        <v>829</v>
      </c>
      <c r="CI1385" s="81">
        <v>2</v>
      </c>
      <c r="CJ1385" s="81" t="s">
        <v>529</v>
      </c>
      <c r="CK1385" s="81" t="s">
        <v>1756</v>
      </c>
      <c r="CL1385" s="81">
        <v>1037</v>
      </c>
      <c r="CN1385" s="81" t="s">
        <v>804</v>
      </c>
      <c r="CO1385" s="81" t="s">
        <v>805</v>
      </c>
      <c r="CP1385" s="81">
        <v>24</v>
      </c>
      <c r="CQ1385" s="81" t="s">
        <v>436</v>
      </c>
      <c r="CR1385" s="81" t="s">
        <v>1749</v>
      </c>
      <c r="CS1385" s="81">
        <v>1251</v>
      </c>
      <c r="CU1385" s="136" t="s">
        <v>2394</v>
      </c>
      <c r="CV1385" s="136" t="s">
        <v>2273</v>
      </c>
      <c r="CW1385" s="137">
        <v>5</v>
      </c>
      <c r="CX1385" s="136" t="s">
        <v>436</v>
      </c>
      <c r="CY1385" s="136" t="s">
        <v>2049</v>
      </c>
      <c r="CZ1385" s="138">
        <v>1549</v>
      </c>
      <c r="DB1385" s="136" t="s">
        <v>1786</v>
      </c>
      <c r="DC1385" s="136" t="s">
        <v>1024</v>
      </c>
      <c r="DD1385" s="137">
        <v>2</v>
      </c>
      <c r="DE1385" s="136" t="s">
        <v>436</v>
      </c>
      <c r="DF1385" s="136" t="s">
        <v>1235</v>
      </c>
      <c r="DG1385" s="144">
        <v>1091</v>
      </c>
      <c r="DI1385" s="136" t="s">
        <v>1931</v>
      </c>
      <c r="DJ1385" s="136" t="s">
        <v>909</v>
      </c>
      <c r="DK1385" s="137">
        <v>12</v>
      </c>
      <c r="DL1385" s="136" t="s">
        <v>437</v>
      </c>
      <c r="DM1385" s="136" t="s">
        <v>2423</v>
      </c>
      <c r="DN1385" s="144">
        <v>1601</v>
      </c>
    </row>
    <row r="1386" spans="1:118" x14ac:dyDescent="0.25">
      <c r="A1386" s="81" t="s">
        <v>832</v>
      </c>
      <c r="B1386" s="81" t="s">
        <v>833</v>
      </c>
      <c r="C1386" s="81">
        <v>4</v>
      </c>
      <c r="D1386" s="81" t="s">
        <v>436</v>
      </c>
      <c r="E1386" s="81" t="s">
        <v>1212</v>
      </c>
      <c r="F1386" s="81">
        <v>1013</v>
      </c>
      <c r="H1386" s="81" t="s">
        <v>899</v>
      </c>
      <c r="I1386" s="81" t="s">
        <v>900</v>
      </c>
      <c r="J1386" s="81">
        <v>2</v>
      </c>
      <c r="K1386" s="81" t="s">
        <v>529</v>
      </c>
      <c r="L1386" s="81" t="s">
        <v>1192</v>
      </c>
      <c r="M1386" s="81">
        <v>1100</v>
      </c>
      <c r="O1386" s="81" t="s">
        <v>761</v>
      </c>
      <c r="P1386" s="81" t="s">
        <v>762</v>
      </c>
      <c r="Q1386" s="81">
        <v>2</v>
      </c>
      <c r="R1386" s="81" t="s">
        <v>529</v>
      </c>
      <c r="S1386" s="81" t="s">
        <v>1194</v>
      </c>
      <c r="T1386" s="81">
        <v>1021</v>
      </c>
      <c r="V1386" s="81" t="s">
        <v>772</v>
      </c>
      <c r="W1386" s="81" t="s">
        <v>773</v>
      </c>
      <c r="X1386" s="81">
        <v>4</v>
      </c>
      <c r="Y1386" s="81" t="s">
        <v>529</v>
      </c>
      <c r="Z1386" s="81" t="s">
        <v>1154</v>
      </c>
      <c r="AA1386" s="81">
        <v>1439</v>
      </c>
      <c r="AC1386" s="81" t="s">
        <v>845</v>
      </c>
      <c r="AD1386" s="81" t="s">
        <v>846</v>
      </c>
      <c r="AE1386" s="81">
        <v>12</v>
      </c>
      <c r="AF1386" s="81" t="s">
        <v>1768</v>
      </c>
      <c r="AG1386" s="81" t="s">
        <v>1769</v>
      </c>
      <c r="AH1386" s="81">
        <v>1416</v>
      </c>
      <c r="AQ1386" s="81" t="s">
        <v>908</v>
      </c>
      <c r="AR1386" s="81" t="s">
        <v>909</v>
      </c>
      <c r="AS1386" s="81">
        <v>12</v>
      </c>
      <c r="AT1386" s="81" t="s">
        <v>529</v>
      </c>
      <c r="AU1386" s="81" t="s">
        <v>1246</v>
      </c>
      <c r="AV1386" s="81">
        <v>1456</v>
      </c>
      <c r="AX1386" s="81" t="s">
        <v>891</v>
      </c>
      <c r="AY1386" s="81" t="s">
        <v>892</v>
      </c>
      <c r="AZ1386" s="81">
        <v>36</v>
      </c>
      <c r="BA1386" s="81" t="s">
        <v>529</v>
      </c>
      <c r="BB1386" s="81" t="s">
        <v>1168</v>
      </c>
      <c r="BC1386" s="81">
        <v>1001</v>
      </c>
      <c r="BE1386" s="81" t="s">
        <v>729</v>
      </c>
      <c r="BF1386" s="81" t="s">
        <v>730</v>
      </c>
      <c r="BG1386" s="81">
        <v>8</v>
      </c>
      <c r="BH1386" s="81" t="s">
        <v>437</v>
      </c>
      <c r="BI1386" s="81" t="s">
        <v>1098</v>
      </c>
      <c r="BJ1386" s="81">
        <v>1381</v>
      </c>
      <c r="BL1386" s="81" t="s">
        <v>887</v>
      </c>
      <c r="BM1386" s="81" t="s">
        <v>888</v>
      </c>
      <c r="BN1386" s="81">
        <v>6</v>
      </c>
      <c r="BO1386" s="81" t="s">
        <v>529</v>
      </c>
      <c r="BP1386" s="81" t="s">
        <v>1169</v>
      </c>
      <c r="BQ1386" s="81">
        <v>1440</v>
      </c>
      <c r="CG1386" s="81" t="s">
        <v>1779</v>
      </c>
      <c r="CH1386" s="81" t="s">
        <v>853</v>
      </c>
      <c r="CI1386" s="81">
        <v>12</v>
      </c>
      <c r="CJ1386" s="81" t="s">
        <v>529</v>
      </c>
      <c r="CK1386" s="81" t="s">
        <v>1756</v>
      </c>
      <c r="CL1386" s="81">
        <v>1037</v>
      </c>
      <c r="CN1386" s="81" t="s">
        <v>788</v>
      </c>
      <c r="CO1386" s="81" t="s">
        <v>789</v>
      </c>
      <c r="CP1386" s="81">
        <v>12</v>
      </c>
      <c r="CQ1386" s="81" t="s">
        <v>529</v>
      </c>
      <c r="CR1386" s="81" t="s">
        <v>1682</v>
      </c>
      <c r="CS1386" s="81">
        <v>1327</v>
      </c>
      <c r="CU1386" s="136" t="s">
        <v>2400</v>
      </c>
      <c r="CV1386" s="136" t="s">
        <v>915</v>
      </c>
      <c r="CW1386" s="137">
        <v>5</v>
      </c>
      <c r="CX1386" s="136" t="s">
        <v>436</v>
      </c>
      <c r="CY1386" s="136" t="s">
        <v>2049</v>
      </c>
      <c r="CZ1386" s="138">
        <v>1549</v>
      </c>
      <c r="DB1386" s="136" t="s">
        <v>759</v>
      </c>
      <c r="DC1386" s="136" t="s">
        <v>760</v>
      </c>
      <c r="DD1386" s="137">
        <v>2</v>
      </c>
      <c r="DE1386" s="136" t="s">
        <v>436</v>
      </c>
      <c r="DF1386" s="136" t="s">
        <v>1235</v>
      </c>
      <c r="DG1386" s="144">
        <v>1091</v>
      </c>
      <c r="DI1386" s="136" t="s">
        <v>1931</v>
      </c>
      <c r="DJ1386" s="136" t="s">
        <v>909</v>
      </c>
      <c r="DK1386" s="137">
        <v>24</v>
      </c>
      <c r="DL1386" s="136" t="s">
        <v>437</v>
      </c>
      <c r="DM1386" s="136" t="s">
        <v>1186</v>
      </c>
      <c r="DN1386" s="144">
        <v>1043</v>
      </c>
    </row>
    <row r="1387" spans="1:118" x14ac:dyDescent="0.25">
      <c r="A1387" s="81" t="s">
        <v>969</v>
      </c>
      <c r="B1387" s="81" t="s">
        <v>970</v>
      </c>
      <c r="C1387" s="81">
        <v>12</v>
      </c>
      <c r="D1387" s="81" t="s">
        <v>436</v>
      </c>
      <c r="E1387" s="81" t="s">
        <v>1212</v>
      </c>
      <c r="F1387" s="81">
        <v>1013</v>
      </c>
      <c r="H1387" s="81" t="s">
        <v>830</v>
      </c>
      <c r="I1387" s="81" t="s">
        <v>831</v>
      </c>
      <c r="J1387" s="81">
        <v>4</v>
      </c>
      <c r="K1387" s="81" t="s">
        <v>529</v>
      </c>
      <c r="L1387" s="81" t="s">
        <v>1192</v>
      </c>
      <c r="M1387" s="81">
        <v>1100</v>
      </c>
      <c r="O1387" s="81" t="s">
        <v>847</v>
      </c>
      <c r="P1387" s="81" t="s">
        <v>848</v>
      </c>
      <c r="Q1387" s="81">
        <v>12</v>
      </c>
      <c r="R1387" s="81" t="s">
        <v>529</v>
      </c>
      <c r="S1387" s="81" t="s">
        <v>1194</v>
      </c>
      <c r="T1387" s="81">
        <v>1021</v>
      </c>
      <c r="V1387" s="81" t="s">
        <v>828</v>
      </c>
      <c r="W1387" s="81" t="s">
        <v>829</v>
      </c>
      <c r="X1387" s="81">
        <v>2</v>
      </c>
      <c r="Y1387" s="81" t="s">
        <v>529</v>
      </c>
      <c r="Z1387" s="81" t="s">
        <v>1154</v>
      </c>
      <c r="AA1387" s="81">
        <v>1439</v>
      </c>
      <c r="AC1387" s="81" t="s">
        <v>828</v>
      </c>
      <c r="AD1387" s="81" t="s">
        <v>829</v>
      </c>
      <c r="AE1387" s="81">
        <v>4</v>
      </c>
      <c r="AF1387" s="81" t="s">
        <v>436</v>
      </c>
      <c r="AG1387" s="81" t="s">
        <v>1152</v>
      </c>
      <c r="AH1387" s="81">
        <v>1013</v>
      </c>
      <c r="AQ1387" s="81" t="s">
        <v>960</v>
      </c>
      <c r="AR1387" s="81" t="s">
        <v>961</v>
      </c>
      <c r="AS1387" s="81">
        <v>12</v>
      </c>
      <c r="AT1387" s="81" t="s">
        <v>436</v>
      </c>
      <c r="AU1387" s="81" t="s">
        <v>1202</v>
      </c>
      <c r="AV1387" s="81">
        <v>1211</v>
      </c>
      <c r="AX1387" s="81" t="s">
        <v>891</v>
      </c>
      <c r="AY1387" s="81" t="s">
        <v>892</v>
      </c>
      <c r="AZ1387" s="81">
        <v>12</v>
      </c>
      <c r="BA1387" s="81" t="s">
        <v>529</v>
      </c>
      <c r="BB1387" s="81" t="s">
        <v>1128</v>
      </c>
      <c r="BC1387" s="81">
        <v>1031</v>
      </c>
      <c r="BE1387" s="81" t="s">
        <v>757</v>
      </c>
      <c r="BF1387" s="81" t="s">
        <v>758</v>
      </c>
      <c r="BG1387" s="81">
        <v>12</v>
      </c>
      <c r="BH1387" s="81" t="s">
        <v>529</v>
      </c>
      <c r="BI1387" s="81" t="s">
        <v>1135</v>
      </c>
      <c r="BJ1387" s="81">
        <v>1412</v>
      </c>
      <c r="BL1387" s="81" t="s">
        <v>860</v>
      </c>
      <c r="BM1387" s="81" t="s">
        <v>861</v>
      </c>
      <c r="BN1387" s="81">
        <v>8</v>
      </c>
      <c r="BO1387" s="81" t="s">
        <v>436</v>
      </c>
      <c r="BP1387" s="81" t="s">
        <v>2059</v>
      </c>
      <c r="BQ1387" s="81">
        <v>1551</v>
      </c>
      <c r="CG1387" s="81" t="s">
        <v>895</v>
      </c>
      <c r="CH1387" s="81" t="s">
        <v>896</v>
      </c>
      <c r="CI1387" s="81">
        <v>12</v>
      </c>
      <c r="CJ1387" s="81" t="s">
        <v>529</v>
      </c>
      <c r="CK1387" s="81" t="s">
        <v>1756</v>
      </c>
      <c r="CL1387" s="81">
        <v>1037</v>
      </c>
      <c r="CN1387" s="81" t="s">
        <v>798</v>
      </c>
      <c r="CO1387" s="81" t="s">
        <v>799</v>
      </c>
      <c r="CP1387" s="81">
        <v>12</v>
      </c>
      <c r="CQ1387" s="81" t="s">
        <v>436</v>
      </c>
      <c r="CR1387" s="81" t="s">
        <v>1749</v>
      </c>
      <c r="CS1387" s="81">
        <v>1251</v>
      </c>
      <c r="CU1387" s="136" t="s">
        <v>2386</v>
      </c>
      <c r="CV1387" s="136" t="s">
        <v>817</v>
      </c>
      <c r="CW1387" s="137">
        <v>1</v>
      </c>
      <c r="CX1387" s="136" t="s">
        <v>436</v>
      </c>
      <c r="CY1387" s="136" t="s">
        <v>1715</v>
      </c>
      <c r="CZ1387" s="138">
        <v>1137</v>
      </c>
      <c r="DB1387" s="136" t="s">
        <v>963</v>
      </c>
      <c r="DC1387" s="136" t="s">
        <v>964</v>
      </c>
      <c r="DD1387" s="137">
        <v>12</v>
      </c>
      <c r="DE1387" s="136" t="s">
        <v>436</v>
      </c>
      <c r="DF1387" s="136" t="s">
        <v>2061</v>
      </c>
      <c r="DG1387" s="144">
        <v>1197</v>
      </c>
      <c r="DI1387" s="136" t="s">
        <v>1931</v>
      </c>
      <c r="DJ1387" s="136" t="s">
        <v>909</v>
      </c>
      <c r="DK1387" s="137">
        <v>24</v>
      </c>
      <c r="DL1387" s="136" t="s">
        <v>529</v>
      </c>
      <c r="DM1387" s="136" t="s">
        <v>1756</v>
      </c>
      <c r="DN1387" s="144">
        <v>1037</v>
      </c>
    </row>
    <row r="1388" spans="1:118" x14ac:dyDescent="0.25">
      <c r="A1388" s="81" t="s">
        <v>1043</v>
      </c>
      <c r="B1388" s="81" t="s">
        <v>1936</v>
      </c>
      <c r="C1388" s="81">
        <v>12</v>
      </c>
      <c r="D1388" s="81" t="s">
        <v>436</v>
      </c>
      <c r="E1388" s="81" t="s">
        <v>1212</v>
      </c>
      <c r="F1388" s="81">
        <v>1013</v>
      </c>
      <c r="H1388" s="81" t="s">
        <v>849</v>
      </c>
      <c r="I1388" s="81" t="s">
        <v>850</v>
      </c>
      <c r="J1388" s="81">
        <v>8</v>
      </c>
      <c r="K1388" s="81" t="s">
        <v>529</v>
      </c>
      <c r="L1388" s="81" t="s">
        <v>1160</v>
      </c>
      <c r="M1388" s="81">
        <v>1027</v>
      </c>
      <c r="O1388" s="81" t="s">
        <v>910</v>
      </c>
      <c r="P1388" s="81" t="s">
        <v>911</v>
      </c>
      <c r="Q1388" s="81">
        <v>2</v>
      </c>
      <c r="R1388" s="81" t="s">
        <v>529</v>
      </c>
      <c r="S1388" s="81" t="s">
        <v>1194</v>
      </c>
      <c r="T1388" s="81">
        <v>1021</v>
      </c>
      <c r="V1388" s="81" t="s">
        <v>737</v>
      </c>
      <c r="W1388" s="81" t="s">
        <v>738</v>
      </c>
      <c r="X1388" s="81">
        <v>4</v>
      </c>
      <c r="Y1388" s="81" t="s">
        <v>529</v>
      </c>
      <c r="Z1388" s="81" t="s">
        <v>1154</v>
      </c>
      <c r="AA1388" s="81">
        <v>1439</v>
      </c>
      <c r="AC1388" s="81" t="s">
        <v>828</v>
      </c>
      <c r="AD1388" s="81" t="s">
        <v>829</v>
      </c>
      <c r="AE1388" s="81">
        <v>4</v>
      </c>
      <c r="AF1388" s="81" t="s">
        <v>436</v>
      </c>
      <c r="AG1388" s="81" t="s">
        <v>1124</v>
      </c>
      <c r="AH1388" s="81">
        <v>1013</v>
      </c>
      <c r="AQ1388" s="81" t="s">
        <v>747</v>
      </c>
      <c r="AR1388" s="81" t="s">
        <v>748</v>
      </c>
      <c r="AS1388" s="81">
        <v>12</v>
      </c>
      <c r="AT1388" s="81" t="s">
        <v>529</v>
      </c>
      <c r="AU1388" s="81" t="s">
        <v>1838</v>
      </c>
      <c r="AV1388" s="81">
        <v>1372</v>
      </c>
      <c r="AX1388" s="81" t="s">
        <v>891</v>
      </c>
      <c r="AY1388" s="81" t="s">
        <v>892</v>
      </c>
      <c r="AZ1388" s="81">
        <v>12</v>
      </c>
      <c r="BA1388" s="81" t="s">
        <v>436</v>
      </c>
      <c r="BB1388" s="81" t="s">
        <v>1872</v>
      </c>
      <c r="BC1388" s="81">
        <v>1133</v>
      </c>
      <c r="BE1388" s="81" t="s">
        <v>765</v>
      </c>
      <c r="BF1388" s="81" t="s">
        <v>766</v>
      </c>
      <c r="BG1388" s="81">
        <v>4</v>
      </c>
      <c r="BH1388" s="81" t="s">
        <v>529</v>
      </c>
      <c r="BI1388" s="81" t="s">
        <v>1135</v>
      </c>
      <c r="BJ1388" s="81">
        <v>1412</v>
      </c>
      <c r="BL1388" s="81" t="s">
        <v>727</v>
      </c>
      <c r="BM1388" s="81" t="s">
        <v>728</v>
      </c>
      <c r="BN1388" s="81">
        <v>4</v>
      </c>
      <c r="BO1388" s="81" t="s">
        <v>436</v>
      </c>
      <c r="BP1388" s="81" t="s">
        <v>2072</v>
      </c>
      <c r="BQ1388" s="81">
        <v>1562</v>
      </c>
      <c r="CG1388" s="81" t="s">
        <v>954</v>
      </c>
      <c r="CH1388" s="81" t="s">
        <v>955</v>
      </c>
      <c r="CI1388" s="81">
        <v>12</v>
      </c>
      <c r="CJ1388" s="81" t="s">
        <v>529</v>
      </c>
      <c r="CK1388" s="81" t="s">
        <v>1185</v>
      </c>
      <c r="CL1388" s="81">
        <v>1101</v>
      </c>
      <c r="CN1388" s="81" t="s">
        <v>788</v>
      </c>
      <c r="CO1388" s="81" t="s">
        <v>789</v>
      </c>
      <c r="CP1388" s="81">
        <v>12</v>
      </c>
      <c r="CQ1388" s="81" t="s">
        <v>437</v>
      </c>
      <c r="CR1388" s="81" t="s">
        <v>1101</v>
      </c>
      <c r="CS1388" s="81">
        <v>1003</v>
      </c>
      <c r="CU1388" s="136" t="s">
        <v>2395</v>
      </c>
      <c r="CV1388" s="136" t="s">
        <v>927</v>
      </c>
      <c r="CW1388" s="137">
        <v>3</v>
      </c>
      <c r="CX1388" s="136" t="s">
        <v>436</v>
      </c>
      <c r="CY1388" s="136" t="s">
        <v>2049</v>
      </c>
      <c r="CZ1388" s="138">
        <v>1549</v>
      </c>
      <c r="DB1388" s="136" t="s">
        <v>963</v>
      </c>
      <c r="DC1388" s="136" t="s">
        <v>964</v>
      </c>
      <c r="DD1388" s="137">
        <v>12</v>
      </c>
      <c r="DE1388" s="136" t="s">
        <v>529</v>
      </c>
      <c r="DF1388" s="136" t="s">
        <v>1192</v>
      </c>
      <c r="DG1388" s="144">
        <v>1100</v>
      </c>
      <c r="DI1388" s="136" t="s">
        <v>1931</v>
      </c>
      <c r="DJ1388" s="136" t="s">
        <v>909</v>
      </c>
      <c r="DK1388" s="137">
        <v>12</v>
      </c>
      <c r="DL1388" s="136" t="s">
        <v>436</v>
      </c>
      <c r="DM1388" s="136" t="s">
        <v>1164</v>
      </c>
      <c r="DN1388" s="144">
        <v>1121</v>
      </c>
    </row>
    <row r="1389" spans="1:118" x14ac:dyDescent="0.25">
      <c r="A1389" s="81" t="s">
        <v>852</v>
      </c>
      <c r="B1389" s="81" t="s">
        <v>853</v>
      </c>
      <c r="C1389" s="81">
        <v>12</v>
      </c>
      <c r="D1389" s="81" t="s">
        <v>436</v>
      </c>
      <c r="E1389" s="81" t="s">
        <v>1212</v>
      </c>
      <c r="F1389" s="81">
        <v>1013</v>
      </c>
      <c r="H1389" s="81" t="s">
        <v>830</v>
      </c>
      <c r="I1389" s="81" t="s">
        <v>831</v>
      </c>
      <c r="J1389" s="81">
        <v>40</v>
      </c>
      <c r="K1389" s="81" t="s">
        <v>529</v>
      </c>
      <c r="L1389" s="81" t="s">
        <v>1160</v>
      </c>
      <c r="M1389" s="81">
        <v>1027</v>
      </c>
      <c r="O1389" s="81" t="s">
        <v>899</v>
      </c>
      <c r="P1389" s="81" t="s">
        <v>900</v>
      </c>
      <c r="Q1389" s="81">
        <v>2</v>
      </c>
      <c r="R1389" s="81" t="s">
        <v>529</v>
      </c>
      <c r="S1389" s="81" t="s">
        <v>1194</v>
      </c>
      <c r="T1389" s="81">
        <v>1021</v>
      </c>
      <c r="V1389" s="81" t="s">
        <v>895</v>
      </c>
      <c r="W1389" s="81" t="s">
        <v>896</v>
      </c>
      <c r="X1389" s="81">
        <v>24</v>
      </c>
      <c r="Y1389" s="81" t="s">
        <v>529</v>
      </c>
      <c r="Z1389" s="81" t="s">
        <v>1169</v>
      </c>
      <c r="AA1389" s="81">
        <v>1440</v>
      </c>
      <c r="AC1389" s="81" t="s">
        <v>770</v>
      </c>
      <c r="AD1389" s="81" t="s">
        <v>771</v>
      </c>
      <c r="AE1389" s="81">
        <v>16</v>
      </c>
      <c r="AF1389" s="81" t="s">
        <v>529</v>
      </c>
      <c r="AG1389" s="81" t="s">
        <v>1175</v>
      </c>
      <c r="AH1389" s="81">
        <v>1027</v>
      </c>
      <c r="AQ1389" s="81" t="s">
        <v>1063</v>
      </c>
      <c r="AR1389" s="81" t="s">
        <v>1064</v>
      </c>
      <c r="AS1389" s="81">
        <v>2</v>
      </c>
      <c r="AT1389" s="81" t="s">
        <v>436</v>
      </c>
      <c r="AU1389" s="81" t="s">
        <v>1198</v>
      </c>
      <c r="AV1389" s="81">
        <v>1013</v>
      </c>
      <c r="AX1389" s="81" t="s">
        <v>891</v>
      </c>
      <c r="AY1389" s="81" t="s">
        <v>892</v>
      </c>
      <c r="AZ1389" s="81">
        <v>12</v>
      </c>
      <c r="BA1389" s="81" t="s">
        <v>529</v>
      </c>
      <c r="BB1389" s="81" t="s">
        <v>563</v>
      </c>
      <c r="BC1389" s="81">
        <v>1532</v>
      </c>
      <c r="BE1389" s="81" t="s">
        <v>867</v>
      </c>
      <c r="BF1389" s="81" t="s">
        <v>868</v>
      </c>
      <c r="BG1389" s="81">
        <v>4</v>
      </c>
      <c r="BH1389" s="81" t="s">
        <v>529</v>
      </c>
      <c r="BI1389" s="81" t="s">
        <v>1135</v>
      </c>
      <c r="BJ1389" s="81">
        <v>1412</v>
      </c>
      <c r="BL1389" s="81" t="s">
        <v>727</v>
      </c>
      <c r="BM1389" s="81" t="s">
        <v>728</v>
      </c>
      <c r="BN1389" s="81">
        <v>4</v>
      </c>
      <c r="BO1389" s="81" t="s">
        <v>436</v>
      </c>
      <c r="BP1389" s="81" t="s">
        <v>2059</v>
      </c>
      <c r="BQ1389" s="81">
        <v>1551</v>
      </c>
      <c r="CG1389" s="81" t="s">
        <v>820</v>
      </c>
      <c r="CH1389" s="81" t="s">
        <v>821</v>
      </c>
      <c r="CI1389" s="81">
        <v>12</v>
      </c>
      <c r="CJ1389" s="81" t="s">
        <v>529</v>
      </c>
      <c r="CK1389" s="81" t="s">
        <v>1185</v>
      </c>
      <c r="CL1389" s="81">
        <v>1101</v>
      </c>
      <c r="CN1389" s="81" t="s">
        <v>2260</v>
      </c>
      <c r="CO1389" s="81" t="s">
        <v>2304</v>
      </c>
      <c r="CP1389" s="81">
        <v>40</v>
      </c>
      <c r="CQ1389" s="81" t="s">
        <v>1173</v>
      </c>
      <c r="CR1389" s="81" t="s">
        <v>2316</v>
      </c>
      <c r="CS1389" s="81">
        <v>0</v>
      </c>
      <c r="CU1389" s="136" t="s">
        <v>954</v>
      </c>
      <c r="CV1389" s="136" t="s">
        <v>955</v>
      </c>
      <c r="CW1389" s="137">
        <v>1</v>
      </c>
      <c r="CX1389" s="136" t="s">
        <v>436</v>
      </c>
      <c r="CY1389" s="136" t="s">
        <v>551</v>
      </c>
      <c r="CZ1389" s="138">
        <v>1518</v>
      </c>
      <c r="DB1389" s="136" t="s">
        <v>963</v>
      </c>
      <c r="DC1389" s="136" t="s">
        <v>964</v>
      </c>
      <c r="DD1389" s="137">
        <v>12</v>
      </c>
      <c r="DE1389" s="136" t="s">
        <v>529</v>
      </c>
      <c r="DF1389" s="136" t="s">
        <v>1218</v>
      </c>
      <c r="DG1389" s="144">
        <v>1412</v>
      </c>
      <c r="DI1389" s="136" t="s">
        <v>1931</v>
      </c>
      <c r="DJ1389" s="136" t="s">
        <v>909</v>
      </c>
      <c r="DK1389" s="137">
        <v>12</v>
      </c>
      <c r="DL1389" s="136" t="s">
        <v>529</v>
      </c>
      <c r="DM1389" s="136" t="s">
        <v>1157</v>
      </c>
      <c r="DN1389" s="144">
        <v>1399</v>
      </c>
    </row>
    <row r="1390" spans="1:118" x14ac:dyDescent="0.25">
      <c r="A1390" s="81" t="s">
        <v>946</v>
      </c>
      <c r="B1390" s="81" t="s">
        <v>947</v>
      </c>
      <c r="C1390" s="81">
        <v>12</v>
      </c>
      <c r="D1390" s="81" t="s">
        <v>436</v>
      </c>
      <c r="E1390" s="81" t="s">
        <v>1212</v>
      </c>
      <c r="F1390" s="81">
        <v>1013</v>
      </c>
      <c r="H1390" s="81" t="s">
        <v>830</v>
      </c>
      <c r="I1390" s="81" t="s">
        <v>831</v>
      </c>
      <c r="J1390" s="81">
        <v>6</v>
      </c>
      <c r="K1390" s="81" t="s">
        <v>437</v>
      </c>
      <c r="L1390" s="81" t="s">
        <v>1171</v>
      </c>
      <c r="M1390" s="81">
        <v>1351</v>
      </c>
      <c r="O1390" s="81" t="s">
        <v>826</v>
      </c>
      <c r="P1390" s="81" t="s">
        <v>827</v>
      </c>
      <c r="Q1390" s="81">
        <v>10</v>
      </c>
      <c r="R1390" s="81" t="s">
        <v>529</v>
      </c>
      <c r="S1390" s="81" t="s">
        <v>1194</v>
      </c>
      <c r="T1390" s="81">
        <v>1021</v>
      </c>
      <c r="V1390" s="81" t="s">
        <v>810</v>
      </c>
      <c r="W1390" s="81" t="s">
        <v>811</v>
      </c>
      <c r="X1390" s="81">
        <v>6</v>
      </c>
      <c r="Y1390" s="81" t="s">
        <v>529</v>
      </c>
      <c r="Z1390" s="81" t="s">
        <v>1169</v>
      </c>
      <c r="AA1390" s="81">
        <v>1440</v>
      </c>
      <c r="AC1390" s="81" t="s">
        <v>828</v>
      </c>
      <c r="AD1390" s="81" t="s">
        <v>829</v>
      </c>
      <c r="AE1390" s="81">
        <v>2</v>
      </c>
      <c r="AF1390" s="81" t="s">
        <v>436</v>
      </c>
      <c r="AG1390" s="81" t="s">
        <v>1723</v>
      </c>
      <c r="AH1390" s="81">
        <v>1528</v>
      </c>
      <c r="AQ1390" s="81" t="s">
        <v>969</v>
      </c>
      <c r="AR1390" s="81" t="s">
        <v>970</v>
      </c>
      <c r="AS1390" s="81">
        <v>12</v>
      </c>
      <c r="AT1390" s="81" t="s">
        <v>436</v>
      </c>
      <c r="AU1390" s="81" t="s">
        <v>1198</v>
      </c>
      <c r="AV1390" s="81">
        <v>1013</v>
      </c>
      <c r="AX1390" s="81" t="s">
        <v>891</v>
      </c>
      <c r="AY1390" s="81" t="s">
        <v>892</v>
      </c>
      <c r="AZ1390" s="81">
        <v>36</v>
      </c>
      <c r="BA1390" s="81" t="s">
        <v>529</v>
      </c>
      <c r="BB1390" s="81" t="s">
        <v>1175</v>
      </c>
      <c r="BC1390" s="81">
        <v>1027</v>
      </c>
      <c r="BE1390" s="81" t="s">
        <v>887</v>
      </c>
      <c r="BF1390" s="81" t="s">
        <v>888</v>
      </c>
      <c r="BG1390" s="81">
        <v>4</v>
      </c>
      <c r="BH1390" s="81" t="s">
        <v>529</v>
      </c>
      <c r="BI1390" s="81" t="s">
        <v>1135</v>
      </c>
      <c r="BJ1390" s="81">
        <v>1412</v>
      </c>
      <c r="BL1390" s="81" t="s">
        <v>737</v>
      </c>
      <c r="BM1390" s="81" t="s">
        <v>738</v>
      </c>
      <c r="BN1390" s="81">
        <v>2</v>
      </c>
      <c r="BO1390" s="81" t="s">
        <v>529</v>
      </c>
      <c r="BP1390" s="81" t="s">
        <v>1757</v>
      </c>
      <c r="BQ1390" s="81">
        <v>1014</v>
      </c>
      <c r="CG1390" s="81" t="s">
        <v>727</v>
      </c>
      <c r="CH1390" s="81" t="s">
        <v>728</v>
      </c>
      <c r="CI1390" s="81">
        <v>4</v>
      </c>
      <c r="CJ1390" s="81" t="s">
        <v>529</v>
      </c>
      <c r="CK1390" s="81" t="s">
        <v>1185</v>
      </c>
      <c r="CL1390" s="81">
        <v>1101</v>
      </c>
      <c r="CN1390" s="81" t="s">
        <v>804</v>
      </c>
      <c r="CO1390" s="81" t="s">
        <v>805</v>
      </c>
      <c r="CP1390" s="81">
        <v>12</v>
      </c>
      <c r="CQ1390" s="81" t="s">
        <v>529</v>
      </c>
      <c r="CR1390" s="81" t="s">
        <v>1893</v>
      </c>
      <c r="CS1390" s="81">
        <v>1039</v>
      </c>
      <c r="CU1390" s="136" t="s">
        <v>2402</v>
      </c>
      <c r="CV1390" s="136" t="s">
        <v>929</v>
      </c>
      <c r="CW1390" s="137">
        <v>3</v>
      </c>
      <c r="CX1390" s="136" t="s">
        <v>436</v>
      </c>
      <c r="CY1390" s="136" t="s">
        <v>2049</v>
      </c>
      <c r="CZ1390" s="138">
        <v>1549</v>
      </c>
      <c r="DB1390" s="136" t="s">
        <v>1676</v>
      </c>
      <c r="DC1390" s="136" t="s">
        <v>1378</v>
      </c>
      <c r="DD1390" s="137">
        <v>12</v>
      </c>
      <c r="DE1390" s="136" t="s">
        <v>529</v>
      </c>
      <c r="DF1390" s="136" t="s">
        <v>1218</v>
      </c>
      <c r="DG1390" s="144">
        <v>1412</v>
      </c>
      <c r="DI1390" s="136" t="s">
        <v>1931</v>
      </c>
      <c r="DJ1390" s="136" t="s">
        <v>909</v>
      </c>
      <c r="DK1390" s="137">
        <v>12</v>
      </c>
      <c r="DL1390" s="136" t="s">
        <v>529</v>
      </c>
      <c r="DM1390" s="136" t="s">
        <v>1178</v>
      </c>
      <c r="DN1390" s="144">
        <v>1431</v>
      </c>
    </row>
    <row r="1391" spans="1:118" x14ac:dyDescent="0.25">
      <c r="A1391" s="81" t="s">
        <v>804</v>
      </c>
      <c r="B1391" s="81" t="s">
        <v>805</v>
      </c>
      <c r="C1391" s="81">
        <v>12</v>
      </c>
      <c r="D1391" s="81" t="s">
        <v>436</v>
      </c>
      <c r="E1391" s="81" t="s">
        <v>1212</v>
      </c>
      <c r="F1391" s="81">
        <v>1013</v>
      </c>
      <c r="H1391" s="81" t="s">
        <v>849</v>
      </c>
      <c r="I1391" s="81" t="s">
        <v>850</v>
      </c>
      <c r="J1391" s="81">
        <v>6</v>
      </c>
      <c r="K1391" s="81" t="s">
        <v>437</v>
      </c>
      <c r="L1391" s="81" t="s">
        <v>1171</v>
      </c>
      <c r="M1391" s="81">
        <v>1351</v>
      </c>
      <c r="O1391" s="81" t="s">
        <v>794</v>
      </c>
      <c r="P1391" s="81" t="s">
        <v>795</v>
      </c>
      <c r="Q1391" s="81">
        <v>2</v>
      </c>
      <c r="R1391" s="81" t="s">
        <v>529</v>
      </c>
      <c r="S1391" s="81" t="s">
        <v>1194</v>
      </c>
      <c r="T1391" s="81">
        <v>1021</v>
      </c>
      <c r="V1391" s="81" t="s">
        <v>887</v>
      </c>
      <c r="W1391" s="81" t="s">
        <v>888</v>
      </c>
      <c r="X1391" s="81">
        <v>4</v>
      </c>
      <c r="Y1391" s="81" t="s">
        <v>529</v>
      </c>
      <c r="Z1391" s="81" t="s">
        <v>1169</v>
      </c>
      <c r="AA1391" s="81">
        <v>1440</v>
      </c>
      <c r="AC1391" s="81" t="s">
        <v>828</v>
      </c>
      <c r="AD1391" s="81" t="s">
        <v>829</v>
      </c>
      <c r="AE1391" s="81">
        <v>2</v>
      </c>
      <c r="AF1391" s="81" t="s">
        <v>529</v>
      </c>
      <c r="AG1391" s="81" t="s">
        <v>1158</v>
      </c>
      <c r="AH1391" s="81">
        <v>1378</v>
      </c>
      <c r="AQ1391" s="81" t="s">
        <v>1043</v>
      </c>
      <c r="AR1391" s="81" t="s">
        <v>1044</v>
      </c>
      <c r="AS1391" s="81">
        <v>12</v>
      </c>
      <c r="AT1391" s="81" t="s">
        <v>436</v>
      </c>
      <c r="AU1391" s="81" t="s">
        <v>1198</v>
      </c>
      <c r="AV1391" s="81">
        <v>1013</v>
      </c>
      <c r="AX1391" s="81" t="s">
        <v>891</v>
      </c>
      <c r="AY1391" s="81" t="s">
        <v>892</v>
      </c>
      <c r="AZ1391" s="81">
        <v>12</v>
      </c>
      <c r="BA1391" s="81" t="s">
        <v>529</v>
      </c>
      <c r="BB1391" s="81" t="s">
        <v>1756</v>
      </c>
      <c r="BC1391" s="81">
        <v>1037</v>
      </c>
      <c r="BE1391" s="81" t="s">
        <v>875</v>
      </c>
      <c r="BF1391" s="81" t="s">
        <v>876</v>
      </c>
      <c r="BG1391" s="81">
        <v>4</v>
      </c>
      <c r="BH1391" s="81" t="s">
        <v>529</v>
      </c>
      <c r="BI1391" s="81" t="s">
        <v>1135</v>
      </c>
      <c r="BJ1391" s="81">
        <v>1412</v>
      </c>
      <c r="BL1391" s="81" t="s">
        <v>729</v>
      </c>
      <c r="BM1391" s="81" t="s">
        <v>730</v>
      </c>
      <c r="BN1391" s="81">
        <v>4</v>
      </c>
      <c r="BO1391" s="81" t="s">
        <v>436</v>
      </c>
      <c r="BP1391" s="81" t="s">
        <v>2122</v>
      </c>
      <c r="BQ1391" s="81">
        <v>1568</v>
      </c>
      <c r="CG1391" s="81" t="s">
        <v>828</v>
      </c>
      <c r="CH1391" s="81" t="s">
        <v>829</v>
      </c>
      <c r="CI1391" s="81">
        <v>4</v>
      </c>
      <c r="CJ1391" s="81" t="s">
        <v>529</v>
      </c>
      <c r="CK1391" s="81" t="s">
        <v>1185</v>
      </c>
      <c r="CL1391" s="81">
        <v>1101</v>
      </c>
      <c r="CN1391" s="81" t="s">
        <v>780</v>
      </c>
      <c r="CO1391" s="81" t="s">
        <v>781</v>
      </c>
      <c r="CP1391" s="81">
        <v>12</v>
      </c>
      <c r="CQ1391" s="81" t="s">
        <v>436</v>
      </c>
      <c r="CR1391" s="81" t="s">
        <v>2221</v>
      </c>
      <c r="CS1391" s="81">
        <v>1392</v>
      </c>
      <c r="CU1391" s="136" t="s">
        <v>2392</v>
      </c>
      <c r="CV1391" s="136" t="s">
        <v>913</v>
      </c>
      <c r="CW1391" s="137">
        <v>2</v>
      </c>
      <c r="CX1391" s="136" t="s">
        <v>529</v>
      </c>
      <c r="CY1391" s="136" t="s">
        <v>2314</v>
      </c>
      <c r="CZ1391" s="138">
        <v>1031</v>
      </c>
      <c r="DB1391" s="136" t="s">
        <v>751</v>
      </c>
      <c r="DC1391" s="136" t="s">
        <v>752</v>
      </c>
      <c r="DD1391" s="137">
        <v>72</v>
      </c>
      <c r="DE1391" s="136" t="s">
        <v>529</v>
      </c>
      <c r="DF1391" s="136" t="s">
        <v>1199</v>
      </c>
      <c r="DG1391" s="144">
        <v>1001</v>
      </c>
      <c r="DI1391" s="136" t="s">
        <v>1931</v>
      </c>
      <c r="DJ1391" s="136" t="s">
        <v>909</v>
      </c>
      <c r="DK1391" s="137">
        <v>12</v>
      </c>
      <c r="DL1391" s="136" t="s">
        <v>529</v>
      </c>
      <c r="DM1391" s="136" t="s">
        <v>2314</v>
      </c>
      <c r="DN1391" s="144">
        <v>1031</v>
      </c>
    </row>
    <row r="1392" spans="1:118" x14ac:dyDescent="0.25">
      <c r="A1392" s="81" t="s">
        <v>747</v>
      </c>
      <c r="B1392" s="81" t="s">
        <v>748</v>
      </c>
      <c r="C1392" s="81">
        <v>12</v>
      </c>
      <c r="D1392" s="81" t="s">
        <v>436</v>
      </c>
      <c r="E1392" s="81" t="s">
        <v>1212</v>
      </c>
      <c r="F1392" s="81">
        <v>1013</v>
      </c>
      <c r="H1392" s="81" t="s">
        <v>847</v>
      </c>
      <c r="I1392" s="81" t="s">
        <v>848</v>
      </c>
      <c r="J1392" s="81">
        <v>18</v>
      </c>
      <c r="K1392" s="81" t="s">
        <v>529</v>
      </c>
      <c r="L1392" s="81" t="s">
        <v>1175</v>
      </c>
      <c r="M1392" s="81">
        <v>1027</v>
      </c>
      <c r="O1392" s="81" t="s">
        <v>796</v>
      </c>
      <c r="P1392" s="81" t="s">
        <v>797</v>
      </c>
      <c r="Q1392" s="81">
        <v>2</v>
      </c>
      <c r="R1392" s="81" t="s">
        <v>529</v>
      </c>
      <c r="S1392" s="81" t="s">
        <v>1194</v>
      </c>
      <c r="T1392" s="81">
        <v>1021</v>
      </c>
      <c r="V1392" s="81" t="s">
        <v>776</v>
      </c>
      <c r="W1392" s="81" t="s">
        <v>777</v>
      </c>
      <c r="X1392" s="81">
        <v>6</v>
      </c>
      <c r="Y1392" s="81" t="s">
        <v>529</v>
      </c>
      <c r="Z1392" s="81" t="s">
        <v>1169</v>
      </c>
      <c r="AA1392" s="81">
        <v>1440</v>
      </c>
      <c r="AC1392" s="81" t="s">
        <v>828</v>
      </c>
      <c r="AD1392" s="81" t="s">
        <v>829</v>
      </c>
      <c r="AE1392" s="81">
        <v>2</v>
      </c>
      <c r="AF1392" s="81" t="s">
        <v>529</v>
      </c>
      <c r="AG1392" s="81" t="s">
        <v>1128</v>
      </c>
      <c r="AH1392" s="81">
        <v>1031</v>
      </c>
      <c r="AQ1392" s="81" t="s">
        <v>946</v>
      </c>
      <c r="AR1392" s="81" t="s">
        <v>947</v>
      </c>
      <c r="AS1392" s="81">
        <v>12</v>
      </c>
      <c r="AT1392" s="81" t="s">
        <v>436</v>
      </c>
      <c r="AU1392" s="81" t="s">
        <v>1198</v>
      </c>
      <c r="AV1392" s="81">
        <v>1013</v>
      </c>
      <c r="AX1392" s="81" t="s">
        <v>891</v>
      </c>
      <c r="AY1392" s="81" t="s">
        <v>892</v>
      </c>
      <c r="AZ1392" s="81">
        <v>12</v>
      </c>
      <c r="BA1392" s="81" t="s">
        <v>529</v>
      </c>
      <c r="BB1392" s="81" t="s">
        <v>1732</v>
      </c>
      <c r="BC1392" s="81">
        <v>1086</v>
      </c>
      <c r="BE1392" s="81" t="s">
        <v>906</v>
      </c>
      <c r="BF1392" s="81" t="s">
        <v>907</v>
      </c>
      <c r="BG1392" s="81">
        <v>4</v>
      </c>
      <c r="BH1392" s="81" t="s">
        <v>529</v>
      </c>
      <c r="BI1392" s="81" t="s">
        <v>1135</v>
      </c>
      <c r="BJ1392" s="81">
        <v>1412</v>
      </c>
      <c r="BL1392" s="81" t="s">
        <v>729</v>
      </c>
      <c r="BM1392" s="81" t="s">
        <v>730</v>
      </c>
      <c r="BN1392" s="81">
        <v>4</v>
      </c>
      <c r="BO1392" s="81" t="s">
        <v>436</v>
      </c>
      <c r="BP1392" s="81" t="s">
        <v>566</v>
      </c>
      <c r="BQ1392" s="81">
        <v>1535</v>
      </c>
      <c r="CG1392" s="81" t="s">
        <v>753</v>
      </c>
      <c r="CH1392" s="81" t="s">
        <v>754</v>
      </c>
      <c r="CI1392" s="81">
        <v>36</v>
      </c>
      <c r="CJ1392" s="81" t="s">
        <v>437</v>
      </c>
      <c r="CK1392" s="81" t="s">
        <v>2216</v>
      </c>
      <c r="CL1392" s="81">
        <v>1588</v>
      </c>
      <c r="CN1392" s="81" t="s">
        <v>2271</v>
      </c>
      <c r="CO1392" s="81" t="s">
        <v>2307</v>
      </c>
      <c r="CP1392" s="81">
        <v>8</v>
      </c>
      <c r="CQ1392" s="81" t="s">
        <v>436</v>
      </c>
      <c r="CR1392" s="81" t="s">
        <v>1715</v>
      </c>
      <c r="CS1392" s="81">
        <v>1137</v>
      </c>
      <c r="CU1392" s="136" t="s">
        <v>2392</v>
      </c>
      <c r="CV1392" s="136" t="s">
        <v>913</v>
      </c>
      <c r="CW1392" s="137">
        <v>2</v>
      </c>
      <c r="CX1392" s="136" t="s">
        <v>436</v>
      </c>
      <c r="CY1392" s="136" t="s">
        <v>2049</v>
      </c>
      <c r="CZ1392" s="138">
        <v>1549</v>
      </c>
      <c r="DB1392" s="136" t="s">
        <v>751</v>
      </c>
      <c r="DC1392" s="136" t="s">
        <v>752</v>
      </c>
      <c r="DD1392" s="137">
        <v>12</v>
      </c>
      <c r="DE1392" s="136" t="s">
        <v>437</v>
      </c>
      <c r="DF1392" s="136" t="s">
        <v>2367</v>
      </c>
      <c r="DG1392" s="144">
        <v>1596</v>
      </c>
      <c r="DI1392" s="136" t="s">
        <v>1931</v>
      </c>
      <c r="DJ1392" s="136" t="s">
        <v>909</v>
      </c>
      <c r="DK1392" s="137">
        <v>1</v>
      </c>
      <c r="DL1392" s="136" t="s">
        <v>1173</v>
      </c>
      <c r="DM1392" s="136" t="s">
        <v>1174</v>
      </c>
      <c r="DN1392" s="144">
        <v>0</v>
      </c>
    </row>
    <row r="1393" spans="1:118" x14ac:dyDescent="0.25">
      <c r="A1393" s="81" t="s">
        <v>940</v>
      </c>
      <c r="B1393" s="81" t="s">
        <v>941</v>
      </c>
      <c r="C1393" s="81">
        <v>12</v>
      </c>
      <c r="D1393" s="81" t="s">
        <v>436</v>
      </c>
      <c r="E1393" s="81" t="s">
        <v>1689</v>
      </c>
      <c r="F1393" s="81">
        <v>1011</v>
      </c>
      <c r="H1393" s="81" t="s">
        <v>816</v>
      </c>
      <c r="I1393" s="81" t="s">
        <v>817</v>
      </c>
      <c r="J1393" s="81">
        <v>30</v>
      </c>
      <c r="K1393" s="81" t="s">
        <v>529</v>
      </c>
      <c r="L1393" s="81" t="s">
        <v>1175</v>
      </c>
      <c r="M1393" s="81">
        <v>1027</v>
      </c>
      <c r="O1393" s="81" t="s">
        <v>834</v>
      </c>
      <c r="P1393" s="81" t="s">
        <v>835</v>
      </c>
      <c r="Q1393" s="81">
        <v>2</v>
      </c>
      <c r="R1393" s="81" t="s">
        <v>529</v>
      </c>
      <c r="S1393" s="81" t="s">
        <v>1194</v>
      </c>
      <c r="T1393" s="81">
        <v>1021</v>
      </c>
      <c r="V1393" s="81" t="s">
        <v>768</v>
      </c>
      <c r="W1393" s="81" t="s">
        <v>769</v>
      </c>
      <c r="X1393" s="81">
        <v>6</v>
      </c>
      <c r="Y1393" s="81" t="s">
        <v>529</v>
      </c>
      <c r="Z1393" s="81" t="s">
        <v>1169</v>
      </c>
      <c r="AA1393" s="81">
        <v>1440</v>
      </c>
      <c r="AC1393" s="81" t="s">
        <v>727</v>
      </c>
      <c r="AD1393" s="81" t="s">
        <v>728</v>
      </c>
      <c r="AE1393" s="81">
        <v>12</v>
      </c>
      <c r="AF1393" s="81" t="s">
        <v>529</v>
      </c>
      <c r="AG1393" s="81" t="s">
        <v>1185</v>
      </c>
      <c r="AH1393" s="81">
        <v>1101</v>
      </c>
      <c r="AQ1393" s="81" t="s">
        <v>780</v>
      </c>
      <c r="AR1393" s="81" t="s">
        <v>781</v>
      </c>
      <c r="AS1393" s="81">
        <v>12</v>
      </c>
      <c r="AT1393" s="81" t="s">
        <v>436</v>
      </c>
      <c r="AU1393" s="81" t="s">
        <v>1198</v>
      </c>
      <c r="AV1393" s="81">
        <v>1013</v>
      </c>
      <c r="AX1393" s="81" t="s">
        <v>1015</v>
      </c>
      <c r="AY1393" s="81" t="s">
        <v>1016</v>
      </c>
      <c r="AZ1393" s="81">
        <v>12</v>
      </c>
      <c r="BA1393" s="81" t="s">
        <v>436</v>
      </c>
      <c r="BB1393" s="81" t="s">
        <v>1835</v>
      </c>
      <c r="BC1393" s="81">
        <v>1163</v>
      </c>
      <c r="BE1393" s="81" t="s">
        <v>737</v>
      </c>
      <c r="BF1393" s="81" t="s">
        <v>738</v>
      </c>
      <c r="BG1393" s="81">
        <v>4</v>
      </c>
      <c r="BH1393" s="81" t="s">
        <v>529</v>
      </c>
      <c r="BI1393" s="81" t="s">
        <v>1135</v>
      </c>
      <c r="BJ1393" s="81">
        <v>1412</v>
      </c>
      <c r="BL1393" s="81" t="s">
        <v>737</v>
      </c>
      <c r="BM1393" s="81" t="s">
        <v>738</v>
      </c>
      <c r="BN1393" s="81">
        <v>6</v>
      </c>
      <c r="BO1393" s="81" t="s">
        <v>529</v>
      </c>
      <c r="BP1393" s="81" t="s">
        <v>1157</v>
      </c>
      <c r="BQ1393" s="81">
        <v>1399</v>
      </c>
      <c r="CG1393" s="81" t="s">
        <v>942</v>
      </c>
      <c r="CH1393" s="81" t="s">
        <v>943</v>
      </c>
      <c r="CI1393" s="81">
        <v>36</v>
      </c>
      <c r="CJ1393" s="81" t="s">
        <v>437</v>
      </c>
      <c r="CK1393" s="81" t="s">
        <v>2216</v>
      </c>
      <c r="CL1393" s="81">
        <v>1588</v>
      </c>
      <c r="CN1393" s="81" t="s">
        <v>999</v>
      </c>
      <c r="CO1393" s="81" t="s">
        <v>1000</v>
      </c>
      <c r="CP1393" s="81">
        <v>12</v>
      </c>
      <c r="CQ1393" s="81" t="s">
        <v>436</v>
      </c>
      <c r="CR1393" s="81" t="s">
        <v>1715</v>
      </c>
      <c r="CS1393" s="81">
        <v>1137</v>
      </c>
      <c r="CU1393" s="136" t="s">
        <v>836</v>
      </c>
      <c r="CV1393" s="136" t="s">
        <v>837</v>
      </c>
      <c r="CW1393" s="137">
        <v>2</v>
      </c>
      <c r="CX1393" s="136" t="s">
        <v>436</v>
      </c>
      <c r="CY1393" s="136" t="s">
        <v>551</v>
      </c>
      <c r="CZ1393" s="138">
        <v>1518</v>
      </c>
      <c r="DB1393" s="136" t="s">
        <v>751</v>
      </c>
      <c r="DC1393" s="136" t="s">
        <v>752</v>
      </c>
      <c r="DD1393" s="137">
        <v>24</v>
      </c>
      <c r="DE1393" s="136" t="s">
        <v>529</v>
      </c>
      <c r="DF1393" s="136" t="s">
        <v>1100</v>
      </c>
      <c r="DG1393" s="144">
        <v>1027</v>
      </c>
      <c r="DI1393" s="136" t="s">
        <v>1931</v>
      </c>
      <c r="DJ1393" s="136" t="s">
        <v>909</v>
      </c>
      <c r="DK1393" s="137">
        <v>12</v>
      </c>
      <c r="DL1393" s="136" t="s">
        <v>437</v>
      </c>
      <c r="DM1393" s="136" t="s">
        <v>1187</v>
      </c>
      <c r="DN1393" s="144">
        <v>1003</v>
      </c>
    </row>
    <row r="1394" spans="1:118" x14ac:dyDescent="0.25">
      <c r="A1394" s="81" t="s">
        <v>830</v>
      </c>
      <c r="B1394" s="81" t="s">
        <v>831</v>
      </c>
      <c r="C1394" s="81">
        <v>4</v>
      </c>
      <c r="D1394" s="81" t="s">
        <v>436</v>
      </c>
      <c r="E1394" s="81" t="s">
        <v>1689</v>
      </c>
      <c r="F1394" s="81">
        <v>1011</v>
      </c>
      <c r="H1394" s="81" t="s">
        <v>830</v>
      </c>
      <c r="I1394" s="81" t="s">
        <v>831</v>
      </c>
      <c r="J1394" s="81">
        <v>20</v>
      </c>
      <c r="K1394" s="81" t="s">
        <v>529</v>
      </c>
      <c r="L1394" s="81" t="s">
        <v>1175</v>
      </c>
      <c r="M1394" s="81">
        <v>1027</v>
      </c>
      <c r="O1394" s="81" t="s">
        <v>842</v>
      </c>
      <c r="P1394" s="81" t="s">
        <v>843</v>
      </c>
      <c r="Q1394" s="81">
        <v>2</v>
      </c>
      <c r="R1394" s="81" t="s">
        <v>529</v>
      </c>
      <c r="S1394" s="81" t="s">
        <v>1194</v>
      </c>
      <c r="T1394" s="81">
        <v>1021</v>
      </c>
      <c r="V1394" s="81" t="s">
        <v>729</v>
      </c>
      <c r="W1394" s="81" t="s">
        <v>730</v>
      </c>
      <c r="X1394" s="81">
        <v>6</v>
      </c>
      <c r="Y1394" s="81" t="s">
        <v>529</v>
      </c>
      <c r="Z1394" s="81" t="s">
        <v>1169</v>
      </c>
      <c r="AA1394" s="81">
        <v>1440</v>
      </c>
      <c r="AC1394" s="81" t="s">
        <v>828</v>
      </c>
      <c r="AD1394" s="81" t="s">
        <v>829</v>
      </c>
      <c r="AE1394" s="81">
        <v>2</v>
      </c>
      <c r="AF1394" s="81" t="s">
        <v>436</v>
      </c>
      <c r="AG1394" s="81" t="s">
        <v>1705</v>
      </c>
      <c r="AH1394" s="81">
        <v>1070</v>
      </c>
      <c r="AQ1394" s="81" t="s">
        <v>2320</v>
      </c>
      <c r="AR1394" s="81" t="s">
        <v>1059</v>
      </c>
      <c r="AS1394" s="81">
        <v>12</v>
      </c>
      <c r="AT1394" s="81" t="s">
        <v>436</v>
      </c>
      <c r="AU1394" s="81" t="s">
        <v>1198</v>
      </c>
      <c r="AV1394" s="81">
        <v>1013</v>
      </c>
      <c r="AX1394" s="81" t="s">
        <v>1015</v>
      </c>
      <c r="AY1394" s="81" t="s">
        <v>1016</v>
      </c>
      <c r="AZ1394" s="81">
        <v>6</v>
      </c>
      <c r="BA1394" s="81" t="s">
        <v>529</v>
      </c>
      <c r="BB1394" s="81" t="s">
        <v>1770</v>
      </c>
      <c r="BC1394" s="81">
        <v>1037</v>
      </c>
      <c r="BE1394" s="81" t="s">
        <v>729</v>
      </c>
      <c r="BF1394" s="81" t="s">
        <v>730</v>
      </c>
      <c r="BG1394" s="81">
        <v>4</v>
      </c>
      <c r="BH1394" s="81" t="s">
        <v>529</v>
      </c>
      <c r="BI1394" s="81" t="s">
        <v>1135</v>
      </c>
      <c r="BJ1394" s="81">
        <v>1412</v>
      </c>
      <c r="BL1394" s="81" t="s">
        <v>737</v>
      </c>
      <c r="BM1394" s="81" t="s">
        <v>738</v>
      </c>
      <c r="BN1394" s="81">
        <v>4</v>
      </c>
      <c r="BO1394" s="81" t="s">
        <v>529</v>
      </c>
      <c r="BP1394" s="81" t="s">
        <v>1169</v>
      </c>
      <c r="BQ1394" s="81">
        <v>1440</v>
      </c>
      <c r="CG1394" s="81" t="s">
        <v>745</v>
      </c>
      <c r="CH1394" s="81" t="s">
        <v>746</v>
      </c>
      <c r="CI1394" s="81">
        <v>36</v>
      </c>
      <c r="CJ1394" s="81" t="s">
        <v>437</v>
      </c>
      <c r="CK1394" s="81" t="s">
        <v>2216</v>
      </c>
      <c r="CL1394" s="81">
        <v>1588</v>
      </c>
      <c r="CN1394" s="81" t="s">
        <v>973</v>
      </c>
      <c r="CO1394" s="81" t="s">
        <v>974</v>
      </c>
      <c r="CP1394" s="81">
        <v>12</v>
      </c>
      <c r="CQ1394" s="81" t="s">
        <v>529</v>
      </c>
      <c r="CR1394" s="81" t="s">
        <v>2317</v>
      </c>
      <c r="CS1394" s="81">
        <v>1450</v>
      </c>
      <c r="CU1394" s="136" t="s">
        <v>854</v>
      </c>
      <c r="CV1394" s="136" t="s">
        <v>855</v>
      </c>
      <c r="CW1394" s="137">
        <v>2</v>
      </c>
      <c r="CX1394" s="136" t="s">
        <v>436</v>
      </c>
      <c r="CY1394" s="136" t="s">
        <v>551</v>
      </c>
      <c r="CZ1394" s="138">
        <v>1518</v>
      </c>
      <c r="DB1394" s="136" t="s">
        <v>751</v>
      </c>
      <c r="DC1394" s="136" t="s">
        <v>752</v>
      </c>
      <c r="DD1394" s="137">
        <v>24</v>
      </c>
      <c r="DE1394" s="136" t="s">
        <v>529</v>
      </c>
      <c r="DF1394" s="136" t="s">
        <v>1219</v>
      </c>
      <c r="DG1394" s="144">
        <v>1027</v>
      </c>
      <c r="DI1394" s="136" t="s">
        <v>1931</v>
      </c>
      <c r="DJ1394" s="136" t="s">
        <v>909</v>
      </c>
      <c r="DK1394" s="137">
        <v>12</v>
      </c>
      <c r="DL1394" s="136" t="s">
        <v>436</v>
      </c>
      <c r="DM1394" s="136" t="s">
        <v>1111</v>
      </c>
      <c r="DN1394" s="144">
        <v>1211</v>
      </c>
    </row>
    <row r="1395" spans="1:118" x14ac:dyDescent="0.25">
      <c r="A1395" s="81" t="s">
        <v>849</v>
      </c>
      <c r="B1395" s="81" t="s">
        <v>850</v>
      </c>
      <c r="C1395" s="81">
        <v>2</v>
      </c>
      <c r="D1395" s="81" t="s">
        <v>436</v>
      </c>
      <c r="E1395" s="81" t="s">
        <v>1689</v>
      </c>
      <c r="F1395" s="81">
        <v>1011</v>
      </c>
      <c r="H1395" s="81" t="s">
        <v>849</v>
      </c>
      <c r="I1395" s="81" t="s">
        <v>850</v>
      </c>
      <c r="J1395" s="81">
        <v>20</v>
      </c>
      <c r="K1395" s="81" t="s">
        <v>529</v>
      </c>
      <c r="L1395" s="81" t="s">
        <v>1175</v>
      </c>
      <c r="M1395" s="81">
        <v>1027</v>
      </c>
      <c r="O1395" s="81" t="s">
        <v>893</v>
      </c>
      <c r="P1395" s="81" t="s">
        <v>894</v>
      </c>
      <c r="Q1395" s="81">
        <v>24</v>
      </c>
      <c r="R1395" s="81" t="s">
        <v>529</v>
      </c>
      <c r="S1395" s="81" t="s">
        <v>1194</v>
      </c>
      <c r="T1395" s="81">
        <v>1021</v>
      </c>
      <c r="V1395" s="81" t="s">
        <v>737</v>
      </c>
      <c r="W1395" s="81" t="s">
        <v>738</v>
      </c>
      <c r="X1395" s="81">
        <v>6</v>
      </c>
      <c r="Y1395" s="81" t="s">
        <v>529</v>
      </c>
      <c r="Z1395" s="81" t="s">
        <v>1169</v>
      </c>
      <c r="AA1395" s="81">
        <v>1440</v>
      </c>
      <c r="AC1395" s="81" t="s">
        <v>729</v>
      </c>
      <c r="AD1395" s="81" t="s">
        <v>730</v>
      </c>
      <c r="AE1395" s="81">
        <v>6</v>
      </c>
      <c r="AF1395" s="81" t="s">
        <v>529</v>
      </c>
      <c r="AG1395" s="81" t="s">
        <v>1169</v>
      </c>
      <c r="AH1395" s="81">
        <v>1440</v>
      </c>
      <c r="AQ1395" s="81" t="s">
        <v>1060</v>
      </c>
      <c r="AR1395" s="81" t="s">
        <v>787</v>
      </c>
      <c r="AS1395" s="81">
        <v>12</v>
      </c>
      <c r="AT1395" s="81" t="s">
        <v>436</v>
      </c>
      <c r="AU1395" s="81" t="s">
        <v>1198</v>
      </c>
      <c r="AV1395" s="81">
        <v>1013</v>
      </c>
      <c r="AX1395" s="81" t="s">
        <v>965</v>
      </c>
      <c r="AY1395" s="81" t="s">
        <v>966</v>
      </c>
      <c r="AZ1395" s="81">
        <v>12</v>
      </c>
      <c r="BA1395" s="81" t="s">
        <v>436</v>
      </c>
      <c r="BB1395" s="81" t="s">
        <v>2072</v>
      </c>
      <c r="BC1395" s="81">
        <v>1562</v>
      </c>
      <c r="BE1395" s="81" t="s">
        <v>893</v>
      </c>
      <c r="BF1395" s="81" t="s">
        <v>894</v>
      </c>
      <c r="BG1395" s="81">
        <v>12</v>
      </c>
      <c r="BH1395" s="81" t="s">
        <v>529</v>
      </c>
      <c r="BI1395" s="81" t="s">
        <v>1135</v>
      </c>
      <c r="BJ1395" s="81">
        <v>1412</v>
      </c>
      <c r="BL1395" s="81" t="s">
        <v>737</v>
      </c>
      <c r="BM1395" s="81" t="s">
        <v>738</v>
      </c>
      <c r="BN1395" s="81">
        <v>4</v>
      </c>
      <c r="BO1395" s="81" t="s">
        <v>436</v>
      </c>
      <c r="BP1395" s="81" t="s">
        <v>2072</v>
      </c>
      <c r="BQ1395" s="81">
        <v>1562</v>
      </c>
      <c r="CG1395" s="81" t="s">
        <v>747</v>
      </c>
      <c r="CH1395" s="81" t="s">
        <v>748</v>
      </c>
      <c r="CI1395" s="81">
        <v>36</v>
      </c>
      <c r="CJ1395" s="81" t="s">
        <v>437</v>
      </c>
      <c r="CK1395" s="81" t="s">
        <v>2216</v>
      </c>
      <c r="CL1395" s="81">
        <v>1588</v>
      </c>
      <c r="CN1395" s="81" t="s">
        <v>814</v>
      </c>
      <c r="CO1395" s="81" t="s">
        <v>815</v>
      </c>
      <c r="CP1395" s="81">
        <v>12</v>
      </c>
      <c r="CQ1395" s="81" t="s">
        <v>529</v>
      </c>
      <c r="CR1395" s="81" t="s">
        <v>2317</v>
      </c>
      <c r="CS1395" s="81">
        <v>1450</v>
      </c>
      <c r="CU1395" s="136" t="s">
        <v>875</v>
      </c>
      <c r="CV1395" s="136" t="s">
        <v>876</v>
      </c>
      <c r="CW1395" s="137">
        <v>2</v>
      </c>
      <c r="CX1395" s="136" t="s">
        <v>436</v>
      </c>
      <c r="CY1395" s="136" t="s">
        <v>551</v>
      </c>
      <c r="CZ1395" s="138">
        <v>1518</v>
      </c>
      <c r="DB1395" s="136" t="s">
        <v>751</v>
      </c>
      <c r="DC1395" s="136" t="s">
        <v>752</v>
      </c>
      <c r="DD1395" s="137">
        <v>72</v>
      </c>
      <c r="DE1395" s="136" t="s">
        <v>529</v>
      </c>
      <c r="DF1395" s="136" t="s">
        <v>1199</v>
      </c>
      <c r="DG1395" s="144">
        <v>1001</v>
      </c>
      <c r="DI1395" s="136" t="s">
        <v>1931</v>
      </c>
      <c r="DJ1395" s="136" t="s">
        <v>909</v>
      </c>
      <c r="DK1395" s="137">
        <v>12</v>
      </c>
      <c r="DL1395" s="136" t="s">
        <v>436</v>
      </c>
      <c r="DM1395" s="136" t="s">
        <v>2411</v>
      </c>
      <c r="DN1395" s="144">
        <v>1515</v>
      </c>
    </row>
    <row r="1396" spans="1:118" x14ac:dyDescent="0.25">
      <c r="A1396" s="81" t="s">
        <v>832</v>
      </c>
      <c r="B1396" s="81" t="s">
        <v>833</v>
      </c>
      <c r="C1396" s="81">
        <v>2</v>
      </c>
      <c r="D1396" s="81" t="s">
        <v>436</v>
      </c>
      <c r="E1396" s="81" t="s">
        <v>1689</v>
      </c>
      <c r="F1396" s="81">
        <v>1011</v>
      </c>
      <c r="H1396" s="81" t="s">
        <v>772</v>
      </c>
      <c r="I1396" s="81" t="s">
        <v>773</v>
      </c>
      <c r="J1396" s="81">
        <v>40</v>
      </c>
      <c r="K1396" s="81" t="s">
        <v>529</v>
      </c>
      <c r="L1396" s="81" t="s">
        <v>1175</v>
      </c>
      <c r="M1396" s="81">
        <v>1027</v>
      </c>
      <c r="O1396" s="81" t="s">
        <v>830</v>
      </c>
      <c r="P1396" s="81" t="s">
        <v>831</v>
      </c>
      <c r="Q1396" s="81">
        <v>4</v>
      </c>
      <c r="R1396" s="81" t="s">
        <v>529</v>
      </c>
      <c r="S1396" s="81" t="s">
        <v>1194</v>
      </c>
      <c r="T1396" s="81">
        <v>1021</v>
      </c>
      <c r="V1396" s="81" t="s">
        <v>820</v>
      </c>
      <c r="W1396" s="81" t="s">
        <v>821</v>
      </c>
      <c r="X1396" s="81">
        <v>2</v>
      </c>
      <c r="Y1396" s="81" t="s">
        <v>436</v>
      </c>
      <c r="Z1396" s="81" t="s">
        <v>1144</v>
      </c>
      <c r="AA1396" s="81">
        <v>1442</v>
      </c>
      <c r="AC1396" s="81" t="s">
        <v>867</v>
      </c>
      <c r="AD1396" s="81" t="s">
        <v>868</v>
      </c>
      <c r="AE1396" s="81">
        <v>48</v>
      </c>
      <c r="AF1396" s="81" t="s">
        <v>1173</v>
      </c>
      <c r="AG1396" s="81" t="s">
        <v>1174</v>
      </c>
      <c r="AH1396" s="81">
        <v>0</v>
      </c>
      <c r="AQ1396" s="81" t="s">
        <v>741</v>
      </c>
      <c r="AR1396" s="81" t="s">
        <v>742</v>
      </c>
      <c r="AS1396" s="81">
        <v>6</v>
      </c>
      <c r="AT1396" s="81" t="s">
        <v>436</v>
      </c>
      <c r="AU1396" s="81" t="s">
        <v>2050</v>
      </c>
      <c r="AV1396" s="81">
        <v>1550</v>
      </c>
      <c r="AX1396" s="81" t="s">
        <v>1026</v>
      </c>
      <c r="AY1396" s="81" t="s">
        <v>1027</v>
      </c>
      <c r="AZ1396" s="81">
        <v>12</v>
      </c>
      <c r="BA1396" s="81" t="s">
        <v>436</v>
      </c>
      <c r="BB1396" s="81" t="s">
        <v>2072</v>
      </c>
      <c r="BC1396" s="81">
        <v>1562</v>
      </c>
      <c r="BE1396" s="81" t="s">
        <v>852</v>
      </c>
      <c r="BF1396" s="81" t="s">
        <v>853</v>
      </c>
      <c r="BG1396" s="81">
        <v>12</v>
      </c>
      <c r="BH1396" s="81" t="s">
        <v>529</v>
      </c>
      <c r="BI1396" s="81" t="s">
        <v>1135</v>
      </c>
      <c r="BJ1396" s="81">
        <v>1412</v>
      </c>
      <c r="BL1396" s="81" t="s">
        <v>852</v>
      </c>
      <c r="BM1396" s="81" t="s">
        <v>853</v>
      </c>
      <c r="BN1396" s="81">
        <v>12</v>
      </c>
      <c r="BO1396" s="81" t="s">
        <v>436</v>
      </c>
      <c r="BP1396" s="81" t="s">
        <v>1703</v>
      </c>
      <c r="BQ1396" s="81">
        <v>1418</v>
      </c>
      <c r="CG1396" s="81" t="s">
        <v>792</v>
      </c>
      <c r="CH1396" s="81" t="s">
        <v>793</v>
      </c>
      <c r="CI1396" s="81">
        <v>12</v>
      </c>
      <c r="CJ1396" s="81" t="s">
        <v>437</v>
      </c>
      <c r="CK1396" s="81" t="s">
        <v>2216</v>
      </c>
      <c r="CL1396" s="81">
        <v>1588</v>
      </c>
      <c r="CN1396" s="81" t="s">
        <v>780</v>
      </c>
      <c r="CO1396" s="81" t="s">
        <v>781</v>
      </c>
      <c r="CP1396" s="81">
        <v>12</v>
      </c>
      <c r="CQ1396" s="81" t="s">
        <v>529</v>
      </c>
      <c r="CR1396" s="81" t="s">
        <v>2317</v>
      </c>
      <c r="CS1396" s="81">
        <v>1450</v>
      </c>
      <c r="CU1396" s="136" t="s">
        <v>2386</v>
      </c>
      <c r="CV1396" s="136" t="s">
        <v>817</v>
      </c>
      <c r="CW1396" s="137">
        <v>4</v>
      </c>
      <c r="CX1396" s="136" t="s">
        <v>436</v>
      </c>
      <c r="CY1396" s="136" t="s">
        <v>2049</v>
      </c>
      <c r="CZ1396" s="138">
        <v>1549</v>
      </c>
      <c r="DB1396" s="136" t="s">
        <v>751</v>
      </c>
      <c r="DC1396" s="136" t="s">
        <v>752</v>
      </c>
      <c r="DD1396" s="137">
        <v>60</v>
      </c>
      <c r="DE1396" s="136" t="s">
        <v>529</v>
      </c>
      <c r="DF1396" s="136" t="s">
        <v>1199</v>
      </c>
      <c r="DG1396" s="144">
        <v>1001</v>
      </c>
      <c r="DI1396" s="136" t="s">
        <v>1931</v>
      </c>
      <c r="DJ1396" s="136" t="s">
        <v>909</v>
      </c>
      <c r="DK1396" s="137">
        <v>12</v>
      </c>
      <c r="DL1396" s="136" t="s">
        <v>529</v>
      </c>
      <c r="DM1396" s="136" t="s">
        <v>1139</v>
      </c>
      <c r="DN1396" s="144">
        <v>1027</v>
      </c>
    </row>
    <row r="1397" spans="1:118" x14ac:dyDescent="0.25">
      <c r="A1397" s="81" t="s">
        <v>832</v>
      </c>
      <c r="B1397" s="81" t="s">
        <v>833</v>
      </c>
      <c r="C1397" s="81">
        <v>4</v>
      </c>
      <c r="D1397" s="81" t="s">
        <v>436</v>
      </c>
      <c r="E1397" s="81" t="s">
        <v>1689</v>
      </c>
      <c r="F1397" s="81">
        <v>1011</v>
      </c>
      <c r="H1397" s="81" t="s">
        <v>727</v>
      </c>
      <c r="I1397" s="81" t="s">
        <v>728</v>
      </c>
      <c r="J1397" s="81">
        <v>50</v>
      </c>
      <c r="K1397" s="81" t="s">
        <v>529</v>
      </c>
      <c r="L1397" s="81" t="s">
        <v>1175</v>
      </c>
      <c r="M1397" s="81">
        <v>1027</v>
      </c>
      <c r="O1397" s="81" t="s">
        <v>849</v>
      </c>
      <c r="P1397" s="81" t="s">
        <v>850</v>
      </c>
      <c r="Q1397" s="81">
        <v>4</v>
      </c>
      <c r="R1397" s="81" t="s">
        <v>529</v>
      </c>
      <c r="S1397" s="81" t="s">
        <v>1194</v>
      </c>
      <c r="T1397" s="81">
        <v>1021</v>
      </c>
      <c r="V1397" s="81" t="s">
        <v>812</v>
      </c>
      <c r="W1397" s="81" t="s">
        <v>813</v>
      </c>
      <c r="X1397" s="81">
        <v>2</v>
      </c>
      <c r="Y1397" s="81" t="s">
        <v>436</v>
      </c>
      <c r="Z1397" s="81" t="s">
        <v>1144</v>
      </c>
      <c r="AA1397" s="81">
        <v>1442</v>
      </c>
      <c r="AC1397" s="81" t="s">
        <v>729</v>
      </c>
      <c r="AD1397" s="81" t="s">
        <v>730</v>
      </c>
      <c r="AE1397" s="81">
        <v>10</v>
      </c>
      <c r="AF1397" s="81" t="s">
        <v>529</v>
      </c>
      <c r="AG1397" s="81" t="s">
        <v>1777</v>
      </c>
      <c r="AH1397" s="81">
        <v>1229</v>
      </c>
      <c r="AQ1397" s="81" t="s">
        <v>1043</v>
      </c>
      <c r="AR1397" s="81" t="s">
        <v>1044</v>
      </c>
      <c r="AS1397" s="81">
        <v>12</v>
      </c>
      <c r="AT1397" s="81" t="s">
        <v>436</v>
      </c>
      <c r="AU1397" s="81" t="s">
        <v>2050</v>
      </c>
      <c r="AV1397" s="81">
        <v>1550</v>
      </c>
      <c r="AX1397" s="81" t="s">
        <v>1026</v>
      </c>
      <c r="AY1397" s="81" t="s">
        <v>1027</v>
      </c>
      <c r="AZ1397" s="81">
        <v>12</v>
      </c>
      <c r="BA1397" s="81" t="s">
        <v>529</v>
      </c>
      <c r="BB1397" s="81" t="s">
        <v>1127</v>
      </c>
      <c r="BC1397" s="81">
        <v>1123</v>
      </c>
      <c r="BE1397" s="81" t="s">
        <v>2323</v>
      </c>
      <c r="BF1397" s="81" t="s">
        <v>851</v>
      </c>
      <c r="BG1397" s="81">
        <v>2</v>
      </c>
      <c r="BH1397" s="81" t="s">
        <v>529</v>
      </c>
      <c r="BI1397" s="81" t="s">
        <v>1135</v>
      </c>
      <c r="BJ1397" s="81">
        <v>1412</v>
      </c>
      <c r="BL1397" s="81" t="s">
        <v>852</v>
      </c>
      <c r="BM1397" s="81" t="s">
        <v>853</v>
      </c>
      <c r="BN1397" s="81">
        <v>12</v>
      </c>
      <c r="BO1397" s="81" t="s">
        <v>436</v>
      </c>
      <c r="BP1397" s="81" t="s">
        <v>1764</v>
      </c>
      <c r="BQ1397" s="81">
        <v>1435</v>
      </c>
      <c r="CG1397" s="81" t="s">
        <v>794</v>
      </c>
      <c r="CH1397" s="81" t="s">
        <v>795</v>
      </c>
      <c r="CI1397" s="81">
        <v>12</v>
      </c>
      <c r="CJ1397" s="81" t="s">
        <v>437</v>
      </c>
      <c r="CK1397" s="81" t="s">
        <v>2216</v>
      </c>
      <c r="CL1397" s="81">
        <v>1588</v>
      </c>
      <c r="CN1397" s="81" t="s">
        <v>1006</v>
      </c>
      <c r="CO1397" s="81" t="s">
        <v>1007</v>
      </c>
      <c r="CP1397" s="81">
        <v>4</v>
      </c>
      <c r="CQ1397" s="81" t="s">
        <v>529</v>
      </c>
      <c r="CR1397" s="81" t="s">
        <v>1920</v>
      </c>
      <c r="CS1397" s="81">
        <v>1018</v>
      </c>
      <c r="CU1397" s="136" t="s">
        <v>2388</v>
      </c>
      <c r="CV1397" s="136" t="s">
        <v>865</v>
      </c>
      <c r="CW1397" s="137">
        <v>4</v>
      </c>
      <c r="CX1397" s="136" t="s">
        <v>436</v>
      </c>
      <c r="CY1397" s="136" t="s">
        <v>1715</v>
      </c>
      <c r="CZ1397" s="138">
        <v>1137</v>
      </c>
      <c r="DB1397" s="136" t="s">
        <v>751</v>
      </c>
      <c r="DC1397" s="136" t="s">
        <v>752</v>
      </c>
      <c r="DD1397" s="137">
        <v>12</v>
      </c>
      <c r="DE1397" s="136" t="s">
        <v>529</v>
      </c>
      <c r="DF1397" s="136" t="s">
        <v>1219</v>
      </c>
      <c r="DG1397" s="144">
        <v>1027</v>
      </c>
      <c r="DI1397" s="136" t="s">
        <v>1931</v>
      </c>
      <c r="DJ1397" s="136" t="s">
        <v>909</v>
      </c>
      <c r="DK1397" s="137">
        <v>12</v>
      </c>
      <c r="DL1397" s="136" t="s">
        <v>529</v>
      </c>
      <c r="DM1397" s="136" t="s">
        <v>1185</v>
      </c>
      <c r="DN1397" s="144">
        <v>1101</v>
      </c>
    </row>
    <row r="1398" spans="1:118" x14ac:dyDescent="0.25">
      <c r="A1398" s="81" t="s">
        <v>729</v>
      </c>
      <c r="B1398" s="81" t="s">
        <v>730</v>
      </c>
      <c r="C1398" s="81">
        <v>4</v>
      </c>
      <c r="D1398" s="81" t="s">
        <v>436</v>
      </c>
      <c r="E1398" s="81" t="s">
        <v>1689</v>
      </c>
      <c r="F1398" s="81">
        <v>1011</v>
      </c>
      <c r="H1398" s="81" t="s">
        <v>729</v>
      </c>
      <c r="I1398" s="81" t="s">
        <v>730</v>
      </c>
      <c r="J1398" s="81">
        <v>50</v>
      </c>
      <c r="K1398" s="81" t="s">
        <v>529</v>
      </c>
      <c r="L1398" s="81" t="s">
        <v>1175</v>
      </c>
      <c r="M1398" s="81">
        <v>1027</v>
      </c>
      <c r="O1398" s="81" t="s">
        <v>790</v>
      </c>
      <c r="P1398" s="81" t="s">
        <v>791</v>
      </c>
      <c r="Q1398" s="81">
        <v>4</v>
      </c>
      <c r="R1398" s="81" t="s">
        <v>529</v>
      </c>
      <c r="S1398" s="81" t="s">
        <v>1194</v>
      </c>
      <c r="T1398" s="81">
        <v>1021</v>
      </c>
      <c r="V1398" s="81" t="s">
        <v>954</v>
      </c>
      <c r="W1398" s="81" t="s">
        <v>955</v>
      </c>
      <c r="X1398" s="81">
        <v>2</v>
      </c>
      <c r="Y1398" s="81" t="s">
        <v>436</v>
      </c>
      <c r="Z1398" s="81" t="s">
        <v>1144</v>
      </c>
      <c r="AA1398" s="81">
        <v>1442</v>
      </c>
      <c r="AC1398" s="81" t="s">
        <v>832</v>
      </c>
      <c r="AD1398" s="81" t="s">
        <v>833</v>
      </c>
      <c r="AE1398" s="81">
        <v>6</v>
      </c>
      <c r="AF1398" s="81" t="s">
        <v>529</v>
      </c>
      <c r="AG1398" s="81" t="s">
        <v>1104</v>
      </c>
      <c r="AH1398" s="81">
        <v>1037</v>
      </c>
      <c r="AQ1398" s="81" t="s">
        <v>804</v>
      </c>
      <c r="AR1398" s="81" t="s">
        <v>805</v>
      </c>
      <c r="AS1398" s="81">
        <v>12</v>
      </c>
      <c r="AT1398" s="81" t="s">
        <v>437</v>
      </c>
      <c r="AU1398" s="81" t="s">
        <v>1094</v>
      </c>
      <c r="AV1398" s="81">
        <v>1097</v>
      </c>
      <c r="AX1398" s="81" t="s">
        <v>763</v>
      </c>
      <c r="AY1398" s="81" t="s">
        <v>764</v>
      </c>
      <c r="AZ1398" s="81">
        <v>12</v>
      </c>
      <c r="BA1398" s="81" t="s">
        <v>436</v>
      </c>
      <c r="BB1398" s="81" t="s">
        <v>1195</v>
      </c>
      <c r="BC1398" s="81">
        <v>1237</v>
      </c>
      <c r="BE1398" s="81" t="s">
        <v>854</v>
      </c>
      <c r="BF1398" s="81" t="s">
        <v>855</v>
      </c>
      <c r="BG1398" s="81">
        <v>2</v>
      </c>
      <c r="BH1398" s="81" t="s">
        <v>529</v>
      </c>
      <c r="BI1398" s="81" t="s">
        <v>1135</v>
      </c>
      <c r="BJ1398" s="81">
        <v>1412</v>
      </c>
      <c r="BL1398" s="81" t="s">
        <v>908</v>
      </c>
      <c r="BM1398" s="81" t="s">
        <v>909</v>
      </c>
      <c r="BN1398" s="81">
        <v>12</v>
      </c>
      <c r="BO1398" s="81" t="s">
        <v>436</v>
      </c>
      <c r="BP1398" s="81" t="s">
        <v>1764</v>
      </c>
      <c r="BQ1398" s="81">
        <v>1435</v>
      </c>
      <c r="CG1398" s="81" t="s">
        <v>950</v>
      </c>
      <c r="CH1398" s="81" t="s">
        <v>951</v>
      </c>
      <c r="CI1398" s="81">
        <v>12</v>
      </c>
      <c r="CJ1398" s="81" t="s">
        <v>437</v>
      </c>
      <c r="CK1398" s="81" t="s">
        <v>2216</v>
      </c>
      <c r="CL1398" s="81">
        <v>1588</v>
      </c>
      <c r="CN1398" s="81" t="s">
        <v>1848</v>
      </c>
      <c r="CO1398" s="81" t="s">
        <v>1471</v>
      </c>
      <c r="CP1398" s="81">
        <v>4</v>
      </c>
      <c r="CQ1398" s="81" t="s">
        <v>529</v>
      </c>
      <c r="CR1398" s="81" t="s">
        <v>1920</v>
      </c>
      <c r="CS1398" s="81">
        <v>1018</v>
      </c>
      <c r="CU1398" s="136" t="s">
        <v>2386</v>
      </c>
      <c r="CV1398" s="136" t="s">
        <v>817</v>
      </c>
      <c r="CW1398" s="137">
        <v>4</v>
      </c>
      <c r="CX1398" s="136" t="s">
        <v>436</v>
      </c>
      <c r="CY1398" s="136" t="s">
        <v>2198</v>
      </c>
      <c r="CZ1398" s="138">
        <v>1587</v>
      </c>
      <c r="DB1398" s="136" t="s">
        <v>751</v>
      </c>
      <c r="DC1398" s="136" t="s">
        <v>752</v>
      </c>
      <c r="DD1398" s="137">
        <v>48</v>
      </c>
      <c r="DE1398" s="136" t="s">
        <v>529</v>
      </c>
      <c r="DF1398" s="136" t="s">
        <v>1100</v>
      </c>
      <c r="DG1398" s="144">
        <v>1027</v>
      </c>
      <c r="DI1398" s="136" t="s">
        <v>1931</v>
      </c>
      <c r="DJ1398" s="136" t="s">
        <v>909</v>
      </c>
      <c r="DK1398" s="137">
        <v>12</v>
      </c>
      <c r="DL1398" s="136" t="s">
        <v>529</v>
      </c>
      <c r="DM1398" s="136" t="s">
        <v>1837</v>
      </c>
      <c r="DN1398" s="144">
        <v>1510</v>
      </c>
    </row>
    <row r="1399" spans="1:118" x14ac:dyDescent="0.25">
      <c r="A1399" s="81" t="s">
        <v>1041</v>
      </c>
      <c r="B1399" s="81" t="s">
        <v>1935</v>
      </c>
      <c r="C1399" s="81">
        <v>24</v>
      </c>
      <c r="D1399" s="81" t="s">
        <v>437</v>
      </c>
      <c r="E1399" s="81" t="s">
        <v>1101</v>
      </c>
      <c r="F1399" s="81">
        <v>1003</v>
      </c>
      <c r="H1399" s="81" t="s">
        <v>820</v>
      </c>
      <c r="I1399" s="81" t="s">
        <v>821</v>
      </c>
      <c r="J1399" s="81">
        <v>4</v>
      </c>
      <c r="K1399" s="81" t="s">
        <v>529</v>
      </c>
      <c r="L1399" s="81" t="s">
        <v>1139</v>
      </c>
      <c r="M1399" s="81">
        <v>1027</v>
      </c>
      <c r="O1399" s="81" t="s">
        <v>810</v>
      </c>
      <c r="P1399" s="81" t="s">
        <v>811</v>
      </c>
      <c r="Q1399" s="81">
        <v>12</v>
      </c>
      <c r="R1399" s="81" t="s">
        <v>529</v>
      </c>
      <c r="S1399" s="81" t="s">
        <v>1194</v>
      </c>
      <c r="T1399" s="81">
        <v>1021</v>
      </c>
      <c r="V1399" s="81" t="s">
        <v>772</v>
      </c>
      <c r="W1399" s="81" t="s">
        <v>773</v>
      </c>
      <c r="X1399" s="81">
        <v>2</v>
      </c>
      <c r="Y1399" s="81" t="s">
        <v>436</v>
      </c>
      <c r="Z1399" s="81" t="s">
        <v>1144</v>
      </c>
      <c r="AA1399" s="81">
        <v>1442</v>
      </c>
      <c r="AC1399" s="81" t="s">
        <v>832</v>
      </c>
      <c r="AD1399" s="81" t="s">
        <v>833</v>
      </c>
      <c r="AE1399" s="81">
        <v>6</v>
      </c>
      <c r="AF1399" s="81" t="s">
        <v>529</v>
      </c>
      <c r="AG1399" s="81" t="s">
        <v>1771</v>
      </c>
      <c r="AH1399" s="81">
        <v>1037</v>
      </c>
      <c r="AQ1399" s="81" t="s">
        <v>780</v>
      </c>
      <c r="AR1399" s="81" t="s">
        <v>781</v>
      </c>
      <c r="AS1399" s="81">
        <v>12</v>
      </c>
      <c r="AT1399" s="81" t="s">
        <v>437</v>
      </c>
      <c r="AU1399" s="81" t="s">
        <v>1094</v>
      </c>
      <c r="AV1399" s="81">
        <v>1097</v>
      </c>
      <c r="AX1399" s="81" t="s">
        <v>763</v>
      </c>
      <c r="AY1399" s="81" t="s">
        <v>764</v>
      </c>
      <c r="AZ1399" s="81">
        <v>48</v>
      </c>
      <c r="BA1399" s="81" t="s">
        <v>1173</v>
      </c>
      <c r="BB1399" s="81" t="s">
        <v>1174</v>
      </c>
      <c r="BC1399" s="81">
        <v>0</v>
      </c>
      <c r="BE1399" s="81" t="s">
        <v>858</v>
      </c>
      <c r="BF1399" s="81" t="s">
        <v>859</v>
      </c>
      <c r="BG1399" s="81">
        <v>2</v>
      </c>
      <c r="BH1399" s="81" t="s">
        <v>529</v>
      </c>
      <c r="BI1399" s="81" t="s">
        <v>1135</v>
      </c>
      <c r="BJ1399" s="81">
        <v>1412</v>
      </c>
      <c r="BL1399" s="81" t="s">
        <v>852</v>
      </c>
      <c r="BM1399" s="81" t="s">
        <v>853</v>
      </c>
      <c r="BN1399" s="81">
        <v>12</v>
      </c>
      <c r="BO1399" s="81" t="s">
        <v>436</v>
      </c>
      <c r="BP1399" s="81" t="s">
        <v>2173</v>
      </c>
      <c r="BQ1399" s="81">
        <v>1240</v>
      </c>
      <c r="CG1399" s="81" t="s">
        <v>842</v>
      </c>
      <c r="CH1399" s="81" t="s">
        <v>843</v>
      </c>
      <c r="CI1399" s="81">
        <v>12</v>
      </c>
      <c r="CJ1399" s="81" t="s">
        <v>437</v>
      </c>
      <c r="CK1399" s="81" t="s">
        <v>2216</v>
      </c>
      <c r="CL1399" s="81">
        <v>1588</v>
      </c>
      <c r="CN1399" s="81" t="s">
        <v>806</v>
      </c>
      <c r="CO1399" s="81" t="s">
        <v>807</v>
      </c>
      <c r="CP1399" s="81">
        <v>12</v>
      </c>
      <c r="CQ1399" s="81" t="s">
        <v>529</v>
      </c>
      <c r="CR1399" s="81" t="s">
        <v>2101</v>
      </c>
      <c r="CS1399" s="81">
        <v>1021</v>
      </c>
      <c r="CU1399" s="136" t="s">
        <v>2391</v>
      </c>
      <c r="CV1399" s="136" t="s">
        <v>767</v>
      </c>
      <c r="CW1399" s="137">
        <v>2</v>
      </c>
      <c r="CX1399" s="136" t="s">
        <v>436</v>
      </c>
      <c r="CY1399" s="136" t="s">
        <v>551</v>
      </c>
      <c r="CZ1399" s="138">
        <v>1518</v>
      </c>
      <c r="DB1399" s="136" t="s">
        <v>751</v>
      </c>
      <c r="DC1399" s="136" t="s">
        <v>752</v>
      </c>
      <c r="DD1399" s="137">
        <v>36</v>
      </c>
      <c r="DE1399" s="136" t="s">
        <v>529</v>
      </c>
      <c r="DF1399" s="136" t="s">
        <v>1199</v>
      </c>
      <c r="DG1399" s="144">
        <v>1001</v>
      </c>
      <c r="DI1399" s="136" t="s">
        <v>1931</v>
      </c>
      <c r="DJ1399" s="136" t="s">
        <v>909</v>
      </c>
      <c r="DK1399" s="137">
        <v>36</v>
      </c>
      <c r="DL1399" s="136" t="s">
        <v>2152</v>
      </c>
      <c r="DM1399" s="136" t="s">
        <v>2364</v>
      </c>
      <c r="DN1399" s="144">
        <v>1593</v>
      </c>
    </row>
    <row r="1400" spans="1:118" x14ac:dyDescent="0.25">
      <c r="A1400" s="81" t="s">
        <v>806</v>
      </c>
      <c r="B1400" s="81" t="s">
        <v>807</v>
      </c>
      <c r="C1400" s="81">
        <v>24</v>
      </c>
      <c r="D1400" s="81" t="s">
        <v>437</v>
      </c>
      <c r="E1400" s="81" t="s">
        <v>1101</v>
      </c>
      <c r="F1400" s="81">
        <v>1003</v>
      </c>
      <c r="H1400" s="81" t="s">
        <v>891</v>
      </c>
      <c r="I1400" s="81" t="s">
        <v>892</v>
      </c>
      <c r="J1400" s="81">
        <v>12</v>
      </c>
      <c r="K1400" s="81" t="s">
        <v>529</v>
      </c>
      <c r="L1400" s="81" t="s">
        <v>1139</v>
      </c>
      <c r="M1400" s="81">
        <v>1027</v>
      </c>
      <c r="O1400" s="81" t="s">
        <v>897</v>
      </c>
      <c r="P1400" s="81" t="s">
        <v>898</v>
      </c>
      <c r="Q1400" s="81">
        <v>8</v>
      </c>
      <c r="R1400" s="81" t="s">
        <v>529</v>
      </c>
      <c r="S1400" s="81" t="s">
        <v>1194</v>
      </c>
      <c r="T1400" s="81">
        <v>1021</v>
      </c>
      <c r="V1400" s="81" t="s">
        <v>757</v>
      </c>
      <c r="W1400" s="81" t="s">
        <v>758</v>
      </c>
      <c r="X1400" s="81">
        <v>12</v>
      </c>
      <c r="Y1400" s="81" t="s">
        <v>436</v>
      </c>
      <c r="Z1400" s="81" t="s">
        <v>1144</v>
      </c>
      <c r="AA1400" s="81">
        <v>1442</v>
      </c>
      <c r="AC1400" s="81" t="s">
        <v>729</v>
      </c>
      <c r="AD1400" s="81" t="s">
        <v>730</v>
      </c>
      <c r="AE1400" s="81">
        <v>6</v>
      </c>
      <c r="AF1400" s="81" t="s">
        <v>529</v>
      </c>
      <c r="AG1400" s="81" t="s">
        <v>1131</v>
      </c>
      <c r="AH1400" s="81">
        <v>1509</v>
      </c>
      <c r="AQ1400" s="81" t="s">
        <v>806</v>
      </c>
      <c r="AR1400" s="81" t="s">
        <v>807</v>
      </c>
      <c r="AS1400" s="81">
        <v>12</v>
      </c>
      <c r="AT1400" s="81" t="s">
        <v>529</v>
      </c>
      <c r="AU1400" s="81" t="s">
        <v>1682</v>
      </c>
      <c r="AV1400" s="81">
        <v>1327</v>
      </c>
      <c r="AX1400" s="81" t="s">
        <v>971</v>
      </c>
      <c r="AY1400" s="81" t="s">
        <v>972</v>
      </c>
      <c r="AZ1400" s="81">
        <v>2</v>
      </c>
      <c r="BA1400" s="81" t="s">
        <v>529</v>
      </c>
      <c r="BB1400" s="81" t="s">
        <v>1815</v>
      </c>
      <c r="BC1400" s="81">
        <v>1021</v>
      </c>
      <c r="BE1400" s="81" t="s">
        <v>765</v>
      </c>
      <c r="BF1400" s="81" t="s">
        <v>766</v>
      </c>
      <c r="BG1400" s="81">
        <v>26</v>
      </c>
      <c r="BH1400" s="81" t="s">
        <v>529</v>
      </c>
      <c r="BI1400" s="81" t="s">
        <v>1172</v>
      </c>
      <c r="BJ1400" s="81">
        <v>1472</v>
      </c>
      <c r="BL1400" s="81" t="s">
        <v>1034</v>
      </c>
      <c r="BM1400" s="81" t="s">
        <v>987</v>
      </c>
      <c r="BN1400" s="81">
        <v>12</v>
      </c>
      <c r="BO1400" s="81" t="s">
        <v>436</v>
      </c>
      <c r="BP1400" s="81" t="s">
        <v>2173</v>
      </c>
      <c r="BQ1400" s="81">
        <v>1240</v>
      </c>
      <c r="CG1400" s="81" t="s">
        <v>818</v>
      </c>
      <c r="CH1400" s="81" t="s">
        <v>819</v>
      </c>
      <c r="CI1400" s="81">
        <v>12</v>
      </c>
      <c r="CJ1400" s="81" t="s">
        <v>437</v>
      </c>
      <c r="CK1400" s="81" t="s">
        <v>1181</v>
      </c>
      <c r="CL1400" s="81">
        <v>1044</v>
      </c>
      <c r="CN1400" s="81" t="s">
        <v>782</v>
      </c>
      <c r="CO1400" s="81" t="s">
        <v>783</v>
      </c>
      <c r="CP1400" s="81">
        <v>36</v>
      </c>
      <c r="CQ1400" s="81" t="s">
        <v>529</v>
      </c>
      <c r="CR1400" s="81" t="s">
        <v>2101</v>
      </c>
      <c r="CS1400" s="81">
        <v>1021</v>
      </c>
      <c r="CU1400" s="136" t="s">
        <v>2386</v>
      </c>
      <c r="CV1400" s="136" t="s">
        <v>817</v>
      </c>
      <c r="CW1400" s="137">
        <v>6</v>
      </c>
      <c r="CX1400" s="136" t="s">
        <v>436</v>
      </c>
      <c r="CY1400" s="136" t="s">
        <v>551</v>
      </c>
      <c r="CZ1400" s="138">
        <v>1518</v>
      </c>
      <c r="DB1400" s="136" t="s">
        <v>751</v>
      </c>
      <c r="DC1400" s="136" t="s">
        <v>752</v>
      </c>
      <c r="DD1400" s="137">
        <v>24</v>
      </c>
      <c r="DE1400" s="136" t="s">
        <v>436</v>
      </c>
      <c r="DF1400" s="136" t="s">
        <v>1835</v>
      </c>
      <c r="DG1400" s="144">
        <v>1163</v>
      </c>
      <c r="DI1400" s="136" t="s">
        <v>1931</v>
      </c>
      <c r="DJ1400" s="136" t="s">
        <v>909</v>
      </c>
      <c r="DK1400" s="137">
        <v>36</v>
      </c>
      <c r="DL1400" s="136" t="s">
        <v>529</v>
      </c>
      <c r="DM1400" s="136" t="s">
        <v>1100</v>
      </c>
      <c r="DN1400" s="144">
        <v>1027</v>
      </c>
    </row>
    <row r="1401" spans="1:118" x14ac:dyDescent="0.25">
      <c r="A1401" s="81" t="s">
        <v>765</v>
      </c>
      <c r="B1401" s="81" t="s">
        <v>766</v>
      </c>
      <c r="C1401" s="81">
        <v>6</v>
      </c>
      <c r="D1401" s="81" t="s">
        <v>437</v>
      </c>
      <c r="E1401" s="81" t="s">
        <v>1101</v>
      </c>
      <c r="F1401" s="81">
        <v>1003</v>
      </c>
      <c r="H1401" s="81" t="s">
        <v>830</v>
      </c>
      <c r="I1401" s="81" t="s">
        <v>831</v>
      </c>
      <c r="J1401" s="81">
        <v>4</v>
      </c>
      <c r="K1401" s="81" t="s">
        <v>529</v>
      </c>
      <c r="L1401" s="81" t="s">
        <v>1139</v>
      </c>
      <c r="M1401" s="81">
        <v>1027</v>
      </c>
      <c r="O1401" s="81" t="s">
        <v>906</v>
      </c>
      <c r="P1401" s="81" t="s">
        <v>907</v>
      </c>
      <c r="Q1401" s="81">
        <v>8</v>
      </c>
      <c r="R1401" s="81" t="s">
        <v>529</v>
      </c>
      <c r="S1401" s="81" t="s">
        <v>1194</v>
      </c>
      <c r="T1401" s="81">
        <v>1021</v>
      </c>
      <c r="V1401" s="81" t="s">
        <v>816</v>
      </c>
      <c r="W1401" s="81" t="s">
        <v>817</v>
      </c>
      <c r="X1401" s="81">
        <v>4</v>
      </c>
      <c r="Y1401" s="81" t="s">
        <v>436</v>
      </c>
      <c r="Z1401" s="81" t="s">
        <v>1144</v>
      </c>
      <c r="AA1401" s="81">
        <v>1442</v>
      </c>
      <c r="AC1401" s="81" t="s">
        <v>729</v>
      </c>
      <c r="AD1401" s="81" t="s">
        <v>730</v>
      </c>
      <c r="AE1401" s="81">
        <v>6</v>
      </c>
      <c r="AF1401" s="81" t="s">
        <v>529</v>
      </c>
      <c r="AG1401" s="81" t="s">
        <v>1118</v>
      </c>
      <c r="AH1401" s="81">
        <v>1063</v>
      </c>
      <c r="AQ1401" s="81" t="s">
        <v>2320</v>
      </c>
      <c r="AR1401" s="81" t="s">
        <v>1059</v>
      </c>
      <c r="AS1401" s="81">
        <v>12</v>
      </c>
      <c r="AT1401" s="81" t="s">
        <v>529</v>
      </c>
      <c r="AU1401" s="81" t="s">
        <v>1682</v>
      </c>
      <c r="AV1401" s="81">
        <v>1327</v>
      </c>
      <c r="AX1401" s="81" t="s">
        <v>2089</v>
      </c>
      <c r="AY1401" s="81" t="s">
        <v>1599</v>
      </c>
      <c r="AZ1401" s="81">
        <v>1</v>
      </c>
      <c r="BA1401" s="81" t="s">
        <v>436</v>
      </c>
      <c r="BB1401" s="81" t="s">
        <v>2069</v>
      </c>
      <c r="BC1401" s="81">
        <v>1559</v>
      </c>
      <c r="BE1401" s="81" t="s">
        <v>810</v>
      </c>
      <c r="BF1401" s="81" t="s">
        <v>811</v>
      </c>
      <c r="BG1401" s="81">
        <v>3</v>
      </c>
      <c r="BH1401" s="81" t="s">
        <v>529</v>
      </c>
      <c r="BI1401" s="81" t="s">
        <v>1172</v>
      </c>
      <c r="BJ1401" s="81">
        <v>1472</v>
      </c>
      <c r="BL1401" s="81" t="s">
        <v>745</v>
      </c>
      <c r="BM1401" s="81" t="s">
        <v>746</v>
      </c>
      <c r="BN1401" s="81">
        <v>12</v>
      </c>
      <c r="BO1401" s="81" t="s">
        <v>436</v>
      </c>
      <c r="BP1401" s="81" t="s">
        <v>2173</v>
      </c>
      <c r="BQ1401" s="81">
        <v>1240</v>
      </c>
      <c r="CG1401" s="81" t="s">
        <v>864</v>
      </c>
      <c r="CH1401" s="81" t="s">
        <v>865</v>
      </c>
      <c r="CI1401" s="81">
        <v>24</v>
      </c>
      <c r="CJ1401" s="81" t="s">
        <v>437</v>
      </c>
      <c r="CK1401" s="81" t="s">
        <v>1181</v>
      </c>
      <c r="CL1401" s="81">
        <v>1044</v>
      </c>
      <c r="CN1401" s="81" t="s">
        <v>782</v>
      </c>
      <c r="CO1401" s="81" t="s">
        <v>783</v>
      </c>
      <c r="CP1401" s="81">
        <v>12</v>
      </c>
      <c r="CQ1401" s="81" t="s">
        <v>436</v>
      </c>
      <c r="CR1401" s="81" t="s">
        <v>1222</v>
      </c>
      <c r="CS1401" s="81">
        <v>1223</v>
      </c>
      <c r="CU1401" s="136" t="s">
        <v>867</v>
      </c>
      <c r="CV1401" s="136" t="s">
        <v>868</v>
      </c>
      <c r="CW1401" s="137">
        <v>4</v>
      </c>
      <c r="CX1401" s="136" t="s">
        <v>436</v>
      </c>
      <c r="CY1401" s="136" t="s">
        <v>551</v>
      </c>
      <c r="CZ1401" s="138">
        <v>1518</v>
      </c>
      <c r="DB1401" s="136" t="s">
        <v>751</v>
      </c>
      <c r="DC1401" s="136" t="s">
        <v>752</v>
      </c>
      <c r="DD1401" s="137">
        <v>12</v>
      </c>
      <c r="DE1401" s="136" t="s">
        <v>529</v>
      </c>
      <c r="DF1401" s="136" t="s">
        <v>2314</v>
      </c>
      <c r="DG1401" s="144">
        <v>1031</v>
      </c>
      <c r="DI1401" s="136" t="s">
        <v>999</v>
      </c>
      <c r="DJ1401" s="136" t="s">
        <v>1000</v>
      </c>
      <c r="DK1401" s="137">
        <v>12</v>
      </c>
      <c r="DL1401" s="136" t="s">
        <v>529</v>
      </c>
      <c r="DM1401" s="136" t="s">
        <v>1219</v>
      </c>
      <c r="DN1401" s="144">
        <v>1027</v>
      </c>
    </row>
    <row r="1402" spans="1:118" x14ac:dyDescent="0.25">
      <c r="A1402" s="81" t="s">
        <v>867</v>
      </c>
      <c r="B1402" s="81" t="s">
        <v>868</v>
      </c>
      <c r="C1402" s="81">
        <v>14</v>
      </c>
      <c r="D1402" s="81" t="s">
        <v>437</v>
      </c>
      <c r="E1402" s="81" t="s">
        <v>1101</v>
      </c>
      <c r="F1402" s="81">
        <v>1003</v>
      </c>
      <c r="H1402" s="81" t="s">
        <v>733</v>
      </c>
      <c r="I1402" s="81" t="s">
        <v>734</v>
      </c>
      <c r="J1402" s="81">
        <v>4</v>
      </c>
      <c r="K1402" s="81" t="s">
        <v>529</v>
      </c>
      <c r="L1402" s="81" t="s">
        <v>1139</v>
      </c>
      <c r="M1402" s="81">
        <v>1027</v>
      </c>
      <c r="O1402" s="81" t="s">
        <v>745</v>
      </c>
      <c r="P1402" s="81" t="s">
        <v>746</v>
      </c>
      <c r="Q1402" s="81">
        <v>60</v>
      </c>
      <c r="R1402" s="81" t="s">
        <v>529</v>
      </c>
      <c r="S1402" s="81" t="s">
        <v>1194</v>
      </c>
      <c r="T1402" s="81">
        <v>1021</v>
      </c>
      <c r="V1402" s="81" t="s">
        <v>864</v>
      </c>
      <c r="W1402" s="81" t="s">
        <v>865</v>
      </c>
      <c r="X1402" s="81">
        <v>4</v>
      </c>
      <c r="Y1402" s="81" t="s">
        <v>436</v>
      </c>
      <c r="Z1402" s="81" t="s">
        <v>1144</v>
      </c>
      <c r="AA1402" s="81">
        <v>1442</v>
      </c>
      <c r="AC1402" s="81" t="s">
        <v>729</v>
      </c>
      <c r="AD1402" s="81" t="s">
        <v>730</v>
      </c>
      <c r="AE1402" s="81">
        <v>6</v>
      </c>
      <c r="AF1402" s="81" t="s">
        <v>529</v>
      </c>
      <c r="AG1402" s="81" t="s">
        <v>1128</v>
      </c>
      <c r="AH1402" s="81">
        <v>1031</v>
      </c>
      <c r="AQ1402" s="81" t="s">
        <v>1060</v>
      </c>
      <c r="AR1402" s="81" t="s">
        <v>787</v>
      </c>
      <c r="AS1402" s="81">
        <v>12</v>
      </c>
      <c r="AT1402" s="81" t="s">
        <v>529</v>
      </c>
      <c r="AU1402" s="81" t="s">
        <v>1682</v>
      </c>
      <c r="AV1402" s="81">
        <v>1327</v>
      </c>
      <c r="AX1402" s="81" t="s">
        <v>814</v>
      </c>
      <c r="AY1402" s="81" t="s">
        <v>815</v>
      </c>
      <c r="AZ1402" s="81">
        <v>96</v>
      </c>
      <c r="BA1402" s="81" t="s">
        <v>529</v>
      </c>
      <c r="BB1402" s="81" t="s">
        <v>1100</v>
      </c>
      <c r="BC1402" s="81">
        <v>1027</v>
      </c>
      <c r="BE1402" s="81" t="s">
        <v>860</v>
      </c>
      <c r="BF1402" s="81" t="s">
        <v>861</v>
      </c>
      <c r="BG1402" s="81">
        <v>6</v>
      </c>
      <c r="BH1402" s="81" t="s">
        <v>529</v>
      </c>
      <c r="BI1402" s="81" t="s">
        <v>1172</v>
      </c>
      <c r="BJ1402" s="81">
        <v>1472</v>
      </c>
      <c r="BL1402" s="81" t="s">
        <v>963</v>
      </c>
      <c r="BM1402" s="81" t="s">
        <v>964</v>
      </c>
      <c r="BN1402" s="81">
        <v>12</v>
      </c>
      <c r="BO1402" s="81" t="s">
        <v>436</v>
      </c>
      <c r="BP1402" s="81" t="s">
        <v>2326</v>
      </c>
      <c r="BQ1402" s="81">
        <v>1169</v>
      </c>
      <c r="CG1402" s="81" t="s">
        <v>830</v>
      </c>
      <c r="CH1402" s="81" t="s">
        <v>831</v>
      </c>
      <c r="CI1402" s="81">
        <v>4</v>
      </c>
      <c r="CJ1402" s="81" t="s">
        <v>437</v>
      </c>
      <c r="CK1402" s="81" t="s">
        <v>1181</v>
      </c>
      <c r="CL1402" s="81">
        <v>1044</v>
      </c>
      <c r="CN1402" s="81" t="s">
        <v>973</v>
      </c>
      <c r="CO1402" s="81" t="s">
        <v>974</v>
      </c>
      <c r="CP1402" s="81">
        <v>12</v>
      </c>
      <c r="CQ1402" s="81" t="s">
        <v>436</v>
      </c>
      <c r="CR1402" s="81" t="s">
        <v>1885</v>
      </c>
      <c r="CS1402" s="81">
        <v>1295</v>
      </c>
      <c r="CU1402" s="136" t="s">
        <v>772</v>
      </c>
      <c r="CV1402" s="136" t="s">
        <v>773</v>
      </c>
      <c r="CW1402" s="137">
        <v>4</v>
      </c>
      <c r="CX1402" s="136" t="s">
        <v>436</v>
      </c>
      <c r="CY1402" s="136" t="s">
        <v>2366</v>
      </c>
      <c r="CZ1402" s="138">
        <v>1595</v>
      </c>
      <c r="DB1402" s="136" t="s">
        <v>806</v>
      </c>
      <c r="DC1402" s="136" t="s">
        <v>807</v>
      </c>
      <c r="DD1402" s="137">
        <v>24</v>
      </c>
      <c r="DE1402" s="136" t="s">
        <v>436</v>
      </c>
      <c r="DF1402" s="136" t="s">
        <v>2406</v>
      </c>
      <c r="DG1402" s="144">
        <v>1529</v>
      </c>
      <c r="DI1402" s="136" t="s">
        <v>999</v>
      </c>
      <c r="DJ1402" s="136" t="s">
        <v>1000</v>
      </c>
      <c r="DK1402" s="137">
        <v>12</v>
      </c>
      <c r="DL1402" s="136" t="s">
        <v>437</v>
      </c>
      <c r="DM1402" s="136" t="s">
        <v>1101</v>
      </c>
      <c r="DN1402" s="144">
        <v>1003</v>
      </c>
    </row>
    <row r="1403" spans="1:118" x14ac:dyDescent="0.25">
      <c r="A1403" s="81" t="s">
        <v>887</v>
      </c>
      <c r="B1403" s="81" t="s">
        <v>888</v>
      </c>
      <c r="C1403" s="81">
        <v>8</v>
      </c>
      <c r="D1403" s="81" t="s">
        <v>437</v>
      </c>
      <c r="E1403" s="81" t="s">
        <v>1101</v>
      </c>
      <c r="F1403" s="81">
        <v>1003</v>
      </c>
      <c r="H1403" s="81" t="s">
        <v>816</v>
      </c>
      <c r="I1403" s="81" t="s">
        <v>817</v>
      </c>
      <c r="J1403" s="81">
        <v>10</v>
      </c>
      <c r="K1403" s="81" t="s">
        <v>529</v>
      </c>
      <c r="L1403" s="81" t="s">
        <v>1139</v>
      </c>
      <c r="M1403" s="81">
        <v>1027</v>
      </c>
      <c r="O1403" s="81" t="s">
        <v>832</v>
      </c>
      <c r="P1403" s="81" t="s">
        <v>833</v>
      </c>
      <c r="Q1403" s="81">
        <v>6</v>
      </c>
      <c r="R1403" s="81" t="s">
        <v>529</v>
      </c>
      <c r="S1403" s="81" t="s">
        <v>1194</v>
      </c>
      <c r="T1403" s="81">
        <v>1021</v>
      </c>
      <c r="V1403" s="81" t="s">
        <v>880</v>
      </c>
      <c r="W1403" s="81" t="s">
        <v>881</v>
      </c>
      <c r="X1403" s="81">
        <v>2</v>
      </c>
      <c r="Y1403" s="81" t="s">
        <v>436</v>
      </c>
      <c r="Z1403" s="81" t="s">
        <v>1144</v>
      </c>
      <c r="AA1403" s="81">
        <v>1442</v>
      </c>
      <c r="AC1403" s="81" t="s">
        <v>727</v>
      </c>
      <c r="AD1403" s="81" t="s">
        <v>728</v>
      </c>
      <c r="AE1403" s="81">
        <v>10</v>
      </c>
      <c r="AF1403" s="81" t="s">
        <v>529</v>
      </c>
      <c r="AG1403" s="81" t="s">
        <v>1168</v>
      </c>
      <c r="AH1403" s="81">
        <v>1001</v>
      </c>
      <c r="AQ1403" s="81" t="s">
        <v>741</v>
      </c>
      <c r="AR1403" s="81" t="s">
        <v>742</v>
      </c>
      <c r="AS1403" s="81">
        <v>24</v>
      </c>
      <c r="AT1403" s="81" t="s">
        <v>529</v>
      </c>
      <c r="AU1403" s="81" t="s">
        <v>1956</v>
      </c>
      <c r="AV1403" s="81">
        <v>1283</v>
      </c>
      <c r="AX1403" s="81" t="s">
        <v>814</v>
      </c>
      <c r="AY1403" s="81" t="s">
        <v>815</v>
      </c>
      <c r="AZ1403" s="81">
        <v>12</v>
      </c>
      <c r="BA1403" s="81" t="s">
        <v>437</v>
      </c>
      <c r="BB1403" s="81" t="s">
        <v>2112</v>
      </c>
      <c r="BC1403" s="81">
        <v>1506</v>
      </c>
      <c r="BE1403" s="81" t="s">
        <v>768</v>
      </c>
      <c r="BF1403" s="81" t="s">
        <v>769</v>
      </c>
      <c r="BG1403" s="81">
        <v>4</v>
      </c>
      <c r="BH1403" s="81" t="s">
        <v>529</v>
      </c>
      <c r="BI1403" s="81" t="s">
        <v>1172</v>
      </c>
      <c r="BJ1403" s="81">
        <v>1472</v>
      </c>
      <c r="BL1403" s="81" t="s">
        <v>1676</v>
      </c>
      <c r="BM1403" s="81" t="s">
        <v>1378</v>
      </c>
      <c r="BN1403" s="81">
        <v>12</v>
      </c>
      <c r="BO1403" s="81" t="s">
        <v>436</v>
      </c>
      <c r="BP1403" s="81" t="s">
        <v>2326</v>
      </c>
      <c r="BQ1403" s="81">
        <v>1169</v>
      </c>
      <c r="CG1403" s="81" t="s">
        <v>727</v>
      </c>
      <c r="CH1403" s="81" t="s">
        <v>728</v>
      </c>
      <c r="CI1403" s="81">
        <v>10</v>
      </c>
      <c r="CJ1403" s="81" t="s">
        <v>437</v>
      </c>
      <c r="CK1403" s="81" t="s">
        <v>1181</v>
      </c>
      <c r="CL1403" s="81">
        <v>1044</v>
      </c>
      <c r="CN1403" s="81" t="s">
        <v>814</v>
      </c>
      <c r="CO1403" s="81" t="s">
        <v>815</v>
      </c>
      <c r="CP1403" s="81">
        <v>12</v>
      </c>
      <c r="CQ1403" s="81" t="s">
        <v>436</v>
      </c>
      <c r="CR1403" s="81" t="s">
        <v>1885</v>
      </c>
      <c r="CS1403" s="81">
        <v>1295</v>
      </c>
      <c r="CU1403" s="136" t="s">
        <v>948</v>
      </c>
      <c r="CV1403" s="136" t="s">
        <v>949</v>
      </c>
      <c r="CW1403" s="137">
        <v>4</v>
      </c>
      <c r="CX1403" s="136" t="s">
        <v>436</v>
      </c>
      <c r="CY1403" s="136" t="s">
        <v>2366</v>
      </c>
      <c r="CZ1403" s="138">
        <v>1595</v>
      </c>
      <c r="DB1403" s="136" t="s">
        <v>806</v>
      </c>
      <c r="DC1403" s="136" t="s">
        <v>807</v>
      </c>
      <c r="DD1403" s="137">
        <v>12</v>
      </c>
      <c r="DE1403" s="136" t="s">
        <v>436</v>
      </c>
      <c r="DF1403" s="136" t="s">
        <v>2063</v>
      </c>
      <c r="DG1403" s="144">
        <v>1197</v>
      </c>
      <c r="DI1403" s="136" t="s">
        <v>999</v>
      </c>
      <c r="DJ1403" s="136" t="s">
        <v>1000</v>
      </c>
      <c r="DK1403" s="137">
        <v>12</v>
      </c>
      <c r="DL1403" s="136" t="s">
        <v>529</v>
      </c>
      <c r="DM1403" s="136" t="s">
        <v>1203</v>
      </c>
      <c r="DN1403" s="144">
        <v>1440</v>
      </c>
    </row>
    <row r="1404" spans="1:118" x14ac:dyDescent="0.25">
      <c r="A1404" s="81" t="s">
        <v>873</v>
      </c>
      <c r="B1404" s="81" t="s">
        <v>874</v>
      </c>
      <c r="C1404" s="81">
        <v>16</v>
      </c>
      <c r="D1404" s="81" t="s">
        <v>437</v>
      </c>
      <c r="E1404" s="81" t="s">
        <v>1101</v>
      </c>
      <c r="F1404" s="81">
        <v>1003</v>
      </c>
      <c r="H1404" s="81" t="s">
        <v>772</v>
      </c>
      <c r="I1404" s="81" t="s">
        <v>773</v>
      </c>
      <c r="J1404" s="81">
        <v>10</v>
      </c>
      <c r="K1404" s="81" t="s">
        <v>529</v>
      </c>
      <c r="L1404" s="81" t="s">
        <v>1139</v>
      </c>
      <c r="M1404" s="81">
        <v>1027</v>
      </c>
      <c r="O1404" s="81" t="s">
        <v>727</v>
      </c>
      <c r="P1404" s="81" t="s">
        <v>728</v>
      </c>
      <c r="Q1404" s="81">
        <v>12</v>
      </c>
      <c r="R1404" s="81" t="s">
        <v>529</v>
      </c>
      <c r="S1404" s="81" t="s">
        <v>1194</v>
      </c>
      <c r="T1404" s="81">
        <v>1021</v>
      </c>
      <c r="V1404" s="81" t="s">
        <v>860</v>
      </c>
      <c r="W1404" s="81" t="s">
        <v>861</v>
      </c>
      <c r="X1404" s="81">
        <v>6</v>
      </c>
      <c r="Y1404" s="81" t="s">
        <v>436</v>
      </c>
      <c r="Z1404" s="81" t="s">
        <v>1144</v>
      </c>
      <c r="AA1404" s="81">
        <v>1442</v>
      </c>
      <c r="AC1404" s="81" t="s">
        <v>954</v>
      </c>
      <c r="AD1404" s="81" t="s">
        <v>955</v>
      </c>
      <c r="AE1404" s="81">
        <v>24</v>
      </c>
      <c r="AF1404" s="81" t="s">
        <v>436</v>
      </c>
      <c r="AG1404" s="81" t="s">
        <v>1113</v>
      </c>
      <c r="AH1404" s="81">
        <v>1118</v>
      </c>
      <c r="AQ1404" s="81" t="s">
        <v>994</v>
      </c>
      <c r="AR1404" s="81" t="s">
        <v>995</v>
      </c>
      <c r="AS1404" s="81">
        <v>12</v>
      </c>
      <c r="AT1404" s="81" t="s">
        <v>529</v>
      </c>
      <c r="AU1404" s="81" t="s">
        <v>1956</v>
      </c>
      <c r="AV1404" s="81">
        <v>1283</v>
      </c>
      <c r="AX1404" s="81" t="s">
        <v>814</v>
      </c>
      <c r="AY1404" s="81" t="s">
        <v>815</v>
      </c>
      <c r="AZ1404" s="81">
        <v>12</v>
      </c>
      <c r="BA1404" s="81" t="s">
        <v>529</v>
      </c>
      <c r="BB1404" s="81" t="s">
        <v>2067</v>
      </c>
      <c r="BC1404" s="81">
        <v>1557</v>
      </c>
      <c r="BE1404" s="81" t="s">
        <v>906</v>
      </c>
      <c r="BF1404" s="81" t="s">
        <v>907</v>
      </c>
      <c r="BG1404" s="81">
        <v>6</v>
      </c>
      <c r="BH1404" s="81" t="s">
        <v>529</v>
      </c>
      <c r="BI1404" s="81" t="s">
        <v>1172</v>
      </c>
      <c r="BJ1404" s="81">
        <v>1472</v>
      </c>
      <c r="BL1404" s="81" t="s">
        <v>745</v>
      </c>
      <c r="BM1404" s="81" t="s">
        <v>746</v>
      </c>
      <c r="BN1404" s="81">
        <v>12</v>
      </c>
      <c r="BO1404" s="81" t="s">
        <v>529</v>
      </c>
      <c r="BP1404" s="81" t="s">
        <v>1756</v>
      </c>
      <c r="BQ1404" s="81">
        <v>1037</v>
      </c>
      <c r="CG1404" s="81" t="s">
        <v>828</v>
      </c>
      <c r="CH1404" s="81" t="s">
        <v>829</v>
      </c>
      <c r="CI1404" s="81">
        <v>4</v>
      </c>
      <c r="CJ1404" s="81" t="s">
        <v>437</v>
      </c>
      <c r="CK1404" s="81" t="s">
        <v>1181</v>
      </c>
      <c r="CL1404" s="81">
        <v>1044</v>
      </c>
      <c r="CN1404" s="81" t="s">
        <v>979</v>
      </c>
      <c r="CO1404" s="81" t="s">
        <v>980</v>
      </c>
      <c r="CP1404" s="81">
        <v>12</v>
      </c>
      <c r="CQ1404" s="81" t="s">
        <v>529</v>
      </c>
      <c r="CR1404" s="81" t="s">
        <v>1206</v>
      </c>
      <c r="CS1404" s="81">
        <v>1037</v>
      </c>
      <c r="CU1404" s="136" t="s">
        <v>770</v>
      </c>
      <c r="CV1404" s="136" t="s">
        <v>771</v>
      </c>
      <c r="CW1404" s="137">
        <v>4</v>
      </c>
      <c r="CX1404" s="136" t="s">
        <v>436</v>
      </c>
      <c r="CY1404" s="136" t="s">
        <v>551</v>
      </c>
      <c r="CZ1404" s="138">
        <v>1518</v>
      </c>
      <c r="DB1404" s="136" t="s">
        <v>806</v>
      </c>
      <c r="DC1404" s="136" t="s">
        <v>807</v>
      </c>
      <c r="DD1404" s="137">
        <v>12</v>
      </c>
      <c r="DE1404" s="136" t="s">
        <v>529</v>
      </c>
      <c r="DF1404" s="136" t="s">
        <v>2176</v>
      </c>
      <c r="DG1404" s="144">
        <v>1555</v>
      </c>
      <c r="DI1404" s="136" t="s">
        <v>999</v>
      </c>
      <c r="DJ1404" s="136" t="s">
        <v>1000</v>
      </c>
      <c r="DK1404" s="137">
        <v>12</v>
      </c>
      <c r="DL1404" s="136" t="s">
        <v>529</v>
      </c>
      <c r="DM1404" s="136" t="s">
        <v>1238</v>
      </c>
      <c r="DN1404" s="144">
        <v>1399</v>
      </c>
    </row>
    <row r="1405" spans="1:118" x14ac:dyDescent="0.25">
      <c r="A1405" s="81" t="s">
        <v>772</v>
      </c>
      <c r="B1405" s="81" t="s">
        <v>773</v>
      </c>
      <c r="C1405" s="81">
        <v>6</v>
      </c>
      <c r="D1405" s="81" t="s">
        <v>437</v>
      </c>
      <c r="E1405" s="81" t="s">
        <v>1101</v>
      </c>
      <c r="F1405" s="81">
        <v>1003</v>
      </c>
      <c r="H1405" s="81" t="s">
        <v>727</v>
      </c>
      <c r="I1405" s="81" t="s">
        <v>728</v>
      </c>
      <c r="J1405" s="81">
        <v>10</v>
      </c>
      <c r="K1405" s="81" t="s">
        <v>529</v>
      </c>
      <c r="L1405" s="81" t="s">
        <v>1139</v>
      </c>
      <c r="M1405" s="81">
        <v>1027</v>
      </c>
      <c r="O1405" s="81" t="s">
        <v>729</v>
      </c>
      <c r="P1405" s="81" t="s">
        <v>730</v>
      </c>
      <c r="Q1405" s="81">
        <v>10</v>
      </c>
      <c r="R1405" s="81" t="s">
        <v>529</v>
      </c>
      <c r="S1405" s="81" t="s">
        <v>1194</v>
      </c>
      <c r="T1405" s="81">
        <v>1021</v>
      </c>
      <c r="V1405" s="81" t="s">
        <v>729</v>
      </c>
      <c r="W1405" s="81" t="s">
        <v>730</v>
      </c>
      <c r="X1405" s="81">
        <v>2</v>
      </c>
      <c r="Y1405" s="81" t="s">
        <v>436</v>
      </c>
      <c r="Z1405" s="81" t="s">
        <v>1144</v>
      </c>
      <c r="AA1405" s="81">
        <v>1442</v>
      </c>
      <c r="AC1405" s="81" t="s">
        <v>729</v>
      </c>
      <c r="AD1405" s="81" t="s">
        <v>730</v>
      </c>
      <c r="AE1405" s="81">
        <v>6</v>
      </c>
      <c r="AF1405" s="81" t="s">
        <v>436</v>
      </c>
      <c r="AG1405" s="81" t="s">
        <v>1698</v>
      </c>
      <c r="AH1405" s="81">
        <v>1251</v>
      </c>
      <c r="AQ1405" s="81" t="s">
        <v>973</v>
      </c>
      <c r="AR1405" s="81" t="s">
        <v>974</v>
      </c>
      <c r="AS1405" s="81">
        <v>12</v>
      </c>
      <c r="AT1405" s="81" t="s">
        <v>529</v>
      </c>
      <c r="AU1405" s="81" t="s">
        <v>1213</v>
      </c>
      <c r="AV1405" s="81">
        <v>1472</v>
      </c>
      <c r="AX1405" s="81" t="s">
        <v>814</v>
      </c>
      <c r="AY1405" s="81" t="s">
        <v>815</v>
      </c>
      <c r="AZ1405" s="81">
        <v>24</v>
      </c>
      <c r="BA1405" s="81" t="s">
        <v>529</v>
      </c>
      <c r="BB1405" s="81" t="s">
        <v>1213</v>
      </c>
      <c r="BC1405" s="81">
        <v>1472</v>
      </c>
      <c r="BE1405" s="81" t="s">
        <v>770</v>
      </c>
      <c r="BF1405" s="81" t="s">
        <v>771</v>
      </c>
      <c r="BG1405" s="81">
        <v>4</v>
      </c>
      <c r="BH1405" s="81" t="s">
        <v>529</v>
      </c>
      <c r="BI1405" s="81" t="s">
        <v>1172</v>
      </c>
      <c r="BJ1405" s="81">
        <v>1472</v>
      </c>
      <c r="BL1405" s="81" t="s">
        <v>852</v>
      </c>
      <c r="BM1405" s="81" t="s">
        <v>853</v>
      </c>
      <c r="BN1405" s="81">
        <v>12</v>
      </c>
      <c r="BO1405" s="81" t="s">
        <v>436</v>
      </c>
      <c r="BP1405" s="81" t="s">
        <v>2177</v>
      </c>
      <c r="BQ1405" s="81">
        <v>1578</v>
      </c>
      <c r="CG1405" s="81" t="s">
        <v>824</v>
      </c>
      <c r="CH1405" s="81" t="s">
        <v>825</v>
      </c>
      <c r="CI1405" s="81">
        <v>12</v>
      </c>
      <c r="CJ1405" s="81" t="s">
        <v>437</v>
      </c>
      <c r="CK1405" s="81" t="s">
        <v>1181</v>
      </c>
      <c r="CL1405" s="81">
        <v>1044</v>
      </c>
      <c r="CN1405" s="81" t="s">
        <v>2271</v>
      </c>
      <c r="CO1405" s="81" t="s">
        <v>2307</v>
      </c>
      <c r="CP1405" s="81">
        <v>4</v>
      </c>
      <c r="CQ1405" s="81" t="s">
        <v>529</v>
      </c>
      <c r="CR1405" s="81" t="s">
        <v>1220</v>
      </c>
      <c r="CS1405" s="81">
        <v>1212</v>
      </c>
      <c r="CU1405" s="136" t="s">
        <v>906</v>
      </c>
      <c r="CV1405" s="136" t="s">
        <v>907</v>
      </c>
      <c r="CW1405" s="137">
        <v>4</v>
      </c>
      <c r="CX1405" s="136" t="s">
        <v>436</v>
      </c>
      <c r="CY1405" s="136" t="s">
        <v>551</v>
      </c>
      <c r="CZ1405" s="138">
        <v>1518</v>
      </c>
      <c r="DB1405" s="136" t="s">
        <v>806</v>
      </c>
      <c r="DC1405" s="136" t="s">
        <v>807</v>
      </c>
      <c r="DD1405" s="137">
        <v>36</v>
      </c>
      <c r="DE1405" s="136" t="s">
        <v>436</v>
      </c>
      <c r="DF1405" s="136" t="s">
        <v>2406</v>
      </c>
      <c r="DG1405" s="144">
        <v>1529</v>
      </c>
      <c r="DI1405" s="136" t="s">
        <v>999</v>
      </c>
      <c r="DJ1405" s="136" t="s">
        <v>1000</v>
      </c>
      <c r="DK1405" s="137">
        <v>12</v>
      </c>
      <c r="DL1405" s="136" t="s">
        <v>529</v>
      </c>
      <c r="DM1405" s="136" t="s">
        <v>2101</v>
      </c>
      <c r="DN1405" s="144">
        <v>1021</v>
      </c>
    </row>
    <row r="1406" spans="1:118" x14ac:dyDescent="0.25">
      <c r="A1406" s="81" t="s">
        <v>816</v>
      </c>
      <c r="B1406" s="81" t="s">
        <v>817</v>
      </c>
      <c r="C1406" s="81">
        <v>12</v>
      </c>
      <c r="D1406" s="81" t="s">
        <v>437</v>
      </c>
      <c r="E1406" s="81" t="s">
        <v>1101</v>
      </c>
      <c r="F1406" s="81">
        <v>1003</v>
      </c>
      <c r="H1406" s="81" t="s">
        <v>729</v>
      </c>
      <c r="I1406" s="81" t="s">
        <v>730</v>
      </c>
      <c r="J1406" s="81">
        <v>10</v>
      </c>
      <c r="K1406" s="81" t="s">
        <v>529</v>
      </c>
      <c r="L1406" s="81" t="s">
        <v>1139</v>
      </c>
      <c r="M1406" s="81">
        <v>1027</v>
      </c>
      <c r="O1406" s="81" t="s">
        <v>828</v>
      </c>
      <c r="P1406" s="81" t="s">
        <v>829</v>
      </c>
      <c r="Q1406" s="81">
        <v>6</v>
      </c>
      <c r="R1406" s="81" t="s">
        <v>529</v>
      </c>
      <c r="S1406" s="81" t="s">
        <v>1194</v>
      </c>
      <c r="T1406" s="81">
        <v>1021</v>
      </c>
      <c r="V1406" s="81" t="s">
        <v>849</v>
      </c>
      <c r="W1406" s="81" t="s">
        <v>850</v>
      </c>
      <c r="X1406" s="81">
        <v>6</v>
      </c>
      <c r="Y1406" s="81" t="s">
        <v>436</v>
      </c>
      <c r="Z1406" s="81" t="s">
        <v>1147</v>
      </c>
      <c r="AA1406" s="81">
        <v>1446</v>
      </c>
      <c r="AC1406" s="81" t="s">
        <v>828</v>
      </c>
      <c r="AD1406" s="81" t="s">
        <v>829</v>
      </c>
      <c r="AE1406" s="81">
        <v>4</v>
      </c>
      <c r="AF1406" s="81" t="s">
        <v>529</v>
      </c>
      <c r="AG1406" s="81" t="s">
        <v>1127</v>
      </c>
      <c r="AH1406" s="81">
        <v>1123</v>
      </c>
      <c r="AQ1406" s="81" t="s">
        <v>1001</v>
      </c>
      <c r="AR1406" s="81" t="s">
        <v>1002</v>
      </c>
      <c r="AS1406" s="81">
        <v>6</v>
      </c>
      <c r="AT1406" s="81" t="s">
        <v>529</v>
      </c>
      <c r="AU1406" s="81" t="s">
        <v>1213</v>
      </c>
      <c r="AV1406" s="81">
        <v>1472</v>
      </c>
      <c r="AX1406" s="81" t="s">
        <v>814</v>
      </c>
      <c r="AY1406" s="81" t="s">
        <v>815</v>
      </c>
      <c r="AZ1406" s="81">
        <v>24</v>
      </c>
      <c r="BA1406" s="81" t="s">
        <v>436</v>
      </c>
      <c r="BB1406" s="81" t="s">
        <v>1835</v>
      </c>
      <c r="BC1406" s="81">
        <v>1163</v>
      </c>
      <c r="BE1406" s="81" t="s">
        <v>812</v>
      </c>
      <c r="BF1406" s="81" t="s">
        <v>813</v>
      </c>
      <c r="BG1406" s="81">
        <v>4</v>
      </c>
      <c r="BH1406" s="81" t="s">
        <v>529</v>
      </c>
      <c r="BI1406" s="81" t="s">
        <v>1172</v>
      </c>
      <c r="BJ1406" s="81">
        <v>1472</v>
      </c>
      <c r="BL1406" s="81" t="s">
        <v>946</v>
      </c>
      <c r="BM1406" s="81" t="s">
        <v>947</v>
      </c>
      <c r="BN1406" s="81">
        <v>12</v>
      </c>
      <c r="BO1406" s="81" t="s">
        <v>436</v>
      </c>
      <c r="BP1406" s="81" t="s">
        <v>2177</v>
      </c>
      <c r="BQ1406" s="81">
        <v>1578</v>
      </c>
      <c r="CG1406" s="81" t="s">
        <v>810</v>
      </c>
      <c r="CH1406" s="81" t="s">
        <v>811</v>
      </c>
      <c r="CI1406" s="81">
        <v>4</v>
      </c>
      <c r="CJ1406" s="81" t="s">
        <v>529</v>
      </c>
      <c r="CK1406" s="81" t="s">
        <v>1100</v>
      </c>
      <c r="CL1406" s="81">
        <v>1027</v>
      </c>
      <c r="CN1406" s="81" t="s">
        <v>2272</v>
      </c>
      <c r="CO1406" s="81" t="s">
        <v>2308</v>
      </c>
      <c r="CP1406" s="81">
        <v>4</v>
      </c>
      <c r="CQ1406" s="81" t="s">
        <v>529</v>
      </c>
      <c r="CR1406" s="81" t="s">
        <v>1220</v>
      </c>
      <c r="CS1406" s="81">
        <v>1212</v>
      </c>
      <c r="CU1406" s="136" t="s">
        <v>765</v>
      </c>
      <c r="CV1406" s="136" t="s">
        <v>766</v>
      </c>
      <c r="CW1406" s="137">
        <v>4</v>
      </c>
      <c r="CX1406" s="136" t="s">
        <v>436</v>
      </c>
      <c r="CY1406" s="136" t="s">
        <v>551</v>
      </c>
      <c r="CZ1406" s="138">
        <v>1518</v>
      </c>
      <c r="DB1406" s="136" t="s">
        <v>806</v>
      </c>
      <c r="DC1406" s="136" t="s">
        <v>807</v>
      </c>
      <c r="DD1406" s="137">
        <v>12</v>
      </c>
      <c r="DE1406" s="136" t="s">
        <v>529</v>
      </c>
      <c r="DF1406" s="136" t="s">
        <v>1219</v>
      </c>
      <c r="DG1406" s="144">
        <v>1027</v>
      </c>
      <c r="DI1406" s="136" t="s">
        <v>999</v>
      </c>
      <c r="DJ1406" s="136" t="s">
        <v>1000</v>
      </c>
      <c r="DK1406" s="137">
        <v>12</v>
      </c>
      <c r="DL1406" s="136" t="s">
        <v>1173</v>
      </c>
      <c r="DM1406" s="136" t="s">
        <v>2414</v>
      </c>
      <c r="DN1406" s="144">
        <v>0</v>
      </c>
    </row>
    <row r="1407" spans="1:118" x14ac:dyDescent="0.25">
      <c r="A1407" s="81" t="s">
        <v>864</v>
      </c>
      <c r="B1407" s="81" t="s">
        <v>865</v>
      </c>
      <c r="C1407" s="81">
        <v>12</v>
      </c>
      <c r="D1407" s="81" t="s">
        <v>437</v>
      </c>
      <c r="E1407" s="81" t="s">
        <v>1101</v>
      </c>
      <c r="F1407" s="81">
        <v>1003</v>
      </c>
      <c r="H1407" s="81" t="s">
        <v>1034</v>
      </c>
      <c r="I1407" s="81" t="s">
        <v>987</v>
      </c>
      <c r="J1407" s="81">
        <v>12</v>
      </c>
      <c r="K1407" s="81" t="s">
        <v>529</v>
      </c>
      <c r="L1407" s="81" t="s">
        <v>1167</v>
      </c>
      <c r="M1407" s="81">
        <v>1031</v>
      </c>
      <c r="O1407" s="81" t="s">
        <v>864</v>
      </c>
      <c r="P1407" s="81" t="s">
        <v>865</v>
      </c>
      <c r="Q1407" s="81">
        <v>8</v>
      </c>
      <c r="R1407" s="81" t="s">
        <v>437</v>
      </c>
      <c r="S1407" s="81" t="s">
        <v>1184</v>
      </c>
      <c r="T1407" s="81">
        <v>1078</v>
      </c>
      <c r="V1407" s="81" t="s">
        <v>733</v>
      </c>
      <c r="W1407" s="81" t="s">
        <v>734</v>
      </c>
      <c r="X1407" s="81">
        <v>6</v>
      </c>
      <c r="Y1407" s="81" t="s">
        <v>436</v>
      </c>
      <c r="Z1407" s="81" t="s">
        <v>1147</v>
      </c>
      <c r="AA1407" s="81">
        <v>1446</v>
      </c>
      <c r="AC1407" s="81" t="s">
        <v>830</v>
      </c>
      <c r="AD1407" s="81" t="s">
        <v>831</v>
      </c>
      <c r="AE1407" s="81">
        <v>20</v>
      </c>
      <c r="AF1407" s="81" t="s">
        <v>529</v>
      </c>
      <c r="AG1407" s="81" t="s">
        <v>1175</v>
      </c>
      <c r="AH1407" s="81">
        <v>1027</v>
      </c>
      <c r="AQ1407" s="81" t="s">
        <v>804</v>
      </c>
      <c r="AR1407" s="81" t="s">
        <v>805</v>
      </c>
      <c r="AS1407" s="81">
        <v>24</v>
      </c>
      <c r="AT1407" s="81" t="s">
        <v>529</v>
      </c>
      <c r="AU1407" s="81" t="s">
        <v>1213</v>
      </c>
      <c r="AV1407" s="81">
        <v>1472</v>
      </c>
      <c r="AX1407" s="81" t="s">
        <v>814</v>
      </c>
      <c r="AY1407" s="81" t="s">
        <v>815</v>
      </c>
      <c r="AZ1407" s="81">
        <v>12</v>
      </c>
      <c r="BA1407" s="81" t="s">
        <v>436</v>
      </c>
      <c r="BB1407" s="81" t="s">
        <v>1096</v>
      </c>
      <c r="BC1407" s="81">
        <v>1253</v>
      </c>
      <c r="BE1407" s="81" t="s">
        <v>816</v>
      </c>
      <c r="BF1407" s="81" t="s">
        <v>817</v>
      </c>
      <c r="BG1407" s="81">
        <v>6</v>
      </c>
      <c r="BH1407" s="81" t="s">
        <v>529</v>
      </c>
      <c r="BI1407" s="81" t="s">
        <v>1172</v>
      </c>
      <c r="BJ1407" s="81">
        <v>1472</v>
      </c>
      <c r="BL1407" s="81" t="s">
        <v>1034</v>
      </c>
      <c r="BM1407" s="81" t="s">
        <v>987</v>
      </c>
      <c r="BN1407" s="81">
        <v>12</v>
      </c>
      <c r="BO1407" s="81" t="s">
        <v>436</v>
      </c>
      <c r="BP1407" s="81" t="s">
        <v>2177</v>
      </c>
      <c r="BQ1407" s="81">
        <v>1578</v>
      </c>
      <c r="CG1407" s="81" t="s">
        <v>820</v>
      </c>
      <c r="CH1407" s="81" t="s">
        <v>821</v>
      </c>
      <c r="CI1407" s="81">
        <v>4</v>
      </c>
      <c r="CJ1407" s="81" t="s">
        <v>529</v>
      </c>
      <c r="CK1407" s="81" t="s">
        <v>1100</v>
      </c>
      <c r="CL1407" s="81">
        <v>1027</v>
      </c>
      <c r="CN1407" s="81" t="s">
        <v>979</v>
      </c>
      <c r="CO1407" s="81" t="s">
        <v>980</v>
      </c>
      <c r="CP1407" s="81">
        <v>12</v>
      </c>
      <c r="CQ1407" s="81" t="s">
        <v>529</v>
      </c>
      <c r="CR1407" s="81" t="s">
        <v>1708</v>
      </c>
      <c r="CS1407" s="81">
        <v>1504</v>
      </c>
      <c r="CU1407" s="136" t="s">
        <v>733</v>
      </c>
      <c r="CV1407" s="136" t="s">
        <v>734</v>
      </c>
      <c r="CW1407" s="137">
        <v>6</v>
      </c>
      <c r="CX1407" s="136" t="s">
        <v>436</v>
      </c>
      <c r="CY1407" s="136" t="s">
        <v>2366</v>
      </c>
      <c r="CZ1407" s="138">
        <v>1595</v>
      </c>
      <c r="DB1407" s="136" t="s">
        <v>806</v>
      </c>
      <c r="DC1407" s="136" t="s">
        <v>807</v>
      </c>
      <c r="DD1407" s="137">
        <v>12</v>
      </c>
      <c r="DE1407" s="136" t="s">
        <v>529</v>
      </c>
      <c r="DF1407" s="136" t="s">
        <v>1100</v>
      </c>
      <c r="DG1407" s="144">
        <v>1027</v>
      </c>
      <c r="DI1407" s="136" t="s">
        <v>999</v>
      </c>
      <c r="DJ1407" s="136" t="s">
        <v>1000</v>
      </c>
      <c r="DK1407" s="137">
        <v>12</v>
      </c>
      <c r="DL1407" s="136" t="s">
        <v>437</v>
      </c>
      <c r="DM1407" s="136" t="s">
        <v>1181</v>
      </c>
      <c r="DN1407" s="144">
        <v>1044</v>
      </c>
    </row>
    <row r="1408" spans="1:118" x14ac:dyDescent="0.25">
      <c r="A1408" s="81" t="s">
        <v>727</v>
      </c>
      <c r="B1408" s="81" t="s">
        <v>728</v>
      </c>
      <c r="C1408" s="81">
        <v>4</v>
      </c>
      <c r="D1408" s="81" t="s">
        <v>437</v>
      </c>
      <c r="E1408" s="81" t="s">
        <v>1101</v>
      </c>
      <c r="F1408" s="81">
        <v>1003</v>
      </c>
      <c r="H1408" s="81" t="s">
        <v>891</v>
      </c>
      <c r="I1408" s="81" t="s">
        <v>892</v>
      </c>
      <c r="J1408" s="81">
        <v>12</v>
      </c>
      <c r="K1408" s="81" t="s">
        <v>529</v>
      </c>
      <c r="L1408" s="81" t="s">
        <v>1167</v>
      </c>
      <c r="M1408" s="81">
        <v>1031</v>
      </c>
      <c r="O1408" s="81" t="s">
        <v>2323</v>
      </c>
      <c r="P1408" s="81" t="s">
        <v>851</v>
      </c>
      <c r="Q1408" s="81">
        <v>6</v>
      </c>
      <c r="R1408" s="81" t="s">
        <v>437</v>
      </c>
      <c r="S1408" s="81" t="s">
        <v>1184</v>
      </c>
      <c r="T1408" s="81">
        <v>1078</v>
      </c>
      <c r="V1408" s="81" t="s">
        <v>830</v>
      </c>
      <c r="W1408" s="81" t="s">
        <v>831</v>
      </c>
      <c r="X1408" s="81">
        <v>12</v>
      </c>
      <c r="Y1408" s="81" t="s">
        <v>436</v>
      </c>
      <c r="Z1408" s="81" t="s">
        <v>1147</v>
      </c>
      <c r="AA1408" s="81">
        <v>1446</v>
      </c>
      <c r="AC1408" s="81" t="s">
        <v>830</v>
      </c>
      <c r="AD1408" s="81" t="s">
        <v>831</v>
      </c>
      <c r="AE1408" s="81">
        <v>20</v>
      </c>
      <c r="AF1408" s="81" t="s">
        <v>529</v>
      </c>
      <c r="AG1408" s="81" t="s">
        <v>1175</v>
      </c>
      <c r="AH1408" s="81">
        <v>1027</v>
      </c>
      <c r="AQ1408" s="81" t="s">
        <v>780</v>
      </c>
      <c r="AR1408" s="81" t="s">
        <v>781</v>
      </c>
      <c r="AS1408" s="81">
        <v>2</v>
      </c>
      <c r="AT1408" s="81" t="s">
        <v>529</v>
      </c>
      <c r="AU1408" s="81" t="s">
        <v>1213</v>
      </c>
      <c r="AV1408" s="81">
        <v>1472</v>
      </c>
      <c r="AX1408" s="81" t="s">
        <v>814</v>
      </c>
      <c r="AY1408" s="81" t="s">
        <v>815</v>
      </c>
      <c r="AZ1408" s="81">
        <v>12</v>
      </c>
      <c r="BA1408" s="81" t="s">
        <v>436</v>
      </c>
      <c r="BB1408" s="81" t="s">
        <v>1165</v>
      </c>
      <c r="BC1408" s="81">
        <v>1531</v>
      </c>
      <c r="BE1408" s="81" t="s">
        <v>864</v>
      </c>
      <c r="BF1408" s="81" t="s">
        <v>865</v>
      </c>
      <c r="BG1408" s="81">
        <v>4</v>
      </c>
      <c r="BH1408" s="81" t="s">
        <v>529</v>
      </c>
      <c r="BI1408" s="81" t="s">
        <v>1172</v>
      </c>
      <c r="BJ1408" s="81">
        <v>1472</v>
      </c>
      <c r="BL1408" s="81" t="s">
        <v>745</v>
      </c>
      <c r="BM1408" s="81" t="s">
        <v>746</v>
      </c>
      <c r="BN1408" s="81">
        <v>24</v>
      </c>
      <c r="BO1408" s="81" t="s">
        <v>436</v>
      </c>
      <c r="BP1408" s="81" t="s">
        <v>2177</v>
      </c>
      <c r="BQ1408" s="81">
        <v>1578</v>
      </c>
      <c r="CG1408" s="81" t="s">
        <v>830</v>
      </c>
      <c r="CH1408" s="81" t="s">
        <v>831</v>
      </c>
      <c r="CI1408" s="81">
        <v>10</v>
      </c>
      <c r="CJ1408" s="81" t="s">
        <v>529</v>
      </c>
      <c r="CK1408" s="81" t="s">
        <v>1100</v>
      </c>
      <c r="CL1408" s="81">
        <v>1027</v>
      </c>
      <c r="CN1408" s="81" t="s">
        <v>973</v>
      </c>
      <c r="CO1408" s="81" t="s">
        <v>974</v>
      </c>
      <c r="CP1408" s="81">
        <v>12</v>
      </c>
      <c r="CQ1408" s="81" t="s">
        <v>529</v>
      </c>
      <c r="CR1408" s="81" t="s">
        <v>2314</v>
      </c>
      <c r="CS1408" s="81">
        <v>1031</v>
      </c>
      <c r="CU1408" s="136" t="s">
        <v>765</v>
      </c>
      <c r="CV1408" s="136" t="s">
        <v>766</v>
      </c>
      <c r="CW1408" s="137">
        <v>6</v>
      </c>
      <c r="CX1408" s="136" t="s">
        <v>436</v>
      </c>
      <c r="CY1408" s="136" t="s">
        <v>1715</v>
      </c>
      <c r="CZ1408" s="138">
        <v>1137</v>
      </c>
      <c r="DB1408" s="136" t="s">
        <v>806</v>
      </c>
      <c r="DC1408" s="136" t="s">
        <v>807</v>
      </c>
      <c r="DD1408" s="137">
        <v>12</v>
      </c>
      <c r="DE1408" s="136" t="s">
        <v>529</v>
      </c>
      <c r="DF1408" s="136" t="s">
        <v>1199</v>
      </c>
      <c r="DG1408" s="144">
        <v>1001</v>
      </c>
      <c r="DI1408" s="136" t="s">
        <v>999</v>
      </c>
      <c r="DJ1408" s="136" t="s">
        <v>1000</v>
      </c>
      <c r="DK1408" s="137">
        <v>12</v>
      </c>
      <c r="DL1408" s="136" t="s">
        <v>529</v>
      </c>
      <c r="DM1408" s="136" t="s">
        <v>1199</v>
      </c>
      <c r="DN1408" s="144">
        <v>1001</v>
      </c>
    </row>
    <row r="1409" spans="1:118" x14ac:dyDescent="0.25">
      <c r="A1409" s="81" t="s">
        <v>979</v>
      </c>
      <c r="B1409" s="81" t="s">
        <v>980</v>
      </c>
      <c r="C1409" s="81">
        <v>20</v>
      </c>
      <c r="D1409" s="81" t="s">
        <v>437</v>
      </c>
      <c r="E1409" s="81" t="s">
        <v>1101</v>
      </c>
      <c r="F1409" s="81">
        <v>1003</v>
      </c>
      <c r="H1409" s="81" t="s">
        <v>849</v>
      </c>
      <c r="I1409" s="81" t="s">
        <v>850</v>
      </c>
      <c r="J1409" s="81">
        <v>4</v>
      </c>
      <c r="K1409" s="81" t="s">
        <v>529</v>
      </c>
      <c r="L1409" s="81" t="s">
        <v>1167</v>
      </c>
      <c r="M1409" s="81">
        <v>1031</v>
      </c>
      <c r="O1409" s="81" t="s">
        <v>954</v>
      </c>
      <c r="P1409" s="81" t="s">
        <v>955</v>
      </c>
      <c r="Q1409" s="81">
        <v>8</v>
      </c>
      <c r="R1409" s="81" t="s">
        <v>437</v>
      </c>
      <c r="S1409" s="81" t="s">
        <v>1184</v>
      </c>
      <c r="T1409" s="81">
        <v>1078</v>
      </c>
      <c r="V1409" s="81" t="s">
        <v>729</v>
      </c>
      <c r="W1409" s="81" t="s">
        <v>730</v>
      </c>
      <c r="X1409" s="81">
        <v>4</v>
      </c>
      <c r="Y1409" s="81" t="s">
        <v>436</v>
      </c>
      <c r="Z1409" s="81" t="s">
        <v>1147</v>
      </c>
      <c r="AA1409" s="81">
        <v>1446</v>
      </c>
      <c r="AC1409" s="81" t="s">
        <v>733</v>
      </c>
      <c r="AD1409" s="81" t="s">
        <v>734</v>
      </c>
      <c r="AE1409" s="81">
        <v>20</v>
      </c>
      <c r="AF1409" s="81" t="s">
        <v>529</v>
      </c>
      <c r="AG1409" s="81" t="s">
        <v>1175</v>
      </c>
      <c r="AH1409" s="81">
        <v>1027</v>
      </c>
      <c r="AQ1409" s="81" t="s">
        <v>2320</v>
      </c>
      <c r="AR1409" s="81" t="s">
        <v>1059</v>
      </c>
      <c r="AS1409" s="81">
        <v>12</v>
      </c>
      <c r="AT1409" s="81" t="s">
        <v>436</v>
      </c>
      <c r="AU1409" s="81" t="s">
        <v>555</v>
      </c>
      <c r="AV1409" s="81">
        <v>1524</v>
      </c>
      <c r="AX1409" s="81" t="s">
        <v>814</v>
      </c>
      <c r="AY1409" s="81" t="s">
        <v>815</v>
      </c>
      <c r="AZ1409" s="81">
        <v>12</v>
      </c>
      <c r="BA1409" s="81" t="s">
        <v>437</v>
      </c>
      <c r="BB1409" s="81" t="s">
        <v>1242</v>
      </c>
      <c r="BC1409" s="81">
        <v>1029</v>
      </c>
      <c r="BE1409" s="81" t="s">
        <v>743</v>
      </c>
      <c r="BF1409" s="81" t="s">
        <v>744</v>
      </c>
      <c r="BG1409" s="81">
        <v>12</v>
      </c>
      <c r="BH1409" s="81" t="s">
        <v>529</v>
      </c>
      <c r="BI1409" s="81" t="s">
        <v>1172</v>
      </c>
      <c r="BJ1409" s="81">
        <v>1472</v>
      </c>
      <c r="BL1409" s="81" t="s">
        <v>940</v>
      </c>
      <c r="BM1409" s="81" t="s">
        <v>941</v>
      </c>
      <c r="BN1409" s="81">
        <v>12</v>
      </c>
      <c r="BO1409" s="81" t="s">
        <v>529</v>
      </c>
      <c r="BP1409" s="81" t="s">
        <v>1128</v>
      </c>
      <c r="BQ1409" s="81">
        <v>1031</v>
      </c>
      <c r="CG1409" s="81" t="s">
        <v>733</v>
      </c>
      <c r="CH1409" s="81" t="s">
        <v>734</v>
      </c>
      <c r="CI1409" s="81">
        <v>1</v>
      </c>
      <c r="CJ1409" s="81" t="s">
        <v>529</v>
      </c>
      <c r="CK1409" s="81" t="s">
        <v>1100</v>
      </c>
      <c r="CL1409" s="81">
        <v>1027</v>
      </c>
      <c r="CN1409" s="81" t="s">
        <v>1083</v>
      </c>
      <c r="CO1409" s="81" t="s">
        <v>1084</v>
      </c>
      <c r="CP1409" s="81">
        <v>1</v>
      </c>
      <c r="CQ1409" s="81" t="s">
        <v>529</v>
      </c>
      <c r="CR1409" s="81" t="s">
        <v>1240</v>
      </c>
      <c r="CS1409" s="81">
        <v>1378</v>
      </c>
      <c r="CU1409" s="136" t="s">
        <v>729</v>
      </c>
      <c r="CV1409" s="136" t="s">
        <v>730</v>
      </c>
      <c r="CW1409" s="137">
        <v>4</v>
      </c>
      <c r="CX1409" s="136" t="s">
        <v>436</v>
      </c>
      <c r="CY1409" s="136" t="s">
        <v>2366</v>
      </c>
      <c r="CZ1409" s="138">
        <v>1595</v>
      </c>
      <c r="DB1409" s="136" t="s">
        <v>806</v>
      </c>
      <c r="DC1409" s="136" t="s">
        <v>807</v>
      </c>
      <c r="DD1409" s="137">
        <v>24</v>
      </c>
      <c r="DE1409" s="136" t="s">
        <v>436</v>
      </c>
      <c r="DF1409" s="136" t="s">
        <v>1835</v>
      </c>
      <c r="DG1409" s="144">
        <v>1163</v>
      </c>
      <c r="DI1409" s="136" t="s">
        <v>999</v>
      </c>
      <c r="DJ1409" s="136" t="s">
        <v>1000</v>
      </c>
      <c r="DK1409" s="137">
        <v>12</v>
      </c>
      <c r="DL1409" s="136" t="s">
        <v>2152</v>
      </c>
      <c r="DM1409" s="136" t="s">
        <v>2364</v>
      </c>
      <c r="DN1409" s="144">
        <v>1593</v>
      </c>
    </row>
    <row r="1410" spans="1:118" x14ac:dyDescent="0.25">
      <c r="A1410" s="81" t="s">
        <v>852</v>
      </c>
      <c r="B1410" s="81" t="s">
        <v>853</v>
      </c>
      <c r="C1410" s="81">
        <v>12</v>
      </c>
      <c r="D1410" s="81" t="s">
        <v>437</v>
      </c>
      <c r="E1410" s="81" t="s">
        <v>1101</v>
      </c>
      <c r="F1410" s="81">
        <v>1003</v>
      </c>
      <c r="H1410" s="81" t="s">
        <v>733</v>
      </c>
      <c r="I1410" s="81" t="s">
        <v>734</v>
      </c>
      <c r="J1410" s="81">
        <v>6</v>
      </c>
      <c r="K1410" s="81" t="s">
        <v>529</v>
      </c>
      <c r="L1410" s="81" t="s">
        <v>1167</v>
      </c>
      <c r="M1410" s="81">
        <v>1031</v>
      </c>
      <c r="O1410" s="81" t="s">
        <v>772</v>
      </c>
      <c r="P1410" s="81" t="s">
        <v>773</v>
      </c>
      <c r="Q1410" s="81">
        <v>6</v>
      </c>
      <c r="R1410" s="81" t="s">
        <v>437</v>
      </c>
      <c r="S1410" s="81" t="s">
        <v>1184</v>
      </c>
      <c r="T1410" s="81">
        <v>1078</v>
      </c>
      <c r="V1410" s="81" t="s">
        <v>924</v>
      </c>
      <c r="W1410" s="81" t="s">
        <v>925</v>
      </c>
      <c r="X1410" s="81">
        <v>12</v>
      </c>
      <c r="Y1410" s="81" t="s">
        <v>529</v>
      </c>
      <c r="Z1410" s="81" t="s">
        <v>1712</v>
      </c>
      <c r="AA1410" s="81">
        <v>1458</v>
      </c>
      <c r="AC1410" s="81" t="s">
        <v>737</v>
      </c>
      <c r="AD1410" s="81" t="s">
        <v>738</v>
      </c>
      <c r="AE1410" s="81">
        <v>6</v>
      </c>
      <c r="AF1410" s="81" t="s">
        <v>436</v>
      </c>
      <c r="AG1410" s="81" t="s">
        <v>1765</v>
      </c>
      <c r="AH1410" s="81">
        <v>1480</v>
      </c>
      <c r="AQ1410" s="81" t="s">
        <v>1060</v>
      </c>
      <c r="AR1410" s="81" t="s">
        <v>787</v>
      </c>
      <c r="AS1410" s="81">
        <v>12</v>
      </c>
      <c r="AT1410" s="81" t="s">
        <v>436</v>
      </c>
      <c r="AU1410" s="81" t="s">
        <v>555</v>
      </c>
      <c r="AV1410" s="81">
        <v>1524</v>
      </c>
      <c r="AX1410" s="81" t="s">
        <v>814</v>
      </c>
      <c r="AY1410" s="81" t="s">
        <v>815</v>
      </c>
      <c r="AZ1410" s="81">
        <v>36</v>
      </c>
      <c r="BA1410" s="81" t="s">
        <v>529</v>
      </c>
      <c r="BB1410" s="81" t="s">
        <v>1770</v>
      </c>
      <c r="BC1410" s="81">
        <v>1037</v>
      </c>
      <c r="BE1410" s="81" t="s">
        <v>891</v>
      </c>
      <c r="BF1410" s="81" t="s">
        <v>892</v>
      </c>
      <c r="BG1410" s="81">
        <v>12</v>
      </c>
      <c r="BH1410" s="81" t="s">
        <v>529</v>
      </c>
      <c r="BI1410" s="81" t="s">
        <v>1172</v>
      </c>
      <c r="BJ1410" s="81">
        <v>1472</v>
      </c>
      <c r="BL1410" s="81" t="s">
        <v>2227</v>
      </c>
      <c r="BM1410" s="81" t="s">
        <v>882</v>
      </c>
      <c r="BN1410" s="81">
        <v>12</v>
      </c>
      <c r="BO1410" s="81" t="s">
        <v>529</v>
      </c>
      <c r="BP1410" s="81" t="s">
        <v>1128</v>
      </c>
      <c r="BQ1410" s="81">
        <v>1031</v>
      </c>
      <c r="CG1410" s="81" t="s">
        <v>727</v>
      </c>
      <c r="CH1410" s="81" t="s">
        <v>728</v>
      </c>
      <c r="CI1410" s="81">
        <v>60</v>
      </c>
      <c r="CJ1410" s="81" t="s">
        <v>529</v>
      </c>
      <c r="CK1410" s="81" t="s">
        <v>1100</v>
      </c>
      <c r="CL1410" s="81">
        <v>1027</v>
      </c>
      <c r="CU1410" s="136" t="s">
        <v>2260</v>
      </c>
      <c r="CV1410" s="136" t="s">
        <v>2304</v>
      </c>
      <c r="CW1410" s="137">
        <v>12</v>
      </c>
      <c r="CX1410" s="136" t="s">
        <v>529</v>
      </c>
      <c r="CY1410" s="136" t="s">
        <v>2314</v>
      </c>
      <c r="CZ1410" s="138">
        <v>1031</v>
      </c>
      <c r="DB1410" s="136" t="s">
        <v>973</v>
      </c>
      <c r="DC1410" s="136" t="s">
        <v>974</v>
      </c>
      <c r="DD1410" s="137">
        <v>24</v>
      </c>
      <c r="DE1410" s="136" t="s">
        <v>436</v>
      </c>
      <c r="DF1410" s="136" t="s">
        <v>2406</v>
      </c>
      <c r="DG1410" s="144">
        <v>1529</v>
      </c>
      <c r="DI1410" s="136" t="s">
        <v>2373</v>
      </c>
      <c r="DJ1410" s="136" t="s">
        <v>2372</v>
      </c>
      <c r="DK1410" s="137">
        <v>10</v>
      </c>
      <c r="DL1410" s="136" t="s">
        <v>1173</v>
      </c>
      <c r="DM1410" s="136" t="s">
        <v>2316</v>
      </c>
      <c r="DN1410" s="144">
        <v>0</v>
      </c>
    </row>
    <row r="1411" spans="1:118" x14ac:dyDescent="0.25">
      <c r="A1411" s="81" t="s">
        <v>745</v>
      </c>
      <c r="B1411" s="81" t="s">
        <v>746</v>
      </c>
      <c r="C1411" s="81">
        <v>12</v>
      </c>
      <c r="D1411" s="81" t="s">
        <v>437</v>
      </c>
      <c r="E1411" s="81" t="s">
        <v>1101</v>
      </c>
      <c r="F1411" s="81">
        <v>1003</v>
      </c>
      <c r="H1411" s="81" t="s">
        <v>826</v>
      </c>
      <c r="I1411" s="81" t="s">
        <v>827</v>
      </c>
      <c r="J1411" s="81">
        <v>100</v>
      </c>
      <c r="K1411" s="81" t="s">
        <v>529</v>
      </c>
      <c r="L1411" s="81" t="s">
        <v>1167</v>
      </c>
      <c r="M1411" s="81">
        <v>1031</v>
      </c>
      <c r="O1411" s="81" t="s">
        <v>727</v>
      </c>
      <c r="P1411" s="81" t="s">
        <v>728</v>
      </c>
      <c r="Q1411" s="81">
        <v>4</v>
      </c>
      <c r="R1411" s="81" t="s">
        <v>437</v>
      </c>
      <c r="S1411" s="81" t="s">
        <v>1184</v>
      </c>
      <c r="T1411" s="81">
        <v>1078</v>
      </c>
      <c r="V1411" s="81" t="s">
        <v>891</v>
      </c>
      <c r="W1411" s="81" t="s">
        <v>892</v>
      </c>
      <c r="X1411" s="81">
        <v>12</v>
      </c>
      <c r="Y1411" s="81" t="s">
        <v>529</v>
      </c>
      <c r="Z1411" s="81" t="s">
        <v>1712</v>
      </c>
      <c r="AA1411" s="81">
        <v>1458</v>
      </c>
      <c r="AC1411" s="81" t="s">
        <v>880</v>
      </c>
      <c r="AD1411" s="81" t="s">
        <v>881</v>
      </c>
      <c r="AE1411" s="81">
        <v>48</v>
      </c>
      <c r="AF1411" s="81" t="s">
        <v>1173</v>
      </c>
      <c r="AG1411" s="81" t="s">
        <v>1174</v>
      </c>
      <c r="AH1411" s="81">
        <v>0</v>
      </c>
      <c r="AQ1411" s="81" t="s">
        <v>788</v>
      </c>
      <c r="AR1411" s="81" t="s">
        <v>789</v>
      </c>
      <c r="AS1411" s="81">
        <v>12</v>
      </c>
      <c r="AT1411" s="81" t="s">
        <v>436</v>
      </c>
      <c r="AU1411" s="81" t="s">
        <v>555</v>
      </c>
      <c r="AV1411" s="81">
        <v>1524</v>
      </c>
      <c r="AX1411" s="81" t="s">
        <v>814</v>
      </c>
      <c r="AY1411" s="81" t="s">
        <v>815</v>
      </c>
      <c r="AZ1411" s="81">
        <v>60</v>
      </c>
      <c r="BA1411" s="81" t="s">
        <v>529</v>
      </c>
      <c r="BB1411" s="81" t="s">
        <v>1100</v>
      </c>
      <c r="BC1411" s="81">
        <v>1027</v>
      </c>
      <c r="BE1411" s="81" t="s">
        <v>895</v>
      </c>
      <c r="BF1411" s="81" t="s">
        <v>896</v>
      </c>
      <c r="BG1411" s="81">
        <v>12</v>
      </c>
      <c r="BH1411" s="81" t="s">
        <v>529</v>
      </c>
      <c r="BI1411" s="81" t="s">
        <v>1172</v>
      </c>
      <c r="BJ1411" s="81">
        <v>1472</v>
      </c>
      <c r="BL1411" s="81" t="s">
        <v>852</v>
      </c>
      <c r="BM1411" s="81" t="s">
        <v>853</v>
      </c>
      <c r="BN1411" s="81">
        <v>12</v>
      </c>
      <c r="BO1411" s="81" t="s">
        <v>529</v>
      </c>
      <c r="BP1411" s="81" t="s">
        <v>1128</v>
      </c>
      <c r="BQ1411" s="81">
        <v>1031</v>
      </c>
      <c r="CG1411" s="81" t="s">
        <v>828</v>
      </c>
      <c r="CH1411" s="81" t="s">
        <v>829</v>
      </c>
      <c r="CI1411" s="81">
        <v>8</v>
      </c>
      <c r="CJ1411" s="81" t="s">
        <v>529</v>
      </c>
      <c r="CK1411" s="81" t="s">
        <v>1100</v>
      </c>
      <c r="CL1411" s="81">
        <v>1027</v>
      </c>
      <c r="CU1411" s="136" t="s">
        <v>729</v>
      </c>
      <c r="CV1411" s="136" t="s">
        <v>730</v>
      </c>
      <c r="CW1411" s="137">
        <v>10</v>
      </c>
      <c r="CX1411" s="136" t="s">
        <v>436</v>
      </c>
      <c r="CY1411" s="136" t="s">
        <v>2198</v>
      </c>
      <c r="CZ1411" s="138">
        <v>1587</v>
      </c>
      <c r="DB1411" s="136" t="s">
        <v>973</v>
      </c>
      <c r="DC1411" s="136" t="s">
        <v>974</v>
      </c>
      <c r="DD1411" s="137">
        <v>12</v>
      </c>
      <c r="DE1411" s="136" t="s">
        <v>436</v>
      </c>
      <c r="DF1411" s="136" t="s">
        <v>2221</v>
      </c>
      <c r="DG1411" s="144">
        <v>1392</v>
      </c>
      <c r="DI1411" s="136" t="s">
        <v>2373</v>
      </c>
      <c r="DJ1411" s="136" t="s">
        <v>2372</v>
      </c>
      <c r="DK1411" s="137">
        <v>4</v>
      </c>
      <c r="DL1411" s="136" t="s">
        <v>529</v>
      </c>
      <c r="DM1411" s="136" t="s">
        <v>1130</v>
      </c>
      <c r="DN1411" s="144">
        <v>1125</v>
      </c>
    </row>
    <row r="1412" spans="1:118" x14ac:dyDescent="0.25">
      <c r="A1412" s="81" t="s">
        <v>858</v>
      </c>
      <c r="B1412" s="81" t="s">
        <v>859</v>
      </c>
      <c r="C1412" s="81">
        <v>2</v>
      </c>
      <c r="D1412" s="81" t="s">
        <v>437</v>
      </c>
      <c r="E1412" s="81" t="s">
        <v>1101</v>
      </c>
      <c r="F1412" s="81">
        <v>1003</v>
      </c>
      <c r="H1412" s="81" t="s">
        <v>729</v>
      </c>
      <c r="I1412" s="81" t="s">
        <v>730</v>
      </c>
      <c r="J1412" s="81">
        <v>12</v>
      </c>
      <c r="K1412" s="81" t="s">
        <v>529</v>
      </c>
      <c r="L1412" s="81" t="s">
        <v>1167</v>
      </c>
      <c r="M1412" s="81">
        <v>1031</v>
      </c>
      <c r="O1412" s="81" t="s">
        <v>954</v>
      </c>
      <c r="P1412" s="81" t="s">
        <v>955</v>
      </c>
      <c r="Q1412" s="81">
        <v>4</v>
      </c>
      <c r="R1412" s="81" t="s">
        <v>437</v>
      </c>
      <c r="S1412" s="81" t="s">
        <v>1707</v>
      </c>
      <c r="T1412" s="81">
        <v>1110</v>
      </c>
      <c r="V1412" s="81" t="s">
        <v>2323</v>
      </c>
      <c r="W1412" s="81" t="s">
        <v>851</v>
      </c>
      <c r="X1412" s="81">
        <v>2</v>
      </c>
      <c r="Y1412" s="81" t="s">
        <v>529</v>
      </c>
      <c r="Z1412" s="81" t="s">
        <v>1712</v>
      </c>
      <c r="AA1412" s="81">
        <v>1458</v>
      </c>
      <c r="AC1412" s="81" t="s">
        <v>830</v>
      </c>
      <c r="AD1412" s="81" t="s">
        <v>831</v>
      </c>
      <c r="AE1412" s="81">
        <v>20</v>
      </c>
      <c r="AF1412" s="81" t="s">
        <v>436</v>
      </c>
      <c r="AG1412" s="81" t="s">
        <v>1113</v>
      </c>
      <c r="AH1412" s="81">
        <v>1118</v>
      </c>
      <c r="AQ1412" s="81" t="s">
        <v>1041</v>
      </c>
      <c r="AR1412" s="81" t="s">
        <v>1042</v>
      </c>
      <c r="AS1412" s="81">
        <v>12</v>
      </c>
      <c r="AT1412" s="81" t="s">
        <v>529</v>
      </c>
      <c r="AU1412" s="81" t="s">
        <v>1100</v>
      </c>
      <c r="AV1412" s="81">
        <v>1027</v>
      </c>
      <c r="AX1412" s="81" t="s">
        <v>814</v>
      </c>
      <c r="AY1412" s="81" t="s">
        <v>815</v>
      </c>
      <c r="AZ1412" s="81">
        <v>12</v>
      </c>
      <c r="BA1412" s="81" t="s">
        <v>529</v>
      </c>
      <c r="BB1412" s="81" t="s">
        <v>1219</v>
      </c>
      <c r="BC1412" s="81">
        <v>1027</v>
      </c>
      <c r="BE1412" s="81" t="s">
        <v>889</v>
      </c>
      <c r="BF1412" s="81" t="s">
        <v>890</v>
      </c>
      <c r="BG1412" s="81">
        <v>2</v>
      </c>
      <c r="BH1412" s="81" t="s">
        <v>529</v>
      </c>
      <c r="BI1412" s="81" t="s">
        <v>1172</v>
      </c>
      <c r="BJ1412" s="81">
        <v>1472</v>
      </c>
      <c r="BL1412" s="81" t="s">
        <v>895</v>
      </c>
      <c r="BM1412" s="81" t="s">
        <v>896</v>
      </c>
      <c r="BN1412" s="81">
        <v>12</v>
      </c>
      <c r="BO1412" s="81" t="s">
        <v>529</v>
      </c>
      <c r="BP1412" s="81" t="s">
        <v>1128</v>
      </c>
      <c r="BQ1412" s="81">
        <v>1031</v>
      </c>
      <c r="CG1412" s="81" t="s">
        <v>858</v>
      </c>
      <c r="CH1412" s="81" t="s">
        <v>859</v>
      </c>
      <c r="CI1412" s="81">
        <v>2</v>
      </c>
      <c r="CJ1412" s="81" t="s">
        <v>529</v>
      </c>
      <c r="CK1412" s="81" t="s">
        <v>1100</v>
      </c>
      <c r="CL1412" s="81">
        <v>1027</v>
      </c>
      <c r="CU1412" s="136" t="s">
        <v>2380</v>
      </c>
      <c r="CV1412" s="136" t="s">
        <v>866</v>
      </c>
      <c r="CW1412" s="137">
        <v>40</v>
      </c>
      <c r="CX1412" s="136" t="s">
        <v>1173</v>
      </c>
      <c r="CY1412" s="136" t="s">
        <v>1174</v>
      </c>
      <c r="CZ1412" s="138">
        <v>0</v>
      </c>
      <c r="DB1412" s="136" t="s">
        <v>973</v>
      </c>
      <c r="DC1412" s="136" t="s">
        <v>974</v>
      </c>
      <c r="DD1412" s="137">
        <v>48</v>
      </c>
      <c r="DE1412" s="136" t="s">
        <v>436</v>
      </c>
      <c r="DF1412" s="136" t="s">
        <v>2406</v>
      </c>
      <c r="DG1412" s="144">
        <v>1529</v>
      </c>
      <c r="DI1412" s="136" t="s">
        <v>2373</v>
      </c>
      <c r="DJ1412" s="136" t="s">
        <v>2372</v>
      </c>
      <c r="DK1412" s="137">
        <v>10</v>
      </c>
      <c r="DL1412" s="136" t="s">
        <v>1173</v>
      </c>
      <c r="DM1412" s="136" t="s">
        <v>1174</v>
      </c>
      <c r="DN1412" s="144">
        <v>0</v>
      </c>
    </row>
    <row r="1413" spans="1:118" x14ac:dyDescent="0.25">
      <c r="A1413" s="81" t="s">
        <v>1026</v>
      </c>
      <c r="B1413" s="81" t="s">
        <v>1027</v>
      </c>
      <c r="C1413" s="81">
        <v>12</v>
      </c>
      <c r="D1413" s="81" t="s">
        <v>529</v>
      </c>
      <c r="E1413" s="81" t="s">
        <v>1199</v>
      </c>
      <c r="F1413" s="81">
        <v>1001</v>
      </c>
      <c r="H1413" s="81" t="s">
        <v>772</v>
      </c>
      <c r="I1413" s="81" t="s">
        <v>773</v>
      </c>
      <c r="J1413" s="81">
        <v>36</v>
      </c>
      <c r="K1413" s="81" t="s">
        <v>529</v>
      </c>
      <c r="L1413" s="81" t="s">
        <v>1167</v>
      </c>
      <c r="M1413" s="81">
        <v>1031</v>
      </c>
      <c r="O1413" s="81" t="s">
        <v>816</v>
      </c>
      <c r="P1413" s="81" t="s">
        <v>817</v>
      </c>
      <c r="Q1413" s="81">
        <v>6</v>
      </c>
      <c r="R1413" s="81" t="s">
        <v>437</v>
      </c>
      <c r="S1413" s="81" t="s">
        <v>1707</v>
      </c>
      <c r="T1413" s="81">
        <v>1110</v>
      </c>
      <c r="V1413" s="81" t="s">
        <v>2321</v>
      </c>
      <c r="W1413" s="81" t="s">
        <v>901</v>
      </c>
      <c r="X1413" s="81">
        <v>2</v>
      </c>
      <c r="Y1413" s="81" t="s">
        <v>529</v>
      </c>
      <c r="Z1413" s="81" t="s">
        <v>1712</v>
      </c>
      <c r="AA1413" s="81">
        <v>1458</v>
      </c>
      <c r="AC1413" s="81" t="s">
        <v>737</v>
      </c>
      <c r="AD1413" s="81" t="s">
        <v>738</v>
      </c>
      <c r="AE1413" s="81">
        <v>4</v>
      </c>
      <c r="AF1413" s="81" t="s">
        <v>436</v>
      </c>
      <c r="AG1413" s="81" t="s">
        <v>1148</v>
      </c>
      <c r="AH1413" s="81">
        <v>1091</v>
      </c>
      <c r="AQ1413" s="81" t="s">
        <v>962</v>
      </c>
      <c r="AR1413" s="81" t="s">
        <v>2206</v>
      </c>
      <c r="AS1413" s="81">
        <v>12</v>
      </c>
      <c r="AT1413" s="81" t="s">
        <v>529</v>
      </c>
      <c r="AU1413" s="81" t="s">
        <v>1100</v>
      </c>
      <c r="AV1413" s="81">
        <v>1027</v>
      </c>
      <c r="AX1413" s="81" t="s">
        <v>814</v>
      </c>
      <c r="AY1413" s="81" t="s">
        <v>815</v>
      </c>
      <c r="AZ1413" s="81">
        <v>12</v>
      </c>
      <c r="BA1413" s="81" t="s">
        <v>436</v>
      </c>
      <c r="BB1413" s="81" t="s">
        <v>2072</v>
      </c>
      <c r="BC1413" s="81">
        <v>1562</v>
      </c>
      <c r="BE1413" s="81" t="s">
        <v>802</v>
      </c>
      <c r="BF1413" s="81" t="s">
        <v>803</v>
      </c>
      <c r="BG1413" s="81">
        <v>2</v>
      </c>
      <c r="BH1413" s="81" t="s">
        <v>529</v>
      </c>
      <c r="BI1413" s="81" t="s">
        <v>1172</v>
      </c>
      <c r="BJ1413" s="81">
        <v>1472</v>
      </c>
      <c r="BL1413" s="81" t="s">
        <v>1022</v>
      </c>
      <c r="BM1413" s="81" t="s">
        <v>1023</v>
      </c>
      <c r="BN1413" s="81">
        <v>2</v>
      </c>
      <c r="BO1413" s="81" t="s">
        <v>529</v>
      </c>
      <c r="BP1413" s="81" t="s">
        <v>1128</v>
      </c>
      <c r="BQ1413" s="81">
        <v>1031</v>
      </c>
      <c r="CG1413" s="81" t="s">
        <v>810</v>
      </c>
      <c r="CH1413" s="81" t="s">
        <v>811</v>
      </c>
      <c r="CI1413" s="81">
        <v>30</v>
      </c>
      <c r="CJ1413" s="81" t="s">
        <v>436</v>
      </c>
      <c r="CK1413" s="81" t="s">
        <v>1195</v>
      </c>
      <c r="CL1413" s="81">
        <v>1237</v>
      </c>
      <c r="CU1413" s="136" t="s">
        <v>871</v>
      </c>
      <c r="CV1413" s="136" t="s">
        <v>872</v>
      </c>
      <c r="CW1413" s="137">
        <v>40</v>
      </c>
      <c r="CX1413" s="136" t="s">
        <v>1173</v>
      </c>
      <c r="CY1413" s="136" t="s">
        <v>1174</v>
      </c>
      <c r="CZ1413" s="138">
        <v>0</v>
      </c>
      <c r="DB1413" s="136" t="s">
        <v>973</v>
      </c>
      <c r="DC1413" s="136" t="s">
        <v>974</v>
      </c>
      <c r="DD1413" s="137">
        <v>12</v>
      </c>
      <c r="DE1413" s="136" t="s">
        <v>529</v>
      </c>
      <c r="DF1413" s="136" t="s">
        <v>1127</v>
      </c>
      <c r="DG1413" s="144">
        <v>1123</v>
      </c>
      <c r="DI1413" s="136" t="s">
        <v>2373</v>
      </c>
      <c r="DJ1413" s="136" t="s">
        <v>2372</v>
      </c>
      <c r="DK1413" s="137">
        <v>20</v>
      </c>
      <c r="DL1413" s="136" t="s">
        <v>436</v>
      </c>
      <c r="DM1413" s="136" t="s">
        <v>1148</v>
      </c>
      <c r="DN1413" s="144">
        <v>1091</v>
      </c>
    </row>
    <row r="1414" spans="1:118" x14ac:dyDescent="0.25">
      <c r="A1414" s="81" t="s">
        <v>965</v>
      </c>
      <c r="B1414" s="81" t="s">
        <v>966</v>
      </c>
      <c r="C1414" s="81">
        <v>12</v>
      </c>
      <c r="D1414" s="81" t="s">
        <v>529</v>
      </c>
      <c r="E1414" s="81" t="s">
        <v>1199</v>
      </c>
      <c r="F1414" s="81">
        <v>1001</v>
      </c>
      <c r="H1414" s="81" t="s">
        <v>729</v>
      </c>
      <c r="I1414" s="81" t="s">
        <v>730</v>
      </c>
      <c r="J1414" s="81">
        <v>6</v>
      </c>
      <c r="K1414" s="81" t="s">
        <v>529</v>
      </c>
      <c r="L1414" s="81" t="s">
        <v>1169</v>
      </c>
      <c r="M1414" s="81">
        <v>1440</v>
      </c>
      <c r="O1414" s="81" t="s">
        <v>745</v>
      </c>
      <c r="P1414" s="81" t="s">
        <v>746</v>
      </c>
      <c r="Q1414" s="81">
        <v>24</v>
      </c>
      <c r="R1414" s="81" t="s">
        <v>437</v>
      </c>
      <c r="S1414" s="81" t="s">
        <v>1707</v>
      </c>
      <c r="T1414" s="81">
        <v>1110</v>
      </c>
      <c r="V1414" s="81" t="s">
        <v>856</v>
      </c>
      <c r="W1414" s="81" t="s">
        <v>857</v>
      </c>
      <c r="X1414" s="81">
        <v>2</v>
      </c>
      <c r="Y1414" s="81" t="s">
        <v>529</v>
      </c>
      <c r="Z1414" s="81" t="s">
        <v>1712</v>
      </c>
      <c r="AA1414" s="81">
        <v>1458</v>
      </c>
      <c r="AC1414" s="81" t="s">
        <v>737</v>
      </c>
      <c r="AD1414" s="81" t="s">
        <v>738</v>
      </c>
      <c r="AE1414" s="81">
        <v>4</v>
      </c>
      <c r="AF1414" s="81" t="s">
        <v>437</v>
      </c>
      <c r="AG1414" s="81" t="s">
        <v>1191</v>
      </c>
      <c r="AH1414" s="81">
        <v>1029</v>
      </c>
      <c r="AQ1414" s="81" t="s">
        <v>973</v>
      </c>
      <c r="AR1414" s="81" t="s">
        <v>974</v>
      </c>
      <c r="AS1414" s="81">
        <v>24</v>
      </c>
      <c r="AT1414" s="81" t="s">
        <v>529</v>
      </c>
      <c r="AU1414" s="81" t="s">
        <v>1100</v>
      </c>
      <c r="AV1414" s="81">
        <v>1027</v>
      </c>
      <c r="AX1414" s="81" t="s">
        <v>814</v>
      </c>
      <c r="AY1414" s="81" t="s">
        <v>815</v>
      </c>
      <c r="AZ1414" s="81">
        <v>12</v>
      </c>
      <c r="BA1414" s="81" t="s">
        <v>437</v>
      </c>
      <c r="BB1414" s="81" t="s">
        <v>1181</v>
      </c>
      <c r="BC1414" s="81">
        <v>1044</v>
      </c>
      <c r="BE1414" s="81" t="s">
        <v>755</v>
      </c>
      <c r="BF1414" s="81" t="s">
        <v>756</v>
      </c>
      <c r="BG1414" s="81">
        <v>12</v>
      </c>
      <c r="BH1414" s="81" t="s">
        <v>437</v>
      </c>
      <c r="BI1414" s="81" t="s">
        <v>1171</v>
      </c>
      <c r="BJ1414" s="81">
        <v>1351</v>
      </c>
      <c r="BL1414" s="81" t="s">
        <v>1020</v>
      </c>
      <c r="BM1414" s="81" t="s">
        <v>1021</v>
      </c>
      <c r="BN1414" s="81">
        <v>2</v>
      </c>
      <c r="BO1414" s="81" t="s">
        <v>529</v>
      </c>
      <c r="BP1414" s="81" t="s">
        <v>1128</v>
      </c>
      <c r="BQ1414" s="81">
        <v>1031</v>
      </c>
      <c r="CG1414" s="81" t="s">
        <v>873</v>
      </c>
      <c r="CH1414" s="81" t="s">
        <v>874</v>
      </c>
      <c r="CI1414" s="81">
        <v>12</v>
      </c>
      <c r="CJ1414" s="81" t="s">
        <v>436</v>
      </c>
      <c r="CK1414" s="81" t="s">
        <v>1195</v>
      </c>
      <c r="CL1414" s="81">
        <v>1237</v>
      </c>
      <c r="CU1414" s="136" t="s">
        <v>2270</v>
      </c>
      <c r="CV1414" s="136" t="s">
        <v>848</v>
      </c>
      <c r="CW1414" s="137">
        <v>40</v>
      </c>
      <c r="CX1414" s="136" t="s">
        <v>1173</v>
      </c>
      <c r="CY1414" s="136" t="s">
        <v>1174</v>
      </c>
      <c r="CZ1414" s="138">
        <v>0</v>
      </c>
      <c r="DB1414" s="136" t="s">
        <v>973</v>
      </c>
      <c r="DC1414" s="136" t="s">
        <v>974</v>
      </c>
      <c r="DD1414" s="137">
        <v>12</v>
      </c>
      <c r="DE1414" s="136" t="s">
        <v>529</v>
      </c>
      <c r="DF1414" s="136" t="s">
        <v>2314</v>
      </c>
      <c r="DG1414" s="144">
        <v>1031</v>
      </c>
      <c r="DI1414" s="136" t="s">
        <v>2373</v>
      </c>
      <c r="DJ1414" s="136" t="s">
        <v>2372</v>
      </c>
      <c r="DK1414" s="137">
        <v>2</v>
      </c>
      <c r="DL1414" s="136" t="s">
        <v>436</v>
      </c>
      <c r="DM1414" s="136" t="s">
        <v>1690</v>
      </c>
      <c r="DN1414" s="144">
        <v>1297</v>
      </c>
    </row>
    <row r="1415" spans="1:118" x14ac:dyDescent="0.25">
      <c r="A1415" s="81" t="s">
        <v>948</v>
      </c>
      <c r="B1415" s="81" t="s">
        <v>985</v>
      </c>
      <c r="C1415" s="81">
        <v>4</v>
      </c>
      <c r="D1415" s="81" t="s">
        <v>529</v>
      </c>
      <c r="E1415" s="81" t="s">
        <v>1199</v>
      </c>
      <c r="F1415" s="81">
        <v>1001</v>
      </c>
      <c r="H1415" s="81" t="s">
        <v>847</v>
      </c>
      <c r="I1415" s="81" t="s">
        <v>848</v>
      </c>
      <c r="J1415" s="81">
        <v>6</v>
      </c>
      <c r="K1415" s="81" t="s">
        <v>529</v>
      </c>
      <c r="L1415" s="81" t="s">
        <v>1700</v>
      </c>
      <c r="M1415" s="81">
        <v>1181</v>
      </c>
      <c r="O1415" s="81" t="s">
        <v>832</v>
      </c>
      <c r="P1415" s="81" t="s">
        <v>833</v>
      </c>
      <c r="Q1415" s="81">
        <v>4</v>
      </c>
      <c r="R1415" s="81" t="s">
        <v>437</v>
      </c>
      <c r="S1415" s="81" t="s">
        <v>1707</v>
      </c>
      <c r="T1415" s="81">
        <v>1110</v>
      </c>
      <c r="V1415" s="81" t="s">
        <v>854</v>
      </c>
      <c r="W1415" s="81" t="s">
        <v>855</v>
      </c>
      <c r="X1415" s="81">
        <v>2</v>
      </c>
      <c r="Y1415" s="81" t="s">
        <v>529</v>
      </c>
      <c r="Z1415" s="81" t="s">
        <v>1712</v>
      </c>
      <c r="AA1415" s="81">
        <v>1458</v>
      </c>
      <c r="AC1415" s="81" t="s">
        <v>737</v>
      </c>
      <c r="AD1415" s="81" t="s">
        <v>738</v>
      </c>
      <c r="AE1415" s="81">
        <v>4</v>
      </c>
      <c r="AF1415" s="81" t="s">
        <v>437</v>
      </c>
      <c r="AG1415" s="81" t="s">
        <v>1193</v>
      </c>
      <c r="AH1415" s="81">
        <v>1479</v>
      </c>
      <c r="AQ1415" s="81" t="s">
        <v>814</v>
      </c>
      <c r="AR1415" s="81" t="s">
        <v>815</v>
      </c>
      <c r="AS1415" s="81">
        <v>84</v>
      </c>
      <c r="AT1415" s="81" t="s">
        <v>529</v>
      </c>
      <c r="AU1415" s="81" t="s">
        <v>1100</v>
      </c>
      <c r="AV1415" s="81">
        <v>1027</v>
      </c>
      <c r="AX1415" s="81" t="s">
        <v>814</v>
      </c>
      <c r="AY1415" s="81" t="s">
        <v>815</v>
      </c>
      <c r="AZ1415" s="81">
        <v>12</v>
      </c>
      <c r="BA1415" s="81" t="s">
        <v>529</v>
      </c>
      <c r="BB1415" s="81" t="s">
        <v>1728</v>
      </c>
      <c r="BC1415" s="81">
        <v>1185</v>
      </c>
      <c r="BE1415" s="81" t="s">
        <v>770</v>
      </c>
      <c r="BF1415" s="81" t="s">
        <v>771</v>
      </c>
      <c r="BG1415" s="81">
        <v>6</v>
      </c>
      <c r="BH1415" s="81" t="s">
        <v>437</v>
      </c>
      <c r="BI1415" s="81" t="s">
        <v>1171</v>
      </c>
      <c r="BJ1415" s="81">
        <v>1351</v>
      </c>
      <c r="BL1415" s="81" t="s">
        <v>2323</v>
      </c>
      <c r="BM1415" s="81" t="s">
        <v>851</v>
      </c>
      <c r="BN1415" s="81">
        <v>1</v>
      </c>
      <c r="BO1415" s="81" t="s">
        <v>436</v>
      </c>
      <c r="BP1415" s="81" t="s">
        <v>2173</v>
      </c>
      <c r="BQ1415" s="81">
        <v>1240</v>
      </c>
      <c r="CG1415" s="81" t="s">
        <v>770</v>
      </c>
      <c r="CH1415" s="81" t="s">
        <v>771</v>
      </c>
      <c r="CI1415" s="81">
        <v>24</v>
      </c>
      <c r="CJ1415" s="81" t="s">
        <v>436</v>
      </c>
      <c r="CK1415" s="81" t="s">
        <v>1195</v>
      </c>
      <c r="CL1415" s="81">
        <v>1237</v>
      </c>
      <c r="CU1415" s="136" t="s">
        <v>2054</v>
      </c>
      <c r="CV1415" s="136" t="s">
        <v>892</v>
      </c>
      <c r="CW1415" s="137">
        <v>48</v>
      </c>
      <c r="CX1415" s="136" t="s">
        <v>1173</v>
      </c>
      <c r="CY1415" s="136" t="s">
        <v>1174</v>
      </c>
      <c r="CZ1415" s="138">
        <v>0</v>
      </c>
      <c r="DB1415" s="136" t="s">
        <v>973</v>
      </c>
      <c r="DC1415" s="136" t="s">
        <v>974</v>
      </c>
      <c r="DD1415" s="137">
        <v>12</v>
      </c>
      <c r="DE1415" s="136" t="s">
        <v>436</v>
      </c>
      <c r="DF1415" s="136" t="s">
        <v>1228</v>
      </c>
      <c r="DG1415" s="144">
        <v>1274</v>
      </c>
      <c r="DI1415" s="136" t="s">
        <v>2373</v>
      </c>
      <c r="DJ1415" s="136" t="s">
        <v>2372</v>
      </c>
      <c r="DK1415" s="137">
        <v>2</v>
      </c>
      <c r="DL1415" s="136" t="s">
        <v>529</v>
      </c>
      <c r="DM1415" s="136" t="s">
        <v>563</v>
      </c>
      <c r="DN1415" s="144">
        <v>1532</v>
      </c>
    </row>
    <row r="1416" spans="1:118" x14ac:dyDescent="0.25">
      <c r="A1416" s="81" t="s">
        <v>864</v>
      </c>
      <c r="B1416" s="81" t="s">
        <v>865</v>
      </c>
      <c r="C1416" s="81">
        <v>4</v>
      </c>
      <c r="D1416" s="81" t="s">
        <v>529</v>
      </c>
      <c r="E1416" s="81" t="s">
        <v>1199</v>
      </c>
      <c r="F1416" s="81">
        <v>1001</v>
      </c>
      <c r="H1416" s="81" t="s">
        <v>883</v>
      </c>
      <c r="I1416" s="81" t="s">
        <v>884</v>
      </c>
      <c r="J1416" s="81">
        <v>2</v>
      </c>
      <c r="K1416" s="81" t="s">
        <v>529</v>
      </c>
      <c r="L1416" s="81" t="s">
        <v>1700</v>
      </c>
      <c r="M1416" s="81">
        <v>1181</v>
      </c>
      <c r="O1416" s="81" t="s">
        <v>729</v>
      </c>
      <c r="P1416" s="81" t="s">
        <v>730</v>
      </c>
      <c r="Q1416" s="81">
        <v>4</v>
      </c>
      <c r="R1416" s="81" t="s">
        <v>437</v>
      </c>
      <c r="S1416" s="81" t="s">
        <v>1707</v>
      </c>
      <c r="T1416" s="81">
        <v>1110</v>
      </c>
      <c r="V1416" s="81" t="s">
        <v>2263</v>
      </c>
      <c r="W1416" s="81" t="s">
        <v>877</v>
      </c>
      <c r="X1416" s="81">
        <v>24</v>
      </c>
      <c r="Y1416" s="81" t="s">
        <v>529</v>
      </c>
      <c r="Z1416" s="81" t="s">
        <v>1712</v>
      </c>
      <c r="AA1416" s="81">
        <v>1458</v>
      </c>
      <c r="AC1416" s="81" t="s">
        <v>737</v>
      </c>
      <c r="AD1416" s="81" t="s">
        <v>738</v>
      </c>
      <c r="AE1416" s="81">
        <v>4</v>
      </c>
      <c r="AF1416" s="81" t="s">
        <v>436</v>
      </c>
      <c r="AG1416" s="81" t="s">
        <v>1762</v>
      </c>
      <c r="AH1416" s="81">
        <v>1475</v>
      </c>
      <c r="AQ1416" s="81" t="s">
        <v>806</v>
      </c>
      <c r="AR1416" s="81" t="s">
        <v>807</v>
      </c>
      <c r="AS1416" s="81">
        <v>12</v>
      </c>
      <c r="AT1416" s="81" t="s">
        <v>529</v>
      </c>
      <c r="AU1416" s="81" t="s">
        <v>1100</v>
      </c>
      <c r="AV1416" s="81">
        <v>1027</v>
      </c>
      <c r="AX1416" s="81" t="s">
        <v>814</v>
      </c>
      <c r="AY1416" s="81" t="s">
        <v>815</v>
      </c>
      <c r="AZ1416" s="81">
        <v>12</v>
      </c>
      <c r="BA1416" s="81" t="s">
        <v>529</v>
      </c>
      <c r="BB1416" s="81" t="s">
        <v>1720</v>
      </c>
      <c r="BC1416" s="81">
        <v>1101</v>
      </c>
      <c r="BE1416" s="81" t="s">
        <v>737</v>
      </c>
      <c r="BF1416" s="81" t="s">
        <v>738</v>
      </c>
      <c r="BG1416" s="81">
        <v>4</v>
      </c>
      <c r="BH1416" s="81" t="s">
        <v>437</v>
      </c>
      <c r="BI1416" s="81" t="s">
        <v>1171</v>
      </c>
      <c r="BJ1416" s="81">
        <v>1351</v>
      </c>
      <c r="BL1416" s="81" t="s">
        <v>836</v>
      </c>
      <c r="BM1416" s="81" t="s">
        <v>837</v>
      </c>
      <c r="BN1416" s="81">
        <v>1</v>
      </c>
      <c r="BO1416" s="81" t="s">
        <v>436</v>
      </c>
      <c r="BP1416" s="81" t="s">
        <v>2173</v>
      </c>
      <c r="BQ1416" s="81">
        <v>1240</v>
      </c>
      <c r="CG1416" s="81" t="s">
        <v>772</v>
      </c>
      <c r="CH1416" s="81" t="s">
        <v>773</v>
      </c>
      <c r="CI1416" s="81">
        <v>48</v>
      </c>
      <c r="CJ1416" s="81" t="s">
        <v>436</v>
      </c>
      <c r="CK1416" s="81" t="s">
        <v>1195</v>
      </c>
      <c r="CL1416" s="81">
        <v>1237</v>
      </c>
      <c r="CU1416" s="136" t="s">
        <v>2264</v>
      </c>
      <c r="CV1416" s="136" t="s">
        <v>896</v>
      </c>
      <c r="CW1416" s="137">
        <v>96</v>
      </c>
      <c r="CX1416" s="136" t="s">
        <v>1173</v>
      </c>
      <c r="CY1416" s="136" t="s">
        <v>1174</v>
      </c>
      <c r="CZ1416" s="138">
        <v>0</v>
      </c>
      <c r="DB1416" s="136" t="s">
        <v>973</v>
      </c>
      <c r="DC1416" s="136" t="s">
        <v>974</v>
      </c>
      <c r="DD1416" s="137">
        <v>12</v>
      </c>
      <c r="DE1416" s="136" t="s">
        <v>437</v>
      </c>
      <c r="DF1416" s="136" t="s">
        <v>1236</v>
      </c>
      <c r="DG1416" s="144">
        <v>1506</v>
      </c>
      <c r="DI1416" s="136" t="s">
        <v>2373</v>
      </c>
      <c r="DJ1416" s="136" t="s">
        <v>2372</v>
      </c>
      <c r="DK1416" s="137">
        <v>8</v>
      </c>
      <c r="DL1416" s="136" t="s">
        <v>529</v>
      </c>
      <c r="DM1416" s="136" t="s">
        <v>2176</v>
      </c>
      <c r="DN1416" s="144">
        <v>1555</v>
      </c>
    </row>
    <row r="1417" spans="1:118" x14ac:dyDescent="0.25">
      <c r="A1417" s="81" t="s">
        <v>830</v>
      </c>
      <c r="B1417" s="81" t="s">
        <v>831</v>
      </c>
      <c r="C1417" s="81">
        <v>6</v>
      </c>
      <c r="D1417" s="81" t="s">
        <v>529</v>
      </c>
      <c r="E1417" s="81" t="s">
        <v>1199</v>
      </c>
      <c r="F1417" s="81">
        <v>1001</v>
      </c>
      <c r="H1417" s="81" t="s">
        <v>906</v>
      </c>
      <c r="I1417" s="81" t="s">
        <v>907</v>
      </c>
      <c r="J1417" s="81">
        <v>4</v>
      </c>
      <c r="K1417" s="81" t="s">
        <v>529</v>
      </c>
      <c r="L1417" s="81" t="s">
        <v>1700</v>
      </c>
      <c r="M1417" s="81">
        <v>1181</v>
      </c>
      <c r="O1417" s="81" t="s">
        <v>727</v>
      </c>
      <c r="P1417" s="81" t="s">
        <v>728</v>
      </c>
      <c r="Q1417" s="81">
        <v>10</v>
      </c>
      <c r="R1417" s="81" t="s">
        <v>437</v>
      </c>
      <c r="S1417" s="81" t="s">
        <v>1707</v>
      </c>
      <c r="T1417" s="81">
        <v>1110</v>
      </c>
      <c r="V1417" s="81" t="s">
        <v>820</v>
      </c>
      <c r="W1417" s="81" t="s">
        <v>821</v>
      </c>
      <c r="X1417" s="81">
        <v>4</v>
      </c>
      <c r="Y1417" s="81" t="s">
        <v>529</v>
      </c>
      <c r="Z1417" s="81" t="s">
        <v>1712</v>
      </c>
      <c r="AA1417" s="81">
        <v>1458</v>
      </c>
      <c r="AC1417" s="81" t="s">
        <v>737</v>
      </c>
      <c r="AD1417" s="81" t="s">
        <v>738</v>
      </c>
      <c r="AE1417" s="81">
        <v>4</v>
      </c>
      <c r="AF1417" s="81" t="s">
        <v>436</v>
      </c>
      <c r="AG1417" s="81" t="s">
        <v>552</v>
      </c>
      <c r="AH1417" s="81">
        <v>1116</v>
      </c>
      <c r="AQ1417" s="81" t="s">
        <v>751</v>
      </c>
      <c r="AR1417" s="81" t="s">
        <v>752</v>
      </c>
      <c r="AS1417" s="81">
        <v>12</v>
      </c>
      <c r="AT1417" s="81" t="s">
        <v>529</v>
      </c>
      <c r="AU1417" s="81" t="s">
        <v>1100</v>
      </c>
      <c r="AV1417" s="81">
        <v>1027</v>
      </c>
      <c r="AX1417" s="81" t="s">
        <v>814</v>
      </c>
      <c r="AY1417" s="81" t="s">
        <v>815</v>
      </c>
      <c r="AZ1417" s="81">
        <v>12</v>
      </c>
      <c r="BA1417" s="81" t="s">
        <v>436</v>
      </c>
      <c r="BB1417" s="81" t="s">
        <v>1906</v>
      </c>
      <c r="BC1417" s="81">
        <v>1025</v>
      </c>
      <c r="BE1417" s="81" t="s">
        <v>852</v>
      </c>
      <c r="BF1417" s="81" t="s">
        <v>853</v>
      </c>
      <c r="BG1417" s="81">
        <v>12</v>
      </c>
      <c r="BH1417" s="81" t="s">
        <v>437</v>
      </c>
      <c r="BI1417" s="81" t="s">
        <v>1171</v>
      </c>
      <c r="BJ1417" s="81">
        <v>1351</v>
      </c>
      <c r="BL1417" s="81" t="s">
        <v>856</v>
      </c>
      <c r="BM1417" s="81" t="s">
        <v>857</v>
      </c>
      <c r="BN1417" s="81">
        <v>1</v>
      </c>
      <c r="BO1417" s="81" t="s">
        <v>436</v>
      </c>
      <c r="BP1417" s="81" t="s">
        <v>2173</v>
      </c>
      <c r="BQ1417" s="81">
        <v>1240</v>
      </c>
      <c r="CG1417" s="81" t="s">
        <v>816</v>
      </c>
      <c r="CH1417" s="81" t="s">
        <v>817</v>
      </c>
      <c r="CI1417" s="81">
        <v>60</v>
      </c>
      <c r="CJ1417" s="81" t="s">
        <v>436</v>
      </c>
      <c r="CK1417" s="81" t="s">
        <v>1195</v>
      </c>
      <c r="CL1417" s="81">
        <v>1237</v>
      </c>
      <c r="CU1417" s="136" t="s">
        <v>986</v>
      </c>
      <c r="CV1417" s="136" t="s">
        <v>987</v>
      </c>
      <c r="CW1417" s="137">
        <v>48</v>
      </c>
      <c r="CX1417" s="136" t="s">
        <v>1173</v>
      </c>
      <c r="CY1417" s="136" t="s">
        <v>1174</v>
      </c>
      <c r="CZ1417" s="138">
        <v>0</v>
      </c>
      <c r="DB1417" s="136" t="s">
        <v>973</v>
      </c>
      <c r="DC1417" s="136" t="s">
        <v>974</v>
      </c>
      <c r="DD1417" s="137">
        <v>36</v>
      </c>
      <c r="DE1417" s="136" t="s">
        <v>436</v>
      </c>
      <c r="DF1417" s="136" t="s">
        <v>2406</v>
      </c>
      <c r="DG1417" s="144">
        <v>1529</v>
      </c>
      <c r="DI1417" s="136" t="s">
        <v>2373</v>
      </c>
      <c r="DJ1417" s="136" t="s">
        <v>2372</v>
      </c>
      <c r="DK1417" s="137">
        <v>3</v>
      </c>
      <c r="DL1417" s="136" t="s">
        <v>529</v>
      </c>
      <c r="DM1417" s="136" t="s">
        <v>2190</v>
      </c>
      <c r="DN1417" s="144">
        <v>1021</v>
      </c>
    </row>
    <row r="1418" spans="1:118" x14ac:dyDescent="0.25">
      <c r="A1418" s="81" t="s">
        <v>849</v>
      </c>
      <c r="B1418" s="81" t="s">
        <v>850</v>
      </c>
      <c r="C1418" s="81">
        <v>6</v>
      </c>
      <c r="D1418" s="81" t="s">
        <v>529</v>
      </c>
      <c r="E1418" s="81" t="s">
        <v>1199</v>
      </c>
      <c r="F1418" s="81">
        <v>1001</v>
      </c>
      <c r="H1418" s="81" t="s">
        <v>2269</v>
      </c>
      <c r="I1418" s="81" t="s">
        <v>767</v>
      </c>
      <c r="J1418" s="81">
        <v>4</v>
      </c>
      <c r="K1418" s="81" t="s">
        <v>529</v>
      </c>
      <c r="L1418" s="81" t="s">
        <v>1700</v>
      </c>
      <c r="M1418" s="81">
        <v>1181</v>
      </c>
      <c r="O1418" s="81" t="s">
        <v>2230</v>
      </c>
      <c r="P1418" s="81" t="s">
        <v>866</v>
      </c>
      <c r="Q1418" s="81">
        <v>12</v>
      </c>
      <c r="R1418" s="81" t="s">
        <v>529</v>
      </c>
      <c r="S1418" s="81" t="s">
        <v>1169</v>
      </c>
      <c r="T1418" s="81">
        <v>1440</v>
      </c>
      <c r="V1418" s="81" t="s">
        <v>2319</v>
      </c>
      <c r="W1418" s="81" t="s">
        <v>844</v>
      </c>
      <c r="X1418" s="81">
        <v>2</v>
      </c>
      <c r="Y1418" s="81" t="s">
        <v>529</v>
      </c>
      <c r="Z1418" s="81" t="s">
        <v>1712</v>
      </c>
      <c r="AA1418" s="81">
        <v>1458</v>
      </c>
      <c r="AC1418" s="81" t="s">
        <v>729</v>
      </c>
      <c r="AD1418" s="81" t="s">
        <v>730</v>
      </c>
      <c r="AE1418" s="81">
        <v>8</v>
      </c>
      <c r="AF1418" s="81" t="s">
        <v>529</v>
      </c>
      <c r="AG1418" s="81" t="s">
        <v>1093</v>
      </c>
      <c r="AH1418" s="81">
        <v>1089</v>
      </c>
      <c r="AQ1418" s="81" t="s">
        <v>1026</v>
      </c>
      <c r="AR1418" s="81" t="s">
        <v>1027</v>
      </c>
      <c r="AS1418" s="81">
        <v>12</v>
      </c>
      <c r="AT1418" s="81" t="s">
        <v>529</v>
      </c>
      <c r="AU1418" s="81" t="s">
        <v>1100</v>
      </c>
      <c r="AV1418" s="81">
        <v>1027</v>
      </c>
      <c r="AX1418" s="81" t="s">
        <v>814</v>
      </c>
      <c r="AY1418" s="81" t="s">
        <v>815</v>
      </c>
      <c r="AZ1418" s="81">
        <v>12</v>
      </c>
      <c r="BA1418" s="81" t="s">
        <v>529</v>
      </c>
      <c r="BB1418" s="81" t="s">
        <v>1770</v>
      </c>
      <c r="BC1418" s="81">
        <v>1037</v>
      </c>
      <c r="BE1418" s="81" t="s">
        <v>2319</v>
      </c>
      <c r="BF1418" s="81" t="s">
        <v>844</v>
      </c>
      <c r="BG1418" s="81">
        <v>4</v>
      </c>
      <c r="BH1418" s="81" t="s">
        <v>437</v>
      </c>
      <c r="BI1418" s="81" t="s">
        <v>1171</v>
      </c>
      <c r="BJ1418" s="81">
        <v>1351</v>
      </c>
      <c r="BL1418" s="81" t="s">
        <v>854</v>
      </c>
      <c r="BM1418" s="81" t="s">
        <v>855</v>
      </c>
      <c r="BN1418" s="81">
        <v>1</v>
      </c>
      <c r="BO1418" s="81" t="s">
        <v>436</v>
      </c>
      <c r="BP1418" s="81" t="s">
        <v>2173</v>
      </c>
      <c r="BQ1418" s="81">
        <v>1240</v>
      </c>
      <c r="CG1418" s="81" t="s">
        <v>830</v>
      </c>
      <c r="CH1418" s="81" t="s">
        <v>831</v>
      </c>
      <c r="CI1418" s="81">
        <v>60</v>
      </c>
      <c r="CJ1418" s="81" t="s">
        <v>436</v>
      </c>
      <c r="CK1418" s="81" t="s">
        <v>1195</v>
      </c>
      <c r="CL1418" s="81">
        <v>1237</v>
      </c>
      <c r="CU1418" s="136" t="s">
        <v>745</v>
      </c>
      <c r="CV1418" s="136" t="s">
        <v>746</v>
      </c>
      <c r="CW1418" s="137">
        <v>96</v>
      </c>
      <c r="CX1418" s="136" t="s">
        <v>1173</v>
      </c>
      <c r="CY1418" s="136" t="s">
        <v>1174</v>
      </c>
      <c r="CZ1418" s="138">
        <v>0</v>
      </c>
      <c r="DB1418" s="136" t="s">
        <v>973</v>
      </c>
      <c r="DC1418" s="136" t="s">
        <v>974</v>
      </c>
      <c r="DD1418" s="137">
        <v>24</v>
      </c>
      <c r="DE1418" s="136" t="s">
        <v>529</v>
      </c>
      <c r="DF1418" s="136" t="s">
        <v>1770</v>
      </c>
      <c r="DG1418" s="144">
        <v>1037</v>
      </c>
      <c r="DI1418" s="136" t="s">
        <v>2371</v>
      </c>
      <c r="DJ1418" s="136" t="s">
        <v>2370</v>
      </c>
      <c r="DK1418" s="137">
        <v>70</v>
      </c>
      <c r="DL1418" s="136" t="s">
        <v>1173</v>
      </c>
      <c r="DM1418" s="136" t="s">
        <v>2316</v>
      </c>
      <c r="DN1418" s="144">
        <v>0</v>
      </c>
    </row>
    <row r="1419" spans="1:118" x14ac:dyDescent="0.25">
      <c r="A1419" s="81" t="s">
        <v>733</v>
      </c>
      <c r="B1419" s="81" t="s">
        <v>734</v>
      </c>
      <c r="C1419" s="81">
        <v>4</v>
      </c>
      <c r="D1419" s="81" t="s">
        <v>529</v>
      </c>
      <c r="E1419" s="81" t="s">
        <v>1199</v>
      </c>
      <c r="F1419" s="81">
        <v>1001</v>
      </c>
      <c r="H1419" s="81" t="s">
        <v>729</v>
      </c>
      <c r="I1419" s="81" t="s">
        <v>730</v>
      </c>
      <c r="J1419" s="81">
        <v>4</v>
      </c>
      <c r="K1419" s="81" t="s">
        <v>529</v>
      </c>
      <c r="L1419" s="81" t="s">
        <v>1700</v>
      </c>
      <c r="M1419" s="81">
        <v>1181</v>
      </c>
      <c r="O1419" s="81" t="s">
        <v>895</v>
      </c>
      <c r="P1419" s="81" t="s">
        <v>896</v>
      </c>
      <c r="Q1419" s="81">
        <v>12</v>
      </c>
      <c r="R1419" s="81" t="s">
        <v>529</v>
      </c>
      <c r="S1419" s="81" t="s">
        <v>1169</v>
      </c>
      <c r="T1419" s="81">
        <v>1440</v>
      </c>
      <c r="V1419" s="81" t="s">
        <v>858</v>
      </c>
      <c r="W1419" s="81" t="s">
        <v>859</v>
      </c>
      <c r="X1419" s="81">
        <v>2</v>
      </c>
      <c r="Y1419" s="81" t="s">
        <v>529</v>
      </c>
      <c r="Z1419" s="81" t="s">
        <v>1712</v>
      </c>
      <c r="AA1419" s="81">
        <v>1458</v>
      </c>
      <c r="AC1419" s="81" t="s">
        <v>729</v>
      </c>
      <c r="AD1419" s="81" t="s">
        <v>730</v>
      </c>
      <c r="AE1419" s="81">
        <v>8</v>
      </c>
      <c r="AF1419" s="81" t="s">
        <v>529</v>
      </c>
      <c r="AG1419" s="81" t="s">
        <v>1150</v>
      </c>
      <c r="AH1419" s="81">
        <v>1185</v>
      </c>
      <c r="AQ1419" s="81" t="s">
        <v>875</v>
      </c>
      <c r="AR1419" s="81" t="s">
        <v>876</v>
      </c>
      <c r="AS1419" s="81">
        <v>1</v>
      </c>
      <c r="AT1419" s="81" t="s">
        <v>529</v>
      </c>
      <c r="AU1419" s="81" t="s">
        <v>1100</v>
      </c>
      <c r="AV1419" s="81">
        <v>1027</v>
      </c>
      <c r="AX1419" s="81" t="s">
        <v>814</v>
      </c>
      <c r="AY1419" s="81" t="s">
        <v>815</v>
      </c>
      <c r="AZ1419" s="81">
        <v>12</v>
      </c>
      <c r="BA1419" s="81" t="s">
        <v>529</v>
      </c>
      <c r="BB1419" s="81" t="s">
        <v>1203</v>
      </c>
      <c r="BC1419" s="81">
        <v>1440</v>
      </c>
      <c r="BE1419" s="81" t="s">
        <v>800</v>
      </c>
      <c r="BF1419" s="81" t="s">
        <v>801</v>
      </c>
      <c r="BG1419" s="81">
        <v>6</v>
      </c>
      <c r="BH1419" s="81" t="s">
        <v>437</v>
      </c>
      <c r="BI1419" s="81" t="s">
        <v>1171</v>
      </c>
      <c r="BJ1419" s="81">
        <v>1351</v>
      </c>
      <c r="BL1419" s="81" t="s">
        <v>2319</v>
      </c>
      <c r="BM1419" s="81" t="s">
        <v>844</v>
      </c>
      <c r="BN1419" s="81">
        <v>2</v>
      </c>
      <c r="BO1419" s="81" t="s">
        <v>529</v>
      </c>
      <c r="BP1419" s="81" t="s">
        <v>1128</v>
      </c>
      <c r="BQ1419" s="81">
        <v>1031</v>
      </c>
      <c r="CG1419" s="81" t="s">
        <v>849</v>
      </c>
      <c r="CH1419" s="81" t="s">
        <v>850</v>
      </c>
      <c r="CI1419" s="81">
        <v>60</v>
      </c>
      <c r="CJ1419" s="81" t="s">
        <v>436</v>
      </c>
      <c r="CK1419" s="81" t="s">
        <v>1195</v>
      </c>
      <c r="CL1419" s="81">
        <v>1237</v>
      </c>
      <c r="CU1419" s="136" t="s">
        <v>2231</v>
      </c>
      <c r="CV1419" s="136" t="s">
        <v>2274</v>
      </c>
      <c r="CW1419" s="137">
        <v>20</v>
      </c>
      <c r="CX1419" s="136" t="s">
        <v>1173</v>
      </c>
      <c r="CY1419" s="136" t="s">
        <v>1174</v>
      </c>
      <c r="CZ1419" s="138">
        <v>0</v>
      </c>
      <c r="DB1419" s="136" t="s">
        <v>973</v>
      </c>
      <c r="DC1419" s="136" t="s">
        <v>974</v>
      </c>
      <c r="DD1419" s="137">
        <v>60</v>
      </c>
      <c r="DE1419" s="136" t="s">
        <v>529</v>
      </c>
      <c r="DF1419" s="136" t="s">
        <v>1213</v>
      </c>
      <c r="DG1419" s="144">
        <v>1472</v>
      </c>
      <c r="DI1419" s="136" t="s">
        <v>2371</v>
      </c>
      <c r="DJ1419" s="136" t="s">
        <v>2370</v>
      </c>
      <c r="DK1419" s="137">
        <v>60</v>
      </c>
      <c r="DL1419" s="136" t="s">
        <v>1173</v>
      </c>
      <c r="DM1419" s="136" t="s">
        <v>2414</v>
      </c>
      <c r="DN1419" s="144">
        <v>0</v>
      </c>
    </row>
    <row r="1420" spans="1:118" x14ac:dyDescent="0.25">
      <c r="A1420" s="81" t="s">
        <v>852</v>
      </c>
      <c r="B1420" s="81" t="s">
        <v>853</v>
      </c>
      <c r="C1420" s="81">
        <v>12</v>
      </c>
      <c r="D1420" s="81" t="s">
        <v>529</v>
      </c>
      <c r="E1420" s="81" t="s">
        <v>1199</v>
      </c>
      <c r="F1420" s="81">
        <v>1001</v>
      </c>
      <c r="H1420" s="81" t="s">
        <v>729</v>
      </c>
      <c r="I1420" s="81" t="s">
        <v>730</v>
      </c>
      <c r="J1420" s="81">
        <v>4</v>
      </c>
      <c r="K1420" s="81" t="s">
        <v>529</v>
      </c>
      <c r="L1420" s="81" t="s">
        <v>1154</v>
      </c>
      <c r="M1420" s="81">
        <v>1439</v>
      </c>
      <c r="O1420" s="81" t="s">
        <v>816</v>
      </c>
      <c r="P1420" s="81" t="s">
        <v>817</v>
      </c>
      <c r="Q1420" s="81">
        <v>6</v>
      </c>
      <c r="R1420" s="81" t="s">
        <v>529</v>
      </c>
      <c r="S1420" s="81" t="s">
        <v>1169</v>
      </c>
      <c r="T1420" s="81">
        <v>1440</v>
      </c>
      <c r="V1420" s="81" t="s">
        <v>812</v>
      </c>
      <c r="W1420" s="81" t="s">
        <v>813</v>
      </c>
      <c r="X1420" s="81">
        <v>4</v>
      </c>
      <c r="Y1420" s="81" t="s">
        <v>529</v>
      </c>
      <c r="Z1420" s="81" t="s">
        <v>1712</v>
      </c>
      <c r="AA1420" s="81">
        <v>1458</v>
      </c>
      <c r="AC1420" s="81" t="s">
        <v>729</v>
      </c>
      <c r="AD1420" s="81" t="s">
        <v>730</v>
      </c>
      <c r="AE1420" s="81">
        <v>8</v>
      </c>
      <c r="AF1420" s="81" t="s">
        <v>437</v>
      </c>
      <c r="AG1420" s="81" t="s">
        <v>1176</v>
      </c>
      <c r="AH1420" s="81">
        <v>1097</v>
      </c>
      <c r="AQ1420" s="81" t="s">
        <v>774</v>
      </c>
      <c r="AR1420" s="81" t="s">
        <v>775</v>
      </c>
      <c r="AS1420" s="81">
        <v>4</v>
      </c>
      <c r="AT1420" s="81" t="s">
        <v>529</v>
      </c>
      <c r="AU1420" s="81" t="s">
        <v>1100</v>
      </c>
      <c r="AV1420" s="81">
        <v>1027</v>
      </c>
      <c r="AX1420" s="81" t="s">
        <v>814</v>
      </c>
      <c r="AY1420" s="81" t="s">
        <v>815</v>
      </c>
      <c r="AZ1420" s="81">
        <v>24</v>
      </c>
      <c r="BA1420" s="81" t="s">
        <v>529</v>
      </c>
      <c r="BB1420" s="81" t="s">
        <v>1219</v>
      </c>
      <c r="BC1420" s="81">
        <v>1027</v>
      </c>
      <c r="BE1420" s="81" t="s">
        <v>889</v>
      </c>
      <c r="BF1420" s="81" t="s">
        <v>890</v>
      </c>
      <c r="BG1420" s="81">
        <v>2</v>
      </c>
      <c r="BH1420" s="81" t="s">
        <v>437</v>
      </c>
      <c r="BI1420" s="81" t="s">
        <v>1171</v>
      </c>
      <c r="BJ1420" s="81">
        <v>1351</v>
      </c>
      <c r="BL1420" s="81" t="s">
        <v>826</v>
      </c>
      <c r="BM1420" s="81" t="s">
        <v>827</v>
      </c>
      <c r="BN1420" s="81">
        <v>10</v>
      </c>
      <c r="BO1420" s="81" t="s">
        <v>436</v>
      </c>
      <c r="BP1420" s="81" t="s">
        <v>2173</v>
      </c>
      <c r="BQ1420" s="81">
        <v>1240</v>
      </c>
      <c r="CG1420" s="81" t="s">
        <v>733</v>
      </c>
      <c r="CH1420" s="81" t="s">
        <v>734</v>
      </c>
      <c r="CI1420" s="81">
        <v>12</v>
      </c>
      <c r="CJ1420" s="81" t="s">
        <v>436</v>
      </c>
      <c r="CK1420" s="81" t="s">
        <v>1195</v>
      </c>
      <c r="CL1420" s="81">
        <v>1237</v>
      </c>
      <c r="CU1420" s="136" t="s">
        <v>2383</v>
      </c>
      <c r="CV1420" s="136" t="s">
        <v>882</v>
      </c>
      <c r="CW1420" s="137">
        <v>6</v>
      </c>
      <c r="CX1420" s="136" t="s">
        <v>529</v>
      </c>
      <c r="CY1420" s="136" t="s">
        <v>1700</v>
      </c>
      <c r="CZ1420" s="138">
        <v>1181</v>
      </c>
      <c r="DB1420" s="136" t="s">
        <v>973</v>
      </c>
      <c r="DC1420" s="136" t="s">
        <v>974</v>
      </c>
      <c r="DD1420" s="137">
        <v>36</v>
      </c>
      <c r="DE1420" s="136" t="s">
        <v>436</v>
      </c>
      <c r="DF1420" s="136" t="s">
        <v>1835</v>
      </c>
      <c r="DG1420" s="144">
        <v>1163</v>
      </c>
      <c r="DI1420" s="136" t="s">
        <v>2371</v>
      </c>
      <c r="DJ1420" s="136" t="s">
        <v>2370</v>
      </c>
      <c r="DK1420" s="137">
        <v>20</v>
      </c>
      <c r="DL1420" s="136" t="s">
        <v>1173</v>
      </c>
      <c r="DM1420" s="136" t="s">
        <v>2414</v>
      </c>
      <c r="DN1420" s="144">
        <v>0</v>
      </c>
    </row>
    <row r="1421" spans="1:118" x14ac:dyDescent="0.25">
      <c r="A1421" s="81" t="s">
        <v>895</v>
      </c>
      <c r="B1421" s="81" t="s">
        <v>896</v>
      </c>
      <c r="C1421" s="81">
        <v>12</v>
      </c>
      <c r="D1421" s="81" t="s">
        <v>529</v>
      </c>
      <c r="E1421" s="81" t="s">
        <v>1199</v>
      </c>
      <c r="F1421" s="81">
        <v>1001</v>
      </c>
      <c r="H1421" s="81" t="s">
        <v>930</v>
      </c>
      <c r="I1421" s="81" t="s">
        <v>931</v>
      </c>
      <c r="J1421" s="81">
        <v>4</v>
      </c>
      <c r="K1421" s="81" t="s">
        <v>529</v>
      </c>
      <c r="L1421" s="81" t="s">
        <v>1873</v>
      </c>
      <c r="M1421" s="81">
        <v>1126</v>
      </c>
      <c r="O1421" s="81" t="s">
        <v>770</v>
      </c>
      <c r="P1421" s="81" t="s">
        <v>771</v>
      </c>
      <c r="Q1421" s="81">
        <v>6</v>
      </c>
      <c r="R1421" s="81" t="s">
        <v>529</v>
      </c>
      <c r="S1421" s="81" t="s">
        <v>1169</v>
      </c>
      <c r="T1421" s="81">
        <v>1440</v>
      </c>
      <c r="V1421" s="81" t="s">
        <v>873</v>
      </c>
      <c r="W1421" s="81" t="s">
        <v>874</v>
      </c>
      <c r="X1421" s="81">
        <v>4</v>
      </c>
      <c r="Y1421" s="81" t="s">
        <v>529</v>
      </c>
      <c r="Z1421" s="81" t="s">
        <v>1712</v>
      </c>
      <c r="AA1421" s="81">
        <v>1458</v>
      </c>
      <c r="AC1421" s="81" t="s">
        <v>828</v>
      </c>
      <c r="AD1421" s="81" t="s">
        <v>829</v>
      </c>
      <c r="AE1421" s="81">
        <v>3</v>
      </c>
      <c r="AF1421" s="81" t="s">
        <v>529</v>
      </c>
      <c r="AG1421" s="81" t="s">
        <v>1774</v>
      </c>
      <c r="AH1421" s="81">
        <v>1466</v>
      </c>
      <c r="AQ1421" s="81" t="s">
        <v>818</v>
      </c>
      <c r="AR1421" s="81" t="s">
        <v>819</v>
      </c>
      <c r="AS1421" s="81">
        <v>8</v>
      </c>
      <c r="AT1421" s="81" t="s">
        <v>529</v>
      </c>
      <c r="AU1421" s="81" t="s">
        <v>1100</v>
      </c>
      <c r="AV1421" s="81">
        <v>1027</v>
      </c>
      <c r="AX1421" s="81" t="s">
        <v>814</v>
      </c>
      <c r="AY1421" s="81" t="s">
        <v>815</v>
      </c>
      <c r="AZ1421" s="81">
        <v>12</v>
      </c>
      <c r="BA1421" s="81" t="s">
        <v>436</v>
      </c>
      <c r="BB1421" s="81" t="s">
        <v>1212</v>
      </c>
      <c r="BC1421" s="81">
        <v>1013</v>
      </c>
      <c r="BE1421" s="81" t="s">
        <v>856</v>
      </c>
      <c r="BF1421" s="81" t="s">
        <v>857</v>
      </c>
      <c r="BG1421" s="81">
        <v>4</v>
      </c>
      <c r="BH1421" s="81" t="s">
        <v>437</v>
      </c>
      <c r="BI1421" s="81" t="s">
        <v>1171</v>
      </c>
      <c r="BJ1421" s="81">
        <v>1351</v>
      </c>
      <c r="BL1421" s="81" t="s">
        <v>836</v>
      </c>
      <c r="BM1421" s="81" t="s">
        <v>837</v>
      </c>
      <c r="BN1421" s="81">
        <v>1</v>
      </c>
      <c r="BO1421" s="81" t="s">
        <v>436</v>
      </c>
      <c r="BP1421" s="81" t="s">
        <v>2173</v>
      </c>
      <c r="BQ1421" s="81">
        <v>1240</v>
      </c>
      <c r="CG1421" s="81" t="s">
        <v>727</v>
      </c>
      <c r="CH1421" s="81" t="s">
        <v>728</v>
      </c>
      <c r="CI1421" s="81">
        <v>12</v>
      </c>
      <c r="CJ1421" s="81" t="s">
        <v>436</v>
      </c>
      <c r="CK1421" s="81" t="s">
        <v>1195</v>
      </c>
      <c r="CL1421" s="81">
        <v>1237</v>
      </c>
      <c r="CU1421" s="136" t="s">
        <v>2380</v>
      </c>
      <c r="CV1421" s="136" t="s">
        <v>866</v>
      </c>
      <c r="CW1421" s="137">
        <v>6</v>
      </c>
      <c r="CX1421" s="136" t="s">
        <v>529</v>
      </c>
      <c r="CY1421" s="136" t="s">
        <v>1700</v>
      </c>
      <c r="CZ1421" s="138">
        <v>1181</v>
      </c>
      <c r="DB1421" s="136" t="s">
        <v>973</v>
      </c>
      <c r="DC1421" s="136" t="s">
        <v>974</v>
      </c>
      <c r="DD1421" s="137">
        <v>12</v>
      </c>
      <c r="DE1421" s="136" t="s">
        <v>529</v>
      </c>
      <c r="DF1421" s="136" t="s">
        <v>2314</v>
      </c>
      <c r="DG1421" s="144">
        <v>1031</v>
      </c>
      <c r="DI1421" s="136" t="s">
        <v>2371</v>
      </c>
      <c r="DJ1421" s="136" t="s">
        <v>2370</v>
      </c>
      <c r="DK1421" s="137">
        <v>8</v>
      </c>
      <c r="DL1421" s="136" t="s">
        <v>437</v>
      </c>
      <c r="DM1421" s="136" t="s">
        <v>1180</v>
      </c>
      <c r="DN1421" s="144">
        <v>1194</v>
      </c>
    </row>
    <row r="1422" spans="1:118" x14ac:dyDescent="0.25">
      <c r="A1422" s="81" t="s">
        <v>1041</v>
      </c>
      <c r="B1422" s="81" t="s">
        <v>1935</v>
      </c>
      <c r="C1422" s="81">
        <v>12</v>
      </c>
      <c r="D1422" s="81" t="s">
        <v>529</v>
      </c>
      <c r="E1422" s="81" t="s">
        <v>1871</v>
      </c>
      <c r="F1422" s="81">
        <v>1001</v>
      </c>
      <c r="H1422" s="81" t="s">
        <v>836</v>
      </c>
      <c r="I1422" s="81" t="s">
        <v>837</v>
      </c>
      <c r="J1422" s="81">
        <v>2</v>
      </c>
      <c r="K1422" s="81" t="s">
        <v>529</v>
      </c>
      <c r="L1422" s="81" t="s">
        <v>1873</v>
      </c>
      <c r="M1422" s="81">
        <v>1126</v>
      </c>
      <c r="O1422" s="81" t="s">
        <v>733</v>
      </c>
      <c r="P1422" s="81" t="s">
        <v>734</v>
      </c>
      <c r="Q1422" s="81">
        <v>6</v>
      </c>
      <c r="R1422" s="81" t="s">
        <v>529</v>
      </c>
      <c r="S1422" s="81" t="s">
        <v>1169</v>
      </c>
      <c r="T1422" s="81">
        <v>1440</v>
      </c>
      <c r="V1422" s="81" t="s">
        <v>830</v>
      </c>
      <c r="W1422" s="81" t="s">
        <v>831</v>
      </c>
      <c r="X1422" s="81">
        <v>4</v>
      </c>
      <c r="Y1422" s="81" t="s">
        <v>529</v>
      </c>
      <c r="Z1422" s="81" t="s">
        <v>1712</v>
      </c>
      <c r="AA1422" s="81">
        <v>1458</v>
      </c>
      <c r="AC1422" s="81" t="s">
        <v>733</v>
      </c>
      <c r="AD1422" s="81" t="s">
        <v>734</v>
      </c>
      <c r="AE1422" s="81">
        <v>72</v>
      </c>
      <c r="AF1422" s="81" t="s">
        <v>1173</v>
      </c>
      <c r="AG1422" s="81" t="s">
        <v>1174</v>
      </c>
      <c r="AH1422" s="81">
        <v>0</v>
      </c>
      <c r="AQ1422" s="81" t="s">
        <v>808</v>
      </c>
      <c r="AR1422" s="81" t="s">
        <v>809</v>
      </c>
      <c r="AS1422" s="81">
        <v>6</v>
      </c>
      <c r="AT1422" s="81" t="s">
        <v>529</v>
      </c>
      <c r="AU1422" s="81" t="s">
        <v>1100</v>
      </c>
      <c r="AV1422" s="81">
        <v>1027</v>
      </c>
      <c r="AX1422" s="81" t="s">
        <v>814</v>
      </c>
      <c r="AY1422" s="81" t="s">
        <v>815</v>
      </c>
      <c r="AZ1422" s="81">
        <v>48</v>
      </c>
      <c r="BA1422" s="81" t="s">
        <v>529</v>
      </c>
      <c r="BB1422" s="81" t="s">
        <v>1100</v>
      </c>
      <c r="BC1422" s="81">
        <v>1027</v>
      </c>
      <c r="BE1422" s="81" t="s">
        <v>757</v>
      </c>
      <c r="BF1422" s="81" t="s">
        <v>758</v>
      </c>
      <c r="BG1422" s="81">
        <v>12</v>
      </c>
      <c r="BH1422" s="81" t="s">
        <v>529</v>
      </c>
      <c r="BI1422" s="81" t="s">
        <v>1168</v>
      </c>
      <c r="BJ1422" s="81">
        <v>1001</v>
      </c>
      <c r="BL1422" s="81" t="s">
        <v>739</v>
      </c>
      <c r="BM1422" s="81" t="s">
        <v>740</v>
      </c>
      <c r="BN1422" s="81">
        <v>3</v>
      </c>
      <c r="BO1422" s="81" t="s">
        <v>529</v>
      </c>
      <c r="BP1422" s="81" t="s">
        <v>1128</v>
      </c>
      <c r="BQ1422" s="81">
        <v>1031</v>
      </c>
      <c r="CG1422" s="81" t="s">
        <v>832</v>
      </c>
      <c r="CH1422" s="81" t="s">
        <v>833</v>
      </c>
      <c r="CI1422" s="81">
        <v>12</v>
      </c>
      <c r="CJ1422" s="81" t="s">
        <v>436</v>
      </c>
      <c r="CK1422" s="81" t="s">
        <v>1195</v>
      </c>
      <c r="CL1422" s="81">
        <v>1237</v>
      </c>
      <c r="CU1422" s="136" t="s">
        <v>871</v>
      </c>
      <c r="CV1422" s="136" t="s">
        <v>872</v>
      </c>
      <c r="CW1422" s="137">
        <v>6</v>
      </c>
      <c r="CX1422" s="136" t="s">
        <v>529</v>
      </c>
      <c r="CY1422" s="136" t="s">
        <v>1700</v>
      </c>
      <c r="CZ1422" s="138">
        <v>1181</v>
      </c>
      <c r="DB1422" s="136" t="s">
        <v>973</v>
      </c>
      <c r="DC1422" s="136" t="s">
        <v>974</v>
      </c>
      <c r="DD1422" s="137">
        <v>12</v>
      </c>
      <c r="DE1422" s="136" t="s">
        <v>436</v>
      </c>
      <c r="DF1422" s="136" t="s">
        <v>1735</v>
      </c>
      <c r="DG1422" s="144">
        <v>1435</v>
      </c>
      <c r="DI1422" s="136" t="s">
        <v>2371</v>
      </c>
      <c r="DJ1422" s="136" t="s">
        <v>2370</v>
      </c>
      <c r="DK1422" s="137">
        <v>70</v>
      </c>
      <c r="DL1422" s="136" t="s">
        <v>1173</v>
      </c>
      <c r="DM1422" s="136" t="s">
        <v>1174</v>
      </c>
      <c r="DN1422" s="144">
        <v>0</v>
      </c>
    </row>
    <row r="1423" spans="1:118" x14ac:dyDescent="0.25">
      <c r="A1423" s="81" t="s">
        <v>948</v>
      </c>
      <c r="B1423" s="81" t="s">
        <v>985</v>
      </c>
      <c r="C1423" s="81">
        <v>4</v>
      </c>
      <c r="D1423" s="81" t="s">
        <v>529</v>
      </c>
      <c r="E1423" s="81" t="s">
        <v>1871</v>
      </c>
      <c r="F1423" s="81">
        <v>1001</v>
      </c>
      <c r="H1423" s="81" t="s">
        <v>2323</v>
      </c>
      <c r="I1423" s="81" t="s">
        <v>851</v>
      </c>
      <c r="J1423" s="81">
        <v>4</v>
      </c>
      <c r="K1423" s="81" t="s">
        <v>529</v>
      </c>
      <c r="L1423" s="81" t="s">
        <v>1873</v>
      </c>
      <c r="M1423" s="81">
        <v>1126</v>
      </c>
      <c r="O1423" s="81" t="s">
        <v>828</v>
      </c>
      <c r="P1423" s="81" t="s">
        <v>829</v>
      </c>
      <c r="Q1423" s="81">
        <v>6</v>
      </c>
      <c r="R1423" s="81" t="s">
        <v>436</v>
      </c>
      <c r="S1423" s="81" t="s">
        <v>552</v>
      </c>
      <c r="T1423" s="81">
        <v>1116</v>
      </c>
      <c r="V1423" s="81" t="s">
        <v>849</v>
      </c>
      <c r="W1423" s="81" t="s">
        <v>850</v>
      </c>
      <c r="X1423" s="81">
        <v>4</v>
      </c>
      <c r="Y1423" s="81" t="s">
        <v>529</v>
      </c>
      <c r="Z1423" s="81" t="s">
        <v>1712</v>
      </c>
      <c r="AA1423" s="81">
        <v>1458</v>
      </c>
      <c r="AC1423" s="81" t="s">
        <v>733</v>
      </c>
      <c r="AD1423" s="81" t="s">
        <v>734</v>
      </c>
      <c r="AE1423" s="81">
        <v>30</v>
      </c>
      <c r="AF1423" s="81" t="s">
        <v>436</v>
      </c>
      <c r="AG1423" s="81" t="s">
        <v>559</v>
      </c>
      <c r="AH1423" s="81">
        <v>1529</v>
      </c>
      <c r="AQ1423" s="81" t="s">
        <v>1043</v>
      </c>
      <c r="AR1423" s="81" t="s">
        <v>1044</v>
      </c>
      <c r="AS1423" s="81">
        <v>12</v>
      </c>
      <c r="AT1423" s="81" t="s">
        <v>529</v>
      </c>
      <c r="AU1423" s="81" t="s">
        <v>1100</v>
      </c>
      <c r="AV1423" s="81">
        <v>1027</v>
      </c>
      <c r="AX1423" s="81" t="s">
        <v>814</v>
      </c>
      <c r="AY1423" s="81" t="s">
        <v>815</v>
      </c>
      <c r="AZ1423" s="81">
        <v>12</v>
      </c>
      <c r="BA1423" s="81" t="s">
        <v>529</v>
      </c>
      <c r="BB1423" s="81" t="s">
        <v>1770</v>
      </c>
      <c r="BC1423" s="81">
        <v>1037</v>
      </c>
      <c r="BE1423" s="81" t="s">
        <v>849</v>
      </c>
      <c r="BF1423" s="81" t="s">
        <v>850</v>
      </c>
      <c r="BG1423" s="81">
        <v>4</v>
      </c>
      <c r="BH1423" s="81" t="s">
        <v>529</v>
      </c>
      <c r="BI1423" s="81" t="s">
        <v>1168</v>
      </c>
      <c r="BJ1423" s="81">
        <v>1001</v>
      </c>
      <c r="BL1423" s="81" t="s">
        <v>816</v>
      </c>
      <c r="BM1423" s="81" t="s">
        <v>817</v>
      </c>
      <c r="BN1423" s="81">
        <v>6</v>
      </c>
      <c r="BO1423" s="81" t="s">
        <v>529</v>
      </c>
      <c r="BP1423" s="81" t="s">
        <v>1128</v>
      </c>
      <c r="BQ1423" s="81">
        <v>1031</v>
      </c>
      <c r="CG1423" s="81" t="s">
        <v>729</v>
      </c>
      <c r="CH1423" s="81" t="s">
        <v>730</v>
      </c>
      <c r="CI1423" s="81">
        <v>12</v>
      </c>
      <c r="CJ1423" s="81" t="s">
        <v>436</v>
      </c>
      <c r="CK1423" s="81" t="s">
        <v>1195</v>
      </c>
      <c r="CL1423" s="81">
        <v>1237</v>
      </c>
      <c r="CU1423" s="136" t="s">
        <v>2270</v>
      </c>
      <c r="CV1423" s="136" t="s">
        <v>848</v>
      </c>
      <c r="CW1423" s="137">
        <v>12</v>
      </c>
      <c r="CX1423" s="136" t="s">
        <v>529</v>
      </c>
      <c r="CY1423" s="136" t="s">
        <v>1700</v>
      </c>
      <c r="CZ1423" s="138">
        <v>1181</v>
      </c>
      <c r="DB1423" s="136" t="s">
        <v>973</v>
      </c>
      <c r="DC1423" s="136" t="s">
        <v>974</v>
      </c>
      <c r="DD1423" s="137">
        <v>12</v>
      </c>
      <c r="DE1423" s="136" t="s">
        <v>436</v>
      </c>
      <c r="DF1423" s="136" t="s">
        <v>1953</v>
      </c>
      <c r="DG1423" s="144">
        <v>1513</v>
      </c>
      <c r="DI1423" s="136" t="s">
        <v>2371</v>
      </c>
      <c r="DJ1423" s="136" t="s">
        <v>2370</v>
      </c>
      <c r="DK1423" s="137">
        <v>4</v>
      </c>
      <c r="DL1423" s="136" t="s">
        <v>529</v>
      </c>
      <c r="DM1423" s="136" t="s">
        <v>1214</v>
      </c>
      <c r="DN1423" s="144">
        <v>1209</v>
      </c>
    </row>
    <row r="1424" spans="1:118" x14ac:dyDescent="0.25">
      <c r="A1424" s="81" t="s">
        <v>830</v>
      </c>
      <c r="B1424" s="81" t="s">
        <v>831</v>
      </c>
      <c r="C1424" s="81">
        <v>6</v>
      </c>
      <c r="D1424" s="81" t="s">
        <v>529</v>
      </c>
      <c r="E1424" s="81" t="s">
        <v>1871</v>
      </c>
      <c r="F1424" s="81">
        <v>1001</v>
      </c>
      <c r="H1424" s="81" t="s">
        <v>854</v>
      </c>
      <c r="I1424" s="81" t="s">
        <v>855</v>
      </c>
      <c r="J1424" s="81">
        <v>4</v>
      </c>
      <c r="K1424" s="81" t="s">
        <v>529</v>
      </c>
      <c r="L1424" s="81" t="s">
        <v>1873</v>
      </c>
      <c r="M1424" s="81">
        <v>1126</v>
      </c>
      <c r="O1424" s="81" t="s">
        <v>745</v>
      </c>
      <c r="P1424" s="81" t="s">
        <v>746</v>
      </c>
      <c r="Q1424" s="81">
        <v>12</v>
      </c>
      <c r="R1424" s="81" t="s">
        <v>436</v>
      </c>
      <c r="S1424" s="81" t="s">
        <v>1188</v>
      </c>
      <c r="T1424" s="81">
        <v>1481</v>
      </c>
      <c r="V1424" s="81" t="s">
        <v>733</v>
      </c>
      <c r="W1424" s="81" t="s">
        <v>734</v>
      </c>
      <c r="X1424" s="81">
        <v>4</v>
      </c>
      <c r="Y1424" s="81" t="s">
        <v>529</v>
      </c>
      <c r="Z1424" s="81" t="s">
        <v>1712</v>
      </c>
      <c r="AA1424" s="81">
        <v>1458</v>
      </c>
      <c r="AC1424" s="81" t="s">
        <v>729</v>
      </c>
      <c r="AD1424" s="81" t="s">
        <v>730</v>
      </c>
      <c r="AE1424" s="81">
        <v>24</v>
      </c>
      <c r="AF1424" s="81" t="s">
        <v>436</v>
      </c>
      <c r="AG1424" s="81" t="s">
        <v>1686</v>
      </c>
      <c r="AH1424" s="81">
        <v>1237</v>
      </c>
      <c r="AQ1424" s="81" t="s">
        <v>852</v>
      </c>
      <c r="AR1424" s="81" t="s">
        <v>853</v>
      </c>
      <c r="AS1424" s="81">
        <v>24</v>
      </c>
      <c r="AT1424" s="81" t="s">
        <v>529</v>
      </c>
      <c r="AU1424" s="81" t="s">
        <v>1100</v>
      </c>
      <c r="AV1424" s="81">
        <v>1027</v>
      </c>
      <c r="AX1424" s="81" t="s">
        <v>814</v>
      </c>
      <c r="AY1424" s="81" t="s">
        <v>815</v>
      </c>
      <c r="AZ1424" s="81">
        <v>12</v>
      </c>
      <c r="BA1424" s="81" t="s">
        <v>529</v>
      </c>
      <c r="BB1424" s="81" t="s">
        <v>1238</v>
      </c>
      <c r="BC1424" s="81">
        <v>1399</v>
      </c>
      <c r="BE1424" s="81" t="s">
        <v>727</v>
      </c>
      <c r="BF1424" s="81" t="s">
        <v>728</v>
      </c>
      <c r="BG1424" s="81">
        <v>12</v>
      </c>
      <c r="BH1424" s="81" t="s">
        <v>529</v>
      </c>
      <c r="BI1424" s="81" t="s">
        <v>1168</v>
      </c>
      <c r="BJ1424" s="81">
        <v>1001</v>
      </c>
      <c r="BL1424" s="81" t="s">
        <v>753</v>
      </c>
      <c r="BM1424" s="81" t="s">
        <v>754</v>
      </c>
      <c r="BN1424" s="81">
        <v>12</v>
      </c>
      <c r="BO1424" s="81" t="s">
        <v>436</v>
      </c>
      <c r="BP1424" s="81" t="s">
        <v>2173</v>
      </c>
      <c r="BQ1424" s="81">
        <v>1240</v>
      </c>
      <c r="CG1424" s="81" t="s">
        <v>828</v>
      </c>
      <c r="CH1424" s="81" t="s">
        <v>829</v>
      </c>
      <c r="CI1424" s="81">
        <v>12</v>
      </c>
      <c r="CJ1424" s="81" t="s">
        <v>436</v>
      </c>
      <c r="CK1424" s="81" t="s">
        <v>1195</v>
      </c>
      <c r="CL1424" s="81">
        <v>1237</v>
      </c>
      <c r="CU1424" s="136" t="s">
        <v>745</v>
      </c>
      <c r="CV1424" s="136" t="s">
        <v>746</v>
      </c>
      <c r="CW1424" s="137">
        <v>12</v>
      </c>
      <c r="CX1424" s="136" t="s">
        <v>529</v>
      </c>
      <c r="CY1424" s="136" t="s">
        <v>1700</v>
      </c>
      <c r="CZ1424" s="138">
        <v>1181</v>
      </c>
      <c r="DB1424" s="136" t="s">
        <v>814</v>
      </c>
      <c r="DC1424" s="136" t="s">
        <v>815</v>
      </c>
      <c r="DD1424" s="137">
        <v>12</v>
      </c>
      <c r="DE1424" s="136" t="s">
        <v>529</v>
      </c>
      <c r="DF1424" s="136" t="s">
        <v>1203</v>
      </c>
      <c r="DG1424" s="144">
        <v>1440</v>
      </c>
      <c r="DI1424" s="136" t="s">
        <v>2371</v>
      </c>
      <c r="DJ1424" s="136" t="s">
        <v>2370</v>
      </c>
      <c r="DK1424" s="137">
        <v>2</v>
      </c>
      <c r="DL1424" s="136" t="s">
        <v>436</v>
      </c>
      <c r="DM1424" s="136" t="s">
        <v>1690</v>
      </c>
      <c r="DN1424" s="144">
        <v>1297</v>
      </c>
    </row>
    <row r="1425" spans="1:118" x14ac:dyDescent="0.25">
      <c r="A1425" s="81" t="s">
        <v>849</v>
      </c>
      <c r="B1425" s="81" t="s">
        <v>850</v>
      </c>
      <c r="C1425" s="81">
        <v>4</v>
      </c>
      <c r="D1425" s="81" t="s">
        <v>529</v>
      </c>
      <c r="E1425" s="81" t="s">
        <v>1871</v>
      </c>
      <c r="F1425" s="81">
        <v>1001</v>
      </c>
      <c r="H1425" s="81" t="s">
        <v>733</v>
      </c>
      <c r="I1425" s="81" t="s">
        <v>734</v>
      </c>
      <c r="J1425" s="81">
        <v>4</v>
      </c>
      <c r="K1425" s="81" t="s">
        <v>529</v>
      </c>
      <c r="L1425" s="81" t="s">
        <v>1873</v>
      </c>
      <c r="M1425" s="81">
        <v>1126</v>
      </c>
      <c r="O1425" s="81" t="s">
        <v>765</v>
      </c>
      <c r="P1425" s="81" t="s">
        <v>766</v>
      </c>
      <c r="Q1425" s="81">
        <v>2</v>
      </c>
      <c r="R1425" s="81" t="s">
        <v>436</v>
      </c>
      <c r="S1425" s="81" t="s">
        <v>1188</v>
      </c>
      <c r="T1425" s="81">
        <v>1481</v>
      </c>
      <c r="V1425" s="81" t="s">
        <v>772</v>
      </c>
      <c r="W1425" s="81" t="s">
        <v>773</v>
      </c>
      <c r="X1425" s="81">
        <v>6</v>
      </c>
      <c r="Y1425" s="81" t="s">
        <v>529</v>
      </c>
      <c r="Z1425" s="81" t="s">
        <v>1712</v>
      </c>
      <c r="AA1425" s="81">
        <v>1458</v>
      </c>
      <c r="AC1425" s="81" t="s">
        <v>729</v>
      </c>
      <c r="AD1425" s="81" t="s">
        <v>730</v>
      </c>
      <c r="AE1425" s="81">
        <v>10</v>
      </c>
      <c r="AF1425" s="81" t="s">
        <v>529</v>
      </c>
      <c r="AG1425" s="81" t="s">
        <v>1168</v>
      </c>
      <c r="AH1425" s="81">
        <v>1001</v>
      </c>
      <c r="AQ1425" s="81" t="s">
        <v>946</v>
      </c>
      <c r="AR1425" s="81" t="s">
        <v>947</v>
      </c>
      <c r="AS1425" s="81">
        <v>24</v>
      </c>
      <c r="AT1425" s="81" t="s">
        <v>529</v>
      </c>
      <c r="AU1425" s="81" t="s">
        <v>1100</v>
      </c>
      <c r="AV1425" s="81">
        <v>1027</v>
      </c>
      <c r="AX1425" s="81" t="s">
        <v>973</v>
      </c>
      <c r="AY1425" s="81" t="s">
        <v>974</v>
      </c>
      <c r="AZ1425" s="81">
        <v>60</v>
      </c>
      <c r="BA1425" s="81" t="s">
        <v>529</v>
      </c>
      <c r="BB1425" s="81" t="s">
        <v>1100</v>
      </c>
      <c r="BC1425" s="81">
        <v>1027</v>
      </c>
      <c r="BE1425" s="81" t="s">
        <v>893</v>
      </c>
      <c r="BF1425" s="81" t="s">
        <v>894</v>
      </c>
      <c r="BG1425" s="81">
        <v>12</v>
      </c>
      <c r="BH1425" s="81" t="s">
        <v>529</v>
      </c>
      <c r="BI1425" s="81" t="s">
        <v>1168</v>
      </c>
      <c r="BJ1425" s="81">
        <v>1001</v>
      </c>
      <c r="BL1425" s="81" t="s">
        <v>2319</v>
      </c>
      <c r="BM1425" s="81" t="s">
        <v>844</v>
      </c>
      <c r="BN1425" s="81">
        <v>1</v>
      </c>
      <c r="BO1425" s="81" t="s">
        <v>436</v>
      </c>
      <c r="BP1425" s="81" t="s">
        <v>2173</v>
      </c>
      <c r="BQ1425" s="81">
        <v>1240</v>
      </c>
      <c r="CG1425" s="81" t="s">
        <v>860</v>
      </c>
      <c r="CH1425" s="81" t="s">
        <v>861</v>
      </c>
      <c r="CI1425" s="81">
        <v>4</v>
      </c>
      <c r="CJ1425" s="81" t="s">
        <v>436</v>
      </c>
      <c r="CK1425" s="81" t="s">
        <v>553</v>
      </c>
      <c r="CL1425" s="81">
        <v>1521</v>
      </c>
      <c r="CU1425" s="136" t="s">
        <v>745</v>
      </c>
      <c r="CV1425" s="136" t="s">
        <v>746</v>
      </c>
      <c r="CW1425" s="137">
        <v>12</v>
      </c>
      <c r="CX1425" s="136" t="s">
        <v>529</v>
      </c>
      <c r="CY1425" s="136" t="s">
        <v>1157</v>
      </c>
      <c r="CZ1425" s="138">
        <v>1399</v>
      </c>
      <c r="DB1425" s="136" t="s">
        <v>814</v>
      </c>
      <c r="DC1425" s="136" t="s">
        <v>815</v>
      </c>
      <c r="DD1425" s="137">
        <v>12</v>
      </c>
      <c r="DE1425" s="136" t="s">
        <v>436</v>
      </c>
      <c r="DF1425" s="136" t="s">
        <v>2073</v>
      </c>
      <c r="DG1425" s="144">
        <v>1563</v>
      </c>
      <c r="DI1425" s="136" t="s">
        <v>2371</v>
      </c>
      <c r="DJ1425" s="136" t="s">
        <v>2370</v>
      </c>
      <c r="DK1425" s="137">
        <v>2</v>
      </c>
      <c r="DL1425" s="136" t="s">
        <v>529</v>
      </c>
      <c r="DM1425" s="136" t="s">
        <v>1756</v>
      </c>
      <c r="DN1425" s="144">
        <v>1037</v>
      </c>
    </row>
    <row r="1426" spans="1:118" x14ac:dyDescent="0.25">
      <c r="A1426" s="81" t="s">
        <v>832</v>
      </c>
      <c r="B1426" s="81" t="s">
        <v>833</v>
      </c>
      <c r="C1426" s="81">
        <v>4</v>
      </c>
      <c r="D1426" s="81" t="s">
        <v>529</v>
      </c>
      <c r="E1426" s="81" t="s">
        <v>1871</v>
      </c>
      <c r="F1426" s="81">
        <v>1001</v>
      </c>
      <c r="H1426" s="81" t="s">
        <v>727</v>
      </c>
      <c r="I1426" s="81" t="s">
        <v>728</v>
      </c>
      <c r="J1426" s="81">
        <v>4</v>
      </c>
      <c r="K1426" s="81" t="s">
        <v>529</v>
      </c>
      <c r="L1426" s="81" t="s">
        <v>1873</v>
      </c>
      <c r="M1426" s="81">
        <v>1126</v>
      </c>
      <c r="O1426" s="81" t="s">
        <v>864</v>
      </c>
      <c r="P1426" s="81" t="s">
        <v>865</v>
      </c>
      <c r="Q1426" s="81">
        <v>4</v>
      </c>
      <c r="R1426" s="81" t="s">
        <v>436</v>
      </c>
      <c r="S1426" s="81" t="s">
        <v>1188</v>
      </c>
      <c r="T1426" s="81">
        <v>1481</v>
      </c>
      <c r="V1426" s="81" t="s">
        <v>727</v>
      </c>
      <c r="W1426" s="81" t="s">
        <v>728</v>
      </c>
      <c r="X1426" s="81">
        <v>5</v>
      </c>
      <c r="Y1426" s="81" t="s">
        <v>529</v>
      </c>
      <c r="Z1426" s="81" t="s">
        <v>1712</v>
      </c>
      <c r="AA1426" s="81">
        <v>1458</v>
      </c>
      <c r="AC1426" s="81" t="s">
        <v>729</v>
      </c>
      <c r="AD1426" s="81" t="s">
        <v>730</v>
      </c>
      <c r="AE1426" s="81">
        <v>10</v>
      </c>
      <c r="AF1426" s="81" t="s">
        <v>437</v>
      </c>
      <c r="AG1426" s="81" t="s">
        <v>1707</v>
      </c>
      <c r="AH1426" s="81">
        <v>1110</v>
      </c>
      <c r="AQ1426" s="81" t="s">
        <v>895</v>
      </c>
      <c r="AR1426" s="81" t="s">
        <v>896</v>
      </c>
      <c r="AS1426" s="81">
        <v>12</v>
      </c>
      <c r="AT1426" s="81" t="s">
        <v>529</v>
      </c>
      <c r="AU1426" s="81" t="s">
        <v>1100</v>
      </c>
      <c r="AV1426" s="81">
        <v>1027</v>
      </c>
      <c r="AX1426" s="81" t="s">
        <v>973</v>
      </c>
      <c r="AY1426" s="81" t="s">
        <v>974</v>
      </c>
      <c r="AZ1426" s="81">
        <v>12</v>
      </c>
      <c r="BA1426" s="81" t="s">
        <v>436</v>
      </c>
      <c r="BB1426" s="81" t="s">
        <v>422</v>
      </c>
      <c r="BC1426" s="81">
        <v>1413</v>
      </c>
      <c r="BE1426" s="81" t="s">
        <v>852</v>
      </c>
      <c r="BF1426" s="81" t="s">
        <v>853</v>
      </c>
      <c r="BG1426" s="81">
        <v>12</v>
      </c>
      <c r="BH1426" s="81" t="s">
        <v>529</v>
      </c>
      <c r="BI1426" s="81" t="s">
        <v>1168</v>
      </c>
      <c r="BJ1426" s="81">
        <v>1001</v>
      </c>
      <c r="BL1426" s="81" t="s">
        <v>858</v>
      </c>
      <c r="BM1426" s="81" t="s">
        <v>859</v>
      </c>
      <c r="BN1426" s="81">
        <v>1</v>
      </c>
      <c r="BO1426" s="81" t="s">
        <v>436</v>
      </c>
      <c r="BP1426" s="81" t="s">
        <v>2173</v>
      </c>
      <c r="BQ1426" s="81">
        <v>1240</v>
      </c>
      <c r="CG1426" s="81" t="s">
        <v>867</v>
      </c>
      <c r="CH1426" s="81" t="s">
        <v>868</v>
      </c>
      <c r="CI1426" s="81">
        <v>4</v>
      </c>
      <c r="CJ1426" s="81" t="s">
        <v>436</v>
      </c>
      <c r="CK1426" s="81" t="s">
        <v>553</v>
      </c>
      <c r="CL1426" s="81">
        <v>1521</v>
      </c>
      <c r="CU1426" s="136" t="s">
        <v>2054</v>
      </c>
      <c r="CV1426" s="136" t="s">
        <v>892</v>
      </c>
      <c r="CW1426" s="137">
        <v>12</v>
      </c>
      <c r="CX1426" s="136" t="s">
        <v>437</v>
      </c>
      <c r="CY1426" s="136" t="s">
        <v>1187</v>
      </c>
      <c r="CZ1426" s="138">
        <v>1003</v>
      </c>
      <c r="DB1426" s="136" t="s">
        <v>814</v>
      </c>
      <c r="DC1426" s="136" t="s">
        <v>815</v>
      </c>
      <c r="DD1426" s="137">
        <v>24</v>
      </c>
      <c r="DE1426" s="136" t="s">
        <v>529</v>
      </c>
      <c r="DF1426" s="136" t="s">
        <v>1206</v>
      </c>
      <c r="DG1426" s="144">
        <v>1037</v>
      </c>
      <c r="DI1426" s="136" t="s">
        <v>2371</v>
      </c>
      <c r="DJ1426" s="136" t="s">
        <v>2370</v>
      </c>
      <c r="DK1426" s="137">
        <v>2</v>
      </c>
      <c r="DL1426" s="136" t="s">
        <v>529</v>
      </c>
      <c r="DM1426" s="136" t="s">
        <v>1757</v>
      </c>
      <c r="DN1426" s="144">
        <v>1014</v>
      </c>
    </row>
    <row r="1427" spans="1:118" x14ac:dyDescent="0.25">
      <c r="A1427" s="81" t="s">
        <v>780</v>
      </c>
      <c r="B1427" s="81" t="s">
        <v>781</v>
      </c>
      <c r="C1427" s="81">
        <v>37</v>
      </c>
      <c r="D1427" s="81" t="s">
        <v>529</v>
      </c>
      <c r="E1427" s="81" t="s">
        <v>1871</v>
      </c>
      <c r="F1427" s="81">
        <v>1001</v>
      </c>
      <c r="H1427" s="81" t="s">
        <v>812</v>
      </c>
      <c r="I1427" s="81" t="s">
        <v>813</v>
      </c>
      <c r="J1427" s="81">
        <v>2</v>
      </c>
      <c r="K1427" s="81" t="s">
        <v>529</v>
      </c>
      <c r="L1427" s="81" t="s">
        <v>1806</v>
      </c>
      <c r="M1427" s="81">
        <v>1505</v>
      </c>
      <c r="O1427" s="81" t="s">
        <v>772</v>
      </c>
      <c r="P1427" s="81" t="s">
        <v>773</v>
      </c>
      <c r="Q1427" s="81">
        <v>4</v>
      </c>
      <c r="R1427" s="81" t="s">
        <v>436</v>
      </c>
      <c r="S1427" s="81" t="s">
        <v>1188</v>
      </c>
      <c r="T1427" s="81">
        <v>1481</v>
      </c>
      <c r="V1427" s="81" t="s">
        <v>737</v>
      </c>
      <c r="W1427" s="81" t="s">
        <v>738</v>
      </c>
      <c r="X1427" s="81">
        <v>4</v>
      </c>
      <c r="Y1427" s="81" t="s">
        <v>529</v>
      </c>
      <c r="Z1427" s="81" t="s">
        <v>1712</v>
      </c>
      <c r="AA1427" s="81">
        <v>1458</v>
      </c>
      <c r="AC1427" s="81" t="s">
        <v>828</v>
      </c>
      <c r="AD1427" s="81" t="s">
        <v>829</v>
      </c>
      <c r="AE1427" s="81">
        <v>4</v>
      </c>
      <c r="AF1427" s="81" t="s">
        <v>436</v>
      </c>
      <c r="AG1427" s="81" t="s">
        <v>1122</v>
      </c>
      <c r="AH1427" s="81">
        <v>1213</v>
      </c>
      <c r="AQ1427" s="81" t="s">
        <v>804</v>
      </c>
      <c r="AR1427" s="81" t="s">
        <v>805</v>
      </c>
      <c r="AS1427" s="81">
        <v>12</v>
      </c>
      <c r="AT1427" s="81" t="s">
        <v>529</v>
      </c>
      <c r="AU1427" s="81" t="s">
        <v>1100</v>
      </c>
      <c r="AV1427" s="81">
        <v>1027</v>
      </c>
      <c r="AX1427" s="81" t="s">
        <v>973</v>
      </c>
      <c r="AY1427" s="81" t="s">
        <v>974</v>
      </c>
      <c r="AZ1427" s="81">
        <v>12</v>
      </c>
      <c r="BA1427" s="81" t="s">
        <v>437</v>
      </c>
      <c r="BB1427" s="81" t="s">
        <v>2114</v>
      </c>
      <c r="BC1427" s="81">
        <v>1548</v>
      </c>
      <c r="BE1427" s="81" t="s">
        <v>891</v>
      </c>
      <c r="BF1427" s="81" t="s">
        <v>892</v>
      </c>
      <c r="BG1427" s="81">
        <v>60</v>
      </c>
      <c r="BH1427" s="81" t="s">
        <v>529</v>
      </c>
      <c r="BI1427" s="81" t="s">
        <v>1168</v>
      </c>
      <c r="BJ1427" s="81">
        <v>1001</v>
      </c>
      <c r="BL1427" s="81" t="s">
        <v>830</v>
      </c>
      <c r="BM1427" s="81" t="s">
        <v>831</v>
      </c>
      <c r="BN1427" s="81">
        <v>4</v>
      </c>
      <c r="BO1427" s="81" t="s">
        <v>529</v>
      </c>
      <c r="BP1427" s="81" t="s">
        <v>1128</v>
      </c>
      <c r="BQ1427" s="81">
        <v>1031</v>
      </c>
      <c r="CG1427" s="81" t="s">
        <v>862</v>
      </c>
      <c r="CH1427" s="81" t="s">
        <v>863</v>
      </c>
      <c r="CI1427" s="81">
        <v>4</v>
      </c>
      <c r="CJ1427" s="81" t="s">
        <v>436</v>
      </c>
      <c r="CK1427" s="81" t="s">
        <v>553</v>
      </c>
      <c r="CL1427" s="81">
        <v>1521</v>
      </c>
      <c r="CU1427" s="136" t="s">
        <v>745</v>
      </c>
      <c r="CV1427" s="136" t="s">
        <v>746</v>
      </c>
      <c r="CW1427" s="137">
        <v>12</v>
      </c>
      <c r="CX1427" s="136" t="s">
        <v>437</v>
      </c>
      <c r="CY1427" s="136" t="s">
        <v>1187</v>
      </c>
      <c r="CZ1427" s="138">
        <v>1003</v>
      </c>
      <c r="DB1427" s="136" t="s">
        <v>814</v>
      </c>
      <c r="DC1427" s="136" t="s">
        <v>815</v>
      </c>
      <c r="DD1427" s="137">
        <v>12</v>
      </c>
      <c r="DE1427" s="136" t="s">
        <v>529</v>
      </c>
      <c r="DF1427" s="136" t="s">
        <v>2176</v>
      </c>
      <c r="DG1427" s="144">
        <v>1555</v>
      </c>
      <c r="DI1427" s="136" t="s">
        <v>2371</v>
      </c>
      <c r="DJ1427" s="136" t="s">
        <v>2370</v>
      </c>
      <c r="DK1427" s="137">
        <v>4</v>
      </c>
      <c r="DL1427" s="136" t="s">
        <v>436</v>
      </c>
      <c r="DM1427" s="136" t="s">
        <v>2221</v>
      </c>
      <c r="DN1427" s="144">
        <v>1392</v>
      </c>
    </row>
    <row r="1428" spans="1:118" x14ac:dyDescent="0.25">
      <c r="A1428" s="81" t="s">
        <v>965</v>
      </c>
      <c r="B1428" s="81" t="s">
        <v>966</v>
      </c>
      <c r="C1428" s="81">
        <v>12</v>
      </c>
      <c r="D1428" s="81" t="s">
        <v>529</v>
      </c>
      <c r="E1428" s="81" t="s">
        <v>1199</v>
      </c>
      <c r="F1428" s="81">
        <v>1001</v>
      </c>
      <c r="H1428" s="81" t="s">
        <v>745</v>
      </c>
      <c r="I1428" s="81" t="s">
        <v>746</v>
      </c>
      <c r="J1428" s="81">
        <v>12</v>
      </c>
      <c r="K1428" s="81" t="s">
        <v>529</v>
      </c>
      <c r="L1428" s="81" t="s">
        <v>1806</v>
      </c>
      <c r="M1428" s="81">
        <v>1505</v>
      </c>
      <c r="O1428" s="81" t="s">
        <v>849</v>
      </c>
      <c r="P1428" s="81" t="s">
        <v>850</v>
      </c>
      <c r="Q1428" s="81">
        <v>4</v>
      </c>
      <c r="R1428" s="81" t="s">
        <v>436</v>
      </c>
      <c r="S1428" s="81" t="s">
        <v>1188</v>
      </c>
      <c r="T1428" s="81">
        <v>1481</v>
      </c>
      <c r="V1428" s="81" t="s">
        <v>810</v>
      </c>
      <c r="W1428" s="81" t="s">
        <v>811</v>
      </c>
      <c r="X1428" s="81">
        <v>10</v>
      </c>
      <c r="Y1428" s="81" t="s">
        <v>529</v>
      </c>
      <c r="Z1428" s="81" t="s">
        <v>1774</v>
      </c>
      <c r="AA1428" s="81">
        <v>1466</v>
      </c>
      <c r="AC1428" s="81" t="s">
        <v>737</v>
      </c>
      <c r="AD1428" s="81" t="s">
        <v>738</v>
      </c>
      <c r="AE1428" s="81">
        <v>12</v>
      </c>
      <c r="AF1428" s="81" t="s">
        <v>436</v>
      </c>
      <c r="AG1428" s="81" t="s">
        <v>1686</v>
      </c>
      <c r="AH1428" s="81">
        <v>1237</v>
      </c>
      <c r="AQ1428" s="81" t="s">
        <v>747</v>
      </c>
      <c r="AR1428" s="81" t="s">
        <v>748</v>
      </c>
      <c r="AS1428" s="81">
        <v>60</v>
      </c>
      <c r="AT1428" s="81" t="s">
        <v>529</v>
      </c>
      <c r="AU1428" s="81" t="s">
        <v>1100</v>
      </c>
      <c r="AV1428" s="81">
        <v>1027</v>
      </c>
      <c r="AX1428" s="81" t="s">
        <v>973</v>
      </c>
      <c r="AY1428" s="81" t="s">
        <v>974</v>
      </c>
      <c r="AZ1428" s="81">
        <v>12</v>
      </c>
      <c r="BA1428" s="81" t="s">
        <v>436</v>
      </c>
      <c r="BB1428" s="81" t="s">
        <v>1156</v>
      </c>
      <c r="BC1428" s="81">
        <v>1070</v>
      </c>
      <c r="BE1428" s="81" t="s">
        <v>1034</v>
      </c>
      <c r="BF1428" s="81" t="s">
        <v>987</v>
      </c>
      <c r="BG1428" s="81">
        <v>12</v>
      </c>
      <c r="BH1428" s="81" t="s">
        <v>529</v>
      </c>
      <c r="BI1428" s="81" t="s">
        <v>1168</v>
      </c>
      <c r="BJ1428" s="81">
        <v>1001</v>
      </c>
      <c r="BL1428" s="81" t="s">
        <v>757</v>
      </c>
      <c r="BM1428" s="81" t="s">
        <v>758</v>
      </c>
      <c r="BN1428" s="81">
        <v>12</v>
      </c>
      <c r="BO1428" s="81" t="s">
        <v>436</v>
      </c>
      <c r="BP1428" s="81" t="s">
        <v>1110</v>
      </c>
      <c r="BQ1428" s="81">
        <v>1253</v>
      </c>
      <c r="CG1428" s="81" t="s">
        <v>902</v>
      </c>
      <c r="CH1428" s="81" t="s">
        <v>903</v>
      </c>
      <c r="CI1428" s="81">
        <v>8</v>
      </c>
      <c r="CJ1428" s="81" t="s">
        <v>436</v>
      </c>
      <c r="CK1428" s="81" t="s">
        <v>553</v>
      </c>
      <c r="CL1428" s="81">
        <v>1521</v>
      </c>
      <c r="CU1428" s="136" t="s">
        <v>1931</v>
      </c>
      <c r="CV1428" s="136" t="s">
        <v>909</v>
      </c>
      <c r="CW1428" s="137">
        <v>12</v>
      </c>
      <c r="CX1428" s="136" t="s">
        <v>437</v>
      </c>
      <c r="CY1428" s="136" t="s">
        <v>1187</v>
      </c>
      <c r="CZ1428" s="138">
        <v>1003</v>
      </c>
      <c r="DB1428" s="136" t="s">
        <v>814</v>
      </c>
      <c r="DC1428" s="136" t="s">
        <v>815</v>
      </c>
      <c r="DD1428" s="137">
        <v>24</v>
      </c>
      <c r="DE1428" s="136" t="s">
        <v>529</v>
      </c>
      <c r="DF1428" s="136" t="s">
        <v>1100</v>
      </c>
      <c r="DG1428" s="144">
        <v>1027</v>
      </c>
      <c r="DI1428" s="136" t="s">
        <v>2371</v>
      </c>
      <c r="DJ1428" s="136" t="s">
        <v>2370</v>
      </c>
      <c r="DK1428" s="137">
        <v>4</v>
      </c>
      <c r="DL1428" s="136" t="s">
        <v>437</v>
      </c>
      <c r="DM1428" s="136" t="s">
        <v>2103</v>
      </c>
      <c r="DN1428" s="144">
        <v>1506</v>
      </c>
    </row>
    <row r="1429" spans="1:118" x14ac:dyDescent="0.25">
      <c r="A1429" s="81" t="s">
        <v>729</v>
      </c>
      <c r="B1429" s="81" t="s">
        <v>730</v>
      </c>
      <c r="C1429" s="81">
        <v>14</v>
      </c>
      <c r="D1429" s="81" t="s">
        <v>529</v>
      </c>
      <c r="E1429" s="81" t="s">
        <v>1199</v>
      </c>
      <c r="F1429" s="81">
        <v>1001</v>
      </c>
      <c r="H1429" s="81" t="s">
        <v>816</v>
      </c>
      <c r="I1429" s="81" t="s">
        <v>817</v>
      </c>
      <c r="J1429" s="81">
        <v>4</v>
      </c>
      <c r="K1429" s="81" t="s">
        <v>529</v>
      </c>
      <c r="L1429" s="81" t="s">
        <v>1806</v>
      </c>
      <c r="M1429" s="81">
        <v>1505</v>
      </c>
      <c r="O1429" s="81" t="s">
        <v>729</v>
      </c>
      <c r="P1429" s="81" t="s">
        <v>730</v>
      </c>
      <c r="Q1429" s="81">
        <v>4</v>
      </c>
      <c r="R1429" s="81" t="s">
        <v>529</v>
      </c>
      <c r="S1429" s="81" t="s">
        <v>1873</v>
      </c>
      <c r="T1429" s="81">
        <v>1126</v>
      </c>
      <c r="V1429" s="81" t="s">
        <v>733</v>
      </c>
      <c r="W1429" s="81" t="s">
        <v>734</v>
      </c>
      <c r="X1429" s="81">
        <v>4</v>
      </c>
      <c r="Y1429" s="81" t="s">
        <v>529</v>
      </c>
      <c r="Z1429" s="81" t="s">
        <v>1172</v>
      </c>
      <c r="AA1429" s="81">
        <v>1472</v>
      </c>
      <c r="AC1429" s="81" t="s">
        <v>828</v>
      </c>
      <c r="AD1429" s="81" t="s">
        <v>829</v>
      </c>
      <c r="AE1429" s="81">
        <v>4</v>
      </c>
      <c r="AF1429" s="81" t="s">
        <v>436</v>
      </c>
      <c r="AG1429" s="81" t="s">
        <v>1148</v>
      </c>
      <c r="AH1429" s="81">
        <v>1091</v>
      </c>
      <c r="AQ1429" s="81" t="s">
        <v>908</v>
      </c>
      <c r="AR1429" s="81" t="s">
        <v>909</v>
      </c>
      <c r="AS1429" s="81">
        <v>24</v>
      </c>
      <c r="AT1429" s="81" t="s">
        <v>529</v>
      </c>
      <c r="AU1429" s="81" t="s">
        <v>1100</v>
      </c>
      <c r="AV1429" s="81">
        <v>1027</v>
      </c>
      <c r="AX1429" s="81" t="s">
        <v>973</v>
      </c>
      <c r="AY1429" s="81" t="s">
        <v>974</v>
      </c>
      <c r="AZ1429" s="81">
        <v>24</v>
      </c>
      <c r="BA1429" s="81" t="s">
        <v>436</v>
      </c>
      <c r="BB1429" s="81" t="s">
        <v>1835</v>
      </c>
      <c r="BC1429" s="81">
        <v>1163</v>
      </c>
      <c r="BE1429" s="81" t="s">
        <v>745</v>
      </c>
      <c r="BF1429" s="81" t="s">
        <v>746</v>
      </c>
      <c r="BG1429" s="81">
        <v>12</v>
      </c>
      <c r="BH1429" s="81" t="s">
        <v>529</v>
      </c>
      <c r="BI1429" s="81" t="s">
        <v>1168</v>
      </c>
      <c r="BJ1429" s="81">
        <v>1001</v>
      </c>
      <c r="BL1429" s="81" t="s">
        <v>768</v>
      </c>
      <c r="BM1429" s="81" t="s">
        <v>769</v>
      </c>
      <c r="BN1429" s="81">
        <v>4</v>
      </c>
      <c r="BO1429" s="81" t="s">
        <v>529</v>
      </c>
      <c r="BP1429" s="81" t="s">
        <v>1128</v>
      </c>
      <c r="BQ1429" s="81">
        <v>1031</v>
      </c>
      <c r="CG1429" s="81" t="s">
        <v>2269</v>
      </c>
      <c r="CH1429" s="81" t="s">
        <v>767</v>
      </c>
      <c r="CI1429" s="81">
        <v>4</v>
      </c>
      <c r="CJ1429" s="81" t="s">
        <v>436</v>
      </c>
      <c r="CK1429" s="81" t="s">
        <v>553</v>
      </c>
      <c r="CL1429" s="81">
        <v>1521</v>
      </c>
      <c r="CU1429" s="136" t="s">
        <v>2265</v>
      </c>
      <c r="CV1429" s="136" t="s">
        <v>941</v>
      </c>
      <c r="CW1429" s="137">
        <v>12</v>
      </c>
      <c r="CX1429" s="136" t="s">
        <v>437</v>
      </c>
      <c r="CY1429" s="136" t="s">
        <v>1813</v>
      </c>
      <c r="CZ1429" s="138">
        <v>1064</v>
      </c>
      <c r="DB1429" s="136" t="s">
        <v>814</v>
      </c>
      <c r="DC1429" s="136" t="s">
        <v>815</v>
      </c>
      <c r="DD1429" s="137">
        <v>24</v>
      </c>
      <c r="DE1429" s="136" t="s">
        <v>529</v>
      </c>
      <c r="DF1429" s="136" t="s">
        <v>2314</v>
      </c>
      <c r="DG1429" s="144">
        <v>1031</v>
      </c>
      <c r="DI1429" s="136" t="s">
        <v>2371</v>
      </c>
      <c r="DJ1429" s="136" t="s">
        <v>2370</v>
      </c>
      <c r="DK1429" s="137">
        <v>2</v>
      </c>
      <c r="DL1429" s="136" t="s">
        <v>529</v>
      </c>
      <c r="DM1429" s="136" t="s">
        <v>1681</v>
      </c>
      <c r="DN1429" s="144">
        <v>1327</v>
      </c>
    </row>
    <row r="1430" spans="1:118" x14ac:dyDescent="0.25">
      <c r="A1430" s="81" t="s">
        <v>852</v>
      </c>
      <c r="B1430" s="81" t="s">
        <v>853</v>
      </c>
      <c r="C1430" s="81">
        <v>12</v>
      </c>
      <c r="D1430" s="81" t="s">
        <v>529</v>
      </c>
      <c r="E1430" s="81" t="s">
        <v>1199</v>
      </c>
      <c r="F1430" s="81">
        <v>1001</v>
      </c>
      <c r="H1430" s="81" t="s">
        <v>745</v>
      </c>
      <c r="I1430" s="81" t="s">
        <v>746</v>
      </c>
      <c r="J1430" s="81">
        <v>12</v>
      </c>
      <c r="K1430" s="81" t="s">
        <v>529</v>
      </c>
      <c r="L1430" s="81" t="s">
        <v>1771</v>
      </c>
      <c r="M1430" s="81">
        <v>1037</v>
      </c>
      <c r="O1430" s="81" t="s">
        <v>828</v>
      </c>
      <c r="P1430" s="81" t="s">
        <v>829</v>
      </c>
      <c r="Q1430" s="81">
        <v>2</v>
      </c>
      <c r="R1430" s="81" t="s">
        <v>529</v>
      </c>
      <c r="S1430" s="81" t="s">
        <v>1873</v>
      </c>
      <c r="T1430" s="81">
        <v>1126</v>
      </c>
      <c r="V1430" s="81" t="s">
        <v>765</v>
      </c>
      <c r="W1430" s="81" t="s">
        <v>766</v>
      </c>
      <c r="X1430" s="81">
        <v>6</v>
      </c>
      <c r="Y1430" s="81" t="s">
        <v>529</v>
      </c>
      <c r="Z1430" s="81" t="s">
        <v>1836</v>
      </c>
      <c r="AA1430" s="81">
        <v>1473</v>
      </c>
      <c r="AC1430" s="81" t="s">
        <v>737</v>
      </c>
      <c r="AD1430" s="81" t="s">
        <v>738</v>
      </c>
      <c r="AE1430" s="81">
        <v>6</v>
      </c>
      <c r="AF1430" s="81" t="s">
        <v>436</v>
      </c>
      <c r="AG1430" s="81" t="s">
        <v>1698</v>
      </c>
      <c r="AH1430" s="81">
        <v>1251</v>
      </c>
      <c r="AQ1430" s="81" t="s">
        <v>2320</v>
      </c>
      <c r="AR1430" s="81" t="s">
        <v>1059</v>
      </c>
      <c r="AS1430" s="81">
        <v>12</v>
      </c>
      <c r="AT1430" s="81" t="s">
        <v>529</v>
      </c>
      <c r="AU1430" s="81" t="s">
        <v>1100</v>
      </c>
      <c r="AV1430" s="81">
        <v>1027</v>
      </c>
      <c r="AX1430" s="81" t="s">
        <v>973</v>
      </c>
      <c r="AY1430" s="81" t="s">
        <v>974</v>
      </c>
      <c r="AZ1430" s="81">
        <v>12</v>
      </c>
      <c r="BA1430" s="81" t="s">
        <v>436</v>
      </c>
      <c r="BB1430" s="81" t="s">
        <v>1747</v>
      </c>
      <c r="BC1430" s="81">
        <v>1446</v>
      </c>
      <c r="BE1430" s="81" t="s">
        <v>2230</v>
      </c>
      <c r="BF1430" s="81" t="s">
        <v>866</v>
      </c>
      <c r="BG1430" s="81">
        <v>12</v>
      </c>
      <c r="BH1430" s="81" t="s">
        <v>437</v>
      </c>
      <c r="BI1430" s="81" t="s">
        <v>1184</v>
      </c>
      <c r="BJ1430" s="81">
        <v>1078</v>
      </c>
      <c r="BL1430" s="81" t="s">
        <v>2323</v>
      </c>
      <c r="BM1430" s="81" t="s">
        <v>851</v>
      </c>
      <c r="BN1430" s="81">
        <v>2</v>
      </c>
      <c r="BO1430" s="81" t="s">
        <v>436</v>
      </c>
      <c r="BP1430" s="81" t="s">
        <v>2326</v>
      </c>
      <c r="BQ1430" s="81">
        <v>1169</v>
      </c>
      <c r="CG1430" s="81" t="s">
        <v>753</v>
      </c>
      <c r="CH1430" s="81" t="s">
        <v>754</v>
      </c>
      <c r="CI1430" s="81">
        <v>24</v>
      </c>
      <c r="CJ1430" s="81" t="s">
        <v>436</v>
      </c>
      <c r="CK1430" s="81" t="s">
        <v>1834</v>
      </c>
      <c r="CL1430" s="81">
        <v>1163</v>
      </c>
      <c r="CU1430" s="136" t="s">
        <v>1779</v>
      </c>
      <c r="CV1430" s="136" t="s">
        <v>853</v>
      </c>
      <c r="CW1430" s="137">
        <v>12</v>
      </c>
      <c r="CX1430" s="136" t="s">
        <v>437</v>
      </c>
      <c r="CY1430" s="136" t="s">
        <v>1813</v>
      </c>
      <c r="CZ1430" s="138">
        <v>1064</v>
      </c>
      <c r="DB1430" s="136" t="s">
        <v>814</v>
      </c>
      <c r="DC1430" s="136" t="s">
        <v>815</v>
      </c>
      <c r="DD1430" s="137">
        <v>12</v>
      </c>
      <c r="DE1430" s="136" t="s">
        <v>437</v>
      </c>
      <c r="DF1430" s="136" t="s">
        <v>2408</v>
      </c>
      <c r="DG1430" s="144">
        <v>1108</v>
      </c>
      <c r="DI1430" s="136" t="s">
        <v>2371</v>
      </c>
      <c r="DJ1430" s="136" t="s">
        <v>2370</v>
      </c>
      <c r="DK1430" s="137">
        <v>2</v>
      </c>
      <c r="DL1430" s="136" t="s">
        <v>529</v>
      </c>
      <c r="DM1430" s="136" t="s">
        <v>1807</v>
      </c>
      <c r="DN1430" s="144">
        <v>1510</v>
      </c>
    </row>
    <row r="1431" spans="1:118" x14ac:dyDescent="0.25">
      <c r="A1431" s="81" t="s">
        <v>860</v>
      </c>
      <c r="B1431" s="81" t="s">
        <v>861</v>
      </c>
      <c r="C1431" s="81">
        <v>4</v>
      </c>
      <c r="D1431" s="81" t="s">
        <v>436</v>
      </c>
      <c r="E1431" s="81" t="s">
        <v>553</v>
      </c>
      <c r="F1431" s="81">
        <v>1521</v>
      </c>
      <c r="H1431" s="81" t="s">
        <v>830</v>
      </c>
      <c r="I1431" s="81" t="s">
        <v>831</v>
      </c>
      <c r="J1431" s="81">
        <v>10</v>
      </c>
      <c r="K1431" s="81" t="s">
        <v>529</v>
      </c>
      <c r="L1431" s="81" t="s">
        <v>1771</v>
      </c>
      <c r="M1431" s="81">
        <v>1037</v>
      </c>
      <c r="O1431" s="81" t="s">
        <v>772</v>
      </c>
      <c r="P1431" s="81" t="s">
        <v>773</v>
      </c>
      <c r="Q1431" s="81">
        <v>18</v>
      </c>
      <c r="R1431" s="81" t="s">
        <v>529</v>
      </c>
      <c r="S1431" s="81" t="s">
        <v>1873</v>
      </c>
      <c r="T1431" s="81">
        <v>1126</v>
      </c>
      <c r="V1431" s="81" t="s">
        <v>828</v>
      </c>
      <c r="W1431" s="81" t="s">
        <v>829</v>
      </c>
      <c r="X1431" s="81">
        <v>2</v>
      </c>
      <c r="Y1431" s="81" t="s">
        <v>529</v>
      </c>
      <c r="Z1431" s="81" t="s">
        <v>1836</v>
      </c>
      <c r="AA1431" s="81">
        <v>1473</v>
      </c>
      <c r="AC1431" s="81" t="s">
        <v>828</v>
      </c>
      <c r="AD1431" s="81" t="s">
        <v>829</v>
      </c>
      <c r="AE1431" s="81">
        <v>4</v>
      </c>
      <c r="AF1431" s="81" t="s">
        <v>436</v>
      </c>
      <c r="AG1431" s="81" t="s">
        <v>1741</v>
      </c>
      <c r="AH1431" s="81">
        <v>1118</v>
      </c>
      <c r="AQ1431" s="81" t="s">
        <v>1060</v>
      </c>
      <c r="AR1431" s="81" t="s">
        <v>787</v>
      </c>
      <c r="AS1431" s="81">
        <v>12</v>
      </c>
      <c r="AT1431" s="81" t="s">
        <v>529</v>
      </c>
      <c r="AU1431" s="81" t="s">
        <v>1100</v>
      </c>
      <c r="AV1431" s="81">
        <v>1027</v>
      </c>
      <c r="AX1431" s="81" t="s">
        <v>973</v>
      </c>
      <c r="AY1431" s="81" t="s">
        <v>974</v>
      </c>
      <c r="AZ1431" s="81">
        <v>12</v>
      </c>
      <c r="BA1431" s="81" t="s">
        <v>436</v>
      </c>
      <c r="BB1431" s="81" t="s">
        <v>559</v>
      </c>
      <c r="BC1431" s="81">
        <v>1529</v>
      </c>
      <c r="BE1431" s="81" t="s">
        <v>2263</v>
      </c>
      <c r="BF1431" s="81" t="s">
        <v>877</v>
      </c>
      <c r="BG1431" s="81">
        <v>6</v>
      </c>
      <c r="BH1431" s="81" t="s">
        <v>437</v>
      </c>
      <c r="BI1431" s="81" t="s">
        <v>1184</v>
      </c>
      <c r="BJ1431" s="81">
        <v>1078</v>
      </c>
      <c r="BL1431" s="81" t="s">
        <v>802</v>
      </c>
      <c r="BM1431" s="81" t="s">
        <v>803</v>
      </c>
      <c r="BN1431" s="81">
        <v>2</v>
      </c>
      <c r="BO1431" s="81" t="s">
        <v>436</v>
      </c>
      <c r="BP1431" s="81" t="s">
        <v>1110</v>
      </c>
      <c r="BQ1431" s="81">
        <v>1253</v>
      </c>
      <c r="CG1431" s="81" t="s">
        <v>755</v>
      </c>
      <c r="CH1431" s="81" t="s">
        <v>756</v>
      </c>
      <c r="CI1431" s="81">
        <v>24</v>
      </c>
      <c r="CJ1431" s="81" t="s">
        <v>436</v>
      </c>
      <c r="CK1431" s="81" t="s">
        <v>1834</v>
      </c>
      <c r="CL1431" s="81">
        <v>1163</v>
      </c>
      <c r="CU1431" s="136" t="s">
        <v>2226</v>
      </c>
      <c r="CV1431" s="136" t="s">
        <v>947</v>
      </c>
      <c r="CW1431" s="137">
        <v>12</v>
      </c>
      <c r="CX1431" s="136" t="s">
        <v>437</v>
      </c>
      <c r="CY1431" s="136" t="s">
        <v>1813</v>
      </c>
      <c r="CZ1431" s="138">
        <v>1064</v>
      </c>
      <c r="DB1431" s="136" t="s">
        <v>814</v>
      </c>
      <c r="DC1431" s="136" t="s">
        <v>815</v>
      </c>
      <c r="DD1431" s="137">
        <v>12</v>
      </c>
      <c r="DE1431" s="136" t="s">
        <v>436</v>
      </c>
      <c r="DF1431" s="136" t="s">
        <v>1230</v>
      </c>
      <c r="DG1431" s="144">
        <v>1195</v>
      </c>
      <c r="DI1431" s="136" t="s">
        <v>2371</v>
      </c>
      <c r="DJ1431" s="136" t="s">
        <v>2370</v>
      </c>
      <c r="DK1431" s="137">
        <v>4</v>
      </c>
      <c r="DL1431" s="136" t="s">
        <v>437</v>
      </c>
      <c r="DM1431" s="136" t="s">
        <v>1729</v>
      </c>
      <c r="DN1431" s="144">
        <v>1191</v>
      </c>
    </row>
    <row r="1432" spans="1:118" x14ac:dyDescent="0.25">
      <c r="A1432" s="81" t="s">
        <v>768</v>
      </c>
      <c r="B1432" s="81" t="s">
        <v>769</v>
      </c>
      <c r="C1432" s="81">
        <v>4</v>
      </c>
      <c r="D1432" s="81" t="s">
        <v>436</v>
      </c>
      <c r="E1432" s="81" t="s">
        <v>553</v>
      </c>
      <c r="F1432" s="81">
        <v>1521</v>
      </c>
      <c r="H1432" s="81" t="s">
        <v>849</v>
      </c>
      <c r="I1432" s="81" t="s">
        <v>850</v>
      </c>
      <c r="J1432" s="81">
        <v>10</v>
      </c>
      <c r="K1432" s="81" t="s">
        <v>529</v>
      </c>
      <c r="L1432" s="81" t="s">
        <v>1771</v>
      </c>
      <c r="M1432" s="81">
        <v>1037</v>
      </c>
      <c r="O1432" s="81" t="s">
        <v>893</v>
      </c>
      <c r="P1432" s="81" t="s">
        <v>894</v>
      </c>
      <c r="Q1432" s="81">
        <v>12</v>
      </c>
      <c r="R1432" s="81" t="s">
        <v>529</v>
      </c>
      <c r="S1432" s="81" t="s">
        <v>1135</v>
      </c>
      <c r="T1432" s="81">
        <v>1412</v>
      </c>
      <c r="V1432" s="81" t="s">
        <v>852</v>
      </c>
      <c r="W1432" s="81" t="s">
        <v>853</v>
      </c>
      <c r="X1432" s="81">
        <v>12</v>
      </c>
      <c r="Y1432" s="81" t="s">
        <v>436</v>
      </c>
      <c r="Z1432" s="81" t="s">
        <v>1762</v>
      </c>
      <c r="AA1432" s="81">
        <v>1475</v>
      </c>
      <c r="AC1432" s="81" t="s">
        <v>737</v>
      </c>
      <c r="AD1432" s="81" t="s">
        <v>738</v>
      </c>
      <c r="AE1432" s="81">
        <v>6</v>
      </c>
      <c r="AF1432" s="81" t="s">
        <v>437</v>
      </c>
      <c r="AG1432" s="81" t="s">
        <v>1171</v>
      </c>
      <c r="AH1432" s="81">
        <v>1351</v>
      </c>
      <c r="AQ1432" s="81" t="s">
        <v>962</v>
      </c>
      <c r="AR1432" s="81" t="s">
        <v>2206</v>
      </c>
      <c r="AS1432" s="81">
        <v>12</v>
      </c>
      <c r="AT1432" s="81" t="s">
        <v>529</v>
      </c>
      <c r="AU1432" s="81" t="s">
        <v>1219</v>
      </c>
      <c r="AV1432" s="81">
        <v>1027</v>
      </c>
      <c r="AX1432" s="81" t="s">
        <v>973</v>
      </c>
      <c r="AY1432" s="81" t="s">
        <v>974</v>
      </c>
      <c r="AZ1432" s="81">
        <v>24</v>
      </c>
      <c r="BA1432" s="81" t="s">
        <v>529</v>
      </c>
      <c r="BB1432" s="81" t="s">
        <v>1948</v>
      </c>
      <c r="BC1432" s="81">
        <v>1380</v>
      </c>
      <c r="BE1432" s="81" t="s">
        <v>847</v>
      </c>
      <c r="BF1432" s="81" t="s">
        <v>848</v>
      </c>
      <c r="BG1432" s="81">
        <v>12</v>
      </c>
      <c r="BH1432" s="81" t="s">
        <v>437</v>
      </c>
      <c r="BI1432" s="81" t="s">
        <v>1184</v>
      </c>
      <c r="BJ1432" s="81">
        <v>1078</v>
      </c>
      <c r="BL1432" s="81" t="s">
        <v>802</v>
      </c>
      <c r="BM1432" s="81" t="s">
        <v>803</v>
      </c>
      <c r="BN1432" s="81">
        <v>2</v>
      </c>
      <c r="BO1432" s="81" t="s">
        <v>436</v>
      </c>
      <c r="BP1432" s="81" t="s">
        <v>2326</v>
      </c>
      <c r="BQ1432" s="81">
        <v>1169</v>
      </c>
      <c r="CG1432" s="81" t="s">
        <v>757</v>
      </c>
      <c r="CH1432" s="81" t="s">
        <v>758</v>
      </c>
      <c r="CI1432" s="81">
        <v>36</v>
      </c>
      <c r="CJ1432" s="81" t="s">
        <v>436</v>
      </c>
      <c r="CK1432" s="81" t="s">
        <v>1834</v>
      </c>
      <c r="CL1432" s="81">
        <v>1163</v>
      </c>
      <c r="CU1432" s="136" t="s">
        <v>2054</v>
      </c>
      <c r="CV1432" s="136" t="s">
        <v>892</v>
      </c>
      <c r="CW1432" s="137">
        <v>12</v>
      </c>
      <c r="CX1432" s="136" t="s">
        <v>437</v>
      </c>
      <c r="CY1432" s="136" t="s">
        <v>1813</v>
      </c>
      <c r="CZ1432" s="138">
        <v>1064</v>
      </c>
      <c r="DB1432" s="136" t="s">
        <v>814</v>
      </c>
      <c r="DC1432" s="136" t="s">
        <v>815</v>
      </c>
      <c r="DD1432" s="137">
        <v>80</v>
      </c>
      <c r="DE1432" s="136" t="s">
        <v>529</v>
      </c>
      <c r="DF1432" s="136" t="s">
        <v>1213</v>
      </c>
      <c r="DG1432" s="144">
        <v>1472</v>
      </c>
      <c r="DI1432" s="136" t="s">
        <v>2371</v>
      </c>
      <c r="DJ1432" s="136" t="s">
        <v>2370</v>
      </c>
      <c r="DK1432" s="137">
        <v>12</v>
      </c>
      <c r="DL1432" s="136" t="s">
        <v>529</v>
      </c>
      <c r="DM1432" s="136" t="s">
        <v>1100</v>
      </c>
      <c r="DN1432" s="144">
        <v>1027</v>
      </c>
    </row>
    <row r="1433" spans="1:118" x14ac:dyDescent="0.25">
      <c r="A1433" s="81" t="s">
        <v>862</v>
      </c>
      <c r="B1433" s="81" t="s">
        <v>863</v>
      </c>
      <c r="C1433" s="81">
        <v>6</v>
      </c>
      <c r="D1433" s="81" t="s">
        <v>436</v>
      </c>
      <c r="E1433" s="81" t="s">
        <v>552</v>
      </c>
      <c r="F1433" s="81">
        <v>1116</v>
      </c>
      <c r="H1433" s="81" t="s">
        <v>867</v>
      </c>
      <c r="I1433" s="81" t="s">
        <v>868</v>
      </c>
      <c r="J1433" s="81">
        <v>12</v>
      </c>
      <c r="K1433" s="81" t="s">
        <v>529</v>
      </c>
      <c r="L1433" s="81" t="s">
        <v>1771</v>
      </c>
      <c r="M1433" s="81">
        <v>1037</v>
      </c>
      <c r="O1433" s="81" t="s">
        <v>864</v>
      </c>
      <c r="P1433" s="81" t="s">
        <v>865</v>
      </c>
      <c r="Q1433" s="81">
        <v>4</v>
      </c>
      <c r="R1433" s="81" t="s">
        <v>529</v>
      </c>
      <c r="S1433" s="81" t="s">
        <v>1135</v>
      </c>
      <c r="T1433" s="81">
        <v>1412</v>
      </c>
      <c r="V1433" s="81" t="s">
        <v>2323</v>
      </c>
      <c r="W1433" s="81" t="s">
        <v>851</v>
      </c>
      <c r="X1433" s="81">
        <v>4</v>
      </c>
      <c r="Y1433" s="81" t="s">
        <v>436</v>
      </c>
      <c r="Z1433" s="81" t="s">
        <v>1762</v>
      </c>
      <c r="AA1433" s="81">
        <v>1475</v>
      </c>
      <c r="AC1433" s="81" t="s">
        <v>954</v>
      </c>
      <c r="AD1433" s="81" t="s">
        <v>955</v>
      </c>
      <c r="AE1433" s="81">
        <v>48</v>
      </c>
      <c r="AF1433" s="81" t="s">
        <v>436</v>
      </c>
      <c r="AG1433" s="81" t="s">
        <v>1741</v>
      </c>
      <c r="AH1433" s="81">
        <v>1118</v>
      </c>
      <c r="AQ1433" s="81" t="s">
        <v>814</v>
      </c>
      <c r="AR1433" s="81" t="s">
        <v>815</v>
      </c>
      <c r="AS1433" s="81">
        <v>12</v>
      </c>
      <c r="AT1433" s="81" t="s">
        <v>529</v>
      </c>
      <c r="AU1433" s="81" t="s">
        <v>1219</v>
      </c>
      <c r="AV1433" s="81">
        <v>1027</v>
      </c>
      <c r="AX1433" s="81" t="s">
        <v>973</v>
      </c>
      <c r="AY1433" s="81" t="s">
        <v>974</v>
      </c>
      <c r="AZ1433" s="81">
        <v>12</v>
      </c>
      <c r="BA1433" s="81" t="s">
        <v>436</v>
      </c>
      <c r="BB1433" s="81" t="s">
        <v>2070</v>
      </c>
      <c r="BC1433" s="81">
        <v>1560</v>
      </c>
      <c r="BE1433" s="81" t="s">
        <v>878</v>
      </c>
      <c r="BF1433" s="81" t="s">
        <v>879</v>
      </c>
      <c r="BG1433" s="81">
        <v>6</v>
      </c>
      <c r="BH1433" s="81" t="s">
        <v>437</v>
      </c>
      <c r="BI1433" s="81" t="s">
        <v>1184</v>
      </c>
      <c r="BJ1433" s="81">
        <v>1078</v>
      </c>
      <c r="BL1433" s="81" t="s">
        <v>836</v>
      </c>
      <c r="BM1433" s="81" t="s">
        <v>837</v>
      </c>
      <c r="BN1433" s="81">
        <v>2</v>
      </c>
      <c r="BO1433" s="81" t="s">
        <v>436</v>
      </c>
      <c r="BP1433" s="81" t="s">
        <v>2326</v>
      </c>
      <c r="BQ1433" s="81">
        <v>1169</v>
      </c>
      <c r="CG1433" s="81" t="s">
        <v>940</v>
      </c>
      <c r="CH1433" s="81" t="s">
        <v>941</v>
      </c>
      <c r="CI1433" s="81">
        <v>12</v>
      </c>
      <c r="CJ1433" s="81" t="s">
        <v>436</v>
      </c>
      <c r="CK1433" s="81" t="s">
        <v>1834</v>
      </c>
      <c r="CL1433" s="81">
        <v>1163</v>
      </c>
      <c r="CU1433" s="136" t="s">
        <v>2264</v>
      </c>
      <c r="CV1433" s="136" t="s">
        <v>896</v>
      </c>
      <c r="CW1433" s="137">
        <v>12</v>
      </c>
      <c r="CX1433" s="136" t="s">
        <v>437</v>
      </c>
      <c r="CY1433" s="136" t="s">
        <v>1813</v>
      </c>
      <c r="CZ1433" s="138">
        <v>1064</v>
      </c>
      <c r="DB1433" s="136" t="s">
        <v>814</v>
      </c>
      <c r="DC1433" s="136" t="s">
        <v>815</v>
      </c>
      <c r="DD1433" s="137">
        <v>48</v>
      </c>
      <c r="DE1433" s="136" t="s">
        <v>436</v>
      </c>
      <c r="DF1433" s="136" t="s">
        <v>1835</v>
      </c>
      <c r="DG1433" s="144">
        <v>1163</v>
      </c>
      <c r="DI1433" s="136" t="s">
        <v>2371</v>
      </c>
      <c r="DJ1433" s="136" t="s">
        <v>2370</v>
      </c>
      <c r="DK1433" s="137">
        <v>16</v>
      </c>
      <c r="DL1433" s="136" t="s">
        <v>529</v>
      </c>
      <c r="DM1433" s="136" t="s">
        <v>2190</v>
      </c>
      <c r="DN1433" s="144">
        <v>1021</v>
      </c>
    </row>
    <row r="1434" spans="1:118" x14ac:dyDescent="0.25">
      <c r="A1434" s="81" t="s">
        <v>873</v>
      </c>
      <c r="B1434" s="81" t="s">
        <v>874</v>
      </c>
      <c r="C1434" s="81">
        <v>8</v>
      </c>
      <c r="D1434" s="81" t="s">
        <v>436</v>
      </c>
      <c r="E1434" s="81" t="s">
        <v>552</v>
      </c>
      <c r="F1434" s="81">
        <v>1116</v>
      </c>
      <c r="H1434" s="81" t="s">
        <v>887</v>
      </c>
      <c r="I1434" s="81" t="s">
        <v>888</v>
      </c>
      <c r="J1434" s="81">
        <v>12</v>
      </c>
      <c r="K1434" s="81" t="s">
        <v>529</v>
      </c>
      <c r="L1434" s="81" t="s">
        <v>1771</v>
      </c>
      <c r="M1434" s="81">
        <v>1037</v>
      </c>
      <c r="O1434" s="81" t="s">
        <v>810</v>
      </c>
      <c r="P1434" s="81" t="s">
        <v>811</v>
      </c>
      <c r="Q1434" s="81">
        <v>4</v>
      </c>
      <c r="R1434" s="81" t="s">
        <v>529</v>
      </c>
      <c r="S1434" s="81" t="s">
        <v>1135</v>
      </c>
      <c r="T1434" s="81">
        <v>1412</v>
      </c>
      <c r="V1434" s="81" t="s">
        <v>854</v>
      </c>
      <c r="W1434" s="81" t="s">
        <v>855</v>
      </c>
      <c r="X1434" s="81">
        <v>4</v>
      </c>
      <c r="Y1434" s="81" t="s">
        <v>436</v>
      </c>
      <c r="Z1434" s="81" t="s">
        <v>1762</v>
      </c>
      <c r="AA1434" s="81">
        <v>1475</v>
      </c>
      <c r="AC1434" s="81" t="s">
        <v>880</v>
      </c>
      <c r="AD1434" s="81" t="s">
        <v>881</v>
      </c>
      <c r="AE1434" s="81">
        <v>24</v>
      </c>
      <c r="AF1434" s="81" t="s">
        <v>1768</v>
      </c>
      <c r="AG1434" s="81" t="s">
        <v>1769</v>
      </c>
      <c r="AH1434" s="81">
        <v>1416</v>
      </c>
      <c r="AQ1434" s="81" t="s">
        <v>774</v>
      </c>
      <c r="AR1434" s="81" t="s">
        <v>775</v>
      </c>
      <c r="AS1434" s="81">
        <v>4</v>
      </c>
      <c r="AT1434" s="81" t="s">
        <v>529</v>
      </c>
      <c r="AU1434" s="81" t="s">
        <v>1219</v>
      </c>
      <c r="AV1434" s="81">
        <v>1027</v>
      </c>
      <c r="AX1434" s="81" t="s">
        <v>973</v>
      </c>
      <c r="AY1434" s="81" t="s">
        <v>974</v>
      </c>
      <c r="AZ1434" s="81">
        <v>12</v>
      </c>
      <c r="BA1434" s="81" t="s">
        <v>529</v>
      </c>
      <c r="BB1434" s="81" t="s">
        <v>1770</v>
      </c>
      <c r="BC1434" s="81">
        <v>1037</v>
      </c>
      <c r="BE1434" s="81" t="s">
        <v>2269</v>
      </c>
      <c r="BF1434" s="81" t="s">
        <v>767</v>
      </c>
      <c r="BG1434" s="81">
        <v>4</v>
      </c>
      <c r="BH1434" s="81" t="s">
        <v>437</v>
      </c>
      <c r="BI1434" s="81" t="s">
        <v>1184</v>
      </c>
      <c r="BJ1434" s="81">
        <v>1078</v>
      </c>
      <c r="BL1434" s="81" t="s">
        <v>856</v>
      </c>
      <c r="BM1434" s="81" t="s">
        <v>857</v>
      </c>
      <c r="BN1434" s="81">
        <v>2</v>
      </c>
      <c r="BO1434" s="81" t="s">
        <v>436</v>
      </c>
      <c r="BP1434" s="81" t="s">
        <v>2326</v>
      </c>
      <c r="BQ1434" s="81">
        <v>1169</v>
      </c>
      <c r="CG1434" s="81" t="s">
        <v>810</v>
      </c>
      <c r="CH1434" s="81" t="s">
        <v>811</v>
      </c>
      <c r="CI1434" s="81">
        <v>12</v>
      </c>
      <c r="CJ1434" s="81" t="s">
        <v>436</v>
      </c>
      <c r="CK1434" s="81" t="s">
        <v>1834</v>
      </c>
      <c r="CL1434" s="81">
        <v>1163</v>
      </c>
      <c r="CU1434" s="136" t="s">
        <v>1931</v>
      </c>
      <c r="CV1434" s="136" t="s">
        <v>909</v>
      </c>
      <c r="CW1434" s="137">
        <v>12</v>
      </c>
      <c r="CX1434" s="136" t="s">
        <v>437</v>
      </c>
      <c r="CY1434" s="136" t="s">
        <v>1813</v>
      </c>
      <c r="CZ1434" s="138">
        <v>1064</v>
      </c>
      <c r="DB1434" s="136" t="s">
        <v>977</v>
      </c>
      <c r="DC1434" s="136" t="s">
        <v>978</v>
      </c>
      <c r="DD1434" s="137">
        <v>12</v>
      </c>
      <c r="DE1434" s="136" t="s">
        <v>529</v>
      </c>
      <c r="DF1434" s="136" t="s">
        <v>1886</v>
      </c>
      <c r="DG1434" s="144">
        <v>1089</v>
      </c>
      <c r="DI1434" s="136" t="s">
        <v>2371</v>
      </c>
      <c r="DJ1434" s="136" t="s">
        <v>2370</v>
      </c>
      <c r="DK1434" s="137">
        <v>2</v>
      </c>
      <c r="DL1434" s="136" t="s">
        <v>436</v>
      </c>
      <c r="DM1434" s="136" t="s">
        <v>2202</v>
      </c>
      <c r="DN1434" s="144">
        <v>1586</v>
      </c>
    </row>
    <row r="1435" spans="1:118" x14ac:dyDescent="0.25">
      <c r="A1435" s="81" t="s">
        <v>770</v>
      </c>
      <c r="B1435" s="81" t="s">
        <v>771</v>
      </c>
      <c r="C1435" s="81">
        <v>10</v>
      </c>
      <c r="D1435" s="81" t="s">
        <v>436</v>
      </c>
      <c r="E1435" s="81" t="s">
        <v>552</v>
      </c>
      <c r="F1435" s="81">
        <v>1116</v>
      </c>
      <c r="H1435" s="81" t="s">
        <v>727</v>
      </c>
      <c r="I1435" s="81" t="s">
        <v>728</v>
      </c>
      <c r="J1435" s="81">
        <v>6</v>
      </c>
      <c r="K1435" s="81" t="s">
        <v>529</v>
      </c>
      <c r="L1435" s="81" t="s">
        <v>1771</v>
      </c>
      <c r="M1435" s="81">
        <v>1037</v>
      </c>
      <c r="O1435" s="81" t="s">
        <v>772</v>
      </c>
      <c r="P1435" s="81" t="s">
        <v>773</v>
      </c>
      <c r="Q1435" s="81">
        <v>4</v>
      </c>
      <c r="R1435" s="81" t="s">
        <v>529</v>
      </c>
      <c r="S1435" s="81" t="s">
        <v>1135</v>
      </c>
      <c r="T1435" s="81">
        <v>1412</v>
      </c>
      <c r="V1435" s="81" t="s">
        <v>757</v>
      </c>
      <c r="W1435" s="81" t="s">
        <v>758</v>
      </c>
      <c r="X1435" s="81">
        <v>12</v>
      </c>
      <c r="Y1435" s="81" t="s">
        <v>437</v>
      </c>
      <c r="Z1435" s="81" t="s">
        <v>1743</v>
      </c>
      <c r="AA1435" s="81">
        <v>1476</v>
      </c>
      <c r="AC1435" s="81" t="s">
        <v>729</v>
      </c>
      <c r="AD1435" s="81" t="s">
        <v>730</v>
      </c>
      <c r="AE1435" s="81">
        <v>24</v>
      </c>
      <c r="AF1435" s="81" t="s">
        <v>529</v>
      </c>
      <c r="AG1435" s="81" t="s">
        <v>1175</v>
      </c>
      <c r="AH1435" s="81">
        <v>1027</v>
      </c>
      <c r="AQ1435" s="81" t="s">
        <v>852</v>
      </c>
      <c r="AR1435" s="81" t="s">
        <v>853</v>
      </c>
      <c r="AS1435" s="81">
        <v>24</v>
      </c>
      <c r="AT1435" s="81" t="s">
        <v>529</v>
      </c>
      <c r="AU1435" s="81" t="s">
        <v>1219</v>
      </c>
      <c r="AV1435" s="81">
        <v>1027</v>
      </c>
      <c r="AX1435" s="81" t="s">
        <v>973</v>
      </c>
      <c r="AY1435" s="81" t="s">
        <v>974</v>
      </c>
      <c r="AZ1435" s="81">
        <v>12</v>
      </c>
      <c r="BA1435" s="81" t="s">
        <v>436</v>
      </c>
      <c r="BB1435" s="81" t="s">
        <v>2072</v>
      </c>
      <c r="BC1435" s="81">
        <v>1562</v>
      </c>
      <c r="BE1435" s="81" t="s">
        <v>768</v>
      </c>
      <c r="BF1435" s="81" t="s">
        <v>769</v>
      </c>
      <c r="BG1435" s="81">
        <v>4</v>
      </c>
      <c r="BH1435" s="81" t="s">
        <v>437</v>
      </c>
      <c r="BI1435" s="81" t="s">
        <v>1184</v>
      </c>
      <c r="BJ1435" s="81">
        <v>1078</v>
      </c>
      <c r="BL1435" s="81" t="s">
        <v>824</v>
      </c>
      <c r="BM1435" s="81" t="s">
        <v>825</v>
      </c>
      <c r="BN1435" s="81">
        <v>12</v>
      </c>
      <c r="BO1435" s="81" t="s">
        <v>436</v>
      </c>
      <c r="BP1435" s="81" t="s">
        <v>1110</v>
      </c>
      <c r="BQ1435" s="81">
        <v>1253</v>
      </c>
      <c r="CG1435" s="81" t="s">
        <v>812</v>
      </c>
      <c r="CH1435" s="81" t="s">
        <v>813</v>
      </c>
      <c r="CI1435" s="81">
        <v>12</v>
      </c>
      <c r="CJ1435" s="81" t="s">
        <v>436</v>
      </c>
      <c r="CK1435" s="81" t="s">
        <v>1834</v>
      </c>
      <c r="CL1435" s="81">
        <v>1163</v>
      </c>
      <c r="CU1435" s="136" t="s">
        <v>990</v>
      </c>
      <c r="CV1435" s="136" t="s">
        <v>991</v>
      </c>
      <c r="CW1435" s="137">
        <v>6</v>
      </c>
      <c r="CX1435" s="136" t="s">
        <v>1173</v>
      </c>
      <c r="CY1435" s="136" t="s">
        <v>1174</v>
      </c>
      <c r="CZ1435" s="138">
        <v>0</v>
      </c>
      <c r="DB1435" s="136" t="s">
        <v>977</v>
      </c>
      <c r="DC1435" s="136" t="s">
        <v>978</v>
      </c>
      <c r="DD1435" s="137">
        <v>12</v>
      </c>
      <c r="DE1435" s="136" t="s">
        <v>529</v>
      </c>
      <c r="DF1435" s="136" t="s">
        <v>1206</v>
      </c>
      <c r="DG1435" s="144">
        <v>1037</v>
      </c>
      <c r="DI1435" s="136" t="s">
        <v>2371</v>
      </c>
      <c r="DJ1435" s="136" t="s">
        <v>2370</v>
      </c>
      <c r="DK1435" s="137">
        <v>2</v>
      </c>
      <c r="DL1435" s="136" t="s">
        <v>529</v>
      </c>
      <c r="DM1435" s="136" t="s">
        <v>1726</v>
      </c>
      <c r="DN1435" s="144">
        <v>1373</v>
      </c>
    </row>
    <row r="1436" spans="1:118" x14ac:dyDescent="0.25">
      <c r="A1436" s="81" t="s">
        <v>772</v>
      </c>
      <c r="B1436" s="81" t="s">
        <v>773</v>
      </c>
      <c r="C1436" s="81">
        <v>8</v>
      </c>
      <c r="D1436" s="81" t="s">
        <v>436</v>
      </c>
      <c r="E1436" s="81" t="s">
        <v>552</v>
      </c>
      <c r="F1436" s="81">
        <v>1116</v>
      </c>
      <c r="H1436" s="81" t="s">
        <v>832</v>
      </c>
      <c r="I1436" s="81" t="s">
        <v>833</v>
      </c>
      <c r="J1436" s="81">
        <v>10</v>
      </c>
      <c r="K1436" s="81" t="s">
        <v>529</v>
      </c>
      <c r="L1436" s="81" t="s">
        <v>1771</v>
      </c>
      <c r="M1436" s="81">
        <v>1037</v>
      </c>
      <c r="O1436" s="81" t="s">
        <v>906</v>
      </c>
      <c r="P1436" s="81" t="s">
        <v>907</v>
      </c>
      <c r="Q1436" s="81">
        <v>4</v>
      </c>
      <c r="R1436" s="81" t="s">
        <v>529</v>
      </c>
      <c r="S1436" s="81" t="s">
        <v>1135</v>
      </c>
      <c r="T1436" s="81">
        <v>1412</v>
      </c>
      <c r="V1436" s="81" t="s">
        <v>891</v>
      </c>
      <c r="W1436" s="81" t="s">
        <v>892</v>
      </c>
      <c r="X1436" s="81">
        <v>12</v>
      </c>
      <c r="Y1436" s="81" t="s">
        <v>437</v>
      </c>
      <c r="Z1436" s="81" t="s">
        <v>1743</v>
      </c>
      <c r="AA1436" s="81">
        <v>1476</v>
      </c>
      <c r="AC1436" s="81" t="s">
        <v>828</v>
      </c>
      <c r="AD1436" s="81" t="s">
        <v>829</v>
      </c>
      <c r="AE1436" s="81">
        <v>12</v>
      </c>
      <c r="AF1436" s="81" t="s">
        <v>529</v>
      </c>
      <c r="AG1436" s="81" t="s">
        <v>1185</v>
      </c>
      <c r="AH1436" s="81">
        <v>1101</v>
      </c>
      <c r="AQ1436" s="81" t="s">
        <v>946</v>
      </c>
      <c r="AR1436" s="81" t="s">
        <v>947</v>
      </c>
      <c r="AS1436" s="81">
        <v>12</v>
      </c>
      <c r="AT1436" s="81" t="s">
        <v>529</v>
      </c>
      <c r="AU1436" s="81" t="s">
        <v>1219</v>
      </c>
      <c r="AV1436" s="81">
        <v>1027</v>
      </c>
      <c r="AX1436" s="81" t="s">
        <v>973</v>
      </c>
      <c r="AY1436" s="81" t="s">
        <v>974</v>
      </c>
      <c r="AZ1436" s="81">
        <v>12</v>
      </c>
      <c r="BA1436" s="81" t="s">
        <v>437</v>
      </c>
      <c r="BB1436" s="81" t="s">
        <v>1181</v>
      </c>
      <c r="BC1436" s="81">
        <v>1044</v>
      </c>
      <c r="BE1436" s="81" t="s">
        <v>772</v>
      </c>
      <c r="BF1436" s="81" t="s">
        <v>773</v>
      </c>
      <c r="BG1436" s="81">
        <v>6</v>
      </c>
      <c r="BH1436" s="81" t="s">
        <v>437</v>
      </c>
      <c r="BI1436" s="81" t="s">
        <v>1184</v>
      </c>
      <c r="BJ1436" s="81">
        <v>1078</v>
      </c>
      <c r="BL1436" s="81" t="s">
        <v>785</v>
      </c>
      <c r="BM1436" s="81" t="s">
        <v>786</v>
      </c>
      <c r="BN1436" s="81">
        <v>12</v>
      </c>
      <c r="BO1436" s="81" t="s">
        <v>436</v>
      </c>
      <c r="BP1436" s="81" t="s">
        <v>1703</v>
      </c>
      <c r="BQ1436" s="81">
        <v>1418</v>
      </c>
      <c r="CG1436" s="81" t="s">
        <v>820</v>
      </c>
      <c r="CH1436" s="81" t="s">
        <v>821</v>
      </c>
      <c r="CI1436" s="81">
        <v>12</v>
      </c>
      <c r="CJ1436" s="81" t="s">
        <v>436</v>
      </c>
      <c r="CK1436" s="81" t="s">
        <v>1834</v>
      </c>
      <c r="CL1436" s="81">
        <v>1163</v>
      </c>
      <c r="CU1436" s="136" t="s">
        <v>930</v>
      </c>
      <c r="CV1436" s="136" t="s">
        <v>931</v>
      </c>
      <c r="CW1436" s="137">
        <v>4</v>
      </c>
      <c r="CX1436" s="136" t="s">
        <v>437</v>
      </c>
      <c r="CY1436" s="136" t="s">
        <v>1813</v>
      </c>
      <c r="CZ1436" s="138">
        <v>1064</v>
      </c>
      <c r="DB1436" s="136" t="s">
        <v>977</v>
      </c>
      <c r="DC1436" s="136" t="s">
        <v>978</v>
      </c>
      <c r="DD1436" s="137">
        <v>12</v>
      </c>
      <c r="DE1436" s="136" t="s">
        <v>436</v>
      </c>
      <c r="DF1436" s="136" t="s">
        <v>2220</v>
      </c>
      <c r="DG1436" s="144">
        <v>1570</v>
      </c>
      <c r="DI1436" s="136" t="s">
        <v>2371</v>
      </c>
      <c r="DJ1436" s="136" t="s">
        <v>2370</v>
      </c>
      <c r="DK1436" s="137">
        <v>2</v>
      </c>
      <c r="DL1436" s="136" t="s">
        <v>436</v>
      </c>
      <c r="DM1436" s="136" t="s">
        <v>1114</v>
      </c>
      <c r="DN1436" s="144">
        <v>1011</v>
      </c>
    </row>
    <row r="1437" spans="1:118" x14ac:dyDescent="0.25">
      <c r="A1437" s="81" t="s">
        <v>954</v>
      </c>
      <c r="B1437" s="81" t="s">
        <v>955</v>
      </c>
      <c r="C1437" s="81">
        <v>4</v>
      </c>
      <c r="D1437" s="81" t="s">
        <v>436</v>
      </c>
      <c r="E1437" s="81" t="s">
        <v>551</v>
      </c>
      <c r="F1437" s="81">
        <v>1518</v>
      </c>
      <c r="H1437" s="81" t="s">
        <v>772</v>
      </c>
      <c r="I1437" s="81" t="s">
        <v>773</v>
      </c>
      <c r="J1437" s="81">
        <v>10</v>
      </c>
      <c r="K1437" s="81" t="s">
        <v>436</v>
      </c>
      <c r="L1437" s="81" t="s">
        <v>1137</v>
      </c>
      <c r="M1437" s="81">
        <v>1160</v>
      </c>
      <c r="O1437" s="81" t="s">
        <v>737</v>
      </c>
      <c r="P1437" s="81" t="s">
        <v>738</v>
      </c>
      <c r="Q1437" s="81">
        <v>2</v>
      </c>
      <c r="R1437" s="81" t="s">
        <v>529</v>
      </c>
      <c r="S1437" s="81" t="s">
        <v>1135</v>
      </c>
      <c r="T1437" s="81">
        <v>1412</v>
      </c>
      <c r="V1437" s="81" t="s">
        <v>745</v>
      </c>
      <c r="W1437" s="81" t="s">
        <v>746</v>
      </c>
      <c r="X1437" s="81">
        <v>12</v>
      </c>
      <c r="Y1437" s="81" t="s">
        <v>437</v>
      </c>
      <c r="Z1437" s="81" t="s">
        <v>1743</v>
      </c>
      <c r="AA1437" s="81">
        <v>1476</v>
      </c>
      <c r="AC1437" s="81" t="s">
        <v>729</v>
      </c>
      <c r="AD1437" s="81" t="s">
        <v>730</v>
      </c>
      <c r="AE1437" s="81">
        <v>50</v>
      </c>
      <c r="AF1437" s="81" t="s">
        <v>529</v>
      </c>
      <c r="AG1437" s="81" t="s">
        <v>1175</v>
      </c>
      <c r="AH1437" s="81">
        <v>1027</v>
      </c>
      <c r="AQ1437" s="81" t="s">
        <v>747</v>
      </c>
      <c r="AR1437" s="81" t="s">
        <v>748</v>
      </c>
      <c r="AS1437" s="81">
        <v>48</v>
      </c>
      <c r="AT1437" s="81" t="s">
        <v>529</v>
      </c>
      <c r="AU1437" s="81" t="s">
        <v>1219</v>
      </c>
      <c r="AV1437" s="81">
        <v>1027</v>
      </c>
      <c r="AX1437" s="81" t="s">
        <v>973</v>
      </c>
      <c r="AY1437" s="81" t="s">
        <v>974</v>
      </c>
      <c r="AZ1437" s="81">
        <v>36</v>
      </c>
      <c r="BA1437" s="81" t="s">
        <v>436</v>
      </c>
      <c r="BB1437" s="81" t="s">
        <v>717</v>
      </c>
      <c r="BC1437" s="81">
        <v>1538</v>
      </c>
      <c r="BE1437" s="81" t="s">
        <v>864</v>
      </c>
      <c r="BF1437" s="81" t="s">
        <v>865</v>
      </c>
      <c r="BG1437" s="81">
        <v>12</v>
      </c>
      <c r="BH1437" s="81" t="s">
        <v>437</v>
      </c>
      <c r="BI1437" s="81" t="s">
        <v>1184</v>
      </c>
      <c r="BJ1437" s="81">
        <v>1078</v>
      </c>
      <c r="BL1437" s="81" t="s">
        <v>854</v>
      </c>
      <c r="BM1437" s="81" t="s">
        <v>855</v>
      </c>
      <c r="BN1437" s="81">
        <v>2</v>
      </c>
      <c r="BO1437" s="81" t="s">
        <v>436</v>
      </c>
      <c r="BP1437" s="81" t="s">
        <v>1110</v>
      </c>
      <c r="BQ1437" s="81">
        <v>1253</v>
      </c>
      <c r="CG1437" s="81" t="s">
        <v>830</v>
      </c>
      <c r="CH1437" s="81" t="s">
        <v>831</v>
      </c>
      <c r="CI1437" s="81">
        <v>20</v>
      </c>
      <c r="CJ1437" s="81" t="s">
        <v>436</v>
      </c>
      <c r="CK1437" s="81" t="s">
        <v>1834</v>
      </c>
      <c r="CL1437" s="81">
        <v>1163</v>
      </c>
      <c r="CU1437" s="136" t="s">
        <v>820</v>
      </c>
      <c r="CV1437" s="136" t="s">
        <v>821</v>
      </c>
      <c r="CW1437" s="137">
        <v>12</v>
      </c>
      <c r="CX1437" s="136" t="s">
        <v>1173</v>
      </c>
      <c r="CY1437" s="136" t="s">
        <v>1174</v>
      </c>
      <c r="CZ1437" s="138">
        <v>0</v>
      </c>
      <c r="DB1437" s="136" t="s">
        <v>977</v>
      </c>
      <c r="DC1437" s="136" t="s">
        <v>978</v>
      </c>
      <c r="DD1437" s="137">
        <v>12</v>
      </c>
      <c r="DE1437" s="136" t="s">
        <v>436</v>
      </c>
      <c r="DF1437" s="136" t="s">
        <v>1835</v>
      </c>
      <c r="DG1437" s="144">
        <v>1163</v>
      </c>
      <c r="DI1437" s="136" t="s">
        <v>2371</v>
      </c>
      <c r="DJ1437" s="136" t="s">
        <v>2370</v>
      </c>
      <c r="DK1437" s="137">
        <v>4</v>
      </c>
      <c r="DL1437" s="136" t="s">
        <v>436</v>
      </c>
      <c r="DM1437" s="136" t="s">
        <v>1165</v>
      </c>
      <c r="DN1437" s="144">
        <v>1531</v>
      </c>
    </row>
    <row r="1438" spans="1:118" x14ac:dyDescent="0.25">
      <c r="A1438" s="81" t="s">
        <v>772</v>
      </c>
      <c r="B1438" s="81" t="s">
        <v>773</v>
      </c>
      <c r="C1438" s="81">
        <v>10</v>
      </c>
      <c r="D1438" s="81" t="s">
        <v>436</v>
      </c>
      <c r="E1438" s="81" t="s">
        <v>551</v>
      </c>
      <c r="F1438" s="81">
        <v>1518</v>
      </c>
      <c r="H1438" s="81" t="s">
        <v>729</v>
      </c>
      <c r="I1438" s="81" t="s">
        <v>730</v>
      </c>
      <c r="J1438" s="81">
        <v>4</v>
      </c>
      <c r="K1438" s="81" t="s">
        <v>436</v>
      </c>
      <c r="L1438" s="81" t="s">
        <v>1137</v>
      </c>
      <c r="M1438" s="81">
        <v>1160</v>
      </c>
      <c r="O1438" s="81" t="s">
        <v>828</v>
      </c>
      <c r="P1438" s="81" t="s">
        <v>829</v>
      </c>
      <c r="Q1438" s="81">
        <v>2</v>
      </c>
      <c r="R1438" s="81" t="s">
        <v>529</v>
      </c>
      <c r="S1438" s="81" t="s">
        <v>1135</v>
      </c>
      <c r="T1438" s="81">
        <v>1412</v>
      </c>
      <c r="V1438" s="81" t="s">
        <v>880</v>
      </c>
      <c r="W1438" s="81" t="s">
        <v>881</v>
      </c>
      <c r="X1438" s="81">
        <v>4</v>
      </c>
      <c r="Y1438" s="81" t="s">
        <v>437</v>
      </c>
      <c r="Z1438" s="81" t="s">
        <v>1743</v>
      </c>
      <c r="AA1438" s="81">
        <v>1476</v>
      </c>
      <c r="AQ1438" s="81" t="s">
        <v>2320</v>
      </c>
      <c r="AR1438" s="81" t="s">
        <v>1059</v>
      </c>
      <c r="AS1438" s="81">
        <v>12</v>
      </c>
      <c r="AT1438" s="81" t="s">
        <v>529</v>
      </c>
      <c r="AU1438" s="81" t="s">
        <v>1219</v>
      </c>
      <c r="AV1438" s="81">
        <v>1027</v>
      </c>
      <c r="AX1438" s="81" t="s">
        <v>973</v>
      </c>
      <c r="AY1438" s="81" t="s">
        <v>974</v>
      </c>
      <c r="AZ1438" s="81">
        <v>12</v>
      </c>
      <c r="BA1438" s="81" t="s">
        <v>436</v>
      </c>
      <c r="BB1438" s="81" t="s">
        <v>1684</v>
      </c>
      <c r="BC1438" s="81">
        <v>1113</v>
      </c>
      <c r="BE1438" s="81" t="s">
        <v>729</v>
      </c>
      <c r="BF1438" s="81" t="s">
        <v>730</v>
      </c>
      <c r="BG1438" s="81">
        <v>4</v>
      </c>
      <c r="BH1438" s="81" t="s">
        <v>437</v>
      </c>
      <c r="BI1438" s="81" t="s">
        <v>1184</v>
      </c>
      <c r="BJ1438" s="81">
        <v>1078</v>
      </c>
      <c r="BL1438" s="81" t="s">
        <v>860</v>
      </c>
      <c r="BM1438" s="81" t="s">
        <v>861</v>
      </c>
      <c r="BN1438" s="81">
        <v>6</v>
      </c>
      <c r="BO1438" s="81" t="s">
        <v>529</v>
      </c>
      <c r="BP1438" s="81" t="s">
        <v>1128</v>
      </c>
      <c r="BQ1438" s="81">
        <v>1031</v>
      </c>
      <c r="CG1438" s="81" t="s">
        <v>849</v>
      </c>
      <c r="CH1438" s="81" t="s">
        <v>850</v>
      </c>
      <c r="CI1438" s="81">
        <v>20</v>
      </c>
      <c r="CJ1438" s="81" t="s">
        <v>436</v>
      </c>
      <c r="CK1438" s="81" t="s">
        <v>1834</v>
      </c>
      <c r="CL1438" s="81">
        <v>1163</v>
      </c>
      <c r="CU1438" s="136" t="s">
        <v>2261</v>
      </c>
      <c r="CV1438" s="136" t="s">
        <v>744</v>
      </c>
      <c r="CW1438" s="137">
        <v>12</v>
      </c>
      <c r="CX1438" s="136" t="s">
        <v>437</v>
      </c>
      <c r="CY1438" s="136" t="s">
        <v>1813</v>
      </c>
      <c r="CZ1438" s="138">
        <v>1064</v>
      </c>
      <c r="DB1438" s="136" t="s">
        <v>2416</v>
      </c>
      <c r="DC1438" s="136" t="s">
        <v>1072</v>
      </c>
      <c r="DD1438" s="137">
        <v>4</v>
      </c>
      <c r="DE1438" s="136" t="s">
        <v>436</v>
      </c>
      <c r="DF1438" s="136" t="s">
        <v>2409</v>
      </c>
      <c r="DG1438" s="144">
        <v>1013</v>
      </c>
      <c r="DI1438" s="136" t="s">
        <v>2371</v>
      </c>
      <c r="DJ1438" s="136" t="s">
        <v>2370</v>
      </c>
      <c r="DK1438" s="137">
        <v>12</v>
      </c>
      <c r="DL1438" s="136" t="s">
        <v>529</v>
      </c>
      <c r="DM1438" s="136" t="s">
        <v>1100</v>
      </c>
      <c r="DN1438" s="144">
        <v>1027</v>
      </c>
    </row>
    <row r="1439" spans="1:118" x14ac:dyDescent="0.25">
      <c r="A1439" s="81" t="s">
        <v>816</v>
      </c>
      <c r="B1439" s="81" t="s">
        <v>817</v>
      </c>
      <c r="C1439" s="81">
        <v>12</v>
      </c>
      <c r="D1439" s="81" t="s">
        <v>436</v>
      </c>
      <c r="E1439" s="81" t="s">
        <v>551</v>
      </c>
      <c r="F1439" s="81">
        <v>1518</v>
      </c>
      <c r="H1439" s="81" t="s">
        <v>737</v>
      </c>
      <c r="I1439" s="81" t="s">
        <v>738</v>
      </c>
      <c r="J1439" s="81">
        <v>10</v>
      </c>
      <c r="K1439" s="81" t="s">
        <v>436</v>
      </c>
      <c r="L1439" s="81" t="s">
        <v>1137</v>
      </c>
      <c r="M1439" s="81">
        <v>1160</v>
      </c>
      <c r="O1439" s="81" t="s">
        <v>891</v>
      </c>
      <c r="P1439" s="81" t="s">
        <v>892</v>
      </c>
      <c r="Q1439" s="81">
        <v>12</v>
      </c>
      <c r="R1439" s="81" t="s">
        <v>436</v>
      </c>
      <c r="S1439" s="81" t="s">
        <v>1874</v>
      </c>
      <c r="T1439" s="81">
        <v>1370</v>
      </c>
      <c r="V1439" s="81" t="s">
        <v>946</v>
      </c>
      <c r="W1439" s="81" t="s">
        <v>947</v>
      </c>
      <c r="X1439" s="81">
        <v>12</v>
      </c>
      <c r="Y1439" s="81" t="s">
        <v>436</v>
      </c>
      <c r="Z1439" s="81" t="s">
        <v>1188</v>
      </c>
      <c r="AA1439" s="81">
        <v>1481</v>
      </c>
      <c r="AQ1439" s="81" t="s">
        <v>759</v>
      </c>
      <c r="AR1439" s="81" t="s">
        <v>760</v>
      </c>
      <c r="AS1439" s="81">
        <v>1</v>
      </c>
      <c r="AT1439" s="81" t="s">
        <v>529</v>
      </c>
      <c r="AU1439" s="81" t="s">
        <v>1837</v>
      </c>
      <c r="AV1439" s="81">
        <v>1510</v>
      </c>
      <c r="AX1439" s="81" t="s">
        <v>973</v>
      </c>
      <c r="AY1439" s="81" t="s">
        <v>974</v>
      </c>
      <c r="AZ1439" s="81">
        <v>12</v>
      </c>
      <c r="BA1439" s="81" t="s">
        <v>436</v>
      </c>
      <c r="BB1439" s="81" t="s">
        <v>1200</v>
      </c>
      <c r="BC1439" s="81">
        <v>1240</v>
      </c>
      <c r="BE1439" s="81" t="s">
        <v>745</v>
      </c>
      <c r="BF1439" s="81" t="s">
        <v>746</v>
      </c>
      <c r="BG1439" s="81">
        <v>12</v>
      </c>
      <c r="BH1439" s="81" t="s">
        <v>437</v>
      </c>
      <c r="BI1439" s="81" t="s">
        <v>1184</v>
      </c>
      <c r="BJ1439" s="81">
        <v>1078</v>
      </c>
      <c r="BL1439" s="81" t="s">
        <v>818</v>
      </c>
      <c r="BM1439" s="81" t="s">
        <v>819</v>
      </c>
      <c r="BN1439" s="81">
        <v>4</v>
      </c>
      <c r="BO1439" s="81" t="s">
        <v>436</v>
      </c>
      <c r="BP1439" s="81" t="s">
        <v>2326</v>
      </c>
      <c r="BQ1439" s="81">
        <v>1169</v>
      </c>
      <c r="CG1439" s="81" t="s">
        <v>733</v>
      </c>
      <c r="CH1439" s="81" t="s">
        <v>734</v>
      </c>
      <c r="CI1439" s="81">
        <v>20</v>
      </c>
      <c r="CJ1439" s="81" t="s">
        <v>436</v>
      </c>
      <c r="CK1439" s="81" t="s">
        <v>1834</v>
      </c>
      <c r="CL1439" s="81">
        <v>1163</v>
      </c>
      <c r="CU1439" s="136" t="s">
        <v>873</v>
      </c>
      <c r="CV1439" s="136" t="s">
        <v>874</v>
      </c>
      <c r="CW1439" s="137">
        <v>2</v>
      </c>
      <c r="CX1439" s="136" t="s">
        <v>529</v>
      </c>
      <c r="CY1439" s="136" t="s">
        <v>1157</v>
      </c>
      <c r="CZ1439" s="138">
        <v>1399</v>
      </c>
      <c r="DB1439" s="136" t="s">
        <v>2262</v>
      </c>
      <c r="DC1439" s="136" t="s">
        <v>870</v>
      </c>
      <c r="DD1439" s="137">
        <v>12</v>
      </c>
      <c r="DE1439" s="136" t="s">
        <v>436</v>
      </c>
      <c r="DF1439" s="136" t="s">
        <v>722</v>
      </c>
      <c r="DG1439" s="144">
        <v>1543</v>
      </c>
      <c r="DI1439" s="136" t="s">
        <v>2371</v>
      </c>
      <c r="DJ1439" s="136" t="s">
        <v>2370</v>
      </c>
      <c r="DK1439" s="137">
        <v>4</v>
      </c>
      <c r="DL1439" s="136" t="s">
        <v>437</v>
      </c>
      <c r="DM1439" s="136" t="s">
        <v>2421</v>
      </c>
      <c r="DN1439" s="144">
        <v>1599</v>
      </c>
    </row>
    <row r="1440" spans="1:118" x14ac:dyDescent="0.25">
      <c r="A1440" s="81" t="s">
        <v>910</v>
      </c>
      <c r="B1440" s="81" t="s">
        <v>911</v>
      </c>
      <c r="C1440" s="81">
        <v>2</v>
      </c>
      <c r="D1440" s="81" t="s">
        <v>436</v>
      </c>
      <c r="E1440" s="81" t="s">
        <v>551</v>
      </c>
      <c r="F1440" s="81">
        <v>1518</v>
      </c>
      <c r="H1440" s="81" t="s">
        <v>975</v>
      </c>
      <c r="I1440" s="81" t="s">
        <v>976</v>
      </c>
      <c r="J1440" s="81">
        <v>2</v>
      </c>
      <c r="K1440" s="81" t="s">
        <v>436</v>
      </c>
      <c r="L1440" s="81" t="s">
        <v>1925</v>
      </c>
      <c r="M1440" s="81">
        <v>1091</v>
      </c>
      <c r="O1440" s="81" t="s">
        <v>891</v>
      </c>
      <c r="P1440" s="81" t="s">
        <v>892</v>
      </c>
      <c r="Q1440" s="81">
        <v>24</v>
      </c>
      <c r="R1440" s="81" t="s">
        <v>436</v>
      </c>
      <c r="S1440" s="81" t="s">
        <v>1738</v>
      </c>
      <c r="T1440" s="81">
        <v>1482</v>
      </c>
      <c r="V1440" s="81" t="s">
        <v>2319</v>
      </c>
      <c r="W1440" s="81" t="s">
        <v>844</v>
      </c>
      <c r="X1440" s="81">
        <v>2</v>
      </c>
      <c r="Y1440" s="81" t="s">
        <v>436</v>
      </c>
      <c r="Z1440" s="81" t="s">
        <v>1188</v>
      </c>
      <c r="AA1440" s="81">
        <v>1481</v>
      </c>
      <c r="AQ1440" s="81" t="s">
        <v>741</v>
      </c>
      <c r="AR1440" s="81" t="s">
        <v>742</v>
      </c>
      <c r="AS1440" s="81">
        <v>3</v>
      </c>
      <c r="AT1440" s="81" t="s">
        <v>529</v>
      </c>
      <c r="AU1440" s="81" t="s">
        <v>1837</v>
      </c>
      <c r="AV1440" s="81">
        <v>1510</v>
      </c>
      <c r="AX1440" s="81" t="s">
        <v>973</v>
      </c>
      <c r="AY1440" s="81" t="s">
        <v>974</v>
      </c>
      <c r="AZ1440" s="81">
        <v>12</v>
      </c>
      <c r="BA1440" s="81" t="s">
        <v>436</v>
      </c>
      <c r="BB1440" s="81" t="s">
        <v>2074</v>
      </c>
      <c r="BC1440" s="81">
        <v>1564</v>
      </c>
      <c r="BE1440" s="81" t="s">
        <v>785</v>
      </c>
      <c r="BF1440" s="81" t="s">
        <v>786</v>
      </c>
      <c r="BG1440" s="81">
        <v>12</v>
      </c>
      <c r="BH1440" s="81" t="s">
        <v>437</v>
      </c>
      <c r="BI1440" s="81" t="s">
        <v>1184</v>
      </c>
      <c r="BJ1440" s="81">
        <v>1078</v>
      </c>
      <c r="BL1440" s="81" t="s">
        <v>816</v>
      </c>
      <c r="BM1440" s="81" t="s">
        <v>817</v>
      </c>
      <c r="BN1440" s="81">
        <v>4</v>
      </c>
      <c r="BO1440" s="81" t="s">
        <v>436</v>
      </c>
      <c r="BP1440" s="81" t="s">
        <v>1764</v>
      </c>
      <c r="BQ1440" s="81">
        <v>1435</v>
      </c>
      <c r="CG1440" s="81" t="s">
        <v>727</v>
      </c>
      <c r="CH1440" s="81" t="s">
        <v>728</v>
      </c>
      <c r="CI1440" s="81">
        <v>20</v>
      </c>
      <c r="CJ1440" s="81" t="s">
        <v>436</v>
      </c>
      <c r="CK1440" s="81" t="s">
        <v>1834</v>
      </c>
      <c r="CL1440" s="81">
        <v>1163</v>
      </c>
      <c r="CU1440" s="136" t="s">
        <v>1778</v>
      </c>
      <c r="CV1440" s="136" t="s">
        <v>758</v>
      </c>
      <c r="CW1440" s="137">
        <v>12</v>
      </c>
      <c r="CX1440" s="136" t="s">
        <v>437</v>
      </c>
      <c r="CY1440" s="136" t="s">
        <v>1187</v>
      </c>
      <c r="CZ1440" s="138">
        <v>1003</v>
      </c>
      <c r="DB1440" s="136" t="s">
        <v>2262</v>
      </c>
      <c r="DC1440" s="136" t="s">
        <v>870</v>
      </c>
      <c r="DD1440" s="137">
        <v>12</v>
      </c>
      <c r="DE1440" s="136" t="s">
        <v>436</v>
      </c>
      <c r="DF1440" s="136" t="s">
        <v>2310</v>
      </c>
      <c r="DG1440" s="144">
        <v>1160</v>
      </c>
      <c r="DI1440" s="136" t="s">
        <v>2371</v>
      </c>
      <c r="DJ1440" s="136" t="s">
        <v>2370</v>
      </c>
      <c r="DK1440" s="137">
        <v>4</v>
      </c>
      <c r="DL1440" s="136" t="s">
        <v>529</v>
      </c>
      <c r="DM1440" s="136" t="s">
        <v>2309</v>
      </c>
      <c r="DN1440" s="144">
        <v>1001</v>
      </c>
    </row>
    <row r="1441" spans="1:118" x14ac:dyDescent="0.25">
      <c r="A1441" s="81" t="s">
        <v>930</v>
      </c>
      <c r="B1441" s="81" t="s">
        <v>931</v>
      </c>
      <c r="C1441" s="81">
        <v>4</v>
      </c>
      <c r="D1441" s="81" t="s">
        <v>436</v>
      </c>
      <c r="E1441" s="81" t="s">
        <v>1226</v>
      </c>
      <c r="F1441" s="81">
        <v>1442</v>
      </c>
      <c r="H1441" s="81" t="s">
        <v>735</v>
      </c>
      <c r="I1441" s="81" t="s">
        <v>736</v>
      </c>
      <c r="J1441" s="81">
        <v>2</v>
      </c>
      <c r="K1441" s="81" t="s">
        <v>436</v>
      </c>
      <c r="L1441" s="81" t="s">
        <v>1925</v>
      </c>
      <c r="M1441" s="81">
        <v>1091</v>
      </c>
      <c r="O1441" s="81" t="s">
        <v>849</v>
      </c>
      <c r="P1441" s="81" t="s">
        <v>850</v>
      </c>
      <c r="Q1441" s="81">
        <v>8</v>
      </c>
      <c r="R1441" s="81" t="s">
        <v>436</v>
      </c>
      <c r="S1441" s="81" t="s">
        <v>1738</v>
      </c>
      <c r="T1441" s="81">
        <v>1482</v>
      </c>
      <c r="V1441" s="81" t="s">
        <v>891</v>
      </c>
      <c r="W1441" s="81" t="s">
        <v>892</v>
      </c>
      <c r="X1441" s="81">
        <v>12</v>
      </c>
      <c r="Y1441" s="81" t="s">
        <v>436</v>
      </c>
      <c r="Z1441" s="81" t="s">
        <v>1738</v>
      </c>
      <c r="AA1441" s="81">
        <v>1482</v>
      </c>
      <c r="AQ1441" s="81" t="s">
        <v>747</v>
      </c>
      <c r="AR1441" s="81" t="s">
        <v>748</v>
      </c>
      <c r="AS1441" s="81">
        <v>12</v>
      </c>
      <c r="AT1441" s="81" t="s">
        <v>529</v>
      </c>
      <c r="AU1441" s="81" t="s">
        <v>1837</v>
      </c>
      <c r="AV1441" s="81">
        <v>1510</v>
      </c>
      <c r="AX1441" s="81" t="s">
        <v>973</v>
      </c>
      <c r="AY1441" s="81" t="s">
        <v>974</v>
      </c>
      <c r="AZ1441" s="81">
        <v>12</v>
      </c>
      <c r="BA1441" s="81" t="s">
        <v>529</v>
      </c>
      <c r="BB1441" s="81" t="s">
        <v>1167</v>
      </c>
      <c r="BC1441" s="81">
        <v>1031</v>
      </c>
      <c r="BE1441" s="81" t="s">
        <v>854</v>
      </c>
      <c r="BF1441" s="81" t="s">
        <v>855</v>
      </c>
      <c r="BG1441" s="81">
        <v>2</v>
      </c>
      <c r="BH1441" s="81" t="s">
        <v>437</v>
      </c>
      <c r="BI1441" s="81" t="s">
        <v>1184</v>
      </c>
      <c r="BJ1441" s="81">
        <v>1078</v>
      </c>
      <c r="BL1441" s="81" t="s">
        <v>816</v>
      </c>
      <c r="BM1441" s="81" t="s">
        <v>817</v>
      </c>
      <c r="BN1441" s="81">
        <v>4</v>
      </c>
      <c r="BO1441" s="81" t="s">
        <v>436</v>
      </c>
      <c r="BP1441" s="81" t="s">
        <v>1110</v>
      </c>
      <c r="BQ1441" s="81">
        <v>1253</v>
      </c>
      <c r="CG1441" s="81" t="s">
        <v>1779</v>
      </c>
      <c r="CH1441" s="81" t="s">
        <v>853</v>
      </c>
      <c r="CI1441" s="81">
        <v>48</v>
      </c>
      <c r="CJ1441" s="81" t="s">
        <v>436</v>
      </c>
      <c r="CK1441" s="81" t="s">
        <v>1834</v>
      </c>
      <c r="CL1441" s="81">
        <v>1163</v>
      </c>
      <c r="CU1441" s="136" t="s">
        <v>910</v>
      </c>
      <c r="CV1441" s="136" t="s">
        <v>911</v>
      </c>
      <c r="CW1441" s="137">
        <v>2</v>
      </c>
      <c r="CX1441" s="136" t="s">
        <v>529</v>
      </c>
      <c r="CY1441" s="136" t="s">
        <v>1157</v>
      </c>
      <c r="CZ1441" s="138">
        <v>1399</v>
      </c>
      <c r="DB1441" s="136" t="s">
        <v>2262</v>
      </c>
      <c r="DC1441" s="136" t="s">
        <v>870</v>
      </c>
      <c r="DD1441" s="137">
        <v>12</v>
      </c>
      <c r="DE1441" s="136" t="s">
        <v>529</v>
      </c>
      <c r="DF1441" s="136" t="s">
        <v>1149</v>
      </c>
      <c r="DG1441" s="144">
        <v>1172</v>
      </c>
      <c r="DI1441" s="136" t="s">
        <v>2371</v>
      </c>
      <c r="DJ1441" s="136" t="s">
        <v>2370</v>
      </c>
      <c r="DK1441" s="137">
        <v>4</v>
      </c>
      <c r="DL1441" s="136" t="s">
        <v>529</v>
      </c>
      <c r="DM1441" s="136" t="s">
        <v>1214</v>
      </c>
      <c r="DN1441" s="144">
        <v>1209</v>
      </c>
    </row>
    <row r="1442" spans="1:118" x14ac:dyDescent="0.25">
      <c r="A1442" s="81" t="s">
        <v>812</v>
      </c>
      <c r="B1442" s="81" t="s">
        <v>813</v>
      </c>
      <c r="C1442" s="81">
        <v>2</v>
      </c>
      <c r="D1442" s="81" t="s">
        <v>436</v>
      </c>
      <c r="E1442" s="81" t="s">
        <v>1226</v>
      </c>
      <c r="F1442" s="81">
        <v>1442</v>
      </c>
      <c r="H1442" s="81" t="s">
        <v>1034</v>
      </c>
      <c r="I1442" s="81" t="s">
        <v>987</v>
      </c>
      <c r="J1442" s="81">
        <v>12</v>
      </c>
      <c r="K1442" s="81" t="s">
        <v>436</v>
      </c>
      <c r="L1442" s="81" t="s">
        <v>1925</v>
      </c>
      <c r="M1442" s="81">
        <v>1091</v>
      </c>
      <c r="O1442" s="81" t="s">
        <v>830</v>
      </c>
      <c r="P1442" s="81" t="s">
        <v>831</v>
      </c>
      <c r="Q1442" s="81">
        <v>17</v>
      </c>
      <c r="R1442" s="81" t="s">
        <v>436</v>
      </c>
      <c r="S1442" s="81" t="s">
        <v>1738</v>
      </c>
      <c r="T1442" s="81">
        <v>1482</v>
      </c>
      <c r="V1442" s="81" t="s">
        <v>924</v>
      </c>
      <c r="W1442" s="81" t="s">
        <v>925</v>
      </c>
      <c r="X1442" s="81">
        <v>24</v>
      </c>
      <c r="Y1442" s="81" t="s">
        <v>436</v>
      </c>
      <c r="Z1442" s="81" t="s">
        <v>1738</v>
      </c>
      <c r="AA1442" s="81">
        <v>1482</v>
      </c>
      <c r="AQ1442" s="81" t="s">
        <v>940</v>
      </c>
      <c r="AR1442" s="81" t="s">
        <v>941</v>
      </c>
      <c r="AS1442" s="81">
        <v>12</v>
      </c>
      <c r="AT1442" s="81" t="s">
        <v>437</v>
      </c>
      <c r="AU1442" s="81" t="s">
        <v>1234</v>
      </c>
      <c r="AV1442" s="81">
        <v>1043</v>
      </c>
      <c r="AX1442" s="81" t="s">
        <v>973</v>
      </c>
      <c r="AY1442" s="81" t="s">
        <v>974</v>
      </c>
      <c r="AZ1442" s="81">
        <v>12</v>
      </c>
      <c r="BA1442" s="81" t="s">
        <v>529</v>
      </c>
      <c r="BB1442" s="81" t="s">
        <v>1770</v>
      </c>
      <c r="BC1442" s="81">
        <v>1037</v>
      </c>
      <c r="BE1442" s="81" t="s">
        <v>757</v>
      </c>
      <c r="BF1442" s="81" t="s">
        <v>758</v>
      </c>
      <c r="BG1442" s="81">
        <v>12</v>
      </c>
      <c r="BH1442" s="81" t="s">
        <v>437</v>
      </c>
      <c r="BI1442" s="81" t="s">
        <v>1187</v>
      </c>
      <c r="BJ1442" s="81">
        <v>1003</v>
      </c>
      <c r="BL1442" s="81" t="s">
        <v>864</v>
      </c>
      <c r="BM1442" s="81" t="s">
        <v>865</v>
      </c>
      <c r="BN1442" s="81">
        <v>4</v>
      </c>
      <c r="BO1442" s="81" t="s">
        <v>436</v>
      </c>
      <c r="BP1442" s="81" t="s">
        <v>1110</v>
      </c>
      <c r="BQ1442" s="81">
        <v>1253</v>
      </c>
      <c r="CG1442" s="81" t="s">
        <v>946</v>
      </c>
      <c r="CH1442" s="81" t="s">
        <v>947</v>
      </c>
      <c r="CI1442" s="81">
        <v>48</v>
      </c>
      <c r="CJ1442" s="81" t="s">
        <v>436</v>
      </c>
      <c r="CK1442" s="81" t="s">
        <v>1834</v>
      </c>
      <c r="CL1442" s="81">
        <v>1163</v>
      </c>
      <c r="CU1442" s="136" t="s">
        <v>1041</v>
      </c>
      <c r="CV1442" s="136" t="s">
        <v>756</v>
      </c>
      <c r="CW1442" s="137">
        <v>12</v>
      </c>
      <c r="CX1442" s="136" t="s">
        <v>437</v>
      </c>
      <c r="CY1442" s="136" t="s">
        <v>1813</v>
      </c>
      <c r="CZ1442" s="138">
        <v>1064</v>
      </c>
      <c r="DB1442" s="136" t="s">
        <v>2262</v>
      </c>
      <c r="DC1442" s="136" t="s">
        <v>870</v>
      </c>
      <c r="DD1442" s="137">
        <v>12</v>
      </c>
      <c r="DE1442" s="136" t="s">
        <v>437</v>
      </c>
      <c r="DF1442" s="136" t="s">
        <v>1155</v>
      </c>
      <c r="DG1442" s="144">
        <v>1506</v>
      </c>
      <c r="DI1442" s="136" t="s">
        <v>2371</v>
      </c>
      <c r="DJ1442" s="136" t="s">
        <v>2370</v>
      </c>
      <c r="DK1442" s="137">
        <v>12</v>
      </c>
      <c r="DL1442" s="136" t="s">
        <v>436</v>
      </c>
      <c r="DM1442" s="136" t="s">
        <v>1148</v>
      </c>
      <c r="DN1442" s="144">
        <v>1091</v>
      </c>
    </row>
    <row r="1443" spans="1:118" x14ac:dyDescent="0.25">
      <c r="A1443" s="81" t="s">
        <v>2323</v>
      </c>
      <c r="B1443" s="81" t="s">
        <v>851</v>
      </c>
      <c r="C1443" s="81">
        <v>2</v>
      </c>
      <c r="D1443" s="81" t="s">
        <v>436</v>
      </c>
      <c r="E1443" s="81" t="s">
        <v>1226</v>
      </c>
      <c r="F1443" s="81">
        <v>1442</v>
      </c>
      <c r="H1443" s="81" t="s">
        <v>826</v>
      </c>
      <c r="I1443" s="81" t="s">
        <v>827</v>
      </c>
      <c r="J1443" s="81">
        <v>20</v>
      </c>
      <c r="K1443" s="81" t="s">
        <v>436</v>
      </c>
      <c r="L1443" s="81" t="s">
        <v>1925</v>
      </c>
      <c r="M1443" s="81">
        <v>1091</v>
      </c>
      <c r="O1443" s="81" t="s">
        <v>810</v>
      </c>
      <c r="P1443" s="81" t="s">
        <v>811</v>
      </c>
      <c r="Q1443" s="81">
        <v>2</v>
      </c>
      <c r="R1443" s="81" t="s">
        <v>436</v>
      </c>
      <c r="S1443" s="81" t="s">
        <v>1159</v>
      </c>
      <c r="T1443" s="81">
        <v>1513</v>
      </c>
      <c r="V1443" s="81" t="s">
        <v>891</v>
      </c>
      <c r="W1443" s="81" t="s">
        <v>892</v>
      </c>
      <c r="X1443" s="81">
        <v>24</v>
      </c>
      <c r="Y1443" s="81" t="s">
        <v>436</v>
      </c>
      <c r="Z1443" s="81" t="s">
        <v>1738</v>
      </c>
      <c r="AA1443" s="81">
        <v>1482</v>
      </c>
      <c r="AQ1443" s="81" t="s">
        <v>973</v>
      </c>
      <c r="AR1443" s="81" t="s">
        <v>974</v>
      </c>
      <c r="AS1443" s="81">
        <v>12</v>
      </c>
      <c r="AT1443" s="81" t="s">
        <v>437</v>
      </c>
      <c r="AU1443" s="81" t="s">
        <v>1234</v>
      </c>
      <c r="AV1443" s="81">
        <v>1043</v>
      </c>
      <c r="AX1443" s="81" t="s">
        <v>973</v>
      </c>
      <c r="AY1443" s="81" t="s">
        <v>974</v>
      </c>
      <c r="AZ1443" s="81">
        <v>12</v>
      </c>
      <c r="BA1443" s="81" t="s">
        <v>529</v>
      </c>
      <c r="BB1443" s="81" t="s">
        <v>1711</v>
      </c>
      <c r="BC1443" s="81">
        <v>1172</v>
      </c>
      <c r="BE1443" s="81" t="s">
        <v>932</v>
      </c>
      <c r="BF1443" s="81" t="s">
        <v>933</v>
      </c>
      <c r="BG1443" s="81">
        <v>4</v>
      </c>
      <c r="BH1443" s="81" t="s">
        <v>437</v>
      </c>
      <c r="BI1443" s="81" t="s">
        <v>1187</v>
      </c>
      <c r="BJ1443" s="81">
        <v>1003</v>
      </c>
      <c r="BL1443" s="81" t="s">
        <v>1673</v>
      </c>
      <c r="BM1443" s="81" t="s">
        <v>1548</v>
      </c>
      <c r="BN1443" s="81">
        <v>2</v>
      </c>
      <c r="BO1443" s="81" t="s">
        <v>436</v>
      </c>
      <c r="BP1443" s="81" t="s">
        <v>1110</v>
      </c>
      <c r="BQ1443" s="81">
        <v>1253</v>
      </c>
      <c r="CG1443" s="81" t="s">
        <v>891</v>
      </c>
      <c r="CH1443" s="81" t="s">
        <v>892</v>
      </c>
      <c r="CI1443" s="81">
        <v>36</v>
      </c>
      <c r="CJ1443" s="81" t="s">
        <v>436</v>
      </c>
      <c r="CK1443" s="81" t="s">
        <v>1834</v>
      </c>
      <c r="CL1443" s="81">
        <v>1163</v>
      </c>
      <c r="CU1443" s="136" t="s">
        <v>1041</v>
      </c>
      <c r="CV1443" s="136" t="s">
        <v>756</v>
      </c>
      <c r="CW1443" s="137">
        <v>12</v>
      </c>
      <c r="CX1443" s="136" t="s">
        <v>437</v>
      </c>
      <c r="CY1443" s="136" t="s">
        <v>1187</v>
      </c>
      <c r="CZ1443" s="138">
        <v>1003</v>
      </c>
      <c r="DB1443" s="136" t="s">
        <v>2262</v>
      </c>
      <c r="DC1443" s="136" t="s">
        <v>870</v>
      </c>
      <c r="DD1443" s="137">
        <v>12</v>
      </c>
      <c r="DE1443" s="136" t="s">
        <v>529</v>
      </c>
      <c r="DF1443" s="136" t="s">
        <v>1873</v>
      </c>
      <c r="DG1443" s="144">
        <v>1126</v>
      </c>
      <c r="DI1443" s="136" t="s">
        <v>2371</v>
      </c>
      <c r="DJ1443" s="136" t="s">
        <v>2370</v>
      </c>
      <c r="DK1443" s="137">
        <v>12</v>
      </c>
      <c r="DL1443" s="136" t="s">
        <v>529</v>
      </c>
      <c r="DM1443" s="136" t="s">
        <v>2314</v>
      </c>
      <c r="DN1443" s="144">
        <v>1031</v>
      </c>
    </row>
    <row r="1444" spans="1:118" x14ac:dyDescent="0.25">
      <c r="A1444" s="81" t="s">
        <v>854</v>
      </c>
      <c r="B1444" s="81" t="s">
        <v>855</v>
      </c>
      <c r="C1444" s="81">
        <v>2</v>
      </c>
      <c r="D1444" s="81" t="s">
        <v>436</v>
      </c>
      <c r="E1444" s="81" t="s">
        <v>1226</v>
      </c>
      <c r="F1444" s="81">
        <v>1442</v>
      </c>
      <c r="H1444" s="81" t="s">
        <v>772</v>
      </c>
      <c r="I1444" s="81" t="s">
        <v>773</v>
      </c>
      <c r="J1444" s="81">
        <v>12</v>
      </c>
      <c r="K1444" s="81" t="s">
        <v>436</v>
      </c>
      <c r="L1444" s="81" t="s">
        <v>1925</v>
      </c>
      <c r="M1444" s="81">
        <v>1091</v>
      </c>
      <c r="O1444" s="81" t="s">
        <v>860</v>
      </c>
      <c r="P1444" s="81" t="s">
        <v>861</v>
      </c>
      <c r="Q1444" s="81">
        <v>4</v>
      </c>
      <c r="R1444" s="81" t="s">
        <v>436</v>
      </c>
      <c r="S1444" s="81" t="s">
        <v>1159</v>
      </c>
      <c r="T1444" s="81">
        <v>1513</v>
      </c>
      <c r="V1444" s="81" t="s">
        <v>832</v>
      </c>
      <c r="W1444" s="81" t="s">
        <v>833</v>
      </c>
      <c r="X1444" s="81">
        <v>4</v>
      </c>
      <c r="Y1444" s="81" t="s">
        <v>436</v>
      </c>
      <c r="Z1444" s="81" t="s">
        <v>1738</v>
      </c>
      <c r="AA1444" s="81">
        <v>1482</v>
      </c>
      <c r="AQ1444" s="81" t="s">
        <v>979</v>
      </c>
      <c r="AR1444" s="81" t="s">
        <v>980</v>
      </c>
      <c r="AS1444" s="81">
        <v>12</v>
      </c>
      <c r="AT1444" s="81" t="s">
        <v>437</v>
      </c>
      <c r="AU1444" s="81" t="s">
        <v>1234</v>
      </c>
      <c r="AV1444" s="81">
        <v>1043</v>
      </c>
      <c r="AX1444" s="81" t="s">
        <v>973</v>
      </c>
      <c r="AY1444" s="81" t="s">
        <v>974</v>
      </c>
      <c r="AZ1444" s="81">
        <v>12</v>
      </c>
      <c r="BA1444" s="81" t="s">
        <v>529</v>
      </c>
      <c r="BB1444" s="81" t="s">
        <v>1127</v>
      </c>
      <c r="BC1444" s="81">
        <v>1123</v>
      </c>
      <c r="BE1444" s="81" t="s">
        <v>873</v>
      </c>
      <c r="BF1444" s="81" t="s">
        <v>874</v>
      </c>
      <c r="BG1444" s="81">
        <v>12</v>
      </c>
      <c r="BH1444" s="81" t="s">
        <v>437</v>
      </c>
      <c r="BI1444" s="81" t="s">
        <v>1187</v>
      </c>
      <c r="BJ1444" s="81">
        <v>1003</v>
      </c>
      <c r="BL1444" s="81" t="s">
        <v>2319</v>
      </c>
      <c r="BM1444" s="81" t="s">
        <v>844</v>
      </c>
      <c r="BN1444" s="81">
        <v>2</v>
      </c>
      <c r="BO1444" s="81" t="s">
        <v>436</v>
      </c>
      <c r="BP1444" s="81" t="s">
        <v>1110</v>
      </c>
      <c r="BQ1444" s="81">
        <v>1253</v>
      </c>
      <c r="CG1444" s="81" t="s">
        <v>924</v>
      </c>
      <c r="CH1444" s="81" t="s">
        <v>925</v>
      </c>
      <c r="CI1444" s="81">
        <v>36</v>
      </c>
      <c r="CJ1444" s="81" t="s">
        <v>436</v>
      </c>
      <c r="CK1444" s="81" t="s">
        <v>1834</v>
      </c>
      <c r="CL1444" s="81">
        <v>1163</v>
      </c>
      <c r="CU1444" s="136" t="s">
        <v>1043</v>
      </c>
      <c r="CV1444" s="136" t="s">
        <v>825</v>
      </c>
      <c r="CW1444" s="137">
        <v>12</v>
      </c>
      <c r="CX1444" s="136" t="s">
        <v>529</v>
      </c>
      <c r="CY1444" s="136" t="s">
        <v>1169</v>
      </c>
      <c r="CZ1444" s="138">
        <v>1440</v>
      </c>
      <c r="DB1444" s="136" t="s">
        <v>2262</v>
      </c>
      <c r="DC1444" s="136" t="s">
        <v>870</v>
      </c>
      <c r="DD1444" s="137">
        <v>12</v>
      </c>
      <c r="DE1444" s="136" t="s">
        <v>436</v>
      </c>
      <c r="DF1444" s="136" t="s">
        <v>1696</v>
      </c>
      <c r="DG1444" s="144">
        <v>1390</v>
      </c>
      <c r="DI1444" s="136" t="s">
        <v>2371</v>
      </c>
      <c r="DJ1444" s="136" t="s">
        <v>2370</v>
      </c>
      <c r="DK1444" s="137">
        <v>4</v>
      </c>
      <c r="DL1444" s="136" t="s">
        <v>436</v>
      </c>
      <c r="DM1444" s="136" t="s">
        <v>1143</v>
      </c>
      <c r="DN1444" s="144">
        <v>1223</v>
      </c>
    </row>
    <row r="1445" spans="1:118" x14ac:dyDescent="0.25">
      <c r="A1445" s="81" t="s">
        <v>772</v>
      </c>
      <c r="B1445" s="81" t="s">
        <v>773</v>
      </c>
      <c r="C1445" s="81">
        <v>12</v>
      </c>
      <c r="D1445" s="81" t="s">
        <v>436</v>
      </c>
      <c r="E1445" s="81" t="s">
        <v>2324</v>
      </c>
      <c r="F1445" s="81">
        <v>1515</v>
      </c>
      <c r="H1445" s="81" t="s">
        <v>729</v>
      </c>
      <c r="I1445" s="81" t="s">
        <v>730</v>
      </c>
      <c r="J1445" s="81">
        <v>8</v>
      </c>
      <c r="K1445" s="81" t="s">
        <v>436</v>
      </c>
      <c r="L1445" s="81" t="s">
        <v>1925</v>
      </c>
      <c r="M1445" s="81">
        <v>1091</v>
      </c>
      <c r="O1445" s="81" t="s">
        <v>737</v>
      </c>
      <c r="P1445" s="81" t="s">
        <v>738</v>
      </c>
      <c r="Q1445" s="81">
        <v>2</v>
      </c>
      <c r="R1445" s="81" t="s">
        <v>436</v>
      </c>
      <c r="S1445" s="81" t="s">
        <v>1159</v>
      </c>
      <c r="T1445" s="81">
        <v>1513</v>
      </c>
      <c r="V1445" s="81" t="s">
        <v>830</v>
      </c>
      <c r="W1445" s="81" t="s">
        <v>831</v>
      </c>
      <c r="X1445" s="81">
        <v>12</v>
      </c>
      <c r="Y1445" s="81" t="s">
        <v>436</v>
      </c>
      <c r="Z1445" s="81" t="s">
        <v>1738</v>
      </c>
      <c r="AA1445" s="81">
        <v>1482</v>
      </c>
      <c r="AQ1445" s="81" t="s">
        <v>747</v>
      </c>
      <c r="AR1445" s="81" t="s">
        <v>748</v>
      </c>
      <c r="AS1445" s="81">
        <v>24</v>
      </c>
      <c r="AT1445" s="81" t="s">
        <v>437</v>
      </c>
      <c r="AU1445" s="81" t="s">
        <v>1234</v>
      </c>
      <c r="AV1445" s="81">
        <v>1043</v>
      </c>
      <c r="AX1445" s="81" t="s">
        <v>973</v>
      </c>
      <c r="AY1445" s="81" t="s">
        <v>974</v>
      </c>
      <c r="AZ1445" s="81">
        <v>12</v>
      </c>
      <c r="BA1445" s="81" t="s">
        <v>436</v>
      </c>
      <c r="BB1445" s="81" t="s">
        <v>1212</v>
      </c>
      <c r="BC1445" s="81">
        <v>1013</v>
      </c>
      <c r="BE1445" s="81" t="s">
        <v>816</v>
      </c>
      <c r="BF1445" s="81" t="s">
        <v>817</v>
      </c>
      <c r="BG1445" s="81">
        <v>24</v>
      </c>
      <c r="BH1445" s="81" t="s">
        <v>437</v>
      </c>
      <c r="BI1445" s="81" t="s">
        <v>1187</v>
      </c>
      <c r="BJ1445" s="81">
        <v>1003</v>
      </c>
      <c r="BL1445" s="81" t="s">
        <v>2325</v>
      </c>
      <c r="BM1445" s="81" t="s">
        <v>784</v>
      </c>
      <c r="BN1445" s="81">
        <v>12</v>
      </c>
      <c r="BO1445" s="81" t="s">
        <v>529</v>
      </c>
      <c r="BP1445" s="81" t="s">
        <v>1756</v>
      </c>
      <c r="BQ1445" s="81">
        <v>1037</v>
      </c>
      <c r="CG1445" s="81" t="s">
        <v>745</v>
      </c>
      <c r="CH1445" s="81" t="s">
        <v>746</v>
      </c>
      <c r="CI1445" s="81">
        <v>60</v>
      </c>
      <c r="CJ1445" s="81" t="s">
        <v>436</v>
      </c>
      <c r="CK1445" s="81" t="s">
        <v>1834</v>
      </c>
      <c r="CL1445" s="81">
        <v>1163</v>
      </c>
      <c r="CU1445" s="136" t="s">
        <v>948</v>
      </c>
      <c r="CV1445" s="136" t="s">
        <v>949</v>
      </c>
      <c r="CW1445" s="137">
        <v>2</v>
      </c>
      <c r="CX1445" s="136" t="s">
        <v>529</v>
      </c>
      <c r="CY1445" s="136" t="s">
        <v>1157</v>
      </c>
      <c r="CZ1445" s="138">
        <v>1399</v>
      </c>
      <c r="DB1445" s="136" t="s">
        <v>2262</v>
      </c>
      <c r="DC1445" s="136" t="s">
        <v>870</v>
      </c>
      <c r="DD1445" s="137">
        <v>12</v>
      </c>
      <c r="DE1445" s="136" t="s">
        <v>436</v>
      </c>
      <c r="DF1445" s="136" t="s">
        <v>1179</v>
      </c>
      <c r="DG1445" s="144">
        <v>1195</v>
      </c>
      <c r="DI1445" s="136" t="s">
        <v>2371</v>
      </c>
      <c r="DJ1445" s="136" t="s">
        <v>2370</v>
      </c>
      <c r="DK1445" s="137">
        <v>4</v>
      </c>
      <c r="DL1445" s="136" t="s">
        <v>529</v>
      </c>
      <c r="DM1445" s="136" t="s">
        <v>1873</v>
      </c>
      <c r="DN1445" s="144">
        <v>1126</v>
      </c>
    </row>
    <row r="1446" spans="1:118" x14ac:dyDescent="0.25">
      <c r="A1446" s="81" t="s">
        <v>816</v>
      </c>
      <c r="B1446" s="81" t="s">
        <v>817</v>
      </c>
      <c r="C1446" s="81">
        <v>10</v>
      </c>
      <c r="D1446" s="81" t="s">
        <v>436</v>
      </c>
      <c r="E1446" s="81" t="s">
        <v>2324</v>
      </c>
      <c r="F1446" s="81">
        <v>1515</v>
      </c>
      <c r="H1446" s="81" t="s">
        <v>2323</v>
      </c>
      <c r="I1446" s="81" t="s">
        <v>851</v>
      </c>
      <c r="J1446" s="81">
        <v>2</v>
      </c>
      <c r="K1446" s="81" t="s">
        <v>436</v>
      </c>
      <c r="L1446" s="81" t="s">
        <v>1927</v>
      </c>
      <c r="M1446" s="81">
        <v>1228</v>
      </c>
      <c r="O1446" s="81" t="s">
        <v>828</v>
      </c>
      <c r="P1446" s="81" t="s">
        <v>829</v>
      </c>
      <c r="Q1446" s="81">
        <v>2</v>
      </c>
      <c r="R1446" s="81" t="s">
        <v>436</v>
      </c>
      <c r="S1446" s="81" t="s">
        <v>1159</v>
      </c>
      <c r="T1446" s="81">
        <v>1513</v>
      </c>
      <c r="V1446" s="81" t="s">
        <v>847</v>
      </c>
      <c r="W1446" s="81" t="s">
        <v>848</v>
      </c>
      <c r="X1446" s="81">
        <v>6</v>
      </c>
      <c r="Y1446" s="81" t="s">
        <v>529</v>
      </c>
      <c r="Z1446" s="81" t="s">
        <v>1115</v>
      </c>
      <c r="AA1446" s="81">
        <v>1487</v>
      </c>
      <c r="AQ1446" s="81" t="s">
        <v>969</v>
      </c>
      <c r="AR1446" s="81" t="s">
        <v>970</v>
      </c>
      <c r="AS1446" s="81">
        <v>12</v>
      </c>
      <c r="AT1446" s="81" t="s">
        <v>437</v>
      </c>
      <c r="AU1446" s="81" t="s">
        <v>1809</v>
      </c>
      <c r="AV1446" s="81">
        <v>1064</v>
      </c>
      <c r="AX1446" s="81" t="s">
        <v>973</v>
      </c>
      <c r="AY1446" s="81" t="s">
        <v>974</v>
      </c>
      <c r="AZ1446" s="81">
        <v>24</v>
      </c>
      <c r="BA1446" s="81" t="s">
        <v>529</v>
      </c>
      <c r="BB1446" s="81" t="s">
        <v>1100</v>
      </c>
      <c r="BC1446" s="81">
        <v>1027</v>
      </c>
      <c r="BE1446" s="81" t="s">
        <v>864</v>
      </c>
      <c r="BF1446" s="81" t="s">
        <v>865</v>
      </c>
      <c r="BG1446" s="81">
        <v>12</v>
      </c>
      <c r="BH1446" s="81" t="s">
        <v>437</v>
      </c>
      <c r="BI1446" s="81" t="s">
        <v>1187</v>
      </c>
      <c r="BJ1446" s="81">
        <v>1003</v>
      </c>
      <c r="BL1446" s="81" t="s">
        <v>2319</v>
      </c>
      <c r="BM1446" s="81" t="s">
        <v>844</v>
      </c>
      <c r="BN1446" s="81">
        <v>2</v>
      </c>
      <c r="BO1446" s="81" t="s">
        <v>436</v>
      </c>
      <c r="BP1446" s="81" t="s">
        <v>2326</v>
      </c>
      <c r="BQ1446" s="81">
        <v>1169</v>
      </c>
      <c r="CG1446" s="81" t="s">
        <v>908</v>
      </c>
      <c r="CH1446" s="81" t="s">
        <v>909</v>
      </c>
      <c r="CI1446" s="81">
        <v>24</v>
      </c>
      <c r="CJ1446" s="81" t="s">
        <v>436</v>
      </c>
      <c r="CK1446" s="81" t="s">
        <v>1834</v>
      </c>
      <c r="CL1446" s="81">
        <v>1163</v>
      </c>
      <c r="CU1446" s="136" t="s">
        <v>733</v>
      </c>
      <c r="CV1446" s="136" t="s">
        <v>734</v>
      </c>
      <c r="CW1446" s="137">
        <v>2</v>
      </c>
      <c r="CX1446" s="136" t="s">
        <v>436</v>
      </c>
      <c r="CY1446" s="136" t="s">
        <v>2406</v>
      </c>
      <c r="CZ1446" s="138">
        <v>1529</v>
      </c>
      <c r="DB1446" s="136" t="s">
        <v>2262</v>
      </c>
      <c r="DC1446" s="136" t="s">
        <v>870</v>
      </c>
      <c r="DD1446" s="137">
        <v>12</v>
      </c>
      <c r="DE1446" s="136" t="s">
        <v>529</v>
      </c>
      <c r="DF1446" s="136" t="s">
        <v>1172</v>
      </c>
      <c r="DG1446" s="144">
        <v>1472</v>
      </c>
      <c r="DI1446" s="136" t="s">
        <v>2371</v>
      </c>
      <c r="DJ1446" s="136" t="s">
        <v>2370</v>
      </c>
      <c r="DK1446" s="137">
        <v>2</v>
      </c>
      <c r="DL1446" s="136" t="s">
        <v>529</v>
      </c>
      <c r="DM1446" s="136" t="s">
        <v>1130</v>
      </c>
      <c r="DN1446" s="144">
        <v>1125</v>
      </c>
    </row>
    <row r="1447" spans="1:118" x14ac:dyDescent="0.25">
      <c r="A1447" s="81" t="s">
        <v>873</v>
      </c>
      <c r="B1447" s="81" t="s">
        <v>874</v>
      </c>
      <c r="C1447" s="81">
        <v>4</v>
      </c>
      <c r="D1447" s="81" t="s">
        <v>529</v>
      </c>
      <c r="E1447" s="81" t="s">
        <v>1939</v>
      </c>
      <c r="F1447" s="81">
        <v>1511</v>
      </c>
      <c r="H1447" s="81" t="s">
        <v>842</v>
      </c>
      <c r="I1447" s="81" t="s">
        <v>843</v>
      </c>
      <c r="J1447" s="81">
        <v>2</v>
      </c>
      <c r="K1447" s="81" t="s">
        <v>436</v>
      </c>
      <c r="L1447" s="81" t="s">
        <v>1927</v>
      </c>
      <c r="M1447" s="81">
        <v>1228</v>
      </c>
      <c r="O1447" s="81" t="s">
        <v>893</v>
      </c>
      <c r="P1447" s="81" t="s">
        <v>894</v>
      </c>
      <c r="Q1447" s="81">
        <v>12</v>
      </c>
      <c r="R1447" s="81" t="s">
        <v>436</v>
      </c>
      <c r="S1447" s="81" t="s">
        <v>1153</v>
      </c>
      <c r="T1447" s="81">
        <v>1402</v>
      </c>
      <c r="V1447" s="81" t="s">
        <v>757</v>
      </c>
      <c r="W1447" s="81" t="s">
        <v>758</v>
      </c>
      <c r="X1447" s="81">
        <v>12</v>
      </c>
      <c r="Y1447" s="81" t="s">
        <v>529</v>
      </c>
      <c r="Z1447" s="81" t="s">
        <v>1115</v>
      </c>
      <c r="AA1447" s="81">
        <v>1487</v>
      </c>
      <c r="AQ1447" s="81" t="s">
        <v>895</v>
      </c>
      <c r="AR1447" s="81" t="s">
        <v>896</v>
      </c>
      <c r="AS1447" s="81">
        <v>12</v>
      </c>
      <c r="AT1447" s="81" t="s">
        <v>437</v>
      </c>
      <c r="AU1447" s="81" t="s">
        <v>1809</v>
      </c>
      <c r="AV1447" s="81">
        <v>1064</v>
      </c>
      <c r="AX1447" s="81" t="s">
        <v>977</v>
      </c>
      <c r="AY1447" s="81" t="s">
        <v>978</v>
      </c>
      <c r="AZ1447" s="81">
        <v>12</v>
      </c>
      <c r="BA1447" s="81" t="s">
        <v>436</v>
      </c>
      <c r="BB1447" s="81" t="s">
        <v>2072</v>
      </c>
      <c r="BC1447" s="81">
        <v>1562</v>
      </c>
      <c r="BE1447" s="81" t="s">
        <v>733</v>
      </c>
      <c r="BF1447" s="81" t="s">
        <v>734</v>
      </c>
      <c r="BG1447" s="81">
        <v>4</v>
      </c>
      <c r="BH1447" s="81" t="s">
        <v>437</v>
      </c>
      <c r="BI1447" s="81" t="s">
        <v>1187</v>
      </c>
      <c r="BJ1447" s="81">
        <v>1003</v>
      </c>
      <c r="BL1447" s="81" t="s">
        <v>954</v>
      </c>
      <c r="BM1447" s="81" t="s">
        <v>955</v>
      </c>
      <c r="BN1447" s="81">
        <v>4</v>
      </c>
      <c r="BO1447" s="81" t="s">
        <v>436</v>
      </c>
      <c r="BP1447" s="81" t="s">
        <v>1703</v>
      </c>
      <c r="BQ1447" s="81">
        <v>1418</v>
      </c>
      <c r="CG1447" s="81" t="s">
        <v>826</v>
      </c>
      <c r="CH1447" s="81" t="s">
        <v>827</v>
      </c>
      <c r="CI1447" s="81">
        <v>4</v>
      </c>
      <c r="CJ1447" s="81" t="s">
        <v>436</v>
      </c>
      <c r="CK1447" s="81" t="s">
        <v>1834</v>
      </c>
      <c r="CL1447" s="81">
        <v>1163</v>
      </c>
      <c r="CU1447" s="136" t="s">
        <v>1781</v>
      </c>
      <c r="CV1447" s="136" t="s">
        <v>786</v>
      </c>
      <c r="CW1447" s="137">
        <v>96</v>
      </c>
      <c r="CX1447" s="136" t="s">
        <v>1173</v>
      </c>
      <c r="CY1447" s="136" t="s">
        <v>1174</v>
      </c>
      <c r="CZ1447" s="138">
        <v>0</v>
      </c>
      <c r="DB1447" s="136" t="s">
        <v>2265</v>
      </c>
      <c r="DC1447" s="136" t="s">
        <v>941</v>
      </c>
      <c r="DD1447" s="137">
        <v>12</v>
      </c>
      <c r="DE1447" s="136" t="s">
        <v>529</v>
      </c>
      <c r="DF1447" s="136" t="s">
        <v>1681</v>
      </c>
      <c r="DG1447" s="144">
        <v>1327</v>
      </c>
      <c r="DI1447" s="136" t="s">
        <v>2371</v>
      </c>
      <c r="DJ1447" s="136" t="s">
        <v>2370</v>
      </c>
      <c r="DK1447" s="137">
        <v>4</v>
      </c>
      <c r="DL1447" s="136" t="s">
        <v>436</v>
      </c>
      <c r="DM1447" s="136" t="s">
        <v>1138</v>
      </c>
      <c r="DN1447" s="144">
        <v>1060</v>
      </c>
    </row>
    <row r="1448" spans="1:118" x14ac:dyDescent="0.25">
      <c r="A1448" s="81" t="s">
        <v>906</v>
      </c>
      <c r="B1448" s="81" t="s">
        <v>907</v>
      </c>
      <c r="C1448" s="81">
        <v>4</v>
      </c>
      <c r="D1448" s="81" t="s">
        <v>529</v>
      </c>
      <c r="E1448" s="81" t="s">
        <v>1939</v>
      </c>
      <c r="F1448" s="81">
        <v>1511</v>
      </c>
      <c r="H1448" s="81" t="s">
        <v>930</v>
      </c>
      <c r="I1448" s="81" t="s">
        <v>931</v>
      </c>
      <c r="J1448" s="81">
        <v>4</v>
      </c>
      <c r="K1448" s="81" t="s">
        <v>436</v>
      </c>
      <c r="L1448" s="81" t="s">
        <v>1927</v>
      </c>
      <c r="M1448" s="81">
        <v>1228</v>
      </c>
      <c r="O1448" s="81" t="s">
        <v>816</v>
      </c>
      <c r="P1448" s="81" t="s">
        <v>817</v>
      </c>
      <c r="Q1448" s="81">
        <v>6</v>
      </c>
      <c r="R1448" s="81" t="s">
        <v>436</v>
      </c>
      <c r="S1448" s="81" t="s">
        <v>1153</v>
      </c>
      <c r="T1448" s="81">
        <v>1402</v>
      </c>
      <c r="V1448" s="81" t="s">
        <v>745</v>
      </c>
      <c r="W1448" s="81" t="s">
        <v>746</v>
      </c>
      <c r="X1448" s="81">
        <v>12</v>
      </c>
      <c r="Y1448" s="81" t="s">
        <v>529</v>
      </c>
      <c r="Z1448" s="81" t="s">
        <v>1115</v>
      </c>
      <c r="AA1448" s="81">
        <v>1487</v>
      </c>
      <c r="AQ1448" s="81" t="s">
        <v>908</v>
      </c>
      <c r="AR1448" s="81" t="s">
        <v>909</v>
      </c>
      <c r="AS1448" s="81">
        <v>12</v>
      </c>
      <c r="AT1448" s="81" t="s">
        <v>437</v>
      </c>
      <c r="AU1448" s="81" t="s">
        <v>1809</v>
      </c>
      <c r="AV1448" s="81">
        <v>1064</v>
      </c>
      <c r="AX1448" s="81" t="s">
        <v>930</v>
      </c>
      <c r="AY1448" s="81" t="s">
        <v>931</v>
      </c>
      <c r="AZ1448" s="81">
        <v>10</v>
      </c>
      <c r="BA1448" s="81" t="s">
        <v>436</v>
      </c>
      <c r="BB1448" s="81" t="s">
        <v>1152</v>
      </c>
      <c r="BC1448" s="81">
        <v>1013</v>
      </c>
      <c r="BE1448" s="81" t="s">
        <v>727</v>
      </c>
      <c r="BF1448" s="81" t="s">
        <v>728</v>
      </c>
      <c r="BG1448" s="81">
        <v>4</v>
      </c>
      <c r="BH1448" s="81" t="s">
        <v>437</v>
      </c>
      <c r="BI1448" s="81" t="s">
        <v>1187</v>
      </c>
      <c r="BJ1448" s="81">
        <v>1003</v>
      </c>
      <c r="BL1448" s="81" t="s">
        <v>942</v>
      </c>
      <c r="BM1448" s="81" t="s">
        <v>943</v>
      </c>
      <c r="BN1448" s="81">
        <v>12</v>
      </c>
      <c r="BO1448" s="81" t="s">
        <v>436</v>
      </c>
      <c r="BP1448" s="81" t="s">
        <v>2177</v>
      </c>
      <c r="BQ1448" s="81">
        <v>1578</v>
      </c>
      <c r="CG1448" s="81" t="s">
        <v>830</v>
      </c>
      <c r="CH1448" s="81" t="s">
        <v>831</v>
      </c>
      <c r="CI1448" s="81">
        <v>122</v>
      </c>
      <c r="CJ1448" s="81" t="s">
        <v>437</v>
      </c>
      <c r="CK1448" s="81" t="s">
        <v>1094</v>
      </c>
      <c r="CL1448" s="81">
        <v>1097</v>
      </c>
      <c r="CU1448" s="136" t="s">
        <v>2323</v>
      </c>
      <c r="CV1448" s="136" t="s">
        <v>851</v>
      </c>
      <c r="CW1448" s="137">
        <v>4</v>
      </c>
      <c r="CX1448" s="136" t="s">
        <v>529</v>
      </c>
      <c r="CY1448" s="136" t="s">
        <v>1157</v>
      </c>
      <c r="CZ1448" s="138">
        <v>1399</v>
      </c>
      <c r="DB1448" s="136" t="s">
        <v>2265</v>
      </c>
      <c r="DC1448" s="136" t="s">
        <v>941</v>
      </c>
      <c r="DD1448" s="137">
        <v>12</v>
      </c>
      <c r="DE1448" s="136" t="s">
        <v>529</v>
      </c>
      <c r="DF1448" s="136" t="s">
        <v>1133</v>
      </c>
      <c r="DG1448" s="144">
        <v>1023</v>
      </c>
      <c r="DI1448" s="136" t="s">
        <v>2371</v>
      </c>
      <c r="DJ1448" s="136" t="s">
        <v>2370</v>
      </c>
      <c r="DK1448" s="137">
        <v>18</v>
      </c>
      <c r="DL1448" s="136" t="s">
        <v>529</v>
      </c>
      <c r="DM1448" s="136" t="s">
        <v>1150</v>
      </c>
      <c r="DN1448" s="144">
        <v>1185</v>
      </c>
    </row>
    <row r="1449" spans="1:118" x14ac:dyDescent="0.25">
      <c r="A1449" s="81" t="s">
        <v>727</v>
      </c>
      <c r="B1449" s="81" t="s">
        <v>728</v>
      </c>
      <c r="C1449" s="81">
        <v>4</v>
      </c>
      <c r="D1449" s="81" t="s">
        <v>529</v>
      </c>
      <c r="E1449" s="81" t="s">
        <v>1939</v>
      </c>
      <c r="F1449" s="81">
        <v>1511</v>
      </c>
      <c r="H1449" s="81" t="s">
        <v>852</v>
      </c>
      <c r="I1449" s="81" t="s">
        <v>853</v>
      </c>
      <c r="J1449" s="81">
        <v>24</v>
      </c>
      <c r="K1449" s="81" t="s">
        <v>436</v>
      </c>
      <c r="L1449" s="81" t="s">
        <v>1686</v>
      </c>
      <c r="M1449" s="81">
        <v>1237</v>
      </c>
      <c r="O1449" s="81" t="s">
        <v>830</v>
      </c>
      <c r="P1449" s="81" t="s">
        <v>831</v>
      </c>
      <c r="Q1449" s="81">
        <v>4</v>
      </c>
      <c r="R1449" s="81" t="s">
        <v>436</v>
      </c>
      <c r="S1449" s="81" t="s">
        <v>1153</v>
      </c>
      <c r="T1449" s="81">
        <v>1402</v>
      </c>
      <c r="V1449" s="81" t="s">
        <v>772</v>
      </c>
      <c r="W1449" s="81" t="s">
        <v>773</v>
      </c>
      <c r="X1449" s="81">
        <v>4</v>
      </c>
      <c r="Y1449" s="81" t="s">
        <v>529</v>
      </c>
      <c r="Z1449" s="81" t="s">
        <v>1115</v>
      </c>
      <c r="AA1449" s="81">
        <v>1487</v>
      </c>
      <c r="AQ1449" s="81" t="s">
        <v>804</v>
      </c>
      <c r="AR1449" s="81" t="s">
        <v>805</v>
      </c>
      <c r="AS1449" s="81">
        <v>12</v>
      </c>
      <c r="AT1449" s="81" t="s">
        <v>436</v>
      </c>
      <c r="AU1449" s="81" t="s">
        <v>422</v>
      </c>
      <c r="AV1449" s="81">
        <v>1413</v>
      </c>
      <c r="AX1449" s="81" t="s">
        <v>930</v>
      </c>
      <c r="AY1449" s="81" t="s">
        <v>931</v>
      </c>
      <c r="AZ1449" s="81">
        <v>8</v>
      </c>
      <c r="BA1449" s="81" t="s">
        <v>436</v>
      </c>
      <c r="BB1449" s="81" t="s">
        <v>2318</v>
      </c>
      <c r="BC1449" s="81">
        <v>1117</v>
      </c>
      <c r="BE1449" s="81" t="s">
        <v>802</v>
      </c>
      <c r="BF1449" s="81" t="s">
        <v>803</v>
      </c>
      <c r="BG1449" s="81">
        <v>2</v>
      </c>
      <c r="BH1449" s="81" t="s">
        <v>437</v>
      </c>
      <c r="BI1449" s="81" t="s">
        <v>1187</v>
      </c>
      <c r="BJ1449" s="81">
        <v>1003</v>
      </c>
      <c r="BL1449" s="81" t="s">
        <v>897</v>
      </c>
      <c r="BM1449" s="81" t="s">
        <v>898</v>
      </c>
      <c r="BN1449" s="81">
        <v>4</v>
      </c>
      <c r="BO1449" s="81" t="s">
        <v>436</v>
      </c>
      <c r="BP1449" s="81" t="s">
        <v>1703</v>
      </c>
      <c r="BQ1449" s="81">
        <v>1418</v>
      </c>
      <c r="CG1449" s="81" t="s">
        <v>891</v>
      </c>
      <c r="CH1449" s="81" t="s">
        <v>892</v>
      </c>
      <c r="CI1449" s="81">
        <v>252</v>
      </c>
      <c r="CJ1449" s="81" t="s">
        <v>437</v>
      </c>
      <c r="CK1449" s="81" t="s">
        <v>1094</v>
      </c>
      <c r="CL1449" s="81">
        <v>1097</v>
      </c>
      <c r="CU1449" s="136" t="s">
        <v>860</v>
      </c>
      <c r="CV1449" s="136" t="s">
        <v>861</v>
      </c>
      <c r="CW1449" s="137">
        <v>4</v>
      </c>
      <c r="CX1449" s="136" t="s">
        <v>529</v>
      </c>
      <c r="CY1449" s="136" t="s">
        <v>1157</v>
      </c>
      <c r="CZ1449" s="138">
        <v>1399</v>
      </c>
      <c r="DB1449" s="136" t="s">
        <v>2265</v>
      </c>
      <c r="DC1449" s="136" t="s">
        <v>941</v>
      </c>
      <c r="DD1449" s="137">
        <v>12</v>
      </c>
      <c r="DE1449" s="136" t="s">
        <v>529</v>
      </c>
      <c r="DF1449" s="136" t="s">
        <v>1104</v>
      </c>
      <c r="DG1449" s="144">
        <v>1037</v>
      </c>
      <c r="DI1449" s="136" t="s">
        <v>2371</v>
      </c>
      <c r="DJ1449" s="136" t="s">
        <v>2370</v>
      </c>
      <c r="DK1449" s="137">
        <v>10</v>
      </c>
      <c r="DL1449" s="136" t="s">
        <v>437</v>
      </c>
      <c r="DM1449" s="136" t="s">
        <v>1181</v>
      </c>
      <c r="DN1449" s="144">
        <v>1044</v>
      </c>
    </row>
    <row r="1450" spans="1:118" x14ac:dyDescent="0.25">
      <c r="A1450" s="81" t="s">
        <v>854</v>
      </c>
      <c r="B1450" s="81" t="s">
        <v>855</v>
      </c>
      <c r="C1450" s="81">
        <v>2</v>
      </c>
      <c r="D1450" s="81" t="s">
        <v>529</v>
      </c>
      <c r="E1450" s="81" t="s">
        <v>1939</v>
      </c>
      <c r="F1450" s="81">
        <v>1511</v>
      </c>
      <c r="H1450" s="81" t="s">
        <v>830</v>
      </c>
      <c r="I1450" s="81" t="s">
        <v>831</v>
      </c>
      <c r="J1450" s="81">
        <v>36</v>
      </c>
      <c r="K1450" s="81" t="s">
        <v>436</v>
      </c>
      <c r="L1450" s="81" t="s">
        <v>1686</v>
      </c>
      <c r="M1450" s="81">
        <v>1237</v>
      </c>
      <c r="O1450" s="81" t="s">
        <v>772</v>
      </c>
      <c r="P1450" s="81" t="s">
        <v>773</v>
      </c>
      <c r="Q1450" s="81">
        <v>4</v>
      </c>
      <c r="R1450" s="81" t="s">
        <v>436</v>
      </c>
      <c r="S1450" s="81" t="s">
        <v>1153</v>
      </c>
      <c r="T1450" s="81">
        <v>1402</v>
      </c>
      <c r="V1450" s="81" t="s">
        <v>812</v>
      </c>
      <c r="W1450" s="81" t="s">
        <v>813</v>
      </c>
      <c r="X1450" s="81">
        <v>8</v>
      </c>
      <c r="Y1450" s="81" t="s">
        <v>529</v>
      </c>
      <c r="Z1450" s="81" t="s">
        <v>1750</v>
      </c>
      <c r="AA1450" s="81">
        <v>1501</v>
      </c>
      <c r="AQ1450" s="81" t="s">
        <v>973</v>
      </c>
      <c r="AR1450" s="81" t="s">
        <v>974</v>
      </c>
      <c r="AS1450" s="81">
        <v>12</v>
      </c>
      <c r="AT1450" s="81" t="s">
        <v>436</v>
      </c>
      <c r="AU1450" s="81" t="s">
        <v>559</v>
      </c>
      <c r="AV1450" s="81">
        <v>1529</v>
      </c>
      <c r="AX1450" s="81" t="s">
        <v>930</v>
      </c>
      <c r="AY1450" s="81" t="s">
        <v>931</v>
      </c>
      <c r="AZ1450" s="81">
        <v>4</v>
      </c>
      <c r="BA1450" s="81" t="s">
        <v>436</v>
      </c>
      <c r="BB1450" s="81" t="s">
        <v>1137</v>
      </c>
      <c r="BC1450" s="81">
        <v>1160</v>
      </c>
      <c r="BE1450" s="81" t="s">
        <v>755</v>
      </c>
      <c r="BF1450" s="81" t="s">
        <v>756</v>
      </c>
      <c r="BG1450" s="81">
        <v>12</v>
      </c>
      <c r="BH1450" s="81" t="s">
        <v>436</v>
      </c>
      <c r="BI1450" s="81" t="s">
        <v>1179</v>
      </c>
      <c r="BJ1450" s="81">
        <v>1195</v>
      </c>
      <c r="BL1450" s="81" t="s">
        <v>862</v>
      </c>
      <c r="BM1450" s="81" t="s">
        <v>863</v>
      </c>
      <c r="BN1450" s="81">
        <v>4</v>
      </c>
      <c r="BO1450" s="81" t="s">
        <v>436</v>
      </c>
      <c r="BP1450" s="81" t="s">
        <v>1703</v>
      </c>
      <c r="BQ1450" s="81">
        <v>1418</v>
      </c>
      <c r="CU1450" s="136" t="s">
        <v>2386</v>
      </c>
      <c r="CV1450" s="136" t="s">
        <v>817</v>
      </c>
      <c r="CW1450" s="137">
        <v>6</v>
      </c>
      <c r="CX1450" s="136" t="s">
        <v>437</v>
      </c>
      <c r="CY1450" s="136" t="s">
        <v>1813</v>
      </c>
      <c r="CZ1450" s="138">
        <v>1064</v>
      </c>
      <c r="DB1450" s="136" t="s">
        <v>2265</v>
      </c>
      <c r="DC1450" s="136" t="s">
        <v>941</v>
      </c>
      <c r="DD1450" s="137">
        <v>12</v>
      </c>
      <c r="DE1450" s="136" t="s">
        <v>529</v>
      </c>
      <c r="DF1450" s="136" t="s">
        <v>1169</v>
      </c>
      <c r="DG1450" s="144">
        <v>1440</v>
      </c>
      <c r="DI1450" s="136" t="s">
        <v>2371</v>
      </c>
      <c r="DJ1450" s="136" t="s">
        <v>2370</v>
      </c>
      <c r="DK1450" s="137">
        <v>2</v>
      </c>
      <c r="DL1450" s="136" t="s">
        <v>436</v>
      </c>
      <c r="DM1450" s="136" t="s">
        <v>1753</v>
      </c>
      <c r="DN1450" s="144">
        <v>1113</v>
      </c>
    </row>
    <row r="1451" spans="1:118" x14ac:dyDescent="0.25">
      <c r="A1451" s="81" t="s">
        <v>772</v>
      </c>
      <c r="B1451" s="81" t="s">
        <v>773</v>
      </c>
      <c r="C1451" s="81">
        <v>4</v>
      </c>
      <c r="D1451" s="81" t="s">
        <v>529</v>
      </c>
      <c r="E1451" s="81" t="s">
        <v>1943</v>
      </c>
      <c r="F1451" s="81">
        <v>1511</v>
      </c>
      <c r="H1451" s="81" t="s">
        <v>849</v>
      </c>
      <c r="I1451" s="81" t="s">
        <v>850</v>
      </c>
      <c r="J1451" s="81">
        <v>36</v>
      </c>
      <c r="K1451" s="81" t="s">
        <v>436</v>
      </c>
      <c r="L1451" s="81" t="s">
        <v>1686</v>
      </c>
      <c r="M1451" s="81">
        <v>1237</v>
      </c>
      <c r="O1451" s="81" t="s">
        <v>880</v>
      </c>
      <c r="P1451" s="81" t="s">
        <v>881</v>
      </c>
      <c r="Q1451" s="81">
        <v>4</v>
      </c>
      <c r="R1451" s="81" t="s">
        <v>436</v>
      </c>
      <c r="S1451" s="81" t="s">
        <v>1153</v>
      </c>
      <c r="T1451" s="81">
        <v>1402</v>
      </c>
      <c r="V1451" s="81" t="s">
        <v>830</v>
      </c>
      <c r="W1451" s="81" t="s">
        <v>831</v>
      </c>
      <c r="X1451" s="81">
        <v>8</v>
      </c>
      <c r="Y1451" s="81" t="s">
        <v>529</v>
      </c>
      <c r="Z1451" s="81" t="s">
        <v>1750</v>
      </c>
      <c r="AA1451" s="81">
        <v>1501</v>
      </c>
      <c r="AQ1451" s="81" t="s">
        <v>895</v>
      </c>
      <c r="AR1451" s="81" t="s">
        <v>896</v>
      </c>
      <c r="AS1451" s="81">
        <v>12</v>
      </c>
      <c r="AT1451" s="81" t="s">
        <v>436</v>
      </c>
      <c r="AU1451" s="81" t="s">
        <v>559</v>
      </c>
      <c r="AV1451" s="81">
        <v>1529</v>
      </c>
      <c r="AX1451" s="81" t="s">
        <v>930</v>
      </c>
      <c r="AY1451" s="81" t="s">
        <v>931</v>
      </c>
      <c r="AZ1451" s="81">
        <v>10</v>
      </c>
      <c r="BA1451" s="81" t="s">
        <v>529</v>
      </c>
      <c r="BB1451" s="81" t="s">
        <v>1161</v>
      </c>
      <c r="BC1451" s="81">
        <v>1146</v>
      </c>
      <c r="BE1451" s="81" t="s">
        <v>940</v>
      </c>
      <c r="BF1451" s="81" t="s">
        <v>941</v>
      </c>
      <c r="BG1451" s="81">
        <v>12</v>
      </c>
      <c r="BH1451" s="81" t="s">
        <v>436</v>
      </c>
      <c r="BI1451" s="81" t="s">
        <v>1179</v>
      </c>
      <c r="BJ1451" s="81">
        <v>1195</v>
      </c>
      <c r="BL1451" s="81" t="s">
        <v>860</v>
      </c>
      <c r="BM1451" s="81" t="s">
        <v>861</v>
      </c>
      <c r="BN1451" s="81">
        <v>4</v>
      </c>
      <c r="BO1451" s="81" t="s">
        <v>436</v>
      </c>
      <c r="BP1451" s="81" t="s">
        <v>1110</v>
      </c>
      <c r="BQ1451" s="81">
        <v>1253</v>
      </c>
      <c r="CU1451" s="136" t="s">
        <v>854</v>
      </c>
      <c r="CV1451" s="136" t="s">
        <v>855</v>
      </c>
      <c r="CW1451" s="137">
        <v>4</v>
      </c>
      <c r="CX1451" s="136" t="s">
        <v>529</v>
      </c>
      <c r="CY1451" s="136" t="s">
        <v>1157</v>
      </c>
      <c r="CZ1451" s="138">
        <v>1399</v>
      </c>
      <c r="DB1451" s="136" t="s">
        <v>2265</v>
      </c>
      <c r="DC1451" s="136" t="s">
        <v>941</v>
      </c>
      <c r="DD1451" s="137">
        <v>12</v>
      </c>
      <c r="DE1451" s="136" t="s">
        <v>436</v>
      </c>
      <c r="DF1451" s="136" t="s">
        <v>2368</v>
      </c>
      <c r="DG1451" s="144">
        <v>1597</v>
      </c>
      <c r="DI1451" s="136" t="s">
        <v>2371</v>
      </c>
      <c r="DJ1451" s="136" t="s">
        <v>2370</v>
      </c>
      <c r="DK1451" s="137">
        <v>2</v>
      </c>
      <c r="DL1451" s="136" t="s">
        <v>436</v>
      </c>
      <c r="DM1451" s="136" t="s">
        <v>1105</v>
      </c>
      <c r="DN1451" s="144">
        <v>1186</v>
      </c>
    </row>
    <row r="1452" spans="1:118" x14ac:dyDescent="0.25">
      <c r="A1452" s="81" t="s">
        <v>816</v>
      </c>
      <c r="B1452" s="81" t="s">
        <v>817</v>
      </c>
      <c r="C1452" s="81">
        <v>4</v>
      </c>
      <c r="D1452" s="81" t="s">
        <v>529</v>
      </c>
      <c r="E1452" s="81" t="s">
        <v>1943</v>
      </c>
      <c r="F1452" s="81">
        <v>1511</v>
      </c>
      <c r="H1452" s="81" t="s">
        <v>733</v>
      </c>
      <c r="I1452" s="81" t="s">
        <v>734</v>
      </c>
      <c r="J1452" s="81">
        <v>48</v>
      </c>
      <c r="K1452" s="81" t="s">
        <v>436</v>
      </c>
      <c r="L1452" s="81" t="s">
        <v>1686</v>
      </c>
      <c r="M1452" s="81">
        <v>1237</v>
      </c>
      <c r="O1452" s="81" t="s">
        <v>729</v>
      </c>
      <c r="P1452" s="81" t="s">
        <v>730</v>
      </c>
      <c r="Q1452" s="81">
        <v>2</v>
      </c>
      <c r="R1452" s="81" t="s">
        <v>436</v>
      </c>
      <c r="S1452" s="81" t="s">
        <v>1153</v>
      </c>
      <c r="T1452" s="81">
        <v>1402</v>
      </c>
      <c r="V1452" s="81" t="s">
        <v>847</v>
      </c>
      <c r="W1452" s="81" t="s">
        <v>848</v>
      </c>
      <c r="X1452" s="81">
        <v>6</v>
      </c>
      <c r="Y1452" s="81" t="s">
        <v>529</v>
      </c>
      <c r="Z1452" s="81" t="s">
        <v>1694</v>
      </c>
      <c r="AA1452" s="81">
        <v>1504</v>
      </c>
      <c r="AQ1452" s="81" t="s">
        <v>751</v>
      </c>
      <c r="AR1452" s="81" t="s">
        <v>752</v>
      </c>
      <c r="AS1452" s="81">
        <v>12</v>
      </c>
      <c r="AT1452" s="81" t="s">
        <v>436</v>
      </c>
      <c r="AU1452" s="81" t="s">
        <v>1724</v>
      </c>
      <c r="AV1452" s="81">
        <v>1137</v>
      </c>
      <c r="AX1452" s="81" t="s">
        <v>930</v>
      </c>
      <c r="AY1452" s="81" t="s">
        <v>931</v>
      </c>
      <c r="AZ1452" s="81">
        <v>4</v>
      </c>
      <c r="BA1452" s="81" t="s">
        <v>436</v>
      </c>
      <c r="BB1452" s="81" t="s">
        <v>2059</v>
      </c>
      <c r="BC1452" s="81">
        <v>1551</v>
      </c>
      <c r="BE1452" s="81" t="s">
        <v>2230</v>
      </c>
      <c r="BF1452" s="81" t="s">
        <v>866</v>
      </c>
      <c r="BG1452" s="81">
        <v>12</v>
      </c>
      <c r="BH1452" s="81" t="s">
        <v>436</v>
      </c>
      <c r="BI1452" s="81" t="s">
        <v>1179</v>
      </c>
      <c r="BJ1452" s="81">
        <v>1195</v>
      </c>
      <c r="BL1452" s="81" t="s">
        <v>842</v>
      </c>
      <c r="BM1452" s="81" t="s">
        <v>843</v>
      </c>
      <c r="BN1452" s="81">
        <v>2</v>
      </c>
      <c r="BO1452" s="81" t="s">
        <v>436</v>
      </c>
      <c r="BP1452" s="81" t="s">
        <v>1122</v>
      </c>
      <c r="BQ1452" s="81">
        <v>1213</v>
      </c>
      <c r="CU1452" s="136" t="s">
        <v>802</v>
      </c>
      <c r="CV1452" s="136" t="s">
        <v>803</v>
      </c>
      <c r="CW1452" s="137">
        <v>12</v>
      </c>
      <c r="CX1452" s="136" t="s">
        <v>1173</v>
      </c>
      <c r="CY1452" s="136" t="s">
        <v>1174</v>
      </c>
      <c r="CZ1452" s="138">
        <v>0</v>
      </c>
      <c r="DB1452" s="136" t="s">
        <v>2265</v>
      </c>
      <c r="DC1452" s="136" t="s">
        <v>941</v>
      </c>
      <c r="DD1452" s="137">
        <v>12</v>
      </c>
      <c r="DE1452" s="136" t="s">
        <v>529</v>
      </c>
      <c r="DF1452" s="136" t="s">
        <v>1873</v>
      </c>
      <c r="DG1452" s="144">
        <v>1126</v>
      </c>
      <c r="DI1452" s="136" t="s">
        <v>2371</v>
      </c>
      <c r="DJ1452" s="136" t="s">
        <v>2370</v>
      </c>
      <c r="DK1452" s="137">
        <v>2</v>
      </c>
      <c r="DL1452" s="136" t="s">
        <v>529</v>
      </c>
      <c r="DM1452" s="136" t="s">
        <v>2127</v>
      </c>
      <c r="DN1452" s="144">
        <v>1573</v>
      </c>
    </row>
    <row r="1453" spans="1:118" x14ac:dyDescent="0.25">
      <c r="A1453" s="81" t="s">
        <v>729</v>
      </c>
      <c r="B1453" s="81" t="s">
        <v>730</v>
      </c>
      <c r="C1453" s="81">
        <v>4</v>
      </c>
      <c r="D1453" s="81" t="s">
        <v>529</v>
      </c>
      <c r="E1453" s="81" t="s">
        <v>1817</v>
      </c>
      <c r="F1453" s="81">
        <v>1509</v>
      </c>
      <c r="H1453" s="81" t="s">
        <v>727</v>
      </c>
      <c r="I1453" s="81" t="s">
        <v>728</v>
      </c>
      <c r="J1453" s="81">
        <v>36</v>
      </c>
      <c r="K1453" s="81" t="s">
        <v>436</v>
      </c>
      <c r="L1453" s="81" t="s">
        <v>1686</v>
      </c>
      <c r="M1453" s="81">
        <v>1237</v>
      </c>
      <c r="O1453" s="81" t="s">
        <v>828</v>
      </c>
      <c r="P1453" s="81" t="s">
        <v>829</v>
      </c>
      <c r="Q1453" s="81">
        <v>2</v>
      </c>
      <c r="R1453" s="81" t="s">
        <v>436</v>
      </c>
      <c r="S1453" s="81" t="s">
        <v>1153</v>
      </c>
      <c r="T1453" s="81">
        <v>1402</v>
      </c>
      <c r="V1453" s="81" t="s">
        <v>729</v>
      </c>
      <c r="W1453" s="81" t="s">
        <v>730</v>
      </c>
      <c r="X1453" s="81">
        <v>2</v>
      </c>
      <c r="Y1453" s="81" t="s">
        <v>529</v>
      </c>
      <c r="Z1453" s="81" t="s">
        <v>1694</v>
      </c>
      <c r="AA1453" s="81">
        <v>1504</v>
      </c>
      <c r="AQ1453" s="81" t="s">
        <v>969</v>
      </c>
      <c r="AR1453" s="81" t="s">
        <v>970</v>
      </c>
      <c r="AS1453" s="81">
        <v>12</v>
      </c>
      <c r="AT1453" s="81" t="s">
        <v>436</v>
      </c>
      <c r="AU1453" s="81" t="s">
        <v>1724</v>
      </c>
      <c r="AV1453" s="81">
        <v>1137</v>
      </c>
      <c r="AX1453" s="81" t="s">
        <v>930</v>
      </c>
      <c r="AY1453" s="81" t="s">
        <v>931</v>
      </c>
      <c r="AZ1453" s="81">
        <v>4</v>
      </c>
      <c r="BA1453" s="81" t="s">
        <v>436</v>
      </c>
      <c r="BB1453" s="81" t="s">
        <v>1123</v>
      </c>
      <c r="BC1453" s="81">
        <v>1392</v>
      </c>
      <c r="BE1453" s="81" t="s">
        <v>2263</v>
      </c>
      <c r="BF1453" s="81" t="s">
        <v>877</v>
      </c>
      <c r="BG1453" s="81">
        <v>6</v>
      </c>
      <c r="BH1453" s="81" t="s">
        <v>436</v>
      </c>
      <c r="BI1453" s="81" t="s">
        <v>1179</v>
      </c>
      <c r="BJ1453" s="81">
        <v>1195</v>
      </c>
      <c r="BL1453" s="81" t="s">
        <v>854</v>
      </c>
      <c r="BM1453" s="81" t="s">
        <v>855</v>
      </c>
      <c r="BN1453" s="81">
        <v>4</v>
      </c>
      <c r="BO1453" s="81" t="s">
        <v>436</v>
      </c>
      <c r="BP1453" s="81" t="s">
        <v>2326</v>
      </c>
      <c r="BQ1453" s="81">
        <v>1169</v>
      </c>
      <c r="CU1453" s="136" t="s">
        <v>776</v>
      </c>
      <c r="CV1453" s="136" t="s">
        <v>777</v>
      </c>
      <c r="CW1453" s="137">
        <v>12</v>
      </c>
      <c r="CX1453" s="136" t="s">
        <v>1173</v>
      </c>
      <c r="CY1453" s="136" t="s">
        <v>1174</v>
      </c>
      <c r="CZ1453" s="138">
        <v>0</v>
      </c>
      <c r="DB1453" s="136" t="s">
        <v>2265</v>
      </c>
      <c r="DC1453" s="136" t="s">
        <v>941</v>
      </c>
      <c r="DD1453" s="137">
        <v>12</v>
      </c>
      <c r="DE1453" s="136" t="s">
        <v>529</v>
      </c>
      <c r="DF1453" s="136" t="s">
        <v>1100</v>
      </c>
      <c r="DG1453" s="144">
        <v>1027</v>
      </c>
      <c r="DI1453" s="136" t="s">
        <v>2371</v>
      </c>
      <c r="DJ1453" s="136" t="s">
        <v>2370</v>
      </c>
      <c r="DK1453" s="137">
        <v>8</v>
      </c>
      <c r="DL1453" s="136" t="s">
        <v>529</v>
      </c>
      <c r="DM1453" s="136" t="s">
        <v>1100</v>
      </c>
      <c r="DN1453" s="144">
        <v>1027</v>
      </c>
    </row>
    <row r="1454" spans="1:118" x14ac:dyDescent="0.25">
      <c r="A1454" s="81" t="s">
        <v>873</v>
      </c>
      <c r="B1454" s="81" t="s">
        <v>874</v>
      </c>
      <c r="C1454" s="81">
        <v>4</v>
      </c>
      <c r="D1454" s="81" t="s">
        <v>529</v>
      </c>
      <c r="E1454" s="81" t="s">
        <v>1817</v>
      </c>
      <c r="F1454" s="81">
        <v>1509</v>
      </c>
      <c r="H1454" s="81" t="s">
        <v>729</v>
      </c>
      <c r="I1454" s="81" t="s">
        <v>730</v>
      </c>
      <c r="J1454" s="81">
        <v>48</v>
      </c>
      <c r="K1454" s="81" t="s">
        <v>436</v>
      </c>
      <c r="L1454" s="81" t="s">
        <v>1686</v>
      </c>
      <c r="M1454" s="81">
        <v>1237</v>
      </c>
      <c r="O1454" s="81" t="s">
        <v>737</v>
      </c>
      <c r="P1454" s="81" t="s">
        <v>738</v>
      </c>
      <c r="Q1454" s="81">
        <v>4</v>
      </c>
      <c r="R1454" s="81" t="s">
        <v>436</v>
      </c>
      <c r="S1454" s="81" t="s">
        <v>1153</v>
      </c>
      <c r="T1454" s="81">
        <v>1402</v>
      </c>
      <c r="V1454" s="81" t="s">
        <v>828</v>
      </c>
      <c r="W1454" s="81" t="s">
        <v>829</v>
      </c>
      <c r="X1454" s="81">
        <v>1</v>
      </c>
      <c r="Y1454" s="81" t="s">
        <v>529</v>
      </c>
      <c r="Z1454" s="81" t="s">
        <v>1694</v>
      </c>
      <c r="AA1454" s="81">
        <v>1504</v>
      </c>
      <c r="AQ1454" s="81" t="s">
        <v>895</v>
      </c>
      <c r="AR1454" s="81" t="s">
        <v>896</v>
      </c>
      <c r="AS1454" s="81">
        <v>12</v>
      </c>
      <c r="AT1454" s="81" t="s">
        <v>436</v>
      </c>
      <c r="AU1454" s="81" t="s">
        <v>1724</v>
      </c>
      <c r="AV1454" s="81">
        <v>1137</v>
      </c>
      <c r="AX1454" s="81" t="s">
        <v>930</v>
      </c>
      <c r="AY1454" s="81" t="s">
        <v>931</v>
      </c>
      <c r="AZ1454" s="81">
        <v>4</v>
      </c>
      <c r="BA1454" s="81" t="s">
        <v>436</v>
      </c>
      <c r="BB1454" s="81" t="s">
        <v>1144</v>
      </c>
      <c r="BC1454" s="81">
        <v>1442</v>
      </c>
      <c r="BE1454" s="81" t="s">
        <v>878</v>
      </c>
      <c r="BF1454" s="81" t="s">
        <v>879</v>
      </c>
      <c r="BG1454" s="81">
        <v>6</v>
      </c>
      <c r="BH1454" s="81" t="s">
        <v>436</v>
      </c>
      <c r="BI1454" s="81" t="s">
        <v>1179</v>
      </c>
      <c r="BJ1454" s="81">
        <v>1195</v>
      </c>
      <c r="BL1454" s="81" t="s">
        <v>864</v>
      </c>
      <c r="BM1454" s="81" t="s">
        <v>865</v>
      </c>
      <c r="BN1454" s="81">
        <v>8</v>
      </c>
      <c r="BO1454" s="81" t="s">
        <v>436</v>
      </c>
      <c r="BP1454" s="81" t="s">
        <v>1703</v>
      </c>
      <c r="BQ1454" s="81">
        <v>1418</v>
      </c>
      <c r="CU1454" s="136" t="s">
        <v>887</v>
      </c>
      <c r="CV1454" s="136" t="s">
        <v>888</v>
      </c>
      <c r="CW1454" s="137">
        <v>4</v>
      </c>
      <c r="CX1454" s="136" t="s">
        <v>437</v>
      </c>
      <c r="CY1454" s="136" t="s">
        <v>1813</v>
      </c>
      <c r="CZ1454" s="138">
        <v>1064</v>
      </c>
      <c r="DB1454" s="136" t="s">
        <v>2265</v>
      </c>
      <c r="DC1454" s="136" t="s">
        <v>941</v>
      </c>
      <c r="DD1454" s="137">
        <v>12</v>
      </c>
      <c r="DE1454" s="136" t="s">
        <v>436</v>
      </c>
      <c r="DF1454" s="136" t="s">
        <v>2411</v>
      </c>
      <c r="DG1454" s="144">
        <v>1515</v>
      </c>
      <c r="DI1454" s="136" t="s">
        <v>2371</v>
      </c>
      <c r="DJ1454" s="136" t="s">
        <v>2370</v>
      </c>
      <c r="DK1454" s="137">
        <v>2</v>
      </c>
      <c r="DL1454" s="136" t="s">
        <v>529</v>
      </c>
      <c r="DM1454" s="136" t="s">
        <v>1694</v>
      </c>
      <c r="DN1454" s="144">
        <v>1504</v>
      </c>
    </row>
    <row r="1455" spans="1:118" x14ac:dyDescent="0.25">
      <c r="A1455" s="81" t="s">
        <v>770</v>
      </c>
      <c r="B1455" s="81" t="s">
        <v>771</v>
      </c>
      <c r="C1455" s="81">
        <v>4</v>
      </c>
      <c r="D1455" s="81" t="s">
        <v>529</v>
      </c>
      <c r="E1455" s="81" t="s">
        <v>1817</v>
      </c>
      <c r="F1455" s="81">
        <v>1509</v>
      </c>
      <c r="H1455" s="81" t="s">
        <v>733</v>
      </c>
      <c r="I1455" s="81" t="s">
        <v>734</v>
      </c>
      <c r="J1455" s="81">
        <v>4</v>
      </c>
      <c r="K1455" s="81" t="s">
        <v>437</v>
      </c>
      <c r="L1455" s="81" t="s">
        <v>1928</v>
      </c>
      <c r="M1455" s="81">
        <v>1034</v>
      </c>
      <c r="O1455" s="81" t="s">
        <v>757</v>
      </c>
      <c r="P1455" s="81" t="s">
        <v>758</v>
      </c>
      <c r="Q1455" s="81">
        <v>12</v>
      </c>
      <c r="R1455" s="81" t="s">
        <v>436</v>
      </c>
      <c r="S1455" s="81" t="s">
        <v>1146</v>
      </c>
      <c r="T1455" s="81">
        <v>1052</v>
      </c>
      <c r="V1455" s="81" t="s">
        <v>737</v>
      </c>
      <c r="W1455" s="81" t="s">
        <v>738</v>
      </c>
      <c r="X1455" s="81">
        <v>2</v>
      </c>
      <c r="Y1455" s="81" t="s">
        <v>529</v>
      </c>
      <c r="Z1455" s="81" t="s">
        <v>1694</v>
      </c>
      <c r="AA1455" s="81">
        <v>1504</v>
      </c>
      <c r="AQ1455" s="81" t="s">
        <v>804</v>
      </c>
      <c r="AR1455" s="81" t="s">
        <v>805</v>
      </c>
      <c r="AS1455" s="81">
        <v>12</v>
      </c>
      <c r="AT1455" s="81" t="s">
        <v>436</v>
      </c>
      <c r="AU1455" s="81" t="s">
        <v>1724</v>
      </c>
      <c r="AV1455" s="81">
        <v>1137</v>
      </c>
      <c r="AX1455" s="81" t="s">
        <v>930</v>
      </c>
      <c r="AY1455" s="81" t="s">
        <v>931</v>
      </c>
      <c r="AZ1455" s="81">
        <v>6</v>
      </c>
      <c r="BA1455" s="81" t="s">
        <v>436</v>
      </c>
      <c r="BB1455" s="81" t="s">
        <v>1148</v>
      </c>
      <c r="BC1455" s="81">
        <v>1091</v>
      </c>
      <c r="BE1455" s="81" t="s">
        <v>830</v>
      </c>
      <c r="BF1455" s="81" t="s">
        <v>831</v>
      </c>
      <c r="BG1455" s="81">
        <v>10</v>
      </c>
      <c r="BH1455" s="81" t="s">
        <v>436</v>
      </c>
      <c r="BI1455" s="81" t="s">
        <v>1179</v>
      </c>
      <c r="BJ1455" s="81">
        <v>1195</v>
      </c>
      <c r="BL1455" s="81" t="s">
        <v>772</v>
      </c>
      <c r="BM1455" s="81" t="s">
        <v>773</v>
      </c>
      <c r="BN1455" s="81">
        <v>4</v>
      </c>
      <c r="BO1455" s="81" t="s">
        <v>436</v>
      </c>
      <c r="BP1455" s="81" t="s">
        <v>2326</v>
      </c>
      <c r="BQ1455" s="81">
        <v>1169</v>
      </c>
      <c r="CU1455" s="136" t="s">
        <v>867</v>
      </c>
      <c r="CV1455" s="136" t="s">
        <v>868</v>
      </c>
      <c r="CW1455" s="137">
        <v>4</v>
      </c>
      <c r="CX1455" s="136" t="s">
        <v>437</v>
      </c>
      <c r="CY1455" s="136" t="s">
        <v>1187</v>
      </c>
      <c r="CZ1455" s="138">
        <v>1003</v>
      </c>
      <c r="DB1455" s="136" t="s">
        <v>962</v>
      </c>
      <c r="DC1455" s="136" t="s">
        <v>2206</v>
      </c>
      <c r="DD1455" s="137">
        <v>12</v>
      </c>
      <c r="DE1455" s="136" t="s">
        <v>436</v>
      </c>
      <c r="DF1455" s="136" t="s">
        <v>1764</v>
      </c>
      <c r="DG1455" s="144">
        <v>1435</v>
      </c>
      <c r="DI1455" s="136" t="s">
        <v>2371</v>
      </c>
      <c r="DJ1455" s="136" t="s">
        <v>2370</v>
      </c>
      <c r="DK1455" s="137">
        <v>6</v>
      </c>
      <c r="DL1455" s="136" t="s">
        <v>529</v>
      </c>
      <c r="DM1455" s="136" t="s">
        <v>1214</v>
      </c>
      <c r="DN1455" s="144">
        <v>1209</v>
      </c>
    </row>
    <row r="1456" spans="1:118" x14ac:dyDescent="0.25">
      <c r="A1456" s="81" t="s">
        <v>816</v>
      </c>
      <c r="B1456" s="81" t="s">
        <v>817</v>
      </c>
      <c r="C1456" s="81">
        <v>4</v>
      </c>
      <c r="D1456" s="81" t="s">
        <v>529</v>
      </c>
      <c r="E1456" s="81" t="s">
        <v>1817</v>
      </c>
      <c r="F1456" s="81">
        <v>1509</v>
      </c>
      <c r="H1456" s="81" t="s">
        <v>772</v>
      </c>
      <c r="I1456" s="81" t="s">
        <v>773</v>
      </c>
      <c r="J1456" s="81">
        <v>4</v>
      </c>
      <c r="K1456" s="81" t="s">
        <v>437</v>
      </c>
      <c r="L1456" s="81" t="s">
        <v>1928</v>
      </c>
      <c r="M1456" s="81">
        <v>1034</v>
      </c>
      <c r="O1456" s="81" t="s">
        <v>895</v>
      </c>
      <c r="P1456" s="81" t="s">
        <v>896</v>
      </c>
      <c r="Q1456" s="81">
        <v>12</v>
      </c>
      <c r="R1456" s="81" t="s">
        <v>436</v>
      </c>
      <c r="S1456" s="81" t="s">
        <v>1146</v>
      </c>
      <c r="T1456" s="81">
        <v>1052</v>
      </c>
      <c r="V1456" s="81" t="s">
        <v>847</v>
      </c>
      <c r="W1456" s="81" t="s">
        <v>848</v>
      </c>
      <c r="X1456" s="81">
        <v>6</v>
      </c>
      <c r="Y1456" s="81" t="s">
        <v>529</v>
      </c>
      <c r="Z1456" s="81" t="s">
        <v>1806</v>
      </c>
      <c r="AA1456" s="81">
        <v>1505</v>
      </c>
      <c r="AQ1456" s="81" t="s">
        <v>780</v>
      </c>
      <c r="AR1456" s="81" t="s">
        <v>781</v>
      </c>
      <c r="AS1456" s="81">
        <v>12</v>
      </c>
      <c r="AT1456" s="81" t="s">
        <v>436</v>
      </c>
      <c r="AU1456" s="81" t="s">
        <v>1724</v>
      </c>
      <c r="AV1456" s="81">
        <v>1137</v>
      </c>
      <c r="AX1456" s="81" t="s">
        <v>930</v>
      </c>
      <c r="AY1456" s="81" t="s">
        <v>931</v>
      </c>
      <c r="AZ1456" s="81">
        <v>36</v>
      </c>
      <c r="BA1456" s="81" t="s">
        <v>1173</v>
      </c>
      <c r="BB1456" s="81" t="s">
        <v>1174</v>
      </c>
      <c r="BC1456" s="81">
        <v>0</v>
      </c>
      <c r="BE1456" s="81" t="s">
        <v>743</v>
      </c>
      <c r="BF1456" s="81" t="s">
        <v>744</v>
      </c>
      <c r="BG1456" s="81">
        <v>24</v>
      </c>
      <c r="BH1456" s="81" t="s">
        <v>436</v>
      </c>
      <c r="BI1456" s="81" t="s">
        <v>1179</v>
      </c>
      <c r="BJ1456" s="81">
        <v>1195</v>
      </c>
      <c r="BL1456" s="81" t="s">
        <v>772</v>
      </c>
      <c r="BM1456" s="81" t="s">
        <v>773</v>
      </c>
      <c r="BN1456" s="81">
        <v>4</v>
      </c>
      <c r="BO1456" s="81" t="s">
        <v>436</v>
      </c>
      <c r="BP1456" s="81" t="s">
        <v>2173</v>
      </c>
      <c r="BQ1456" s="81">
        <v>1240</v>
      </c>
      <c r="CU1456" s="136" t="s">
        <v>790</v>
      </c>
      <c r="CV1456" s="136" t="s">
        <v>791</v>
      </c>
      <c r="CW1456" s="137">
        <v>12</v>
      </c>
      <c r="CX1456" s="136" t="s">
        <v>1173</v>
      </c>
      <c r="CY1456" s="136" t="s">
        <v>1174</v>
      </c>
      <c r="CZ1456" s="138">
        <v>0</v>
      </c>
      <c r="DB1456" s="136" t="s">
        <v>962</v>
      </c>
      <c r="DC1456" s="136" t="s">
        <v>2206</v>
      </c>
      <c r="DD1456" s="137">
        <v>12</v>
      </c>
      <c r="DE1456" s="136" t="s">
        <v>436</v>
      </c>
      <c r="DF1456" s="136" t="s">
        <v>2221</v>
      </c>
      <c r="DG1456" s="144">
        <v>1392</v>
      </c>
      <c r="DI1456" s="136" t="s">
        <v>2371</v>
      </c>
      <c r="DJ1456" s="136" t="s">
        <v>2370</v>
      </c>
      <c r="DK1456" s="137">
        <v>2</v>
      </c>
      <c r="DL1456" s="136" t="s">
        <v>436</v>
      </c>
      <c r="DM1456" s="136" t="s">
        <v>2406</v>
      </c>
      <c r="DN1456" s="144">
        <v>1529</v>
      </c>
    </row>
    <row r="1457" spans="1:118" x14ac:dyDescent="0.25">
      <c r="A1457" s="81" t="s">
        <v>729</v>
      </c>
      <c r="B1457" s="81" t="s">
        <v>730</v>
      </c>
      <c r="C1457" s="81">
        <v>4</v>
      </c>
      <c r="D1457" s="81" t="s">
        <v>529</v>
      </c>
      <c r="E1457" s="81" t="s">
        <v>1817</v>
      </c>
      <c r="F1457" s="81">
        <v>1509</v>
      </c>
      <c r="H1457" s="81" t="s">
        <v>830</v>
      </c>
      <c r="I1457" s="81" t="s">
        <v>831</v>
      </c>
      <c r="J1457" s="81">
        <v>8</v>
      </c>
      <c r="K1457" s="81" t="s">
        <v>437</v>
      </c>
      <c r="L1457" s="81" t="s">
        <v>1928</v>
      </c>
      <c r="M1457" s="81">
        <v>1034</v>
      </c>
      <c r="O1457" s="81" t="s">
        <v>942</v>
      </c>
      <c r="P1457" s="81" t="s">
        <v>943</v>
      </c>
      <c r="Q1457" s="81">
        <v>12</v>
      </c>
      <c r="R1457" s="81" t="s">
        <v>436</v>
      </c>
      <c r="S1457" s="81" t="s">
        <v>1146</v>
      </c>
      <c r="T1457" s="81">
        <v>1052</v>
      </c>
      <c r="V1457" s="81" t="s">
        <v>743</v>
      </c>
      <c r="W1457" s="81" t="s">
        <v>744</v>
      </c>
      <c r="X1457" s="81">
        <v>12</v>
      </c>
      <c r="Y1457" s="81" t="s">
        <v>529</v>
      </c>
      <c r="Z1457" s="81" t="s">
        <v>1806</v>
      </c>
      <c r="AA1457" s="81">
        <v>1505</v>
      </c>
      <c r="AQ1457" s="81" t="s">
        <v>962</v>
      </c>
      <c r="AR1457" s="81" t="s">
        <v>2206</v>
      </c>
      <c r="AS1457" s="81">
        <v>12</v>
      </c>
      <c r="AT1457" s="81" t="s">
        <v>437</v>
      </c>
      <c r="AU1457" s="81" t="s">
        <v>1707</v>
      </c>
      <c r="AV1457" s="81">
        <v>1110</v>
      </c>
      <c r="AX1457" s="81" t="s">
        <v>930</v>
      </c>
      <c r="AY1457" s="81" t="s">
        <v>931</v>
      </c>
      <c r="AZ1457" s="81">
        <v>6</v>
      </c>
      <c r="BA1457" s="81" t="s">
        <v>529</v>
      </c>
      <c r="BB1457" s="81" t="s">
        <v>1732</v>
      </c>
      <c r="BC1457" s="81">
        <v>1086</v>
      </c>
      <c r="BE1457" s="81" t="s">
        <v>824</v>
      </c>
      <c r="BF1457" s="81" t="s">
        <v>825</v>
      </c>
      <c r="BG1457" s="81">
        <v>12</v>
      </c>
      <c r="BH1457" s="81" t="s">
        <v>436</v>
      </c>
      <c r="BI1457" s="81" t="s">
        <v>1179</v>
      </c>
      <c r="BJ1457" s="81">
        <v>1195</v>
      </c>
      <c r="BL1457" s="81" t="s">
        <v>729</v>
      </c>
      <c r="BM1457" s="81" t="s">
        <v>730</v>
      </c>
      <c r="BN1457" s="81">
        <v>4</v>
      </c>
      <c r="BO1457" s="81" t="s">
        <v>529</v>
      </c>
      <c r="BP1457" s="81" t="s">
        <v>1128</v>
      </c>
      <c r="BQ1457" s="81">
        <v>1031</v>
      </c>
      <c r="CU1457" s="136" t="s">
        <v>768</v>
      </c>
      <c r="CV1457" s="136" t="s">
        <v>769</v>
      </c>
      <c r="CW1457" s="137">
        <v>4</v>
      </c>
      <c r="CX1457" s="136" t="s">
        <v>437</v>
      </c>
      <c r="CY1457" s="136" t="s">
        <v>1813</v>
      </c>
      <c r="CZ1457" s="138">
        <v>1064</v>
      </c>
      <c r="DB1457" s="136" t="s">
        <v>962</v>
      </c>
      <c r="DC1457" s="136" t="s">
        <v>2206</v>
      </c>
      <c r="DD1457" s="137">
        <v>12</v>
      </c>
      <c r="DE1457" s="136" t="s">
        <v>436</v>
      </c>
      <c r="DF1457" s="136" t="s">
        <v>2368</v>
      </c>
      <c r="DG1457" s="144">
        <v>1597</v>
      </c>
      <c r="DI1457" s="136" t="s">
        <v>2231</v>
      </c>
      <c r="DJ1457" s="136" t="s">
        <v>2274</v>
      </c>
      <c r="DK1457" s="137">
        <v>4</v>
      </c>
      <c r="DL1457" s="136" t="s">
        <v>437</v>
      </c>
      <c r="DM1457" s="136" t="s">
        <v>1180</v>
      </c>
      <c r="DN1457" s="144">
        <v>1194</v>
      </c>
    </row>
    <row r="1458" spans="1:118" x14ac:dyDescent="0.25">
      <c r="A1458" s="81" t="s">
        <v>2323</v>
      </c>
      <c r="B1458" s="81" t="s">
        <v>851</v>
      </c>
      <c r="C1458" s="81">
        <v>2</v>
      </c>
      <c r="D1458" s="81" t="s">
        <v>529</v>
      </c>
      <c r="E1458" s="81" t="s">
        <v>1817</v>
      </c>
      <c r="F1458" s="81">
        <v>1509</v>
      </c>
      <c r="H1458" s="81" t="s">
        <v>849</v>
      </c>
      <c r="I1458" s="81" t="s">
        <v>850</v>
      </c>
      <c r="J1458" s="81">
        <v>8</v>
      </c>
      <c r="K1458" s="81" t="s">
        <v>437</v>
      </c>
      <c r="L1458" s="81" t="s">
        <v>1928</v>
      </c>
      <c r="M1458" s="81">
        <v>1034</v>
      </c>
      <c r="O1458" s="81" t="s">
        <v>926</v>
      </c>
      <c r="P1458" s="81" t="s">
        <v>927</v>
      </c>
      <c r="Q1458" s="81">
        <v>2</v>
      </c>
      <c r="R1458" s="81" t="s">
        <v>529</v>
      </c>
      <c r="S1458" s="81" t="s">
        <v>1157</v>
      </c>
      <c r="T1458" s="81">
        <v>1399</v>
      </c>
      <c r="V1458" s="81" t="s">
        <v>891</v>
      </c>
      <c r="W1458" s="81" t="s">
        <v>892</v>
      </c>
      <c r="X1458" s="81">
        <v>12</v>
      </c>
      <c r="Y1458" s="81" t="s">
        <v>529</v>
      </c>
      <c r="Z1458" s="81" t="s">
        <v>1806</v>
      </c>
      <c r="AA1458" s="81">
        <v>1505</v>
      </c>
      <c r="AQ1458" s="81" t="s">
        <v>814</v>
      </c>
      <c r="AR1458" s="81" t="s">
        <v>815</v>
      </c>
      <c r="AS1458" s="81">
        <v>12</v>
      </c>
      <c r="AT1458" s="81" t="s">
        <v>437</v>
      </c>
      <c r="AU1458" s="81" t="s">
        <v>1707</v>
      </c>
      <c r="AV1458" s="81">
        <v>1110</v>
      </c>
      <c r="AX1458" s="81" t="s">
        <v>751</v>
      </c>
      <c r="AY1458" s="81" t="s">
        <v>752</v>
      </c>
      <c r="AZ1458" s="81">
        <v>12</v>
      </c>
      <c r="BA1458" s="81" t="s">
        <v>436</v>
      </c>
      <c r="BB1458" s="81" t="s">
        <v>2111</v>
      </c>
      <c r="BC1458" s="81">
        <v>1454</v>
      </c>
      <c r="BE1458" s="81" t="s">
        <v>852</v>
      </c>
      <c r="BF1458" s="81" t="s">
        <v>853</v>
      </c>
      <c r="BG1458" s="81">
        <v>36</v>
      </c>
      <c r="BH1458" s="81" t="s">
        <v>436</v>
      </c>
      <c r="BI1458" s="81" t="s">
        <v>1179</v>
      </c>
      <c r="BJ1458" s="81">
        <v>1195</v>
      </c>
      <c r="BL1458" s="81" t="s">
        <v>883</v>
      </c>
      <c r="BM1458" s="81" t="s">
        <v>884</v>
      </c>
      <c r="BN1458" s="81">
        <v>4</v>
      </c>
      <c r="BO1458" s="81" t="s">
        <v>436</v>
      </c>
      <c r="BP1458" s="81" t="s">
        <v>2326</v>
      </c>
      <c r="BQ1458" s="81">
        <v>1169</v>
      </c>
      <c r="CU1458" s="136" t="s">
        <v>2386</v>
      </c>
      <c r="CV1458" s="136" t="s">
        <v>817</v>
      </c>
      <c r="CW1458" s="137">
        <v>24</v>
      </c>
      <c r="CX1458" s="136" t="s">
        <v>1173</v>
      </c>
      <c r="CY1458" s="136" t="s">
        <v>1174</v>
      </c>
      <c r="CZ1458" s="138">
        <v>0</v>
      </c>
      <c r="DB1458" s="136" t="s">
        <v>962</v>
      </c>
      <c r="DC1458" s="136" t="s">
        <v>2206</v>
      </c>
      <c r="DD1458" s="137">
        <v>12</v>
      </c>
      <c r="DE1458" s="136" t="s">
        <v>436</v>
      </c>
      <c r="DF1458" s="136" t="s">
        <v>2220</v>
      </c>
      <c r="DG1458" s="144">
        <v>1570</v>
      </c>
      <c r="DI1458" s="136" t="s">
        <v>2231</v>
      </c>
      <c r="DJ1458" s="136" t="s">
        <v>2274</v>
      </c>
      <c r="DK1458" s="137">
        <v>12</v>
      </c>
      <c r="DL1458" s="136" t="s">
        <v>436</v>
      </c>
      <c r="DM1458" s="136" t="s">
        <v>2221</v>
      </c>
      <c r="DN1458" s="144">
        <v>1392</v>
      </c>
    </row>
    <row r="1459" spans="1:118" x14ac:dyDescent="0.25">
      <c r="A1459" s="81" t="s">
        <v>790</v>
      </c>
      <c r="B1459" s="81" t="s">
        <v>791</v>
      </c>
      <c r="C1459" s="81">
        <v>2</v>
      </c>
      <c r="D1459" s="81" t="s">
        <v>529</v>
      </c>
      <c r="E1459" s="81" t="s">
        <v>1817</v>
      </c>
      <c r="F1459" s="81">
        <v>1509</v>
      </c>
      <c r="H1459" s="81" t="s">
        <v>729</v>
      </c>
      <c r="I1459" s="81" t="s">
        <v>730</v>
      </c>
      <c r="J1459" s="81">
        <v>8</v>
      </c>
      <c r="K1459" s="81" t="s">
        <v>437</v>
      </c>
      <c r="L1459" s="81" t="s">
        <v>1928</v>
      </c>
      <c r="M1459" s="81">
        <v>1034</v>
      </c>
      <c r="O1459" s="81" t="s">
        <v>928</v>
      </c>
      <c r="P1459" s="81" t="s">
        <v>929</v>
      </c>
      <c r="Q1459" s="81">
        <v>1</v>
      </c>
      <c r="R1459" s="81" t="s">
        <v>529</v>
      </c>
      <c r="S1459" s="81" t="s">
        <v>1157</v>
      </c>
      <c r="T1459" s="81">
        <v>1399</v>
      </c>
      <c r="V1459" s="81" t="s">
        <v>2269</v>
      </c>
      <c r="W1459" s="81" t="s">
        <v>767</v>
      </c>
      <c r="X1459" s="81">
        <v>2</v>
      </c>
      <c r="Y1459" s="81" t="s">
        <v>529</v>
      </c>
      <c r="Z1459" s="81" t="s">
        <v>1806</v>
      </c>
      <c r="AA1459" s="81">
        <v>1505</v>
      </c>
      <c r="AQ1459" s="81" t="s">
        <v>1043</v>
      </c>
      <c r="AR1459" s="81" t="s">
        <v>1044</v>
      </c>
      <c r="AS1459" s="81">
        <v>12</v>
      </c>
      <c r="AT1459" s="81" t="s">
        <v>437</v>
      </c>
      <c r="AU1459" s="81" t="s">
        <v>1707</v>
      </c>
      <c r="AV1459" s="81">
        <v>1110</v>
      </c>
      <c r="AX1459" s="81" t="s">
        <v>751</v>
      </c>
      <c r="AY1459" s="81" t="s">
        <v>752</v>
      </c>
      <c r="AZ1459" s="81">
        <v>24</v>
      </c>
      <c r="BA1459" s="81" t="s">
        <v>529</v>
      </c>
      <c r="BB1459" s="81" t="s">
        <v>1100</v>
      </c>
      <c r="BC1459" s="81">
        <v>1027</v>
      </c>
      <c r="BE1459" s="81" t="s">
        <v>891</v>
      </c>
      <c r="BF1459" s="81" t="s">
        <v>892</v>
      </c>
      <c r="BG1459" s="81">
        <v>36</v>
      </c>
      <c r="BH1459" s="81" t="s">
        <v>436</v>
      </c>
      <c r="BI1459" s="81" t="s">
        <v>1179</v>
      </c>
      <c r="BJ1459" s="81">
        <v>1195</v>
      </c>
      <c r="BL1459" s="81" t="s">
        <v>727</v>
      </c>
      <c r="BM1459" s="81" t="s">
        <v>728</v>
      </c>
      <c r="BN1459" s="81">
        <v>4</v>
      </c>
      <c r="BO1459" s="81" t="s">
        <v>529</v>
      </c>
      <c r="BP1459" s="81" t="s">
        <v>1756</v>
      </c>
      <c r="BQ1459" s="81">
        <v>1037</v>
      </c>
      <c r="CU1459" s="136" t="s">
        <v>2388</v>
      </c>
      <c r="CV1459" s="136" t="s">
        <v>865</v>
      </c>
      <c r="CW1459" s="137">
        <v>24</v>
      </c>
      <c r="CX1459" s="136" t="s">
        <v>1173</v>
      </c>
      <c r="CY1459" s="136" t="s">
        <v>1174</v>
      </c>
      <c r="CZ1459" s="138">
        <v>0</v>
      </c>
      <c r="DB1459" s="136" t="s">
        <v>962</v>
      </c>
      <c r="DC1459" s="136" t="s">
        <v>2206</v>
      </c>
      <c r="DD1459" s="137">
        <v>12</v>
      </c>
      <c r="DE1459" s="136" t="s">
        <v>436</v>
      </c>
      <c r="DF1459" s="136" t="s">
        <v>1764</v>
      </c>
      <c r="DG1459" s="144">
        <v>1435</v>
      </c>
      <c r="DI1459" s="136" t="s">
        <v>2231</v>
      </c>
      <c r="DJ1459" s="136" t="s">
        <v>2274</v>
      </c>
      <c r="DK1459" s="137">
        <v>4</v>
      </c>
      <c r="DL1459" s="136" t="s">
        <v>437</v>
      </c>
      <c r="DM1459" s="136" t="s">
        <v>2103</v>
      </c>
      <c r="DN1459" s="144">
        <v>1506</v>
      </c>
    </row>
    <row r="1460" spans="1:118" x14ac:dyDescent="0.25">
      <c r="A1460" s="81" t="s">
        <v>854</v>
      </c>
      <c r="B1460" s="81" t="s">
        <v>855</v>
      </c>
      <c r="C1460" s="81">
        <v>2</v>
      </c>
      <c r="D1460" s="81" t="s">
        <v>529</v>
      </c>
      <c r="E1460" s="81" t="s">
        <v>1817</v>
      </c>
      <c r="F1460" s="81">
        <v>1509</v>
      </c>
      <c r="O1460" s="81" t="s">
        <v>906</v>
      </c>
      <c r="P1460" s="81" t="s">
        <v>907</v>
      </c>
      <c r="Q1460" s="81">
        <v>2</v>
      </c>
      <c r="R1460" s="81" t="s">
        <v>529</v>
      </c>
      <c r="S1460" s="81" t="s">
        <v>1157</v>
      </c>
      <c r="T1460" s="81">
        <v>1399</v>
      </c>
      <c r="V1460" s="81" t="s">
        <v>858</v>
      </c>
      <c r="W1460" s="81" t="s">
        <v>859</v>
      </c>
      <c r="X1460" s="81">
        <v>4</v>
      </c>
      <c r="Y1460" s="81" t="s">
        <v>529</v>
      </c>
      <c r="Z1460" s="81" t="s">
        <v>1806</v>
      </c>
      <c r="AA1460" s="81">
        <v>1505</v>
      </c>
      <c r="AQ1460" s="81" t="s">
        <v>973</v>
      </c>
      <c r="AR1460" s="81" t="s">
        <v>974</v>
      </c>
      <c r="AS1460" s="81">
        <v>12</v>
      </c>
      <c r="AT1460" s="81" t="s">
        <v>436</v>
      </c>
      <c r="AU1460" s="81" t="s">
        <v>717</v>
      </c>
      <c r="AV1460" s="81">
        <v>1538</v>
      </c>
      <c r="AX1460" s="81" t="s">
        <v>751</v>
      </c>
      <c r="AY1460" s="81" t="s">
        <v>752</v>
      </c>
      <c r="AZ1460" s="81">
        <v>60</v>
      </c>
      <c r="BA1460" s="81" t="s">
        <v>529</v>
      </c>
      <c r="BB1460" s="81" t="s">
        <v>1199</v>
      </c>
      <c r="BC1460" s="81">
        <v>1001</v>
      </c>
      <c r="BE1460" s="81" t="s">
        <v>908</v>
      </c>
      <c r="BF1460" s="81" t="s">
        <v>909</v>
      </c>
      <c r="BG1460" s="81">
        <v>12</v>
      </c>
      <c r="BH1460" s="81" t="s">
        <v>436</v>
      </c>
      <c r="BI1460" s="81" t="s">
        <v>1179</v>
      </c>
      <c r="BJ1460" s="81">
        <v>1195</v>
      </c>
      <c r="BL1460" s="81" t="s">
        <v>765</v>
      </c>
      <c r="BM1460" s="81" t="s">
        <v>766</v>
      </c>
      <c r="BN1460" s="81">
        <v>6</v>
      </c>
      <c r="BO1460" s="81" t="s">
        <v>436</v>
      </c>
      <c r="BP1460" s="81" t="s">
        <v>1110</v>
      </c>
      <c r="BQ1460" s="81">
        <v>1253</v>
      </c>
      <c r="CU1460" s="136" t="s">
        <v>950</v>
      </c>
      <c r="CV1460" s="136" t="s">
        <v>951</v>
      </c>
      <c r="CW1460" s="137">
        <v>12</v>
      </c>
      <c r="CX1460" s="136" t="s">
        <v>1173</v>
      </c>
      <c r="CY1460" s="136" t="s">
        <v>1174</v>
      </c>
      <c r="CZ1460" s="138">
        <v>0</v>
      </c>
      <c r="DB1460" s="136" t="s">
        <v>2272</v>
      </c>
      <c r="DC1460" s="136" t="s">
        <v>2308</v>
      </c>
      <c r="DD1460" s="137">
        <v>5</v>
      </c>
      <c r="DE1460" s="136" t="s">
        <v>529</v>
      </c>
      <c r="DF1460" s="136" t="s">
        <v>1218</v>
      </c>
      <c r="DG1460" s="144">
        <v>1412</v>
      </c>
      <c r="DI1460" s="136" t="s">
        <v>2231</v>
      </c>
      <c r="DJ1460" s="136" t="s">
        <v>2274</v>
      </c>
      <c r="DK1460" s="137">
        <v>2</v>
      </c>
      <c r="DL1460" s="136" t="s">
        <v>529</v>
      </c>
      <c r="DM1460" s="136" t="s">
        <v>1132</v>
      </c>
      <c r="DN1460" s="144">
        <v>1081</v>
      </c>
    </row>
    <row r="1461" spans="1:118" x14ac:dyDescent="0.25">
      <c r="A1461" s="81" t="s">
        <v>792</v>
      </c>
      <c r="B1461" s="81" t="s">
        <v>793</v>
      </c>
      <c r="C1461" s="81">
        <v>2</v>
      </c>
      <c r="D1461" s="81" t="s">
        <v>529</v>
      </c>
      <c r="E1461" s="81" t="s">
        <v>1817</v>
      </c>
      <c r="F1461" s="81">
        <v>1509</v>
      </c>
      <c r="O1461" s="81" t="s">
        <v>867</v>
      </c>
      <c r="P1461" s="81" t="s">
        <v>868</v>
      </c>
      <c r="Q1461" s="81">
        <v>4</v>
      </c>
      <c r="R1461" s="81" t="s">
        <v>529</v>
      </c>
      <c r="S1461" s="81" t="s">
        <v>1157</v>
      </c>
      <c r="T1461" s="81">
        <v>1399</v>
      </c>
      <c r="V1461" s="81" t="s">
        <v>830</v>
      </c>
      <c r="W1461" s="81" t="s">
        <v>831</v>
      </c>
      <c r="X1461" s="81">
        <v>4</v>
      </c>
      <c r="Y1461" s="81" t="s">
        <v>529</v>
      </c>
      <c r="Z1461" s="81" t="s">
        <v>1806</v>
      </c>
      <c r="AA1461" s="81">
        <v>1505</v>
      </c>
      <c r="AQ1461" s="81" t="s">
        <v>808</v>
      </c>
      <c r="AR1461" s="81" t="s">
        <v>809</v>
      </c>
      <c r="AS1461" s="81">
        <v>12</v>
      </c>
      <c r="AT1461" s="81" t="s">
        <v>436</v>
      </c>
      <c r="AU1461" s="81" t="s">
        <v>717</v>
      </c>
      <c r="AV1461" s="81">
        <v>1538</v>
      </c>
      <c r="AX1461" s="81" t="s">
        <v>751</v>
      </c>
      <c r="AY1461" s="81" t="s">
        <v>752</v>
      </c>
      <c r="AZ1461" s="81">
        <v>24</v>
      </c>
      <c r="BA1461" s="81" t="s">
        <v>436</v>
      </c>
      <c r="BB1461" s="81" t="s">
        <v>1835</v>
      </c>
      <c r="BC1461" s="81">
        <v>1163</v>
      </c>
      <c r="BE1461" s="81" t="s">
        <v>749</v>
      </c>
      <c r="BF1461" s="81" t="s">
        <v>750</v>
      </c>
      <c r="BG1461" s="81">
        <v>24</v>
      </c>
      <c r="BH1461" s="81" t="s">
        <v>436</v>
      </c>
      <c r="BI1461" s="81" t="s">
        <v>1179</v>
      </c>
      <c r="BJ1461" s="81">
        <v>1195</v>
      </c>
      <c r="BL1461" s="81" t="s">
        <v>727</v>
      </c>
      <c r="BM1461" s="81" t="s">
        <v>728</v>
      </c>
      <c r="BN1461" s="81">
        <v>4</v>
      </c>
      <c r="BO1461" s="81" t="s">
        <v>436</v>
      </c>
      <c r="BP1461" s="81" t="s">
        <v>2173</v>
      </c>
      <c r="BQ1461" s="81">
        <v>1240</v>
      </c>
      <c r="CU1461" s="136" t="s">
        <v>902</v>
      </c>
      <c r="CV1461" s="136" t="s">
        <v>903</v>
      </c>
      <c r="CW1461" s="137">
        <v>12</v>
      </c>
      <c r="CX1461" s="136" t="s">
        <v>1173</v>
      </c>
      <c r="CY1461" s="136" t="s">
        <v>1174</v>
      </c>
      <c r="CZ1461" s="138">
        <v>0</v>
      </c>
      <c r="DB1461" s="136" t="s">
        <v>2271</v>
      </c>
      <c r="DC1461" s="136" t="s">
        <v>2307</v>
      </c>
      <c r="DD1461" s="137">
        <v>5</v>
      </c>
      <c r="DE1461" s="136" t="s">
        <v>529</v>
      </c>
      <c r="DF1461" s="136" t="s">
        <v>1218</v>
      </c>
      <c r="DG1461" s="144">
        <v>1412</v>
      </c>
      <c r="DI1461" s="136" t="s">
        <v>2231</v>
      </c>
      <c r="DJ1461" s="136" t="s">
        <v>2274</v>
      </c>
      <c r="DK1461" s="137">
        <v>5</v>
      </c>
      <c r="DL1461" s="136" t="s">
        <v>437</v>
      </c>
      <c r="DM1461" s="136" t="s">
        <v>1823</v>
      </c>
      <c r="DN1461" s="144">
        <v>1259</v>
      </c>
    </row>
    <row r="1462" spans="1:118" x14ac:dyDescent="0.25">
      <c r="A1462" s="81" t="s">
        <v>860</v>
      </c>
      <c r="B1462" s="81" t="s">
        <v>861</v>
      </c>
      <c r="C1462" s="81">
        <v>6</v>
      </c>
      <c r="D1462" s="81" t="s">
        <v>529</v>
      </c>
      <c r="E1462" s="81" t="s">
        <v>1131</v>
      </c>
      <c r="F1462" s="81">
        <v>1509</v>
      </c>
      <c r="O1462" s="81" t="s">
        <v>737</v>
      </c>
      <c r="P1462" s="81" t="s">
        <v>738</v>
      </c>
      <c r="Q1462" s="81">
        <v>8</v>
      </c>
      <c r="R1462" s="81" t="s">
        <v>529</v>
      </c>
      <c r="S1462" s="81" t="s">
        <v>1157</v>
      </c>
      <c r="T1462" s="81">
        <v>1399</v>
      </c>
      <c r="V1462" s="81" t="s">
        <v>772</v>
      </c>
      <c r="W1462" s="81" t="s">
        <v>773</v>
      </c>
      <c r="X1462" s="81">
        <v>4</v>
      </c>
      <c r="Y1462" s="81" t="s">
        <v>529</v>
      </c>
      <c r="Z1462" s="81" t="s">
        <v>1806</v>
      </c>
      <c r="AA1462" s="81">
        <v>1505</v>
      </c>
      <c r="AQ1462" s="81" t="s">
        <v>747</v>
      </c>
      <c r="AR1462" s="81" t="s">
        <v>748</v>
      </c>
      <c r="AS1462" s="81">
        <v>12</v>
      </c>
      <c r="AT1462" s="81" t="s">
        <v>436</v>
      </c>
      <c r="AU1462" s="81" t="s">
        <v>717</v>
      </c>
      <c r="AV1462" s="81">
        <v>1538</v>
      </c>
      <c r="AX1462" s="81" t="s">
        <v>751</v>
      </c>
      <c r="AY1462" s="81" t="s">
        <v>752</v>
      </c>
      <c r="AZ1462" s="81">
        <v>36</v>
      </c>
      <c r="BA1462" s="81" t="s">
        <v>529</v>
      </c>
      <c r="BB1462" s="81" t="s">
        <v>1770</v>
      </c>
      <c r="BC1462" s="81">
        <v>1037</v>
      </c>
      <c r="BE1462" s="81" t="s">
        <v>757</v>
      </c>
      <c r="BF1462" s="81" t="s">
        <v>758</v>
      </c>
      <c r="BG1462" s="81">
        <v>12</v>
      </c>
      <c r="BH1462" s="81" t="s">
        <v>436</v>
      </c>
      <c r="BI1462" s="81" t="s">
        <v>2123</v>
      </c>
      <c r="BJ1462" s="81">
        <v>1569</v>
      </c>
      <c r="BL1462" s="81" t="s">
        <v>948</v>
      </c>
      <c r="BM1462" s="81" t="s">
        <v>949</v>
      </c>
      <c r="BN1462" s="81">
        <v>8</v>
      </c>
      <c r="BO1462" s="81" t="s">
        <v>436</v>
      </c>
      <c r="BP1462" s="81" t="s">
        <v>1703</v>
      </c>
      <c r="BQ1462" s="81">
        <v>1418</v>
      </c>
      <c r="CU1462" s="136" t="s">
        <v>887</v>
      </c>
      <c r="CV1462" s="136" t="s">
        <v>888</v>
      </c>
      <c r="CW1462" s="137">
        <v>12</v>
      </c>
      <c r="CX1462" s="136" t="s">
        <v>1173</v>
      </c>
      <c r="CY1462" s="136" t="s">
        <v>1174</v>
      </c>
      <c r="CZ1462" s="138">
        <v>0</v>
      </c>
      <c r="DB1462" s="136" t="s">
        <v>930</v>
      </c>
      <c r="DC1462" s="136" t="s">
        <v>931</v>
      </c>
      <c r="DD1462" s="137">
        <v>6</v>
      </c>
      <c r="DE1462" s="136" t="s">
        <v>436</v>
      </c>
      <c r="DF1462" s="136" t="s">
        <v>2221</v>
      </c>
      <c r="DG1462" s="144">
        <v>1392</v>
      </c>
      <c r="DI1462" s="136" t="s">
        <v>2231</v>
      </c>
      <c r="DJ1462" s="136" t="s">
        <v>2274</v>
      </c>
      <c r="DK1462" s="137">
        <v>4</v>
      </c>
      <c r="DL1462" s="136" t="s">
        <v>529</v>
      </c>
      <c r="DM1462" s="136" t="s">
        <v>1132</v>
      </c>
      <c r="DN1462" s="144">
        <v>1081</v>
      </c>
    </row>
    <row r="1463" spans="1:118" x14ac:dyDescent="0.25">
      <c r="A1463" s="81" t="s">
        <v>862</v>
      </c>
      <c r="B1463" s="81" t="s">
        <v>863</v>
      </c>
      <c r="C1463" s="81">
        <v>6</v>
      </c>
      <c r="D1463" s="81" t="s">
        <v>529</v>
      </c>
      <c r="E1463" s="81" t="s">
        <v>1131</v>
      </c>
      <c r="F1463" s="81">
        <v>1509</v>
      </c>
      <c r="O1463" s="81" t="s">
        <v>816</v>
      </c>
      <c r="P1463" s="81" t="s">
        <v>817</v>
      </c>
      <c r="Q1463" s="81">
        <v>48</v>
      </c>
      <c r="R1463" s="81" t="s">
        <v>436</v>
      </c>
      <c r="S1463" s="81" t="s">
        <v>1686</v>
      </c>
      <c r="T1463" s="81">
        <v>1237</v>
      </c>
      <c r="V1463" s="81" t="s">
        <v>906</v>
      </c>
      <c r="W1463" s="81" t="s">
        <v>907</v>
      </c>
      <c r="X1463" s="81">
        <v>4</v>
      </c>
      <c r="Y1463" s="81" t="s">
        <v>529</v>
      </c>
      <c r="Z1463" s="81" t="s">
        <v>1806</v>
      </c>
      <c r="AA1463" s="81">
        <v>1505</v>
      </c>
      <c r="AQ1463" s="81" t="s">
        <v>1065</v>
      </c>
      <c r="AR1463" s="81" t="s">
        <v>1066</v>
      </c>
      <c r="AS1463" s="81">
        <v>2</v>
      </c>
      <c r="AT1463" s="81" t="s">
        <v>529</v>
      </c>
      <c r="AU1463" s="81" t="s">
        <v>1133</v>
      </c>
      <c r="AV1463" s="81">
        <v>1023</v>
      </c>
      <c r="AX1463" s="81" t="s">
        <v>751</v>
      </c>
      <c r="AY1463" s="81" t="s">
        <v>752</v>
      </c>
      <c r="AZ1463" s="81">
        <v>24</v>
      </c>
      <c r="BA1463" s="81" t="s">
        <v>529</v>
      </c>
      <c r="BB1463" s="81" t="s">
        <v>1100</v>
      </c>
      <c r="BC1463" s="81">
        <v>1027</v>
      </c>
      <c r="BE1463" s="81" t="s">
        <v>930</v>
      </c>
      <c r="BF1463" s="81" t="s">
        <v>931</v>
      </c>
      <c r="BG1463" s="81">
        <v>12</v>
      </c>
      <c r="BH1463" s="81" t="s">
        <v>436</v>
      </c>
      <c r="BI1463" s="81" t="s">
        <v>2123</v>
      </c>
      <c r="BJ1463" s="81">
        <v>1569</v>
      </c>
      <c r="BL1463" s="81" t="s">
        <v>954</v>
      </c>
      <c r="BM1463" s="81" t="s">
        <v>955</v>
      </c>
      <c r="BN1463" s="81">
        <v>12</v>
      </c>
      <c r="BO1463" s="81" t="s">
        <v>436</v>
      </c>
      <c r="BP1463" s="81" t="s">
        <v>1764</v>
      </c>
      <c r="BQ1463" s="81">
        <v>1435</v>
      </c>
      <c r="CU1463" s="136" t="s">
        <v>2388</v>
      </c>
      <c r="CV1463" s="136" t="s">
        <v>865</v>
      </c>
      <c r="CW1463" s="137">
        <v>8</v>
      </c>
      <c r="CX1463" s="136" t="s">
        <v>437</v>
      </c>
      <c r="CY1463" s="136" t="s">
        <v>1813</v>
      </c>
      <c r="CZ1463" s="138">
        <v>1064</v>
      </c>
      <c r="DB1463" s="136" t="s">
        <v>930</v>
      </c>
      <c r="DC1463" s="136" t="s">
        <v>931</v>
      </c>
      <c r="DD1463" s="137">
        <v>12</v>
      </c>
      <c r="DE1463" s="136" t="s">
        <v>436</v>
      </c>
      <c r="DF1463" s="136" t="s">
        <v>2061</v>
      </c>
      <c r="DG1463" s="144">
        <v>1197</v>
      </c>
      <c r="DI1463" s="136" t="s">
        <v>2231</v>
      </c>
      <c r="DJ1463" s="136" t="s">
        <v>2274</v>
      </c>
      <c r="DK1463" s="137">
        <v>4</v>
      </c>
      <c r="DL1463" s="136" t="s">
        <v>529</v>
      </c>
      <c r="DM1463" s="136" t="s">
        <v>1830</v>
      </c>
      <c r="DN1463" s="144">
        <v>1028</v>
      </c>
    </row>
    <row r="1464" spans="1:118" x14ac:dyDescent="0.25">
      <c r="A1464" s="81" t="s">
        <v>880</v>
      </c>
      <c r="B1464" s="81" t="s">
        <v>881</v>
      </c>
      <c r="C1464" s="81">
        <v>6</v>
      </c>
      <c r="D1464" s="81" t="s">
        <v>529</v>
      </c>
      <c r="E1464" s="81" t="s">
        <v>1131</v>
      </c>
      <c r="F1464" s="81">
        <v>1509</v>
      </c>
      <c r="O1464" s="81" t="s">
        <v>864</v>
      </c>
      <c r="P1464" s="81" t="s">
        <v>865</v>
      </c>
      <c r="Q1464" s="81">
        <v>48</v>
      </c>
      <c r="R1464" s="81" t="s">
        <v>436</v>
      </c>
      <c r="S1464" s="81" t="s">
        <v>1686</v>
      </c>
      <c r="T1464" s="81">
        <v>1237</v>
      </c>
      <c r="V1464" s="81" t="s">
        <v>737</v>
      </c>
      <c r="W1464" s="81" t="s">
        <v>738</v>
      </c>
      <c r="X1464" s="81">
        <v>2</v>
      </c>
      <c r="Y1464" s="81" t="s">
        <v>529</v>
      </c>
      <c r="Z1464" s="81" t="s">
        <v>1806</v>
      </c>
      <c r="AA1464" s="81">
        <v>1505</v>
      </c>
      <c r="AQ1464" s="81" t="s">
        <v>1855</v>
      </c>
      <c r="AR1464" s="81" t="s">
        <v>1665</v>
      </c>
      <c r="AS1464" s="81">
        <v>1</v>
      </c>
      <c r="AT1464" s="81" t="s">
        <v>529</v>
      </c>
      <c r="AU1464" s="81" t="s">
        <v>1245</v>
      </c>
      <c r="AV1464" s="81">
        <v>1100</v>
      </c>
      <c r="AX1464" s="81" t="s">
        <v>751</v>
      </c>
      <c r="AY1464" s="81" t="s">
        <v>752</v>
      </c>
      <c r="AZ1464" s="81">
        <v>12</v>
      </c>
      <c r="BA1464" s="81" t="s">
        <v>436</v>
      </c>
      <c r="BB1464" s="81" t="s">
        <v>2072</v>
      </c>
      <c r="BC1464" s="81">
        <v>1562</v>
      </c>
      <c r="BE1464" s="81" t="s">
        <v>869</v>
      </c>
      <c r="BF1464" s="81" t="s">
        <v>870</v>
      </c>
      <c r="BG1464" s="81">
        <v>12</v>
      </c>
      <c r="BH1464" s="81" t="s">
        <v>436</v>
      </c>
      <c r="BI1464" s="81" t="s">
        <v>2123</v>
      </c>
      <c r="BJ1464" s="81">
        <v>1569</v>
      </c>
      <c r="BL1464" s="81" t="s">
        <v>729</v>
      </c>
      <c r="BM1464" s="81" t="s">
        <v>730</v>
      </c>
      <c r="BN1464" s="81">
        <v>4</v>
      </c>
      <c r="BO1464" s="81" t="s">
        <v>436</v>
      </c>
      <c r="BP1464" s="81" t="s">
        <v>1122</v>
      </c>
      <c r="BQ1464" s="81">
        <v>1213</v>
      </c>
      <c r="CU1464" s="136" t="s">
        <v>772</v>
      </c>
      <c r="CV1464" s="136" t="s">
        <v>773</v>
      </c>
      <c r="CW1464" s="137">
        <v>4</v>
      </c>
      <c r="CX1464" s="136" t="s">
        <v>437</v>
      </c>
      <c r="CY1464" s="136" t="s">
        <v>1813</v>
      </c>
      <c r="CZ1464" s="138">
        <v>1064</v>
      </c>
      <c r="DB1464" s="136" t="s">
        <v>930</v>
      </c>
      <c r="DC1464" s="136" t="s">
        <v>931</v>
      </c>
      <c r="DD1464" s="137">
        <v>4</v>
      </c>
      <c r="DE1464" s="136" t="s">
        <v>436</v>
      </c>
      <c r="DF1464" s="136" t="s">
        <v>1188</v>
      </c>
      <c r="DG1464" s="144">
        <v>1481</v>
      </c>
      <c r="DI1464" s="136" t="s">
        <v>2231</v>
      </c>
      <c r="DJ1464" s="136" t="s">
        <v>2274</v>
      </c>
      <c r="DK1464" s="137">
        <v>10</v>
      </c>
      <c r="DL1464" s="136" t="s">
        <v>436</v>
      </c>
      <c r="DM1464" s="136" t="s">
        <v>1179</v>
      </c>
      <c r="DN1464" s="144">
        <v>1195</v>
      </c>
    </row>
    <row r="1465" spans="1:118" x14ac:dyDescent="0.25">
      <c r="A1465" s="81" t="s">
        <v>768</v>
      </c>
      <c r="B1465" s="81" t="s">
        <v>769</v>
      </c>
      <c r="C1465" s="81">
        <v>6</v>
      </c>
      <c r="D1465" s="81" t="s">
        <v>529</v>
      </c>
      <c r="E1465" s="81" t="s">
        <v>1131</v>
      </c>
      <c r="F1465" s="81">
        <v>1509</v>
      </c>
      <c r="O1465" s="81" t="s">
        <v>772</v>
      </c>
      <c r="P1465" s="81" t="s">
        <v>773</v>
      </c>
      <c r="Q1465" s="81">
        <v>48</v>
      </c>
      <c r="R1465" s="81" t="s">
        <v>436</v>
      </c>
      <c r="S1465" s="81" t="s">
        <v>1686</v>
      </c>
      <c r="T1465" s="81">
        <v>1237</v>
      </c>
      <c r="V1465" s="81" t="s">
        <v>832</v>
      </c>
      <c r="W1465" s="81" t="s">
        <v>833</v>
      </c>
      <c r="X1465" s="81">
        <v>4</v>
      </c>
      <c r="Y1465" s="81" t="s">
        <v>529</v>
      </c>
      <c r="Z1465" s="81" t="s">
        <v>1806</v>
      </c>
      <c r="AA1465" s="81">
        <v>1505</v>
      </c>
      <c r="AQ1465" s="81" t="s">
        <v>1856</v>
      </c>
      <c r="AR1465" s="81" t="s">
        <v>1642</v>
      </c>
      <c r="AS1465" s="81">
        <v>1</v>
      </c>
      <c r="AT1465" s="81" t="s">
        <v>529</v>
      </c>
      <c r="AU1465" s="81" t="s">
        <v>1245</v>
      </c>
      <c r="AV1465" s="81">
        <v>1100</v>
      </c>
      <c r="AX1465" s="81" t="s">
        <v>751</v>
      </c>
      <c r="AY1465" s="81" t="s">
        <v>752</v>
      </c>
      <c r="AZ1465" s="81">
        <v>12</v>
      </c>
      <c r="BA1465" s="81" t="s">
        <v>436</v>
      </c>
      <c r="BB1465" s="81" t="s">
        <v>2115</v>
      </c>
      <c r="BC1465" s="81">
        <v>1484</v>
      </c>
      <c r="BE1465" s="81" t="s">
        <v>2230</v>
      </c>
      <c r="BF1465" s="81" t="s">
        <v>866</v>
      </c>
      <c r="BG1465" s="81">
        <v>6</v>
      </c>
      <c r="BH1465" s="81" t="s">
        <v>436</v>
      </c>
      <c r="BI1465" s="81" t="s">
        <v>2123</v>
      </c>
      <c r="BJ1465" s="81">
        <v>1569</v>
      </c>
      <c r="BL1465" s="81" t="s">
        <v>832</v>
      </c>
      <c r="BM1465" s="81" t="s">
        <v>833</v>
      </c>
      <c r="BN1465" s="81">
        <v>4</v>
      </c>
      <c r="BO1465" s="81" t="s">
        <v>529</v>
      </c>
      <c r="BP1465" s="81" t="s">
        <v>1756</v>
      </c>
      <c r="BQ1465" s="81">
        <v>1037</v>
      </c>
      <c r="CU1465" s="136" t="s">
        <v>2388</v>
      </c>
      <c r="CV1465" s="136" t="s">
        <v>865</v>
      </c>
      <c r="CW1465" s="137">
        <v>8</v>
      </c>
      <c r="CX1465" s="136" t="s">
        <v>437</v>
      </c>
      <c r="CY1465" s="136" t="s">
        <v>1187</v>
      </c>
      <c r="CZ1465" s="138">
        <v>1003</v>
      </c>
      <c r="DB1465" s="136" t="s">
        <v>930</v>
      </c>
      <c r="DC1465" s="136" t="s">
        <v>931</v>
      </c>
      <c r="DD1465" s="137">
        <v>4</v>
      </c>
      <c r="DE1465" s="136" t="s">
        <v>436</v>
      </c>
      <c r="DF1465" s="136" t="s">
        <v>1762</v>
      </c>
      <c r="DG1465" s="144">
        <v>1475</v>
      </c>
      <c r="DI1465" s="136" t="s">
        <v>2231</v>
      </c>
      <c r="DJ1465" s="136" t="s">
        <v>2274</v>
      </c>
      <c r="DK1465" s="137">
        <v>4</v>
      </c>
      <c r="DL1465" s="136" t="s">
        <v>436</v>
      </c>
      <c r="DM1465" s="136" t="s">
        <v>1148</v>
      </c>
      <c r="DN1465" s="144">
        <v>1091</v>
      </c>
    </row>
    <row r="1466" spans="1:118" x14ac:dyDescent="0.25">
      <c r="A1466" s="81" t="s">
        <v>2323</v>
      </c>
      <c r="B1466" s="81" t="s">
        <v>851</v>
      </c>
      <c r="C1466" s="81">
        <v>2</v>
      </c>
      <c r="D1466" s="81" t="s">
        <v>529</v>
      </c>
      <c r="E1466" s="81" t="s">
        <v>1131</v>
      </c>
      <c r="F1466" s="81">
        <v>1509</v>
      </c>
      <c r="O1466" s="81" t="s">
        <v>830</v>
      </c>
      <c r="P1466" s="81" t="s">
        <v>831</v>
      </c>
      <c r="Q1466" s="81">
        <v>36</v>
      </c>
      <c r="R1466" s="81" t="s">
        <v>436</v>
      </c>
      <c r="S1466" s="81" t="s">
        <v>1686</v>
      </c>
      <c r="T1466" s="81">
        <v>1237</v>
      </c>
      <c r="V1466" s="81" t="s">
        <v>828</v>
      </c>
      <c r="W1466" s="81" t="s">
        <v>829</v>
      </c>
      <c r="X1466" s="81">
        <v>4</v>
      </c>
      <c r="Y1466" s="81" t="s">
        <v>529</v>
      </c>
      <c r="Z1466" s="81" t="s">
        <v>1806</v>
      </c>
      <c r="AA1466" s="81">
        <v>1505</v>
      </c>
      <c r="AQ1466" s="81" t="s">
        <v>962</v>
      </c>
      <c r="AR1466" s="81" t="s">
        <v>2206</v>
      </c>
      <c r="AS1466" s="81">
        <v>12</v>
      </c>
      <c r="AT1466" s="81" t="s">
        <v>529</v>
      </c>
      <c r="AU1466" s="81" t="s">
        <v>1245</v>
      </c>
      <c r="AV1466" s="81">
        <v>1100</v>
      </c>
      <c r="AX1466" s="81" t="s">
        <v>751</v>
      </c>
      <c r="AY1466" s="81" t="s">
        <v>752</v>
      </c>
      <c r="AZ1466" s="81">
        <v>168</v>
      </c>
      <c r="BA1466" s="81" t="s">
        <v>436</v>
      </c>
      <c r="BB1466" s="81" t="s">
        <v>2108</v>
      </c>
      <c r="BC1466" s="81">
        <v>1337</v>
      </c>
      <c r="BE1466" s="81" t="s">
        <v>847</v>
      </c>
      <c r="BF1466" s="81" t="s">
        <v>848</v>
      </c>
      <c r="BG1466" s="81">
        <v>6</v>
      </c>
      <c r="BH1466" s="81" t="s">
        <v>436</v>
      </c>
      <c r="BI1466" s="81" t="s">
        <v>2123</v>
      </c>
      <c r="BJ1466" s="81">
        <v>1569</v>
      </c>
      <c r="BL1466" s="81" t="s">
        <v>729</v>
      </c>
      <c r="BM1466" s="81" t="s">
        <v>730</v>
      </c>
      <c r="BN1466" s="81">
        <v>6</v>
      </c>
      <c r="BO1466" s="81" t="s">
        <v>436</v>
      </c>
      <c r="BP1466" s="81" t="s">
        <v>1110</v>
      </c>
      <c r="BQ1466" s="81">
        <v>1253</v>
      </c>
      <c r="CU1466" s="136" t="s">
        <v>772</v>
      </c>
      <c r="CV1466" s="136" t="s">
        <v>773</v>
      </c>
      <c r="CW1466" s="137">
        <v>4</v>
      </c>
      <c r="CX1466" s="136" t="s">
        <v>529</v>
      </c>
      <c r="CY1466" s="136" t="s">
        <v>1700</v>
      </c>
      <c r="CZ1466" s="138">
        <v>1181</v>
      </c>
      <c r="DB1466" s="136" t="s">
        <v>930</v>
      </c>
      <c r="DC1466" s="136" t="s">
        <v>931</v>
      </c>
      <c r="DD1466" s="137">
        <v>6</v>
      </c>
      <c r="DE1466" s="136" t="s">
        <v>436</v>
      </c>
      <c r="DF1466" s="136" t="s">
        <v>1153</v>
      </c>
      <c r="DG1466" s="144">
        <v>1402</v>
      </c>
      <c r="DI1466" s="136" t="s">
        <v>2231</v>
      </c>
      <c r="DJ1466" s="136" t="s">
        <v>2274</v>
      </c>
      <c r="DK1466" s="137">
        <v>4</v>
      </c>
      <c r="DL1466" s="136" t="s">
        <v>436</v>
      </c>
      <c r="DM1466" s="136" t="s">
        <v>2198</v>
      </c>
      <c r="DN1466" s="144">
        <v>1587</v>
      </c>
    </row>
    <row r="1467" spans="1:118" x14ac:dyDescent="0.25">
      <c r="A1467" s="81" t="s">
        <v>790</v>
      </c>
      <c r="B1467" s="81" t="s">
        <v>791</v>
      </c>
      <c r="C1467" s="81">
        <v>2</v>
      </c>
      <c r="D1467" s="81" t="s">
        <v>529</v>
      </c>
      <c r="E1467" s="81" t="s">
        <v>1131</v>
      </c>
      <c r="F1467" s="81">
        <v>1509</v>
      </c>
      <c r="O1467" s="81" t="s">
        <v>849</v>
      </c>
      <c r="P1467" s="81" t="s">
        <v>850</v>
      </c>
      <c r="Q1467" s="81">
        <v>36</v>
      </c>
      <c r="R1467" s="81" t="s">
        <v>436</v>
      </c>
      <c r="S1467" s="81" t="s">
        <v>1686</v>
      </c>
      <c r="T1467" s="81">
        <v>1237</v>
      </c>
      <c r="V1467" s="81" t="s">
        <v>745</v>
      </c>
      <c r="W1467" s="81" t="s">
        <v>746</v>
      </c>
      <c r="X1467" s="81">
        <v>12</v>
      </c>
      <c r="Y1467" s="81" t="s">
        <v>437</v>
      </c>
      <c r="Z1467" s="81" t="s">
        <v>1155</v>
      </c>
      <c r="AA1467" s="81">
        <v>1506</v>
      </c>
      <c r="AQ1467" s="81" t="s">
        <v>1786</v>
      </c>
      <c r="AR1467" s="81" t="s">
        <v>1024</v>
      </c>
      <c r="AS1467" s="81">
        <v>1</v>
      </c>
      <c r="AT1467" s="81" t="s">
        <v>529</v>
      </c>
      <c r="AU1467" s="81" t="s">
        <v>1245</v>
      </c>
      <c r="AV1467" s="81">
        <v>1100</v>
      </c>
      <c r="AX1467" s="81" t="s">
        <v>751</v>
      </c>
      <c r="AY1467" s="81" t="s">
        <v>752</v>
      </c>
      <c r="AZ1467" s="81">
        <v>60</v>
      </c>
      <c r="BA1467" s="81" t="s">
        <v>529</v>
      </c>
      <c r="BB1467" s="81" t="s">
        <v>1199</v>
      </c>
      <c r="BC1467" s="81">
        <v>1001</v>
      </c>
      <c r="BE1467" s="81" t="s">
        <v>954</v>
      </c>
      <c r="BF1467" s="81" t="s">
        <v>955</v>
      </c>
      <c r="BG1467" s="81">
        <v>4</v>
      </c>
      <c r="BH1467" s="81" t="s">
        <v>436</v>
      </c>
      <c r="BI1467" s="81" t="s">
        <v>2123</v>
      </c>
      <c r="BJ1467" s="81">
        <v>1569</v>
      </c>
      <c r="BL1467" s="81" t="s">
        <v>847</v>
      </c>
      <c r="BM1467" s="81" t="s">
        <v>848</v>
      </c>
      <c r="BN1467" s="81">
        <v>6</v>
      </c>
      <c r="BO1467" s="81" t="s">
        <v>436</v>
      </c>
      <c r="BP1467" s="81" t="s">
        <v>2068</v>
      </c>
      <c r="BQ1467" s="81">
        <v>1558</v>
      </c>
      <c r="CU1467" s="136" t="s">
        <v>845</v>
      </c>
      <c r="CV1467" s="136" t="s">
        <v>846</v>
      </c>
      <c r="CW1467" s="137">
        <v>4</v>
      </c>
      <c r="CX1467" s="136" t="s">
        <v>436</v>
      </c>
      <c r="CY1467" s="136" t="s">
        <v>1189</v>
      </c>
      <c r="CZ1467" s="138">
        <v>1262</v>
      </c>
      <c r="DB1467" s="136" t="s">
        <v>930</v>
      </c>
      <c r="DC1467" s="136" t="s">
        <v>931</v>
      </c>
      <c r="DD1467" s="137">
        <v>6</v>
      </c>
      <c r="DE1467" s="136" t="s">
        <v>529</v>
      </c>
      <c r="DF1467" s="136" t="s">
        <v>1192</v>
      </c>
      <c r="DG1467" s="144">
        <v>1100</v>
      </c>
      <c r="DI1467" s="136" t="s">
        <v>2231</v>
      </c>
      <c r="DJ1467" s="136" t="s">
        <v>2274</v>
      </c>
      <c r="DK1467" s="137">
        <v>6</v>
      </c>
      <c r="DL1467" s="136" t="s">
        <v>529</v>
      </c>
      <c r="DM1467" s="136" t="s">
        <v>1150</v>
      </c>
      <c r="DN1467" s="144">
        <v>1185</v>
      </c>
    </row>
    <row r="1468" spans="1:118" x14ac:dyDescent="0.25">
      <c r="A1468" s="81" t="s">
        <v>854</v>
      </c>
      <c r="B1468" s="81" t="s">
        <v>855</v>
      </c>
      <c r="C1468" s="81">
        <v>2</v>
      </c>
      <c r="D1468" s="81" t="s">
        <v>529</v>
      </c>
      <c r="E1468" s="81" t="s">
        <v>1131</v>
      </c>
      <c r="F1468" s="81">
        <v>1509</v>
      </c>
      <c r="O1468" s="81" t="s">
        <v>828</v>
      </c>
      <c r="P1468" s="81" t="s">
        <v>829</v>
      </c>
      <c r="Q1468" s="81">
        <v>6</v>
      </c>
      <c r="R1468" s="81" t="s">
        <v>436</v>
      </c>
      <c r="S1468" s="81" t="s">
        <v>1686</v>
      </c>
      <c r="T1468" s="81">
        <v>1237</v>
      </c>
      <c r="V1468" s="81" t="s">
        <v>867</v>
      </c>
      <c r="W1468" s="81" t="s">
        <v>868</v>
      </c>
      <c r="X1468" s="81">
        <v>4</v>
      </c>
      <c r="Y1468" s="81" t="s">
        <v>437</v>
      </c>
      <c r="Z1468" s="81" t="s">
        <v>1155</v>
      </c>
      <c r="AA1468" s="81">
        <v>1506</v>
      </c>
      <c r="AQ1468" s="81" t="s">
        <v>1065</v>
      </c>
      <c r="AR1468" s="81" t="s">
        <v>1066</v>
      </c>
      <c r="AS1468" s="81">
        <v>2</v>
      </c>
      <c r="AT1468" s="81" t="s">
        <v>529</v>
      </c>
      <c r="AU1468" s="81" t="s">
        <v>1245</v>
      </c>
      <c r="AV1468" s="81">
        <v>1100</v>
      </c>
      <c r="AX1468" s="81" t="s">
        <v>751</v>
      </c>
      <c r="AY1468" s="81" t="s">
        <v>752</v>
      </c>
      <c r="AZ1468" s="81">
        <v>12</v>
      </c>
      <c r="BA1468" s="81" t="s">
        <v>436</v>
      </c>
      <c r="BB1468" s="81" t="s">
        <v>2074</v>
      </c>
      <c r="BC1468" s="81">
        <v>1564</v>
      </c>
      <c r="BE1468" s="81" t="s">
        <v>897</v>
      </c>
      <c r="BF1468" s="81" t="s">
        <v>898</v>
      </c>
      <c r="BG1468" s="81">
        <v>5</v>
      </c>
      <c r="BH1468" s="81" t="s">
        <v>436</v>
      </c>
      <c r="BI1468" s="81" t="s">
        <v>2123</v>
      </c>
      <c r="BJ1468" s="81">
        <v>1569</v>
      </c>
      <c r="BL1468" s="81" t="s">
        <v>745</v>
      </c>
      <c r="BM1468" s="81" t="s">
        <v>746</v>
      </c>
      <c r="BN1468" s="81">
        <v>24</v>
      </c>
      <c r="BO1468" s="81" t="s">
        <v>529</v>
      </c>
      <c r="BP1468" s="81" t="s">
        <v>1158</v>
      </c>
      <c r="BQ1468" s="81">
        <v>1378</v>
      </c>
      <c r="CU1468" s="136" t="s">
        <v>873</v>
      </c>
      <c r="CV1468" s="136" t="s">
        <v>874</v>
      </c>
      <c r="CW1468" s="137">
        <v>12</v>
      </c>
      <c r="CX1468" s="136" t="s">
        <v>1173</v>
      </c>
      <c r="CY1468" s="136" t="s">
        <v>1174</v>
      </c>
      <c r="CZ1468" s="138">
        <v>0</v>
      </c>
      <c r="DB1468" s="136" t="s">
        <v>1790</v>
      </c>
      <c r="DC1468" s="136" t="s">
        <v>1017</v>
      </c>
      <c r="DD1468" s="137">
        <v>4</v>
      </c>
      <c r="DE1468" s="136" t="s">
        <v>529</v>
      </c>
      <c r="DF1468" s="136" t="s">
        <v>2314</v>
      </c>
      <c r="DG1468" s="144">
        <v>1031</v>
      </c>
      <c r="DI1468" s="136" t="s">
        <v>2231</v>
      </c>
      <c r="DJ1468" s="136" t="s">
        <v>2274</v>
      </c>
      <c r="DK1468" s="137">
        <v>4</v>
      </c>
      <c r="DL1468" s="136" t="s">
        <v>436</v>
      </c>
      <c r="DM1468" s="136" t="s">
        <v>2424</v>
      </c>
      <c r="DN1468" s="144">
        <v>1602</v>
      </c>
    </row>
    <row r="1469" spans="1:118" x14ac:dyDescent="0.25">
      <c r="A1469" s="81" t="s">
        <v>792</v>
      </c>
      <c r="B1469" s="81" t="s">
        <v>793</v>
      </c>
      <c r="C1469" s="81">
        <v>2</v>
      </c>
      <c r="D1469" s="81" t="s">
        <v>529</v>
      </c>
      <c r="E1469" s="81" t="s">
        <v>1131</v>
      </c>
      <c r="F1469" s="81">
        <v>1509</v>
      </c>
      <c r="O1469" s="81" t="s">
        <v>832</v>
      </c>
      <c r="P1469" s="81" t="s">
        <v>833</v>
      </c>
      <c r="Q1469" s="81">
        <v>24</v>
      </c>
      <c r="R1469" s="81" t="s">
        <v>436</v>
      </c>
      <c r="S1469" s="81" t="s">
        <v>1686</v>
      </c>
      <c r="T1469" s="81">
        <v>1237</v>
      </c>
      <c r="V1469" s="81" t="s">
        <v>906</v>
      </c>
      <c r="W1469" s="81" t="s">
        <v>907</v>
      </c>
      <c r="X1469" s="81">
        <v>4</v>
      </c>
      <c r="Y1469" s="81" t="s">
        <v>437</v>
      </c>
      <c r="Z1469" s="81" t="s">
        <v>1155</v>
      </c>
      <c r="AA1469" s="81">
        <v>1506</v>
      </c>
      <c r="AQ1469" s="81" t="s">
        <v>780</v>
      </c>
      <c r="AR1469" s="81" t="s">
        <v>781</v>
      </c>
      <c r="AS1469" s="81">
        <v>12</v>
      </c>
      <c r="AT1469" s="81" t="s">
        <v>529</v>
      </c>
      <c r="AU1469" s="81" t="s">
        <v>1245</v>
      </c>
      <c r="AV1469" s="81">
        <v>1100</v>
      </c>
      <c r="AX1469" s="81" t="s">
        <v>751</v>
      </c>
      <c r="AY1469" s="81" t="s">
        <v>752</v>
      </c>
      <c r="AZ1469" s="81">
        <v>36</v>
      </c>
      <c r="BA1469" s="81" t="s">
        <v>436</v>
      </c>
      <c r="BB1469" s="81" t="s">
        <v>1749</v>
      </c>
      <c r="BC1469" s="81">
        <v>1251</v>
      </c>
      <c r="BE1469" s="81" t="s">
        <v>873</v>
      </c>
      <c r="BF1469" s="81" t="s">
        <v>874</v>
      </c>
      <c r="BG1469" s="81">
        <v>6</v>
      </c>
      <c r="BH1469" s="81" t="s">
        <v>436</v>
      </c>
      <c r="BI1469" s="81" t="s">
        <v>2123</v>
      </c>
      <c r="BJ1469" s="81">
        <v>1569</v>
      </c>
      <c r="BL1469" s="81" t="s">
        <v>772</v>
      </c>
      <c r="BM1469" s="81" t="s">
        <v>773</v>
      </c>
      <c r="BN1469" s="81">
        <v>4</v>
      </c>
      <c r="BO1469" s="81" t="s">
        <v>436</v>
      </c>
      <c r="BP1469" s="81" t="s">
        <v>1124</v>
      </c>
      <c r="BQ1469" s="81">
        <v>1013</v>
      </c>
      <c r="CU1469" s="136" t="s">
        <v>885</v>
      </c>
      <c r="CV1469" s="136" t="s">
        <v>886</v>
      </c>
      <c r="CW1469" s="137">
        <v>12</v>
      </c>
      <c r="CX1469" s="136" t="s">
        <v>1173</v>
      </c>
      <c r="CY1469" s="136" t="s">
        <v>1174</v>
      </c>
      <c r="CZ1469" s="138">
        <v>0</v>
      </c>
      <c r="DB1469" s="136" t="s">
        <v>1782</v>
      </c>
      <c r="DC1469" s="136" t="s">
        <v>1638</v>
      </c>
      <c r="DD1469" s="137">
        <v>1</v>
      </c>
      <c r="DE1469" s="136" t="s">
        <v>436</v>
      </c>
      <c r="DF1469" s="136" t="s">
        <v>1877</v>
      </c>
      <c r="DG1469" s="144">
        <v>1228</v>
      </c>
      <c r="DI1469" s="136" t="s">
        <v>2231</v>
      </c>
      <c r="DJ1469" s="136" t="s">
        <v>2274</v>
      </c>
      <c r="DK1469" s="137">
        <v>20</v>
      </c>
      <c r="DL1469" s="136" t="s">
        <v>437</v>
      </c>
      <c r="DM1469" s="136" t="s">
        <v>1181</v>
      </c>
      <c r="DN1469" s="144">
        <v>1044</v>
      </c>
    </row>
    <row r="1470" spans="1:118" x14ac:dyDescent="0.25">
      <c r="A1470" s="81" t="s">
        <v>2323</v>
      </c>
      <c r="B1470" s="81" t="s">
        <v>851</v>
      </c>
      <c r="C1470" s="81">
        <v>4</v>
      </c>
      <c r="D1470" s="81" t="s">
        <v>529</v>
      </c>
      <c r="E1470" s="81" t="s">
        <v>1806</v>
      </c>
      <c r="F1470" s="81">
        <v>1505</v>
      </c>
      <c r="O1470" s="81" t="s">
        <v>727</v>
      </c>
      <c r="P1470" s="81" t="s">
        <v>728</v>
      </c>
      <c r="Q1470" s="81">
        <v>36</v>
      </c>
      <c r="R1470" s="81" t="s">
        <v>436</v>
      </c>
      <c r="S1470" s="81" t="s">
        <v>1686</v>
      </c>
      <c r="T1470" s="81">
        <v>1237</v>
      </c>
      <c r="V1470" s="81" t="s">
        <v>2269</v>
      </c>
      <c r="W1470" s="81" t="s">
        <v>767</v>
      </c>
      <c r="X1470" s="81">
        <v>4</v>
      </c>
      <c r="Y1470" s="81" t="s">
        <v>437</v>
      </c>
      <c r="Z1470" s="81" t="s">
        <v>1155</v>
      </c>
      <c r="AA1470" s="81">
        <v>1506</v>
      </c>
      <c r="AQ1470" s="81" t="s">
        <v>778</v>
      </c>
      <c r="AR1470" s="81" t="s">
        <v>779</v>
      </c>
      <c r="AS1470" s="81">
        <v>24</v>
      </c>
      <c r="AT1470" s="81" t="s">
        <v>529</v>
      </c>
      <c r="AU1470" s="81" t="s">
        <v>1199</v>
      </c>
      <c r="AV1470" s="81">
        <v>1001</v>
      </c>
      <c r="AX1470" s="81" t="s">
        <v>751</v>
      </c>
      <c r="AY1470" s="81" t="s">
        <v>752</v>
      </c>
      <c r="AZ1470" s="81">
        <v>12</v>
      </c>
      <c r="BA1470" s="81" t="s">
        <v>529</v>
      </c>
      <c r="BB1470" s="81" t="s">
        <v>563</v>
      </c>
      <c r="BC1470" s="81">
        <v>1532</v>
      </c>
      <c r="BE1470" s="81" t="s">
        <v>816</v>
      </c>
      <c r="BF1470" s="81" t="s">
        <v>817</v>
      </c>
      <c r="BG1470" s="81">
        <v>6</v>
      </c>
      <c r="BH1470" s="81" t="s">
        <v>436</v>
      </c>
      <c r="BI1470" s="81" t="s">
        <v>2123</v>
      </c>
      <c r="BJ1470" s="81">
        <v>1569</v>
      </c>
      <c r="BL1470" s="81" t="s">
        <v>739</v>
      </c>
      <c r="BM1470" s="81" t="s">
        <v>740</v>
      </c>
      <c r="BN1470" s="81">
        <v>1</v>
      </c>
      <c r="BO1470" s="81" t="s">
        <v>529</v>
      </c>
      <c r="BP1470" s="81" t="s">
        <v>1182</v>
      </c>
      <c r="BQ1470" s="81">
        <v>1109</v>
      </c>
      <c r="CU1470" s="136" t="s">
        <v>2260</v>
      </c>
      <c r="CV1470" s="136" t="s">
        <v>2304</v>
      </c>
      <c r="CW1470" s="137">
        <v>4</v>
      </c>
      <c r="CX1470" s="136" t="s">
        <v>529</v>
      </c>
      <c r="CY1470" s="136" t="s">
        <v>1700</v>
      </c>
      <c r="CZ1470" s="138">
        <v>1181</v>
      </c>
      <c r="DB1470" s="136" t="s">
        <v>1780</v>
      </c>
      <c r="DC1470" s="136" t="s">
        <v>1640</v>
      </c>
      <c r="DD1470" s="137">
        <v>1</v>
      </c>
      <c r="DE1470" s="136" t="s">
        <v>436</v>
      </c>
      <c r="DF1470" s="136" t="s">
        <v>1877</v>
      </c>
      <c r="DG1470" s="144">
        <v>1228</v>
      </c>
      <c r="DI1470" s="136" t="s">
        <v>2231</v>
      </c>
      <c r="DJ1470" s="136" t="s">
        <v>2274</v>
      </c>
      <c r="DK1470" s="137">
        <v>4</v>
      </c>
      <c r="DL1470" s="136" t="s">
        <v>436</v>
      </c>
      <c r="DM1470" s="136" t="s">
        <v>2156</v>
      </c>
      <c r="DN1470" s="144">
        <v>1377</v>
      </c>
    </row>
    <row r="1471" spans="1:118" x14ac:dyDescent="0.25">
      <c r="A1471" s="81" t="s">
        <v>2319</v>
      </c>
      <c r="B1471" s="81" t="s">
        <v>844</v>
      </c>
      <c r="C1471" s="81">
        <v>2</v>
      </c>
      <c r="D1471" s="81" t="s">
        <v>529</v>
      </c>
      <c r="E1471" s="81" t="s">
        <v>1806</v>
      </c>
      <c r="F1471" s="81">
        <v>1505</v>
      </c>
      <c r="O1471" s="81" t="s">
        <v>729</v>
      </c>
      <c r="P1471" s="81" t="s">
        <v>730</v>
      </c>
      <c r="Q1471" s="81">
        <v>24</v>
      </c>
      <c r="R1471" s="81" t="s">
        <v>436</v>
      </c>
      <c r="S1471" s="81" t="s">
        <v>1686</v>
      </c>
      <c r="T1471" s="81">
        <v>1237</v>
      </c>
      <c r="V1471" s="81" t="s">
        <v>887</v>
      </c>
      <c r="W1471" s="81" t="s">
        <v>888</v>
      </c>
      <c r="X1471" s="81">
        <v>8</v>
      </c>
      <c r="Y1471" s="81" t="s">
        <v>437</v>
      </c>
      <c r="Z1471" s="81" t="s">
        <v>1155</v>
      </c>
      <c r="AA1471" s="81">
        <v>1506</v>
      </c>
      <c r="AQ1471" s="81" t="s">
        <v>780</v>
      </c>
      <c r="AR1471" s="81" t="s">
        <v>781</v>
      </c>
      <c r="AS1471" s="81">
        <v>180</v>
      </c>
      <c r="AT1471" s="81" t="s">
        <v>529</v>
      </c>
      <c r="AU1471" s="81" t="s">
        <v>1199</v>
      </c>
      <c r="AV1471" s="81">
        <v>1001</v>
      </c>
      <c r="AX1471" s="81" t="s">
        <v>751</v>
      </c>
      <c r="AY1471" s="81" t="s">
        <v>752</v>
      </c>
      <c r="AZ1471" s="81">
        <v>12</v>
      </c>
      <c r="BA1471" s="81" t="s">
        <v>529</v>
      </c>
      <c r="BB1471" s="81" t="s">
        <v>1100</v>
      </c>
      <c r="BC1471" s="81">
        <v>1027</v>
      </c>
      <c r="BE1471" s="81" t="s">
        <v>832</v>
      </c>
      <c r="BF1471" s="81" t="s">
        <v>833</v>
      </c>
      <c r="BG1471" s="81">
        <v>4</v>
      </c>
      <c r="BH1471" s="81" t="s">
        <v>436</v>
      </c>
      <c r="BI1471" s="81" t="s">
        <v>2123</v>
      </c>
      <c r="BJ1471" s="81">
        <v>1569</v>
      </c>
      <c r="BL1471" s="81" t="s">
        <v>867</v>
      </c>
      <c r="BM1471" s="81" t="s">
        <v>868</v>
      </c>
      <c r="BN1471" s="81">
        <v>4</v>
      </c>
      <c r="BO1471" s="81" t="s">
        <v>436</v>
      </c>
      <c r="BP1471" s="81" t="s">
        <v>1124</v>
      </c>
      <c r="BQ1471" s="81">
        <v>1013</v>
      </c>
      <c r="CU1471" s="136" t="s">
        <v>765</v>
      </c>
      <c r="CV1471" s="136" t="s">
        <v>766</v>
      </c>
      <c r="CW1471" s="137">
        <v>4</v>
      </c>
      <c r="CX1471" s="136" t="s">
        <v>437</v>
      </c>
      <c r="CY1471" s="136" t="s">
        <v>1813</v>
      </c>
      <c r="CZ1471" s="138">
        <v>1064</v>
      </c>
      <c r="DB1471" s="136" t="s">
        <v>2404</v>
      </c>
      <c r="DC1471" s="136" t="s">
        <v>972</v>
      </c>
      <c r="DD1471" s="137">
        <v>1</v>
      </c>
      <c r="DE1471" s="136" t="s">
        <v>436</v>
      </c>
      <c r="DF1471" s="136" t="s">
        <v>1877</v>
      </c>
      <c r="DG1471" s="144">
        <v>1228</v>
      </c>
      <c r="DI1471" s="136" t="s">
        <v>2390</v>
      </c>
      <c r="DJ1471" s="136" t="s">
        <v>793</v>
      </c>
      <c r="DK1471" s="137">
        <v>2</v>
      </c>
      <c r="DL1471" s="136" t="s">
        <v>436</v>
      </c>
      <c r="DM1471" s="136" t="s">
        <v>1148</v>
      </c>
      <c r="DN1471" s="144">
        <v>1091</v>
      </c>
    </row>
    <row r="1472" spans="1:118" x14ac:dyDescent="0.25">
      <c r="A1472" s="81" t="s">
        <v>854</v>
      </c>
      <c r="B1472" s="81" t="s">
        <v>855</v>
      </c>
      <c r="C1472" s="81">
        <v>4</v>
      </c>
      <c r="D1472" s="81" t="s">
        <v>529</v>
      </c>
      <c r="E1472" s="81" t="s">
        <v>1806</v>
      </c>
      <c r="F1472" s="81">
        <v>1505</v>
      </c>
      <c r="O1472" s="81" t="s">
        <v>920</v>
      </c>
      <c r="P1472" s="81" t="s">
        <v>921</v>
      </c>
      <c r="Q1472" s="81">
        <v>20</v>
      </c>
      <c r="R1472" s="81" t="s">
        <v>1173</v>
      </c>
      <c r="S1472" s="81" t="s">
        <v>1174</v>
      </c>
      <c r="T1472" s="81">
        <v>0</v>
      </c>
      <c r="V1472" s="81" t="s">
        <v>729</v>
      </c>
      <c r="W1472" s="81" t="s">
        <v>730</v>
      </c>
      <c r="X1472" s="81">
        <v>4</v>
      </c>
      <c r="Y1472" s="81" t="s">
        <v>437</v>
      </c>
      <c r="Z1472" s="81" t="s">
        <v>1155</v>
      </c>
      <c r="AA1472" s="81">
        <v>1506</v>
      </c>
      <c r="AQ1472" s="81" t="s">
        <v>977</v>
      </c>
      <c r="AR1472" s="81" t="s">
        <v>978</v>
      </c>
      <c r="AS1472" s="81">
        <v>12</v>
      </c>
      <c r="AT1472" s="81" t="s">
        <v>529</v>
      </c>
      <c r="AU1472" s="81" t="s">
        <v>1167</v>
      </c>
      <c r="AV1472" s="81">
        <v>1031</v>
      </c>
      <c r="AX1472" s="81" t="s">
        <v>806</v>
      </c>
      <c r="AY1472" s="81" t="s">
        <v>807</v>
      </c>
      <c r="AZ1472" s="81">
        <v>12</v>
      </c>
      <c r="BA1472" s="81" t="s">
        <v>436</v>
      </c>
      <c r="BB1472" s="81" t="s">
        <v>1209</v>
      </c>
      <c r="BC1472" s="81">
        <v>1213</v>
      </c>
      <c r="BE1472" s="81" t="s">
        <v>743</v>
      </c>
      <c r="BF1472" s="81" t="s">
        <v>744</v>
      </c>
      <c r="BG1472" s="81">
        <v>12</v>
      </c>
      <c r="BH1472" s="81" t="s">
        <v>436</v>
      </c>
      <c r="BI1472" s="81" t="s">
        <v>2123</v>
      </c>
      <c r="BJ1472" s="81">
        <v>1569</v>
      </c>
      <c r="BL1472" s="81" t="s">
        <v>906</v>
      </c>
      <c r="BM1472" s="81" t="s">
        <v>907</v>
      </c>
      <c r="BN1472" s="81">
        <v>4</v>
      </c>
      <c r="BO1472" s="81" t="s">
        <v>436</v>
      </c>
      <c r="BP1472" s="81" t="s">
        <v>1124</v>
      </c>
      <c r="BQ1472" s="81">
        <v>1013</v>
      </c>
      <c r="CU1472" s="136" t="s">
        <v>2384</v>
      </c>
      <c r="CV1472" s="136" t="s">
        <v>901</v>
      </c>
      <c r="CW1472" s="137">
        <v>18</v>
      </c>
      <c r="CX1472" s="136" t="s">
        <v>1173</v>
      </c>
      <c r="CY1472" s="136" t="s">
        <v>1174</v>
      </c>
      <c r="CZ1472" s="138">
        <v>0</v>
      </c>
      <c r="DB1472" s="136" t="s">
        <v>916</v>
      </c>
      <c r="DC1472" s="136" t="s">
        <v>917</v>
      </c>
      <c r="DD1472" s="137">
        <v>2</v>
      </c>
      <c r="DE1472" s="136" t="s">
        <v>529</v>
      </c>
      <c r="DF1472" s="136" t="s">
        <v>1162</v>
      </c>
      <c r="DG1472" s="144">
        <v>1054</v>
      </c>
      <c r="DI1472" s="136" t="s">
        <v>2390</v>
      </c>
      <c r="DJ1472" s="136" t="s">
        <v>793</v>
      </c>
      <c r="DK1472" s="137">
        <v>2</v>
      </c>
      <c r="DL1472" s="136" t="s">
        <v>529</v>
      </c>
      <c r="DM1472" s="136" t="s">
        <v>1185</v>
      </c>
      <c r="DN1472" s="144">
        <v>1101</v>
      </c>
    </row>
    <row r="1473" spans="1:118" x14ac:dyDescent="0.25">
      <c r="A1473" s="81" t="s">
        <v>770</v>
      </c>
      <c r="B1473" s="81" t="s">
        <v>771</v>
      </c>
      <c r="C1473" s="81">
        <v>4</v>
      </c>
      <c r="D1473" s="81" t="s">
        <v>436</v>
      </c>
      <c r="E1473" s="81" t="s">
        <v>1717</v>
      </c>
      <c r="F1473" s="81">
        <v>1494</v>
      </c>
      <c r="O1473" s="81" t="s">
        <v>826</v>
      </c>
      <c r="P1473" s="81" t="s">
        <v>827</v>
      </c>
      <c r="Q1473" s="81">
        <v>50</v>
      </c>
      <c r="R1473" s="81" t="s">
        <v>1173</v>
      </c>
      <c r="S1473" s="81" t="s">
        <v>1174</v>
      </c>
      <c r="T1473" s="81">
        <v>0</v>
      </c>
      <c r="V1473" s="81" t="s">
        <v>802</v>
      </c>
      <c r="W1473" s="81" t="s">
        <v>803</v>
      </c>
      <c r="X1473" s="81">
        <v>2</v>
      </c>
      <c r="Y1473" s="81" t="s">
        <v>529</v>
      </c>
      <c r="Z1473" s="81" t="s">
        <v>1131</v>
      </c>
      <c r="AA1473" s="81">
        <v>1509</v>
      </c>
      <c r="AQ1473" s="81" t="s">
        <v>973</v>
      </c>
      <c r="AR1473" s="81" t="s">
        <v>974</v>
      </c>
      <c r="AS1473" s="81">
        <v>12</v>
      </c>
      <c r="AT1473" s="81" t="s">
        <v>529</v>
      </c>
      <c r="AU1473" s="81" t="s">
        <v>1167</v>
      </c>
      <c r="AV1473" s="81">
        <v>1031</v>
      </c>
      <c r="AX1473" s="81" t="s">
        <v>806</v>
      </c>
      <c r="AY1473" s="81" t="s">
        <v>807</v>
      </c>
      <c r="AZ1473" s="81">
        <v>12</v>
      </c>
      <c r="BA1473" s="81" t="s">
        <v>529</v>
      </c>
      <c r="BB1473" s="81" t="s">
        <v>1199</v>
      </c>
      <c r="BC1473" s="81">
        <v>1001</v>
      </c>
      <c r="BE1473" s="81" t="s">
        <v>852</v>
      </c>
      <c r="BF1473" s="81" t="s">
        <v>853</v>
      </c>
      <c r="BG1473" s="81">
        <v>12</v>
      </c>
      <c r="BH1473" s="81" t="s">
        <v>436</v>
      </c>
      <c r="BI1473" s="81" t="s">
        <v>2123</v>
      </c>
      <c r="BJ1473" s="81">
        <v>1569</v>
      </c>
      <c r="BL1473" s="81" t="s">
        <v>860</v>
      </c>
      <c r="BM1473" s="81" t="s">
        <v>861</v>
      </c>
      <c r="BN1473" s="81">
        <v>4</v>
      </c>
      <c r="BO1473" s="81" t="s">
        <v>436</v>
      </c>
      <c r="BP1473" s="81" t="s">
        <v>2068</v>
      </c>
      <c r="BQ1473" s="81">
        <v>1558</v>
      </c>
      <c r="CU1473" s="136" t="s">
        <v>867</v>
      </c>
      <c r="CV1473" s="136" t="s">
        <v>868</v>
      </c>
      <c r="CW1473" s="137">
        <v>6</v>
      </c>
      <c r="CX1473" s="136" t="s">
        <v>529</v>
      </c>
      <c r="CY1473" s="136" t="s">
        <v>1169</v>
      </c>
      <c r="CZ1473" s="138">
        <v>1440</v>
      </c>
      <c r="DB1473" s="136" t="s">
        <v>916</v>
      </c>
      <c r="DC1473" s="136" t="s">
        <v>917</v>
      </c>
      <c r="DD1473" s="137">
        <v>1</v>
      </c>
      <c r="DE1473" s="136" t="s">
        <v>436</v>
      </c>
      <c r="DF1473" s="136" t="s">
        <v>1159</v>
      </c>
      <c r="DG1473" s="144">
        <v>1513</v>
      </c>
      <c r="DI1473" s="136" t="s">
        <v>2390</v>
      </c>
      <c r="DJ1473" s="136" t="s">
        <v>793</v>
      </c>
      <c r="DK1473" s="137">
        <v>16</v>
      </c>
      <c r="DL1473" s="136" t="s">
        <v>2152</v>
      </c>
      <c r="DM1473" s="136" t="s">
        <v>2364</v>
      </c>
      <c r="DN1473" s="144">
        <v>1593</v>
      </c>
    </row>
    <row r="1474" spans="1:118" x14ac:dyDescent="0.25">
      <c r="A1474" s="81" t="s">
        <v>816</v>
      </c>
      <c r="B1474" s="81" t="s">
        <v>817</v>
      </c>
      <c r="C1474" s="81">
        <v>4</v>
      </c>
      <c r="D1474" s="81" t="s">
        <v>436</v>
      </c>
      <c r="E1474" s="81" t="s">
        <v>1717</v>
      </c>
      <c r="F1474" s="81">
        <v>1494</v>
      </c>
      <c r="O1474" s="81" t="s">
        <v>733</v>
      </c>
      <c r="P1474" s="81" t="s">
        <v>734</v>
      </c>
      <c r="Q1474" s="81">
        <v>4</v>
      </c>
      <c r="R1474" s="81" t="s">
        <v>529</v>
      </c>
      <c r="S1474" s="81" t="s">
        <v>1766</v>
      </c>
      <c r="T1474" s="81">
        <v>1002</v>
      </c>
      <c r="V1474" s="81" t="s">
        <v>836</v>
      </c>
      <c r="W1474" s="81" t="s">
        <v>837</v>
      </c>
      <c r="X1474" s="81">
        <v>2</v>
      </c>
      <c r="Y1474" s="81" t="s">
        <v>529</v>
      </c>
      <c r="Z1474" s="81" t="s">
        <v>1131</v>
      </c>
      <c r="AA1474" s="81">
        <v>1509</v>
      </c>
      <c r="AQ1474" s="81" t="s">
        <v>1786</v>
      </c>
      <c r="AR1474" s="81" t="s">
        <v>1024</v>
      </c>
      <c r="AS1474" s="81">
        <v>1</v>
      </c>
      <c r="AT1474" s="81" t="s">
        <v>529</v>
      </c>
      <c r="AU1474" s="81" t="s">
        <v>1167</v>
      </c>
      <c r="AV1474" s="81">
        <v>1031</v>
      </c>
      <c r="AX1474" s="81" t="s">
        <v>806</v>
      </c>
      <c r="AY1474" s="81" t="s">
        <v>807</v>
      </c>
      <c r="AZ1474" s="81">
        <v>12</v>
      </c>
      <c r="BA1474" s="81" t="s">
        <v>529</v>
      </c>
      <c r="BB1474" s="81" t="s">
        <v>1167</v>
      </c>
      <c r="BC1474" s="81">
        <v>1031</v>
      </c>
      <c r="BE1474" s="81" t="s">
        <v>946</v>
      </c>
      <c r="BF1474" s="81" t="s">
        <v>947</v>
      </c>
      <c r="BG1474" s="81">
        <v>12</v>
      </c>
      <c r="BH1474" s="81" t="s">
        <v>436</v>
      </c>
      <c r="BI1474" s="81" t="s">
        <v>2123</v>
      </c>
      <c r="BJ1474" s="81">
        <v>1569</v>
      </c>
      <c r="BL1474" s="81" t="s">
        <v>862</v>
      </c>
      <c r="BM1474" s="81" t="s">
        <v>863</v>
      </c>
      <c r="BN1474" s="81">
        <v>4</v>
      </c>
      <c r="BO1474" s="81" t="s">
        <v>436</v>
      </c>
      <c r="BP1474" s="81" t="s">
        <v>2068</v>
      </c>
      <c r="BQ1474" s="81">
        <v>1558</v>
      </c>
      <c r="CU1474" s="136" t="s">
        <v>887</v>
      </c>
      <c r="CV1474" s="136" t="s">
        <v>888</v>
      </c>
      <c r="CW1474" s="137">
        <v>6</v>
      </c>
      <c r="CX1474" s="136" t="s">
        <v>437</v>
      </c>
      <c r="CY1474" s="136" t="s">
        <v>1187</v>
      </c>
      <c r="CZ1474" s="138">
        <v>1003</v>
      </c>
      <c r="DB1474" s="136" t="s">
        <v>916</v>
      </c>
      <c r="DC1474" s="136" t="s">
        <v>917</v>
      </c>
      <c r="DD1474" s="137">
        <v>2</v>
      </c>
      <c r="DE1474" s="136" t="s">
        <v>436</v>
      </c>
      <c r="DF1474" s="136" t="s">
        <v>2409</v>
      </c>
      <c r="DG1474" s="144">
        <v>1013</v>
      </c>
      <c r="DI1474" s="136" t="s">
        <v>2390</v>
      </c>
      <c r="DJ1474" s="136" t="s">
        <v>793</v>
      </c>
      <c r="DK1474" s="137">
        <v>2</v>
      </c>
      <c r="DL1474" s="136" t="s">
        <v>436</v>
      </c>
      <c r="DM1474" s="136" t="s">
        <v>717</v>
      </c>
      <c r="DN1474" s="144">
        <v>1538</v>
      </c>
    </row>
    <row r="1475" spans="1:118" x14ac:dyDescent="0.25">
      <c r="A1475" s="81" t="s">
        <v>820</v>
      </c>
      <c r="B1475" s="81" t="s">
        <v>821</v>
      </c>
      <c r="C1475" s="81">
        <v>4</v>
      </c>
      <c r="D1475" s="81" t="s">
        <v>436</v>
      </c>
      <c r="E1475" s="81" t="s">
        <v>1233</v>
      </c>
      <c r="F1475" s="81">
        <v>1481</v>
      </c>
      <c r="O1475" s="81" t="s">
        <v>828</v>
      </c>
      <c r="P1475" s="81" t="s">
        <v>829</v>
      </c>
      <c r="Q1475" s="81">
        <v>2</v>
      </c>
      <c r="R1475" s="81" t="s">
        <v>529</v>
      </c>
      <c r="S1475" s="81" t="s">
        <v>1807</v>
      </c>
      <c r="T1475" s="81">
        <v>1510</v>
      </c>
      <c r="V1475" s="81" t="s">
        <v>856</v>
      </c>
      <c r="W1475" s="81" t="s">
        <v>857</v>
      </c>
      <c r="X1475" s="81">
        <v>2</v>
      </c>
      <c r="Y1475" s="81" t="s">
        <v>529</v>
      </c>
      <c r="Z1475" s="81" t="s">
        <v>1131</v>
      </c>
      <c r="AA1475" s="81">
        <v>1509</v>
      </c>
      <c r="AQ1475" s="81" t="s">
        <v>818</v>
      </c>
      <c r="AR1475" s="81" t="s">
        <v>819</v>
      </c>
      <c r="AS1475" s="81">
        <v>4</v>
      </c>
      <c r="AT1475" s="81" t="s">
        <v>529</v>
      </c>
      <c r="AU1475" s="81" t="s">
        <v>1167</v>
      </c>
      <c r="AV1475" s="81">
        <v>1031</v>
      </c>
      <c r="AX1475" s="81" t="s">
        <v>806</v>
      </c>
      <c r="AY1475" s="81" t="s">
        <v>807</v>
      </c>
      <c r="AZ1475" s="81">
        <v>24</v>
      </c>
      <c r="BA1475" s="81" t="s">
        <v>436</v>
      </c>
      <c r="BB1475" s="81" t="s">
        <v>1165</v>
      </c>
      <c r="BC1475" s="81">
        <v>1531</v>
      </c>
      <c r="BE1475" s="81" t="s">
        <v>895</v>
      </c>
      <c r="BF1475" s="81" t="s">
        <v>896</v>
      </c>
      <c r="BG1475" s="81">
        <v>12</v>
      </c>
      <c r="BH1475" s="81" t="s">
        <v>436</v>
      </c>
      <c r="BI1475" s="81" t="s">
        <v>2123</v>
      </c>
      <c r="BJ1475" s="81">
        <v>1569</v>
      </c>
      <c r="BL1475" s="81" t="s">
        <v>768</v>
      </c>
      <c r="BM1475" s="81" t="s">
        <v>769</v>
      </c>
      <c r="BN1475" s="81">
        <v>4</v>
      </c>
      <c r="BO1475" s="81" t="s">
        <v>436</v>
      </c>
      <c r="BP1475" s="81" t="s">
        <v>2068</v>
      </c>
      <c r="BQ1475" s="81">
        <v>1558</v>
      </c>
      <c r="CU1475" s="136" t="s">
        <v>845</v>
      </c>
      <c r="CV1475" s="136" t="s">
        <v>846</v>
      </c>
      <c r="CW1475" s="137">
        <v>6</v>
      </c>
      <c r="CX1475" s="136" t="s">
        <v>529</v>
      </c>
      <c r="CY1475" s="136" t="s">
        <v>1157</v>
      </c>
      <c r="CZ1475" s="138">
        <v>1399</v>
      </c>
      <c r="DB1475" s="136" t="s">
        <v>1048</v>
      </c>
      <c r="DC1475" s="136" t="s">
        <v>1049</v>
      </c>
      <c r="DD1475" s="137">
        <v>1</v>
      </c>
      <c r="DE1475" s="136" t="s">
        <v>436</v>
      </c>
      <c r="DF1475" s="136" t="s">
        <v>2221</v>
      </c>
      <c r="DG1475" s="144">
        <v>1392</v>
      </c>
      <c r="DI1475" s="136" t="s">
        <v>2389</v>
      </c>
      <c r="DJ1475" s="136" t="s">
        <v>905</v>
      </c>
      <c r="DK1475" s="137">
        <v>3</v>
      </c>
      <c r="DL1475" s="136" t="s">
        <v>436</v>
      </c>
      <c r="DM1475" s="136" t="s">
        <v>1159</v>
      </c>
      <c r="DN1475" s="144">
        <v>1513</v>
      </c>
    </row>
    <row r="1476" spans="1:118" x14ac:dyDescent="0.25">
      <c r="A1476" s="81" t="s">
        <v>729</v>
      </c>
      <c r="B1476" s="81" t="s">
        <v>730</v>
      </c>
      <c r="C1476" s="81">
        <v>4</v>
      </c>
      <c r="D1476" s="81" t="s">
        <v>436</v>
      </c>
      <c r="E1476" s="81" t="s">
        <v>1233</v>
      </c>
      <c r="F1476" s="81">
        <v>1481</v>
      </c>
      <c r="O1476" s="81" t="s">
        <v>830</v>
      </c>
      <c r="P1476" s="81" t="s">
        <v>831</v>
      </c>
      <c r="Q1476" s="81">
        <v>4</v>
      </c>
      <c r="R1476" s="81" t="s">
        <v>529</v>
      </c>
      <c r="S1476" s="81" t="s">
        <v>1875</v>
      </c>
      <c r="T1476" s="81">
        <v>1336</v>
      </c>
      <c r="V1476" s="81" t="s">
        <v>854</v>
      </c>
      <c r="W1476" s="81" t="s">
        <v>855</v>
      </c>
      <c r="X1476" s="81">
        <v>2</v>
      </c>
      <c r="Y1476" s="81" t="s">
        <v>529</v>
      </c>
      <c r="Z1476" s="81" t="s">
        <v>1131</v>
      </c>
      <c r="AA1476" s="81">
        <v>1509</v>
      </c>
      <c r="AQ1476" s="81" t="s">
        <v>1043</v>
      </c>
      <c r="AR1476" s="81" t="s">
        <v>1044</v>
      </c>
      <c r="AS1476" s="81">
        <v>12</v>
      </c>
      <c r="AT1476" s="81" t="s">
        <v>529</v>
      </c>
      <c r="AU1476" s="81" t="s">
        <v>1167</v>
      </c>
      <c r="AV1476" s="81">
        <v>1031</v>
      </c>
      <c r="AX1476" s="81" t="s">
        <v>806</v>
      </c>
      <c r="AY1476" s="81" t="s">
        <v>807</v>
      </c>
      <c r="AZ1476" s="81">
        <v>12</v>
      </c>
      <c r="BA1476" s="81" t="s">
        <v>529</v>
      </c>
      <c r="BB1476" s="81" t="s">
        <v>1770</v>
      </c>
      <c r="BC1476" s="81">
        <v>1037</v>
      </c>
      <c r="BE1476" s="81" t="s">
        <v>757</v>
      </c>
      <c r="BF1476" s="81" t="s">
        <v>758</v>
      </c>
      <c r="BG1476" s="81">
        <v>12</v>
      </c>
      <c r="BH1476" s="81" t="s">
        <v>437</v>
      </c>
      <c r="BI1476" s="81" t="s">
        <v>1181</v>
      </c>
      <c r="BJ1476" s="81">
        <v>1044</v>
      </c>
      <c r="BL1476" s="81" t="s">
        <v>845</v>
      </c>
      <c r="BM1476" s="81" t="s">
        <v>846</v>
      </c>
      <c r="BN1476" s="81">
        <v>4</v>
      </c>
      <c r="BO1476" s="81" t="s">
        <v>436</v>
      </c>
      <c r="BP1476" s="81" t="s">
        <v>2068</v>
      </c>
      <c r="BQ1476" s="81">
        <v>1558</v>
      </c>
      <c r="CU1476" s="136" t="s">
        <v>889</v>
      </c>
      <c r="CV1476" s="136" t="s">
        <v>890</v>
      </c>
      <c r="CW1476" s="137">
        <v>24</v>
      </c>
      <c r="CX1476" s="136" t="s">
        <v>1173</v>
      </c>
      <c r="CY1476" s="136" t="s">
        <v>1174</v>
      </c>
      <c r="CZ1476" s="138">
        <v>0</v>
      </c>
      <c r="DB1476" s="136" t="s">
        <v>1675</v>
      </c>
      <c r="DC1476" s="136" t="s">
        <v>1478</v>
      </c>
      <c r="DD1476" s="137">
        <v>1</v>
      </c>
      <c r="DE1476" s="136" t="s">
        <v>529</v>
      </c>
      <c r="DF1476" s="136" t="s">
        <v>1218</v>
      </c>
      <c r="DG1476" s="144">
        <v>1412</v>
      </c>
      <c r="DI1476" s="136" t="s">
        <v>2389</v>
      </c>
      <c r="DJ1476" s="136" t="s">
        <v>905</v>
      </c>
      <c r="DK1476" s="137">
        <v>1</v>
      </c>
      <c r="DL1476" s="136" t="s">
        <v>529</v>
      </c>
      <c r="DM1476" s="136" t="s">
        <v>1807</v>
      </c>
      <c r="DN1476" s="144">
        <v>1510</v>
      </c>
    </row>
    <row r="1477" spans="1:118" x14ac:dyDescent="0.25">
      <c r="A1477" s="81" t="s">
        <v>854</v>
      </c>
      <c r="B1477" s="81" t="s">
        <v>855</v>
      </c>
      <c r="C1477" s="81">
        <v>2</v>
      </c>
      <c r="D1477" s="81" t="s">
        <v>436</v>
      </c>
      <c r="E1477" s="81" t="s">
        <v>1233</v>
      </c>
      <c r="F1477" s="81">
        <v>1481</v>
      </c>
      <c r="O1477" s="81" t="s">
        <v>862</v>
      </c>
      <c r="P1477" s="81" t="s">
        <v>863</v>
      </c>
      <c r="Q1477" s="81">
        <v>6</v>
      </c>
      <c r="R1477" s="81" t="s">
        <v>529</v>
      </c>
      <c r="S1477" s="81" t="s">
        <v>1875</v>
      </c>
      <c r="T1477" s="81">
        <v>1336</v>
      </c>
      <c r="V1477" s="81" t="s">
        <v>745</v>
      </c>
      <c r="W1477" s="81" t="s">
        <v>746</v>
      </c>
      <c r="X1477" s="81">
        <v>12</v>
      </c>
      <c r="Y1477" s="81" t="s">
        <v>529</v>
      </c>
      <c r="Z1477" s="81" t="s">
        <v>1131</v>
      </c>
      <c r="AA1477" s="81">
        <v>1509</v>
      </c>
      <c r="AQ1477" s="81" t="s">
        <v>960</v>
      </c>
      <c r="AR1477" s="81" t="s">
        <v>961</v>
      </c>
      <c r="AS1477" s="81">
        <v>12</v>
      </c>
      <c r="AT1477" s="81" t="s">
        <v>529</v>
      </c>
      <c r="AU1477" s="81" t="s">
        <v>1167</v>
      </c>
      <c r="AV1477" s="81">
        <v>1031</v>
      </c>
      <c r="AX1477" s="81" t="s">
        <v>806</v>
      </c>
      <c r="AY1477" s="81" t="s">
        <v>807</v>
      </c>
      <c r="AZ1477" s="81">
        <v>12</v>
      </c>
      <c r="BA1477" s="81" t="s">
        <v>436</v>
      </c>
      <c r="BB1477" s="81" t="s">
        <v>2072</v>
      </c>
      <c r="BC1477" s="81">
        <v>1562</v>
      </c>
      <c r="BE1477" s="81" t="s">
        <v>2227</v>
      </c>
      <c r="BF1477" s="81" t="s">
        <v>882</v>
      </c>
      <c r="BG1477" s="81">
        <v>12</v>
      </c>
      <c r="BH1477" s="81" t="s">
        <v>437</v>
      </c>
      <c r="BI1477" s="81" t="s">
        <v>1181</v>
      </c>
      <c r="BJ1477" s="81">
        <v>1044</v>
      </c>
      <c r="BL1477" s="81" t="s">
        <v>954</v>
      </c>
      <c r="BM1477" s="81" t="s">
        <v>955</v>
      </c>
      <c r="BN1477" s="81">
        <v>6</v>
      </c>
      <c r="BO1477" s="81" t="s">
        <v>529</v>
      </c>
      <c r="BP1477" s="81" t="s">
        <v>1158</v>
      </c>
      <c r="BQ1477" s="81">
        <v>1378</v>
      </c>
      <c r="CU1477" s="136" t="s">
        <v>849</v>
      </c>
      <c r="CV1477" s="136" t="s">
        <v>850</v>
      </c>
      <c r="CW1477" s="137">
        <v>6</v>
      </c>
      <c r="CX1477" s="136" t="s">
        <v>436</v>
      </c>
      <c r="CY1477" s="136" t="s">
        <v>2406</v>
      </c>
      <c r="CZ1477" s="138">
        <v>1529</v>
      </c>
      <c r="DB1477" s="136" t="s">
        <v>1677</v>
      </c>
      <c r="DC1477" s="136" t="s">
        <v>1465</v>
      </c>
      <c r="DD1477" s="137">
        <v>1</v>
      </c>
      <c r="DE1477" s="136" t="s">
        <v>436</v>
      </c>
      <c r="DF1477" s="136" t="s">
        <v>2221</v>
      </c>
      <c r="DG1477" s="144">
        <v>1392</v>
      </c>
      <c r="DI1477" s="136" t="s">
        <v>2389</v>
      </c>
      <c r="DJ1477" s="136" t="s">
        <v>905</v>
      </c>
      <c r="DK1477" s="137">
        <v>24</v>
      </c>
      <c r="DL1477" s="136" t="s">
        <v>2152</v>
      </c>
      <c r="DM1477" s="136" t="s">
        <v>2364</v>
      </c>
      <c r="DN1477" s="144">
        <v>1593</v>
      </c>
    </row>
    <row r="1478" spans="1:118" x14ac:dyDescent="0.25">
      <c r="A1478" s="81" t="s">
        <v>858</v>
      </c>
      <c r="B1478" s="81" t="s">
        <v>859</v>
      </c>
      <c r="C1478" s="81">
        <v>2</v>
      </c>
      <c r="D1478" s="81" t="s">
        <v>436</v>
      </c>
      <c r="E1478" s="81" t="s">
        <v>1233</v>
      </c>
      <c r="F1478" s="81">
        <v>1481</v>
      </c>
      <c r="O1478" s="81" t="s">
        <v>768</v>
      </c>
      <c r="P1478" s="81" t="s">
        <v>769</v>
      </c>
      <c r="Q1478" s="81">
        <v>6</v>
      </c>
      <c r="R1478" s="81" t="s">
        <v>529</v>
      </c>
      <c r="S1478" s="81" t="s">
        <v>1875</v>
      </c>
      <c r="T1478" s="81">
        <v>1336</v>
      </c>
      <c r="V1478" s="81" t="s">
        <v>2319</v>
      </c>
      <c r="W1478" s="81" t="s">
        <v>844</v>
      </c>
      <c r="X1478" s="81">
        <v>2</v>
      </c>
      <c r="Y1478" s="81" t="s">
        <v>529</v>
      </c>
      <c r="Z1478" s="81" t="s">
        <v>1131</v>
      </c>
      <c r="AA1478" s="81">
        <v>1509</v>
      </c>
      <c r="AQ1478" s="81" t="s">
        <v>979</v>
      </c>
      <c r="AR1478" s="81" t="s">
        <v>980</v>
      </c>
      <c r="AS1478" s="81">
        <v>12</v>
      </c>
      <c r="AT1478" s="81" t="s">
        <v>529</v>
      </c>
      <c r="AU1478" s="81" t="s">
        <v>1167</v>
      </c>
      <c r="AV1478" s="81">
        <v>1031</v>
      </c>
      <c r="AX1478" s="81" t="s">
        <v>806</v>
      </c>
      <c r="AY1478" s="81" t="s">
        <v>807</v>
      </c>
      <c r="AZ1478" s="81">
        <v>12</v>
      </c>
      <c r="BA1478" s="81" t="s">
        <v>436</v>
      </c>
      <c r="BB1478" s="81" t="s">
        <v>2115</v>
      </c>
      <c r="BC1478" s="81">
        <v>1484</v>
      </c>
      <c r="BE1478" s="81" t="s">
        <v>2230</v>
      </c>
      <c r="BF1478" s="81" t="s">
        <v>866</v>
      </c>
      <c r="BG1478" s="81">
        <v>12</v>
      </c>
      <c r="BH1478" s="81" t="s">
        <v>437</v>
      </c>
      <c r="BI1478" s="81" t="s">
        <v>1181</v>
      </c>
      <c r="BJ1478" s="81">
        <v>1044</v>
      </c>
      <c r="BL1478" s="81" t="s">
        <v>880</v>
      </c>
      <c r="BM1478" s="81" t="s">
        <v>881</v>
      </c>
      <c r="BN1478" s="81">
        <v>4</v>
      </c>
      <c r="BO1478" s="81" t="s">
        <v>436</v>
      </c>
      <c r="BP1478" s="81" t="s">
        <v>2068</v>
      </c>
      <c r="BQ1478" s="81">
        <v>1558</v>
      </c>
      <c r="CU1478" s="136" t="s">
        <v>770</v>
      </c>
      <c r="CV1478" s="136" t="s">
        <v>771</v>
      </c>
      <c r="CW1478" s="137">
        <v>24</v>
      </c>
      <c r="CX1478" s="136" t="s">
        <v>1173</v>
      </c>
      <c r="CY1478" s="136" t="s">
        <v>1174</v>
      </c>
      <c r="CZ1478" s="138">
        <v>0</v>
      </c>
      <c r="DB1478" s="136" t="s">
        <v>2167</v>
      </c>
      <c r="DC1478" s="136" t="s">
        <v>1603</v>
      </c>
      <c r="DD1478" s="137">
        <v>1</v>
      </c>
      <c r="DE1478" s="136" t="s">
        <v>436</v>
      </c>
      <c r="DF1478" s="136" t="s">
        <v>1877</v>
      </c>
      <c r="DG1478" s="144">
        <v>1228</v>
      </c>
      <c r="DI1478" s="136" t="s">
        <v>838</v>
      </c>
      <c r="DJ1478" s="136" t="s">
        <v>839</v>
      </c>
      <c r="DK1478" s="137">
        <v>3</v>
      </c>
      <c r="DL1478" s="136" t="s">
        <v>436</v>
      </c>
      <c r="DM1478" s="136" t="s">
        <v>1159</v>
      </c>
      <c r="DN1478" s="144">
        <v>1513</v>
      </c>
    </row>
    <row r="1479" spans="1:118" x14ac:dyDescent="0.25">
      <c r="A1479" s="81" t="s">
        <v>860</v>
      </c>
      <c r="B1479" s="81" t="s">
        <v>861</v>
      </c>
      <c r="C1479" s="81">
        <v>4</v>
      </c>
      <c r="D1479" s="81" t="s">
        <v>436</v>
      </c>
      <c r="E1479" s="81" t="s">
        <v>1188</v>
      </c>
      <c r="F1479" s="81">
        <v>1481</v>
      </c>
      <c r="O1479" s="81" t="s">
        <v>828</v>
      </c>
      <c r="P1479" s="81" t="s">
        <v>829</v>
      </c>
      <c r="Q1479" s="81">
        <v>1</v>
      </c>
      <c r="R1479" s="81" t="s">
        <v>529</v>
      </c>
      <c r="S1479" s="81" t="s">
        <v>1875</v>
      </c>
      <c r="T1479" s="81">
        <v>1336</v>
      </c>
      <c r="V1479" s="81" t="s">
        <v>834</v>
      </c>
      <c r="W1479" s="81" t="s">
        <v>835</v>
      </c>
      <c r="X1479" s="81">
        <v>2</v>
      </c>
      <c r="Y1479" s="81" t="s">
        <v>529</v>
      </c>
      <c r="Z1479" s="81" t="s">
        <v>1131</v>
      </c>
      <c r="AA1479" s="81">
        <v>1509</v>
      </c>
      <c r="AQ1479" s="81" t="s">
        <v>804</v>
      </c>
      <c r="AR1479" s="81" t="s">
        <v>805</v>
      </c>
      <c r="AS1479" s="81">
        <v>12</v>
      </c>
      <c r="AT1479" s="81" t="s">
        <v>529</v>
      </c>
      <c r="AU1479" s="81" t="s">
        <v>1167</v>
      </c>
      <c r="AV1479" s="81">
        <v>1031</v>
      </c>
      <c r="AX1479" s="81" t="s">
        <v>806</v>
      </c>
      <c r="AY1479" s="81" t="s">
        <v>807</v>
      </c>
      <c r="AZ1479" s="81">
        <v>12</v>
      </c>
      <c r="BA1479" s="81" t="s">
        <v>436</v>
      </c>
      <c r="BB1479" s="81" t="s">
        <v>1235</v>
      </c>
      <c r="BC1479" s="81">
        <v>1091</v>
      </c>
      <c r="BE1479" s="81" t="s">
        <v>2263</v>
      </c>
      <c r="BF1479" s="81" t="s">
        <v>877</v>
      </c>
      <c r="BG1479" s="81">
        <v>12</v>
      </c>
      <c r="BH1479" s="81" t="s">
        <v>437</v>
      </c>
      <c r="BI1479" s="81" t="s">
        <v>1181</v>
      </c>
      <c r="BJ1479" s="81">
        <v>1044</v>
      </c>
      <c r="BL1479" s="81" t="s">
        <v>770</v>
      </c>
      <c r="BM1479" s="81" t="s">
        <v>771</v>
      </c>
      <c r="BN1479" s="81">
        <v>6</v>
      </c>
      <c r="BO1479" s="81" t="s">
        <v>529</v>
      </c>
      <c r="BP1479" s="81" t="s">
        <v>1158</v>
      </c>
      <c r="BQ1479" s="81">
        <v>1378</v>
      </c>
      <c r="CU1479" s="136" t="s">
        <v>910</v>
      </c>
      <c r="CV1479" s="136" t="s">
        <v>911</v>
      </c>
      <c r="CW1479" s="137">
        <v>24</v>
      </c>
      <c r="CX1479" s="136" t="s">
        <v>1173</v>
      </c>
      <c r="CY1479" s="136" t="s">
        <v>1174</v>
      </c>
      <c r="CZ1479" s="138">
        <v>0</v>
      </c>
      <c r="DB1479" s="136" t="s">
        <v>1041</v>
      </c>
      <c r="DC1479" s="136" t="s">
        <v>756</v>
      </c>
      <c r="DD1479" s="137">
        <v>36</v>
      </c>
      <c r="DE1479" s="136" t="s">
        <v>529</v>
      </c>
      <c r="DF1479" s="136" t="s">
        <v>2309</v>
      </c>
      <c r="DG1479" s="144">
        <v>1001</v>
      </c>
      <c r="DI1479" s="136" t="s">
        <v>838</v>
      </c>
      <c r="DJ1479" s="136" t="s">
        <v>839</v>
      </c>
      <c r="DK1479" s="137">
        <v>2</v>
      </c>
      <c r="DL1479" s="136" t="s">
        <v>529</v>
      </c>
      <c r="DM1479" s="136" t="s">
        <v>1807</v>
      </c>
      <c r="DN1479" s="144">
        <v>1510</v>
      </c>
    </row>
    <row r="1480" spans="1:118" x14ac:dyDescent="0.25">
      <c r="A1480" s="81" t="s">
        <v>772</v>
      </c>
      <c r="B1480" s="81" t="s">
        <v>773</v>
      </c>
      <c r="C1480" s="81">
        <v>4</v>
      </c>
      <c r="D1480" s="81" t="s">
        <v>436</v>
      </c>
      <c r="E1480" s="81" t="s">
        <v>1188</v>
      </c>
      <c r="F1480" s="81">
        <v>1481</v>
      </c>
      <c r="O1480" s="81" t="s">
        <v>832</v>
      </c>
      <c r="P1480" s="81" t="s">
        <v>833</v>
      </c>
      <c r="Q1480" s="81">
        <v>4</v>
      </c>
      <c r="R1480" s="81" t="s">
        <v>529</v>
      </c>
      <c r="S1480" s="81" t="s">
        <v>1875</v>
      </c>
      <c r="T1480" s="81">
        <v>1336</v>
      </c>
      <c r="V1480" s="81" t="s">
        <v>816</v>
      </c>
      <c r="W1480" s="81" t="s">
        <v>817</v>
      </c>
      <c r="X1480" s="81">
        <v>4</v>
      </c>
      <c r="Y1480" s="81" t="s">
        <v>529</v>
      </c>
      <c r="Z1480" s="81" t="s">
        <v>1131</v>
      </c>
      <c r="AA1480" s="81">
        <v>1509</v>
      </c>
      <c r="AQ1480" s="81" t="s">
        <v>780</v>
      </c>
      <c r="AR1480" s="81" t="s">
        <v>781</v>
      </c>
      <c r="AS1480" s="81">
        <v>12</v>
      </c>
      <c r="AT1480" s="81" t="s">
        <v>529</v>
      </c>
      <c r="AU1480" s="81" t="s">
        <v>1167</v>
      </c>
      <c r="AV1480" s="81">
        <v>1031</v>
      </c>
      <c r="AX1480" s="81" t="s">
        <v>806</v>
      </c>
      <c r="AY1480" s="81" t="s">
        <v>807</v>
      </c>
      <c r="AZ1480" s="81">
        <v>12</v>
      </c>
      <c r="BA1480" s="81" t="s">
        <v>529</v>
      </c>
      <c r="BB1480" s="81" t="s">
        <v>1204</v>
      </c>
      <c r="BC1480" s="81">
        <v>1487</v>
      </c>
      <c r="BE1480" s="81" t="s">
        <v>816</v>
      </c>
      <c r="BF1480" s="81" t="s">
        <v>817</v>
      </c>
      <c r="BG1480" s="81">
        <v>24</v>
      </c>
      <c r="BH1480" s="81" t="s">
        <v>437</v>
      </c>
      <c r="BI1480" s="81" t="s">
        <v>1181</v>
      </c>
      <c r="BJ1480" s="81">
        <v>1044</v>
      </c>
      <c r="BL1480" s="81" t="s">
        <v>727</v>
      </c>
      <c r="BM1480" s="81" t="s">
        <v>728</v>
      </c>
      <c r="BN1480" s="81">
        <v>4</v>
      </c>
      <c r="BO1480" s="81" t="s">
        <v>436</v>
      </c>
      <c r="BP1480" s="81" t="s">
        <v>2068</v>
      </c>
      <c r="BQ1480" s="81">
        <v>1558</v>
      </c>
      <c r="CU1480" s="136" t="s">
        <v>867</v>
      </c>
      <c r="CV1480" s="136" t="s">
        <v>868</v>
      </c>
      <c r="CW1480" s="137">
        <v>8</v>
      </c>
      <c r="CX1480" s="136" t="s">
        <v>529</v>
      </c>
      <c r="CY1480" s="136" t="s">
        <v>1157</v>
      </c>
      <c r="CZ1480" s="138">
        <v>1399</v>
      </c>
      <c r="DB1480" s="136" t="s">
        <v>1041</v>
      </c>
      <c r="DC1480" s="136" t="s">
        <v>756</v>
      </c>
      <c r="DD1480" s="137">
        <v>12</v>
      </c>
      <c r="DE1480" s="136" t="s">
        <v>436</v>
      </c>
      <c r="DF1480" s="136" t="s">
        <v>1148</v>
      </c>
      <c r="DG1480" s="144">
        <v>1091</v>
      </c>
      <c r="DI1480" s="136" t="s">
        <v>838</v>
      </c>
      <c r="DJ1480" s="136" t="s">
        <v>839</v>
      </c>
      <c r="DK1480" s="137">
        <v>24</v>
      </c>
      <c r="DL1480" s="136" t="s">
        <v>2152</v>
      </c>
      <c r="DM1480" s="136" t="s">
        <v>2364</v>
      </c>
      <c r="DN1480" s="144">
        <v>1593</v>
      </c>
    </row>
    <row r="1481" spans="1:118" x14ac:dyDescent="0.25">
      <c r="A1481" s="81" t="s">
        <v>2323</v>
      </c>
      <c r="B1481" s="81" t="s">
        <v>851</v>
      </c>
      <c r="C1481" s="81">
        <v>2</v>
      </c>
      <c r="D1481" s="81" t="s">
        <v>436</v>
      </c>
      <c r="E1481" s="81" t="s">
        <v>1188</v>
      </c>
      <c r="F1481" s="81">
        <v>1481</v>
      </c>
      <c r="O1481" s="81" t="s">
        <v>842</v>
      </c>
      <c r="P1481" s="81" t="s">
        <v>843</v>
      </c>
      <c r="Q1481" s="81">
        <v>1</v>
      </c>
      <c r="R1481" s="81" t="s">
        <v>529</v>
      </c>
      <c r="S1481" s="81" t="s">
        <v>1118</v>
      </c>
      <c r="T1481" s="81">
        <v>1063</v>
      </c>
      <c r="V1481" s="81" t="s">
        <v>864</v>
      </c>
      <c r="W1481" s="81" t="s">
        <v>865</v>
      </c>
      <c r="X1481" s="81">
        <v>4</v>
      </c>
      <c r="Y1481" s="81" t="s">
        <v>529</v>
      </c>
      <c r="Z1481" s="81" t="s">
        <v>1131</v>
      </c>
      <c r="AA1481" s="81">
        <v>1509</v>
      </c>
      <c r="AQ1481" s="81" t="s">
        <v>782</v>
      </c>
      <c r="AR1481" s="81" t="s">
        <v>783</v>
      </c>
      <c r="AS1481" s="81">
        <v>12</v>
      </c>
      <c r="AT1481" s="81" t="s">
        <v>529</v>
      </c>
      <c r="AU1481" s="81" t="s">
        <v>1167</v>
      </c>
      <c r="AV1481" s="81">
        <v>1031</v>
      </c>
      <c r="AX1481" s="81" t="s">
        <v>806</v>
      </c>
      <c r="AY1481" s="81" t="s">
        <v>807</v>
      </c>
      <c r="AZ1481" s="81">
        <v>12</v>
      </c>
      <c r="BA1481" s="81" t="s">
        <v>529</v>
      </c>
      <c r="BB1481" s="81" t="s">
        <v>563</v>
      </c>
      <c r="BC1481" s="81">
        <v>1532</v>
      </c>
      <c r="BE1481" s="81" t="s">
        <v>745</v>
      </c>
      <c r="BF1481" s="81" t="s">
        <v>746</v>
      </c>
      <c r="BG1481" s="81">
        <v>12</v>
      </c>
      <c r="BH1481" s="81" t="s">
        <v>437</v>
      </c>
      <c r="BI1481" s="81" t="s">
        <v>1181</v>
      </c>
      <c r="BJ1481" s="81">
        <v>1044</v>
      </c>
      <c r="BL1481" s="81" t="s">
        <v>765</v>
      </c>
      <c r="BM1481" s="81" t="s">
        <v>766</v>
      </c>
      <c r="BN1481" s="81">
        <v>6</v>
      </c>
      <c r="BO1481" s="81" t="s">
        <v>436</v>
      </c>
      <c r="BP1481" s="81" t="s">
        <v>2068</v>
      </c>
      <c r="BQ1481" s="81">
        <v>1558</v>
      </c>
      <c r="CU1481" s="136" t="s">
        <v>899</v>
      </c>
      <c r="CV1481" s="136" t="s">
        <v>900</v>
      </c>
      <c r="CW1481" s="137">
        <v>24</v>
      </c>
      <c r="CX1481" s="136" t="s">
        <v>1173</v>
      </c>
      <c r="CY1481" s="136" t="s">
        <v>1174</v>
      </c>
      <c r="CZ1481" s="138">
        <v>0</v>
      </c>
      <c r="DB1481" s="136" t="s">
        <v>1041</v>
      </c>
      <c r="DC1481" s="136" t="s">
        <v>756</v>
      </c>
      <c r="DD1481" s="137">
        <v>12</v>
      </c>
      <c r="DE1481" s="136" t="s">
        <v>436</v>
      </c>
      <c r="DF1481" s="136" t="s">
        <v>1111</v>
      </c>
      <c r="DG1481" s="144">
        <v>1211</v>
      </c>
      <c r="DI1481" s="136" t="s">
        <v>2399</v>
      </c>
      <c r="DJ1481" s="136" t="s">
        <v>939</v>
      </c>
      <c r="DK1481" s="137">
        <v>1</v>
      </c>
      <c r="DL1481" s="136" t="s">
        <v>529</v>
      </c>
      <c r="DM1481" s="136" t="s">
        <v>1133</v>
      </c>
      <c r="DN1481" s="144">
        <v>1023</v>
      </c>
    </row>
    <row r="1482" spans="1:118" x14ac:dyDescent="0.25">
      <c r="A1482" s="81" t="s">
        <v>2323</v>
      </c>
      <c r="B1482" s="81" t="s">
        <v>851</v>
      </c>
      <c r="C1482" s="81">
        <v>2</v>
      </c>
      <c r="D1482" s="81" t="s">
        <v>436</v>
      </c>
      <c r="E1482" s="81" t="s">
        <v>1762</v>
      </c>
      <c r="F1482" s="81">
        <v>1475</v>
      </c>
      <c r="O1482" s="81" t="s">
        <v>2323</v>
      </c>
      <c r="P1482" s="81" t="s">
        <v>851</v>
      </c>
      <c r="Q1482" s="81">
        <v>2</v>
      </c>
      <c r="R1482" s="81" t="s">
        <v>529</v>
      </c>
      <c r="S1482" s="81" t="s">
        <v>1118</v>
      </c>
      <c r="T1482" s="81">
        <v>1063</v>
      </c>
      <c r="V1482" s="81" t="s">
        <v>816</v>
      </c>
      <c r="W1482" s="81" t="s">
        <v>817</v>
      </c>
      <c r="X1482" s="81">
        <v>4</v>
      </c>
      <c r="Y1482" s="81" t="s">
        <v>529</v>
      </c>
      <c r="Z1482" s="81" t="s">
        <v>1131</v>
      </c>
      <c r="AA1482" s="81">
        <v>1509</v>
      </c>
      <c r="AQ1482" s="81" t="s">
        <v>999</v>
      </c>
      <c r="AR1482" s="81" t="s">
        <v>1000</v>
      </c>
      <c r="AS1482" s="81">
        <v>12</v>
      </c>
      <c r="AT1482" s="81" t="s">
        <v>529</v>
      </c>
      <c r="AU1482" s="81" t="s">
        <v>1167</v>
      </c>
      <c r="AV1482" s="81">
        <v>1031</v>
      </c>
      <c r="AX1482" s="81" t="s">
        <v>1048</v>
      </c>
      <c r="AY1482" s="81" t="s">
        <v>1049</v>
      </c>
      <c r="AZ1482" s="81">
        <v>1</v>
      </c>
      <c r="BA1482" s="81" t="s">
        <v>436</v>
      </c>
      <c r="BB1482" s="81" t="s">
        <v>1693</v>
      </c>
      <c r="BC1482" s="81">
        <v>1518</v>
      </c>
      <c r="BE1482" s="81" t="s">
        <v>889</v>
      </c>
      <c r="BF1482" s="81" t="s">
        <v>890</v>
      </c>
      <c r="BG1482" s="81">
        <v>2</v>
      </c>
      <c r="BH1482" s="81" t="s">
        <v>437</v>
      </c>
      <c r="BI1482" s="81" t="s">
        <v>1181</v>
      </c>
      <c r="BJ1482" s="81">
        <v>1044</v>
      </c>
      <c r="BL1482" s="81" t="s">
        <v>860</v>
      </c>
      <c r="BM1482" s="81" t="s">
        <v>861</v>
      </c>
      <c r="BN1482" s="81">
        <v>10</v>
      </c>
      <c r="BO1482" s="81" t="s">
        <v>437</v>
      </c>
      <c r="BP1482" s="81" t="s">
        <v>1094</v>
      </c>
      <c r="BQ1482" s="81">
        <v>1097</v>
      </c>
      <c r="CU1482" s="136" t="s">
        <v>2390</v>
      </c>
      <c r="CV1482" s="136" t="s">
        <v>793</v>
      </c>
      <c r="CW1482" s="137">
        <v>24</v>
      </c>
      <c r="CX1482" s="136" t="s">
        <v>1173</v>
      </c>
      <c r="CY1482" s="136" t="s">
        <v>1174</v>
      </c>
      <c r="CZ1482" s="138">
        <v>0</v>
      </c>
      <c r="DB1482" s="136" t="s">
        <v>1041</v>
      </c>
      <c r="DC1482" s="136" t="s">
        <v>756</v>
      </c>
      <c r="DD1482" s="137">
        <v>12</v>
      </c>
      <c r="DE1482" s="136" t="s">
        <v>436</v>
      </c>
      <c r="DF1482" s="136" t="s">
        <v>1177</v>
      </c>
      <c r="DG1482" s="144">
        <v>1045</v>
      </c>
      <c r="DI1482" s="136" t="s">
        <v>2393</v>
      </c>
      <c r="DJ1482" s="136" t="s">
        <v>935</v>
      </c>
      <c r="DK1482" s="137">
        <v>6</v>
      </c>
      <c r="DL1482" s="136" t="s">
        <v>1173</v>
      </c>
      <c r="DM1482" s="136" t="s">
        <v>2316</v>
      </c>
      <c r="DN1482" s="144">
        <v>0</v>
      </c>
    </row>
    <row r="1483" spans="1:118" x14ac:dyDescent="0.25">
      <c r="A1483" s="81" t="s">
        <v>854</v>
      </c>
      <c r="B1483" s="81" t="s">
        <v>855</v>
      </c>
      <c r="C1483" s="81">
        <v>2</v>
      </c>
      <c r="D1483" s="81" t="s">
        <v>436</v>
      </c>
      <c r="E1483" s="81" t="s">
        <v>1762</v>
      </c>
      <c r="F1483" s="81">
        <v>1475</v>
      </c>
      <c r="O1483" s="81" t="s">
        <v>836</v>
      </c>
      <c r="P1483" s="81" t="s">
        <v>837</v>
      </c>
      <c r="Q1483" s="81">
        <v>2</v>
      </c>
      <c r="R1483" s="81" t="s">
        <v>529</v>
      </c>
      <c r="S1483" s="81" t="s">
        <v>1118</v>
      </c>
      <c r="T1483" s="81">
        <v>1063</v>
      </c>
      <c r="V1483" s="81" t="s">
        <v>727</v>
      </c>
      <c r="W1483" s="81" t="s">
        <v>728</v>
      </c>
      <c r="X1483" s="81">
        <v>4</v>
      </c>
      <c r="Y1483" s="81" t="s">
        <v>529</v>
      </c>
      <c r="Z1483" s="81" t="s">
        <v>1131</v>
      </c>
      <c r="AA1483" s="81">
        <v>1509</v>
      </c>
      <c r="AQ1483" s="81" t="s">
        <v>814</v>
      </c>
      <c r="AR1483" s="81" t="s">
        <v>815</v>
      </c>
      <c r="AS1483" s="81">
        <v>24</v>
      </c>
      <c r="AT1483" s="81" t="s">
        <v>437</v>
      </c>
      <c r="AU1483" s="81" t="s">
        <v>1818</v>
      </c>
      <c r="AV1483" s="81">
        <v>1247</v>
      </c>
      <c r="AX1483" s="81" t="s">
        <v>869</v>
      </c>
      <c r="AY1483" s="81" t="s">
        <v>870</v>
      </c>
      <c r="AZ1483" s="81">
        <v>12</v>
      </c>
      <c r="BA1483" s="81" t="s">
        <v>437</v>
      </c>
      <c r="BB1483" s="81" t="s">
        <v>2103</v>
      </c>
      <c r="BC1483" s="81">
        <v>1506</v>
      </c>
      <c r="BE1483" s="81" t="s">
        <v>856</v>
      </c>
      <c r="BF1483" s="81" t="s">
        <v>857</v>
      </c>
      <c r="BG1483" s="81">
        <v>6</v>
      </c>
      <c r="BH1483" s="81" t="s">
        <v>437</v>
      </c>
      <c r="BI1483" s="81" t="s">
        <v>1181</v>
      </c>
      <c r="BJ1483" s="81">
        <v>1044</v>
      </c>
      <c r="BL1483" s="81" t="s">
        <v>737</v>
      </c>
      <c r="BM1483" s="81" t="s">
        <v>738</v>
      </c>
      <c r="BN1483" s="81">
        <v>4</v>
      </c>
      <c r="BO1483" s="81" t="s">
        <v>436</v>
      </c>
      <c r="BP1483" s="81" t="s">
        <v>1124</v>
      </c>
      <c r="BQ1483" s="81">
        <v>1013</v>
      </c>
      <c r="CU1483" s="136" t="s">
        <v>836</v>
      </c>
      <c r="CV1483" s="136" t="s">
        <v>837</v>
      </c>
      <c r="CW1483" s="137">
        <v>24</v>
      </c>
      <c r="CX1483" s="136" t="s">
        <v>1173</v>
      </c>
      <c r="CY1483" s="136" t="s">
        <v>1174</v>
      </c>
      <c r="CZ1483" s="138">
        <v>0</v>
      </c>
      <c r="DB1483" s="136" t="s">
        <v>1041</v>
      </c>
      <c r="DC1483" s="136" t="s">
        <v>756</v>
      </c>
      <c r="DD1483" s="137">
        <v>12</v>
      </c>
      <c r="DE1483" s="136" t="s">
        <v>436</v>
      </c>
      <c r="DF1483" s="136" t="s">
        <v>1764</v>
      </c>
      <c r="DG1483" s="144">
        <v>1435</v>
      </c>
      <c r="DI1483" s="136" t="s">
        <v>2393</v>
      </c>
      <c r="DJ1483" s="136" t="s">
        <v>935</v>
      </c>
      <c r="DK1483" s="137">
        <v>6</v>
      </c>
      <c r="DL1483" s="136" t="s">
        <v>1173</v>
      </c>
      <c r="DM1483" s="136" t="s">
        <v>1174</v>
      </c>
      <c r="DN1483" s="144">
        <v>0</v>
      </c>
    </row>
    <row r="1484" spans="1:118" x14ac:dyDescent="0.25">
      <c r="A1484" s="81" t="s">
        <v>860</v>
      </c>
      <c r="B1484" s="81" t="s">
        <v>861</v>
      </c>
      <c r="C1484" s="81">
        <v>10</v>
      </c>
      <c r="D1484" s="81" t="s">
        <v>529</v>
      </c>
      <c r="E1484" s="81" t="s">
        <v>1172</v>
      </c>
      <c r="F1484" s="81">
        <v>1472</v>
      </c>
      <c r="O1484" s="81" t="s">
        <v>856</v>
      </c>
      <c r="P1484" s="81" t="s">
        <v>857</v>
      </c>
      <c r="Q1484" s="81">
        <v>2</v>
      </c>
      <c r="R1484" s="81" t="s">
        <v>529</v>
      </c>
      <c r="S1484" s="81" t="s">
        <v>1118</v>
      </c>
      <c r="T1484" s="81">
        <v>1063</v>
      </c>
      <c r="V1484" s="81" t="s">
        <v>847</v>
      </c>
      <c r="W1484" s="81" t="s">
        <v>848</v>
      </c>
      <c r="X1484" s="81">
        <v>6</v>
      </c>
      <c r="Y1484" s="81" t="s">
        <v>529</v>
      </c>
      <c r="Z1484" s="81" t="s">
        <v>1807</v>
      </c>
      <c r="AA1484" s="81">
        <v>1510</v>
      </c>
      <c r="AQ1484" s="81" t="s">
        <v>798</v>
      </c>
      <c r="AR1484" s="81" t="s">
        <v>799</v>
      </c>
      <c r="AS1484" s="81">
        <v>12</v>
      </c>
      <c r="AT1484" s="81" t="s">
        <v>437</v>
      </c>
      <c r="AU1484" s="81" t="s">
        <v>1818</v>
      </c>
      <c r="AV1484" s="81">
        <v>1247</v>
      </c>
      <c r="AX1484" s="81" t="s">
        <v>869</v>
      </c>
      <c r="AY1484" s="81" t="s">
        <v>870</v>
      </c>
      <c r="AZ1484" s="81">
        <v>12</v>
      </c>
      <c r="BA1484" s="81" t="s">
        <v>436</v>
      </c>
      <c r="BB1484" s="81" t="s">
        <v>1714</v>
      </c>
      <c r="BC1484" s="81">
        <v>1009</v>
      </c>
      <c r="BE1484" s="81" t="s">
        <v>2321</v>
      </c>
      <c r="BF1484" s="81" t="s">
        <v>901</v>
      </c>
      <c r="BG1484" s="81">
        <v>6</v>
      </c>
      <c r="BH1484" s="81" t="s">
        <v>437</v>
      </c>
      <c r="BI1484" s="81" t="s">
        <v>1181</v>
      </c>
      <c r="BJ1484" s="81">
        <v>1044</v>
      </c>
      <c r="BL1484" s="81" t="s">
        <v>729</v>
      </c>
      <c r="BM1484" s="81" t="s">
        <v>730</v>
      </c>
      <c r="BN1484" s="81">
        <v>4</v>
      </c>
      <c r="BO1484" s="81" t="s">
        <v>436</v>
      </c>
      <c r="BP1484" s="81" t="s">
        <v>2068</v>
      </c>
      <c r="BQ1484" s="81">
        <v>1558</v>
      </c>
      <c r="CU1484" s="136" t="s">
        <v>854</v>
      </c>
      <c r="CV1484" s="136" t="s">
        <v>855</v>
      </c>
      <c r="CW1484" s="137">
        <v>24</v>
      </c>
      <c r="CX1484" s="136" t="s">
        <v>1173</v>
      </c>
      <c r="CY1484" s="136" t="s">
        <v>1174</v>
      </c>
      <c r="CZ1484" s="138">
        <v>0</v>
      </c>
      <c r="DB1484" s="136" t="s">
        <v>1041</v>
      </c>
      <c r="DC1484" s="136" t="s">
        <v>756</v>
      </c>
      <c r="DD1484" s="137">
        <v>12</v>
      </c>
      <c r="DE1484" s="136" t="s">
        <v>436</v>
      </c>
      <c r="DF1484" s="136" t="s">
        <v>2173</v>
      </c>
      <c r="DG1484" s="144">
        <v>1240</v>
      </c>
      <c r="DI1484" s="136" t="s">
        <v>2393</v>
      </c>
      <c r="DJ1484" s="136" t="s">
        <v>935</v>
      </c>
      <c r="DK1484" s="137">
        <v>24</v>
      </c>
      <c r="DL1484" s="136" t="s">
        <v>2152</v>
      </c>
      <c r="DM1484" s="136" t="s">
        <v>2364</v>
      </c>
      <c r="DN1484" s="144">
        <v>1593</v>
      </c>
    </row>
    <row r="1485" spans="1:118" x14ac:dyDescent="0.25">
      <c r="A1485" s="81" t="s">
        <v>862</v>
      </c>
      <c r="B1485" s="81" t="s">
        <v>863</v>
      </c>
      <c r="C1485" s="81">
        <v>6</v>
      </c>
      <c r="D1485" s="81" t="s">
        <v>529</v>
      </c>
      <c r="E1485" s="81" t="s">
        <v>1172</v>
      </c>
      <c r="F1485" s="81">
        <v>1472</v>
      </c>
      <c r="O1485" s="81" t="s">
        <v>854</v>
      </c>
      <c r="P1485" s="81" t="s">
        <v>855</v>
      </c>
      <c r="Q1485" s="81">
        <v>2</v>
      </c>
      <c r="R1485" s="81" t="s">
        <v>529</v>
      </c>
      <c r="S1485" s="81" t="s">
        <v>1118</v>
      </c>
      <c r="T1485" s="81">
        <v>1063</v>
      </c>
      <c r="V1485" s="81" t="s">
        <v>2323</v>
      </c>
      <c r="W1485" s="81" t="s">
        <v>851</v>
      </c>
      <c r="X1485" s="81">
        <v>1</v>
      </c>
      <c r="Y1485" s="81" t="s">
        <v>529</v>
      </c>
      <c r="Z1485" s="81" t="s">
        <v>1807</v>
      </c>
      <c r="AA1485" s="81">
        <v>1510</v>
      </c>
      <c r="AQ1485" s="81" t="s">
        <v>1043</v>
      </c>
      <c r="AR1485" s="81" t="s">
        <v>1044</v>
      </c>
      <c r="AS1485" s="81">
        <v>12</v>
      </c>
      <c r="AT1485" s="81" t="s">
        <v>437</v>
      </c>
      <c r="AU1485" s="81" t="s">
        <v>1818</v>
      </c>
      <c r="AV1485" s="81">
        <v>1247</v>
      </c>
      <c r="AX1485" s="81" t="s">
        <v>869</v>
      </c>
      <c r="AY1485" s="81" t="s">
        <v>870</v>
      </c>
      <c r="AZ1485" s="81">
        <v>24</v>
      </c>
      <c r="BA1485" s="81" t="s">
        <v>436</v>
      </c>
      <c r="BB1485" s="81" t="s">
        <v>1195</v>
      </c>
      <c r="BC1485" s="81">
        <v>1237</v>
      </c>
      <c r="BE1485" s="81" t="s">
        <v>940</v>
      </c>
      <c r="BF1485" s="81" t="s">
        <v>941</v>
      </c>
      <c r="BG1485" s="81">
        <v>12</v>
      </c>
      <c r="BH1485" s="81" t="s">
        <v>529</v>
      </c>
      <c r="BI1485" s="81" t="s">
        <v>1169</v>
      </c>
      <c r="BJ1485" s="81">
        <v>1440</v>
      </c>
      <c r="BL1485" s="81" t="s">
        <v>832</v>
      </c>
      <c r="BM1485" s="81" t="s">
        <v>833</v>
      </c>
      <c r="BN1485" s="81">
        <v>4</v>
      </c>
      <c r="BO1485" s="81" t="s">
        <v>529</v>
      </c>
      <c r="BP1485" s="81" t="s">
        <v>1158</v>
      </c>
      <c r="BQ1485" s="81">
        <v>1378</v>
      </c>
      <c r="CU1485" s="136" t="s">
        <v>765</v>
      </c>
      <c r="CV1485" s="136" t="s">
        <v>766</v>
      </c>
      <c r="CW1485" s="137">
        <v>6</v>
      </c>
      <c r="CX1485" s="136" t="s">
        <v>437</v>
      </c>
      <c r="CY1485" s="136" t="s">
        <v>1187</v>
      </c>
      <c r="CZ1485" s="138">
        <v>1003</v>
      </c>
      <c r="DB1485" s="136" t="s">
        <v>1041</v>
      </c>
      <c r="DC1485" s="136" t="s">
        <v>756</v>
      </c>
      <c r="DD1485" s="137">
        <v>12</v>
      </c>
      <c r="DE1485" s="136" t="s">
        <v>529</v>
      </c>
      <c r="DF1485" s="136" t="s">
        <v>1149</v>
      </c>
      <c r="DG1485" s="144">
        <v>1172</v>
      </c>
      <c r="DI1485" s="136" t="s">
        <v>1058</v>
      </c>
      <c r="DJ1485" s="136" t="s">
        <v>784</v>
      </c>
      <c r="DK1485" s="137">
        <v>12</v>
      </c>
      <c r="DL1485" s="136" t="s">
        <v>529</v>
      </c>
      <c r="DM1485" s="136" t="s">
        <v>1238</v>
      </c>
      <c r="DN1485" s="144">
        <v>1399</v>
      </c>
    </row>
    <row r="1486" spans="1:118" x14ac:dyDescent="0.25">
      <c r="A1486" s="81" t="s">
        <v>768</v>
      </c>
      <c r="B1486" s="81" t="s">
        <v>769</v>
      </c>
      <c r="C1486" s="81">
        <v>10</v>
      </c>
      <c r="D1486" s="81" t="s">
        <v>529</v>
      </c>
      <c r="E1486" s="81" t="s">
        <v>1172</v>
      </c>
      <c r="F1486" s="81">
        <v>1472</v>
      </c>
      <c r="O1486" s="81" t="s">
        <v>796</v>
      </c>
      <c r="P1486" s="81" t="s">
        <v>797</v>
      </c>
      <c r="Q1486" s="81">
        <v>2</v>
      </c>
      <c r="R1486" s="81" t="s">
        <v>529</v>
      </c>
      <c r="S1486" s="81" t="s">
        <v>1118</v>
      </c>
      <c r="T1486" s="81">
        <v>1063</v>
      </c>
      <c r="V1486" s="81" t="s">
        <v>856</v>
      </c>
      <c r="W1486" s="81" t="s">
        <v>857</v>
      </c>
      <c r="X1486" s="81">
        <v>1</v>
      </c>
      <c r="Y1486" s="81" t="s">
        <v>529</v>
      </c>
      <c r="Z1486" s="81" t="s">
        <v>1807</v>
      </c>
      <c r="AA1486" s="81">
        <v>1510</v>
      </c>
      <c r="AQ1486" s="81" t="s">
        <v>852</v>
      </c>
      <c r="AR1486" s="81" t="s">
        <v>853</v>
      </c>
      <c r="AS1486" s="81">
        <v>12</v>
      </c>
      <c r="AT1486" s="81" t="s">
        <v>437</v>
      </c>
      <c r="AU1486" s="81" t="s">
        <v>1818</v>
      </c>
      <c r="AV1486" s="81">
        <v>1247</v>
      </c>
      <c r="AX1486" s="81" t="s">
        <v>869</v>
      </c>
      <c r="AY1486" s="81" t="s">
        <v>870</v>
      </c>
      <c r="AZ1486" s="81">
        <v>12</v>
      </c>
      <c r="BA1486" s="81" t="s">
        <v>529</v>
      </c>
      <c r="BB1486" s="81" t="s">
        <v>1128</v>
      </c>
      <c r="BC1486" s="81">
        <v>1031</v>
      </c>
      <c r="BE1486" s="81" t="s">
        <v>2230</v>
      </c>
      <c r="BF1486" s="81" t="s">
        <v>866</v>
      </c>
      <c r="BG1486" s="81">
        <v>24</v>
      </c>
      <c r="BH1486" s="81" t="s">
        <v>529</v>
      </c>
      <c r="BI1486" s="81" t="s">
        <v>1169</v>
      </c>
      <c r="BJ1486" s="81">
        <v>1440</v>
      </c>
      <c r="BL1486" s="81" t="s">
        <v>737</v>
      </c>
      <c r="BM1486" s="81" t="s">
        <v>738</v>
      </c>
      <c r="BN1486" s="81">
        <v>4</v>
      </c>
      <c r="BO1486" s="81" t="s">
        <v>436</v>
      </c>
      <c r="BP1486" s="81" t="s">
        <v>2068</v>
      </c>
      <c r="BQ1486" s="81">
        <v>1558</v>
      </c>
      <c r="CU1486" s="136" t="s">
        <v>856</v>
      </c>
      <c r="CV1486" s="136" t="s">
        <v>857</v>
      </c>
      <c r="CW1486" s="137">
        <v>24</v>
      </c>
      <c r="CX1486" s="136" t="s">
        <v>1173</v>
      </c>
      <c r="CY1486" s="136" t="s">
        <v>1174</v>
      </c>
      <c r="CZ1486" s="138">
        <v>0</v>
      </c>
      <c r="DB1486" s="136" t="s">
        <v>1041</v>
      </c>
      <c r="DC1486" s="136" t="s">
        <v>756</v>
      </c>
      <c r="DD1486" s="137">
        <v>12</v>
      </c>
      <c r="DE1486" s="136" t="s">
        <v>436</v>
      </c>
      <c r="DF1486" s="136" t="s">
        <v>551</v>
      </c>
      <c r="DG1486" s="144">
        <v>1518</v>
      </c>
      <c r="DI1486" s="136" t="s">
        <v>1058</v>
      </c>
      <c r="DJ1486" s="136" t="s">
        <v>784</v>
      </c>
      <c r="DK1486" s="137">
        <v>12</v>
      </c>
      <c r="DL1486" s="136" t="s">
        <v>437</v>
      </c>
      <c r="DM1486" s="136" t="s">
        <v>1101</v>
      </c>
      <c r="DN1486" s="144">
        <v>1003</v>
      </c>
    </row>
    <row r="1487" spans="1:118" x14ac:dyDescent="0.25">
      <c r="A1487" s="81" t="s">
        <v>772</v>
      </c>
      <c r="B1487" s="81" t="s">
        <v>773</v>
      </c>
      <c r="C1487" s="81">
        <v>4</v>
      </c>
      <c r="D1487" s="81" t="s">
        <v>529</v>
      </c>
      <c r="E1487" s="81" t="s">
        <v>1172</v>
      </c>
      <c r="F1487" s="81">
        <v>1472</v>
      </c>
      <c r="O1487" s="81" t="s">
        <v>2319</v>
      </c>
      <c r="P1487" s="81" t="s">
        <v>844</v>
      </c>
      <c r="Q1487" s="81">
        <v>2</v>
      </c>
      <c r="R1487" s="81" t="s">
        <v>529</v>
      </c>
      <c r="S1487" s="81" t="s">
        <v>1118</v>
      </c>
      <c r="T1487" s="81">
        <v>1063</v>
      </c>
      <c r="V1487" s="81" t="s">
        <v>854</v>
      </c>
      <c r="W1487" s="81" t="s">
        <v>855</v>
      </c>
      <c r="X1487" s="81">
        <v>1</v>
      </c>
      <c r="Y1487" s="81" t="s">
        <v>529</v>
      </c>
      <c r="Z1487" s="81" t="s">
        <v>1807</v>
      </c>
      <c r="AA1487" s="81">
        <v>1510</v>
      </c>
      <c r="AQ1487" s="81" t="s">
        <v>946</v>
      </c>
      <c r="AR1487" s="81" t="s">
        <v>947</v>
      </c>
      <c r="AS1487" s="81">
        <v>12</v>
      </c>
      <c r="AT1487" s="81" t="s">
        <v>437</v>
      </c>
      <c r="AU1487" s="81" t="s">
        <v>1818</v>
      </c>
      <c r="AV1487" s="81">
        <v>1247</v>
      </c>
      <c r="AX1487" s="81" t="s">
        <v>869</v>
      </c>
      <c r="AY1487" s="81" t="s">
        <v>870</v>
      </c>
      <c r="AZ1487" s="81">
        <v>36</v>
      </c>
      <c r="BA1487" s="81" t="s">
        <v>1768</v>
      </c>
      <c r="BB1487" s="81" t="s">
        <v>1769</v>
      </c>
      <c r="BC1487" s="81">
        <v>1416</v>
      </c>
      <c r="BE1487" s="81" t="s">
        <v>765</v>
      </c>
      <c r="BF1487" s="81" t="s">
        <v>766</v>
      </c>
      <c r="BG1487" s="81">
        <v>6</v>
      </c>
      <c r="BH1487" s="81" t="s">
        <v>529</v>
      </c>
      <c r="BI1487" s="81" t="s">
        <v>1169</v>
      </c>
      <c r="BJ1487" s="81">
        <v>1440</v>
      </c>
      <c r="BL1487" s="81" t="s">
        <v>727</v>
      </c>
      <c r="BM1487" s="81" t="s">
        <v>728</v>
      </c>
      <c r="BN1487" s="81">
        <v>12</v>
      </c>
      <c r="BO1487" s="81" t="s">
        <v>437</v>
      </c>
      <c r="BP1487" s="81" t="s">
        <v>1094</v>
      </c>
      <c r="BQ1487" s="81">
        <v>1097</v>
      </c>
      <c r="CU1487" s="136" t="s">
        <v>830</v>
      </c>
      <c r="CV1487" s="136" t="s">
        <v>831</v>
      </c>
      <c r="CW1487" s="137">
        <v>8</v>
      </c>
      <c r="CX1487" s="136" t="s">
        <v>436</v>
      </c>
      <c r="CY1487" s="136" t="s">
        <v>2406</v>
      </c>
      <c r="CZ1487" s="138">
        <v>1529</v>
      </c>
      <c r="DB1487" s="136" t="s">
        <v>1041</v>
      </c>
      <c r="DC1487" s="136" t="s">
        <v>756</v>
      </c>
      <c r="DD1487" s="137">
        <v>36</v>
      </c>
      <c r="DE1487" s="136" t="s">
        <v>529</v>
      </c>
      <c r="DF1487" s="136" t="s">
        <v>2309</v>
      </c>
      <c r="DG1487" s="144">
        <v>1001</v>
      </c>
      <c r="DI1487" s="136" t="s">
        <v>1058</v>
      </c>
      <c r="DJ1487" s="136" t="s">
        <v>784</v>
      </c>
      <c r="DK1487" s="137">
        <v>12</v>
      </c>
      <c r="DL1487" s="136" t="s">
        <v>529</v>
      </c>
      <c r="DM1487" s="136" t="s">
        <v>1219</v>
      </c>
      <c r="DN1487" s="144">
        <v>1027</v>
      </c>
    </row>
    <row r="1488" spans="1:118" x14ac:dyDescent="0.25">
      <c r="A1488" s="81" t="s">
        <v>816</v>
      </c>
      <c r="B1488" s="81" t="s">
        <v>817</v>
      </c>
      <c r="C1488" s="81">
        <v>16</v>
      </c>
      <c r="D1488" s="81" t="s">
        <v>529</v>
      </c>
      <c r="E1488" s="81" t="s">
        <v>1172</v>
      </c>
      <c r="F1488" s="81">
        <v>1472</v>
      </c>
      <c r="O1488" s="81" t="s">
        <v>849</v>
      </c>
      <c r="P1488" s="81" t="s">
        <v>850</v>
      </c>
      <c r="Q1488" s="81">
        <v>10</v>
      </c>
      <c r="R1488" s="81" t="s">
        <v>436</v>
      </c>
      <c r="S1488" s="81" t="s">
        <v>559</v>
      </c>
      <c r="T1488" s="81">
        <v>1529</v>
      </c>
      <c r="V1488" s="81" t="s">
        <v>794</v>
      </c>
      <c r="W1488" s="81" t="s">
        <v>795</v>
      </c>
      <c r="X1488" s="81">
        <v>1</v>
      </c>
      <c r="Y1488" s="81" t="s">
        <v>529</v>
      </c>
      <c r="Z1488" s="81" t="s">
        <v>1807</v>
      </c>
      <c r="AA1488" s="81">
        <v>1510</v>
      </c>
      <c r="AQ1488" s="81" t="s">
        <v>895</v>
      </c>
      <c r="AR1488" s="81" t="s">
        <v>896</v>
      </c>
      <c r="AS1488" s="81">
        <v>12</v>
      </c>
      <c r="AT1488" s="81" t="s">
        <v>437</v>
      </c>
      <c r="AU1488" s="81" t="s">
        <v>1818</v>
      </c>
      <c r="AV1488" s="81">
        <v>1247</v>
      </c>
      <c r="AX1488" s="81" t="s">
        <v>869</v>
      </c>
      <c r="AY1488" s="81" t="s">
        <v>870</v>
      </c>
      <c r="AZ1488" s="81">
        <v>12</v>
      </c>
      <c r="BA1488" s="81" t="s">
        <v>436</v>
      </c>
      <c r="BB1488" s="81" t="s">
        <v>2106</v>
      </c>
      <c r="BC1488" s="81">
        <v>1391</v>
      </c>
      <c r="BE1488" s="81" t="s">
        <v>867</v>
      </c>
      <c r="BF1488" s="81" t="s">
        <v>868</v>
      </c>
      <c r="BG1488" s="81">
        <v>6</v>
      </c>
      <c r="BH1488" s="81" t="s">
        <v>529</v>
      </c>
      <c r="BI1488" s="81" t="s">
        <v>1169</v>
      </c>
      <c r="BJ1488" s="81">
        <v>1440</v>
      </c>
      <c r="BL1488" s="81" t="s">
        <v>830</v>
      </c>
      <c r="BM1488" s="81" t="s">
        <v>831</v>
      </c>
      <c r="BN1488" s="81">
        <v>24</v>
      </c>
      <c r="BO1488" s="81" t="s">
        <v>437</v>
      </c>
      <c r="BP1488" s="81" t="s">
        <v>1094</v>
      </c>
      <c r="BQ1488" s="81">
        <v>1097</v>
      </c>
      <c r="CU1488" s="136" t="s">
        <v>768</v>
      </c>
      <c r="CV1488" s="136" t="s">
        <v>769</v>
      </c>
      <c r="CW1488" s="137">
        <v>10</v>
      </c>
      <c r="CX1488" s="136" t="s">
        <v>529</v>
      </c>
      <c r="CY1488" s="136" t="s">
        <v>1157</v>
      </c>
      <c r="CZ1488" s="138">
        <v>1399</v>
      </c>
      <c r="DB1488" s="136" t="s">
        <v>1041</v>
      </c>
      <c r="DC1488" s="136" t="s">
        <v>756</v>
      </c>
      <c r="DD1488" s="137">
        <v>12</v>
      </c>
      <c r="DE1488" s="136" t="s">
        <v>437</v>
      </c>
      <c r="DF1488" s="136" t="s">
        <v>1841</v>
      </c>
      <c r="DG1488" s="144">
        <v>1247</v>
      </c>
      <c r="DI1488" s="136" t="s">
        <v>1058</v>
      </c>
      <c r="DJ1488" s="136" t="s">
        <v>784</v>
      </c>
      <c r="DK1488" s="137">
        <v>12</v>
      </c>
      <c r="DL1488" s="136" t="s">
        <v>529</v>
      </c>
      <c r="DM1488" s="136" t="s">
        <v>1100</v>
      </c>
      <c r="DN1488" s="144">
        <v>1027</v>
      </c>
    </row>
    <row r="1489" spans="1:118" x14ac:dyDescent="0.25">
      <c r="A1489" s="81" t="s">
        <v>729</v>
      </c>
      <c r="B1489" s="81" t="s">
        <v>730</v>
      </c>
      <c r="C1489" s="81">
        <v>14</v>
      </c>
      <c r="D1489" s="81" t="s">
        <v>529</v>
      </c>
      <c r="E1489" s="81" t="s">
        <v>1172</v>
      </c>
      <c r="F1489" s="81">
        <v>1472</v>
      </c>
      <c r="O1489" s="81" t="s">
        <v>830</v>
      </c>
      <c r="P1489" s="81" t="s">
        <v>831</v>
      </c>
      <c r="Q1489" s="81">
        <v>16</v>
      </c>
      <c r="R1489" s="81" t="s">
        <v>436</v>
      </c>
      <c r="S1489" s="81" t="s">
        <v>559</v>
      </c>
      <c r="T1489" s="81">
        <v>1529</v>
      </c>
      <c r="V1489" s="81" t="s">
        <v>796</v>
      </c>
      <c r="W1489" s="81" t="s">
        <v>797</v>
      </c>
      <c r="X1489" s="81">
        <v>1</v>
      </c>
      <c r="Y1489" s="81" t="s">
        <v>529</v>
      </c>
      <c r="Z1489" s="81" t="s">
        <v>1807</v>
      </c>
      <c r="AA1489" s="81">
        <v>1510</v>
      </c>
      <c r="AQ1489" s="81" t="s">
        <v>780</v>
      </c>
      <c r="AR1489" s="81" t="s">
        <v>781</v>
      </c>
      <c r="AS1489" s="81">
        <v>12</v>
      </c>
      <c r="AT1489" s="81" t="s">
        <v>436</v>
      </c>
      <c r="AU1489" s="81" t="s">
        <v>1209</v>
      </c>
      <c r="AV1489" s="81">
        <v>1213</v>
      </c>
      <c r="AX1489" s="81" t="s">
        <v>869</v>
      </c>
      <c r="AY1489" s="81" t="s">
        <v>870</v>
      </c>
      <c r="AZ1489" s="81">
        <v>12</v>
      </c>
      <c r="BA1489" s="81" t="s">
        <v>436</v>
      </c>
      <c r="BB1489" s="81" t="s">
        <v>2072</v>
      </c>
      <c r="BC1489" s="81">
        <v>1562</v>
      </c>
      <c r="BE1489" s="81" t="s">
        <v>737</v>
      </c>
      <c r="BF1489" s="81" t="s">
        <v>738</v>
      </c>
      <c r="BG1489" s="81">
        <v>4</v>
      </c>
      <c r="BH1489" s="81" t="s">
        <v>529</v>
      </c>
      <c r="BI1489" s="81" t="s">
        <v>1169</v>
      </c>
      <c r="BJ1489" s="81">
        <v>1440</v>
      </c>
      <c r="BL1489" s="81" t="s">
        <v>852</v>
      </c>
      <c r="BM1489" s="81" t="s">
        <v>853</v>
      </c>
      <c r="BN1489" s="81">
        <v>12</v>
      </c>
      <c r="BO1489" s="81" t="s">
        <v>436</v>
      </c>
      <c r="BP1489" s="81" t="s">
        <v>1145</v>
      </c>
      <c r="BQ1489" s="81">
        <v>1274</v>
      </c>
      <c r="CU1489" s="136" t="s">
        <v>2260</v>
      </c>
      <c r="CV1489" s="136" t="s">
        <v>2304</v>
      </c>
      <c r="CW1489" s="137">
        <v>8</v>
      </c>
      <c r="CX1489" s="136" t="s">
        <v>437</v>
      </c>
      <c r="CY1489" s="136" t="s">
        <v>1187</v>
      </c>
      <c r="CZ1489" s="138">
        <v>1003</v>
      </c>
      <c r="DB1489" s="136" t="s">
        <v>1041</v>
      </c>
      <c r="DC1489" s="136" t="s">
        <v>756</v>
      </c>
      <c r="DD1489" s="137">
        <v>12</v>
      </c>
      <c r="DE1489" s="136" t="s">
        <v>529</v>
      </c>
      <c r="DF1489" s="136" t="s">
        <v>1100</v>
      </c>
      <c r="DG1489" s="144">
        <v>1027</v>
      </c>
      <c r="DI1489" s="136" t="s">
        <v>1058</v>
      </c>
      <c r="DJ1489" s="136" t="s">
        <v>784</v>
      </c>
      <c r="DK1489" s="137">
        <v>12</v>
      </c>
      <c r="DL1489" s="136" t="s">
        <v>436</v>
      </c>
      <c r="DM1489" s="136" t="s">
        <v>717</v>
      </c>
      <c r="DN1489" s="144">
        <v>1538</v>
      </c>
    </row>
    <row r="1490" spans="1:118" x14ac:dyDescent="0.25">
      <c r="A1490" s="81" t="s">
        <v>873</v>
      </c>
      <c r="B1490" s="81" t="s">
        <v>874</v>
      </c>
      <c r="C1490" s="81">
        <v>2</v>
      </c>
      <c r="D1490" s="81" t="s">
        <v>436</v>
      </c>
      <c r="E1490" s="81" t="s">
        <v>1699</v>
      </c>
      <c r="F1490" s="81">
        <v>1453</v>
      </c>
      <c r="O1490" s="81" t="s">
        <v>873</v>
      </c>
      <c r="P1490" s="81" t="s">
        <v>874</v>
      </c>
      <c r="Q1490" s="81">
        <v>2</v>
      </c>
      <c r="R1490" s="81" t="s">
        <v>436</v>
      </c>
      <c r="S1490" s="81" t="s">
        <v>1239</v>
      </c>
      <c r="T1490" s="81">
        <v>1070</v>
      </c>
      <c r="V1490" s="81" t="s">
        <v>858</v>
      </c>
      <c r="W1490" s="81" t="s">
        <v>859</v>
      </c>
      <c r="X1490" s="81">
        <v>1</v>
      </c>
      <c r="Y1490" s="81" t="s">
        <v>529</v>
      </c>
      <c r="Z1490" s="81" t="s">
        <v>1807</v>
      </c>
      <c r="AA1490" s="81">
        <v>1510</v>
      </c>
      <c r="AQ1490" s="81" t="s">
        <v>973</v>
      </c>
      <c r="AR1490" s="81" t="s">
        <v>974</v>
      </c>
      <c r="AS1490" s="81">
        <v>12</v>
      </c>
      <c r="AT1490" s="81" t="s">
        <v>436</v>
      </c>
      <c r="AU1490" s="81" t="s">
        <v>1091</v>
      </c>
      <c r="AV1490" s="81">
        <v>1332</v>
      </c>
      <c r="AX1490" s="81" t="s">
        <v>869</v>
      </c>
      <c r="AY1490" s="81" t="s">
        <v>870</v>
      </c>
      <c r="AZ1490" s="81">
        <v>12</v>
      </c>
      <c r="BA1490" s="81" t="s">
        <v>437</v>
      </c>
      <c r="BB1490" s="81" t="s">
        <v>1190</v>
      </c>
      <c r="BC1490" s="81">
        <v>1082</v>
      </c>
      <c r="BE1490" s="81" t="s">
        <v>893</v>
      </c>
      <c r="BF1490" s="81" t="s">
        <v>894</v>
      </c>
      <c r="BG1490" s="81">
        <v>12</v>
      </c>
      <c r="BH1490" s="81" t="s">
        <v>529</v>
      </c>
      <c r="BI1490" s="81" t="s">
        <v>1169</v>
      </c>
      <c r="BJ1490" s="81">
        <v>1440</v>
      </c>
      <c r="BL1490" s="81" t="s">
        <v>852</v>
      </c>
      <c r="BM1490" s="81" t="s">
        <v>853</v>
      </c>
      <c r="BN1490" s="81">
        <v>12</v>
      </c>
      <c r="BO1490" s="81" t="s">
        <v>437</v>
      </c>
      <c r="BP1490" s="81" t="s">
        <v>2104</v>
      </c>
      <c r="BQ1490" s="81">
        <v>1247</v>
      </c>
      <c r="CU1490" s="136" t="s">
        <v>2260</v>
      </c>
      <c r="CV1490" s="136" t="s">
        <v>2304</v>
      </c>
      <c r="CW1490" s="137">
        <v>20</v>
      </c>
      <c r="CX1490" s="136" t="s">
        <v>1173</v>
      </c>
      <c r="CY1490" s="136" t="s">
        <v>1174</v>
      </c>
      <c r="CZ1490" s="138">
        <v>0</v>
      </c>
      <c r="DB1490" s="136" t="s">
        <v>1041</v>
      </c>
      <c r="DC1490" s="136" t="s">
        <v>756</v>
      </c>
      <c r="DD1490" s="137">
        <v>12</v>
      </c>
      <c r="DE1490" s="136" t="s">
        <v>436</v>
      </c>
      <c r="DF1490" s="136" t="s">
        <v>1179</v>
      </c>
      <c r="DG1490" s="144">
        <v>1195</v>
      </c>
      <c r="DI1490" s="136" t="s">
        <v>2320</v>
      </c>
      <c r="DJ1490" s="136" t="s">
        <v>784</v>
      </c>
      <c r="DK1490" s="137">
        <v>48</v>
      </c>
      <c r="DL1490" s="136" t="s">
        <v>1173</v>
      </c>
      <c r="DM1490" s="136" t="s">
        <v>2316</v>
      </c>
      <c r="DN1490" s="144">
        <v>0</v>
      </c>
    </row>
    <row r="1491" spans="1:118" x14ac:dyDescent="0.25">
      <c r="A1491" s="81" t="s">
        <v>873</v>
      </c>
      <c r="B1491" s="81" t="s">
        <v>874</v>
      </c>
      <c r="C1491" s="81">
        <v>4</v>
      </c>
      <c r="D1491" s="81" t="s">
        <v>436</v>
      </c>
      <c r="E1491" s="81" t="s">
        <v>1147</v>
      </c>
      <c r="F1491" s="81">
        <v>1446</v>
      </c>
      <c r="O1491" s="81" t="s">
        <v>897</v>
      </c>
      <c r="P1491" s="81" t="s">
        <v>898</v>
      </c>
      <c r="Q1491" s="81">
        <v>2</v>
      </c>
      <c r="R1491" s="81" t="s">
        <v>436</v>
      </c>
      <c r="S1491" s="81" t="s">
        <v>1239</v>
      </c>
      <c r="T1491" s="81">
        <v>1070</v>
      </c>
      <c r="V1491" s="81" t="s">
        <v>765</v>
      </c>
      <c r="W1491" s="81" t="s">
        <v>766</v>
      </c>
      <c r="X1491" s="81">
        <v>2</v>
      </c>
      <c r="Y1491" s="81" t="s">
        <v>529</v>
      </c>
      <c r="Z1491" s="81" t="s">
        <v>1807</v>
      </c>
      <c r="AA1491" s="81">
        <v>1510</v>
      </c>
      <c r="AQ1491" s="81" t="s">
        <v>946</v>
      </c>
      <c r="AR1491" s="81" t="s">
        <v>947</v>
      </c>
      <c r="AS1491" s="81">
        <v>12</v>
      </c>
      <c r="AT1491" s="81" t="s">
        <v>436</v>
      </c>
      <c r="AU1491" s="81" t="s">
        <v>1091</v>
      </c>
      <c r="AV1491" s="81">
        <v>1332</v>
      </c>
      <c r="AX1491" s="81" t="s">
        <v>869</v>
      </c>
      <c r="AY1491" s="81" t="s">
        <v>870</v>
      </c>
      <c r="AZ1491" s="81">
        <v>12</v>
      </c>
      <c r="BA1491" s="81" t="s">
        <v>529</v>
      </c>
      <c r="BB1491" s="81" t="s">
        <v>1139</v>
      </c>
      <c r="BC1491" s="81">
        <v>1027</v>
      </c>
      <c r="BE1491" s="81" t="s">
        <v>812</v>
      </c>
      <c r="BF1491" s="81" t="s">
        <v>813</v>
      </c>
      <c r="BG1491" s="81">
        <v>12</v>
      </c>
      <c r="BH1491" s="81" t="s">
        <v>529</v>
      </c>
      <c r="BI1491" s="81" t="s">
        <v>1182</v>
      </c>
      <c r="BJ1491" s="81">
        <v>1109</v>
      </c>
      <c r="BL1491" s="81" t="s">
        <v>924</v>
      </c>
      <c r="BM1491" s="81" t="s">
        <v>925</v>
      </c>
      <c r="BN1491" s="81">
        <v>12</v>
      </c>
      <c r="BO1491" s="81" t="s">
        <v>437</v>
      </c>
      <c r="BP1491" s="81" t="s">
        <v>2104</v>
      </c>
      <c r="BQ1491" s="81">
        <v>1247</v>
      </c>
      <c r="CU1491" s="136" t="s">
        <v>880</v>
      </c>
      <c r="CV1491" s="136" t="s">
        <v>881</v>
      </c>
      <c r="CW1491" s="137">
        <v>24</v>
      </c>
      <c r="CX1491" s="136" t="s">
        <v>1173</v>
      </c>
      <c r="CY1491" s="136" t="s">
        <v>1174</v>
      </c>
      <c r="CZ1491" s="138">
        <v>0</v>
      </c>
      <c r="DB1491" s="136" t="s">
        <v>1041</v>
      </c>
      <c r="DC1491" s="136" t="s">
        <v>756</v>
      </c>
      <c r="DD1491" s="137">
        <v>12</v>
      </c>
      <c r="DE1491" s="136" t="s">
        <v>529</v>
      </c>
      <c r="DF1491" s="136" t="s">
        <v>1172</v>
      </c>
      <c r="DG1491" s="144">
        <v>1472</v>
      </c>
      <c r="DI1491" s="136" t="s">
        <v>2320</v>
      </c>
      <c r="DJ1491" s="136" t="s">
        <v>784</v>
      </c>
      <c r="DK1491" s="137">
        <v>12</v>
      </c>
      <c r="DL1491" s="136" t="s">
        <v>529</v>
      </c>
      <c r="DM1491" s="136" t="s">
        <v>1756</v>
      </c>
      <c r="DN1491" s="144">
        <v>1037</v>
      </c>
    </row>
    <row r="1492" spans="1:118" x14ac:dyDescent="0.25">
      <c r="A1492" s="81" t="s">
        <v>770</v>
      </c>
      <c r="B1492" s="81" t="s">
        <v>771</v>
      </c>
      <c r="C1492" s="81">
        <v>4</v>
      </c>
      <c r="D1492" s="81" t="s">
        <v>436</v>
      </c>
      <c r="E1492" s="81" t="s">
        <v>1147</v>
      </c>
      <c r="F1492" s="81">
        <v>1446</v>
      </c>
      <c r="O1492" s="81" t="s">
        <v>810</v>
      </c>
      <c r="P1492" s="81" t="s">
        <v>811</v>
      </c>
      <c r="Q1492" s="81">
        <v>6</v>
      </c>
      <c r="R1492" s="81" t="s">
        <v>436</v>
      </c>
      <c r="S1492" s="81" t="s">
        <v>1239</v>
      </c>
      <c r="T1492" s="81">
        <v>1070</v>
      </c>
      <c r="V1492" s="81" t="s">
        <v>834</v>
      </c>
      <c r="W1492" s="81" t="s">
        <v>835</v>
      </c>
      <c r="X1492" s="81">
        <v>1</v>
      </c>
      <c r="Y1492" s="81" t="s">
        <v>529</v>
      </c>
      <c r="Z1492" s="81" t="s">
        <v>1807</v>
      </c>
      <c r="AA1492" s="81">
        <v>1510</v>
      </c>
      <c r="AQ1492" s="81" t="s">
        <v>2054</v>
      </c>
      <c r="AR1492" s="81" t="s">
        <v>2055</v>
      </c>
      <c r="AS1492" s="81">
        <v>12</v>
      </c>
      <c r="AT1492" s="81" t="s">
        <v>436</v>
      </c>
      <c r="AU1492" s="81" t="s">
        <v>1091</v>
      </c>
      <c r="AV1492" s="81">
        <v>1332</v>
      </c>
      <c r="AX1492" s="81" t="s">
        <v>869</v>
      </c>
      <c r="AY1492" s="81" t="s">
        <v>870</v>
      </c>
      <c r="AZ1492" s="81">
        <v>12</v>
      </c>
      <c r="BA1492" s="81" t="s">
        <v>529</v>
      </c>
      <c r="BB1492" s="81" t="s">
        <v>1158</v>
      </c>
      <c r="BC1492" s="81">
        <v>1378</v>
      </c>
      <c r="BE1492" s="81" t="s">
        <v>729</v>
      </c>
      <c r="BF1492" s="81" t="s">
        <v>730</v>
      </c>
      <c r="BG1492" s="81">
        <v>4</v>
      </c>
      <c r="BH1492" s="81" t="s">
        <v>529</v>
      </c>
      <c r="BI1492" s="81" t="s">
        <v>1182</v>
      </c>
      <c r="BJ1492" s="81">
        <v>1109</v>
      </c>
      <c r="BL1492" s="81" t="s">
        <v>895</v>
      </c>
      <c r="BM1492" s="81" t="s">
        <v>896</v>
      </c>
      <c r="BN1492" s="81">
        <v>12</v>
      </c>
      <c r="BO1492" s="81" t="s">
        <v>437</v>
      </c>
      <c r="BP1492" s="81" t="s">
        <v>2104</v>
      </c>
      <c r="BQ1492" s="81">
        <v>1247</v>
      </c>
      <c r="CU1492" s="136" t="s">
        <v>729</v>
      </c>
      <c r="CV1492" s="136" t="s">
        <v>730</v>
      </c>
      <c r="CW1492" s="137">
        <v>4</v>
      </c>
      <c r="CX1492" s="136" t="s">
        <v>436</v>
      </c>
      <c r="CY1492" s="136" t="s">
        <v>2406</v>
      </c>
      <c r="CZ1492" s="138">
        <v>1529</v>
      </c>
      <c r="DB1492" s="136" t="s">
        <v>1041</v>
      </c>
      <c r="DC1492" s="136" t="s">
        <v>756</v>
      </c>
      <c r="DD1492" s="137">
        <v>12</v>
      </c>
      <c r="DE1492" s="136" t="s">
        <v>436</v>
      </c>
      <c r="DF1492" s="136" t="s">
        <v>2411</v>
      </c>
      <c r="DG1492" s="144">
        <v>1515</v>
      </c>
      <c r="DI1492" s="136" t="s">
        <v>2320</v>
      </c>
      <c r="DJ1492" s="136" t="s">
        <v>784</v>
      </c>
      <c r="DK1492" s="137">
        <v>48</v>
      </c>
      <c r="DL1492" s="136" t="s">
        <v>1173</v>
      </c>
      <c r="DM1492" s="136" t="s">
        <v>1174</v>
      </c>
      <c r="DN1492" s="144">
        <v>0</v>
      </c>
    </row>
    <row r="1493" spans="1:118" x14ac:dyDescent="0.25">
      <c r="A1493" s="81" t="s">
        <v>816</v>
      </c>
      <c r="B1493" s="81" t="s">
        <v>817</v>
      </c>
      <c r="C1493" s="81">
        <v>4</v>
      </c>
      <c r="D1493" s="81" t="s">
        <v>436</v>
      </c>
      <c r="E1493" s="81" t="s">
        <v>1147</v>
      </c>
      <c r="F1493" s="81">
        <v>1446</v>
      </c>
      <c r="O1493" s="81" t="s">
        <v>733</v>
      </c>
      <c r="P1493" s="81" t="s">
        <v>734</v>
      </c>
      <c r="Q1493" s="81">
        <v>4</v>
      </c>
      <c r="R1493" s="81" t="s">
        <v>436</v>
      </c>
      <c r="S1493" s="81" t="s">
        <v>1239</v>
      </c>
      <c r="T1493" s="81">
        <v>1070</v>
      </c>
      <c r="V1493" s="81" t="s">
        <v>864</v>
      </c>
      <c r="W1493" s="81" t="s">
        <v>865</v>
      </c>
      <c r="X1493" s="81">
        <v>2</v>
      </c>
      <c r="Y1493" s="81" t="s">
        <v>529</v>
      </c>
      <c r="Z1493" s="81" t="s">
        <v>1807</v>
      </c>
      <c r="AA1493" s="81">
        <v>1510</v>
      </c>
      <c r="AQ1493" s="81" t="s">
        <v>973</v>
      </c>
      <c r="AR1493" s="81" t="s">
        <v>974</v>
      </c>
      <c r="AS1493" s="81">
        <v>12</v>
      </c>
      <c r="AT1493" s="81" t="s">
        <v>437</v>
      </c>
      <c r="AU1493" s="81" t="s">
        <v>1231</v>
      </c>
      <c r="AV1493" s="81">
        <v>1078</v>
      </c>
      <c r="AX1493" s="81" t="s">
        <v>869</v>
      </c>
      <c r="AY1493" s="81" t="s">
        <v>870</v>
      </c>
      <c r="AZ1493" s="81">
        <v>12</v>
      </c>
      <c r="BA1493" s="81" t="s">
        <v>436</v>
      </c>
      <c r="BB1493" s="81" t="s">
        <v>1144</v>
      </c>
      <c r="BC1493" s="81">
        <v>1442</v>
      </c>
      <c r="BE1493" s="81" t="s">
        <v>852</v>
      </c>
      <c r="BF1493" s="81" t="s">
        <v>853</v>
      </c>
      <c r="BG1493" s="81">
        <v>24</v>
      </c>
      <c r="BH1493" s="81" t="s">
        <v>529</v>
      </c>
      <c r="BI1493" s="81" t="s">
        <v>1182</v>
      </c>
      <c r="BJ1493" s="81">
        <v>1109</v>
      </c>
      <c r="BL1493" s="81" t="s">
        <v>2230</v>
      </c>
      <c r="BM1493" s="81" t="s">
        <v>866</v>
      </c>
      <c r="BN1493" s="81">
        <v>12</v>
      </c>
      <c r="BO1493" s="81" t="s">
        <v>436</v>
      </c>
      <c r="BP1493" s="81" t="s">
        <v>1715</v>
      </c>
      <c r="BQ1493" s="81">
        <v>1137</v>
      </c>
      <c r="CU1493" s="136" t="s">
        <v>729</v>
      </c>
      <c r="CV1493" s="136" t="s">
        <v>730</v>
      </c>
      <c r="CW1493" s="137">
        <v>4</v>
      </c>
      <c r="CX1493" s="136" t="s">
        <v>437</v>
      </c>
      <c r="CY1493" s="136" t="s">
        <v>1813</v>
      </c>
      <c r="CZ1493" s="138">
        <v>1064</v>
      </c>
      <c r="DB1493" s="136" t="s">
        <v>1041</v>
      </c>
      <c r="DC1493" s="136" t="s">
        <v>756</v>
      </c>
      <c r="DD1493" s="137">
        <v>24</v>
      </c>
      <c r="DE1493" s="136" t="s">
        <v>436</v>
      </c>
      <c r="DF1493" s="136" t="s">
        <v>1834</v>
      </c>
      <c r="DG1493" s="144">
        <v>1163</v>
      </c>
      <c r="DI1493" s="136" t="s">
        <v>2320</v>
      </c>
      <c r="DJ1493" s="136" t="s">
        <v>784</v>
      </c>
      <c r="DK1493" s="137">
        <v>12</v>
      </c>
      <c r="DL1493" s="136" t="s">
        <v>2152</v>
      </c>
      <c r="DM1493" s="136" t="s">
        <v>2364</v>
      </c>
      <c r="DN1493" s="144">
        <v>1593</v>
      </c>
    </row>
    <row r="1494" spans="1:118" x14ac:dyDescent="0.25">
      <c r="A1494" s="81" t="s">
        <v>812</v>
      </c>
      <c r="B1494" s="81" t="s">
        <v>813</v>
      </c>
      <c r="C1494" s="81">
        <v>4</v>
      </c>
      <c r="D1494" s="81" t="s">
        <v>436</v>
      </c>
      <c r="E1494" s="81" t="s">
        <v>1147</v>
      </c>
      <c r="F1494" s="81">
        <v>1446</v>
      </c>
      <c r="O1494" s="81" t="s">
        <v>816</v>
      </c>
      <c r="P1494" s="81" t="s">
        <v>817</v>
      </c>
      <c r="Q1494" s="81">
        <v>12</v>
      </c>
      <c r="R1494" s="81" t="s">
        <v>436</v>
      </c>
      <c r="S1494" s="81" t="s">
        <v>1239</v>
      </c>
      <c r="T1494" s="81">
        <v>1070</v>
      </c>
      <c r="V1494" s="81" t="s">
        <v>867</v>
      </c>
      <c r="W1494" s="81" t="s">
        <v>868</v>
      </c>
      <c r="X1494" s="81">
        <v>2</v>
      </c>
      <c r="Y1494" s="81" t="s">
        <v>529</v>
      </c>
      <c r="Z1494" s="81" t="s">
        <v>1807</v>
      </c>
      <c r="AA1494" s="81">
        <v>1510</v>
      </c>
      <c r="AQ1494" s="81" t="s">
        <v>852</v>
      </c>
      <c r="AR1494" s="81" t="s">
        <v>853</v>
      </c>
      <c r="AS1494" s="81">
        <v>12</v>
      </c>
      <c r="AT1494" s="81" t="s">
        <v>437</v>
      </c>
      <c r="AU1494" s="81" t="s">
        <v>1231</v>
      </c>
      <c r="AV1494" s="81">
        <v>1078</v>
      </c>
      <c r="AX1494" s="81" t="s">
        <v>869</v>
      </c>
      <c r="AY1494" s="81" t="s">
        <v>870</v>
      </c>
      <c r="AZ1494" s="81">
        <v>12</v>
      </c>
      <c r="BA1494" s="81" t="s">
        <v>529</v>
      </c>
      <c r="BB1494" s="81" t="s">
        <v>1757</v>
      </c>
      <c r="BC1494" s="81">
        <v>1014</v>
      </c>
      <c r="BE1494" s="81" t="s">
        <v>745</v>
      </c>
      <c r="BF1494" s="81" t="s">
        <v>746</v>
      </c>
      <c r="BG1494" s="81">
        <v>24</v>
      </c>
      <c r="BH1494" s="81" t="s">
        <v>529</v>
      </c>
      <c r="BI1494" s="81" t="s">
        <v>1182</v>
      </c>
      <c r="BJ1494" s="81">
        <v>1109</v>
      </c>
      <c r="BL1494" s="81" t="s">
        <v>908</v>
      </c>
      <c r="BM1494" s="81" t="s">
        <v>909</v>
      </c>
      <c r="BN1494" s="81">
        <v>12</v>
      </c>
      <c r="BO1494" s="81" t="s">
        <v>436</v>
      </c>
      <c r="BP1494" s="81" t="s">
        <v>1715</v>
      </c>
      <c r="BQ1494" s="81">
        <v>1137</v>
      </c>
      <c r="CU1494" s="136" t="s">
        <v>832</v>
      </c>
      <c r="CV1494" s="136" t="s">
        <v>833</v>
      </c>
      <c r="CW1494" s="137">
        <v>4</v>
      </c>
      <c r="CX1494" s="136" t="s">
        <v>437</v>
      </c>
      <c r="CY1494" s="136" t="s">
        <v>1813</v>
      </c>
      <c r="CZ1494" s="138">
        <v>1064</v>
      </c>
      <c r="DB1494" s="136" t="s">
        <v>1056</v>
      </c>
      <c r="DC1494" s="136" t="s">
        <v>754</v>
      </c>
      <c r="DD1494" s="137">
        <v>12</v>
      </c>
      <c r="DE1494" s="136" t="s">
        <v>436</v>
      </c>
      <c r="DF1494" s="136" t="s">
        <v>552</v>
      </c>
      <c r="DG1494" s="144">
        <v>1116</v>
      </c>
      <c r="DI1494" s="136" t="s">
        <v>1781</v>
      </c>
      <c r="DJ1494" s="136" t="s">
        <v>786</v>
      </c>
      <c r="DK1494" s="137">
        <v>12</v>
      </c>
      <c r="DL1494" s="136" t="s">
        <v>436</v>
      </c>
      <c r="DM1494" s="136" t="s">
        <v>2310</v>
      </c>
      <c r="DN1494" s="144">
        <v>1160</v>
      </c>
    </row>
    <row r="1495" spans="1:118" x14ac:dyDescent="0.25">
      <c r="A1495" s="81" t="s">
        <v>820</v>
      </c>
      <c r="B1495" s="81" t="s">
        <v>821</v>
      </c>
      <c r="C1495" s="81">
        <v>4</v>
      </c>
      <c r="D1495" s="81" t="s">
        <v>436</v>
      </c>
      <c r="E1495" s="81" t="s">
        <v>1147</v>
      </c>
      <c r="F1495" s="81">
        <v>1446</v>
      </c>
      <c r="O1495" s="81" t="s">
        <v>832</v>
      </c>
      <c r="P1495" s="81" t="s">
        <v>833</v>
      </c>
      <c r="Q1495" s="81">
        <v>6</v>
      </c>
      <c r="R1495" s="81" t="s">
        <v>436</v>
      </c>
      <c r="S1495" s="81" t="s">
        <v>1239</v>
      </c>
      <c r="T1495" s="81">
        <v>1070</v>
      </c>
      <c r="V1495" s="81" t="s">
        <v>772</v>
      </c>
      <c r="W1495" s="81" t="s">
        <v>773</v>
      </c>
      <c r="X1495" s="81">
        <v>2</v>
      </c>
      <c r="Y1495" s="81" t="s">
        <v>529</v>
      </c>
      <c r="Z1495" s="81" t="s">
        <v>1807</v>
      </c>
      <c r="AA1495" s="81">
        <v>1510</v>
      </c>
      <c r="AQ1495" s="81" t="s">
        <v>780</v>
      </c>
      <c r="AR1495" s="81" t="s">
        <v>781</v>
      </c>
      <c r="AS1495" s="81">
        <v>12</v>
      </c>
      <c r="AT1495" s="81" t="s">
        <v>437</v>
      </c>
      <c r="AU1495" s="81" t="s">
        <v>1231</v>
      </c>
      <c r="AV1495" s="81">
        <v>1078</v>
      </c>
      <c r="AX1495" s="81" t="s">
        <v>869</v>
      </c>
      <c r="AY1495" s="81" t="s">
        <v>870</v>
      </c>
      <c r="AZ1495" s="81">
        <v>12</v>
      </c>
      <c r="BA1495" s="81" t="s">
        <v>436</v>
      </c>
      <c r="BB1495" s="81" t="s">
        <v>551</v>
      </c>
      <c r="BC1495" s="81">
        <v>1518</v>
      </c>
      <c r="BE1495" s="81" t="s">
        <v>908</v>
      </c>
      <c r="BF1495" s="81" t="s">
        <v>909</v>
      </c>
      <c r="BG1495" s="81">
        <v>24</v>
      </c>
      <c r="BH1495" s="81" t="s">
        <v>529</v>
      </c>
      <c r="BI1495" s="81" t="s">
        <v>1182</v>
      </c>
      <c r="BJ1495" s="81">
        <v>1109</v>
      </c>
      <c r="BL1495" s="81" t="s">
        <v>749</v>
      </c>
      <c r="BM1495" s="81" t="s">
        <v>750</v>
      </c>
      <c r="BN1495" s="81">
        <v>24</v>
      </c>
      <c r="BO1495" s="81" t="s">
        <v>436</v>
      </c>
      <c r="BP1495" s="81" t="s">
        <v>1715</v>
      </c>
      <c r="BQ1495" s="81">
        <v>1137</v>
      </c>
      <c r="CU1495" s="136" t="s">
        <v>867</v>
      </c>
      <c r="CV1495" s="136" t="s">
        <v>868</v>
      </c>
      <c r="CW1495" s="137">
        <v>36</v>
      </c>
      <c r="CX1495" s="136" t="s">
        <v>1173</v>
      </c>
      <c r="CY1495" s="136" t="s">
        <v>1174</v>
      </c>
      <c r="CZ1495" s="138">
        <v>0</v>
      </c>
      <c r="DB1495" s="136" t="s">
        <v>1056</v>
      </c>
      <c r="DC1495" s="136" t="s">
        <v>754</v>
      </c>
      <c r="DD1495" s="137">
        <v>12</v>
      </c>
      <c r="DE1495" s="136" t="s">
        <v>529</v>
      </c>
      <c r="DF1495" s="136" t="s">
        <v>563</v>
      </c>
      <c r="DG1495" s="144">
        <v>1532</v>
      </c>
      <c r="DI1495" s="136" t="s">
        <v>1781</v>
      </c>
      <c r="DJ1495" s="136" t="s">
        <v>786</v>
      </c>
      <c r="DK1495" s="137">
        <v>12</v>
      </c>
      <c r="DL1495" s="136" t="s">
        <v>436</v>
      </c>
      <c r="DM1495" s="136" t="s">
        <v>1148</v>
      </c>
      <c r="DN1495" s="144">
        <v>1091</v>
      </c>
    </row>
    <row r="1496" spans="1:118" x14ac:dyDescent="0.25">
      <c r="A1496" s="81" t="s">
        <v>768</v>
      </c>
      <c r="B1496" s="81" t="s">
        <v>769</v>
      </c>
      <c r="C1496" s="81">
        <v>6</v>
      </c>
      <c r="D1496" s="81" t="s">
        <v>529</v>
      </c>
      <c r="E1496" s="81" t="s">
        <v>1203</v>
      </c>
      <c r="F1496" s="81">
        <v>1440</v>
      </c>
      <c r="O1496" s="81" t="s">
        <v>828</v>
      </c>
      <c r="P1496" s="81" t="s">
        <v>829</v>
      </c>
      <c r="Q1496" s="81">
        <v>4</v>
      </c>
      <c r="R1496" s="81" t="s">
        <v>436</v>
      </c>
      <c r="S1496" s="81" t="s">
        <v>1239</v>
      </c>
      <c r="T1496" s="81">
        <v>1070</v>
      </c>
      <c r="V1496" s="81" t="s">
        <v>816</v>
      </c>
      <c r="W1496" s="81" t="s">
        <v>817</v>
      </c>
      <c r="X1496" s="81">
        <v>6</v>
      </c>
      <c r="Y1496" s="81" t="s">
        <v>529</v>
      </c>
      <c r="Z1496" s="81" t="s">
        <v>1807</v>
      </c>
      <c r="AA1496" s="81">
        <v>1510</v>
      </c>
      <c r="AQ1496" s="81" t="s">
        <v>747</v>
      </c>
      <c r="AR1496" s="81" t="s">
        <v>748</v>
      </c>
      <c r="AS1496" s="81">
        <v>12</v>
      </c>
      <c r="AT1496" s="81" t="s">
        <v>437</v>
      </c>
      <c r="AU1496" s="81" t="s">
        <v>1231</v>
      </c>
      <c r="AV1496" s="81">
        <v>1078</v>
      </c>
      <c r="AX1496" s="81" t="s">
        <v>869</v>
      </c>
      <c r="AY1496" s="81" t="s">
        <v>870</v>
      </c>
      <c r="AZ1496" s="81">
        <v>12</v>
      </c>
      <c r="BA1496" s="81" t="s">
        <v>529</v>
      </c>
      <c r="BB1496" s="81" t="s">
        <v>1185</v>
      </c>
      <c r="BC1496" s="81">
        <v>1101</v>
      </c>
      <c r="BE1496" s="81" t="s">
        <v>914</v>
      </c>
      <c r="BF1496" s="81" t="s">
        <v>915</v>
      </c>
      <c r="BG1496" s="81">
        <v>1</v>
      </c>
      <c r="BH1496" s="81" t="s">
        <v>437</v>
      </c>
      <c r="BI1496" s="81" t="s">
        <v>1733</v>
      </c>
      <c r="BJ1496" s="81">
        <v>1004</v>
      </c>
      <c r="BL1496" s="81" t="s">
        <v>852</v>
      </c>
      <c r="BM1496" s="81" t="s">
        <v>853</v>
      </c>
      <c r="BN1496" s="81">
        <v>12</v>
      </c>
      <c r="BO1496" s="81" t="s">
        <v>436</v>
      </c>
      <c r="BP1496" s="81" t="s">
        <v>1136</v>
      </c>
      <c r="BQ1496" s="81">
        <v>1313</v>
      </c>
      <c r="CU1496" s="136" t="s">
        <v>2391</v>
      </c>
      <c r="CV1496" s="136" t="s">
        <v>767</v>
      </c>
      <c r="CW1496" s="137">
        <v>24</v>
      </c>
      <c r="CX1496" s="136" t="s">
        <v>1173</v>
      </c>
      <c r="CY1496" s="136" t="s">
        <v>1174</v>
      </c>
      <c r="CZ1496" s="138">
        <v>0</v>
      </c>
      <c r="DB1496" s="136" t="s">
        <v>1056</v>
      </c>
      <c r="DC1496" s="136" t="s">
        <v>754</v>
      </c>
      <c r="DD1496" s="137">
        <v>12</v>
      </c>
      <c r="DE1496" s="136" t="s">
        <v>529</v>
      </c>
      <c r="DF1496" s="136" t="s">
        <v>2309</v>
      </c>
      <c r="DG1496" s="144">
        <v>1001</v>
      </c>
      <c r="DI1496" s="136" t="s">
        <v>1781</v>
      </c>
      <c r="DJ1496" s="136" t="s">
        <v>786</v>
      </c>
      <c r="DK1496" s="137">
        <v>12</v>
      </c>
      <c r="DL1496" s="136" t="s">
        <v>529</v>
      </c>
      <c r="DM1496" s="136" t="s">
        <v>2314</v>
      </c>
      <c r="DN1496" s="144">
        <v>1031</v>
      </c>
    </row>
    <row r="1497" spans="1:118" x14ac:dyDescent="0.25">
      <c r="A1497" s="81" t="s">
        <v>816</v>
      </c>
      <c r="B1497" s="81" t="s">
        <v>817</v>
      </c>
      <c r="C1497" s="81">
        <v>6</v>
      </c>
      <c r="D1497" s="81" t="s">
        <v>529</v>
      </c>
      <c r="E1497" s="81" t="s">
        <v>1203</v>
      </c>
      <c r="F1497" s="81">
        <v>1440</v>
      </c>
      <c r="O1497" s="81" t="s">
        <v>2263</v>
      </c>
      <c r="P1497" s="81" t="s">
        <v>877</v>
      </c>
      <c r="Q1497" s="81">
        <v>3</v>
      </c>
      <c r="R1497" s="81" t="s">
        <v>1768</v>
      </c>
      <c r="S1497" s="81" t="s">
        <v>1198</v>
      </c>
      <c r="T1497" s="81">
        <v>1013</v>
      </c>
      <c r="V1497" s="81" t="s">
        <v>810</v>
      </c>
      <c r="W1497" s="81" t="s">
        <v>811</v>
      </c>
      <c r="X1497" s="81">
        <v>2</v>
      </c>
      <c r="Y1497" s="81" t="s">
        <v>436</v>
      </c>
      <c r="Z1497" s="81" t="s">
        <v>1159</v>
      </c>
      <c r="AA1497" s="81">
        <v>1513</v>
      </c>
      <c r="AQ1497" s="81" t="s">
        <v>908</v>
      </c>
      <c r="AR1497" s="81" t="s">
        <v>909</v>
      </c>
      <c r="AS1497" s="81">
        <v>12</v>
      </c>
      <c r="AT1497" s="81" t="s">
        <v>437</v>
      </c>
      <c r="AU1497" s="81" t="s">
        <v>1231</v>
      </c>
      <c r="AV1497" s="81">
        <v>1078</v>
      </c>
      <c r="AX1497" s="81" t="s">
        <v>869</v>
      </c>
      <c r="AY1497" s="81" t="s">
        <v>870</v>
      </c>
      <c r="AZ1497" s="81">
        <v>12</v>
      </c>
      <c r="BA1497" s="81" t="s">
        <v>436</v>
      </c>
      <c r="BB1497" s="81" t="s">
        <v>1124</v>
      </c>
      <c r="BC1497" s="81">
        <v>1013</v>
      </c>
      <c r="BE1497" s="81" t="s">
        <v>1035</v>
      </c>
      <c r="BF1497" s="81" t="s">
        <v>958</v>
      </c>
      <c r="BG1497" s="81">
        <v>1</v>
      </c>
      <c r="BH1497" s="81" t="s">
        <v>437</v>
      </c>
      <c r="BI1497" s="81" t="s">
        <v>1733</v>
      </c>
      <c r="BJ1497" s="81">
        <v>1004</v>
      </c>
      <c r="BL1497" s="81" t="s">
        <v>745</v>
      </c>
      <c r="BM1497" s="81" t="s">
        <v>746</v>
      </c>
      <c r="BN1497" s="81">
        <v>12</v>
      </c>
      <c r="BO1497" s="81" t="s">
        <v>436</v>
      </c>
      <c r="BP1497" s="81" t="s">
        <v>1136</v>
      </c>
      <c r="BQ1497" s="81">
        <v>1313</v>
      </c>
      <c r="CU1497" s="136" t="s">
        <v>860</v>
      </c>
      <c r="CV1497" s="136" t="s">
        <v>861</v>
      </c>
      <c r="CW1497" s="137">
        <v>48</v>
      </c>
      <c r="CX1497" s="136" t="s">
        <v>1173</v>
      </c>
      <c r="CY1497" s="136" t="s">
        <v>1174</v>
      </c>
      <c r="CZ1497" s="138">
        <v>0</v>
      </c>
      <c r="DB1497" s="136" t="s">
        <v>1056</v>
      </c>
      <c r="DC1497" s="136" t="s">
        <v>754</v>
      </c>
      <c r="DD1497" s="137">
        <v>12</v>
      </c>
      <c r="DE1497" s="136" t="s">
        <v>529</v>
      </c>
      <c r="DF1497" s="136" t="s">
        <v>2314</v>
      </c>
      <c r="DG1497" s="144">
        <v>1031</v>
      </c>
      <c r="DI1497" s="136" t="s">
        <v>1781</v>
      </c>
      <c r="DJ1497" s="136" t="s">
        <v>786</v>
      </c>
      <c r="DK1497" s="137">
        <v>12</v>
      </c>
      <c r="DL1497" s="136" t="s">
        <v>2152</v>
      </c>
      <c r="DM1497" s="136" t="s">
        <v>2364</v>
      </c>
      <c r="DN1497" s="144">
        <v>1593</v>
      </c>
    </row>
    <row r="1498" spans="1:118" x14ac:dyDescent="0.25">
      <c r="A1498" s="81" t="s">
        <v>727</v>
      </c>
      <c r="B1498" s="81" t="s">
        <v>728</v>
      </c>
      <c r="C1498" s="81">
        <v>6</v>
      </c>
      <c r="D1498" s="81" t="s">
        <v>529</v>
      </c>
      <c r="E1498" s="81" t="s">
        <v>1203</v>
      </c>
      <c r="F1498" s="81">
        <v>1440</v>
      </c>
      <c r="O1498" s="81" t="s">
        <v>975</v>
      </c>
      <c r="P1498" s="81" t="s">
        <v>976</v>
      </c>
      <c r="Q1498" s="81">
        <v>2</v>
      </c>
      <c r="R1498" s="81" t="s">
        <v>1768</v>
      </c>
      <c r="S1498" s="81" t="s">
        <v>1198</v>
      </c>
      <c r="T1498" s="81">
        <v>1013</v>
      </c>
      <c r="V1498" s="81" t="s">
        <v>772</v>
      </c>
      <c r="W1498" s="81" t="s">
        <v>773</v>
      </c>
      <c r="X1498" s="81">
        <v>4</v>
      </c>
      <c r="Y1498" s="81" t="s">
        <v>436</v>
      </c>
      <c r="Z1498" s="81" t="s">
        <v>1159</v>
      </c>
      <c r="AA1498" s="81">
        <v>1513</v>
      </c>
      <c r="AQ1498" s="81" t="s">
        <v>808</v>
      </c>
      <c r="AR1498" s="81" t="s">
        <v>809</v>
      </c>
      <c r="AS1498" s="81">
        <v>6</v>
      </c>
      <c r="AT1498" s="81" t="s">
        <v>436</v>
      </c>
      <c r="AU1498" s="81" t="s">
        <v>1212</v>
      </c>
      <c r="AV1498" s="81">
        <v>1013</v>
      </c>
      <c r="AX1498" s="81" t="s">
        <v>869</v>
      </c>
      <c r="AY1498" s="81" t="s">
        <v>870</v>
      </c>
      <c r="AZ1498" s="81">
        <v>12</v>
      </c>
      <c r="BA1498" s="81" t="s">
        <v>529</v>
      </c>
      <c r="BB1498" s="81" t="s">
        <v>1149</v>
      </c>
      <c r="BC1498" s="81">
        <v>1172</v>
      </c>
      <c r="BE1498" s="81" t="s">
        <v>765</v>
      </c>
      <c r="BF1498" s="81" t="s">
        <v>766</v>
      </c>
      <c r="BG1498" s="81">
        <v>6</v>
      </c>
      <c r="BH1498" s="81" t="s">
        <v>437</v>
      </c>
      <c r="BI1498" s="81" t="s">
        <v>1733</v>
      </c>
      <c r="BJ1498" s="81">
        <v>1004</v>
      </c>
      <c r="BL1498" s="81" t="s">
        <v>908</v>
      </c>
      <c r="BM1498" s="81" t="s">
        <v>909</v>
      </c>
      <c r="BN1498" s="81">
        <v>12</v>
      </c>
      <c r="BO1498" s="81" t="s">
        <v>436</v>
      </c>
      <c r="BP1498" s="81" t="s">
        <v>1136</v>
      </c>
      <c r="BQ1498" s="81">
        <v>1313</v>
      </c>
      <c r="CU1498" s="136" t="s">
        <v>768</v>
      </c>
      <c r="CV1498" s="136" t="s">
        <v>769</v>
      </c>
      <c r="CW1498" s="137">
        <v>48</v>
      </c>
      <c r="CX1498" s="136" t="s">
        <v>1173</v>
      </c>
      <c r="CY1498" s="136" t="s">
        <v>1174</v>
      </c>
      <c r="CZ1498" s="138">
        <v>0</v>
      </c>
      <c r="DB1498" s="136" t="s">
        <v>1056</v>
      </c>
      <c r="DC1498" s="136" t="s">
        <v>754</v>
      </c>
      <c r="DD1498" s="137">
        <v>12</v>
      </c>
      <c r="DE1498" s="136" t="s">
        <v>436</v>
      </c>
      <c r="DF1498" s="136" t="s">
        <v>2409</v>
      </c>
      <c r="DG1498" s="144">
        <v>1013</v>
      </c>
      <c r="DI1498" s="136" t="s">
        <v>1060</v>
      </c>
      <c r="DJ1498" s="136" t="s">
        <v>1351</v>
      </c>
      <c r="DK1498" s="137">
        <v>12</v>
      </c>
      <c r="DL1498" s="136" t="s">
        <v>529</v>
      </c>
      <c r="DM1498" s="136" t="s">
        <v>1756</v>
      </c>
      <c r="DN1498" s="144">
        <v>1037</v>
      </c>
    </row>
    <row r="1499" spans="1:118" x14ac:dyDescent="0.25">
      <c r="A1499" s="81" t="s">
        <v>2323</v>
      </c>
      <c r="B1499" s="81" t="s">
        <v>851</v>
      </c>
      <c r="C1499" s="81">
        <v>6</v>
      </c>
      <c r="D1499" s="81" t="s">
        <v>529</v>
      </c>
      <c r="E1499" s="81" t="s">
        <v>1203</v>
      </c>
      <c r="F1499" s="81">
        <v>1440</v>
      </c>
      <c r="O1499" s="81" t="s">
        <v>922</v>
      </c>
      <c r="P1499" s="81" t="s">
        <v>923</v>
      </c>
      <c r="Q1499" s="81">
        <v>2</v>
      </c>
      <c r="R1499" s="81" t="s">
        <v>1768</v>
      </c>
      <c r="S1499" s="81" t="s">
        <v>1198</v>
      </c>
      <c r="T1499" s="81">
        <v>1013</v>
      </c>
      <c r="V1499" s="81" t="s">
        <v>858</v>
      </c>
      <c r="W1499" s="81" t="s">
        <v>859</v>
      </c>
      <c r="X1499" s="81">
        <v>2</v>
      </c>
      <c r="Y1499" s="81" t="s">
        <v>436</v>
      </c>
      <c r="Z1499" s="81" t="s">
        <v>551</v>
      </c>
      <c r="AA1499" s="81">
        <v>1518</v>
      </c>
      <c r="AQ1499" s="81" t="s">
        <v>977</v>
      </c>
      <c r="AR1499" s="81" t="s">
        <v>978</v>
      </c>
      <c r="AS1499" s="81">
        <v>12</v>
      </c>
      <c r="AT1499" s="81" t="s">
        <v>437</v>
      </c>
      <c r="AU1499" s="81" t="s">
        <v>1236</v>
      </c>
      <c r="AV1499" s="81">
        <v>1506</v>
      </c>
      <c r="AX1499" s="81" t="s">
        <v>869</v>
      </c>
      <c r="AY1499" s="81" t="s">
        <v>870</v>
      </c>
      <c r="AZ1499" s="81">
        <v>72</v>
      </c>
      <c r="BA1499" s="81" t="s">
        <v>1173</v>
      </c>
      <c r="BB1499" s="81" t="s">
        <v>1174</v>
      </c>
      <c r="BC1499" s="81">
        <v>0</v>
      </c>
      <c r="BE1499" s="81" t="s">
        <v>867</v>
      </c>
      <c r="BF1499" s="81" t="s">
        <v>868</v>
      </c>
      <c r="BG1499" s="81">
        <v>4</v>
      </c>
      <c r="BH1499" s="81" t="s">
        <v>437</v>
      </c>
      <c r="BI1499" s="81" t="s">
        <v>1733</v>
      </c>
      <c r="BJ1499" s="81">
        <v>1004</v>
      </c>
      <c r="BL1499" s="81" t="s">
        <v>946</v>
      </c>
      <c r="BM1499" s="81" t="s">
        <v>947</v>
      </c>
      <c r="BN1499" s="81">
        <v>12</v>
      </c>
      <c r="BO1499" s="81" t="s">
        <v>529</v>
      </c>
      <c r="BP1499" s="81" t="s">
        <v>1873</v>
      </c>
      <c r="BQ1499" s="81">
        <v>1126</v>
      </c>
      <c r="CU1499" s="136" t="s">
        <v>737</v>
      </c>
      <c r="CV1499" s="136" t="s">
        <v>738</v>
      </c>
      <c r="CW1499" s="137">
        <v>4</v>
      </c>
      <c r="CX1499" s="136" t="s">
        <v>529</v>
      </c>
      <c r="CY1499" s="136" t="s">
        <v>1169</v>
      </c>
      <c r="CZ1499" s="138">
        <v>1440</v>
      </c>
      <c r="DB1499" s="136" t="s">
        <v>1056</v>
      </c>
      <c r="DC1499" s="136" t="s">
        <v>754</v>
      </c>
      <c r="DD1499" s="137">
        <v>12</v>
      </c>
      <c r="DE1499" s="136" t="s">
        <v>436</v>
      </c>
      <c r="DF1499" s="136" t="s">
        <v>1177</v>
      </c>
      <c r="DG1499" s="144">
        <v>1045</v>
      </c>
      <c r="DI1499" s="136" t="s">
        <v>1060</v>
      </c>
      <c r="DJ1499" s="136" t="s">
        <v>1351</v>
      </c>
      <c r="DK1499" s="137">
        <v>12</v>
      </c>
      <c r="DL1499" s="136" t="s">
        <v>437</v>
      </c>
      <c r="DM1499" s="136" t="s">
        <v>1186</v>
      </c>
      <c r="DN1499" s="144">
        <v>1043</v>
      </c>
    </row>
    <row r="1500" spans="1:118" x14ac:dyDescent="0.25">
      <c r="A1500" s="81" t="s">
        <v>816</v>
      </c>
      <c r="B1500" s="81" t="s">
        <v>817</v>
      </c>
      <c r="C1500" s="81">
        <v>4</v>
      </c>
      <c r="D1500" s="81" t="s">
        <v>529</v>
      </c>
      <c r="E1500" s="81" t="s">
        <v>1203</v>
      </c>
      <c r="F1500" s="81">
        <v>1440</v>
      </c>
      <c r="O1500" s="81" t="s">
        <v>918</v>
      </c>
      <c r="P1500" s="81" t="s">
        <v>919</v>
      </c>
      <c r="Q1500" s="81">
        <v>2</v>
      </c>
      <c r="R1500" s="81" t="s">
        <v>1768</v>
      </c>
      <c r="S1500" s="81" t="s">
        <v>1198</v>
      </c>
      <c r="T1500" s="81">
        <v>1013</v>
      </c>
      <c r="V1500" s="81" t="s">
        <v>733</v>
      </c>
      <c r="W1500" s="81" t="s">
        <v>734</v>
      </c>
      <c r="X1500" s="81">
        <v>4</v>
      </c>
      <c r="Y1500" s="81" t="s">
        <v>436</v>
      </c>
      <c r="Z1500" s="81" t="s">
        <v>551</v>
      </c>
      <c r="AA1500" s="81">
        <v>1518</v>
      </c>
      <c r="AQ1500" s="81" t="s">
        <v>973</v>
      </c>
      <c r="AR1500" s="81" t="s">
        <v>974</v>
      </c>
      <c r="AS1500" s="81">
        <v>12</v>
      </c>
      <c r="AT1500" s="81" t="s">
        <v>437</v>
      </c>
      <c r="AU1500" s="81" t="s">
        <v>1236</v>
      </c>
      <c r="AV1500" s="81">
        <v>1506</v>
      </c>
      <c r="AX1500" s="81" t="s">
        <v>940</v>
      </c>
      <c r="AY1500" s="81" t="s">
        <v>941</v>
      </c>
      <c r="AZ1500" s="81">
        <v>12</v>
      </c>
      <c r="BA1500" s="81" t="s">
        <v>436</v>
      </c>
      <c r="BB1500" s="81" t="s">
        <v>2071</v>
      </c>
      <c r="BC1500" s="81">
        <v>1561</v>
      </c>
      <c r="BE1500" s="81" t="s">
        <v>873</v>
      </c>
      <c r="BF1500" s="81" t="s">
        <v>874</v>
      </c>
      <c r="BG1500" s="81">
        <v>4</v>
      </c>
      <c r="BH1500" s="81" t="s">
        <v>437</v>
      </c>
      <c r="BI1500" s="81" t="s">
        <v>1733</v>
      </c>
      <c r="BJ1500" s="81">
        <v>1004</v>
      </c>
      <c r="BL1500" s="81" t="s">
        <v>895</v>
      </c>
      <c r="BM1500" s="81" t="s">
        <v>896</v>
      </c>
      <c r="BN1500" s="81">
        <v>12</v>
      </c>
      <c r="BO1500" s="81" t="s">
        <v>529</v>
      </c>
      <c r="BP1500" s="81" t="s">
        <v>1873</v>
      </c>
      <c r="BQ1500" s="81">
        <v>1126</v>
      </c>
      <c r="CU1500" s="136" t="s">
        <v>727</v>
      </c>
      <c r="CV1500" s="136" t="s">
        <v>728</v>
      </c>
      <c r="CW1500" s="137">
        <v>36</v>
      </c>
      <c r="CX1500" s="136" t="s">
        <v>1173</v>
      </c>
      <c r="CY1500" s="136" t="s">
        <v>1174</v>
      </c>
      <c r="CZ1500" s="138">
        <v>0</v>
      </c>
      <c r="DB1500" s="136" t="s">
        <v>1056</v>
      </c>
      <c r="DC1500" s="136" t="s">
        <v>754</v>
      </c>
      <c r="DD1500" s="137">
        <v>12</v>
      </c>
      <c r="DE1500" s="136" t="s">
        <v>436</v>
      </c>
      <c r="DF1500" s="136" t="s">
        <v>2220</v>
      </c>
      <c r="DG1500" s="144">
        <v>1570</v>
      </c>
      <c r="DI1500" s="136" t="s">
        <v>1060</v>
      </c>
      <c r="DJ1500" s="136" t="s">
        <v>1351</v>
      </c>
      <c r="DK1500" s="137">
        <v>12</v>
      </c>
      <c r="DL1500" s="136" t="s">
        <v>436</v>
      </c>
      <c r="DM1500" s="136" t="s">
        <v>1148</v>
      </c>
      <c r="DN1500" s="144">
        <v>1091</v>
      </c>
    </row>
    <row r="1501" spans="1:118" x14ac:dyDescent="0.25">
      <c r="A1501" s="81" t="s">
        <v>770</v>
      </c>
      <c r="B1501" s="81" t="s">
        <v>771</v>
      </c>
      <c r="C1501" s="81">
        <v>6</v>
      </c>
      <c r="D1501" s="81" t="s">
        <v>529</v>
      </c>
      <c r="E1501" s="81" t="s">
        <v>1203</v>
      </c>
      <c r="F1501" s="81">
        <v>1440</v>
      </c>
      <c r="O1501" s="81" t="s">
        <v>735</v>
      </c>
      <c r="P1501" s="81" t="s">
        <v>736</v>
      </c>
      <c r="Q1501" s="81">
        <v>2</v>
      </c>
      <c r="R1501" s="81" t="s">
        <v>1768</v>
      </c>
      <c r="S1501" s="81" t="s">
        <v>1198</v>
      </c>
      <c r="T1501" s="81">
        <v>1013</v>
      </c>
      <c r="V1501" s="81" t="s">
        <v>867</v>
      </c>
      <c r="W1501" s="81" t="s">
        <v>868</v>
      </c>
      <c r="X1501" s="81">
        <v>6</v>
      </c>
      <c r="Y1501" s="81" t="s">
        <v>436</v>
      </c>
      <c r="Z1501" s="81" t="s">
        <v>551</v>
      </c>
      <c r="AA1501" s="81">
        <v>1518</v>
      </c>
      <c r="AQ1501" s="81" t="s">
        <v>1043</v>
      </c>
      <c r="AR1501" s="81" t="s">
        <v>1044</v>
      </c>
      <c r="AS1501" s="81">
        <v>12</v>
      </c>
      <c r="AT1501" s="81" t="s">
        <v>437</v>
      </c>
      <c r="AU1501" s="81" t="s">
        <v>1236</v>
      </c>
      <c r="AV1501" s="81">
        <v>1506</v>
      </c>
      <c r="AX1501" s="81" t="s">
        <v>940</v>
      </c>
      <c r="AY1501" s="81" t="s">
        <v>941</v>
      </c>
      <c r="AZ1501" s="81">
        <v>12</v>
      </c>
      <c r="BA1501" s="81" t="s">
        <v>529</v>
      </c>
      <c r="BB1501" s="81" t="s">
        <v>1175</v>
      </c>
      <c r="BC1501" s="81">
        <v>1027</v>
      </c>
      <c r="BE1501" s="81" t="s">
        <v>770</v>
      </c>
      <c r="BF1501" s="81" t="s">
        <v>771</v>
      </c>
      <c r="BG1501" s="81">
        <v>4</v>
      </c>
      <c r="BH1501" s="81" t="s">
        <v>437</v>
      </c>
      <c r="BI1501" s="81" t="s">
        <v>1733</v>
      </c>
      <c r="BJ1501" s="81">
        <v>1004</v>
      </c>
      <c r="BL1501" s="81" t="s">
        <v>745</v>
      </c>
      <c r="BM1501" s="81" t="s">
        <v>746</v>
      </c>
      <c r="BN1501" s="81">
        <v>24</v>
      </c>
      <c r="BO1501" s="81" t="s">
        <v>529</v>
      </c>
      <c r="BP1501" s="81" t="s">
        <v>1873</v>
      </c>
      <c r="BQ1501" s="81">
        <v>1126</v>
      </c>
      <c r="CU1501" s="136" t="s">
        <v>828</v>
      </c>
      <c r="CV1501" s="136" t="s">
        <v>829</v>
      </c>
      <c r="CW1501" s="137">
        <v>4</v>
      </c>
      <c r="CX1501" s="136" t="s">
        <v>437</v>
      </c>
      <c r="CY1501" s="136" t="s">
        <v>1187</v>
      </c>
      <c r="CZ1501" s="138">
        <v>1003</v>
      </c>
      <c r="DB1501" s="136" t="s">
        <v>1056</v>
      </c>
      <c r="DC1501" s="136" t="s">
        <v>754</v>
      </c>
      <c r="DD1501" s="137">
        <v>12</v>
      </c>
      <c r="DE1501" s="136" t="s">
        <v>529</v>
      </c>
      <c r="DF1501" s="136" t="s">
        <v>1139</v>
      </c>
      <c r="DG1501" s="144">
        <v>1027</v>
      </c>
      <c r="DI1501" s="136" t="s">
        <v>1060</v>
      </c>
      <c r="DJ1501" s="136" t="s">
        <v>1351</v>
      </c>
      <c r="DK1501" s="137">
        <v>12</v>
      </c>
      <c r="DL1501" s="136" t="s">
        <v>529</v>
      </c>
      <c r="DM1501" s="136" t="s">
        <v>1139</v>
      </c>
      <c r="DN1501" s="144">
        <v>1027</v>
      </c>
    </row>
    <row r="1502" spans="1:118" x14ac:dyDescent="0.25">
      <c r="A1502" s="81" t="s">
        <v>930</v>
      </c>
      <c r="B1502" s="81" t="s">
        <v>931</v>
      </c>
      <c r="C1502" s="81">
        <v>4</v>
      </c>
      <c r="D1502" s="81" t="s">
        <v>529</v>
      </c>
      <c r="E1502" s="81" t="s">
        <v>1154</v>
      </c>
      <c r="F1502" s="81">
        <v>1439</v>
      </c>
      <c r="O1502" s="81" t="s">
        <v>847</v>
      </c>
      <c r="P1502" s="81" t="s">
        <v>848</v>
      </c>
      <c r="Q1502" s="81">
        <v>6</v>
      </c>
      <c r="R1502" s="81" t="s">
        <v>1768</v>
      </c>
      <c r="S1502" s="81" t="s">
        <v>1198</v>
      </c>
      <c r="T1502" s="81">
        <v>1013</v>
      </c>
      <c r="V1502" s="81" t="s">
        <v>727</v>
      </c>
      <c r="W1502" s="81" t="s">
        <v>728</v>
      </c>
      <c r="X1502" s="81">
        <v>4</v>
      </c>
      <c r="Y1502" s="81" t="s">
        <v>436</v>
      </c>
      <c r="Z1502" s="81" t="s">
        <v>551</v>
      </c>
      <c r="AA1502" s="81">
        <v>1518</v>
      </c>
      <c r="AQ1502" s="81" t="s">
        <v>852</v>
      </c>
      <c r="AR1502" s="81" t="s">
        <v>853</v>
      </c>
      <c r="AS1502" s="81">
        <v>12</v>
      </c>
      <c r="AT1502" s="81" t="s">
        <v>437</v>
      </c>
      <c r="AU1502" s="81" t="s">
        <v>1236</v>
      </c>
      <c r="AV1502" s="81">
        <v>1506</v>
      </c>
      <c r="AX1502" s="81" t="s">
        <v>940</v>
      </c>
      <c r="AY1502" s="81" t="s">
        <v>941</v>
      </c>
      <c r="AZ1502" s="81">
        <v>24</v>
      </c>
      <c r="BA1502" s="81" t="s">
        <v>436</v>
      </c>
      <c r="BB1502" s="81" t="s">
        <v>1195</v>
      </c>
      <c r="BC1502" s="81">
        <v>1237</v>
      </c>
      <c r="BE1502" s="81" t="s">
        <v>864</v>
      </c>
      <c r="BF1502" s="81" t="s">
        <v>865</v>
      </c>
      <c r="BG1502" s="81">
        <v>4</v>
      </c>
      <c r="BH1502" s="81" t="s">
        <v>437</v>
      </c>
      <c r="BI1502" s="81" t="s">
        <v>1733</v>
      </c>
      <c r="BJ1502" s="81">
        <v>1004</v>
      </c>
      <c r="BL1502" s="81" t="s">
        <v>940</v>
      </c>
      <c r="BM1502" s="81" t="s">
        <v>941</v>
      </c>
      <c r="BN1502" s="81">
        <v>12</v>
      </c>
      <c r="BO1502" s="81" t="s">
        <v>436</v>
      </c>
      <c r="BP1502" s="81" t="s">
        <v>1123</v>
      </c>
      <c r="BQ1502" s="81">
        <v>1392</v>
      </c>
      <c r="CU1502" s="136" t="s">
        <v>729</v>
      </c>
      <c r="CV1502" s="136" t="s">
        <v>730</v>
      </c>
      <c r="CW1502" s="137">
        <v>60</v>
      </c>
      <c r="CX1502" s="136" t="s">
        <v>1173</v>
      </c>
      <c r="CY1502" s="136" t="s">
        <v>1174</v>
      </c>
      <c r="CZ1502" s="138">
        <v>0</v>
      </c>
      <c r="DB1502" s="136" t="s">
        <v>1056</v>
      </c>
      <c r="DC1502" s="136" t="s">
        <v>754</v>
      </c>
      <c r="DD1502" s="137">
        <v>12</v>
      </c>
      <c r="DE1502" s="136" t="s">
        <v>529</v>
      </c>
      <c r="DF1502" s="136" t="s">
        <v>1100</v>
      </c>
      <c r="DG1502" s="144">
        <v>1027</v>
      </c>
      <c r="DI1502" s="136" t="s">
        <v>1060</v>
      </c>
      <c r="DJ1502" s="136" t="s">
        <v>1351</v>
      </c>
      <c r="DK1502" s="137">
        <v>12</v>
      </c>
      <c r="DL1502" s="136" t="s">
        <v>529</v>
      </c>
      <c r="DM1502" s="136" t="s">
        <v>1185</v>
      </c>
      <c r="DN1502" s="144">
        <v>1101</v>
      </c>
    </row>
    <row r="1503" spans="1:118" x14ac:dyDescent="0.25">
      <c r="A1503" s="81" t="s">
        <v>860</v>
      </c>
      <c r="B1503" s="81" t="s">
        <v>861</v>
      </c>
      <c r="C1503" s="81">
        <v>4</v>
      </c>
      <c r="D1503" s="81" t="s">
        <v>529</v>
      </c>
      <c r="E1503" s="81" t="s">
        <v>1154</v>
      </c>
      <c r="F1503" s="81">
        <v>1439</v>
      </c>
      <c r="O1503" s="81" t="s">
        <v>1785</v>
      </c>
      <c r="P1503" s="81" t="s">
        <v>1618</v>
      </c>
      <c r="Q1503" s="81">
        <v>2</v>
      </c>
      <c r="R1503" s="81" t="s">
        <v>1768</v>
      </c>
      <c r="S1503" s="81" t="s">
        <v>1198</v>
      </c>
      <c r="T1503" s="81">
        <v>1013</v>
      </c>
      <c r="V1503" s="81" t="s">
        <v>832</v>
      </c>
      <c r="W1503" s="81" t="s">
        <v>833</v>
      </c>
      <c r="X1503" s="81">
        <v>4</v>
      </c>
      <c r="Y1503" s="81" t="s">
        <v>436</v>
      </c>
      <c r="Z1503" s="81" t="s">
        <v>551</v>
      </c>
      <c r="AA1503" s="81">
        <v>1518</v>
      </c>
      <c r="AQ1503" s="81" t="s">
        <v>804</v>
      </c>
      <c r="AR1503" s="81" t="s">
        <v>805</v>
      </c>
      <c r="AS1503" s="81">
        <v>12</v>
      </c>
      <c r="AT1503" s="81" t="s">
        <v>437</v>
      </c>
      <c r="AU1503" s="81" t="s">
        <v>1236</v>
      </c>
      <c r="AV1503" s="81">
        <v>1506</v>
      </c>
      <c r="AX1503" s="81" t="s">
        <v>940</v>
      </c>
      <c r="AY1503" s="81" t="s">
        <v>941</v>
      </c>
      <c r="AZ1503" s="81">
        <v>12</v>
      </c>
      <c r="BA1503" s="81" t="s">
        <v>436</v>
      </c>
      <c r="BB1503" s="81" t="s">
        <v>1715</v>
      </c>
      <c r="BC1503" s="81">
        <v>1137</v>
      </c>
      <c r="BE1503" s="81" t="s">
        <v>733</v>
      </c>
      <c r="BF1503" s="81" t="s">
        <v>734</v>
      </c>
      <c r="BG1503" s="81">
        <v>4</v>
      </c>
      <c r="BH1503" s="81" t="s">
        <v>437</v>
      </c>
      <c r="BI1503" s="81" t="s">
        <v>1733</v>
      </c>
      <c r="BJ1503" s="81">
        <v>1004</v>
      </c>
      <c r="BL1503" s="81" t="s">
        <v>852</v>
      </c>
      <c r="BM1503" s="81" t="s">
        <v>853</v>
      </c>
      <c r="BN1503" s="81">
        <v>24</v>
      </c>
      <c r="BO1503" s="81" t="s">
        <v>436</v>
      </c>
      <c r="BP1503" s="81" t="s">
        <v>1123</v>
      </c>
      <c r="BQ1503" s="81">
        <v>1392</v>
      </c>
      <c r="CU1503" s="136" t="s">
        <v>1931</v>
      </c>
      <c r="CV1503" s="136" t="s">
        <v>909</v>
      </c>
      <c r="CW1503" s="137">
        <v>12</v>
      </c>
      <c r="CX1503" s="136" t="s">
        <v>529</v>
      </c>
      <c r="CY1503" s="136" t="s">
        <v>1830</v>
      </c>
      <c r="CZ1503" s="138">
        <v>1028</v>
      </c>
      <c r="DB1503" s="136" t="s">
        <v>1056</v>
      </c>
      <c r="DC1503" s="136" t="s">
        <v>754</v>
      </c>
      <c r="DD1503" s="137">
        <v>12</v>
      </c>
      <c r="DE1503" s="136" t="s">
        <v>529</v>
      </c>
      <c r="DF1503" s="136" t="s">
        <v>1172</v>
      </c>
      <c r="DG1503" s="144">
        <v>1472</v>
      </c>
      <c r="DI1503" s="136" t="s">
        <v>1060</v>
      </c>
      <c r="DJ1503" s="136" t="s">
        <v>1351</v>
      </c>
      <c r="DK1503" s="137">
        <v>24</v>
      </c>
      <c r="DL1503" s="136" t="s">
        <v>529</v>
      </c>
      <c r="DM1503" s="136" t="s">
        <v>1100</v>
      </c>
      <c r="DN1503" s="144">
        <v>1027</v>
      </c>
    </row>
    <row r="1504" spans="1:118" x14ac:dyDescent="0.25">
      <c r="A1504" s="81" t="s">
        <v>768</v>
      </c>
      <c r="B1504" s="81" t="s">
        <v>769</v>
      </c>
      <c r="C1504" s="81">
        <v>4</v>
      </c>
      <c r="D1504" s="81" t="s">
        <v>529</v>
      </c>
      <c r="E1504" s="81" t="s">
        <v>1154</v>
      </c>
      <c r="F1504" s="81">
        <v>1439</v>
      </c>
      <c r="O1504" s="81" t="s">
        <v>926</v>
      </c>
      <c r="P1504" s="81" t="s">
        <v>927</v>
      </c>
      <c r="Q1504" s="81">
        <v>3</v>
      </c>
      <c r="R1504" s="81" t="s">
        <v>1768</v>
      </c>
      <c r="S1504" s="81" t="s">
        <v>1198</v>
      </c>
      <c r="T1504" s="81">
        <v>1013</v>
      </c>
      <c r="V1504" s="81" t="s">
        <v>737</v>
      </c>
      <c r="W1504" s="81" t="s">
        <v>738</v>
      </c>
      <c r="X1504" s="81">
        <v>4</v>
      </c>
      <c r="Y1504" s="81" t="s">
        <v>436</v>
      </c>
      <c r="Z1504" s="81" t="s">
        <v>551</v>
      </c>
      <c r="AA1504" s="81">
        <v>1518</v>
      </c>
      <c r="AQ1504" s="81" t="s">
        <v>780</v>
      </c>
      <c r="AR1504" s="81" t="s">
        <v>781</v>
      </c>
      <c r="AS1504" s="81">
        <v>12</v>
      </c>
      <c r="AT1504" s="81" t="s">
        <v>437</v>
      </c>
      <c r="AU1504" s="81" t="s">
        <v>1236</v>
      </c>
      <c r="AV1504" s="81">
        <v>1506</v>
      </c>
      <c r="AX1504" s="81" t="s">
        <v>940</v>
      </c>
      <c r="AY1504" s="81" t="s">
        <v>941</v>
      </c>
      <c r="AZ1504" s="81">
        <v>48</v>
      </c>
      <c r="BA1504" s="81" t="s">
        <v>1768</v>
      </c>
      <c r="BB1504" s="81" t="s">
        <v>1769</v>
      </c>
      <c r="BC1504" s="81">
        <v>1416</v>
      </c>
      <c r="BE1504" s="81" t="s">
        <v>727</v>
      </c>
      <c r="BF1504" s="81" t="s">
        <v>728</v>
      </c>
      <c r="BG1504" s="81">
        <v>4</v>
      </c>
      <c r="BH1504" s="81" t="s">
        <v>437</v>
      </c>
      <c r="BI1504" s="81" t="s">
        <v>1733</v>
      </c>
      <c r="BJ1504" s="81">
        <v>1004</v>
      </c>
      <c r="BL1504" s="81" t="s">
        <v>895</v>
      </c>
      <c r="BM1504" s="81" t="s">
        <v>896</v>
      </c>
      <c r="BN1504" s="81">
        <v>24</v>
      </c>
      <c r="BO1504" s="81" t="s">
        <v>436</v>
      </c>
      <c r="BP1504" s="81" t="s">
        <v>1123</v>
      </c>
      <c r="BQ1504" s="81">
        <v>1392</v>
      </c>
      <c r="CU1504" s="136" t="s">
        <v>747</v>
      </c>
      <c r="CV1504" s="136" t="s">
        <v>748</v>
      </c>
      <c r="CW1504" s="137">
        <v>12</v>
      </c>
      <c r="CX1504" s="136" t="s">
        <v>437</v>
      </c>
      <c r="CY1504" s="136" t="s">
        <v>1094</v>
      </c>
      <c r="CZ1504" s="138">
        <v>1097</v>
      </c>
      <c r="DB1504" s="136" t="s">
        <v>1056</v>
      </c>
      <c r="DC1504" s="136" t="s">
        <v>754</v>
      </c>
      <c r="DD1504" s="137">
        <v>12</v>
      </c>
      <c r="DE1504" s="136" t="s">
        <v>436</v>
      </c>
      <c r="DF1504" s="136" t="s">
        <v>1159</v>
      </c>
      <c r="DG1504" s="144">
        <v>1513</v>
      </c>
      <c r="DI1504" s="136" t="s">
        <v>1060</v>
      </c>
      <c r="DJ1504" s="136" t="s">
        <v>1351</v>
      </c>
      <c r="DK1504" s="137">
        <v>12</v>
      </c>
      <c r="DL1504" s="136" t="s">
        <v>436</v>
      </c>
      <c r="DM1504" s="136" t="s">
        <v>2221</v>
      </c>
      <c r="DN1504" s="144">
        <v>1392</v>
      </c>
    </row>
    <row r="1505" spans="1:118" x14ac:dyDescent="0.25">
      <c r="A1505" s="81" t="s">
        <v>812</v>
      </c>
      <c r="B1505" s="81" t="s">
        <v>813</v>
      </c>
      <c r="C1505" s="81">
        <v>4</v>
      </c>
      <c r="D1505" s="81" t="s">
        <v>529</v>
      </c>
      <c r="E1505" s="81" t="s">
        <v>1154</v>
      </c>
      <c r="F1505" s="81">
        <v>1439</v>
      </c>
      <c r="O1505" s="81" t="s">
        <v>731</v>
      </c>
      <c r="P1505" s="81" t="s">
        <v>732</v>
      </c>
      <c r="Q1505" s="81">
        <v>6</v>
      </c>
      <c r="R1505" s="81" t="s">
        <v>1768</v>
      </c>
      <c r="S1505" s="81" t="s">
        <v>1198</v>
      </c>
      <c r="T1505" s="81">
        <v>1013</v>
      </c>
      <c r="V1505" s="81" t="s">
        <v>836</v>
      </c>
      <c r="W1505" s="81" t="s">
        <v>837</v>
      </c>
      <c r="X1505" s="81">
        <v>2</v>
      </c>
      <c r="Y1505" s="81" t="s">
        <v>436</v>
      </c>
      <c r="Z1505" s="81" t="s">
        <v>1748</v>
      </c>
      <c r="AA1505" s="81">
        <v>1524</v>
      </c>
      <c r="AQ1505" s="81" t="s">
        <v>782</v>
      </c>
      <c r="AR1505" s="81" t="s">
        <v>783</v>
      </c>
      <c r="AS1505" s="81">
        <v>12</v>
      </c>
      <c r="AT1505" s="81" t="s">
        <v>437</v>
      </c>
      <c r="AU1505" s="81" t="s">
        <v>1236</v>
      </c>
      <c r="AV1505" s="81">
        <v>1506</v>
      </c>
      <c r="AX1505" s="81" t="s">
        <v>940</v>
      </c>
      <c r="AY1505" s="81" t="s">
        <v>941</v>
      </c>
      <c r="AZ1505" s="81">
        <v>12</v>
      </c>
      <c r="BA1505" s="81" t="s">
        <v>436</v>
      </c>
      <c r="BB1505" s="81" t="s">
        <v>2072</v>
      </c>
      <c r="BC1505" s="81">
        <v>1562</v>
      </c>
      <c r="BE1505" s="81" t="s">
        <v>852</v>
      </c>
      <c r="BF1505" s="81" t="s">
        <v>853</v>
      </c>
      <c r="BG1505" s="81">
        <v>12</v>
      </c>
      <c r="BH1505" s="81" t="s">
        <v>437</v>
      </c>
      <c r="BI1505" s="81" t="s">
        <v>1733</v>
      </c>
      <c r="BJ1505" s="81">
        <v>1004</v>
      </c>
      <c r="BL1505" s="81" t="s">
        <v>745</v>
      </c>
      <c r="BM1505" s="81" t="s">
        <v>746</v>
      </c>
      <c r="BN1505" s="81">
        <v>24</v>
      </c>
      <c r="BO1505" s="81" t="s">
        <v>436</v>
      </c>
      <c r="BP1505" s="81" t="s">
        <v>1123</v>
      </c>
      <c r="BQ1505" s="81">
        <v>1392</v>
      </c>
      <c r="CU1505" s="136" t="s">
        <v>1779</v>
      </c>
      <c r="CV1505" s="136" t="s">
        <v>853</v>
      </c>
      <c r="CW1505" s="137">
        <v>12</v>
      </c>
      <c r="CX1505" s="136" t="s">
        <v>529</v>
      </c>
      <c r="CY1505" s="136" t="s">
        <v>1160</v>
      </c>
      <c r="CZ1505" s="138">
        <v>1027</v>
      </c>
      <c r="DB1505" s="136" t="s">
        <v>1778</v>
      </c>
      <c r="DC1505" s="136" t="s">
        <v>758</v>
      </c>
      <c r="DD1505" s="137">
        <v>12</v>
      </c>
      <c r="DE1505" s="136" t="s">
        <v>529</v>
      </c>
      <c r="DF1505" s="136" t="s">
        <v>1150</v>
      </c>
      <c r="DG1505" s="144">
        <v>1185</v>
      </c>
      <c r="DI1505" s="136" t="s">
        <v>1020</v>
      </c>
      <c r="DJ1505" s="136" t="s">
        <v>1021</v>
      </c>
      <c r="DK1505" s="137">
        <v>6</v>
      </c>
      <c r="DL1505" s="136" t="s">
        <v>1173</v>
      </c>
      <c r="DM1505" s="136" t="s">
        <v>2316</v>
      </c>
      <c r="DN1505" s="144">
        <v>0</v>
      </c>
    </row>
    <row r="1506" spans="1:118" x14ac:dyDescent="0.25">
      <c r="A1506" s="81" t="s">
        <v>729</v>
      </c>
      <c r="B1506" s="81" t="s">
        <v>730</v>
      </c>
      <c r="C1506" s="81">
        <v>4</v>
      </c>
      <c r="D1506" s="81" t="s">
        <v>436</v>
      </c>
      <c r="E1506" s="81" t="s">
        <v>1942</v>
      </c>
      <c r="F1506" s="81">
        <v>1429</v>
      </c>
      <c r="O1506" s="81" t="s">
        <v>1787</v>
      </c>
      <c r="P1506" s="81" t="s">
        <v>1028</v>
      </c>
      <c r="Q1506" s="81">
        <v>24</v>
      </c>
      <c r="R1506" s="81" t="s">
        <v>1768</v>
      </c>
      <c r="S1506" s="81" t="s">
        <v>1198</v>
      </c>
      <c r="T1506" s="81">
        <v>1013</v>
      </c>
      <c r="V1506" s="81" t="s">
        <v>828</v>
      </c>
      <c r="W1506" s="81" t="s">
        <v>829</v>
      </c>
      <c r="X1506" s="81">
        <v>2</v>
      </c>
      <c r="Y1506" s="81" t="s">
        <v>436</v>
      </c>
      <c r="Z1506" s="81" t="s">
        <v>1748</v>
      </c>
      <c r="AA1506" s="81">
        <v>1524</v>
      </c>
      <c r="AQ1506" s="81" t="s">
        <v>1041</v>
      </c>
      <c r="AR1506" s="81" t="s">
        <v>1042</v>
      </c>
      <c r="AS1506" s="81">
        <v>12</v>
      </c>
      <c r="AT1506" s="81" t="s">
        <v>437</v>
      </c>
      <c r="AU1506" s="81" t="s">
        <v>1101</v>
      </c>
      <c r="AV1506" s="81">
        <v>1003</v>
      </c>
      <c r="AX1506" s="81" t="s">
        <v>940</v>
      </c>
      <c r="AY1506" s="81" t="s">
        <v>941</v>
      </c>
      <c r="AZ1506" s="81">
        <v>12</v>
      </c>
      <c r="BA1506" s="81" t="s">
        <v>529</v>
      </c>
      <c r="BB1506" s="81" t="s">
        <v>1175</v>
      </c>
      <c r="BC1506" s="81">
        <v>1027</v>
      </c>
      <c r="BE1506" s="81" t="s">
        <v>832</v>
      </c>
      <c r="BF1506" s="81" t="s">
        <v>833</v>
      </c>
      <c r="BG1506" s="81">
        <v>4</v>
      </c>
      <c r="BH1506" s="81" t="s">
        <v>437</v>
      </c>
      <c r="BI1506" s="81" t="s">
        <v>1813</v>
      </c>
      <c r="BJ1506" s="81">
        <v>1064</v>
      </c>
      <c r="BL1506" s="81" t="s">
        <v>826</v>
      </c>
      <c r="BM1506" s="81" t="s">
        <v>827</v>
      </c>
      <c r="BN1506" s="81">
        <v>1</v>
      </c>
      <c r="BO1506" s="81" t="s">
        <v>436</v>
      </c>
      <c r="BP1506" s="81" t="s">
        <v>1136</v>
      </c>
      <c r="BQ1506" s="81">
        <v>1313</v>
      </c>
      <c r="CU1506" s="136" t="s">
        <v>2054</v>
      </c>
      <c r="CV1506" s="136" t="s">
        <v>892</v>
      </c>
      <c r="CW1506" s="137">
        <v>12</v>
      </c>
      <c r="CX1506" s="136" t="s">
        <v>529</v>
      </c>
      <c r="CY1506" s="136" t="s">
        <v>1160</v>
      </c>
      <c r="CZ1506" s="138">
        <v>1027</v>
      </c>
      <c r="DB1506" s="136" t="s">
        <v>1778</v>
      </c>
      <c r="DC1506" s="136" t="s">
        <v>758</v>
      </c>
      <c r="DD1506" s="137">
        <v>12</v>
      </c>
      <c r="DE1506" s="136" t="s">
        <v>436</v>
      </c>
      <c r="DF1506" s="136" t="s">
        <v>1177</v>
      </c>
      <c r="DG1506" s="144">
        <v>1045</v>
      </c>
      <c r="DI1506" s="136" t="s">
        <v>1020</v>
      </c>
      <c r="DJ1506" s="136" t="s">
        <v>1021</v>
      </c>
      <c r="DK1506" s="137">
        <v>1</v>
      </c>
      <c r="DL1506" s="136" t="s">
        <v>436</v>
      </c>
      <c r="DM1506" s="136" t="s">
        <v>2409</v>
      </c>
      <c r="DN1506" s="144">
        <v>1013</v>
      </c>
    </row>
    <row r="1507" spans="1:118" x14ac:dyDescent="0.25">
      <c r="A1507" s="81" t="s">
        <v>854</v>
      </c>
      <c r="B1507" s="81" t="s">
        <v>855</v>
      </c>
      <c r="C1507" s="81">
        <v>2</v>
      </c>
      <c r="D1507" s="81" t="s">
        <v>436</v>
      </c>
      <c r="E1507" s="81" t="s">
        <v>1942</v>
      </c>
      <c r="F1507" s="81">
        <v>1429</v>
      </c>
      <c r="O1507" s="81" t="s">
        <v>1788</v>
      </c>
      <c r="P1507" s="81" t="s">
        <v>1012</v>
      </c>
      <c r="Q1507" s="81">
        <v>2</v>
      </c>
      <c r="R1507" s="81" t="s">
        <v>1768</v>
      </c>
      <c r="S1507" s="81" t="s">
        <v>1198</v>
      </c>
      <c r="T1507" s="81">
        <v>1013</v>
      </c>
      <c r="V1507" s="81" t="s">
        <v>820</v>
      </c>
      <c r="W1507" s="81" t="s">
        <v>821</v>
      </c>
      <c r="X1507" s="81">
        <v>2</v>
      </c>
      <c r="Y1507" s="81" t="s">
        <v>436</v>
      </c>
      <c r="Z1507" s="81" t="s">
        <v>559</v>
      </c>
      <c r="AA1507" s="81">
        <v>1529</v>
      </c>
      <c r="AQ1507" s="81" t="s">
        <v>806</v>
      </c>
      <c r="AR1507" s="81" t="s">
        <v>807</v>
      </c>
      <c r="AS1507" s="81">
        <v>12</v>
      </c>
      <c r="AT1507" s="81" t="s">
        <v>437</v>
      </c>
      <c r="AU1507" s="81" t="s">
        <v>1101</v>
      </c>
      <c r="AV1507" s="81">
        <v>1003</v>
      </c>
      <c r="AX1507" s="81" t="s">
        <v>940</v>
      </c>
      <c r="AY1507" s="81" t="s">
        <v>941</v>
      </c>
      <c r="AZ1507" s="81">
        <v>12</v>
      </c>
      <c r="BA1507" s="81" t="s">
        <v>437</v>
      </c>
      <c r="BB1507" s="81" t="s">
        <v>1186</v>
      </c>
      <c r="BC1507" s="81">
        <v>1043</v>
      </c>
      <c r="BE1507" s="81" t="s">
        <v>729</v>
      </c>
      <c r="BF1507" s="81" t="s">
        <v>730</v>
      </c>
      <c r="BG1507" s="81">
        <v>4</v>
      </c>
      <c r="BH1507" s="81" t="s">
        <v>437</v>
      </c>
      <c r="BI1507" s="81" t="s">
        <v>1813</v>
      </c>
      <c r="BJ1507" s="81">
        <v>1064</v>
      </c>
      <c r="BL1507" s="81" t="s">
        <v>757</v>
      </c>
      <c r="BM1507" s="81" t="s">
        <v>758</v>
      </c>
      <c r="BN1507" s="81">
        <v>12</v>
      </c>
      <c r="BO1507" s="81" t="s">
        <v>436</v>
      </c>
      <c r="BP1507" s="81" t="s">
        <v>1715</v>
      </c>
      <c r="BQ1507" s="81">
        <v>1137</v>
      </c>
      <c r="CU1507" s="136" t="s">
        <v>2264</v>
      </c>
      <c r="CV1507" s="136" t="s">
        <v>896</v>
      </c>
      <c r="CW1507" s="137">
        <v>12</v>
      </c>
      <c r="CX1507" s="136" t="s">
        <v>529</v>
      </c>
      <c r="CY1507" s="136" t="s">
        <v>1160</v>
      </c>
      <c r="CZ1507" s="138">
        <v>1027</v>
      </c>
      <c r="DB1507" s="136" t="s">
        <v>1778</v>
      </c>
      <c r="DC1507" s="136" t="s">
        <v>758</v>
      </c>
      <c r="DD1507" s="137">
        <v>12</v>
      </c>
      <c r="DE1507" s="136" t="s">
        <v>437</v>
      </c>
      <c r="DF1507" s="136" t="s">
        <v>2420</v>
      </c>
      <c r="DG1507" s="144">
        <v>1596</v>
      </c>
      <c r="DI1507" s="136" t="s">
        <v>1020</v>
      </c>
      <c r="DJ1507" s="136" t="s">
        <v>1021</v>
      </c>
      <c r="DK1507" s="137">
        <v>6</v>
      </c>
      <c r="DL1507" s="136" t="s">
        <v>1173</v>
      </c>
      <c r="DM1507" s="136" t="s">
        <v>1174</v>
      </c>
      <c r="DN1507" s="144">
        <v>0</v>
      </c>
    </row>
    <row r="1508" spans="1:118" x14ac:dyDescent="0.25">
      <c r="A1508" s="81" t="s">
        <v>772</v>
      </c>
      <c r="B1508" s="81" t="s">
        <v>773</v>
      </c>
      <c r="C1508" s="81">
        <v>4</v>
      </c>
      <c r="D1508" s="81" t="s">
        <v>436</v>
      </c>
      <c r="E1508" s="81" t="s">
        <v>1942</v>
      </c>
      <c r="F1508" s="81">
        <v>1429</v>
      </c>
      <c r="O1508" s="81" t="s">
        <v>952</v>
      </c>
      <c r="P1508" s="81" t="s">
        <v>953</v>
      </c>
      <c r="Q1508" s="81">
        <v>1</v>
      </c>
      <c r="R1508" s="81" t="s">
        <v>1768</v>
      </c>
      <c r="S1508" s="81" t="s">
        <v>1198</v>
      </c>
      <c r="T1508" s="81">
        <v>1013</v>
      </c>
      <c r="V1508" s="81" t="s">
        <v>812</v>
      </c>
      <c r="W1508" s="81" t="s">
        <v>813</v>
      </c>
      <c r="X1508" s="81">
        <v>2</v>
      </c>
      <c r="Y1508" s="81" t="s">
        <v>436</v>
      </c>
      <c r="Z1508" s="81" t="s">
        <v>559</v>
      </c>
      <c r="AA1508" s="81">
        <v>1529</v>
      </c>
      <c r="AQ1508" s="81" t="s">
        <v>1786</v>
      </c>
      <c r="AR1508" s="81" t="s">
        <v>1024</v>
      </c>
      <c r="AS1508" s="81">
        <v>1</v>
      </c>
      <c r="AT1508" s="81" t="s">
        <v>437</v>
      </c>
      <c r="AU1508" s="81" t="s">
        <v>1101</v>
      </c>
      <c r="AV1508" s="81">
        <v>1003</v>
      </c>
      <c r="AX1508" s="81" t="s">
        <v>940</v>
      </c>
      <c r="AY1508" s="81" t="s">
        <v>941</v>
      </c>
      <c r="AZ1508" s="81">
        <v>12</v>
      </c>
      <c r="BA1508" s="81" t="s">
        <v>437</v>
      </c>
      <c r="BB1508" s="81" t="s">
        <v>1187</v>
      </c>
      <c r="BC1508" s="81">
        <v>1003</v>
      </c>
      <c r="BE1508" s="81" t="s">
        <v>852</v>
      </c>
      <c r="BF1508" s="81" t="s">
        <v>853</v>
      </c>
      <c r="BG1508" s="81">
        <v>12</v>
      </c>
      <c r="BH1508" s="81" t="s">
        <v>437</v>
      </c>
      <c r="BI1508" s="81" t="s">
        <v>1813</v>
      </c>
      <c r="BJ1508" s="81">
        <v>1064</v>
      </c>
      <c r="BL1508" s="81" t="s">
        <v>867</v>
      </c>
      <c r="BM1508" s="81" t="s">
        <v>868</v>
      </c>
      <c r="BN1508" s="81">
        <v>4</v>
      </c>
      <c r="BO1508" s="81" t="s">
        <v>529</v>
      </c>
      <c r="BP1508" s="81" t="s">
        <v>1157</v>
      </c>
      <c r="BQ1508" s="81">
        <v>1399</v>
      </c>
      <c r="CU1508" s="136" t="s">
        <v>1779</v>
      </c>
      <c r="CV1508" s="136" t="s">
        <v>853</v>
      </c>
      <c r="CW1508" s="137">
        <v>12</v>
      </c>
      <c r="CX1508" s="136" t="s">
        <v>436</v>
      </c>
      <c r="CY1508" s="136" t="s">
        <v>2172</v>
      </c>
      <c r="CZ1508" s="138">
        <v>1072</v>
      </c>
      <c r="DB1508" s="136" t="s">
        <v>1778</v>
      </c>
      <c r="DC1508" s="136" t="s">
        <v>758</v>
      </c>
      <c r="DD1508" s="137">
        <v>12</v>
      </c>
      <c r="DE1508" s="136" t="s">
        <v>436</v>
      </c>
      <c r="DF1508" s="136" t="s">
        <v>2173</v>
      </c>
      <c r="DG1508" s="144">
        <v>1240</v>
      </c>
      <c r="DI1508" s="136" t="s">
        <v>1022</v>
      </c>
      <c r="DJ1508" s="136" t="s">
        <v>1023</v>
      </c>
      <c r="DK1508" s="137">
        <v>6</v>
      </c>
      <c r="DL1508" s="136" t="s">
        <v>1173</v>
      </c>
      <c r="DM1508" s="136" t="s">
        <v>2316</v>
      </c>
      <c r="DN1508" s="144">
        <v>0</v>
      </c>
    </row>
    <row r="1509" spans="1:118" x14ac:dyDescent="0.25">
      <c r="A1509" s="81" t="s">
        <v>854</v>
      </c>
      <c r="B1509" s="81" t="s">
        <v>855</v>
      </c>
      <c r="C1509" s="81">
        <v>2</v>
      </c>
      <c r="D1509" s="81" t="s">
        <v>436</v>
      </c>
      <c r="E1509" s="81" t="s">
        <v>1942</v>
      </c>
      <c r="F1509" s="81">
        <v>1429</v>
      </c>
      <c r="O1509" s="81" t="s">
        <v>1844</v>
      </c>
      <c r="P1509" s="81" t="s">
        <v>959</v>
      </c>
      <c r="Q1509" s="81">
        <v>3</v>
      </c>
      <c r="R1509" s="81" t="s">
        <v>1768</v>
      </c>
      <c r="S1509" s="81" t="s">
        <v>1198</v>
      </c>
      <c r="T1509" s="81">
        <v>1013</v>
      </c>
      <c r="V1509" s="81" t="s">
        <v>727</v>
      </c>
      <c r="W1509" s="81" t="s">
        <v>728</v>
      </c>
      <c r="X1509" s="81">
        <v>2</v>
      </c>
      <c r="Y1509" s="81" t="s">
        <v>436</v>
      </c>
      <c r="Z1509" s="81" t="s">
        <v>559</v>
      </c>
      <c r="AA1509" s="81">
        <v>1529</v>
      </c>
      <c r="AQ1509" s="81" t="s">
        <v>818</v>
      </c>
      <c r="AR1509" s="81" t="s">
        <v>819</v>
      </c>
      <c r="AS1509" s="81">
        <v>4</v>
      </c>
      <c r="AT1509" s="81" t="s">
        <v>437</v>
      </c>
      <c r="AU1509" s="81" t="s">
        <v>1101</v>
      </c>
      <c r="AV1509" s="81">
        <v>1003</v>
      </c>
      <c r="AX1509" s="81" t="s">
        <v>940</v>
      </c>
      <c r="AY1509" s="81" t="s">
        <v>941</v>
      </c>
      <c r="AZ1509" s="81">
        <v>12</v>
      </c>
      <c r="BA1509" s="81" t="s">
        <v>436</v>
      </c>
      <c r="BB1509" s="81" t="s">
        <v>2070</v>
      </c>
      <c r="BC1509" s="81">
        <v>1560</v>
      </c>
      <c r="BE1509" s="81" t="s">
        <v>745</v>
      </c>
      <c r="BF1509" s="81" t="s">
        <v>746</v>
      </c>
      <c r="BG1509" s="81">
        <v>12</v>
      </c>
      <c r="BH1509" s="81" t="s">
        <v>437</v>
      </c>
      <c r="BI1509" s="81" t="s">
        <v>1813</v>
      </c>
      <c r="BJ1509" s="81">
        <v>1064</v>
      </c>
      <c r="BL1509" s="81" t="s">
        <v>755</v>
      </c>
      <c r="BM1509" s="81" t="s">
        <v>756</v>
      </c>
      <c r="BN1509" s="81">
        <v>12</v>
      </c>
      <c r="BO1509" s="81" t="s">
        <v>436</v>
      </c>
      <c r="BP1509" s="81" t="s">
        <v>1123</v>
      </c>
      <c r="BQ1509" s="81">
        <v>1392</v>
      </c>
      <c r="CU1509" s="136" t="s">
        <v>1779</v>
      </c>
      <c r="CV1509" s="136" t="s">
        <v>853</v>
      </c>
      <c r="CW1509" s="137">
        <v>12</v>
      </c>
      <c r="CX1509" s="136" t="s">
        <v>437</v>
      </c>
      <c r="CY1509" s="136" t="s">
        <v>2171</v>
      </c>
      <c r="CZ1509" s="138">
        <v>1575</v>
      </c>
      <c r="DB1509" s="136" t="s">
        <v>1778</v>
      </c>
      <c r="DC1509" s="136" t="s">
        <v>758</v>
      </c>
      <c r="DD1509" s="137">
        <v>12</v>
      </c>
      <c r="DE1509" s="136" t="s">
        <v>529</v>
      </c>
      <c r="DF1509" s="136" t="s">
        <v>1149</v>
      </c>
      <c r="DG1509" s="144">
        <v>1172</v>
      </c>
      <c r="DI1509" s="136" t="s">
        <v>1022</v>
      </c>
      <c r="DJ1509" s="136" t="s">
        <v>1023</v>
      </c>
      <c r="DK1509" s="137">
        <v>6</v>
      </c>
      <c r="DL1509" s="136" t="s">
        <v>1173</v>
      </c>
      <c r="DM1509" s="136" t="s">
        <v>1174</v>
      </c>
      <c r="DN1509" s="144">
        <v>0</v>
      </c>
    </row>
    <row r="1510" spans="1:118" x14ac:dyDescent="0.25">
      <c r="A1510" s="81" t="s">
        <v>768</v>
      </c>
      <c r="B1510" s="81" t="s">
        <v>769</v>
      </c>
      <c r="C1510" s="81">
        <v>6</v>
      </c>
      <c r="D1510" s="81" t="s">
        <v>436</v>
      </c>
      <c r="E1510" s="81" t="s">
        <v>1828</v>
      </c>
      <c r="F1510" s="81">
        <v>1413</v>
      </c>
      <c r="O1510" s="81" t="s">
        <v>1845</v>
      </c>
      <c r="P1510" s="81" t="s">
        <v>958</v>
      </c>
      <c r="Q1510" s="81">
        <v>3</v>
      </c>
      <c r="R1510" s="81" t="s">
        <v>1768</v>
      </c>
      <c r="S1510" s="81" t="s">
        <v>1198</v>
      </c>
      <c r="T1510" s="81">
        <v>1013</v>
      </c>
      <c r="V1510" s="81" t="s">
        <v>733</v>
      </c>
      <c r="W1510" s="81" t="s">
        <v>734</v>
      </c>
      <c r="X1510" s="81">
        <v>4</v>
      </c>
      <c r="Y1510" s="81" t="s">
        <v>436</v>
      </c>
      <c r="Z1510" s="81" t="s">
        <v>559</v>
      </c>
      <c r="AA1510" s="81">
        <v>1529</v>
      </c>
      <c r="AQ1510" s="81" t="s">
        <v>1043</v>
      </c>
      <c r="AR1510" s="81" t="s">
        <v>1044</v>
      </c>
      <c r="AS1510" s="81">
        <v>12</v>
      </c>
      <c r="AT1510" s="81" t="s">
        <v>436</v>
      </c>
      <c r="AU1510" s="81" t="s">
        <v>1097</v>
      </c>
      <c r="AV1510" s="81">
        <v>1392</v>
      </c>
      <c r="AX1510" s="81" t="s">
        <v>940</v>
      </c>
      <c r="AY1510" s="81" t="s">
        <v>941</v>
      </c>
      <c r="AZ1510" s="81">
        <v>12</v>
      </c>
      <c r="BA1510" s="81" t="s">
        <v>529</v>
      </c>
      <c r="BB1510" s="81" t="s">
        <v>1139</v>
      </c>
      <c r="BC1510" s="81">
        <v>1027</v>
      </c>
      <c r="BE1510" s="81" t="s">
        <v>749</v>
      </c>
      <c r="BF1510" s="81" t="s">
        <v>750</v>
      </c>
      <c r="BG1510" s="81">
        <v>24</v>
      </c>
      <c r="BH1510" s="81" t="s">
        <v>437</v>
      </c>
      <c r="BI1510" s="81" t="s">
        <v>1813</v>
      </c>
      <c r="BJ1510" s="81">
        <v>1064</v>
      </c>
      <c r="BL1510" s="81" t="s">
        <v>820</v>
      </c>
      <c r="BM1510" s="81" t="s">
        <v>821</v>
      </c>
      <c r="BN1510" s="81">
        <v>4</v>
      </c>
      <c r="BO1510" s="81" t="s">
        <v>436</v>
      </c>
      <c r="BP1510" s="81" t="s">
        <v>1145</v>
      </c>
      <c r="BQ1510" s="81">
        <v>1274</v>
      </c>
      <c r="CU1510" s="136" t="s">
        <v>2262</v>
      </c>
      <c r="CV1510" s="136" t="s">
        <v>870</v>
      </c>
      <c r="CW1510" s="137">
        <v>12</v>
      </c>
      <c r="CX1510" s="136" t="s">
        <v>529</v>
      </c>
      <c r="CY1510" s="136" t="s">
        <v>1139</v>
      </c>
      <c r="CZ1510" s="138">
        <v>1027</v>
      </c>
      <c r="DB1510" s="136" t="s">
        <v>1778</v>
      </c>
      <c r="DC1510" s="136" t="s">
        <v>758</v>
      </c>
      <c r="DD1510" s="137">
        <v>12</v>
      </c>
      <c r="DE1510" s="136" t="s">
        <v>529</v>
      </c>
      <c r="DF1510" s="136" t="s">
        <v>2180</v>
      </c>
      <c r="DG1510" s="144">
        <v>1123</v>
      </c>
      <c r="DI1510" s="136" t="s">
        <v>790</v>
      </c>
      <c r="DJ1510" s="136" t="s">
        <v>791</v>
      </c>
      <c r="DK1510" s="137">
        <v>2</v>
      </c>
      <c r="DL1510" s="136" t="s">
        <v>529</v>
      </c>
      <c r="DM1510" s="136" t="s">
        <v>1185</v>
      </c>
      <c r="DN1510" s="144">
        <v>1101</v>
      </c>
    </row>
    <row r="1511" spans="1:118" x14ac:dyDescent="0.25">
      <c r="A1511" s="81" t="s">
        <v>930</v>
      </c>
      <c r="B1511" s="81" t="s">
        <v>931</v>
      </c>
      <c r="C1511" s="81">
        <v>4</v>
      </c>
      <c r="D1511" s="81" t="s">
        <v>529</v>
      </c>
      <c r="E1511" s="81" t="s">
        <v>1135</v>
      </c>
      <c r="F1511" s="81">
        <v>1412</v>
      </c>
      <c r="O1511" s="81" t="s">
        <v>893</v>
      </c>
      <c r="P1511" s="81" t="s">
        <v>894</v>
      </c>
      <c r="Q1511" s="81">
        <v>12</v>
      </c>
      <c r="R1511" s="81" t="s">
        <v>1768</v>
      </c>
      <c r="S1511" s="81" t="s">
        <v>1198</v>
      </c>
      <c r="T1511" s="81">
        <v>1013</v>
      </c>
      <c r="V1511" s="81" t="s">
        <v>830</v>
      </c>
      <c r="W1511" s="81" t="s">
        <v>831</v>
      </c>
      <c r="X1511" s="81">
        <v>6</v>
      </c>
      <c r="Y1511" s="81" t="s">
        <v>436</v>
      </c>
      <c r="Z1511" s="81" t="s">
        <v>559</v>
      </c>
      <c r="AA1511" s="81">
        <v>1529</v>
      </c>
      <c r="AQ1511" s="81" t="s">
        <v>2320</v>
      </c>
      <c r="AR1511" s="81" t="s">
        <v>1059</v>
      </c>
      <c r="AS1511" s="81">
        <v>12</v>
      </c>
      <c r="AT1511" s="81" t="s">
        <v>436</v>
      </c>
      <c r="AU1511" s="81" t="s">
        <v>1097</v>
      </c>
      <c r="AV1511" s="81">
        <v>1392</v>
      </c>
      <c r="AX1511" s="81" t="s">
        <v>940</v>
      </c>
      <c r="AY1511" s="81" t="s">
        <v>941</v>
      </c>
      <c r="AZ1511" s="81">
        <v>12</v>
      </c>
      <c r="BA1511" s="81" t="s">
        <v>437</v>
      </c>
      <c r="BB1511" s="81" t="s">
        <v>1181</v>
      </c>
      <c r="BC1511" s="81">
        <v>1044</v>
      </c>
      <c r="BE1511" s="81" t="s">
        <v>867</v>
      </c>
      <c r="BF1511" s="81" t="s">
        <v>868</v>
      </c>
      <c r="BG1511" s="81">
        <v>6</v>
      </c>
      <c r="BH1511" s="81" t="s">
        <v>529</v>
      </c>
      <c r="BI1511" s="81" t="s">
        <v>1169</v>
      </c>
      <c r="BJ1511" s="81">
        <v>1440</v>
      </c>
      <c r="BL1511" s="81" t="s">
        <v>755</v>
      </c>
      <c r="BM1511" s="81" t="s">
        <v>756</v>
      </c>
      <c r="BN1511" s="81">
        <v>12</v>
      </c>
      <c r="BO1511" s="81" t="s">
        <v>529</v>
      </c>
      <c r="BP1511" s="81" t="s">
        <v>1873</v>
      </c>
      <c r="BQ1511" s="81">
        <v>1126</v>
      </c>
      <c r="CU1511" s="136" t="s">
        <v>2383</v>
      </c>
      <c r="CV1511" s="136" t="s">
        <v>882</v>
      </c>
      <c r="CW1511" s="137">
        <v>6</v>
      </c>
      <c r="CX1511" s="136" t="s">
        <v>529</v>
      </c>
      <c r="CY1511" s="136" t="s">
        <v>1139</v>
      </c>
      <c r="CZ1511" s="138">
        <v>1027</v>
      </c>
      <c r="DB1511" s="136" t="s">
        <v>1778</v>
      </c>
      <c r="DC1511" s="136" t="s">
        <v>758</v>
      </c>
      <c r="DD1511" s="137">
        <v>12</v>
      </c>
      <c r="DE1511" s="136" t="s">
        <v>529</v>
      </c>
      <c r="DF1511" s="136" t="s">
        <v>1139</v>
      </c>
      <c r="DG1511" s="144">
        <v>1027</v>
      </c>
      <c r="DI1511" s="136" t="s">
        <v>790</v>
      </c>
      <c r="DJ1511" s="136" t="s">
        <v>791</v>
      </c>
      <c r="DK1511" s="137">
        <v>24</v>
      </c>
      <c r="DL1511" s="136" t="s">
        <v>2152</v>
      </c>
      <c r="DM1511" s="136" t="s">
        <v>2364</v>
      </c>
      <c r="DN1511" s="144">
        <v>1593</v>
      </c>
    </row>
    <row r="1512" spans="1:118" x14ac:dyDescent="0.25">
      <c r="A1512" s="81" t="s">
        <v>860</v>
      </c>
      <c r="B1512" s="81" t="s">
        <v>861</v>
      </c>
      <c r="C1512" s="81">
        <v>4</v>
      </c>
      <c r="D1512" s="81" t="s">
        <v>436</v>
      </c>
      <c r="E1512" s="81" t="s">
        <v>1892</v>
      </c>
      <c r="F1512" s="81">
        <v>1402</v>
      </c>
      <c r="O1512" s="81" t="s">
        <v>889</v>
      </c>
      <c r="P1512" s="81" t="s">
        <v>890</v>
      </c>
      <c r="Q1512" s="81">
        <v>1</v>
      </c>
      <c r="R1512" s="81" t="s">
        <v>1768</v>
      </c>
      <c r="S1512" s="81" t="s">
        <v>1198</v>
      </c>
      <c r="T1512" s="81">
        <v>1013</v>
      </c>
      <c r="V1512" s="81" t="s">
        <v>729</v>
      </c>
      <c r="W1512" s="81" t="s">
        <v>730</v>
      </c>
      <c r="X1512" s="81">
        <v>2</v>
      </c>
      <c r="Y1512" s="81" t="s">
        <v>436</v>
      </c>
      <c r="Z1512" s="81" t="s">
        <v>559</v>
      </c>
      <c r="AA1512" s="81">
        <v>1529</v>
      </c>
      <c r="AQ1512" s="81" t="s">
        <v>1041</v>
      </c>
      <c r="AR1512" s="81" t="s">
        <v>1042</v>
      </c>
      <c r="AS1512" s="81">
        <v>12</v>
      </c>
      <c r="AT1512" s="81" t="s">
        <v>436</v>
      </c>
      <c r="AU1512" s="81" t="s">
        <v>2052</v>
      </c>
      <c r="AV1512" s="81">
        <v>1098</v>
      </c>
      <c r="AX1512" s="81" t="s">
        <v>940</v>
      </c>
      <c r="AY1512" s="81" t="s">
        <v>941</v>
      </c>
      <c r="AZ1512" s="81">
        <v>12</v>
      </c>
      <c r="BA1512" s="81" t="s">
        <v>436</v>
      </c>
      <c r="BB1512" s="81" t="s">
        <v>2073</v>
      </c>
      <c r="BC1512" s="81">
        <v>1563</v>
      </c>
      <c r="BE1512" s="81" t="s">
        <v>906</v>
      </c>
      <c r="BF1512" s="81" t="s">
        <v>907</v>
      </c>
      <c r="BG1512" s="81">
        <v>6</v>
      </c>
      <c r="BH1512" s="81" t="s">
        <v>529</v>
      </c>
      <c r="BI1512" s="81" t="s">
        <v>1169</v>
      </c>
      <c r="BJ1512" s="81">
        <v>1440</v>
      </c>
      <c r="BL1512" s="81" t="s">
        <v>812</v>
      </c>
      <c r="BM1512" s="81" t="s">
        <v>813</v>
      </c>
      <c r="BN1512" s="81">
        <v>4</v>
      </c>
      <c r="BO1512" s="81" t="s">
        <v>436</v>
      </c>
      <c r="BP1512" s="81" t="s">
        <v>1123</v>
      </c>
      <c r="BQ1512" s="81">
        <v>1392</v>
      </c>
      <c r="CU1512" s="136" t="s">
        <v>2380</v>
      </c>
      <c r="CV1512" s="136" t="s">
        <v>866</v>
      </c>
      <c r="CW1512" s="137">
        <v>18</v>
      </c>
      <c r="CX1512" s="136" t="s">
        <v>529</v>
      </c>
      <c r="CY1512" s="136" t="s">
        <v>1139</v>
      </c>
      <c r="CZ1512" s="138">
        <v>1027</v>
      </c>
      <c r="DB1512" s="136" t="s">
        <v>1778</v>
      </c>
      <c r="DC1512" s="136" t="s">
        <v>758</v>
      </c>
      <c r="DD1512" s="137">
        <v>12</v>
      </c>
      <c r="DE1512" s="136" t="s">
        <v>436</v>
      </c>
      <c r="DF1512" s="136" t="s">
        <v>2368</v>
      </c>
      <c r="DG1512" s="144">
        <v>1597</v>
      </c>
      <c r="DI1512" s="136" t="s">
        <v>854</v>
      </c>
      <c r="DJ1512" s="136" t="s">
        <v>855</v>
      </c>
      <c r="DK1512" s="137">
        <v>12</v>
      </c>
      <c r="DL1512" s="136" t="s">
        <v>1173</v>
      </c>
      <c r="DM1512" s="136" t="s">
        <v>2316</v>
      </c>
      <c r="DN1512" s="144">
        <v>0</v>
      </c>
    </row>
    <row r="1513" spans="1:118" x14ac:dyDescent="0.25">
      <c r="A1513" s="81" t="s">
        <v>768</v>
      </c>
      <c r="B1513" s="81" t="s">
        <v>769</v>
      </c>
      <c r="C1513" s="81">
        <v>4</v>
      </c>
      <c r="D1513" s="81" t="s">
        <v>436</v>
      </c>
      <c r="E1513" s="81" t="s">
        <v>1892</v>
      </c>
      <c r="F1513" s="81">
        <v>1402</v>
      </c>
      <c r="O1513" s="81" t="s">
        <v>899</v>
      </c>
      <c r="P1513" s="81" t="s">
        <v>900</v>
      </c>
      <c r="Q1513" s="81">
        <v>1</v>
      </c>
      <c r="R1513" s="81" t="s">
        <v>1768</v>
      </c>
      <c r="S1513" s="81" t="s">
        <v>1198</v>
      </c>
      <c r="T1513" s="81">
        <v>1013</v>
      </c>
      <c r="V1513" s="81" t="s">
        <v>849</v>
      </c>
      <c r="W1513" s="81" t="s">
        <v>850</v>
      </c>
      <c r="X1513" s="81">
        <v>8</v>
      </c>
      <c r="Y1513" s="81" t="s">
        <v>436</v>
      </c>
      <c r="Z1513" s="81" t="s">
        <v>559</v>
      </c>
      <c r="AA1513" s="81">
        <v>1529</v>
      </c>
      <c r="AQ1513" s="81" t="s">
        <v>814</v>
      </c>
      <c r="AR1513" s="81" t="s">
        <v>815</v>
      </c>
      <c r="AS1513" s="81">
        <v>12</v>
      </c>
      <c r="AT1513" s="81" t="s">
        <v>436</v>
      </c>
      <c r="AU1513" s="81" t="s">
        <v>2052</v>
      </c>
      <c r="AV1513" s="81">
        <v>1098</v>
      </c>
      <c r="AX1513" s="81" t="s">
        <v>940</v>
      </c>
      <c r="AY1513" s="81" t="s">
        <v>941</v>
      </c>
      <c r="AZ1513" s="81">
        <v>12</v>
      </c>
      <c r="BA1513" s="81" t="s">
        <v>436</v>
      </c>
      <c r="BB1513" s="81" t="s">
        <v>2069</v>
      </c>
      <c r="BC1513" s="81">
        <v>1559</v>
      </c>
      <c r="BE1513" s="81" t="s">
        <v>770</v>
      </c>
      <c r="BF1513" s="81" t="s">
        <v>771</v>
      </c>
      <c r="BG1513" s="81">
        <v>6</v>
      </c>
      <c r="BH1513" s="81" t="s">
        <v>529</v>
      </c>
      <c r="BI1513" s="81" t="s">
        <v>1169</v>
      </c>
      <c r="BJ1513" s="81">
        <v>1440</v>
      </c>
      <c r="BL1513" s="81" t="s">
        <v>2323</v>
      </c>
      <c r="BM1513" s="81" t="s">
        <v>851</v>
      </c>
      <c r="BN1513" s="81">
        <v>2</v>
      </c>
      <c r="BO1513" s="81" t="s">
        <v>436</v>
      </c>
      <c r="BP1513" s="81" t="s">
        <v>1136</v>
      </c>
      <c r="BQ1513" s="81">
        <v>1313</v>
      </c>
      <c r="CU1513" s="136" t="s">
        <v>2387</v>
      </c>
      <c r="CV1513" s="136" t="s">
        <v>877</v>
      </c>
      <c r="CW1513" s="137">
        <v>6</v>
      </c>
      <c r="CX1513" s="136" t="s">
        <v>529</v>
      </c>
      <c r="CY1513" s="136" t="s">
        <v>1139</v>
      </c>
      <c r="CZ1513" s="138">
        <v>1027</v>
      </c>
      <c r="DB1513" s="136" t="s">
        <v>1778</v>
      </c>
      <c r="DC1513" s="136" t="s">
        <v>758</v>
      </c>
      <c r="DD1513" s="137">
        <v>12</v>
      </c>
      <c r="DE1513" s="136" t="s">
        <v>529</v>
      </c>
      <c r="DF1513" s="136" t="s">
        <v>1104</v>
      </c>
      <c r="DG1513" s="144">
        <v>1037</v>
      </c>
      <c r="DI1513" s="136" t="s">
        <v>854</v>
      </c>
      <c r="DJ1513" s="136" t="s">
        <v>855</v>
      </c>
      <c r="DK1513" s="137">
        <v>2</v>
      </c>
      <c r="DL1513" s="136" t="s">
        <v>437</v>
      </c>
      <c r="DM1513" s="136" t="s">
        <v>1187</v>
      </c>
      <c r="DN1513" s="144">
        <v>1003</v>
      </c>
    </row>
    <row r="1514" spans="1:118" x14ac:dyDescent="0.25">
      <c r="A1514" s="81" t="s">
        <v>727</v>
      </c>
      <c r="B1514" s="81" t="s">
        <v>728</v>
      </c>
      <c r="C1514" s="81">
        <v>2</v>
      </c>
      <c r="D1514" s="81" t="s">
        <v>436</v>
      </c>
      <c r="E1514" s="81" t="s">
        <v>1892</v>
      </c>
      <c r="F1514" s="81">
        <v>1402</v>
      </c>
      <c r="O1514" s="81" t="s">
        <v>944</v>
      </c>
      <c r="P1514" s="81" t="s">
        <v>945</v>
      </c>
      <c r="Q1514" s="81">
        <v>1</v>
      </c>
      <c r="R1514" s="81" t="s">
        <v>1768</v>
      </c>
      <c r="S1514" s="81" t="s">
        <v>1198</v>
      </c>
      <c r="T1514" s="81">
        <v>1013</v>
      </c>
      <c r="V1514" s="81" t="s">
        <v>830</v>
      </c>
      <c r="W1514" s="81" t="s">
        <v>831</v>
      </c>
      <c r="X1514" s="81">
        <v>10</v>
      </c>
      <c r="Y1514" s="81" t="s">
        <v>436</v>
      </c>
      <c r="Z1514" s="81" t="s">
        <v>559</v>
      </c>
      <c r="AA1514" s="81">
        <v>1529</v>
      </c>
      <c r="AQ1514" s="81" t="s">
        <v>973</v>
      </c>
      <c r="AR1514" s="81" t="s">
        <v>974</v>
      </c>
      <c r="AS1514" s="81">
        <v>12</v>
      </c>
      <c r="AT1514" s="81" t="s">
        <v>529</v>
      </c>
      <c r="AU1514" s="81" t="s">
        <v>1224</v>
      </c>
      <c r="AV1514" s="81">
        <v>1431</v>
      </c>
      <c r="AX1514" s="81" t="s">
        <v>940</v>
      </c>
      <c r="AY1514" s="81" t="s">
        <v>941</v>
      </c>
      <c r="AZ1514" s="81">
        <v>12</v>
      </c>
      <c r="BA1514" s="81" t="s">
        <v>436</v>
      </c>
      <c r="BB1514" s="81" t="s">
        <v>1106</v>
      </c>
      <c r="BC1514" s="81">
        <v>1295</v>
      </c>
      <c r="BE1514" s="81" t="s">
        <v>849</v>
      </c>
      <c r="BF1514" s="81" t="s">
        <v>850</v>
      </c>
      <c r="BG1514" s="81">
        <v>6</v>
      </c>
      <c r="BH1514" s="81" t="s">
        <v>529</v>
      </c>
      <c r="BI1514" s="81" t="s">
        <v>1169</v>
      </c>
      <c r="BJ1514" s="81">
        <v>1440</v>
      </c>
      <c r="BL1514" s="81" t="s">
        <v>836</v>
      </c>
      <c r="BM1514" s="81" t="s">
        <v>837</v>
      </c>
      <c r="BN1514" s="81">
        <v>2</v>
      </c>
      <c r="BO1514" s="81" t="s">
        <v>436</v>
      </c>
      <c r="BP1514" s="81" t="s">
        <v>1123</v>
      </c>
      <c r="BQ1514" s="81">
        <v>1392</v>
      </c>
      <c r="CU1514" s="136" t="s">
        <v>1779</v>
      </c>
      <c r="CV1514" s="136" t="s">
        <v>853</v>
      </c>
      <c r="CW1514" s="137">
        <v>36</v>
      </c>
      <c r="CX1514" s="136" t="s">
        <v>529</v>
      </c>
      <c r="CY1514" s="136" t="s">
        <v>1139</v>
      </c>
      <c r="CZ1514" s="138">
        <v>1027</v>
      </c>
      <c r="DB1514" s="136" t="s">
        <v>1778</v>
      </c>
      <c r="DC1514" s="136" t="s">
        <v>758</v>
      </c>
      <c r="DD1514" s="137">
        <v>12</v>
      </c>
      <c r="DE1514" s="136" t="s">
        <v>529</v>
      </c>
      <c r="DF1514" s="136" t="s">
        <v>1873</v>
      </c>
      <c r="DG1514" s="144">
        <v>1126</v>
      </c>
      <c r="DI1514" s="136" t="s">
        <v>854</v>
      </c>
      <c r="DJ1514" s="136" t="s">
        <v>855</v>
      </c>
      <c r="DK1514" s="137">
        <v>2</v>
      </c>
      <c r="DL1514" s="136" t="s">
        <v>436</v>
      </c>
      <c r="DM1514" s="136" t="s">
        <v>2179</v>
      </c>
      <c r="DN1514" s="144">
        <v>1442</v>
      </c>
    </row>
    <row r="1515" spans="1:118" x14ac:dyDescent="0.25">
      <c r="A1515" s="81" t="s">
        <v>729</v>
      </c>
      <c r="B1515" s="81" t="s">
        <v>730</v>
      </c>
      <c r="C1515" s="81">
        <v>4</v>
      </c>
      <c r="D1515" s="81" t="s">
        <v>436</v>
      </c>
      <c r="E1515" s="81" t="s">
        <v>1892</v>
      </c>
      <c r="F1515" s="81">
        <v>1402</v>
      </c>
      <c r="O1515" s="81" t="s">
        <v>928</v>
      </c>
      <c r="P1515" s="81" t="s">
        <v>929</v>
      </c>
      <c r="Q1515" s="81">
        <v>3</v>
      </c>
      <c r="R1515" s="81" t="s">
        <v>1768</v>
      </c>
      <c r="S1515" s="81" t="s">
        <v>1198</v>
      </c>
      <c r="T1515" s="81">
        <v>1013</v>
      </c>
      <c r="V1515" s="81" t="s">
        <v>733</v>
      </c>
      <c r="W1515" s="81" t="s">
        <v>734</v>
      </c>
      <c r="X1515" s="81">
        <v>10</v>
      </c>
      <c r="Y1515" s="81" t="s">
        <v>436</v>
      </c>
      <c r="Z1515" s="81" t="s">
        <v>559</v>
      </c>
      <c r="AA1515" s="81">
        <v>1529</v>
      </c>
      <c r="AQ1515" s="81" t="s">
        <v>1050</v>
      </c>
      <c r="AR1515" s="81" t="s">
        <v>1051</v>
      </c>
      <c r="AS1515" s="81">
        <v>4</v>
      </c>
      <c r="AT1515" s="81" t="s">
        <v>529</v>
      </c>
      <c r="AU1515" s="81" t="s">
        <v>1224</v>
      </c>
      <c r="AV1515" s="81">
        <v>1431</v>
      </c>
      <c r="AX1515" s="81" t="s">
        <v>940</v>
      </c>
      <c r="AY1515" s="81" t="s">
        <v>941</v>
      </c>
      <c r="AZ1515" s="81">
        <v>12</v>
      </c>
      <c r="BA1515" s="81" t="s">
        <v>436</v>
      </c>
      <c r="BB1515" s="81" t="s">
        <v>1124</v>
      </c>
      <c r="BC1515" s="81">
        <v>1013</v>
      </c>
      <c r="BE1515" s="81" t="s">
        <v>727</v>
      </c>
      <c r="BF1515" s="81" t="s">
        <v>728</v>
      </c>
      <c r="BG1515" s="81">
        <v>4</v>
      </c>
      <c r="BH1515" s="81" t="s">
        <v>529</v>
      </c>
      <c r="BI1515" s="81" t="s">
        <v>1169</v>
      </c>
      <c r="BJ1515" s="81">
        <v>1440</v>
      </c>
      <c r="BL1515" s="81" t="s">
        <v>856</v>
      </c>
      <c r="BM1515" s="81" t="s">
        <v>857</v>
      </c>
      <c r="BN1515" s="81">
        <v>2</v>
      </c>
      <c r="BO1515" s="81" t="s">
        <v>436</v>
      </c>
      <c r="BP1515" s="81" t="s">
        <v>1123</v>
      </c>
      <c r="BQ1515" s="81">
        <v>1392</v>
      </c>
      <c r="CU1515" s="136" t="s">
        <v>2226</v>
      </c>
      <c r="CV1515" s="136" t="s">
        <v>947</v>
      </c>
      <c r="CW1515" s="137">
        <v>12</v>
      </c>
      <c r="CX1515" s="136" t="s">
        <v>529</v>
      </c>
      <c r="CY1515" s="136" t="s">
        <v>1139</v>
      </c>
      <c r="CZ1515" s="138">
        <v>1027</v>
      </c>
      <c r="DB1515" s="136" t="s">
        <v>1778</v>
      </c>
      <c r="DC1515" s="136" t="s">
        <v>758</v>
      </c>
      <c r="DD1515" s="137">
        <v>12</v>
      </c>
      <c r="DE1515" s="136" t="s">
        <v>529</v>
      </c>
      <c r="DF1515" s="136" t="s">
        <v>1100</v>
      </c>
      <c r="DG1515" s="144">
        <v>1027</v>
      </c>
      <c r="DI1515" s="136" t="s">
        <v>854</v>
      </c>
      <c r="DJ1515" s="136" t="s">
        <v>855</v>
      </c>
      <c r="DK1515" s="137">
        <v>2</v>
      </c>
      <c r="DL1515" s="136" t="s">
        <v>2152</v>
      </c>
      <c r="DM1515" s="136" t="s">
        <v>2364</v>
      </c>
      <c r="DN1515" s="144">
        <v>1593</v>
      </c>
    </row>
    <row r="1516" spans="1:118" x14ac:dyDescent="0.25">
      <c r="A1516" s="81" t="s">
        <v>930</v>
      </c>
      <c r="B1516" s="81" t="s">
        <v>931</v>
      </c>
      <c r="C1516" s="81">
        <v>10</v>
      </c>
      <c r="D1516" s="81" t="s">
        <v>529</v>
      </c>
      <c r="E1516" s="81" t="s">
        <v>1157</v>
      </c>
      <c r="F1516" s="81">
        <v>1399</v>
      </c>
      <c r="O1516" s="81" t="s">
        <v>1673</v>
      </c>
      <c r="P1516" s="81" t="s">
        <v>1548</v>
      </c>
      <c r="Q1516" s="81">
        <v>1</v>
      </c>
      <c r="R1516" s="81" t="s">
        <v>1768</v>
      </c>
      <c r="S1516" s="81" t="s">
        <v>1198</v>
      </c>
      <c r="T1516" s="81">
        <v>1013</v>
      </c>
      <c r="V1516" s="81" t="s">
        <v>733</v>
      </c>
      <c r="W1516" s="81" t="s">
        <v>734</v>
      </c>
      <c r="X1516" s="81">
        <v>10</v>
      </c>
      <c r="Y1516" s="81" t="s">
        <v>436</v>
      </c>
      <c r="Z1516" s="81" t="s">
        <v>559</v>
      </c>
      <c r="AA1516" s="81">
        <v>1529</v>
      </c>
      <c r="AQ1516" s="81" t="s">
        <v>977</v>
      </c>
      <c r="AR1516" s="81" t="s">
        <v>978</v>
      </c>
      <c r="AS1516" s="81">
        <v>12</v>
      </c>
      <c r="AT1516" s="81" t="s">
        <v>529</v>
      </c>
      <c r="AU1516" s="81" t="s">
        <v>1833</v>
      </c>
      <c r="AV1516" s="81">
        <v>1023</v>
      </c>
      <c r="AX1516" s="81" t="s">
        <v>940</v>
      </c>
      <c r="AY1516" s="81" t="s">
        <v>941</v>
      </c>
      <c r="AZ1516" s="81">
        <v>12</v>
      </c>
      <c r="BA1516" s="81" t="s">
        <v>436</v>
      </c>
      <c r="BB1516" s="81" t="s">
        <v>1107</v>
      </c>
      <c r="BC1516" s="81">
        <v>1174</v>
      </c>
      <c r="BE1516" s="81" t="s">
        <v>891</v>
      </c>
      <c r="BF1516" s="81" t="s">
        <v>892</v>
      </c>
      <c r="BG1516" s="81">
        <v>12</v>
      </c>
      <c r="BH1516" s="81" t="s">
        <v>529</v>
      </c>
      <c r="BI1516" s="81" t="s">
        <v>1169</v>
      </c>
      <c r="BJ1516" s="81">
        <v>1440</v>
      </c>
      <c r="BL1516" s="81" t="s">
        <v>836</v>
      </c>
      <c r="BM1516" s="81" t="s">
        <v>837</v>
      </c>
      <c r="BN1516" s="81">
        <v>2</v>
      </c>
      <c r="BO1516" s="81" t="s">
        <v>436</v>
      </c>
      <c r="BP1516" s="81" t="s">
        <v>1715</v>
      </c>
      <c r="BQ1516" s="81">
        <v>1137</v>
      </c>
      <c r="CU1516" s="136" t="s">
        <v>745</v>
      </c>
      <c r="CV1516" s="136" t="s">
        <v>746</v>
      </c>
      <c r="CW1516" s="137">
        <v>12</v>
      </c>
      <c r="CX1516" s="136" t="s">
        <v>529</v>
      </c>
      <c r="CY1516" s="136" t="s">
        <v>1139</v>
      </c>
      <c r="CZ1516" s="138">
        <v>1027</v>
      </c>
      <c r="DB1516" s="136" t="s">
        <v>1778</v>
      </c>
      <c r="DC1516" s="136" t="s">
        <v>758</v>
      </c>
      <c r="DD1516" s="137">
        <v>12</v>
      </c>
      <c r="DE1516" s="136" t="s">
        <v>437</v>
      </c>
      <c r="DF1516" s="136" t="s">
        <v>2420</v>
      </c>
      <c r="DG1516" s="144">
        <v>1596</v>
      </c>
      <c r="DI1516" s="136" t="s">
        <v>854</v>
      </c>
      <c r="DJ1516" s="136" t="s">
        <v>855</v>
      </c>
      <c r="DK1516" s="137">
        <v>2</v>
      </c>
      <c r="DL1516" s="136" t="s">
        <v>529</v>
      </c>
      <c r="DM1516" s="136" t="s">
        <v>563</v>
      </c>
      <c r="DN1516" s="144">
        <v>1532</v>
      </c>
    </row>
    <row r="1517" spans="1:118" x14ac:dyDescent="0.25">
      <c r="A1517" s="81" t="s">
        <v>792</v>
      </c>
      <c r="B1517" s="81" t="s">
        <v>793</v>
      </c>
      <c r="C1517" s="81">
        <v>2</v>
      </c>
      <c r="D1517" s="81" t="s">
        <v>529</v>
      </c>
      <c r="E1517" s="81" t="s">
        <v>1157</v>
      </c>
      <c r="F1517" s="81">
        <v>1399</v>
      </c>
      <c r="O1517" s="81" t="s">
        <v>800</v>
      </c>
      <c r="P1517" s="81" t="s">
        <v>801</v>
      </c>
      <c r="Q1517" s="81">
        <v>1</v>
      </c>
      <c r="R1517" s="81" t="s">
        <v>1768</v>
      </c>
      <c r="S1517" s="81" t="s">
        <v>1198</v>
      </c>
      <c r="T1517" s="81">
        <v>1013</v>
      </c>
      <c r="V1517" s="81" t="s">
        <v>729</v>
      </c>
      <c r="W1517" s="81" t="s">
        <v>730</v>
      </c>
      <c r="X1517" s="81">
        <v>6</v>
      </c>
      <c r="Y1517" s="81" t="s">
        <v>436</v>
      </c>
      <c r="Z1517" s="81" t="s">
        <v>559</v>
      </c>
      <c r="AA1517" s="81">
        <v>1529</v>
      </c>
      <c r="AQ1517" s="81" t="s">
        <v>1006</v>
      </c>
      <c r="AR1517" s="81" t="s">
        <v>1007</v>
      </c>
      <c r="AS1517" s="81">
        <v>4</v>
      </c>
      <c r="AT1517" s="81" t="s">
        <v>529</v>
      </c>
      <c r="AU1517" s="81" t="s">
        <v>1833</v>
      </c>
      <c r="AV1517" s="81">
        <v>1023</v>
      </c>
      <c r="AX1517" s="81" t="s">
        <v>940</v>
      </c>
      <c r="AY1517" s="81" t="s">
        <v>941</v>
      </c>
      <c r="AZ1517" s="81">
        <v>96</v>
      </c>
      <c r="BA1517" s="81" t="s">
        <v>1173</v>
      </c>
      <c r="BB1517" s="81" t="s">
        <v>1174</v>
      </c>
      <c r="BC1517" s="81">
        <v>0</v>
      </c>
      <c r="BE1517" s="81" t="s">
        <v>816</v>
      </c>
      <c r="BF1517" s="81" t="s">
        <v>817</v>
      </c>
      <c r="BG1517" s="81">
        <v>6</v>
      </c>
      <c r="BH1517" s="81" t="s">
        <v>437</v>
      </c>
      <c r="BI1517" s="81" t="s">
        <v>1190</v>
      </c>
      <c r="BJ1517" s="81">
        <v>1082</v>
      </c>
      <c r="BL1517" s="81" t="s">
        <v>856</v>
      </c>
      <c r="BM1517" s="81" t="s">
        <v>857</v>
      </c>
      <c r="BN1517" s="81">
        <v>2</v>
      </c>
      <c r="BO1517" s="81" t="s">
        <v>436</v>
      </c>
      <c r="BP1517" s="81" t="s">
        <v>1715</v>
      </c>
      <c r="BQ1517" s="81">
        <v>1137</v>
      </c>
      <c r="CU1517" s="136" t="s">
        <v>2264</v>
      </c>
      <c r="CV1517" s="136" t="s">
        <v>896</v>
      </c>
      <c r="CW1517" s="137">
        <v>12</v>
      </c>
      <c r="CX1517" s="136" t="s">
        <v>437</v>
      </c>
      <c r="CY1517" s="136" t="s">
        <v>1191</v>
      </c>
      <c r="CZ1517" s="138">
        <v>1029</v>
      </c>
      <c r="DB1517" s="136" t="s">
        <v>1778</v>
      </c>
      <c r="DC1517" s="136" t="s">
        <v>758</v>
      </c>
      <c r="DD1517" s="137">
        <v>12</v>
      </c>
      <c r="DE1517" s="136" t="s">
        <v>436</v>
      </c>
      <c r="DF1517" s="136" t="s">
        <v>552</v>
      </c>
      <c r="DG1517" s="144">
        <v>1116</v>
      </c>
      <c r="DI1517" s="136" t="s">
        <v>854</v>
      </c>
      <c r="DJ1517" s="136" t="s">
        <v>855</v>
      </c>
      <c r="DK1517" s="137">
        <v>1</v>
      </c>
      <c r="DL1517" s="136" t="s">
        <v>436</v>
      </c>
      <c r="DM1517" s="136" t="s">
        <v>1156</v>
      </c>
      <c r="DN1517" s="144">
        <v>1070</v>
      </c>
    </row>
    <row r="1518" spans="1:118" x14ac:dyDescent="0.25">
      <c r="A1518" s="81" t="s">
        <v>834</v>
      </c>
      <c r="B1518" s="81" t="s">
        <v>835</v>
      </c>
      <c r="C1518" s="81">
        <v>2</v>
      </c>
      <c r="D1518" s="81" t="s">
        <v>529</v>
      </c>
      <c r="E1518" s="81" t="s">
        <v>1157</v>
      </c>
      <c r="F1518" s="81">
        <v>1399</v>
      </c>
      <c r="O1518" s="81" t="s">
        <v>885</v>
      </c>
      <c r="P1518" s="81" t="s">
        <v>886</v>
      </c>
      <c r="Q1518" s="81">
        <v>1</v>
      </c>
      <c r="R1518" s="81" t="s">
        <v>1768</v>
      </c>
      <c r="S1518" s="81" t="s">
        <v>1198</v>
      </c>
      <c r="T1518" s="81">
        <v>1013</v>
      </c>
      <c r="V1518" s="81" t="s">
        <v>757</v>
      </c>
      <c r="W1518" s="81" t="s">
        <v>758</v>
      </c>
      <c r="X1518" s="81">
        <v>12</v>
      </c>
      <c r="Y1518" s="81" t="s">
        <v>529</v>
      </c>
      <c r="Z1518" s="81" t="s">
        <v>560</v>
      </c>
      <c r="AA1518" s="81">
        <v>1530</v>
      </c>
      <c r="AQ1518" s="81" t="s">
        <v>960</v>
      </c>
      <c r="AR1518" s="81" t="s">
        <v>961</v>
      </c>
      <c r="AS1518" s="81">
        <v>12</v>
      </c>
      <c r="AT1518" s="81" t="s">
        <v>529</v>
      </c>
      <c r="AU1518" s="81" t="s">
        <v>1833</v>
      </c>
      <c r="AV1518" s="81">
        <v>1023</v>
      </c>
      <c r="AX1518" s="81" t="s">
        <v>753</v>
      </c>
      <c r="AY1518" s="81" t="s">
        <v>754</v>
      </c>
      <c r="AZ1518" s="81">
        <v>12</v>
      </c>
      <c r="BA1518" s="81" t="s">
        <v>436</v>
      </c>
      <c r="BB1518" s="81" t="s">
        <v>1828</v>
      </c>
      <c r="BC1518" s="81">
        <v>1413</v>
      </c>
      <c r="BE1518" s="81" t="s">
        <v>830</v>
      </c>
      <c r="BF1518" s="81" t="s">
        <v>831</v>
      </c>
      <c r="BG1518" s="81">
        <v>4</v>
      </c>
      <c r="BH1518" s="81" t="s">
        <v>437</v>
      </c>
      <c r="BI1518" s="81" t="s">
        <v>1190</v>
      </c>
      <c r="BJ1518" s="81">
        <v>1082</v>
      </c>
      <c r="BL1518" s="81" t="s">
        <v>824</v>
      </c>
      <c r="BM1518" s="81" t="s">
        <v>825</v>
      </c>
      <c r="BN1518" s="81">
        <v>12</v>
      </c>
      <c r="BO1518" s="81" t="s">
        <v>436</v>
      </c>
      <c r="BP1518" s="81" t="s">
        <v>1145</v>
      </c>
      <c r="BQ1518" s="81">
        <v>1274</v>
      </c>
      <c r="CU1518" s="136" t="s">
        <v>2231</v>
      </c>
      <c r="CV1518" s="136" t="s">
        <v>2274</v>
      </c>
      <c r="CW1518" s="137">
        <v>4</v>
      </c>
      <c r="CX1518" s="136" t="s">
        <v>437</v>
      </c>
      <c r="CY1518" s="136" t="s">
        <v>1191</v>
      </c>
      <c r="CZ1518" s="138">
        <v>1029</v>
      </c>
      <c r="DB1518" s="136" t="s">
        <v>2394</v>
      </c>
      <c r="DC1518" s="136" t="s">
        <v>2273</v>
      </c>
      <c r="DD1518" s="137">
        <v>1</v>
      </c>
      <c r="DE1518" s="136" t="s">
        <v>529</v>
      </c>
      <c r="DF1518" s="136" t="s">
        <v>1135</v>
      </c>
      <c r="DG1518" s="144">
        <v>1412</v>
      </c>
      <c r="DI1518" s="136" t="s">
        <v>854</v>
      </c>
      <c r="DJ1518" s="136" t="s">
        <v>855</v>
      </c>
      <c r="DK1518" s="137">
        <v>4</v>
      </c>
      <c r="DL1518" s="136" t="s">
        <v>436</v>
      </c>
      <c r="DM1518" s="136" t="s">
        <v>1110</v>
      </c>
      <c r="DN1518" s="144">
        <v>1253</v>
      </c>
    </row>
    <row r="1519" spans="1:118" x14ac:dyDescent="0.25">
      <c r="A1519" s="81" t="s">
        <v>842</v>
      </c>
      <c r="B1519" s="81" t="s">
        <v>843</v>
      </c>
      <c r="C1519" s="81">
        <v>2</v>
      </c>
      <c r="D1519" s="81" t="s">
        <v>529</v>
      </c>
      <c r="E1519" s="81" t="s">
        <v>1157</v>
      </c>
      <c r="F1519" s="81">
        <v>1399</v>
      </c>
      <c r="O1519" s="81" t="s">
        <v>883</v>
      </c>
      <c r="P1519" s="81" t="s">
        <v>884</v>
      </c>
      <c r="Q1519" s="81">
        <v>1</v>
      </c>
      <c r="R1519" s="81" t="s">
        <v>1768</v>
      </c>
      <c r="S1519" s="81" t="s">
        <v>1198</v>
      </c>
      <c r="T1519" s="81">
        <v>1013</v>
      </c>
      <c r="V1519" s="81" t="s">
        <v>745</v>
      </c>
      <c r="W1519" s="81" t="s">
        <v>746</v>
      </c>
      <c r="X1519" s="81">
        <v>12</v>
      </c>
      <c r="Y1519" s="81" t="s">
        <v>529</v>
      </c>
      <c r="Z1519" s="81" t="s">
        <v>560</v>
      </c>
      <c r="AA1519" s="81">
        <v>1530</v>
      </c>
      <c r="AQ1519" s="81" t="s">
        <v>774</v>
      </c>
      <c r="AR1519" s="81" t="s">
        <v>775</v>
      </c>
      <c r="AS1519" s="81">
        <v>4</v>
      </c>
      <c r="AT1519" s="81" t="s">
        <v>529</v>
      </c>
      <c r="AU1519" s="81" t="s">
        <v>1819</v>
      </c>
      <c r="AV1519" s="81">
        <v>1505</v>
      </c>
      <c r="AX1519" s="81" t="s">
        <v>753</v>
      </c>
      <c r="AY1519" s="81" t="s">
        <v>754</v>
      </c>
      <c r="AZ1519" s="81">
        <v>12</v>
      </c>
      <c r="BA1519" s="81" t="s">
        <v>436</v>
      </c>
      <c r="BB1519" s="81" t="s">
        <v>1195</v>
      </c>
      <c r="BC1519" s="81">
        <v>1237</v>
      </c>
      <c r="BE1519" s="81" t="s">
        <v>849</v>
      </c>
      <c r="BF1519" s="81" t="s">
        <v>850</v>
      </c>
      <c r="BG1519" s="81">
        <v>4</v>
      </c>
      <c r="BH1519" s="81" t="s">
        <v>437</v>
      </c>
      <c r="BI1519" s="81" t="s">
        <v>1190</v>
      </c>
      <c r="BJ1519" s="81">
        <v>1082</v>
      </c>
      <c r="BL1519" s="81" t="s">
        <v>887</v>
      </c>
      <c r="BM1519" s="81" t="s">
        <v>888</v>
      </c>
      <c r="BN1519" s="81">
        <v>2</v>
      </c>
      <c r="BO1519" s="81" t="s">
        <v>529</v>
      </c>
      <c r="BP1519" s="81" t="s">
        <v>2176</v>
      </c>
      <c r="BQ1519" s="81">
        <v>1555</v>
      </c>
      <c r="CU1519" s="136" t="s">
        <v>745</v>
      </c>
      <c r="CV1519" s="136" t="s">
        <v>746</v>
      </c>
      <c r="CW1519" s="137">
        <v>12</v>
      </c>
      <c r="CX1519" s="136" t="s">
        <v>529</v>
      </c>
      <c r="CY1519" s="136" t="s">
        <v>2225</v>
      </c>
      <c r="CZ1519" s="138">
        <v>1592</v>
      </c>
      <c r="DB1519" s="136" t="s">
        <v>2400</v>
      </c>
      <c r="DC1519" s="136" t="s">
        <v>915</v>
      </c>
      <c r="DD1519" s="137">
        <v>3</v>
      </c>
      <c r="DE1519" s="136" t="s">
        <v>529</v>
      </c>
      <c r="DF1519" s="136" t="s">
        <v>1135</v>
      </c>
      <c r="DG1519" s="144">
        <v>1412</v>
      </c>
      <c r="DI1519" s="136" t="s">
        <v>854</v>
      </c>
      <c r="DJ1519" s="136" t="s">
        <v>855</v>
      </c>
      <c r="DK1519" s="137">
        <v>2</v>
      </c>
      <c r="DL1519" s="136" t="s">
        <v>437</v>
      </c>
      <c r="DM1519" s="136" t="s">
        <v>2421</v>
      </c>
      <c r="DN1519" s="144">
        <v>1599</v>
      </c>
    </row>
    <row r="1520" spans="1:118" x14ac:dyDescent="0.25">
      <c r="A1520" s="81" t="s">
        <v>954</v>
      </c>
      <c r="B1520" s="81" t="s">
        <v>955</v>
      </c>
      <c r="C1520" s="81">
        <v>4</v>
      </c>
      <c r="D1520" s="81" t="s">
        <v>436</v>
      </c>
      <c r="E1520" s="81" t="s">
        <v>1123</v>
      </c>
      <c r="F1520" s="81">
        <v>1392</v>
      </c>
      <c r="O1520" s="81" t="s">
        <v>2319</v>
      </c>
      <c r="P1520" s="81" t="s">
        <v>844</v>
      </c>
      <c r="Q1520" s="81">
        <v>1</v>
      </c>
      <c r="R1520" s="81" t="s">
        <v>1768</v>
      </c>
      <c r="S1520" s="81" t="s">
        <v>1198</v>
      </c>
      <c r="T1520" s="81">
        <v>1013</v>
      </c>
      <c r="V1520" s="81" t="s">
        <v>794</v>
      </c>
      <c r="W1520" s="81" t="s">
        <v>795</v>
      </c>
      <c r="X1520" s="81">
        <v>2</v>
      </c>
      <c r="Y1520" s="81" t="s">
        <v>529</v>
      </c>
      <c r="Z1520" s="81" t="s">
        <v>560</v>
      </c>
      <c r="AA1520" s="81">
        <v>1530</v>
      </c>
      <c r="AQ1520" s="81" t="s">
        <v>852</v>
      </c>
      <c r="AR1520" s="81" t="s">
        <v>853</v>
      </c>
      <c r="AS1520" s="81">
        <v>12</v>
      </c>
      <c r="AT1520" s="81" t="s">
        <v>436</v>
      </c>
      <c r="AU1520" s="81" t="s">
        <v>559</v>
      </c>
      <c r="AV1520" s="81">
        <v>1529</v>
      </c>
      <c r="AX1520" s="81" t="s">
        <v>753</v>
      </c>
      <c r="AY1520" s="81" t="s">
        <v>754</v>
      </c>
      <c r="AZ1520" s="81">
        <v>12</v>
      </c>
      <c r="BA1520" s="81" t="s">
        <v>436</v>
      </c>
      <c r="BB1520" s="81" t="s">
        <v>1715</v>
      </c>
      <c r="BC1520" s="81">
        <v>1137</v>
      </c>
      <c r="BE1520" s="81" t="s">
        <v>733</v>
      </c>
      <c r="BF1520" s="81" t="s">
        <v>734</v>
      </c>
      <c r="BG1520" s="81">
        <v>6</v>
      </c>
      <c r="BH1520" s="81" t="s">
        <v>437</v>
      </c>
      <c r="BI1520" s="81" t="s">
        <v>1190</v>
      </c>
      <c r="BJ1520" s="81">
        <v>1082</v>
      </c>
      <c r="BL1520" s="81" t="s">
        <v>854</v>
      </c>
      <c r="BM1520" s="81" t="s">
        <v>855</v>
      </c>
      <c r="BN1520" s="81">
        <v>2</v>
      </c>
      <c r="BO1520" s="81" t="s">
        <v>436</v>
      </c>
      <c r="BP1520" s="81" t="s">
        <v>1136</v>
      </c>
      <c r="BQ1520" s="81">
        <v>1313</v>
      </c>
      <c r="CU1520" s="136" t="s">
        <v>1779</v>
      </c>
      <c r="CV1520" s="136" t="s">
        <v>853</v>
      </c>
      <c r="CW1520" s="137">
        <v>12</v>
      </c>
      <c r="CX1520" s="136" t="s">
        <v>437</v>
      </c>
      <c r="CY1520" s="136" t="s">
        <v>1171</v>
      </c>
      <c r="CZ1520" s="138">
        <v>1351</v>
      </c>
      <c r="DB1520" s="136" t="s">
        <v>2400</v>
      </c>
      <c r="DC1520" s="136" t="s">
        <v>915</v>
      </c>
      <c r="DD1520" s="137">
        <v>5</v>
      </c>
      <c r="DE1520" s="136" t="s">
        <v>529</v>
      </c>
      <c r="DF1520" s="136" t="s">
        <v>1192</v>
      </c>
      <c r="DG1520" s="144">
        <v>1100</v>
      </c>
      <c r="DI1520" s="136" t="s">
        <v>854</v>
      </c>
      <c r="DJ1520" s="136" t="s">
        <v>855</v>
      </c>
      <c r="DK1520" s="137">
        <v>2</v>
      </c>
      <c r="DL1520" s="136" t="s">
        <v>436</v>
      </c>
      <c r="DM1520" s="136" t="s">
        <v>1148</v>
      </c>
      <c r="DN1520" s="144">
        <v>1091</v>
      </c>
    </row>
    <row r="1521" spans="1:118" x14ac:dyDescent="0.25">
      <c r="A1521" s="81" t="s">
        <v>768</v>
      </c>
      <c r="B1521" s="81" t="s">
        <v>769</v>
      </c>
      <c r="C1521" s="81">
        <v>4</v>
      </c>
      <c r="D1521" s="81" t="s">
        <v>436</v>
      </c>
      <c r="E1521" s="81" t="s">
        <v>1123</v>
      </c>
      <c r="F1521" s="81">
        <v>1392</v>
      </c>
      <c r="O1521" s="81" t="s">
        <v>858</v>
      </c>
      <c r="P1521" s="81" t="s">
        <v>859</v>
      </c>
      <c r="Q1521" s="81">
        <v>1</v>
      </c>
      <c r="R1521" s="81" t="s">
        <v>1768</v>
      </c>
      <c r="S1521" s="81" t="s">
        <v>1198</v>
      </c>
      <c r="T1521" s="81">
        <v>1013</v>
      </c>
      <c r="V1521" s="81" t="s">
        <v>796</v>
      </c>
      <c r="W1521" s="81" t="s">
        <v>797</v>
      </c>
      <c r="X1521" s="81">
        <v>2</v>
      </c>
      <c r="Y1521" s="81" t="s">
        <v>529</v>
      </c>
      <c r="Z1521" s="81" t="s">
        <v>560</v>
      </c>
      <c r="AA1521" s="81">
        <v>1530</v>
      </c>
      <c r="AQ1521" s="81" t="s">
        <v>1041</v>
      </c>
      <c r="AR1521" s="81" t="s">
        <v>1042</v>
      </c>
      <c r="AS1521" s="81">
        <v>12</v>
      </c>
      <c r="AT1521" s="81" t="s">
        <v>436</v>
      </c>
      <c r="AU1521" s="81" t="s">
        <v>2062</v>
      </c>
      <c r="AV1521" s="81">
        <v>1237</v>
      </c>
      <c r="AX1521" s="81" t="s">
        <v>753</v>
      </c>
      <c r="AY1521" s="81" t="s">
        <v>754</v>
      </c>
      <c r="AZ1521" s="81">
        <v>12</v>
      </c>
      <c r="BA1521" s="81" t="s">
        <v>529</v>
      </c>
      <c r="BB1521" s="81" t="s">
        <v>2067</v>
      </c>
      <c r="BC1521" s="81">
        <v>1557</v>
      </c>
      <c r="BE1521" s="81" t="s">
        <v>729</v>
      </c>
      <c r="BF1521" s="81" t="s">
        <v>730</v>
      </c>
      <c r="BG1521" s="81">
        <v>4</v>
      </c>
      <c r="BH1521" s="81" t="s">
        <v>437</v>
      </c>
      <c r="BI1521" s="81" t="s">
        <v>1190</v>
      </c>
      <c r="BJ1521" s="81">
        <v>1082</v>
      </c>
      <c r="BL1521" s="81" t="s">
        <v>906</v>
      </c>
      <c r="BM1521" s="81" t="s">
        <v>907</v>
      </c>
      <c r="BN1521" s="81">
        <v>2</v>
      </c>
      <c r="BO1521" s="81" t="s">
        <v>529</v>
      </c>
      <c r="BP1521" s="81" t="s">
        <v>2176</v>
      </c>
      <c r="BQ1521" s="81">
        <v>1555</v>
      </c>
      <c r="CU1521" s="136" t="s">
        <v>2264</v>
      </c>
      <c r="CV1521" s="136" t="s">
        <v>896</v>
      </c>
      <c r="CW1521" s="137">
        <v>12</v>
      </c>
      <c r="CX1521" s="136" t="s">
        <v>437</v>
      </c>
      <c r="CY1521" s="136" t="s">
        <v>1171</v>
      </c>
      <c r="CZ1521" s="138">
        <v>1351</v>
      </c>
      <c r="DB1521" s="136" t="s">
        <v>2392</v>
      </c>
      <c r="DC1521" s="136" t="s">
        <v>913</v>
      </c>
      <c r="DD1521" s="137">
        <v>1</v>
      </c>
      <c r="DE1521" s="136" t="s">
        <v>436</v>
      </c>
      <c r="DF1521" s="136" t="s">
        <v>1159</v>
      </c>
      <c r="DG1521" s="144">
        <v>1513</v>
      </c>
      <c r="DI1521" s="136" t="s">
        <v>854</v>
      </c>
      <c r="DJ1521" s="136" t="s">
        <v>855</v>
      </c>
      <c r="DK1521" s="137">
        <v>2</v>
      </c>
      <c r="DL1521" s="136" t="s">
        <v>436</v>
      </c>
      <c r="DM1521" s="136" t="s">
        <v>2422</v>
      </c>
      <c r="DN1521" s="144">
        <v>1600</v>
      </c>
    </row>
    <row r="1522" spans="1:118" x14ac:dyDescent="0.25">
      <c r="A1522" s="81" t="s">
        <v>906</v>
      </c>
      <c r="B1522" s="81" t="s">
        <v>907</v>
      </c>
      <c r="C1522" s="81">
        <v>2</v>
      </c>
      <c r="D1522" s="81" t="s">
        <v>436</v>
      </c>
      <c r="E1522" s="81" t="s">
        <v>1123</v>
      </c>
      <c r="F1522" s="81">
        <v>1392</v>
      </c>
      <c r="O1522" s="81" t="s">
        <v>1034</v>
      </c>
      <c r="P1522" s="81" t="s">
        <v>987</v>
      </c>
      <c r="Q1522" s="81">
        <v>24</v>
      </c>
      <c r="R1522" s="81" t="s">
        <v>1768</v>
      </c>
      <c r="S1522" s="81" t="s">
        <v>1198</v>
      </c>
      <c r="T1522" s="81">
        <v>1013</v>
      </c>
      <c r="V1522" s="81" t="s">
        <v>790</v>
      </c>
      <c r="W1522" s="81" t="s">
        <v>791</v>
      </c>
      <c r="X1522" s="81">
        <v>2</v>
      </c>
      <c r="Y1522" s="81" t="s">
        <v>529</v>
      </c>
      <c r="Z1522" s="81" t="s">
        <v>560</v>
      </c>
      <c r="AA1522" s="81">
        <v>1530</v>
      </c>
      <c r="AQ1522" s="81" t="s">
        <v>962</v>
      </c>
      <c r="AR1522" s="81" t="s">
        <v>2206</v>
      </c>
      <c r="AS1522" s="81">
        <v>24</v>
      </c>
      <c r="AT1522" s="81" t="s">
        <v>436</v>
      </c>
      <c r="AU1522" s="81" t="s">
        <v>2062</v>
      </c>
      <c r="AV1522" s="81">
        <v>1237</v>
      </c>
      <c r="AX1522" s="81" t="s">
        <v>753</v>
      </c>
      <c r="AY1522" s="81" t="s">
        <v>754</v>
      </c>
      <c r="AZ1522" s="81">
        <v>12</v>
      </c>
      <c r="BA1522" s="81" t="s">
        <v>436</v>
      </c>
      <c r="BB1522" s="81" t="s">
        <v>1834</v>
      </c>
      <c r="BC1522" s="81">
        <v>1163</v>
      </c>
      <c r="BE1522" s="81" t="s">
        <v>946</v>
      </c>
      <c r="BF1522" s="81" t="s">
        <v>947</v>
      </c>
      <c r="BG1522" s="81">
        <v>12</v>
      </c>
      <c r="BH1522" s="81" t="s">
        <v>437</v>
      </c>
      <c r="BI1522" s="81" t="s">
        <v>1190</v>
      </c>
      <c r="BJ1522" s="81">
        <v>1082</v>
      </c>
      <c r="BL1522" s="81" t="s">
        <v>2319</v>
      </c>
      <c r="BM1522" s="81" t="s">
        <v>844</v>
      </c>
      <c r="BN1522" s="81">
        <v>2</v>
      </c>
      <c r="BO1522" s="81" t="s">
        <v>436</v>
      </c>
      <c r="BP1522" s="81" t="s">
        <v>1123</v>
      </c>
      <c r="BQ1522" s="81">
        <v>1392</v>
      </c>
      <c r="CU1522" s="136" t="s">
        <v>745</v>
      </c>
      <c r="CV1522" s="136" t="s">
        <v>746</v>
      </c>
      <c r="CW1522" s="137">
        <v>12</v>
      </c>
      <c r="CX1522" s="136" t="s">
        <v>437</v>
      </c>
      <c r="CY1522" s="136" t="s">
        <v>1171</v>
      </c>
      <c r="CZ1522" s="138">
        <v>1351</v>
      </c>
      <c r="DB1522" s="136" t="s">
        <v>2392</v>
      </c>
      <c r="DC1522" s="136" t="s">
        <v>913</v>
      </c>
      <c r="DD1522" s="137">
        <v>2</v>
      </c>
      <c r="DE1522" s="136" t="s">
        <v>436</v>
      </c>
      <c r="DF1522" s="136" t="s">
        <v>2409</v>
      </c>
      <c r="DG1522" s="145">
        <v>1013</v>
      </c>
      <c r="DI1522" s="136" t="s">
        <v>854</v>
      </c>
      <c r="DJ1522" s="136" t="s">
        <v>855</v>
      </c>
      <c r="DK1522" s="137">
        <v>12</v>
      </c>
      <c r="DL1522" s="136" t="s">
        <v>1173</v>
      </c>
      <c r="DM1522" s="136" t="s">
        <v>1174</v>
      </c>
      <c r="DN1522" s="145">
        <v>0</v>
      </c>
    </row>
    <row r="1523" spans="1:118" x14ac:dyDescent="0.25">
      <c r="A1523" s="81" t="s">
        <v>770</v>
      </c>
      <c r="B1523" s="81" t="s">
        <v>771</v>
      </c>
      <c r="C1523" s="81">
        <v>4</v>
      </c>
      <c r="D1523" s="81" t="s">
        <v>436</v>
      </c>
      <c r="E1523" s="81" t="s">
        <v>1123</v>
      </c>
      <c r="F1523" s="81">
        <v>1392</v>
      </c>
      <c r="O1523" s="81" t="s">
        <v>812</v>
      </c>
      <c r="P1523" s="81" t="s">
        <v>813</v>
      </c>
      <c r="Q1523" s="81">
        <v>3</v>
      </c>
      <c r="R1523" s="81" t="s">
        <v>1768</v>
      </c>
      <c r="S1523" s="81" t="s">
        <v>1198</v>
      </c>
      <c r="T1523" s="81">
        <v>1013</v>
      </c>
      <c r="V1523" s="81" t="s">
        <v>867</v>
      </c>
      <c r="W1523" s="81" t="s">
        <v>868</v>
      </c>
      <c r="X1523" s="81">
        <v>2</v>
      </c>
      <c r="Y1523" s="81" t="s">
        <v>529</v>
      </c>
      <c r="Z1523" s="81" t="s">
        <v>560</v>
      </c>
      <c r="AA1523" s="81">
        <v>1530</v>
      </c>
      <c r="AQ1523" s="81" t="s">
        <v>814</v>
      </c>
      <c r="AR1523" s="81" t="s">
        <v>815</v>
      </c>
      <c r="AS1523" s="81">
        <v>24</v>
      </c>
      <c r="AT1523" s="81" t="s">
        <v>436</v>
      </c>
      <c r="AU1523" s="81" t="s">
        <v>2062</v>
      </c>
      <c r="AV1523" s="81">
        <v>1237</v>
      </c>
      <c r="AX1523" s="81" t="s">
        <v>753</v>
      </c>
      <c r="AY1523" s="81" t="s">
        <v>754</v>
      </c>
      <c r="AZ1523" s="81">
        <v>36</v>
      </c>
      <c r="BA1523" s="81" t="s">
        <v>1768</v>
      </c>
      <c r="BB1523" s="81" t="s">
        <v>1769</v>
      </c>
      <c r="BC1523" s="81">
        <v>1416</v>
      </c>
      <c r="BE1523" s="81" t="s">
        <v>940</v>
      </c>
      <c r="BF1523" s="81" t="s">
        <v>941</v>
      </c>
      <c r="BG1523" s="81">
        <v>12</v>
      </c>
      <c r="BH1523" s="81" t="s">
        <v>437</v>
      </c>
      <c r="BI1523" s="81" t="s">
        <v>1186</v>
      </c>
      <c r="BJ1523" s="81">
        <v>1043</v>
      </c>
      <c r="BL1523" s="81" t="s">
        <v>757</v>
      </c>
      <c r="BM1523" s="81" t="s">
        <v>758</v>
      </c>
      <c r="BN1523" s="81">
        <v>24</v>
      </c>
      <c r="BO1523" s="81" t="s">
        <v>436</v>
      </c>
      <c r="BP1523" s="81" t="s">
        <v>1123</v>
      </c>
      <c r="BQ1523" s="81">
        <v>1392</v>
      </c>
      <c r="CU1523" s="136" t="s">
        <v>747</v>
      </c>
      <c r="CV1523" s="136" t="s">
        <v>748</v>
      </c>
      <c r="CW1523" s="137">
        <v>12</v>
      </c>
      <c r="CX1523" s="136" t="s">
        <v>437</v>
      </c>
      <c r="CY1523" s="136" t="s">
        <v>1171</v>
      </c>
      <c r="CZ1523" s="138">
        <v>1351</v>
      </c>
      <c r="DI1523" s="81" t="s">
        <v>854</v>
      </c>
      <c r="DJ1523" s="81" t="s">
        <v>855</v>
      </c>
      <c r="DK1523" s="81">
        <v>2</v>
      </c>
      <c r="DL1523" s="81" t="s">
        <v>529</v>
      </c>
      <c r="DM1523" s="81" t="s">
        <v>1135</v>
      </c>
      <c r="DN1523" s="81">
        <v>1412</v>
      </c>
    </row>
    <row r="1524" spans="1:118" x14ac:dyDescent="0.25">
      <c r="A1524" s="81" t="s">
        <v>812</v>
      </c>
      <c r="B1524" s="81" t="s">
        <v>813</v>
      </c>
      <c r="C1524" s="81">
        <v>4</v>
      </c>
      <c r="D1524" s="81" t="s">
        <v>436</v>
      </c>
      <c r="E1524" s="81" t="s">
        <v>1123</v>
      </c>
      <c r="F1524" s="81">
        <v>1392</v>
      </c>
      <c r="O1524" s="81" t="s">
        <v>2323</v>
      </c>
      <c r="P1524" s="81" t="s">
        <v>851</v>
      </c>
      <c r="Q1524" s="81">
        <v>2</v>
      </c>
      <c r="R1524" s="81" t="s">
        <v>1768</v>
      </c>
      <c r="S1524" s="81" t="s">
        <v>1198</v>
      </c>
      <c r="T1524" s="81">
        <v>1013</v>
      </c>
      <c r="V1524" s="81" t="s">
        <v>845</v>
      </c>
      <c r="W1524" s="81" t="s">
        <v>846</v>
      </c>
      <c r="X1524" s="81">
        <v>2</v>
      </c>
      <c r="Y1524" s="81" t="s">
        <v>529</v>
      </c>
      <c r="Z1524" s="81" t="s">
        <v>560</v>
      </c>
      <c r="AA1524" s="81">
        <v>1530</v>
      </c>
      <c r="AQ1524" s="81" t="s">
        <v>1786</v>
      </c>
      <c r="AR1524" s="81" t="s">
        <v>1024</v>
      </c>
      <c r="AS1524" s="81">
        <v>1</v>
      </c>
      <c r="AT1524" s="81" t="s">
        <v>437</v>
      </c>
      <c r="AU1524" s="81" t="s">
        <v>1210</v>
      </c>
      <c r="AV1524" s="81">
        <v>1351</v>
      </c>
      <c r="AX1524" s="81" t="s">
        <v>753</v>
      </c>
      <c r="AY1524" s="81" t="s">
        <v>754</v>
      </c>
      <c r="AZ1524" s="81">
        <v>12</v>
      </c>
      <c r="BA1524" s="81" t="s">
        <v>529</v>
      </c>
      <c r="BB1524" s="81" t="s">
        <v>1161</v>
      </c>
      <c r="BC1524" s="81">
        <v>1146</v>
      </c>
      <c r="BE1524" s="81" t="s">
        <v>765</v>
      </c>
      <c r="BF1524" s="81" t="s">
        <v>766</v>
      </c>
      <c r="BG1524" s="81">
        <v>6</v>
      </c>
      <c r="BH1524" s="81" t="s">
        <v>437</v>
      </c>
      <c r="BI1524" s="81" t="s">
        <v>1186</v>
      </c>
      <c r="BJ1524" s="81">
        <v>1043</v>
      </c>
      <c r="BL1524" s="81" t="s">
        <v>954</v>
      </c>
      <c r="BM1524" s="81" t="s">
        <v>955</v>
      </c>
      <c r="BN1524" s="81">
        <v>4</v>
      </c>
      <c r="BO1524" s="81" t="s">
        <v>436</v>
      </c>
      <c r="BP1524" s="81" t="s">
        <v>1123</v>
      </c>
      <c r="BQ1524" s="81">
        <v>1392</v>
      </c>
      <c r="CU1524" s="136" t="s">
        <v>2383</v>
      </c>
      <c r="CV1524" s="136" t="s">
        <v>882</v>
      </c>
      <c r="CW1524" s="137">
        <v>6</v>
      </c>
      <c r="CX1524" s="136" t="s">
        <v>529</v>
      </c>
      <c r="CY1524" s="136" t="s">
        <v>1100</v>
      </c>
      <c r="CZ1524" s="138">
        <v>1027</v>
      </c>
      <c r="DI1524" s="81" t="s">
        <v>854</v>
      </c>
      <c r="DJ1524" s="81" t="s">
        <v>855</v>
      </c>
      <c r="DK1524" s="81">
        <v>16</v>
      </c>
      <c r="DL1524" s="81" t="s">
        <v>2152</v>
      </c>
      <c r="DM1524" s="81" t="s">
        <v>2364</v>
      </c>
      <c r="DN1524" s="81">
        <v>1593</v>
      </c>
    </row>
    <row r="1525" spans="1:118" x14ac:dyDescent="0.25">
      <c r="A1525" s="81" t="s">
        <v>772</v>
      </c>
      <c r="B1525" s="81" t="s">
        <v>773</v>
      </c>
      <c r="C1525" s="81">
        <v>10</v>
      </c>
      <c r="D1525" s="81" t="s">
        <v>436</v>
      </c>
      <c r="E1525" s="81" t="s">
        <v>1123</v>
      </c>
      <c r="F1525" s="81">
        <v>1392</v>
      </c>
      <c r="O1525" s="81" t="s">
        <v>910</v>
      </c>
      <c r="P1525" s="81" t="s">
        <v>911</v>
      </c>
      <c r="Q1525" s="81">
        <v>2</v>
      </c>
      <c r="R1525" s="81" t="s">
        <v>1768</v>
      </c>
      <c r="S1525" s="81" t="s">
        <v>1198</v>
      </c>
      <c r="T1525" s="81">
        <v>1013</v>
      </c>
      <c r="V1525" s="81" t="s">
        <v>2269</v>
      </c>
      <c r="W1525" s="81" t="s">
        <v>767</v>
      </c>
      <c r="X1525" s="81">
        <v>2</v>
      </c>
      <c r="Y1525" s="81" t="s">
        <v>529</v>
      </c>
      <c r="Z1525" s="81" t="s">
        <v>560</v>
      </c>
      <c r="AA1525" s="81">
        <v>1530</v>
      </c>
      <c r="AQ1525" s="81" t="s">
        <v>852</v>
      </c>
      <c r="AR1525" s="81" t="s">
        <v>853</v>
      </c>
      <c r="AS1525" s="81">
        <v>12</v>
      </c>
      <c r="AT1525" s="81" t="s">
        <v>437</v>
      </c>
      <c r="AU1525" s="81" t="s">
        <v>1210</v>
      </c>
      <c r="AV1525" s="81">
        <v>1351</v>
      </c>
      <c r="AX1525" s="81" t="s">
        <v>753</v>
      </c>
      <c r="AY1525" s="81" t="s">
        <v>754</v>
      </c>
      <c r="AZ1525" s="81">
        <v>12</v>
      </c>
      <c r="BA1525" s="81" t="s">
        <v>436</v>
      </c>
      <c r="BB1525" s="81" t="s">
        <v>2072</v>
      </c>
      <c r="BC1525" s="81">
        <v>1562</v>
      </c>
      <c r="BE1525" s="81" t="s">
        <v>954</v>
      </c>
      <c r="BF1525" s="81" t="s">
        <v>955</v>
      </c>
      <c r="BG1525" s="81">
        <v>4</v>
      </c>
      <c r="BH1525" s="81" t="s">
        <v>437</v>
      </c>
      <c r="BI1525" s="81" t="s">
        <v>1186</v>
      </c>
      <c r="BJ1525" s="81">
        <v>1043</v>
      </c>
      <c r="BL1525" s="81" t="s">
        <v>2269</v>
      </c>
      <c r="BM1525" s="81" t="s">
        <v>767</v>
      </c>
      <c r="BN1525" s="81">
        <v>2</v>
      </c>
      <c r="BO1525" s="81" t="s">
        <v>529</v>
      </c>
      <c r="BP1525" s="81" t="s">
        <v>2176</v>
      </c>
      <c r="BQ1525" s="81">
        <v>1555</v>
      </c>
      <c r="CU1525" s="136" t="s">
        <v>2380</v>
      </c>
      <c r="CV1525" s="136" t="s">
        <v>866</v>
      </c>
      <c r="CW1525" s="137">
        <v>12</v>
      </c>
      <c r="CX1525" s="136" t="s">
        <v>529</v>
      </c>
      <c r="CY1525" s="136" t="s">
        <v>1100</v>
      </c>
      <c r="CZ1525" s="138">
        <v>1027</v>
      </c>
      <c r="DI1525" s="81" t="s">
        <v>854</v>
      </c>
      <c r="DJ1525" s="81" t="s">
        <v>855</v>
      </c>
      <c r="DK1525" s="81">
        <v>4</v>
      </c>
      <c r="DL1525" s="81" t="s">
        <v>529</v>
      </c>
      <c r="DM1525" s="81" t="s">
        <v>1214</v>
      </c>
      <c r="DN1525" s="81">
        <v>1209</v>
      </c>
    </row>
    <row r="1526" spans="1:118" x14ac:dyDescent="0.25">
      <c r="A1526" s="81" t="s">
        <v>727</v>
      </c>
      <c r="B1526" s="81" t="s">
        <v>728</v>
      </c>
      <c r="C1526" s="81">
        <v>8</v>
      </c>
      <c r="D1526" s="81" t="s">
        <v>436</v>
      </c>
      <c r="E1526" s="81" t="s">
        <v>1123</v>
      </c>
      <c r="F1526" s="81">
        <v>1392</v>
      </c>
      <c r="O1526" s="81" t="s">
        <v>2321</v>
      </c>
      <c r="P1526" s="81" t="s">
        <v>901</v>
      </c>
      <c r="Q1526" s="81">
        <v>2</v>
      </c>
      <c r="R1526" s="81" t="s">
        <v>1768</v>
      </c>
      <c r="S1526" s="81" t="s">
        <v>1198</v>
      </c>
      <c r="T1526" s="81">
        <v>1013</v>
      </c>
      <c r="V1526" s="81" t="s">
        <v>727</v>
      </c>
      <c r="W1526" s="81" t="s">
        <v>728</v>
      </c>
      <c r="X1526" s="81">
        <v>2</v>
      </c>
      <c r="Y1526" s="81" t="s">
        <v>529</v>
      </c>
      <c r="Z1526" s="81" t="s">
        <v>560</v>
      </c>
      <c r="AA1526" s="81">
        <v>1530</v>
      </c>
      <c r="AQ1526" s="81" t="s">
        <v>747</v>
      </c>
      <c r="AR1526" s="81" t="s">
        <v>748</v>
      </c>
      <c r="AS1526" s="81">
        <v>12</v>
      </c>
      <c r="AT1526" s="81" t="s">
        <v>437</v>
      </c>
      <c r="AU1526" s="81" t="s">
        <v>1210</v>
      </c>
      <c r="AV1526" s="81">
        <v>1351</v>
      </c>
      <c r="AX1526" s="81" t="s">
        <v>753</v>
      </c>
      <c r="AY1526" s="81" t="s">
        <v>754</v>
      </c>
      <c r="AZ1526" s="81">
        <v>12</v>
      </c>
      <c r="BA1526" s="81" t="s">
        <v>529</v>
      </c>
      <c r="BB1526" s="81" t="s">
        <v>1175</v>
      </c>
      <c r="BC1526" s="81">
        <v>1027</v>
      </c>
      <c r="BE1526" s="81" t="s">
        <v>816</v>
      </c>
      <c r="BF1526" s="81" t="s">
        <v>817</v>
      </c>
      <c r="BG1526" s="81">
        <v>4</v>
      </c>
      <c r="BH1526" s="81" t="s">
        <v>437</v>
      </c>
      <c r="BI1526" s="81" t="s">
        <v>1186</v>
      </c>
      <c r="BJ1526" s="81">
        <v>1043</v>
      </c>
      <c r="BL1526" s="81" t="s">
        <v>942</v>
      </c>
      <c r="BM1526" s="81" t="s">
        <v>943</v>
      </c>
      <c r="BN1526" s="81">
        <v>12</v>
      </c>
      <c r="BO1526" s="81" t="s">
        <v>436</v>
      </c>
      <c r="BP1526" s="81" t="s">
        <v>1145</v>
      </c>
      <c r="BQ1526" s="81">
        <v>1274</v>
      </c>
      <c r="CU1526" s="136" t="s">
        <v>2387</v>
      </c>
      <c r="CV1526" s="136" t="s">
        <v>877</v>
      </c>
      <c r="CW1526" s="137">
        <v>6</v>
      </c>
      <c r="CX1526" s="136" t="s">
        <v>529</v>
      </c>
      <c r="CY1526" s="136" t="s">
        <v>1100</v>
      </c>
      <c r="CZ1526" s="138">
        <v>1027</v>
      </c>
      <c r="DI1526" s="81" t="s">
        <v>899</v>
      </c>
      <c r="DJ1526" s="81" t="s">
        <v>900</v>
      </c>
      <c r="DK1526" s="81">
        <v>12</v>
      </c>
      <c r="DL1526" s="81" t="s">
        <v>1173</v>
      </c>
      <c r="DM1526" s="81" t="s">
        <v>2316</v>
      </c>
      <c r="DN1526" s="81">
        <v>0</v>
      </c>
    </row>
    <row r="1527" spans="1:118" x14ac:dyDescent="0.25">
      <c r="A1527" s="81" t="s">
        <v>729</v>
      </c>
      <c r="B1527" s="81" t="s">
        <v>730</v>
      </c>
      <c r="C1527" s="81">
        <v>4</v>
      </c>
      <c r="D1527" s="81" t="s">
        <v>436</v>
      </c>
      <c r="E1527" s="81" t="s">
        <v>1123</v>
      </c>
      <c r="F1527" s="81">
        <v>1392</v>
      </c>
      <c r="O1527" s="81" t="s">
        <v>924</v>
      </c>
      <c r="P1527" s="81" t="s">
        <v>925</v>
      </c>
      <c r="Q1527" s="81">
        <v>24</v>
      </c>
      <c r="R1527" s="81" t="s">
        <v>1768</v>
      </c>
      <c r="S1527" s="81" t="s">
        <v>1198</v>
      </c>
      <c r="T1527" s="81">
        <v>1013</v>
      </c>
      <c r="V1527" s="81" t="s">
        <v>737</v>
      </c>
      <c r="W1527" s="81" t="s">
        <v>738</v>
      </c>
      <c r="X1527" s="81">
        <v>2</v>
      </c>
      <c r="Y1527" s="81" t="s">
        <v>529</v>
      </c>
      <c r="Z1527" s="81" t="s">
        <v>560</v>
      </c>
      <c r="AA1527" s="81">
        <v>1530</v>
      </c>
      <c r="AQ1527" s="81" t="s">
        <v>971</v>
      </c>
      <c r="AR1527" s="81" t="s">
        <v>972</v>
      </c>
      <c r="AS1527" s="81">
        <v>2</v>
      </c>
      <c r="AT1527" s="81" t="s">
        <v>529</v>
      </c>
      <c r="AU1527" s="81" t="s">
        <v>1920</v>
      </c>
      <c r="AV1527" s="81">
        <v>1018</v>
      </c>
      <c r="AX1527" s="81" t="s">
        <v>753</v>
      </c>
      <c r="AY1527" s="81" t="s">
        <v>754</v>
      </c>
      <c r="AZ1527" s="81">
        <v>12</v>
      </c>
      <c r="BA1527" s="81" t="s">
        <v>529</v>
      </c>
      <c r="BB1527" s="81" t="s">
        <v>1118</v>
      </c>
      <c r="BC1527" s="81">
        <v>1063</v>
      </c>
      <c r="BE1527" s="81" t="s">
        <v>864</v>
      </c>
      <c r="BF1527" s="81" t="s">
        <v>865</v>
      </c>
      <c r="BG1527" s="81">
        <v>4</v>
      </c>
      <c r="BH1527" s="81" t="s">
        <v>437</v>
      </c>
      <c r="BI1527" s="81" t="s">
        <v>1186</v>
      </c>
      <c r="BJ1527" s="81">
        <v>1043</v>
      </c>
      <c r="BL1527" s="81" t="s">
        <v>862</v>
      </c>
      <c r="BM1527" s="81" t="s">
        <v>863</v>
      </c>
      <c r="BN1527" s="81">
        <v>4</v>
      </c>
      <c r="BO1527" s="81" t="s">
        <v>436</v>
      </c>
      <c r="BP1527" s="81" t="s">
        <v>1123</v>
      </c>
      <c r="BQ1527" s="81">
        <v>1392</v>
      </c>
      <c r="CU1527" s="136" t="s">
        <v>871</v>
      </c>
      <c r="CV1527" s="136" t="s">
        <v>872</v>
      </c>
      <c r="CW1527" s="137">
        <v>6</v>
      </c>
      <c r="CX1527" s="136" t="s">
        <v>529</v>
      </c>
      <c r="CY1527" s="136" t="s">
        <v>1100</v>
      </c>
      <c r="CZ1527" s="138">
        <v>1027</v>
      </c>
      <c r="DI1527" s="81" t="s">
        <v>899</v>
      </c>
      <c r="DJ1527" s="81" t="s">
        <v>900</v>
      </c>
      <c r="DK1527" s="81">
        <v>4</v>
      </c>
      <c r="DL1527" s="81" t="s">
        <v>437</v>
      </c>
      <c r="DM1527" s="81" t="s">
        <v>1180</v>
      </c>
      <c r="DN1527" s="81">
        <v>1194</v>
      </c>
    </row>
    <row r="1528" spans="1:118" x14ac:dyDescent="0.25">
      <c r="A1528" s="81" t="s">
        <v>930</v>
      </c>
      <c r="B1528" s="81" t="s">
        <v>931</v>
      </c>
      <c r="C1528" s="81">
        <v>4</v>
      </c>
      <c r="D1528" s="81" t="s">
        <v>436</v>
      </c>
      <c r="E1528" s="81" t="s">
        <v>1123</v>
      </c>
      <c r="F1528" s="81">
        <v>1392</v>
      </c>
      <c r="O1528" s="81" t="s">
        <v>792</v>
      </c>
      <c r="P1528" s="81" t="s">
        <v>793</v>
      </c>
      <c r="Q1528" s="81">
        <v>2</v>
      </c>
      <c r="R1528" s="81" t="s">
        <v>1768</v>
      </c>
      <c r="S1528" s="81" t="s">
        <v>1198</v>
      </c>
      <c r="T1528" s="81">
        <v>1013</v>
      </c>
      <c r="V1528" s="81" t="s">
        <v>765</v>
      </c>
      <c r="W1528" s="81" t="s">
        <v>766</v>
      </c>
      <c r="X1528" s="81">
        <v>2</v>
      </c>
      <c r="Y1528" s="81" t="s">
        <v>436</v>
      </c>
      <c r="Z1528" s="81" t="s">
        <v>1197</v>
      </c>
      <c r="AA1528" s="81">
        <v>1531</v>
      </c>
      <c r="AQ1528" s="81" t="s">
        <v>1075</v>
      </c>
      <c r="AR1528" s="81" t="s">
        <v>1076</v>
      </c>
      <c r="AS1528" s="81">
        <v>1</v>
      </c>
      <c r="AT1528" s="81" t="s">
        <v>529</v>
      </c>
      <c r="AU1528" s="81" t="s">
        <v>1920</v>
      </c>
      <c r="AV1528" s="81">
        <v>1018</v>
      </c>
      <c r="AX1528" s="81" t="s">
        <v>753</v>
      </c>
      <c r="AY1528" s="81" t="s">
        <v>754</v>
      </c>
      <c r="AZ1528" s="81">
        <v>12</v>
      </c>
      <c r="BA1528" s="81" t="s">
        <v>529</v>
      </c>
      <c r="BB1528" s="81" t="s">
        <v>1172</v>
      </c>
      <c r="BC1528" s="81">
        <v>1472</v>
      </c>
      <c r="BE1528" s="81" t="s">
        <v>830</v>
      </c>
      <c r="BF1528" s="81" t="s">
        <v>831</v>
      </c>
      <c r="BG1528" s="81">
        <v>4</v>
      </c>
      <c r="BH1528" s="81" t="s">
        <v>437</v>
      </c>
      <c r="BI1528" s="81" t="s">
        <v>1186</v>
      </c>
      <c r="BJ1528" s="81">
        <v>1043</v>
      </c>
      <c r="BL1528" s="81" t="s">
        <v>867</v>
      </c>
      <c r="BM1528" s="81" t="s">
        <v>868</v>
      </c>
      <c r="BN1528" s="81">
        <v>4</v>
      </c>
      <c r="BO1528" s="81" t="s">
        <v>529</v>
      </c>
      <c r="BP1528" s="81" t="s">
        <v>1169</v>
      </c>
      <c r="BQ1528" s="81">
        <v>1440</v>
      </c>
      <c r="CU1528" s="136" t="s">
        <v>2270</v>
      </c>
      <c r="CV1528" s="136" t="s">
        <v>848</v>
      </c>
      <c r="CW1528" s="137">
        <v>12</v>
      </c>
      <c r="CX1528" s="136" t="s">
        <v>529</v>
      </c>
      <c r="CY1528" s="136" t="s">
        <v>1100</v>
      </c>
      <c r="CZ1528" s="138">
        <v>1027</v>
      </c>
      <c r="DI1528" s="81" t="s">
        <v>899</v>
      </c>
      <c r="DJ1528" s="81" t="s">
        <v>900</v>
      </c>
      <c r="DK1528" s="81">
        <v>2</v>
      </c>
      <c r="DL1528" s="81" t="s">
        <v>437</v>
      </c>
      <c r="DM1528" s="81" t="s">
        <v>1187</v>
      </c>
      <c r="DN1528" s="81">
        <v>1003</v>
      </c>
    </row>
    <row r="1529" spans="1:118" x14ac:dyDescent="0.25">
      <c r="A1529" s="81" t="s">
        <v>860</v>
      </c>
      <c r="B1529" s="81" t="s">
        <v>861</v>
      </c>
      <c r="C1529" s="81">
        <v>8</v>
      </c>
      <c r="D1529" s="81" t="s">
        <v>436</v>
      </c>
      <c r="E1529" s="81" t="s">
        <v>1696</v>
      </c>
      <c r="F1529" s="81">
        <v>1390</v>
      </c>
      <c r="O1529" s="81" t="s">
        <v>836</v>
      </c>
      <c r="P1529" s="81" t="s">
        <v>837</v>
      </c>
      <c r="Q1529" s="81">
        <v>2</v>
      </c>
      <c r="R1529" s="81" t="s">
        <v>1768</v>
      </c>
      <c r="S1529" s="81" t="s">
        <v>1198</v>
      </c>
      <c r="T1529" s="81">
        <v>1013</v>
      </c>
      <c r="V1529" s="81" t="s">
        <v>757</v>
      </c>
      <c r="W1529" s="81" t="s">
        <v>758</v>
      </c>
      <c r="X1529" s="81">
        <v>12</v>
      </c>
      <c r="Y1529" s="81" t="s">
        <v>436</v>
      </c>
      <c r="Z1529" s="81" t="s">
        <v>1165</v>
      </c>
      <c r="AA1529" s="81">
        <v>1531</v>
      </c>
      <c r="AQ1529" s="81" t="s">
        <v>963</v>
      </c>
      <c r="AR1529" s="81" t="s">
        <v>964</v>
      </c>
      <c r="AS1529" s="81">
        <v>12</v>
      </c>
      <c r="AT1529" s="81" t="s">
        <v>529</v>
      </c>
      <c r="AU1529" s="81" t="s">
        <v>1923</v>
      </c>
      <c r="AV1529" s="81">
        <v>1126</v>
      </c>
      <c r="AX1529" s="81" t="s">
        <v>753</v>
      </c>
      <c r="AY1529" s="81" t="s">
        <v>754</v>
      </c>
      <c r="AZ1529" s="81">
        <v>12</v>
      </c>
      <c r="BA1529" s="81" t="s">
        <v>529</v>
      </c>
      <c r="BB1529" s="81" t="s">
        <v>1168</v>
      </c>
      <c r="BC1529" s="81">
        <v>1001</v>
      </c>
      <c r="BE1529" s="81" t="s">
        <v>852</v>
      </c>
      <c r="BF1529" s="81" t="s">
        <v>853</v>
      </c>
      <c r="BG1529" s="81">
        <v>24</v>
      </c>
      <c r="BH1529" s="81" t="s">
        <v>437</v>
      </c>
      <c r="BI1529" s="81" t="s">
        <v>1186</v>
      </c>
      <c r="BJ1529" s="81">
        <v>1043</v>
      </c>
      <c r="BL1529" s="81" t="s">
        <v>768</v>
      </c>
      <c r="BM1529" s="81" t="s">
        <v>769</v>
      </c>
      <c r="BN1529" s="81">
        <v>4</v>
      </c>
      <c r="BO1529" s="81" t="s">
        <v>436</v>
      </c>
      <c r="BP1529" s="81" t="s">
        <v>1123</v>
      </c>
      <c r="BQ1529" s="81">
        <v>1392</v>
      </c>
      <c r="CU1529" s="136" t="s">
        <v>1779</v>
      </c>
      <c r="CV1529" s="136" t="s">
        <v>853</v>
      </c>
      <c r="CW1529" s="137">
        <v>24</v>
      </c>
      <c r="CX1529" s="136" t="s">
        <v>529</v>
      </c>
      <c r="CY1529" s="136" t="s">
        <v>1100</v>
      </c>
      <c r="CZ1529" s="138">
        <v>1027</v>
      </c>
      <c r="DI1529" s="81" t="s">
        <v>899</v>
      </c>
      <c r="DJ1529" s="81" t="s">
        <v>900</v>
      </c>
      <c r="DK1529" s="81">
        <v>4</v>
      </c>
      <c r="DL1529" s="81" t="s">
        <v>436</v>
      </c>
      <c r="DM1529" s="81" t="s">
        <v>2407</v>
      </c>
      <c r="DN1529" s="81">
        <v>1117</v>
      </c>
    </row>
    <row r="1530" spans="1:118" x14ac:dyDescent="0.25">
      <c r="A1530" s="81" t="s">
        <v>862</v>
      </c>
      <c r="B1530" s="81" t="s">
        <v>863</v>
      </c>
      <c r="C1530" s="81">
        <v>6</v>
      </c>
      <c r="D1530" s="81" t="s">
        <v>436</v>
      </c>
      <c r="E1530" s="81" t="s">
        <v>1696</v>
      </c>
      <c r="F1530" s="81">
        <v>1390</v>
      </c>
      <c r="O1530" s="81" t="s">
        <v>856</v>
      </c>
      <c r="P1530" s="81" t="s">
        <v>857</v>
      </c>
      <c r="Q1530" s="81">
        <v>2</v>
      </c>
      <c r="R1530" s="81" t="s">
        <v>1768</v>
      </c>
      <c r="S1530" s="81" t="s">
        <v>1198</v>
      </c>
      <c r="T1530" s="81">
        <v>1013</v>
      </c>
      <c r="V1530" s="81" t="s">
        <v>816</v>
      </c>
      <c r="W1530" s="81" t="s">
        <v>817</v>
      </c>
      <c r="X1530" s="81">
        <v>2</v>
      </c>
      <c r="Y1530" s="81" t="s">
        <v>436</v>
      </c>
      <c r="Z1530" s="81" t="s">
        <v>1197</v>
      </c>
      <c r="AA1530" s="81">
        <v>1531</v>
      </c>
      <c r="AQ1530" s="81" t="s">
        <v>1676</v>
      </c>
      <c r="AR1530" s="81" t="s">
        <v>1378</v>
      </c>
      <c r="AS1530" s="81">
        <v>12</v>
      </c>
      <c r="AT1530" s="81" t="s">
        <v>529</v>
      </c>
      <c r="AU1530" s="81" t="s">
        <v>1923</v>
      </c>
      <c r="AV1530" s="81">
        <v>1126</v>
      </c>
      <c r="AX1530" s="81" t="s">
        <v>753</v>
      </c>
      <c r="AY1530" s="81" t="s">
        <v>754</v>
      </c>
      <c r="AZ1530" s="81">
        <v>12</v>
      </c>
      <c r="BA1530" s="81" t="s">
        <v>529</v>
      </c>
      <c r="BB1530" s="81" t="s">
        <v>1131</v>
      </c>
      <c r="BC1530" s="81">
        <v>1509</v>
      </c>
      <c r="BE1530" s="81" t="s">
        <v>794</v>
      </c>
      <c r="BF1530" s="81" t="s">
        <v>795</v>
      </c>
      <c r="BG1530" s="81">
        <v>2</v>
      </c>
      <c r="BH1530" s="81" t="s">
        <v>437</v>
      </c>
      <c r="BI1530" s="81" t="s">
        <v>1186</v>
      </c>
      <c r="BJ1530" s="81">
        <v>1043</v>
      </c>
      <c r="BL1530" s="81" t="s">
        <v>875</v>
      </c>
      <c r="BM1530" s="81" t="s">
        <v>876</v>
      </c>
      <c r="BN1530" s="81">
        <v>4</v>
      </c>
      <c r="BO1530" s="81" t="s">
        <v>529</v>
      </c>
      <c r="BP1530" s="81" t="s">
        <v>1873</v>
      </c>
      <c r="BQ1530" s="81">
        <v>1126</v>
      </c>
      <c r="CU1530" s="136" t="s">
        <v>2226</v>
      </c>
      <c r="CV1530" s="136" t="s">
        <v>947</v>
      </c>
      <c r="CW1530" s="137">
        <v>12</v>
      </c>
      <c r="CX1530" s="136" t="s">
        <v>529</v>
      </c>
      <c r="CY1530" s="136" t="s">
        <v>1100</v>
      </c>
      <c r="CZ1530" s="138">
        <v>1027</v>
      </c>
      <c r="DI1530" s="81" t="s">
        <v>899</v>
      </c>
      <c r="DJ1530" s="81" t="s">
        <v>900</v>
      </c>
      <c r="DK1530" s="81">
        <v>12</v>
      </c>
      <c r="DL1530" s="81" t="s">
        <v>1173</v>
      </c>
      <c r="DM1530" s="81" t="s">
        <v>1174</v>
      </c>
      <c r="DN1530" s="81">
        <v>0</v>
      </c>
    </row>
    <row r="1531" spans="1:118" x14ac:dyDescent="0.25">
      <c r="A1531" s="81" t="s">
        <v>768</v>
      </c>
      <c r="B1531" s="81" t="s">
        <v>769</v>
      </c>
      <c r="C1531" s="81">
        <v>6</v>
      </c>
      <c r="D1531" s="81" t="s">
        <v>436</v>
      </c>
      <c r="E1531" s="81" t="s">
        <v>1696</v>
      </c>
      <c r="F1531" s="81">
        <v>1390</v>
      </c>
      <c r="O1531" s="81" t="s">
        <v>854</v>
      </c>
      <c r="P1531" s="81" t="s">
        <v>855</v>
      </c>
      <c r="Q1531" s="81">
        <v>2</v>
      </c>
      <c r="R1531" s="81" t="s">
        <v>1768</v>
      </c>
      <c r="S1531" s="81" t="s">
        <v>1198</v>
      </c>
      <c r="T1531" s="81">
        <v>1013</v>
      </c>
      <c r="V1531" s="81" t="s">
        <v>864</v>
      </c>
      <c r="W1531" s="81" t="s">
        <v>865</v>
      </c>
      <c r="X1531" s="81">
        <v>2</v>
      </c>
      <c r="Y1531" s="81" t="s">
        <v>436</v>
      </c>
      <c r="Z1531" s="81" t="s">
        <v>1197</v>
      </c>
      <c r="AA1531" s="81">
        <v>1531</v>
      </c>
      <c r="AQ1531" s="81" t="s">
        <v>818</v>
      </c>
      <c r="AR1531" s="81" t="s">
        <v>819</v>
      </c>
      <c r="AS1531" s="81">
        <v>4</v>
      </c>
      <c r="AT1531" s="81" t="s">
        <v>529</v>
      </c>
      <c r="AU1531" s="81" t="s">
        <v>1923</v>
      </c>
      <c r="AV1531" s="81">
        <v>1126</v>
      </c>
      <c r="AX1531" s="81" t="s">
        <v>753</v>
      </c>
      <c r="AY1531" s="81" t="s">
        <v>754</v>
      </c>
      <c r="AZ1531" s="81">
        <v>12</v>
      </c>
      <c r="BA1531" s="81" t="s">
        <v>436</v>
      </c>
      <c r="BB1531" s="81" t="s">
        <v>1124</v>
      </c>
      <c r="BC1531" s="81">
        <v>1013</v>
      </c>
      <c r="BE1531" s="81" t="s">
        <v>847</v>
      </c>
      <c r="BF1531" s="81" t="s">
        <v>848</v>
      </c>
      <c r="BG1531" s="81">
        <v>12</v>
      </c>
      <c r="BH1531" s="81" t="s">
        <v>529</v>
      </c>
      <c r="BI1531" s="81" t="s">
        <v>1169</v>
      </c>
      <c r="BJ1531" s="81">
        <v>1440</v>
      </c>
      <c r="BL1531" s="81" t="s">
        <v>768</v>
      </c>
      <c r="BM1531" s="81" t="s">
        <v>769</v>
      </c>
      <c r="BN1531" s="81">
        <v>4</v>
      </c>
      <c r="BO1531" s="81" t="s">
        <v>436</v>
      </c>
      <c r="BP1531" s="81" t="s">
        <v>1715</v>
      </c>
      <c r="BQ1531" s="81">
        <v>1137</v>
      </c>
      <c r="CU1531" s="136" t="s">
        <v>2054</v>
      </c>
      <c r="CV1531" s="136" t="s">
        <v>892</v>
      </c>
      <c r="CW1531" s="137">
        <v>12</v>
      </c>
      <c r="CX1531" s="136" t="s">
        <v>529</v>
      </c>
      <c r="CY1531" s="136" t="s">
        <v>1100</v>
      </c>
      <c r="CZ1531" s="138">
        <v>1027</v>
      </c>
      <c r="DI1531" s="81" t="s">
        <v>899</v>
      </c>
      <c r="DJ1531" s="81" t="s">
        <v>900</v>
      </c>
      <c r="DK1531" s="81">
        <v>2</v>
      </c>
      <c r="DL1531" s="81" t="s">
        <v>529</v>
      </c>
      <c r="DM1531" s="81" t="s">
        <v>1185</v>
      </c>
      <c r="DN1531" s="81">
        <v>1101</v>
      </c>
    </row>
    <row r="1532" spans="1:118" x14ac:dyDescent="0.25">
      <c r="A1532" s="81" t="s">
        <v>772</v>
      </c>
      <c r="B1532" s="81" t="s">
        <v>773</v>
      </c>
      <c r="C1532" s="81">
        <v>6</v>
      </c>
      <c r="D1532" s="81" t="s">
        <v>436</v>
      </c>
      <c r="E1532" s="81" t="s">
        <v>1696</v>
      </c>
      <c r="F1532" s="81">
        <v>1390</v>
      </c>
      <c r="O1532" s="81" t="s">
        <v>796</v>
      </c>
      <c r="P1532" s="81" t="s">
        <v>797</v>
      </c>
      <c r="Q1532" s="81">
        <v>2</v>
      </c>
      <c r="R1532" s="81" t="s">
        <v>1768</v>
      </c>
      <c r="S1532" s="81" t="s">
        <v>1198</v>
      </c>
      <c r="T1532" s="81">
        <v>1013</v>
      </c>
      <c r="V1532" s="81" t="s">
        <v>810</v>
      </c>
      <c r="W1532" s="81" t="s">
        <v>811</v>
      </c>
      <c r="X1532" s="81">
        <v>4</v>
      </c>
      <c r="Y1532" s="81" t="s">
        <v>436</v>
      </c>
      <c r="Z1532" s="81" t="s">
        <v>1165</v>
      </c>
      <c r="AA1532" s="81">
        <v>1531</v>
      </c>
      <c r="AQ1532" s="81" t="s">
        <v>808</v>
      </c>
      <c r="AR1532" s="81" t="s">
        <v>809</v>
      </c>
      <c r="AS1532" s="81">
        <v>6</v>
      </c>
      <c r="AT1532" s="81" t="s">
        <v>529</v>
      </c>
      <c r="AU1532" s="81" t="s">
        <v>1923</v>
      </c>
      <c r="AV1532" s="81">
        <v>1126</v>
      </c>
      <c r="AX1532" s="81" t="s">
        <v>753</v>
      </c>
      <c r="AY1532" s="81" t="s">
        <v>754</v>
      </c>
      <c r="AZ1532" s="81">
        <v>12</v>
      </c>
      <c r="BA1532" s="81" t="s">
        <v>529</v>
      </c>
      <c r="BB1532" s="81" t="s">
        <v>560</v>
      </c>
      <c r="BC1532" s="81">
        <v>1530</v>
      </c>
      <c r="BE1532" s="81" t="s">
        <v>772</v>
      </c>
      <c r="BF1532" s="81" t="s">
        <v>773</v>
      </c>
      <c r="BG1532" s="81">
        <v>6</v>
      </c>
      <c r="BH1532" s="81" t="s">
        <v>529</v>
      </c>
      <c r="BI1532" s="81" t="s">
        <v>1169</v>
      </c>
      <c r="BJ1532" s="81">
        <v>1440</v>
      </c>
      <c r="BL1532" s="81" t="s">
        <v>816</v>
      </c>
      <c r="BM1532" s="81" t="s">
        <v>817</v>
      </c>
      <c r="BN1532" s="81">
        <v>8</v>
      </c>
      <c r="BO1532" s="81" t="s">
        <v>436</v>
      </c>
      <c r="BP1532" s="81" t="s">
        <v>1123</v>
      </c>
      <c r="BQ1532" s="81">
        <v>1392</v>
      </c>
      <c r="CU1532" s="136" t="s">
        <v>2228</v>
      </c>
      <c r="CV1532" s="136" t="s">
        <v>925</v>
      </c>
      <c r="CW1532" s="137">
        <v>12</v>
      </c>
      <c r="CX1532" s="136" t="s">
        <v>529</v>
      </c>
      <c r="CY1532" s="136" t="s">
        <v>1100</v>
      </c>
      <c r="CZ1532" s="138">
        <v>1027</v>
      </c>
      <c r="DI1532" s="81" t="s">
        <v>899</v>
      </c>
      <c r="DJ1532" s="81" t="s">
        <v>900</v>
      </c>
      <c r="DK1532" s="81">
        <v>24</v>
      </c>
      <c r="DL1532" s="81" t="s">
        <v>2152</v>
      </c>
      <c r="DM1532" s="81" t="s">
        <v>2364</v>
      </c>
      <c r="DN1532" s="81">
        <v>1593</v>
      </c>
    </row>
    <row r="1533" spans="1:118" x14ac:dyDescent="0.25">
      <c r="A1533" s="81" t="s">
        <v>856</v>
      </c>
      <c r="B1533" s="81" t="s">
        <v>857</v>
      </c>
      <c r="C1533" s="81">
        <v>2</v>
      </c>
      <c r="D1533" s="81" t="s">
        <v>436</v>
      </c>
      <c r="E1533" s="81" t="s">
        <v>1696</v>
      </c>
      <c r="F1533" s="81">
        <v>1390</v>
      </c>
      <c r="O1533" s="81" t="s">
        <v>790</v>
      </c>
      <c r="P1533" s="81" t="s">
        <v>791</v>
      </c>
      <c r="Q1533" s="81">
        <v>2</v>
      </c>
      <c r="R1533" s="81" t="s">
        <v>1768</v>
      </c>
      <c r="S1533" s="81" t="s">
        <v>1198</v>
      </c>
      <c r="T1533" s="81">
        <v>1013</v>
      </c>
      <c r="V1533" s="81" t="s">
        <v>765</v>
      </c>
      <c r="W1533" s="81" t="s">
        <v>766</v>
      </c>
      <c r="X1533" s="81">
        <v>4</v>
      </c>
      <c r="Y1533" s="81" t="s">
        <v>436</v>
      </c>
      <c r="Z1533" s="81" t="s">
        <v>1165</v>
      </c>
      <c r="AA1533" s="81">
        <v>1531</v>
      </c>
      <c r="AQ1533" s="81" t="s">
        <v>969</v>
      </c>
      <c r="AR1533" s="81" t="s">
        <v>970</v>
      </c>
      <c r="AS1533" s="81">
        <v>12</v>
      </c>
      <c r="AT1533" s="81" t="s">
        <v>529</v>
      </c>
      <c r="AU1533" s="81" t="s">
        <v>1923</v>
      </c>
      <c r="AV1533" s="81">
        <v>1126</v>
      </c>
      <c r="AX1533" s="81" t="s">
        <v>753</v>
      </c>
      <c r="AY1533" s="81" t="s">
        <v>754</v>
      </c>
      <c r="AZ1533" s="81">
        <v>144</v>
      </c>
      <c r="BA1533" s="81" t="s">
        <v>1173</v>
      </c>
      <c r="BB1533" s="81" t="s">
        <v>1174</v>
      </c>
      <c r="BC1533" s="81">
        <v>0</v>
      </c>
      <c r="BE1533" s="81" t="s">
        <v>737</v>
      </c>
      <c r="BF1533" s="81" t="s">
        <v>738</v>
      </c>
      <c r="BG1533" s="81">
        <v>4</v>
      </c>
      <c r="BH1533" s="81" t="s">
        <v>529</v>
      </c>
      <c r="BI1533" s="81" t="s">
        <v>1169</v>
      </c>
      <c r="BJ1533" s="81">
        <v>1440</v>
      </c>
      <c r="BL1533" s="81" t="s">
        <v>830</v>
      </c>
      <c r="BM1533" s="81" t="s">
        <v>831</v>
      </c>
      <c r="BN1533" s="81">
        <v>4</v>
      </c>
      <c r="BO1533" s="81" t="s">
        <v>436</v>
      </c>
      <c r="BP1533" s="81" t="s">
        <v>1145</v>
      </c>
      <c r="BQ1533" s="81">
        <v>1274</v>
      </c>
      <c r="CU1533" s="136" t="s">
        <v>2264</v>
      </c>
      <c r="CV1533" s="136" t="s">
        <v>896</v>
      </c>
      <c r="CW1533" s="137">
        <v>24</v>
      </c>
      <c r="CX1533" s="136" t="s">
        <v>529</v>
      </c>
      <c r="CY1533" s="136" t="s">
        <v>1100</v>
      </c>
      <c r="CZ1533" s="138">
        <v>1027</v>
      </c>
      <c r="DI1533" s="81" t="s">
        <v>899</v>
      </c>
      <c r="DJ1533" s="81" t="s">
        <v>900</v>
      </c>
      <c r="DK1533" s="81">
        <v>1</v>
      </c>
      <c r="DL1533" s="81" t="s">
        <v>436</v>
      </c>
      <c r="DM1533" s="81" t="s">
        <v>1143</v>
      </c>
      <c r="DN1533" s="81">
        <v>1223</v>
      </c>
    </row>
    <row r="1534" spans="1:118" x14ac:dyDescent="0.25">
      <c r="A1534" s="81" t="s">
        <v>727</v>
      </c>
      <c r="B1534" s="81" t="s">
        <v>728</v>
      </c>
      <c r="C1534" s="81">
        <v>6</v>
      </c>
      <c r="D1534" s="81" t="s">
        <v>529</v>
      </c>
      <c r="E1534" s="81" t="s">
        <v>1941</v>
      </c>
      <c r="F1534" s="81">
        <v>1380</v>
      </c>
      <c r="O1534" s="81" t="s">
        <v>785</v>
      </c>
      <c r="P1534" s="81" t="s">
        <v>786</v>
      </c>
      <c r="Q1534" s="81">
        <v>24</v>
      </c>
      <c r="R1534" s="81" t="s">
        <v>1768</v>
      </c>
      <c r="S1534" s="81" t="s">
        <v>1198</v>
      </c>
      <c r="T1534" s="81">
        <v>1013</v>
      </c>
      <c r="V1534" s="81" t="s">
        <v>867</v>
      </c>
      <c r="W1534" s="81" t="s">
        <v>868</v>
      </c>
      <c r="X1534" s="81">
        <v>2</v>
      </c>
      <c r="Y1534" s="81" t="s">
        <v>436</v>
      </c>
      <c r="Z1534" s="81" t="s">
        <v>1197</v>
      </c>
      <c r="AA1534" s="81">
        <v>1531</v>
      </c>
      <c r="AQ1534" s="81" t="s">
        <v>778</v>
      </c>
      <c r="AR1534" s="81" t="s">
        <v>779</v>
      </c>
      <c r="AS1534" s="81">
        <v>6</v>
      </c>
      <c r="AT1534" s="81" t="s">
        <v>529</v>
      </c>
      <c r="AU1534" s="81" t="s">
        <v>1923</v>
      </c>
      <c r="AV1534" s="81">
        <v>1126</v>
      </c>
      <c r="AX1534" s="81" t="s">
        <v>757</v>
      </c>
      <c r="AY1534" s="81" t="s">
        <v>758</v>
      </c>
      <c r="AZ1534" s="81">
        <v>12</v>
      </c>
      <c r="BA1534" s="81" t="s">
        <v>529</v>
      </c>
      <c r="BB1534" s="81" t="s">
        <v>1175</v>
      </c>
      <c r="BC1534" s="81">
        <v>1027</v>
      </c>
      <c r="BE1534" s="81" t="s">
        <v>895</v>
      </c>
      <c r="BF1534" s="81" t="s">
        <v>896</v>
      </c>
      <c r="BG1534" s="81">
        <v>12</v>
      </c>
      <c r="BH1534" s="81" t="s">
        <v>529</v>
      </c>
      <c r="BI1534" s="81" t="s">
        <v>1169</v>
      </c>
      <c r="BJ1534" s="81">
        <v>1440</v>
      </c>
      <c r="BL1534" s="81" t="s">
        <v>893</v>
      </c>
      <c r="BM1534" s="81" t="s">
        <v>894</v>
      </c>
      <c r="BN1534" s="81">
        <v>24</v>
      </c>
      <c r="BO1534" s="81" t="s">
        <v>436</v>
      </c>
      <c r="BP1534" s="81" t="s">
        <v>1123</v>
      </c>
      <c r="BQ1534" s="81">
        <v>1392</v>
      </c>
      <c r="CU1534" s="136" t="s">
        <v>745</v>
      </c>
      <c r="CV1534" s="136" t="s">
        <v>746</v>
      </c>
      <c r="CW1534" s="137">
        <v>24</v>
      </c>
      <c r="CX1534" s="136" t="s">
        <v>529</v>
      </c>
      <c r="CY1534" s="136" t="s">
        <v>1100</v>
      </c>
      <c r="CZ1534" s="138">
        <v>1027</v>
      </c>
      <c r="DI1534" s="81" t="s">
        <v>1036</v>
      </c>
      <c r="DJ1534" s="81" t="s">
        <v>1037</v>
      </c>
      <c r="DK1534" s="81">
        <v>3</v>
      </c>
      <c r="DL1534" s="81" t="s">
        <v>1173</v>
      </c>
      <c r="DM1534" s="81" t="s">
        <v>2316</v>
      </c>
      <c r="DN1534" s="81">
        <v>0</v>
      </c>
    </row>
    <row r="1535" spans="1:118" x14ac:dyDescent="0.25">
      <c r="A1535" s="81" t="s">
        <v>792</v>
      </c>
      <c r="B1535" s="81" t="s">
        <v>793</v>
      </c>
      <c r="C1535" s="81">
        <v>6</v>
      </c>
      <c r="D1535" s="81" t="s">
        <v>529</v>
      </c>
      <c r="E1535" s="81" t="s">
        <v>1941</v>
      </c>
      <c r="F1535" s="81">
        <v>1380</v>
      </c>
      <c r="O1535" s="81" t="s">
        <v>891</v>
      </c>
      <c r="P1535" s="81" t="s">
        <v>892</v>
      </c>
      <c r="Q1535" s="81">
        <v>24</v>
      </c>
      <c r="R1535" s="81" t="s">
        <v>1768</v>
      </c>
      <c r="S1535" s="81" t="s">
        <v>1198</v>
      </c>
      <c r="T1535" s="81">
        <v>1013</v>
      </c>
      <c r="V1535" s="81" t="s">
        <v>887</v>
      </c>
      <c r="W1535" s="81" t="s">
        <v>888</v>
      </c>
      <c r="X1535" s="81">
        <v>2</v>
      </c>
      <c r="Y1535" s="81" t="s">
        <v>436</v>
      </c>
      <c r="Z1535" s="81" t="s">
        <v>1197</v>
      </c>
      <c r="AA1535" s="81">
        <v>1531</v>
      </c>
      <c r="AQ1535" s="81" t="s">
        <v>994</v>
      </c>
      <c r="AR1535" s="81" t="s">
        <v>995</v>
      </c>
      <c r="AS1535" s="81">
        <v>12</v>
      </c>
      <c r="AT1535" s="81" t="s">
        <v>529</v>
      </c>
      <c r="AU1535" s="81" t="s">
        <v>1923</v>
      </c>
      <c r="AV1535" s="81">
        <v>1126</v>
      </c>
      <c r="AX1535" s="81" t="s">
        <v>757</v>
      </c>
      <c r="AY1535" s="81" t="s">
        <v>758</v>
      </c>
      <c r="AZ1535" s="81">
        <v>12</v>
      </c>
      <c r="BA1535" s="81" t="s">
        <v>436</v>
      </c>
      <c r="BB1535" s="81" t="s">
        <v>1714</v>
      </c>
      <c r="BC1535" s="81">
        <v>1009</v>
      </c>
      <c r="BE1535" s="81" t="s">
        <v>906</v>
      </c>
      <c r="BF1535" s="81" t="s">
        <v>907</v>
      </c>
      <c r="BG1535" s="81">
        <v>6</v>
      </c>
      <c r="BH1535" s="81" t="s">
        <v>529</v>
      </c>
      <c r="BI1535" s="81" t="s">
        <v>1192</v>
      </c>
      <c r="BJ1535" s="81">
        <v>1100</v>
      </c>
      <c r="BL1535" s="81" t="s">
        <v>906</v>
      </c>
      <c r="BM1535" s="81" t="s">
        <v>907</v>
      </c>
      <c r="BN1535" s="81">
        <v>4</v>
      </c>
      <c r="BO1535" s="81" t="s">
        <v>436</v>
      </c>
      <c r="BP1535" s="81" t="s">
        <v>1123</v>
      </c>
      <c r="BQ1535" s="81">
        <v>1392</v>
      </c>
      <c r="CU1535" s="136" t="s">
        <v>747</v>
      </c>
      <c r="CV1535" s="136" t="s">
        <v>748</v>
      </c>
      <c r="CW1535" s="137">
        <v>24</v>
      </c>
      <c r="CX1535" s="136" t="s">
        <v>529</v>
      </c>
      <c r="CY1535" s="136" t="s">
        <v>1100</v>
      </c>
      <c r="CZ1535" s="138">
        <v>1027</v>
      </c>
      <c r="DI1535" s="81" t="s">
        <v>1036</v>
      </c>
      <c r="DJ1535" s="81" t="s">
        <v>1037</v>
      </c>
      <c r="DK1535" s="81">
        <v>3</v>
      </c>
      <c r="DL1535" s="81" t="s">
        <v>1173</v>
      </c>
      <c r="DM1535" s="81" t="s">
        <v>1174</v>
      </c>
      <c r="DN1535" s="81">
        <v>0</v>
      </c>
    </row>
    <row r="1536" spans="1:118" x14ac:dyDescent="0.25">
      <c r="A1536" s="81" t="s">
        <v>770</v>
      </c>
      <c r="B1536" s="81" t="s">
        <v>771</v>
      </c>
      <c r="C1536" s="81">
        <v>10</v>
      </c>
      <c r="D1536" s="81" t="s">
        <v>529</v>
      </c>
      <c r="E1536" s="81" t="s">
        <v>1158</v>
      </c>
      <c r="F1536" s="81">
        <v>1378</v>
      </c>
      <c r="O1536" s="81" t="s">
        <v>820</v>
      </c>
      <c r="P1536" s="81" t="s">
        <v>821</v>
      </c>
      <c r="Q1536" s="81">
        <v>6</v>
      </c>
      <c r="R1536" s="81" t="s">
        <v>1768</v>
      </c>
      <c r="S1536" s="81" t="s">
        <v>1198</v>
      </c>
      <c r="T1536" s="81">
        <v>1013</v>
      </c>
      <c r="V1536" s="81" t="s">
        <v>849</v>
      </c>
      <c r="W1536" s="81" t="s">
        <v>850</v>
      </c>
      <c r="X1536" s="81">
        <v>2</v>
      </c>
      <c r="Y1536" s="81" t="s">
        <v>436</v>
      </c>
      <c r="Z1536" s="81" t="s">
        <v>1165</v>
      </c>
      <c r="AA1536" s="81">
        <v>1531</v>
      </c>
      <c r="AQ1536" s="81" t="s">
        <v>1015</v>
      </c>
      <c r="AR1536" s="81" t="s">
        <v>1016</v>
      </c>
      <c r="AS1536" s="81">
        <v>12</v>
      </c>
      <c r="AT1536" s="81" t="s">
        <v>529</v>
      </c>
      <c r="AU1536" s="81" t="s">
        <v>1923</v>
      </c>
      <c r="AV1536" s="81">
        <v>1126</v>
      </c>
      <c r="AX1536" s="81" t="s">
        <v>757</v>
      </c>
      <c r="AY1536" s="81" t="s">
        <v>758</v>
      </c>
      <c r="AZ1536" s="81">
        <v>24</v>
      </c>
      <c r="BA1536" s="81" t="s">
        <v>436</v>
      </c>
      <c r="BB1536" s="81" t="s">
        <v>1195</v>
      </c>
      <c r="BC1536" s="81">
        <v>1237</v>
      </c>
      <c r="BE1536" s="81" t="s">
        <v>830</v>
      </c>
      <c r="BF1536" s="81" t="s">
        <v>831</v>
      </c>
      <c r="BG1536" s="81">
        <v>4</v>
      </c>
      <c r="BH1536" s="81" t="s">
        <v>529</v>
      </c>
      <c r="BI1536" s="81" t="s">
        <v>1192</v>
      </c>
      <c r="BJ1536" s="81">
        <v>1100</v>
      </c>
      <c r="BL1536" s="81" t="s">
        <v>733</v>
      </c>
      <c r="BM1536" s="81" t="s">
        <v>734</v>
      </c>
      <c r="BN1536" s="81">
        <v>4</v>
      </c>
      <c r="BO1536" s="81" t="s">
        <v>436</v>
      </c>
      <c r="BP1536" s="81" t="s">
        <v>1145</v>
      </c>
      <c r="BQ1536" s="81">
        <v>1274</v>
      </c>
      <c r="CU1536" s="136" t="s">
        <v>1931</v>
      </c>
      <c r="CV1536" s="136" t="s">
        <v>909</v>
      </c>
      <c r="CW1536" s="137">
        <v>24</v>
      </c>
      <c r="CX1536" s="136" t="s">
        <v>529</v>
      </c>
      <c r="CY1536" s="136" t="s">
        <v>1100</v>
      </c>
      <c r="CZ1536" s="138">
        <v>1027</v>
      </c>
      <c r="DI1536" s="81" t="s">
        <v>800</v>
      </c>
      <c r="DJ1536" s="81" t="s">
        <v>801</v>
      </c>
      <c r="DK1536" s="81">
        <v>12</v>
      </c>
      <c r="DL1536" s="81" t="s">
        <v>1173</v>
      </c>
      <c r="DM1536" s="81" t="s">
        <v>2316</v>
      </c>
      <c r="DN1536" s="81">
        <v>0</v>
      </c>
    </row>
    <row r="1537" spans="1:118" x14ac:dyDescent="0.25">
      <c r="A1537" s="81" t="s">
        <v>2323</v>
      </c>
      <c r="B1537" s="81" t="s">
        <v>851</v>
      </c>
      <c r="C1537" s="81">
        <v>4</v>
      </c>
      <c r="D1537" s="81" t="s">
        <v>529</v>
      </c>
      <c r="E1537" s="81" t="s">
        <v>1158</v>
      </c>
      <c r="F1537" s="81">
        <v>1378</v>
      </c>
      <c r="O1537" s="81" t="s">
        <v>826</v>
      </c>
      <c r="P1537" s="81" t="s">
        <v>827</v>
      </c>
      <c r="Q1537" s="81">
        <v>18</v>
      </c>
      <c r="R1537" s="81" t="s">
        <v>1768</v>
      </c>
      <c r="S1537" s="81" t="s">
        <v>1198</v>
      </c>
      <c r="T1537" s="81">
        <v>1013</v>
      </c>
      <c r="V1537" s="81" t="s">
        <v>830</v>
      </c>
      <c r="W1537" s="81" t="s">
        <v>831</v>
      </c>
      <c r="X1537" s="81">
        <v>2</v>
      </c>
      <c r="Y1537" s="81" t="s">
        <v>436</v>
      </c>
      <c r="Z1537" s="81" t="s">
        <v>1197</v>
      </c>
      <c r="AA1537" s="81">
        <v>1531</v>
      </c>
      <c r="AQ1537" s="81" t="s">
        <v>992</v>
      </c>
      <c r="AR1537" s="81" t="s">
        <v>993</v>
      </c>
      <c r="AS1537" s="81">
        <v>12</v>
      </c>
      <c r="AT1537" s="81" t="s">
        <v>529</v>
      </c>
      <c r="AU1537" s="81" t="s">
        <v>1923</v>
      </c>
      <c r="AV1537" s="81">
        <v>1126</v>
      </c>
      <c r="AX1537" s="81" t="s">
        <v>757</v>
      </c>
      <c r="AY1537" s="81" t="s">
        <v>758</v>
      </c>
      <c r="AZ1537" s="81">
        <v>12</v>
      </c>
      <c r="BA1537" s="81" t="s">
        <v>529</v>
      </c>
      <c r="BB1537" s="81" t="s">
        <v>2067</v>
      </c>
      <c r="BC1537" s="81">
        <v>1557</v>
      </c>
      <c r="BE1537" s="81" t="s">
        <v>849</v>
      </c>
      <c r="BF1537" s="81" t="s">
        <v>850</v>
      </c>
      <c r="BG1537" s="81">
        <v>4</v>
      </c>
      <c r="BH1537" s="81" t="s">
        <v>529</v>
      </c>
      <c r="BI1537" s="81" t="s">
        <v>1192</v>
      </c>
      <c r="BJ1537" s="81">
        <v>1100</v>
      </c>
      <c r="BL1537" s="81" t="s">
        <v>772</v>
      </c>
      <c r="BM1537" s="81" t="s">
        <v>773</v>
      </c>
      <c r="BN1537" s="81">
        <v>4</v>
      </c>
      <c r="BO1537" s="81" t="s">
        <v>436</v>
      </c>
      <c r="BP1537" s="81" t="s">
        <v>1136</v>
      </c>
      <c r="BQ1537" s="81">
        <v>1313</v>
      </c>
      <c r="CU1537" s="136" t="s">
        <v>761</v>
      </c>
      <c r="CV1537" s="136" t="s">
        <v>762</v>
      </c>
      <c r="CW1537" s="137">
        <v>2</v>
      </c>
      <c r="CX1537" s="136" t="s">
        <v>436</v>
      </c>
      <c r="CY1537" s="136" t="s">
        <v>2059</v>
      </c>
      <c r="CZ1537" s="138">
        <v>1551</v>
      </c>
      <c r="DI1537" s="81" t="s">
        <v>800</v>
      </c>
      <c r="DJ1537" s="81" t="s">
        <v>801</v>
      </c>
      <c r="DK1537" s="81">
        <v>12</v>
      </c>
      <c r="DL1537" s="81" t="s">
        <v>1173</v>
      </c>
      <c r="DM1537" s="81" t="s">
        <v>1174</v>
      </c>
      <c r="DN1537" s="81">
        <v>0</v>
      </c>
    </row>
    <row r="1538" spans="1:118" x14ac:dyDescent="0.25">
      <c r="A1538" s="81" t="s">
        <v>858</v>
      </c>
      <c r="B1538" s="81" t="s">
        <v>859</v>
      </c>
      <c r="C1538" s="81">
        <v>2</v>
      </c>
      <c r="D1538" s="81" t="s">
        <v>529</v>
      </c>
      <c r="E1538" s="81" t="s">
        <v>1158</v>
      </c>
      <c r="F1538" s="81">
        <v>1378</v>
      </c>
      <c r="O1538" s="81" t="s">
        <v>834</v>
      </c>
      <c r="P1538" s="81" t="s">
        <v>835</v>
      </c>
      <c r="Q1538" s="81">
        <v>2</v>
      </c>
      <c r="R1538" s="81" t="s">
        <v>1768</v>
      </c>
      <c r="S1538" s="81" t="s">
        <v>1198</v>
      </c>
      <c r="T1538" s="81">
        <v>1013</v>
      </c>
      <c r="V1538" s="81" t="s">
        <v>733</v>
      </c>
      <c r="W1538" s="81" t="s">
        <v>734</v>
      </c>
      <c r="X1538" s="81">
        <v>2</v>
      </c>
      <c r="Y1538" s="81" t="s">
        <v>436</v>
      </c>
      <c r="Z1538" s="81" t="s">
        <v>1197</v>
      </c>
      <c r="AA1538" s="81">
        <v>1531</v>
      </c>
      <c r="AQ1538" s="81" t="s">
        <v>895</v>
      </c>
      <c r="AR1538" s="81" t="s">
        <v>896</v>
      </c>
      <c r="AS1538" s="81">
        <v>12</v>
      </c>
      <c r="AT1538" s="81" t="s">
        <v>529</v>
      </c>
      <c r="AU1538" s="81" t="s">
        <v>1923</v>
      </c>
      <c r="AV1538" s="81">
        <v>1126</v>
      </c>
      <c r="AX1538" s="81" t="s">
        <v>757</v>
      </c>
      <c r="AY1538" s="81" t="s">
        <v>758</v>
      </c>
      <c r="AZ1538" s="81">
        <v>12</v>
      </c>
      <c r="BA1538" s="81" t="s">
        <v>436</v>
      </c>
      <c r="BB1538" s="81" t="s">
        <v>1834</v>
      </c>
      <c r="BC1538" s="81">
        <v>1163</v>
      </c>
      <c r="BE1538" s="81" t="s">
        <v>733</v>
      </c>
      <c r="BF1538" s="81" t="s">
        <v>734</v>
      </c>
      <c r="BG1538" s="81">
        <v>4</v>
      </c>
      <c r="BH1538" s="81" t="s">
        <v>529</v>
      </c>
      <c r="BI1538" s="81" t="s">
        <v>1192</v>
      </c>
      <c r="BJ1538" s="81">
        <v>1100</v>
      </c>
      <c r="BL1538" s="81" t="s">
        <v>830</v>
      </c>
      <c r="BM1538" s="81" t="s">
        <v>831</v>
      </c>
      <c r="BN1538" s="81">
        <v>12</v>
      </c>
      <c r="BO1538" s="81" t="s">
        <v>529</v>
      </c>
      <c r="BP1538" s="81" t="s">
        <v>1157</v>
      </c>
      <c r="BQ1538" s="81">
        <v>1399</v>
      </c>
      <c r="CU1538" s="136" t="s">
        <v>2261</v>
      </c>
      <c r="CV1538" s="136" t="s">
        <v>744</v>
      </c>
      <c r="CW1538" s="137">
        <v>12</v>
      </c>
      <c r="CX1538" s="136" t="s">
        <v>529</v>
      </c>
      <c r="CY1538" s="136" t="s">
        <v>1139</v>
      </c>
      <c r="CZ1538" s="138">
        <v>1027</v>
      </c>
      <c r="DI1538" s="81" t="s">
        <v>800</v>
      </c>
      <c r="DJ1538" s="81" t="s">
        <v>801</v>
      </c>
      <c r="DK1538" s="81">
        <v>24</v>
      </c>
      <c r="DL1538" s="81" t="s">
        <v>2152</v>
      </c>
      <c r="DM1538" s="81" t="s">
        <v>2364</v>
      </c>
      <c r="DN1538" s="81">
        <v>1593</v>
      </c>
    </row>
    <row r="1539" spans="1:118" x14ac:dyDescent="0.25">
      <c r="A1539" s="81" t="s">
        <v>729</v>
      </c>
      <c r="B1539" s="81" t="s">
        <v>730</v>
      </c>
      <c r="C1539" s="81">
        <v>4</v>
      </c>
      <c r="D1539" s="81" t="s">
        <v>529</v>
      </c>
      <c r="E1539" s="81" t="s">
        <v>1888</v>
      </c>
      <c r="F1539" s="81">
        <v>1362</v>
      </c>
      <c r="O1539" s="81" t="s">
        <v>842</v>
      </c>
      <c r="P1539" s="81" t="s">
        <v>843</v>
      </c>
      <c r="Q1539" s="81">
        <v>2</v>
      </c>
      <c r="R1539" s="81" t="s">
        <v>1768</v>
      </c>
      <c r="S1539" s="81" t="s">
        <v>1198</v>
      </c>
      <c r="T1539" s="81">
        <v>1013</v>
      </c>
      <c r="V1539" s="81" t="s">
        <v>864</v>
      </c>
      <c r="W1539" s="81" t="s">
        <v>865</v>
      </c>
      <c r="X1539" s="81">
        <v>4</v>
      </c>
      <c r="Y1539" s="81" t="s">
        <v>436</v>
      </c>
      <c r="Z1539" s="81" t="s">
        <v>1165</v>
      </c>
      <c r="AA1539" s="81">
        <v>1531</v>
      </c>
      <c r="AQ1539" s="81" t="s">
        <v>804</v>
      </c>
      <c r="AR1539" s="81" t="s">
        <v>805</v>
      </c>
      <c r="AS1539" s="81">
        <v>12</v>
      </c>
      <c r="AT1539" s="81" t="s">
        <v>529</v>
      </c>
      <c r="AU1539" s="81" t="s">
        <v>1923</v>
      </c>
      <c r="AV1539" s="81">
        <v>1126</v>
      </c>
      <c r="AX1539" s="81" t="s">
        <v>757</v>
      </c>
      <c r="AY1539" s="81" t="s">
        <v>758</v>
      </c>
      <c r="AZ1539" s="81">
        <v>24</v>
      </c>
      <c r="BA1539" s="81" t="s">
        <v>529</v>
      </c>
      <c r="BB1539" s="81" t="s">
        <v>2105</v>
      </c>
      <c r="BC1539" s="81">
        <v>1010</v>
      </c>
      <c r="BE1539" s="81" t="s">
        <v>727</v>
      </c>
      <c r="BF1539" s="81" t="s">
        <v>728</v>
      </c>
      <c r="BG1539" s="81">
        <v>4</v>
      </c>
      <c r="BH1539" s="81" t="s">
        <v>529</v>
      </c>
      <c r="BI1539" s="81" t="s">
        <v>1192</v>
      </c>
      <c r="BJ1539" s="81">
        <v>1100</v>
      </c>
      <c r="BL1539" s="81" t="s">
        <v>880</v>
      </c>
      <c r="BM1539" s="81" t="s">
        <v>881</v>
      </c>
      <c r="BN1539" s="81">
        <v>4</v>
      </c>
      <c r="BO1539" s="81" t="s">
        <v>436</v>
      </c>
      <c r="BP1539" s="81" t="s">
        <v>1123</v>
      </c>
      <c r="BQ1539" s="81">
        <v>1392</v>
      </c>
      <c r="CU1539" s="136" t="s">
        <v>2261</v>
      </c>
      <c r="CV1539" s="136" t="s">
        <v>744</v>
      </c>
      <c r="CW1539" s="137">
        <v>12</v>
      </c>
      <c r="CX1539" s="136" t="s">
        <v>437</v>
      </c>
      <c r="CY1539" s="136" t="s">
        <v>1191</v>
      </c>
      <c r="CZ1539" s="138">
        <v>1029</v>
      </c>
      <c r="DI1539" s="81" t="s">
        <v>2323</v>
      </c>
      <c r="DJ1539" s="81" t="s">
        <v>851</v>
      </c>
      <c r="DK1539" s="81">
        <v>24</v>
      </c>
      <c r="DL1539" s="81" t="s">
        <v>1173</v>
      </c>
      <c r="DM1539" s="81" t="s">
        <v>2316</v>
      </c>
      <c r="DN1539" s="81">
        <v>0</v>
      </c>
    </row>
    <row r="1540" spans="1:118" x14ac:dyDescent="0.25">
      <c r="A1540" s="81" t="s">
        <v>880</v>
      </c>
      <c r="B1540" s="81" t="s">
        <v>881</v>
      </c>
      <c r="C1540" s="81">
        <v>4</v>
      </c>
      <c r="D1540" s="81" t="s">
        <v>529</v>
      </c>
      <c r="E1540" s="81" t="s">
        <v>1681</v>
      </c>
      <c r="F1540" s="81">
        <v>1327</v>
      </c>
      <c r="O1540" s="81" t="s">
        <v>745</v>
      </c>
      <c r="P1540" s="81" t="s">
        <v>746</v>
      </c>
      <c r="Q1540" s="81">
        <v>36</v>
      </c>
      <c r="R1540" s="81" t="s">
        <v>1768</v>
      </c>
      <c r="S1540" s="81" t="s">
        <v>1198</v>
      </c>
      <c r="T1540" s="81">
        <v>1013</v>
      </c>
      <c r="V1540" s="81" t="s">
        <v>772</v>
      </c>
      <c r="W1540" s="81" t="s">
        <v>773</v>
      </c>
      <c r="X1540" s="81">
        <v>2</v>
      </c>
      <c r="Y1540" s="81" t="s">
        <v>436</v>
      </c>
      <c r="Z1540" s="81" t="s">
        <v>1197</v>
      </c>
      <c r="AA1540" s="81">
        <v>1531</v>
      </c>
      <c r="AQ1540" s="81" t="s">
        <v>780</v>
      </c>
      <c r="AR1540" s="81" t="s">
        <v>781</v>
      </c>
      <c r="AS1540" s="81">
        <v>12</v>
      </c>
      <c r="AT1540" s="81" t="s">
        <v>529</v>
      </c>
      <c r="AU1540" s="81" t="s">
        <v>1923</v>
      </c>
      <c r="AV1540" s="81">
        <v>1126</v>
      </c>
      <c r="AX1540" s="81" t="s">
        <v>757</v>
      </c>
      <c r="AY1540" s="81" t="s">
        <v>758</v>
      </c>
      <c r="AZ1540" s="81">
        <v>36</v>
      </c>
      <c r="BA1540" s="81" t="s">
        <v>1768</v>
      </c>
      <c r="BB1540" s="81" t="s">
        <v>1769</v>
      </c>
      <c r="BC1540" s="81">
        <v>1416</v>
      </c>
      <c r="BE1540" s="81" t="s">
        <v>745</v>
      </c>
      <c r="BF1540" s="81" t="s">
        <v>746</v>
      </c>
      <c r="BG1540" s="81">
        <v>12</v>
      </c>
      <c r="BH1540" s="81" t="s">
        <v>529</v>
      </c>
      <c r="BI1540" s="81" t="s">
        <v>1192</v>
      </c>
      <c r="BJ1540" s="81">
        <v>1100</v>
      </c>
      <c r="BL1540" s="81" t="s">
        <v>816</v>
      </c>
      <c r="BM1540" s="81" t="s">
        <v>817</v>
      </c>
      <c r="BN1540" s="81">
        <v>10</v>
      </c>
      <c r="BO1540" s="81" t="s">
        <v>529</v>
      </c>
      <c r="BP1540" s="81" t="s">
        <v>1873</v>
      </c>
      <c r="BQ1540" s="81">
        <v>1126</v>
      </c>
      <c r="CU1540" s="136" t="s">
        <v>2261</v>
      </c>
      <c r="CV1540" s="136" t="s">
        <v>744</v>
      </c>
      <c r="CW1540" s="137">
        <v>12</v>
      </c>
      <c r="CX1540" s="136" t="s">
        <v>437</v>
      </c>
      <c r="CY1540" s="136" t="s">
        <v>1171</v>
      </c>
      <c r="CZ1540" s="138">
        <v>1351</v>
      </c>
      <c r="DI1540" s="81" t="s">
        <v>2323</v>
      </c>
      <c r="DJ1540" s="81" t="s">
        <v>851</v>
      </c>
      <c r="DK1540" s="81">
        <v>4</v>
      </c>
      <c r="DL1540" s="81" t="s">
        <v>437</v>
      </c>
      <c r="DM1540" s="81" t="s">
        <v>1180</v>
      </c>
      <c r="DN1540" s="81">
        <v>1194</v>
      </c>
    </row>
    <row r="1541" spans="1:118" x14ac:dyDescent="0.25">
      <c r="A1541" s="81" t="s">
        <v>812</v>
      </c>
      <c r="B1541" s="81" t="s">
        <v>813</v>
      </c>
      <c r="C1541" s="81">
        <v>4</v>
      </c>
      <c r="D1541" s="81" t="s">
        <v>529</v>
      </c>
      <c r="E1541" s="81" t="s">
        <v>1681</v>
      </c>
      <c r="F1541" s="81">
        <v>1327</v>
      </c>
      <c r="O1541" s="81" t="s">
        <v>765</v>
      </c>
      <c r="P1541" s="81" t="s">
        <v>766</v>
      </c>
      <c r="Q1541" s="81">
        <v>6</v>
      </c>
      <c r="R1541" s="81" t="s">
        <v>1768</v>
      </c>
      <c r="S1541" s="81" t="s">
        <v>1198</v>
      </c>
      <c r="T1541" s="81">
        <v>1013</v>
      </c>
      <c r="V1541" s="81" t="s">
        <v>906</v>
      </c>
      <c r="W1541" s="81" t="s">
        <v>907</v>
      </c>
      <c r="X1541" s="81">
        <v>2</v>
      </c>
      <c r="Y1541" s="81" t="s">
        <v>436</v>
      </c>
      <c r="Z1541" s="81" t="s">
        <v>1197</v>
      </c>
      <c r="AA1541" s="81">
        <v>1531</v>
      </c>
      <c r="AQ1541" s="81" t="s">
        <v>782</v>
      </c>
      <c r="AR1541" s="81" t="s">
        <v>783</v>
      </c>
      <c r="AS1541" s="81">
        <v>12</v>
      </c>
      <c r="AT1541" s="81" t="s">
        <v>529</v>
      </c>
      <c r="AU1541" s="81" t="s">
        <v>1923</v>
      </c>
      <c r="AV1541" s="81">
        <v>1126</v>
      </c>
      <c r="AX1541" s="81" t="s">
        <v>757</v>
      </c>
      <c r="AY1541" s="81" t="s">
        <v>758</v>
      </c>
      <c r="AZ1541" s="81">
        <v>12</v>
      </c>
      <c r="BA1541" s="81" t="s">
        <v>436</v>
      </c>
      <c r="BB1541" s="81" t="s">
        <v>1156</v>
      </c>
      <c r="BC1541" s="81">
        <v>1070</v>
      </c>
      <c r="BE1541" s="81" t="s">
        <v>755</v>
      </c>
      <c r="BF1541" s="81" t="s">
        <v>756</v>
      </c>
      <c r="BG1541" s="81">
        <v>12</v>
      </c>
      <c r="BH1541" s="81" t="s">
        <v>529</v>
      </c>
      <c r="BI1541" s="81" t="s">
        <v>1168</v>
      </c>
      <c r="BJ1541" s="81">
        <v>1001</v>
      </c>
      <c r="BL1541" s="81" t="s">
        <v>867</v>
      </c>
      <c r="BM1541" s="81" t="s">
        <v>868</v>
      </c>
      <c r="BN1541" s="81">
        <v>6</v>
      </c>
      <c r="BO1541" s="81" t="s">
        <v>436</v>
      </c>
      <c r="BP1541" s="81" t="s">
        <v>1123</v>
      </c>
      <c r="BQ1541" s="81">
        <v>1392</v>
      </c>
      <c r="CU1541" s="136" t="s">
        <v>1778</v>
      </c>
      <c r="CV1541" s="136" t="s">
        <v>758</v>
      </c>
      <c r="CW1541" s="137">
        <v>12</v>
      </c>
      <c r="CX1541" s="136" t="s">
        <v>529</v>
      </c>
      <c r="CY1541" s="136" t="s">
        <v>1100</v>
      </c>
      <c r="CZ1541" s="138">
        <v>1027</v>
      </c>
      <c r="DI1541" s="81" t="s">
        <v>2323</v>
      </c>
      <c r="DJ1541" s="81" t="s">
        <v>851</v>
      </c>
      <c r="DK1541" s="81">
        <v>2</v>
      </c>
      <c r="DL1541" s="81" t="s">
        <v>437</v>
      </c>
      <c r="DM1541" s="81" t="s">
        <v>1187</v>
      </c>
      <c r="DN1541" s="81">
        <v>1003</v>
      </c>
    </row>
    <row r="1542" spans="1:118" x14ac:dyDescent="0.25">
      <c r="A1542" s="81" t="s">
        <v>820</v>
      </c>
      <c r="B1542" s="81" t="s">
        <v>821</v>
      </c>
      <c r="C1542" s="81">
        <v>4</v>
      </c>
      <c r="D1542" s="81" t="s">
        <v>529</v>
      </c>
      <c r="E1542" s="81" t="s">
        <v>1681</v>
      </c>
      <c r="F1542" s="81">
        <v>1327</v>
      </c>
      <c r="O1542" s="81" t="s">
        <v>873</v>
      </c>
      <c r="P1542" s="81" t="s">
        <v>874</v>
      </c>
      <c r="Q1542" s="81">
        <v>4</v>
      </c>
      <c r="R1542" s="81" t="s">
        <v>1768</v>
      </c>
      <c r="S1542" s="81" t="s">
        <v>1198</v>
      </c>
      <c r="T1542" s="81">
        <v>1013</v>
      </c>
      <c r="V1542" s="81" t="s">
        <v>727</v>
      </c>
      <c r="W1542" s="81" t="s">
        <v>728</v>
      </c>
      <c r="X1542" s="81">
        <v>2</v>
      </c>
      <c r="Y1542" s="81" t="s">
        <v>436</v>
      </c>
      <c r="Z1542" s="81" t="s">
        <v>1197</v>
      </c>
      <c r="AA1542" s="81">
        <v>1531</v>
      </c>
      <c r="AQ1542" s="81" t="s">
        <v>747</v>
      </c>
      <c r="AR1542" s="81" t="s">
        <v>748</v>
      </c>
      <c r="AS1542" s="81">
        <v>12</v>
      </c>
      <c r="AT1542" s="81" t="s">
        <v>529</v>
      </c>
      <c r="AU1542" s="81" t="s">
        <v>1923</v>
      </c>
      <c r="AV1542" s="81">
        <v>1126</v>
      </c>
      <c r="AX1542" s="81" t="s">
        <v>757</v>
      </c>
      <c r="AY1542" s="81" t="s">
        <v>758</v>
      </c>
      <c r="AZ1542" s="81">
        <v>12</v>
      </c>
      <c r="BA1542" s="81" t="s">
        <v>436</v>
      </c>
      <c r="BB1542" s="81" t="s">
        <v>2072</v>
      </c>
      <c r="BC1542" s="81">
        <v>1562</v>
      </c>
      <c r="BE1542" s="81" t="s">
        <v>816</v>
      </c>
      <c r="BF1542" s="81" t="s">
        <v>817</v>
      </c>
      <c r="BG1542" s="81">
        <v>4</v>
      </c>
      <c r="BH1542" s="81" t="s">
        <v>529</v>
      </c>
      <c r="BI1542" s="81" t="s">
        <v>1168</v>
      </c>
      <c r="BJ1542" s="81">
        <v>1001</v>
      </c>
      <c r="BL1542" s="81" t="s">
        <v>942</v>
      </c>
      <c r="BM1542" s="81" t="s">
        <v>943</v>
      </c>
      <c r="BN1542" s="81">
        <v>24</v>
      </c>
      <c r="BO1542" s="81" t="s">
        <v>436</v>
      </c>
      <c r="BP1542" s="81" t="s">
        <v>1123</v>
      </c>
      <c r="BQ1542" s="81">
        <v>1392</v>
      </c>
      <c r="CU1542" s="136" t="s">
        <v>2323</v>
      </c>
      <c r="CV1542" s="136" t="s">
        <v>851</v>
      </c>
      <c r="CW1542" s="137">
        <v>2</v>
      </c>
      <c r="CX1542" s="136" t="s">
        <v>529</v>
      </c>
      <c r="CY1542" s="136" t="s">
        <v>1100</v>
      </c>
      <c r="CZ1542" s="138">
        <v>1027</v>
      </c>
      <c r="DI1542" s="81" t="s">
        <v>2323</v>
      </c>
      <c r="DJ1542" s="81" t="s">
        <v>851</v>
      </c>
      <c r="DK1542" s="81">
        <v>4</v>
      </c>
      <c r="DL1542" s="81" t="s">
        <v>529</v>
      </c>
      <c r="DM1542" s="81" t="s">
        <v>1158</v>
      </c>
      <c r="DN1542" s="81">
        <v>1378</v>
      </c>
    </row>
    <row r="1543" spans="1:118" x14ac:dyDescent="0.25">
      <c r="A1543" s="81" t="s">
        <v>2323</v>
      </c>
      <c r="B1543" s="81" t="s">
        <v>851</v>
      </c>
      <c r="C1543" s="81">
        <v>1</v>
      </c>
      <c r="D1543" s="81" t="s">
        <v>529</v>
      </c>
      <c r="E1543" s="81" t="s">
        <v>1681</v>
      </c>
      <c r="F1543" s="81">
        <v>1327</v>
      </c>
      <c r="O1543" s="81" t="s">
        <v>954</v>
      </c>
      <c r="P1543" s="81" t="s">
        <v>955</v>
      </c>
      <c r="Q1543" s="81">
        <v>6</v>
      </c>
      <c r="R1543" s="81" t="s">
        <v>1768</v>
      </c>
      <c r="S1543" s="81" t="s">
        <v>1198</v>
      </c>
      <c r="T1543" s="81">
        <v>1013</v>
      </c>
      <c r="V1543" s="81" t="s">
        <v>867</v>
      </c>
      <c r="W1543" s="81" t="s">
        <v>868</v>
      </c>
      <c r="X1543" s="81">
        <v>4</v>
      </c>
      <c r="Y1543" s="81" t="s">
        <v>436</v>
      </c>
      <c r="Z1543" s="81" t="s">
        <v>1165</v>
      </c>
      <c r="AA1543" s="81">
        <v>1531</v>
      </c>
      <c r="AQ1543" s="81" t="s">
        <v>908</v>
      </c>
      <c r="AR1543" s="81" t="s">
        <v>909</v>
      </c>
      <c r="AS1543" s="81">
        <v>12</v>
      </c>
      <c r="AT1543" s="81" t="s">
        <v>529</v>
      </c>
      <c r="AU1543" s="81" t="s">
        <v>1923</v>
      </c>
      <c r="AV1543" s="81">
        <v>1126</v>
      </c>
      <c r="AX1543" s="81" t="s">
        <v>757</v>
      </c>
      <c r="AY1543" s="81" t="s">
        <v>758</v>
      </c>
      <c r="AZ1543" s="81">
        <v>12</v>
      </c>
      <c r="BA1543" s="81" t="s">
        <v>437</v>
      </c>
      <c r="BB1543" s="81" t="s">
        <v>1190</v>
      </c>
      <c r="BC1543" s="81">
        <v>1082</v>
      </c>
      <c r="BE1543" s="81" t="s">
        <v>864</v>
      </c>
      <c r="BF1543" s="81" t="s">
        <v>865</v>
      </c>
      <c r="BG1543" s="81">
        <v>4</v>
      </c>
      <c r="BH1543" s="81" t="s">
        <v>529</v>
      </c>
      <c r="BI1543" s="81" t="s">
        <v>1168</v>
      </c>
      <c r="BJ1543" s="81">
        <v>1001</v>
      </c>
      <c r="BL1543" s="81" t="s">
        <v>772</v>
      </c>
      <c r="BM1543" s="81" t="s">
        <v>773</v>
      </c>
      <c r="BN1543" s="81">
        <v>6</v>
      </c>
      <c r="BO1543" s="81" t="s">
        <v>436</v>
      </c>
      <c r="BP1543" s="81" t="s">
        <v>1123</v>
      </c>
      <c r="BQ1543" s="81">
        <v>1392</v>
      </c>
      <c r="CU1543" s="136" t="s">
        <v>1041</v>
      </c>
      <c r="CV1543" s="136" t="s">
        <v>756</v>
      </c>
      <c r="CW1543" s="137">
        <v>12</v>
      </c>
      <c r="CX1543" s="136" t="s">
        <v>529</v>
      </c>
      <c r="CY1543" s="136" t="s">
        <v>1100</v>
      </c>
      <c r="CZ1543" s="138">
        <v>1027</v>
      </c>
      <c r="DI1543" s="81" t="s">
        <v>2323</v>
      </c>
      <c r="DJ1543" s="81" t="s">
        <v>851</v>
      </c>
      <c r="DK1543" s="81">
        <v>24</v>
      </c>
      <c r="DL1543" s="81" t="s">
        <v>1173</v>
      </c>
      <c r="DM1543" s="81" t="s">
        <v>1174</v>
      </c>
      <c r="DN1543" s="81">
        <v>0</v>
      </c>
    </row>
    <row r="1544" spans="1:118" x14ac:dyDescent="0.25">
      <c r="A1544" s="81" t="s">
        <v>856</v>
      </c>
      <c r="B1544" s="81" t="s">
        <v>857</v>
      </c>
      <c r="C1544" s="81">
        <v>2</v>
      </c>
      <c r="D1544" s="81" t="s">
        <v>529</v>
      </c>
      <c r="E1544" s="81" t="s">
        <v>1681</v>
      </c>
      <c r="F1544" s="81">
        <v>1327</v>
      </c>
      <c r="O1544" s="81" t="s">
        <v>897</v>
      </c>
      <c r="P1544" s="81" t="s">
        <v>898</v>
      </c>
      <c r="Q1544" s="81">
        <v>4</v>
      </c>
      <c r="R1544" s="81" t="s">
        <v>1768</v>
      </c>
      <c r="S1544" s="81" t="s">
        <v>1198</v>
      </c>
      <c r="T1544" s="81">
        <v>1013</v>
      </c>
      <c r="V1544" s="81" t="s">
        <v>887</v>
      </c>
      <c r="W1544" s="81" t="s">
        <v>888</v>
      </c>
      <c r="X1544" s="81">
        <v>4</v>
      </c>
      <c r="Y1544" s="81" t="s">
        <v>436</v>
      </c>
      <c r="Z1544" s="81" t="s">
        <v>1165</v>
      </c>
      <c r="AA1544" s="81">
        <v>1531</v>
      </c>
      <c r="AQ1544" s="81" t="s">
        <v>999</v>
      </c>
      <c r="AR1544" s="81" t="s">
        <v>1000</v>
      </c>
      <c r="AS1544" s="81">
        <v>12</v>
      </c>
      <c r="AT1544" s="81" t="s">
        <v>529</v>
      </c>
      <c r="AU1544" s="81" t="s">
        <v>1923</v>
      </c>
      <c r="AV1544" s="81">
        <v>1126</v>
      </c>
      <c r="AX1544" s="81" t="s">
        <v>757</v>
      </c>
      <c r="AY1544" s="81" t="s">
        <v>758</v>
      </c>
      <c r="AZ1544" s="81">
        <v>12</v>
      </c>
      <c r="BA1544" s="81" t="s">
        <v>437</v>
      </c>
      <c r="BB1544" s="81" t="s">
        <v>1186</v>
      </c>
      <c r="BC1544" s="81">
        <v>1043</v>
      </c>
      <c r="BE1544" s="81" t="s">
        <v>727</v>
      </c>
      <c r="BF1544" s="81" t="s">
        <v>728</v>
      </c>
      <c r="BG1544" s="81">
        <v>10</v>
      </c>
      <c r="BH1544" s="81" t="s">
        <v>529</v>
      </c>
      <c r="BI1544" s="81" t="s">
        <v>1168</v>
      </c>
      <c r="BJ1544" s="81">
        <v>1001</v>
      </c>
      <c r="BL1544" s="81" t="s">
        <v>772</v>
      </c>
      <c r="BM1544" s="81" t="s">
        <v>773</v>
      </c>
      <c r="BN1544" s="81">
        <v>6</v>
      </c>
      <c r="BO1544" s="81" t="s">
        <v>436</v>
      </c>
      <c r="BP1544" s="81" t="s">
        <v>1715</v>
      </c>
      <c r="BQ1544" s="81">
        <v>1137</v>
      </c>
      <c r="CU1544" s="136" t="s">
        <v>820</v>
      </c>
      <c r="CV1544" s="136" t="s">
        <v>821</v>
      </c>
      <c r="CW1544" s="137">
        <v>4</v>
      </c>
      <c r="CX1544" s="136" t="s">
        <v>529</v>
      </c>
      <c r="CY1544" s="136" t="s">
        <v>1160</v>
      </c>
      <c r="CZ1544" s="138">
        <v>1027</v>
      </c>
      <c r="DI1544" s="81" t="s">
        <v>2323</v>
      </c>
      <c r="DJ1544" s="81" t="s">
        <v>851</v>
      </c>
      <c r="DK1544" s="81">
        <v>2</v>
      </c>
      <c r="DL1544" s="81" t="s">
        <v>529</v>
      </c>
      <c r="DM1544" s="81" t="s">
        <v>563</v>
      </c>
      <c r="DN1544" s="81">
        <v>1532</v>
      </c>
    </row>
    <row r="1545" spans="1:118" x14ac:dyDescent="0.25">
      <c r="A1545" s="81" t="s">
        <v>860</v>
      </c>
      <c r="B1545" s="81" t="s">
        <v>861</v>
      </c>
      <c r="C1545" s="81">
        <v>4</v>
      </c>
      <c r="D1545" s="81" t="s">
        <v>436</v>
      </c>
      <c r="E1545" s="81" t="s">
        <v>1946</v>
      </c>
      <c r="F1545" s="81">
        <v>1323</v>
      </c>
      <c r="O1545" s="81" t="s">
        <v>772</v>
      </c>
      <c r="P1545" s="81" t="s">
        <v>773</v>
      </c>
      <c r="Q1545" s="81">
        <v>6</v>
      </c>
      <c r="R1545" s="81" t="s">
        <v>1768</v>
      </c>
      <c r="S1545" s="81" t="s">
        <v>1198</v>
      </c>
      <c r="T1545" s="81">
        <v>1013</v>
      </c>
      <c r="V1545" s="81" t="s">
        <v>733</v>
      </c>
      <c r="W1545" s="81" t="s">
        <v>734</v>
      </c>
      <c r="X1545" s="81">
        <v>4</v>
      </c>
      <c r="Y1545" s="81" t="s">
        <v>436</v>
      </c>
      <c r="Z1545" s="81" t="s">
        <v>1165</v>
      </c>
      <c r="AA1545" s="81">
        <v>1531</v>
      </c>
      <c r="AQ1545" s="81" t="s">
        <v>1041</v>
      </c>
      <c r="AR1545" s="81" t="s">
        <v>1042</v>
      </c>
      <c r="AS1545" s="81">
        <v>12</v>
      </c>
      <c r="AT1545" s="81" t="s">
        <v>529</v>
      </c>
      <c r="AU1545" s="81" t="s">
        <v>1881</v>
      </c>
      <c r="AV1545" s="81">
        <v>1115</v>
      </c>
      <c r="AX1545" s="81" t="s">
        <v>757</v>
      </c>
      <c r="AY1545" s="81" t="s">
        <v>758</v>
      </c>
      <c r="AZ1545" s="81">
        <v>12</v>
      </c>
      <c r="BA1545" s="81" t="s">
        <v>436</v>
      </c>
      <c r="BB1545" s="81" t="s">
        <v>2070</v>
      </c>
      <c r="BC1545" s="81">
        <v>1560</v>
      </c>
      <c r="BE1545" s="81" t="s">
        <v>891</v>
      </c>
      <c r="BF1545" s="81" t="s">
        <v>892</v>
      </c>
      <c r="BG1545" s="81">
        <v>24</v>
      </c>
      <c r="BH1545" s="81" t="s">
        <v>529</v>
      </c>
      <c r="BI1545" s="81" t="s">
        <v>1168</v>
      </c>
      <c r="BJ1545" s="81">
        <v>1001</v>
      </c>
      <c r="BL1545" s="81" t="s">
        <v>727</v>
      </c>
      <c r="BM1545" s="81" t="s">
        <v>728</v>
      </c>
      <c r="BN1545" s="81">
        <v>4</v>
      </c>
      <c r="BO1545" s="81" t="s">
        <v>436</v>
      </c>
      <c r="BP1545" s="81" t="s">
        <v>1136</v>
      </c>
      <c r="BQ1545" s="81">
        <v>1313</v>
      </c>
      <c r="CU1545" s="136" t="s">
        <v>889</v>
      </c>
      <c r="CV1545" s="136" t="s">
        <v>890</v>
      </c>
      <c r="CW1545" s="137">
        <v>2</v>
      </c>
      <c r="CX1545" s="136" t="s">
        <v>437</v>
      </c>
      <c r="CY1545" s="136" t="s">
        <v>1171</v>
      </c>
      <c r="CZ1545" s="138">
        <v>1351</v>
      </c>
      <c r="DI1545" s="81" t="s">
        <v>2323</v>
      </c>
      <c r="DJ1545" s="81" t="s">
        <v>851</v>
      </c>
      <c r="DK1545" s="81">
        <v>2</v>
      </c>
      <c r="DL1545" s="81" t="s">
        <v>436</v>
      </c>
      <c r="DM1545" s="81" t="s">
        <v>2407</v>
      </c>
      <c r="DN1545" s="81">
        <v>1117</v>
      </c>
    </row>
    <row r="1546" spans="1:118" x14ac:dyDescent="0.25">
      <c r="A1546" s="81" t="s">
        <v>862</v>
      </c>
      <c r="B1546" s="81" t="s">
        <v>863</v>
      </c>
      <c r="C1546" s="81">
        <v>4</v>
      </c>
      <c r="D1546" s="81" t="s">
        <v>436</v>
      </c>
      <c r="E1546" s="81" t="s">
        <v>1946</v>
      </c>
      <c r="F1546" s="81">
        <v>1323</v>
      </c>
      <c r="O1546" s="81" t="s">
        <v>776</v>
      </c>
      <c r="P1546" s="81" t="s">
        <v>777</v>
      </c>
      <c r="Q1546" s="81">
        <v>6</v>
      </c>
      <c r="R1546" s="81" t="s">
        <v>1768</v>
      </c>
      <c r="S1546" s="81" t="s">
        <v>1198</v>
      </c>
      <c r="T1546" s="81">
        <v>1013</v>
      </c>
      <c r="V1546" s="81" t="s">
        <v>906</v>
      </c>
      <c r="W1546" s="81" t="s">
        <v>907</v>
      </c>
      <c r="X1546" s="81">
        <v>4</v>
      </c>
      <c r="Y1546" s="81" t="s">
        <v>436</v>
      </c>
      <c r="Z1546" s="81" t="s">
        <v>1165</v>
      </c>
      <c r="AA1546" s="81">
        <v>1531</v>
      </c>
      <c r="AQ1546" s="81" t="s">
        <v>1852</v>
      </c>
      <c r="AR1546" s="81" t="s">
        <v>1506</v>
      </c>
      <c r="AS1546" s="81">
        <v>1</v>
      </c>
      <c r="AT1546" s="81" t="s">
        <v>529</v>
      </c>
      <c r="AU1546" s="81" t="s">
        <v>1881</v>
      </c>
      <c r="AV1546" s="81">
        <v>1115</v>
      </c>
      <c r="AX1546" s="81" t="s">
        <v>757</v>
      </c>
      <c r="AY1546" s="81" t="s">
        <v>758</v>
      </c>
      <c r="AZ1546" s="81">
        <v>12</v>
      </c>
      <c r="BA1546" s="81" t="s">
        <v>529</v>
      </c>
      <c r="BB1546" s="81" t="s">
        <v>1139</v>
      </c>
      <c r="BC1546" s="81">
        <v>1027</v>
      </c>
      <c r="BE1546" s="81" t="s">
        <v>860</v>
      </c>
      <c r="BF1546" s="81" t="s">
        <v>861</v>
      </c>
      <c r="BG1546" s="81">
        <v>4</v>
      </c>
      <c r="BH1546" s="81" t="s">
        <v>437</v>
      </c>
      <c r="BI1546" s="81" t="s">
        <v>1191</v>
      </c>
      <c r="BJ1546" s="81">
        <v>1029</v>
      </c>
      <c r="BL1546" s="81" t="s">
        <v>860</v>
      </c>
      <c r="BM1546" s="81" t="s">
        <v>861</v>
      </c>
      <c r="BN1546" s="81">
        <v>10</v>
      </c>
      <c r="BO1546" s="81" t="s">
        <v>436</v>
      </c>
      <c r="BP1546" s="81" t="s">
        <v>1123</v>
      </c>
      <c r="BQ1546" s="81">
        <v>1392</v>
      </c>
      <c r="CU1546" s="136" t="s">
        <v>856</v>
      </c>
      <c r="CV1546" s="136" t="s">
        <v>857</v>
      </c>
      <c r="CW1546" s="137">
        <v>2</v>
      </c>
      <c r="CX1546" s="136" t="s">
        <v>529</v>
      </c>
      <c r="CY1546" s="136" t="s">
        <v>1100</v>
      </c>
      <c r="CZ1546" s="138">
        <v>1027</v>
      </c>
      <c r="DI1546" s="81" t="s">
        <v>2323</v>
      </c>
      <c r="DJ1546" s="81" t="s">
        <v>851</v>
      </c>
      <c r="DK1546" s="81">
        <v>1</v>
      </c>
      <c r="DL1546" s="81" t="s">
        <v>436</v>
      </c>
      <c r="DM1546" s="81" t="s">
        <v>1156</v>
      </c>
      <c r="DN1546" s="81">
        <v>1070</v>
      </c>
    </row>
    <row r="1547" spans="1:118" x14ac:dyDescent="0.25">
      <c r="A1547" s="81" t="s">
        <v>820</v>
      </c>
      <c r="B1547" s="81" t="s">
        <v>821</v>
      </c>
      <c r="C1547" s="81">
        <v>4</v>
      </c>
      <c r="D1547" s="81" t="s">
        <v>436</v>
      </c>
      <c r="E1547" s="81" t="s">
        <v>1690</v>
      </c>
      <c r="F1547" s="81">
        <v>1297</v>
      </c>
      <c r="O1547" s="81" t="s">
        <v>810</v>
      </c>
      <c r="P1547" s="81" t="s">
        <v>811</v>
      </c>
      <c r="Q1547" s="81">
        <v>12</v>
      </c>
      <c r="R1547" s="81" t="s">
        <v>1768</v>
      </c>
      <c r="S1547" s="81" t="s">
        <v>1198</v>
      </c>
      <c r="T1547" s="81">
        <v>1013</v>
      </c>
      <c r="V1547" s="81" t="s">
        <v>729</v>
      </c>
      <c r="W1547" s="81" t="s">
        <v>730</v>
      </c>
      <c r="X1547" s="81">
        <v>2</v>
      </c>
      <c r="Y1547" s="81" t="s">
        <v>436</v>
      </c>
      <c r="Z1547" s="81" t="s">
        <v>1197</v>
      </c>
      <c r="AA1547" s="81">
        <v>1531</v>
      </c>
      <c r="AQ1547" s="81" t="s">
        <v>741</v>
      </c>
      <c r="AR1547" s="81" t="s">
        <v>742</v>
      </c>
      <c r="AS1547" s="81">
        <v>12</v>
      </c>
      <c r="AT1547" s="81" t="s">
        <v>529</v>
      </c>
      <c r="AU1547" s="81" t="s">
        <v>1881</v>
      </c>
      <c r="AV1547" s="81">
        <v>1115</v>
      </c>
      <c r="AX1547" s="81" t="s">
        <v>757</v>
      </c>
      <c r="AY1547" s="81" t="s">
        <v>758</v>
      </c>
      <c r="AZ1547" s="81">
        <v>24</v>
      </c>
      <c r="BA1547" s="81" t="s">
        <v>436</v>
      </c>
      <c r="BB1547" s="81" t="s">
        <v>717</v>
      </c>
      <c r="BC1547" s="81">
        <v>1538</v>
      </c>
      <c r="BE1547" s="81" t="s">
        <v>862</v>
      </c>
      <c r="BF1547" s="81" t="s">
        <v>863</v>
      </c>
      <c r="BG1547" s="81">
        <v>4</v>
      </c>
      <c r="BH1547" s="81" t="s">
        <v>437</v>
      </c>
      <c r="BI1547" s="81" t="s">
        <v>1191</v>
      </c>
      <c r="BJ1547" s="81">
        <v>1029</v>
      </c>
      <c r="BL1547" s="81" t="s">
        <v>733</v>
      </c>
      <c r="BM1547" s="81" t="s">
        <v>734</v>
      </c>
      <c r="BN1547" s="81">
        <v>10</v>
      </c>
      <c r="BO1547" s="81" t="s">
        <v>529</v>
      </c>
      <c r="BP1547" s="81" t="s">
        <v>1873</v>
      </c>
      <c r="BQ1547" s="81">
        <v>1126</v>
      </c>
      <c r="CU1547" s="136" t="s">
        <v>862</v>
      </c>
      <c r="CV1547" s="136" t="s">
        <v>863</v>
      </c>
      <c r="CW1547" s="137">
        <v>2</v>
      </c>
      <c r="CX1547" s="136" t="s">
        <v>436</v>
      </c>
      <c r="CY1547" s="136" t="s">
        <v>2059</v>
      </c>
      <c r="CZ1547" s="138">
        <v>1551</v>
      </c>
      <c r="DI1547" s="81" t="s">
        <v>2323</v>
      </c>
      <c r="DJ1547" s="81" t="s">
        <v>851</v>
      </c>
      <c r="DK1547" s="81">
        <v>2</v>
      </c>
      <c r="DL1547" s="81" t="s">
        <v>437</v>
      </c>
      <c r="DM1547" s="81" t="s">
        <v>1186</v>
      </c>
      <c r="DN1547" s="81">
        <v>1043</v>
      </c>
    </row>
    <row r="1548" spans="1:118" x14ac:dyDescent="0.25">
      <c r="A1548" s="81" t="s">
        <v>954</v>
      </c>
      <c r="B1548" s="81" t="s">
        <v>955</v>
      </c>
      <c r="C1548" s="81">
        <v>4</v>
      </c>
      <c r="D1548" s="81" t="s">
        <v>529</v>
      </c>
      <c r="E1548" s="81" t="s">
        <v>1903</v>
      </c>
      <c r="F1548" s="81">
        <v>1296</v>
      </c>
      <c r="O1548" s="81" t="s">
        <v>816</v>
      </c>
      <c r="P1548" s="81" t="s">
        <v>817</v>
      </c>
      <c r="Q1548" s="81">
        <v>12</v>
      </c>
      <c r="R1548" s="81" t="s">
        <v>1768</v>
      </c>
      <c r="S1548" s="81" t="s">
        <v>1198</v>
      </c>
      <c r="T1548" s="81">
        <v>1013</v>
      </c>
      <c r="V1548" s="81" t="s">
        <v>727</v>
      </c>
      <c r="W1548" s="81" t="s">
        <v>728</v>
      </c>
      <c r="X1548" s="81">
        <v>4</v>
      </c>
      <c r="Y1548" s="81" t="s">
        <v>436</v>
      </c>
      <c r="Z1548" s="81" t="s">
        <v>1165</v>
      </c>
      <c r="AA1548" s="81">
        <v>1531</v>
      </c>
      <c r="AQ1548" s="81" t="s">
        <v>852</v>
      </c>
      <c r="AR1548" s="81" t="s">
        <v>853</v>
      </c>
      <c r="AS1548" s="81">
        <v>12</v>
      </c>
      <c r="AT1548" s="81" t="s">
        <v>529</v>
      </c>
      <c r="AU1548" s="81" t="s">
        <v>1881</v>
      </c>
      <c r="AV1548" s="81">
        <v>1115</v>
      </c>
      <c r="AX1548" s="81" t="s">
        <v>757</v>
      </c>
      <c r="AY1548" s="81" t="s">
        <v>758</v>
      </c>
      <c r="AZ1548" s="81">
        <v>12</v>
      </c>
      <c r="BA1548" s="81" t="s">
        <v>529</v>
      </c>
      <c r="BB1548" s="81" t="s">
        <v>1104</v>
      </c>
      <c r="BC1548" s="81">
        <v>1037</v>
      </c>
      <c r="BE1548" s="81" t="s">
        <v>830</v>
      </c>
      <c r="BF1548" s="81" t="s">
        <v>831</v>
      </c>
      <c r="BG1548" s="81">
        <v>1</v>
      </c>
      <c r="BH1548" s="81" t="s">
        <v>437</v>
      </c>
      <c r="BI1548" s="81" t="s">
        <v>1191</v>
      </c>
      <c r="BJ1548" s="81">
        <v>1029</v>
      </c>
      <c r="BL1548" s="81" t="s">
        <v>737</v>
      </c>
      <c r="BM1548" s="81" t="s">
        <v>738</v>
      </c>
      <c r="BN1548" s="81">
        <v>2</v>
      </c>
      <c r="BO1548" s="81" t="s">
        <v>436</v>
      </c>
      <c r="BP1548" s="81" t="s">
        <v>1136</v>
      </c>
      <c r="BQ1548" s="81">
        <v>1313</v>
      </c>
      <c r="CU1548" s="136" t="s">
        <v>820</v>
      </c>
      <c r="CV1548" s="136" t="s">
        <v>821</v>
      </c>
      <c r="CW1548" s="137">
        <v>4</v>
      </c>
      <c r="CX1548" s="136" t="s">
        <v>436</v>
      </c>
      <c r="CY1548" s="136" t="s">
        <v>2059</v>
      </c>
      <c r="CZ1548" s="138">
        <v>1551</v>
      </c>
      <c r="DI1548" s="81" t="s">
        <v>2323</v>
      </c>
      <c r="DJ1548" s="81" t="s">
        <v>851</v>
      </c>
      <c r="DK1548" s="81">
        <v>2</v>
      </c>
      <c r="DL1548" s="81" t="s">
        <v>437</v>
      </c>
      <c r="DM1548" s="81" t="s">
        <v>2421</v>
      </c>
      <c r="DN1548" s="81">
        <v>1599</v>
      </c>
    </row>
    <row r="1549" spans="1:118" x14ac:dyDescent="0.25">
      <c r="A1549" s="81" t="s">
        <v>906</v>
      </c>
      <c r="B1549" s="81" t="s">
        <v>907</v>
      </c>
      <c r="C1549" s="81">
        <v>4</v>
      </c>
      <c r="D1549" s="81" t="s">
        <v>529</v>
      </c>
      <c r="E1549" s="81" t="s">
        <v>1903</v>
      </c>
      <c r="F1549" s="81">
        <v>1296</v>
      </c>
      <c r="O1549" s="81" t="s">
        <v>864</v>
      </c>
      <c r="P1549" s="81" t="s">
        <v>865</v>
      </c>
      <c r="Q1549" s="81">
        <v>12</v>
      </c>
      <c r="R1549" s="81" t="s">
        <v>1768</v>
      </c>
      <c r="S1549" s="81" t="s">
        <v>1198</v>
      </c>
      <c r="T1549" s="81">
        <v>1013</v>
      </c>
      <c r="V1549" s="81" t="s">
        <v>828</v>
      </c>
      <c r="W1549" s="81" t="s">
        <v>829</v>
      </c>
      <c r="X1549" s="81">
        <v>1</v>
      </c>
      <c r="Y1549" s="81" t="s">
        <v>436</v>
      </c>
      <c r="Z1549" s="81" t="s">
        <v>1165</v>
      </c>
      <c r="AA1549" s="81">
        <v>1531</v>
      </c>
      <c r="AQ1549" s="81" t="s">
        <v>747</v>
      </c>
      <c r="AR1549" s="81" t="s">
        <v>748</v>
      </c>
      <c r="AS1549" s="81">
        <v>12</v>
      </c>
      <c r="AT1549" s="81" t="s">
        <v>529</v>
      </c>
      <c r="AU1549" s="81" t="s">
        <v>1881</v>
      </c>
      <c r="AV1549" s="81">
        <v>1115</v>
      </c>
      <c r="AX1549" s="81" t="s">
        <v>757</v>
      </c>
      <c r="AY1549" s="81" t="s">
        <v>758</v>
      </c>
      <c r="AZ1549" s="81">
        <v>12</v>
      </c>
      <c r="BA1549" s="81" t="s">
        <v>436</v>
      </c>
      <c r="BB1549" s="81" t="s">
        <v>1123</v>
      </c>
      <c r="BC1549" s="81">
        <v>1392</v>
      </c>
      <c r="BE1549" s="81" t="s">
        <v>729</v>
      </c>
      <c r="BF1549" s="81" t="s">
        <v>730</v>
      </c>
      <c r="BG1549" s="81">
        <v>4</v>
      </c>
      <c r="BH1549" s="81" t="s">
        <v>437</v>
      </c>
      <c r="BI1549" s="81" t="s">
        <v>1191</v>
      </c>
      <c r="BJ1549" s="81">
        <v>1029</v>
      </c>
      <c r="BL1549" s="81" t="s">
        <v>729</v>
      </c>
      <c r="BM1549" s="81" t="s">
        <v>730</v>
      </c>
      <c r="BN1549" s="81">
        <v>4</v>
      </c>
      <c r="BO1549" s="81" t="s">
        <v>436</v>
      </c>
      <c r="BP1549" s="81" t="s">
        <v>1715</v>
      </c>
      <c r="BQ1549" s="81">
        <v>1137</v>
      </c>
      <c r="CU1549" s="136" t="s">
        <v>1041</v>
      </c>
      <c r="CV1549" s="136" t="s">
        <v>756</v>
      </c>
      <c r="CW1549" s="137">
        <v>12</v>
      </c>
      <c r="CX1549" s="136" t="s">
        <v>437</v>
      </c>
      <c r="CY1549" s="136" t="s">
        <v>1191</v>
      </c>
      <c r="CZ1549" s="138">
        <v>1029</v>
      </c>
      <c r="DI1549" s="81" t="s">
        <v>2323</v>
      </c>
      <c r="DJ1549" s="81" t="s">
        <v>851</v>
      </c>
      <c r="DK1549" s="81">
        <v>2</v>
      </c>
      <c r="DL1549" s="81" t="s">
        <v>436</v>
      </c>
      <c r="DM1549" s="81" t="s">
        <v>2422</v>
      </c>
      <c r="DN1549" s="81">
        <v>1600</v>
      </c>
    </row>
    <row r="1550" spans="1:118" x14ac:dyDescent="0.25">
      <c r="A1550" s="81" t="s">
        <v>2323</v>
      </c>
      <c r="B1550" s="81" t="s">
        <v>851</v>
      </c>
      <c r="C1550" s="81">
        <v>2</v>
      </c>
      <c r="D1550" s="81" t="s">
        <v>529</v>
      </c>
      <c r="E1550" s="81" t="s">
        <v>1903</v>
      </c>
      <c r="F1550" s="81">
        <v>1296</v>
      </c>
      <c r="O1550" s="81" t="s">
        <v>930</v>
      </c>
      <c r="P1550" s="81" t="s">
        <v>931</v>
      </c>
      <c r="Q1550" s="81">
        <v>20</v>
      </c>
      <c r="R1550" s="81" t="s">
        <v>1768</v>
      </c>
      <c r="S1550" s="81" t="s">
        <v>1198</v>
      </c>
      <c r="T1550" s="81">
        <v>1013</v>
      </c>
      <c r="V1550" s="81" t="s">
        <v>828</v>
      </c>
      <c r="W1550" s="81" t="s">
        <v>829</v>
      </c>
      <c r="X1550" s="81">
        <v>1</v>
      </c>
      <c r="Y1550" s="81" t="s">
        <v>436</v>
      </c>
      <c r="Z1550" s="81" t="s">
        <v>1197</v>
      </c>
      <c r="AA1550" s="81">
        <v>1531</v>
      </c>
      <c r="AQ1550" s="81" t="s">
        <v>908</v>
      </c>
      <c r="AR1550" s="81" t="s">
        <v>909</v>
      </c>
      <c r="AS1550" s="81">
        <v>12</v>
      </c>
      <c r="AT1550" s="81" t="s">
        <v>529</v>
      </c>
      <c r="AU1550" s="81" t="s">
        <v>1881</v>
      </c>
      <c r="AV1550" s="81">
        <v>1115</v>
      </c>
      <c r="AX1550" s="81" t="s">
        <v>757</v>
      </c>
      <c r="AY1550" s="81" t="s">
        <v>758</v>
      </c>
      <c r="AZ1550" s="81">
        <v>12</v>
      </c>
      <c r="BA1550" s="81" t="s">
        <v>529</v>
      </c>
      <c r="BB1550" s="81" t="s">
        <v>1757</v>
      </c>
      <c r="BC1550" s="81">
        <v>1014</v>
      </c>
      <c r="BE1550" s="81" t="s">
        <v>852</v>
      </c>
      <c r="BF1550" s="81" t="s">
        <v>853</v>
      </c>
      <c r="BG1550" s="81">
        <v>12</v>
      </c>
      <c r="BH1550" s="81" t="s">
        <v>437</v>
      </c>
      <c r="BI1550" s="81" t="s">
        <v>1191</v>
      </c>
      <c r="BJ1550" s="81">
        <v>1029</v>
      </c>
      <c r="BL1550" s="81" t="s">
        <v>737</v>
      </c>
      <c r="BM1550" s="81" t="s">
        <v>738</v>
      </c>
      <c r="BN1550" s="81">
        <v>4</v>
      </c>
      <c r="BO1550" s="81" t="s">
        <v>529</v>
      </c>
      <c r="BP1550" s="81" t="s">
        <v>1169</v>
      </c>
      <c r="BQ1550" s="81">
        <v>1440</v>
      </c>
      <c r="CU1550" s="136" t="s">
        <v>899</v>
      </c>
      <c r="CV1550" s="136" t="s">
        <v>900</v>
      </c>
      <c r="CW1550" s="137">
        <v>2</v>
      </c>
      <c r="CX1550" s="136" t="s">
        <v>437</v>
      </c>
      <c r="CY1550" s="136" t="s">
        <v>1171</v>
      </c>
      <c r="CZ1550" s="138">
        <v>1351</v>
      </c>
      <c r="DI1550" s="81" t="s">
        <v>2323</v>
      </c>
      <c r="DJ1550" s="81" t="s">
        <v>851</v>
      </c>
      <c r="DK1550" s="81">
        <v>4</v>
      </c>
      <c r="DL1550" s="81" t="s">
        <v>529</v>
      </c>
      <c r="DM1550" s="81" t="s">
        <v>1185</v>
      </c>
      <c r="DN1550" s="81">
        <v>1101</v>
      </c>
    </row>
    <row r="1551" spans="1:118" x14ac:dyDescent="0.25">
      <c r="A1551" s="81" t="s">
        <v>856</v>
      </c>
      <c r="B1551" s="81" t="s">
        <v>857</v>
      </c>
      <c r="C1551" s="81">
        <v>2</v>
      </c>
      <c r="D1551" s="81" t="s">
        <v>529</v>
      </c>
      <c r="E1551" s="81" t="s">
        <v>1903</v>
      </c>
      <c r="F1551" s="81">
        <v>1296</v>
      </c>
      <c r="O1551" s="81" t="s">
        <v>880</v>
      </c>
      <c r="P1551" s="81" t="s">
        <v>881</v>
      </c>
      <c r="Q1551" s="81">
        <v>12</v>
      </c>
      <c r="R1551" s="81" t="s">
        <v>1768</v>
      </c>
      <c r="S1551" s="81" t="s">
        <v>1198</v>
      </c>
      <c r="T1551" s="81">
        <v>1013</v>
      </c>
      <c r="V1551" s="81" t="s">
        <v>737</v>
      </c>
      <c r="W1551" s="81" t="s">
        <v>738</v>
      </c>
      <c r="X1551" s="81">
        <v>2</v>
      </c>
      <c r="Y1551" s="81" t="s">
        <v>436</v>
      </c>
      <c r="Z1551" s="81" t="s">
        <v>1197</v>
      </c>
      <c r="AA1551" s="81">
        <v>1531</v>
      </c>
      <c r="AQ1551" s="81" t="s">
        <v>1043</v>
      </c>
      <c r="AR1551" s="81" t="s">
        <v>1044</v>
      </c>
      <c r="AS1551" s="81">
        <v>12</v>
      </c>
      <c r="AT1551" s="81" t="s">
        <v>436</v>
      </c>
      <c r="AU1551" s="81" t="s">
        <v>1772</v>
      </c>
      <c r="AV1551" s="81">
        <v>1307</v>
      </c>
      <c r="AX1551" s="81" t="s">
        <v>757</v>
      </c>
      <c r="AY1551" s="81" t="s">
        <v>758</v>
      </c>
      <c r="AZ1551" s="81">
        <v>12</v>
      </c>
      <c r="BA1551" s="81" t="s">
        <v>436</v>
      </c>
      <c r="BB1551" s="81" t="s">
        <v>1753</v>
      </c>
      <c r="BC1551" s="81">
        <v>1113</v>
      </c>
      <c r="BE1551" s="81" t="s">
        <v>946</v>
      </c>
      <c r="BF1551" s="81" t="s">
        <v>947</v>
      </c>
      <c r="BG1551" s="81">
        <v>12</v>
      </c>
      <c r="BH1551" s="81" t="s">
        <v>437</v>
      </c>
      <c r="BI1551" s="81" t="s">
        <v>1191</v>
      </c>
      <c r="BJ1551" s="81">
        <v>1029</v>
      </c>
      <c r="BL1551" s="81" t="s">
        <v>737</v>
      </c>
      <c r="BM1551" s="81" t="s">
        <v>738</v>
      </c>
      <c r="BN1551" s="81">
        <v>6</v>
      </c>
      <c r="BO1551" s="81" t="s">
        <v>437</v>
      </c>
      <c r="BP1551" s="81" t="s">
        <v>2104</v>
      </c>
      <c r="BQ1551" s="81">
        <v>1247</v>
      </c>
      <c r="CU1551" s="136" t="s">
        <v>1060</v>
      </c>
      <c r="CV1551" s="136" t="s">
        <v>1351</v>
      </c>
      <c r="CW1551" s="137">
        <v>12</v>
      </c>
      <c r="CX1551" s="136" t="s">
        <v>529</v>
      </c>
      <c r="CY1551" s="136" t="s">
        <v>1100</v>
      </c>
      <c r="CZ1551" s="138">
        <v>1027</v>
      </c>
      <c r="DI1551" s="81" t="s">
        <v>2323</v>
      </c>
      <c r="DJ1551" s="81" t="s">
        <v>851</v>
      </c>
      <c r="DK1551" s="81">
        <v>2</v>
      </c>
      <c r="DL1551" s="81" t="s">
        <v>529</v>
      </c>
      <c r="DM1551" s="81" t="s">
        <v>1135</v>
      </c>
      <c r="DN1551" s="81">
        <v>1412</v>
      </c>
    </row>
    <row r="1552" spans="1:118" x14ac:dyDescent="0.25">
      <c r="A1552" s="81" t="s">
        <v>858</v>
      </c>
      <c r="B1552" s="81" t="s">
        <v>859</v>
      </c>
      <c r="C1552" s="81">
        <v>2</v>
      </c>
      <c r="D1552" s="81" t="s">
        <v>529</v>
      </c>
      <c r="E1552" s="81" t="s">
        <v>1903</v>
      </c>
      <c r="F1552" s="81">
        <v>1296</v>
      </c>
      <c r="O1552" s="81" t="s">
        <v>830</v>
      </c>
      <c r="P1552" s="81" t="s">
        <v>831</v>
      </c>
      <c r="Q1552" s="81">
        <v>20</v>
      </c>
      <c r="R1552" s="81" t="s">
        <v>1768</v>
      </c>
      <c r="S1552" s="81" t="s">
        <v>1198</v>
      </c>
      <c r="T1552" s="81">
        <v>1013</v>
      </c>
      <c r="V1552" s="81" t="s">
        <v>729</v>
      </c>
      <c r="W1552" s="81" t="s">
        <v>730</v>
      </c>
      <c r="X1552" s="81">
        <v>4</v>
      </c>
      <c r="Y1552" s="81" t="s">
        <v>436</v>
      </c>
      <c r="Z1552" s="81" t="s">
        <v>1165</v>
      </c>
      <c r="AA1552" s="81">
        <v>1531</v>
      </c>
      <c r="AQ1552" s="81" t="s">
        <v>895</v>
      </c>
      <c r="AR1552" s="81" t="s">
        <v>896</v>
      </c>
      <c r="AS1552" s="81">
        <v>12</v>
      </c>
      <c r="AT1552" s="81" t="s">
        <v>436</v>
      </c>
      <c r="AU1552" s="81" t="s">
        <v>1772</v>
      </c>
      <c r="AV1552" s="81">
        <v>1307</v>
      </c>
      <c r="AX1552" s="81" t="s">
        <v>757</v>
      </c>
      <c r="AY1552" s="81" t="s">
        <v>758</v>
      </c>
      <c r="AZ1552" s="81">
        <v>12</v>
      </c>
      <c r="BA1552" s="81" t="s">
        <v>436</v>
      </c>
      <c r="BB1552" s="81" t="s">
        <v>551</v>
      </c>
      <c r="BC1552" s="81">
        <v>1518</v>
      </c>
      <c r="BE1552" s="81" t="s">
        <v>745</v>
      </c>
      <c r="BF1552" s="81" t="s">
        <v>746</v>
      </c>
      <c r="BG1552" s="81">
        <v>12</v>
      </c>
      <c r="BH1552" s="81" t="s">
        <v>437</v>
      </c>
      <c r="BI1552" s="81" t="s">
        <v>1191</v>
      </c>
      <c r="BJ1552" s="81">
        <v>1029</v>
      </c>
      <c r="BL1552" s="81" t="s">
        <v>2227</v>
      </c>
      <c r="BM1552" s="81" t="s">
        <v>882</v>
      </c>
      <c r="BN1552" s="81">
        <v>1</v>
      </c>
      <c r="BO1552" s="81" t="s">
        <v>529</v>
      </c>
      <c r="BP1552" s="81" t="s">
        <v>2101</v>
      </c>
      <c r="BQ1552" s="81">
        <v>1021</v>
      </c>
      <c r="CU1552" s="136" t="s">
        <v>836</v>
      </c>
      <c r="CV1552" s="136" t="s">
        <v>837</v>
      </c>
      <c r="CW1552" s="137">
        <v>2</v>
      </c>
      <c r="CX1552" s="136" t="s">
        <v>437</v>
      </c>
      <c r="CY1552" s="136" t="s">
        <v>1171</v>
      </c>
      <c r="CZ1552" s="138">
        <v>1351</v>
      </c>
      <c r="DI1552" s="81" t="s">
        <v>2323</v>
      </c>
      <c r="DJ1552" s="81" t="s">
        <v>851</v>
      </c>
      <c r="DK1552" s="81">
        <v>10</v>
      </c>
      <c r="DL1552" s="81" t="s">
        <v>2152</v>
      </c>
      <c r="DM1552" s="81" t="s">
        <v>2364</v>
      </c>
      <c r="DN1552" s="81">
        <v>1593</v>
      </c>
    </row>
    <row r="1553" spans="1:118" x14ac:dyDescent="0.25">
      <c r="A1553" s="81" t="s">
        <v>954</v>
      </c>
      <c r="B1553" s="81" t="s">
        <v>955</v>
      </c>
      <c r="C1553" s="81">
        <v>4</v>
      </c>
      <c r="D1553" s="81" t="s">
        <v>529</v>
      </c>
      <c r="E1553" s="81" t="s">
        <v>1924</v>
      </c>
      <c r="F1553" s="81">
        <v>1296</v>
      </c>
      <c r="O1553" s="81" t="s">
        <v>849</v>
      </c>
      <c r="P1553" s="81" t="s">
        <v>850</v>
      </c>
      <c r="Q1553" s="81">
        <v>20</v>
      </c>
      <c r="R1553" s="81" t="s">
        <v>1768</v>
      </c>
      <c r="S1553" s="81" t="s">
        <v>1198</v>
      </c>
      <c r="T1553" s="81">
        <v>1013</v>
      </c>
      <c r="V1553" s="81" t="s">
        <v>737</v>
      </c>
      <c r="W1553" s="81" t="s">
        <v>738</v>
      </c>
      <c r="X1553" s="81">
        <v>4</v>
      </c>
      <c r="Y1553" s="81" t="s">
        <v>436</v>
      </c>
      <c r="Z1553" s="81" t="s">
        <v>1165</v>
      </c>
      <c r="AA1553" s="81">
        <v>1531</v>
      </c>
      <c r="AQ1553" s="81" t="s">
        <v>804</v>
      </c>
      <c r="AR1553" s="81" t="s">
        <v>805</v>
      </c>
      <c r="AS1553" s="81">
        <v>12</v>
      </c>
      <c r="AT1553" s="81" t="s">
        <v>436</v>
      </c>
      <c r="AU1553" s="81" t="s">
        <v>1772</v>
      </c>
      <c r="AV1553" s="81">
        <v>1307</v>
      </c>
      <c r="AX1553" s="81" t="s">
        <v>757</v>
      </c>
      <c r="AY1553" s="81" t="s">
        <v>758</v>
      </c>
      <c r="AZ1553" s="81">
        <v>12</v>
      </c>
      <c r="BA1553" s="81" t="s">
        <v>529</v>
      </c>
      <c r="BB1553" s="81" t="s">
        <v>1166</v>
      </c>
      <c r="BC1553" s="81">
        <v>1283</v>
      </c>
      <c r="BE1553" s="81" t="s">
        <v>849</v>
      </c>
      <c r="BF1553" s="81" t="s">
        <v>850</v>
      </c>
      <c r="BG1553" s="81">
        <v>20</v>
      </c>
      <c r="BH1553" s="81" t="s">
        <v>529</v>
      </c>
      <c r="BI1553" s="81" t="s">
        <v>1756</v>
      </c>
      <c r="BJ1553" s="81">
        <v>1037</v>
      </c>
      <c r="BL1553" s="81" t="s">
        <v>891</v>
      </c>
      <c r="BM1553" s="81" t="s">
        <v>892</v>
      </c>
      <c r="BN1553" s="81">
        <v>12</v>
      </c>
      <c r="BO1553" s="81" t="s">
        <v>529</v>
      </c>
      <c r="BP1553" s="81" t="s">
        <v>1158</v>
      </c>
      <c r="BQ1553" s="81">
        <v>1378</v>
      </c>
      <c r="CU1553" s="136" t="s">
        <v>1781</v>
      </c>
      <c r="CV1553" s="136" t="s">
        <v>786</v>
      </c>
      <c r="CW1553" s="137">
        <v>12</v>
      </c>
      <c r="CX1553" s="136" t="s">
        <v>529</v>
      </c>
      <c r="CY1553" s="136" t="s">
        <v>1830</v>
      </c>
      <c r="CZ1553" s="138">
        <v>1028</v>
      </c>
      <c r="DI1553" s="81" t="s">
        <v>2323</v>
      </c>
      <c r="DJ1553" s="81" t="s">
        <v>851</v>
      </c>
      <c r="DK1553" s="81">
        <v>4</v>
      </c>
      <c r="DL1553" s="81" t="s">
        <v>529</v>
      </c>
      <c r="DM1553" s="81" t="s">
        <v>1100</v>
      </c>
      <c r="DN1553" s="81">
        <v>1027</v>
      </c>
    </row>
    <row r="1554" spans="1:118" x14ac:dyDescent="0.25">
      <c r="A1554" s="81" t="s">
        <v>770</v>
      </c>
      <c r="B1554" s="81" t="s">
        <v>771</v>
      </c>
      <c r="C1554" s="81">
        <v>4</v>
      </c>
      <c r="D1554" s="81" t="s">
        <v>529</v>
      </c>
      <c r="E1554" s="81" t="s">
        <v>1924</v>
      </c>
      <c r="F1554" s="81">
        <v>1296</v>
      </c>
      <c r="O1554" s="81" t="s">
        <v>906</v>
      </c>
      <c r="P1554" s="81" t="s">
        <v>907</v>
      </c>
      <c r="Q1554" s="81">
        <v>24</v>
      </c>
      <c r="R1554" s="81" t="s">
        <v>1768</v>
      </c>
      <c r="S1554" s="81" t="s">
        <v>1198</v>
      </c>
      <c r="T1554" s="81">
        <v>1013</v>
      </c>
      <c r="V1554" s="81" t="s">
        <v>816</v>
      </c>
      <c r="W1554" s="81" t="s">
        <v>817</v>
      </c>
      <c r="X1554" s="81">
        <v>2</v>
      </c>
      <c r="Y1554" s="81" t="s">
        <v>529</v>
      </c>
      <c r="Z1554" s="81" t="s">
        <v>563</v>
      </c>
      <c r="AA1554" s="81">
        <v>1532</v>
      </c>
      <c r="AQ1554" s="81" t="s">
        <v>780</v>
      </c>
      <c r="AR1554" s="81" t="s">
        <v>781</v>
      </c>
      <c r="AS1554" s="81">
        <v>12</v>
      </c>
      <c r="AT1554" s="81" t="s">
        <v>436</v>
      </c>
      <c r="AU1554" s="81" t="s">
        <v>1772</v>
      </c>
      <c r="AV1554" s="81">
        <v>1307</v>
      </c>
      <c r="AX1554" s="81" t="s">
        <v>757</v>
      </c>
      <c r="AY1554" s="81" t="s">
        <v>758</v>
      </c>
      <c r="AZ1554" s="81">
        <v>12</v>
      </c>
      <c r="BA1554" s="81" t="s">
        <v>436</v>
      </c>
      <c r="BB1554" s="81" t="s">
        <v>2109</v>
      </c>
      <c r="BC1554" s="81">
        <v>1025</v>
      </c>
      <c r="BE1554" s="81" t="s">
        <v>908</v>
      </c>
      <c r="BF1554" s="81" t="s">
        <v>909</v>
      </c>
      <c r="BG1554" s="81">
        <v>24</v>
      </c>
      <c r="BH1554" s="81" t="s">
        <v>529</v>
      </c>
      <c r="BI1554" s="81" t="s">
        <v>1756</v>
      </c>
      <c r="BJ1554" s="81">
        <v>1037</v>
      </c>
      <c r="BL1554" s="81" t="s">
        <v>924</v>
      </c>
      <c r="BM1554" s="81" t="s">
        <v>925</v>
      </c>
      <c r="BN1554" s="81">
        <v>12</v>
      </c>
      <c r="BO1554" s="81" t="s">
        <v>529</v>
      </c>
      <c r="BP1554" s="81" t="s">
        <v>1158</v>
      </c>
      <c r="BQ1554" s="81">
        <v>1378</v>
      </c>
      <c r="CU1554" s="136" t="s">
        <v>1781</v>
      </c>
      <c r="CV1554" s="136" t="s">
        <v>786</v>
      </c>
      <c r="CW1554" s="137">
        <v>12</v>
      </c>
      <c r="CX1554" s="136" t="s">
        <v>529</v>
      </c>
      <c r="CY1554" s="136" t="s">
        <v>1139</v>
      </c>
      <c r="CZ1554" s="138">
        <v>1027</v>
      </c>
      <c r="DI1554" s="81" t="s">
        <v>2323</v>
      </c>
      <c r="DJ1554" s="81" t="s">
        <v>851</v>
      </c>
      <c r="DK1554" s="81">
        <v>4</v>
      </c>
      <c r="DL1554" s="81" t="s">
        <v>529</v>
      </c>
      <c r="DM1554" s="81" t="s">
        <v>1214</v>
      </c>
      <c r="DN1554" s="81">
        <v>1209</v>
      </c>
    </row>
    <row r="1555" spans="1:118" x14ac:dyDescent="0.25">
      <c r="A1555" s="81" t="s">
        <v>816</v>
      </c>
      <c r="B1555" s="81" t="s">
        <v>817</v>
      </c>
      <c r="C1555" s="81">
        <v>4</v>
      </c>
      <c r="D1555" s="81" t="s">
        <v>529</v>
      </c>
      <c r="E1555" s="81" t="s">
        <v>1924</v>
      </c>
      <c r="F1555" s="81">
        <v>1296</v>
      </c>
      <c r="O1555" s="81" t="s">
        <v>733</v>
      </c>
      <c r="P1555" s="81" t="s">
        <v>734</v>
      </c>
      <c r="Q1555" s="81">
        <v>30</v>
      </c>
      <c r="R1555" s="81" t="s">
        <v>1768</v>
      </c>
      <c r="S1555" s="81" t="s">
        <v>1198</v>
      </c>
      <c r="T1555" s="81">
        <v>1013</v>
      </c>
      <c r="V1555" s="81" t="s">
        <v>765</v>
      </c>
      <c r="W1555" s="81" t="s">
        <v>766</v>
      </c>
      <c r="X1555" s="81">
        <v>2</v>
      </c>
      <c r="Y1555" s="81" t="s">
        <v>529</v>
      </c>
      <c r="Z1555" s="81" t="s">
        <v>563</v>
      </c>
      <c r="AA1555" s="81">
        <v>1532</v>
      </c>
      <c r="AQ1555" s="81" t="s">
        <v>908</v>
      </c>
      <c r="AR1555" s="81" t="s">
        <v>909</v>
      </c>
      <c r="AS1555" s="81">
        <v>12</v>
      </c>
      <c r="AT1555" s="81" t="s">
        <v>436</v>
      </c>
      <c r="AU1555" s="81" t="s">
        <v>1772</v>
      </c>
      <c r="AV1555" s="81">
        <v>1307</v>
      </c>
      <c r="AX1555" s="81" t="s">
        <v>757</v>
      </c>
      <c r="AY1555" s="81" t="s">
        <v>758</v>
      </c>
      <c r="AZ1555" s="81">
        <v>12</v>
      </c>
      <c r="BA1555" s="81" t="s">
        <v>436</v>
      </c>
      <c r="BB1555" s="81" t="s">
        <v>2073</v>
      </c>
      <c r="BC1555" s="81">
        <v>1563</v>
      </c>
      <c r="BE1555" s="81" t="s">
        <v>887</v>
      </c>
      <c r="BF1555" s="81" t="s">
        <v>888</v>
      </c>
      <c r="BG1555" s="81">
        <v>6</v>
      </c>
      <c r="BH1555" s="81" t="s">
        <v>529</v>
      </c>
      <c r="BI1555" s="81" t="s">
        <v>1169</v>
      </c>
      <c r="BJ1555" s="81">
        <v>1440</v>
      </c>
      <c r="BL1555" s="81" t="s">
        <v>745</v>
      </c>
      <c r="BM1555" s="81" t="s">
        <v>746</v>
      </c>
      <c r="BN1555" s="81">
        <v>36</v>
      </c>
      <c r="BO1555" s="81" t="s">
        <v>437</v>
      </c>
      <c r="BP1555" s="81" t="s">
        <v>1187</v>
      </c>
      <c r="BQ1555" s="81">
        <v>1003</v>
      </c>
      <c r="CU1555" s="136" t="s">
        <v>856</v>
      </c>
      <c r="CV1555" s="136" t="s">
        <v>857</v>
      </c>
      <c r="CW1555" s="137">
        <v>2</v>
      </c>
      <c r="CX1555" s="136" t="s">
        <v>437</v>
      </c>
      <c r="CY1555" s="136" t="s">
        <v>1171</v>
      </c>
      <c r="CZ1555" s="138">
        <v>1351</v>
      </c>
      <c r="DI1555" s="81" t="s">
        <v>889</v>
      </c>
      <c r="DJ1555" s="81" t="s">
        <v>890</v>
      </c>
      <c r="DK1555" s="81">
        <v>24</v>
      </c>
      <c r="DL1555" s="81" t="s">
        <v>1173</v>
      </c>
      <c r="DM1555" s="81" t="s">
        <v>2316</v>
      </c>
      <c r="DN1555" s="81">
        <v>0</v>
      </c>
    </row>
    <row r="1556" spans="1:118" x14ac:dyDescent="0.25">
      <c r="A1556" s="81" t="s">
        <v>812</v>
      </c>
      <c r="B1556" s="81" t="s">
        <v>813</v>
      </c>
      <c r="C1556" s="81">
        <v>6</v>
      </c>
      <c r="D1556" s="81" t="s">
        <v>436</v>
      </c>
      <c r="E1556" s="81" t="s">
        <v>1106</v>
      </c>
      <c r="F1556" s="81">
        <v>1295</v>
      </c>
      <c r="O1556" s="81" t="s">
        <v>727</v>
      </c>
      <c r="P1556" s="81" t="s">
        <v>728</v>
      </c>
      <c r="Q1556" s="81">
        <v>18</v>
      </c>
      <c r="R1556" s="81" t="s">
        <v>1768</v>
      </c>
      <c r="S1556" s="81" t="s">
        <v>1198</v>
      </c>
      <c r="T1556" s="81">
        <v>1013</v>
      </c>
      <c r="V1556" s="81" t="s">
        <v>757</v>
      </c>
      <c r="W1556" s="81" t="s">
        <v>758</v>
      </c>
      <c r="X1556" s="81">
        <v>12</v>
      </c>
      <c r="Y1556" s="81" t="s">
        <v>529</v>
      </c>
      <c r="Z1556" s="81" t="s">
        <v>563</v>
      </c>
      <c r="AA1556" s="81">
        <v>1532</v>
      </c>
      <c r="AQ1556" s="81" t="s">
        <v>1896</v>
      </c>
      <c r="AR1556" s="81" t="s">
        <v>1038</v>
      </c>
      <c r="AS1556" s="81">
        <v>2</v>
      </c>
      <c r="AT1556" s="81" t="s">
        <v>436</v>
      </c>
      <c r="AU1556" s="81" t="s">
        <v>1235</v>
      </c>
      <c r="AV1556" s="81">
        <v>1091</v>
      </c>
      <c r="AX1556" s="81" t="s">
        <v>757</v>
      </c>
      <c r="AY1556" s="81" t="s">
        <v>758</v>
      </c>
      <c r="AZ1556" s="81">
        <v>12</v>
      </c>
      <c r="BA1556" s="81" t="s">
        <v>436</v>
      </c>
      <c r="BB1556" s="81" t="s">
        <v>2069</v>
      </c>
      <c r="BC1556" s="81">
        <v>1559</v>
      </c>
      <c r="BE1556" s="81" t="s">
        <v>729</v>
      </c>
      <c r="BF1556" s="81" t="s">
        <v>730</v>
      </c>
      <c r="BG1556" s="81">
        <v>6</v>
      </c>
      <c r="BH1556" s="81" t="s">
        <v>529</v>
      </c>
      <c r="BI1556" s="81" t="s">
        <v>1169</v>
      </c>
      <c r="BJ1556" s="81">
        <v>1440</v>
      </c>
      <c r="BL1556" s="81" t="s">
        <v>908</v>
      </c>
      <c r="BM1556" s="81" t="s">
        <v>909</v>
      </c>
      <c r="BN1556" s="81">
        <v>12</v>
      </c>
      <c r="BO1556" s="81" t="s">
        <v>437</v>
      </c>
      <c r="BP1556" s="81" t="s">
        <v>1187</v>
      </c>
      <c r="BQ1556" s="81">
        <v>1003</v>
      </c>
      <c r="CU1556" s="136" t="s">
        <v>893</v>
      </c>
      <c r="CV1556" s="136" t="s">
        <v>894</v>
      </c>
      <c r="CW1556" s="137">
        <v>12</v>
      </c>
      <c r="CX1556" s="136" t="s">
        <v>529</v>
      </c>
      <c r="CY1556" s="136" t="s">
        <v>1100</v>
      </c>
      <c r="CZ1556" s="138">
        <v>1027</v>
      </c>
      <c r="DI1556" s="81" t="s">
        <v>889</v>
      </c>
      <c r="DJ1556" s="81" t="s">
        <v>890</v>
      </c>
      <c r="DK1556" s="81">
        <v>6</v>
      </c>
      <c r="DL1556" s="81" t="s">
        <v>2152</v>
      </c>
      <c r="DM1556" s="81" t="s">
        <v>2364</v>
      </c>
      <c r="DN1556" s="81">
        <v>1593</v>
      </c>
    </row>
    <row r="1557" spans="1:118" x14ac:dyDescent="0.25">
      <c r="A1557" s="81" t="s">
        <v>906</v>
      </c>
      <c r="B1557" s="81" t="s">
        <v>907</v>
      </c>
      <c r="C1557" s="81">
        <v>4</v>
      </c>
      <c r="D1557" s="81" t="s">
        <v>436</v>
      </c>
      <c r="E1557" s="81" t="s">
        <v>1145</v>
      </c>
      <c r="F1557" s="81">
        <v>1274</v>
      </c>
      <c r="O1557" s="81" t="s">
        <v>867</v>
      </c>
      <c r="P1557" s="81" t="s">
        <v>868</v>
      </c>
      <c r="Q1557" s="81">
        <v>48</v>
      </c>
      <c r="R1557" s="81" t="s">
        <v>1768</v>
      </c>
      <c r="S1557" s="81" t="s">
        <v>1198</v>
      </c>
      <c r="T1557" s="81">
        <v>1013</v>
      </c>
      <c r="V1557" s="81" t="s">
        <v>891</v>
      </c>
      <c r="W1557" s="81" t="s">
        <v>892</v>
      </c>
      <c r="X1557" s="81">
        <v>12</v>
      </c>
      <c r="Y1557" s="81" t="s">
        <v>529</v>
      </c>
      <c r="Z1557" s="81" t="s">
        <v>563</v>
      </c>
      <c r="AA1557" s="81">
        <v>1532</v>
      </c>
      <c r="AQ1557" s="81" t="s">
        <v>804</v>
      </c>
      <c r="AR1557" s="81" t="s">
        <v>805</v>
      </c>
      <c r="AS1557" s="81">
        <v>12</v>
      </c>
      <c r="AT1557" s="81" t="s">
        <v>436</v>
      </c>
      <c r="AU1557" s="81" t="s">
        <v>1235</v>
      </c>
      <c r="AV1557" s="81">
        <v>1091</v>
      </c>
      <c r="AX1557" s="81" t="s">
        <v>757</v>
      </c>
      <c r="AY1557" s="81" t="s">
        <v>758</v>
      </c>
      <c r="AZ1557" s="81">
        <v>12</v>
      </c>
      <c r="BA1557" s="81" t="s">
        <v>436</v>
      </c>
      <c r="BB1557" s="81" t="s">
        <v>1148</v>
      </c>
      <c r="BC1557" s="81">
        <v>1091</v>
      </c>
      <c r="BE1557" s="81" t="s">
        <v>946</v>
      </c>
      <c r="BF1557" s="81" t="s">
        <v>947</v>
      </c>
      <c r="BG1557" s="81">
        <v>12</v>
      </c>
      <c r="BH1557" s="81" t="s">
        <v>529</v>
      </c>
      <c r="BI1557" s="81" t="s">
        <v>1169</v>
      </c>
      <c r="BJ1557" s="81">
        <v>1440</v>
      </c>
      <c r="BL1557" s="81" t="s">
        <v>912</v>
      </c>
      <c r="BM1557" s="81" t="s">
        <v>913</v>
      </c>
      <c r="BN1557" s="81">
        <v>1</v>
      </c>
      <c r="BO1557" s="81" t="s">
        <v>529</v>
      </c>
      <c r="BP1557" s="81" t="s">
        <v>1158</v>
      </c>
      <c r="BQ1557" s="81">
        <v>1378</v>
      </c>
      <c r="CU1557" s="136" t="s">
        <v>768</v>
      </c>
      <c r="CV1557" s="136" t="s">
        <v>769</v>
      </c>
      <c r="CW1557" s="137">
        <v>2</v>
      </c>
      <c r="CX1557" s="136" t="s">
        <v>436</v>
      </c>
      <c r="CY1557" s="136" t="s">
        <v>2059</v>
      </c>
      <c r="CZ1557" s="138">
        <v>1551</v>
      </c>
      <c r="DI1557" s="81" t="s">
        <v>889</v>
      </c>
      <c r="DJ1557" s="81" t="s">
        <v>890</v>
      </c>
      <c r="DK1557" s="81">
        <v>2</v>
      </c>
      <c r="DL1557" s="81" t="s">
        <v>529</v>
      </c>
      <c r="DM1557" s="81" t="s">
        <v>1830</v>
      </c>
      <c r="DN1557" s="81">
        <v>1028</v>
      </c>
    </row>
    <row r="1558" spans="1:118" x14ac:dyDescent="0.25">
      <c r="A1558" s="81" t="s">
        <v>772</v>
      </c>
      <c r="B1558" s="81" t="s">
        <v>773</v>
      </c>
      <c r="C1558" s="81">
        <v>6</v>
      </c>
      <c r="D1558" s="81" t="s">
        <v>436</v>
      </c>
      <c r="E1558" s="81" t="s">
        <v>1145</v>
      </c>
      <c r="F1558" s="81">
        <v>1274</v>
      </c>
      <c r="O1558" s="81" t="s">
        <v>828</v>
      </c>
      <c r="P1558" s="81" t="s">
        <v>829</v>
      </c>
      <c r="Q1558" s="81">
        <v>6</v>
      </c>
      <c r="R1558" s="81" t="s">
        <v>1768</v>
      </c>
      <c r="S1558" s="81" t="s">
        <v>1198</v>
      </c>
      <c r="T1558" s="81">
        <v>1013</v>
      </c>
      <c r="V1558" s="81" t="s">
        <v>893</v>
      </c>
      <c r="W1558" s="81" t="s">
        <v>894</v>
      </c>
      <c r="X1558" s="81">
        <v>12</v>
      </c>
      <c r="Y1558" s="81" t="s">
        <v>529</v>
      </c>
      <c r="Z1558" s="81" t="s">
        <v>563</v>
      </c>
      <c r="AA1558" s="81">
        <v>1532</v>
      </c>
      <c r="AQ1558" s="81" t="s">
        <v>1048</v>
      </c>
      <c r="AR1558" s="81" t="s">
        <v>1049</v>
      </c>
      <c r="AS1558" s="81">
        <v>2</v>
      </c>
      <c r="AT1558" s="81" t="s">
        <v>529</v>
      </c>
      <c r="AU1558" s="81" t="s">
        <v>1815</v>
      </c>
      <c r="AV1558" s="81">
        <v>1021</v>
      </c>
      <c r="AX1558" s="81" t="s">
        <v>757</v>
      </c>
      <c r="AY1558" s="81" t="s">
        <v>758</v>
      </c>
      <c r="AZ1558" s="81">
        <v>12</v>
      </c>
      <c r="BA1558" s="81" t="s">
        <v>436</v>
      </c>
      <c r="BB1558" s="81" t="s">
        <v>1764</v>
      </c>
      <c r="BC1558" s="81">
        <v>1435</v>
      </c>
      <c r="BE1558" s="81" t="s">
        <v>864</v>
      </c>
      <c r="BF1558" s="81" t="s">
        <v>865</v>
      </c>
      <c r="BG1558" s="81">
        <v>12</v>
      </c>
      <c r="BH1558" s="81" t="s">
        <v>529</v>
      </c>
      <c r="BI1558" s="81" t="s">
        <v>1756</v>
      </c>
      <c r="BJ1558" s="81">
        <v>1037</v>
      </c>
      <c r="BL1558" s="81" t="s">
        <v>739</v>
      </c>
      <c r="BM1558" s="81" t="s">
        <v>740</v>
      </c>
      <c r="BN1558" s="81">
        <v>1</v>
      </c>
      <c r="BO1558" s="81" t="s">
        <v>437</v>
      </c>
      <c r="BP1558" s="81" t="s">
        <v>1187</v>
      </c>
      <c r="BQ1558" s="81">
        <v>1003</v>
      </c>
      <c r="CU1558" s="136" t="s">
        <v>1060</v>
      </c>
      <c r="CV1558" s="136" t="s">
        <v>1351</v>
      </c>
      <c r="CW1558" s="137">
        <v>12</v>
      </c>
      <c r="CX1558" s="136" t="s">
        <v>529</v>
      </c>
      <c r="CY1558" s="136" t="s">
        <v>1104</v>
      </c>
      <c r="CZ1558" s="138">
        <v>1037</v>
      </c>
      <c r="DI1558" s="81" t="s">
        <v>889</v>
      </c>
      <c r="DJ1558" s="81" t="s">
        <v>890</v>
      </c>
      <c r="DK1558" s="81">
        <v>2</v>
      </c>
      <c r="DL1558" s="81" t="s">
        <v>436</v>
      </c>
      <c r="DM1558" s="81" t="s">
        <v>2407</v>
      </c>
      <c r="DN1558" s="81">
        <v>1117</v>
      </c>
    </row>
    <row r="1559" spans="1:118" x14ac:dyDescent="0.25">
      <c r="A1559" s="81" t="s">
        <v>729</v>
      </c>
      <c r="B1559" s="81" t="s">
        <v>730</v>
      </c>
      <c r="C1559" s="81">
        <v>4</v>
      </c>
      <c r="D1559" s="81" t="s">
        <v>436</v>
      </c>
      <c r="E1559" s="81" t="s">
        <v>1145</v>
      </c>
      <c r="F1559" s="81">
        <v>1274</v>
      </c>
      <c r="O1559" s="81" t="s">
        <v>832</v>
      </c>
      <c r="P1559" s="81" t="s">
        <v>833</v>
      </c>
      <c r="Q1559" s="81">
        <v>20</v>
      </c>
      <c r="R1559" s="81" t="s">
        <v>1768</v>
      </c>
      <c r="S1559" s="81" t="s">
        <v>1198</v>
      </c>
      <c r="T1559" s="81">
        <v>1013</v>
      </c>
      <c r="V1559" s="81" t="s">
        <v>772</v>
      </c>
      <c r="W1559" s="81" t="s">
        <v>773</v>
      </c>
      <c r="X1559" s="81">
        <v>2</v>
      </c>
      <c r="Y1559" s="81" t="s">
        <v>529</v>
      </c>
      <c r="Z1559" s="81" t="s">
        <v>563</v>
      </c>
      <c r="AA1559" s="81">
        <v>1532</v>
      </c>
      <c r="AQ1559" s="81" t="s">
        <v>1786</v>
      </c>
      <c r="AR1559" s="81" t="s">
        <v>1024</v>
      </c>
      <c r="AS1559" s="81">
        <v>1</v>
      </c>
      <c r="AT1559" s="81" t="s">
        <v>529</v>
      </c>
      <c r="AU1559" s="81" t="s">
        <v>1815</v>
      </c>
      <c r="AV1559" s="81">
        <v>1021</v>
      </c>
      <c r="AX1559" s="81" t="s">
        <v>757</v>
      </c>
      <c r="AY1559" s="81" t="s">
        <v>758</v>
      </c>
      <c r="AZ1559" s="81">
        <v>12</v>
      </c>
      <c r="BA1559" s="81" t="s">
        <v>436</v>
      </c>
      <c r="BB1559" s="81" t="s">
        <v>2068</v>
      </c>
      <c r="BC1559" s="81">
        <v>1558</v>
      </c>
      <c r="BE1559" s="81" t="s">
        <v>737</v>
      </c>
      <c r="BF1559" s="81" t="s">
        <v>738</v>
      </c>
      <c r="BG1559" s="81">
        <v>2</v>
      </c>
      <c r="BH1559" s="81" t="s">
        <v>529</v>
      </c>
      <c r="BI1559" s="81" t="s">
        <v>1756</v>
      </c>
      <c r="BJ1559" s="81">
        <v>1037</v>
      </c>
      <c r="BL1559" s="81" t="s">
        <v>743</v>
      </c>
      <c r="BM1559" s="81" t="s">
        <v>744</v>
      </c>
      <c r="BN1559" s="81">
        <v>12</v>
      </c>
      <c r="BO1559" s="81" t="s">
        <v>437</v>
      </c>
      <c r="BP1559" s="81" t="s">
        <v>1187</v>
      </c>
      <c r="BQ1559" s="81">
        <v>1003</v>
      </c>
      <c r="CU1559" s="136" t="s">
        <v>820</v>
      </c>
      <c r="CV1559" s="136" t="s">
        <v>821</v>
      </c>
      <c r="CW1559" s="137">
        <v>6</v>
      </c>
      <c r="CX1559" s="136" t="s">
        <v>529</v>
      </c>
      <c r="CY1559" s="136" t="s">
        <v>1100</v>
      </c>
      <c r="CZ1559" s="138">
        <v>1027</v>
      </c>
      <c r="DI1559" s="81" t="s">
        <v>889</v>
      </c>
      <c r="DJ1559" s="81" t="s">
        <v>890</v>
      </c>
      <c r="DK1559" s="81">
        <v>2</v>
      </c>
      <c r="DL1559" s="81" t="s">
        <v>529</v>
      </c>
      <c r="DM1559" s="81" t="s">
        <v>1112</v>
      </c>
      <c r="DN1559" s="81">
        <v>1039</v>
      </c>
    </row>
    <row r="1560" spans="1:118" x14ac:dyDescent="0.25">
      <c r="A1560" s="81" t="s">
        <v>930</v>
      </c>
      <c r="B1560" s="81" t="s">
        <v>931</v>
      </c>
      <c r="C1560" s="81">
        <v>4</v>
      </c>
      <c r="D1560" s="81" t="s">
        <v>437</v>
      </c>
      <c r="E1560" s="81" t="s">
        <v>1823</v>
      </c>
      <c r="F1560" s="81">
        <v>1259</v>
      </c>
      <c r="O1560" s="81" t="s">
        <v>729</v>
      </c>
      <c r="P1560" s="81" t="s">
        <v>730</v>
      </c>
      <c r="Q1560" s="81">
        <v>20</v>
      </c>
      <c r="R1560" s="81" t="s">
        <v>1768</v>
      </c>
      <c r="S1560" s="81" t="s">
        <v>1198</v>
      </c>
      <c r="T1560" s="81">
        <v>1013</v>
      </c>
      <c r="V1560" s="81" t="s">
        <v>729</v>
      </c>
      <c r="W1560" s="81" t="s">
        <v>730</v>
      </c>
      <c r="X1560" s="81">
        <v>2</v>
      </c>
      <c r="Y1560" s="81" t="s">
        <v>529</v>
      </c>
      <c r="Z1560" s="81" t="s">
        <v>563</v>
      </c>
      <c r="AA1560" s="81">
        <v>1532</v>
      </c>
      <c r="AQ1560" s="81" t="s">
        <v>1029</v>
      </c>
      <c r="AR1560" s="81" t="s">
        <v>1030</v>
      </c>
      <c r="AS1560" s="81">
        <v>4</v>
      </c>
      <c r="AT1560" s="81" t="s">
        <v>529</v>
      </c>
      <c r="AU1560" s="81" t="s">
        <v>1815</v>
      </c>
      <c r="AV1560" s="81">
        <v>1021</v>
      </c>
      <c r="AX1560" s="81" t="s">
        <v>757</v>
      </c>
      <c r="AY1560" s="81" t="s">
        <v>758</v>
      </c>
      <c r="AZ1560" s="81">
        <v>12</v>
      </c>
      <c r="BA1560" s="81" t="s">
        <v>529</v>
      </c>
      <c r="BB1560" s="81" t="s">
        <v>1196</v>
      </c>
      <c r="BC1560" s="81">
        <v>1456</v>
      </c>
      <c r="BE1560" s="81" t="s">
        <v>895</v>
      </c>
      <c r="BF1560" s="81" t="s">
        <v>896</v>
      </c>
      <c r="BG1560" s="81">
        <v>24</v>
      </c>
      <c r="BH1560" s="81" t="s">
        <v>529</v>
      </c>
      <c r="BI1560" s="81" t="s">
        <v>1756</v>
      </c>
      <c r="BJ1560" s="81">
        <v>1037</v>
      </c>
      <c r="BL1560" s="81" t="s">
        <v>755</v>
      </c>
      <c r="BM1560" s="81" t="s">
        <v>756</v>
      </c>
      <c r="BN1560" s="81">
        <v>12</v>
      </c>
      <c r="BO1560" s="81" t="s">
        <v>437</v>
      </c>
      <c r="BP1560" s="81" t="s">
        <v>1187</v>
      </c>
      <c r="BQ1560" s="81">
        <v>1003</v>
      </c>
      <c r="CU1560" s="136" t="s">
        <v>2386</v>
      </c>
      <c r="CV1560" s="136" t="s">
        <v>817</v>
      </c>
      <c r="CW1560" s="137">
        <v>4</v>
      </c>
      <c r="CX1560" s="136" t="s">
        <v>529</v>
      </c>
      <c r="CY1560" s="136" t="s">
        <v>1830</v>
      </c>
      <c r="CZ1560" s="138">
        <v>1028</v>
      </c>
      <c r="DI1560" s="81" t="s">
        <v>889</v>
      </c>
      <c r="DJ1560" s="81" t="s">
        <v>890</v>
      </c>
      <c r="DK1560" s="81">
        <v>24</v>
      </c>
      <c r="DL1560" s="81" t="s">
        <v>1173</v>
      </c>
      <c r="DM1560" s="81" t="s">
        <v>1174</v>
      </c>
      <c r="DN1560" s="81">
        <v>0</v>
      </c>
    </row>
    <row r="1561" spans="1:118" x14ac:dyDescent="0.25">
      <c r="A1561" s="81" t="s">
        <v>856</v>
      </c>
      <c r="B1561" s="81" t="s">
        <v>857</v>
      </c>
      <c r="C1561" s="81">
        <v>2</v>
      </c>
      <c r="D1561" s="81" t="s">
        <v>437</v>
      </c>
      <c r="E1561" s="81" t="s">
        <v>1823</v>
      </c>
      <c r="F1561" s="81">
        <v>1259</v>
      </c>
      <c r="O1561" s="81" t="s">
        <v>737</v>
      </c>
      <c r="P1561" s="81" t="s">
        <v>738</v>
      </c>
      <c r="Q1561" s="81">
        <v>36</v>
      </c>
      <c r="R1561" s="81" t="s">
        <v>1768</v>
      </c>
      <c r="S1561" s="81" t="s">
        <v>1198</v>
      </c>
      <c r="T1561" s="81">
        <v>1013</v>
      </c>
      <c r="V1561" s="81" t="s">
        <v>737</v>
      </c>
      <c r="W1561" s="81" t="s">
        <v>738</v>
      </c>
      <c r="X1561" s="81">
        <v>2</v>
      </c>
      <c r="Y1561" s="81" t="s">
        <v>529</v>
      </c>
      <c r="Z1561" s="81" t="s">
        <v>563</v>
      </c>
      <c r="AA1561" s="81">
        <v>1532</v>
      </c>
      <c r="AQ1561" s="81" t="s">
        <v>994</v>
      </c>
      <c r="AR1561" s="81" t="s">
        <v>995</v>
      </c>
      <c r="AS1561" s="81">
        <v>12</v>
      </c>
      <c r="AT1561" s="81" t="s">
        <v>529</v>
      </c>
      <c r="AU1561" s="81" t="s">
        <v>1815</v>
      </c>
      <c r="AV1561" s="81">
        <v>1021</v>
      </c>
      <c r="AX1561" s="81" t="s">
        <v>757</v>
      </c>
      <c r="AY1561" s="81" t="s">
        <v>758</v>
      </c>
      <c r="AZ1561" s="81">
        <v>12</v>
      </c>
      <c r="BA1561" s="81" t="s">
        <v>529</v>
      </c>
      <c r="BB1561" s="81" t="s">
        <v>1168</v>
      </c>
      <c r="BC1561" s="81">
        <v>1001</v>
      </c>
      <c r="BE1561" s="81" t="s">
        <v>749</v>
      </c>
      <c r="BF1561" s="81" t="s">
        <v>750</v>
      </c>
      <c r="BG1561" s="81">
        <v>24</v>
      </c>
      <c r="BH1561" s="81" t="s">
        <v>529</v>
      </c>
      <c r="BI1561" s="81" t="s">
        <v>1756</v>
      </c>
      <c r="BJ1561" s="81">
        <v>1037</v>
      </c>
      <c r="BL1561" s="81" t="s">
        <v>910</v>
      </c>
      <c r="BM1561" s="81" t="s">
        <v>911</v>
      </c>
      <c r="BN1561" s="81">
        <v>2</v>
      </c>
      <c r="BO1561" s="81" t="s">
        <v>437</v>
      </c>
      <c r="BP1561" s="81" t="s">
        <v>1187</v>
      </c>
      <c r="BQ1561" s="81">
        <v>1003</v>
      </c>
      <c r="CU1561" s="136" t="s">
        <v>2386</v>
      </c>
      <c r="CV1561" s="136" t="s">
        <v>817</v>
      </c>
      <c r="CW1561" s="137">
        <v>4</v>
      </c>
      <c r="CX1561" s="136" t="s">
        <v>437</v>
      </c>
      <c r="CY1561" s="136" t="s">
        <v>1191</v>
      </c>
      <c r="CZ1561" s="138">
        <v>1029</v>
      </c>
      <c r="DI1561" s="81" t="s">
        <v>889</v>
      </c>
      <c r="DJ1561" s="81" t="s">
        <v>890</v>
      </c>
      <c r="DK1561" s="81">
        <v>2</v>
      </c>
      <c r="DL1561" s="81" t="s">
        <v>529</v>
      </c>
      <c r="DM1561" s="81" t="s">
        <v>1185</v>
      </c>
      <c r="DN1561" s="81">
        <v>1101</v>
      </c>
    </row>
    <row r="1562" spans="1:118" x14ac:dyDescent="0.25">
      <c r="A1562" s="81" t="s">
        <v>880</v>
      </c>
      <c r="B1562" s="81" t="s">
        <v>881</v>
      </c>
      <c r="C1562" s="81">
        <v>4</v>
      </c>
      <c r="D1562" s="81" t="s">
        <v>437</v>
      </c>
      <c r="E1562" s="81" t="s">
        <v>1823</v>
      </c>
      <c r="F1562" s="81">
        <v>1259</v>
      </c>
      <c r="O1562" s="81" t="s">
        <v>757</v>
      </c>
      <c r="P1562" s="81" t="s">
        <v>758</v>
      </c>
      <c r="Q1562" s="81">
        <v>12</v>
      </c>
      <c r="R1562" s="81" t="s">
        <v>529</v>
      </c>
      <c r="S1562" s="81" t="s">
        <v>1104</v>
      </c>
      <c r="T1562" s="81">
        <v>1037</v>
      </c>
      <c r="V1562" s="81" t="s">
        <v>743</v>
      </c>
      <c r="W1562" s="81" t="s">
        <v>744</v>
      </c>
      <c r="X1562" s="81">
        <v>12</v>
      </c>
      <c r="Y1562" s="81" t="s">
        <v>529</v>
      </c>
      <c r="Z1562" s="81" t="s">
        <v>1810</v>
      </c>
      <c r="AA1562" s="81">
        <v>1533</v>
      </c>
      <c r="AQ1562" s="81" t="s">
        <v>804</v>
      </c>
      <c r="AR1562" s="81" t="s">
        <v>805</v>
      </c>
      <c r="AS1562" s="81">
        <v>24</v>
      </c>
      <c r="AT1562" s="81" t="s">
        <v>529</v>
      </c>
      <c r="AU1562" s="81" t="s">
        <v>1815</v>
      </c>
      <c r="AV1562" s="81">
        <v>1021</v>
      </c>
      <c r="AX1562" s="81" t="s">
        <v>757</v>
      </c>
      <c r="AY1562" s="81" t="s">
        <v>758</v>
      </c>
      <c r="AZ1562" s="81">
        <v>12</v>
      </c>
      <c r="BA1562" s="81" t="s">
        <v>436</v>
      </c>
      <c r="BB1562" s="81" t="s">
        <v>1124</v>
      </c>
      <c r="BC1562" s="81">
        <v>1013</v>
      </c>
      <c r="BE1562" s="81" t="s">
        <v>729</v>
      </c>
      <c r="BF1562" s="81" t="s">
        <v>730</v>
      </c>
      <c r="BG1562" s="81">
        <v>6</v>
      </c>
      <c r="BH1562" s="81" t="s">
        <v>437</v>
      </c>
      <c r="BI1562" s="81" t="s">
        <v>2104</v>
      </c>
      <c r="BJ1562" s="81">
        <v>1247</v>
      </c>
      <c r="BL1562" s="81" t="s">
        <v>2075</v>
      </c>
      <c r="BM1562" s="81" t="s">
        <v>1351</v>
      </c>
      <c r="BN1562" s="81">
        <v>12</v>
      </c>
      <c r="BO1562" s="81" t="s">
        <v>436</v>
      </c>
      <c r="BP1562" s="81" t="s">
        <v>1109</v>
      </c>
      <c r="BQ1562" s="81">
        <v>1311</v>
      </c>
      <c r="CU1562" s="136" t="s">
        <v>2388</v>
      </c>
      <c r="CV1562" s="136" t="s">
        <v>865</v>
      </c>
      <c r="CW1562" s="137">
        <v>4</v>
      </c>
      <c r="CX1562" s="136" t="s">
        <v>437</v>
      </c>
      <c r="CY1562" s="136" t="s">
        <v>1191</v>
      </c>
      <c r="CZ1562" s="138">
        <v>1029</v>
      </c>
      <c r="DI1562" s="81" t="s">
        <v>889</v>
      </c>
      <c r="DJ1562" s="81" t="s">
        <v>890</v>
      </c>
      <c r="DK1562" s="81">
        <v>16</v>
      </c>
      <c r="DL1562" s="81" t="s">
        <v>2152</v>
      </c>
      <c r="DM1562" s="81" t="s">
        <v>2364</v>
      </c>
      <c r="DN1562" s="81">
        <v>1593</v>
      </c>
    </row>
    <row r="1563" spans="1:118" x14ac:dyDescent="0.25">
      <c r="A1563" s="81" t="s">
        <v>2323</v>
      </c>
      <c r="B1563" s="81" t="s">
        <v>851</v>
      </c>
      <c r="C1563" s="81">
        <v>2</v>
      </c>
      <c r="D1563" s="81" t="s">
        <v>437</v>
      </c>
      <c r="E1563" s="81" t="s">
        <v>1823</v>
      </c>
      <c r="F1563" s="81">
        <v>1259</v>
      </c>
      <c r="O1563" s="81" t="s">
        <v>776</v>
      </c>
      <c r="P1563" s="81" t="s">
        <v>777</v>
      </c>
      <c r="Q1563" s="81">
        <v>6</v>
      </c>
      <c r="R1563" s="81" t="s">
        <v>529</v>
      </c>
      <c r="S1563" s="81" t="s">
        <v>1104</v>
      </c>
      <c r="T1563" s="81">
        <v>1037</v>
      </c>
      <c r="V1563" s="81" t="s">
        <v>757</v>
      </c>
      <c r="W1563" s="81" t="s">
        <v>758</v>
      </c>
      <c r="X1563" s="81">
        <v>12</v>
      </c>
      <c r="Y1563" s="81" t="s">
        <v>529</v>
      </c>
      <c r="Z1563" s="81" t="s">
        <v>1810</v>
      </c>
      <c r="AA1563" s="81">
        <v>1533</v>
      </c>
      <c r="AQ1563" s="81" t="s">
        <v>747</v>
      </c>
      <c r="AR1563" s="81" t="s">
        <v>748</v>
      </c>
      <c r="AS1563" s="81">
        <v>24</v>
      </c>
      <c r="AT1563" s="81" t="s">
        <v>529</v>
      </c>
      <c r="AU1563" s="81" t="s">
        <v>1815</v>
      </c>
      <c r="AV1563" s="81">
        <v>1021</v>
      </c>
      <c r="AX1563" s="81" t="s">
        <v>757</v>
      </c>
      <c r="AY1563" s="81" t="s">
        <v>758</v>
      </c>
      <c r="AZ1563" s="81">
        <v>240</v>
      </c>
      <c r="BA1563" s="81" t="s">
        <v>1173</v>
      </c>
      <c r="BB1563" s="81" t="s">
        <v>1174</v>
      </c>
      <c r="BC1563" s="81">
        <v>0</v>
      </c>
      <c r="BE1563" s="81" t="s">
        <v>852</v>
      </c>
      <c r="BF1563" s="81" t="s">
        <v>853</v>
      </c>
      <c r="BG1563" s="81">
        <v>12</v>
      </c>
      <c r="BH1563" s="81" t="s">
        <v>437</v>
      </c>
      <c r="BI1563" s="81" t="s">
        <v>2104</v>
      </c>
      <c r="BJ1563" s="81">
        <v>1247</v>
      </c>
      <c r="BL1563" s="81" t="s">
        <v>904</v>
      </c>
      <c r="BM1563" s="81" t="s">
        <v>905</v>
      </c>
      <c r="BN1563" s="81">
        <v>2</v>
      </c>
      <c r="BO1563" s="81" t="s">
        <v>529</v>
      </c>
      <c r="BP1563" s="81" t="s">
        <v>2101</v>
      </c>
      <c r="BQ1563" s="81">
        <v>1021</v>
      </c>
      <c r="CU1563" s="136" t="s">
        <v>2390</v>
      </c>
      <c r="CV1563" s="136" t="s">
        <v>793</v>
      </c>
      <c r="CW1563" s="137">
        <v>2</v>
      </c>
      <c r="CX1563" s="136" t="s">
        <v>436</v>
      </c>
      <c r="CY1563" s="136" t="s">
        <v>2059</v>
      </c>
      <c r="CZ1563" s="138">
        <v>1551</v>
      </c>
      <c r="DI1563" s="81" t="s">
        <v>889</v>
      </c>
      <c r="DJ1563" s="81" t="s">
        <v>890</v>
      </c>
      <c r="DK1563" s="81">
        <v>1</v>
      </c>
      <c r="DL1563" s="81" t="s">
        <v>436</v>
      </c>
      <c r="DM1563" s="81" t="s">
        <v>1143</v>
      </c>
      <c r="DN1563" s="81">
        <v>1223</v>
      </c>
    </row>
    <row r="1564" spans="1:118" x14ac:dyDescent="0.25">
      <c r="A1564" s="81" t="s">
        <v>2319</v>
      </c>
      <c r="B1564" s="81" t="s">
        <v>844</v>
      </c>
      <c r="C1564" s="81">
        <v>2</v>
      </c>
      <c r="D1564" s="81" t="s">
        <v>437</v>
      </c>
      <c r="E1564" s="81" t="s">
        <v>1823</v>
      </c>
      <c r="F1564" s="81">
        <v>1259</v>
      </c>
      <c r="O1564" s="81" t="s">
        <v>897</v>
      </c>
      <c r="P1564" s="81" t="s">
        <v>898</v>
      </c>
      <c r="Q1564" s="81">
        <v>6</v>
      </c>
      <c r="R1564" s="81" t="s">
        <v>529</v>
      </c>
      <c r="S1564" s="81" t="s">
        <v>1104</v>
      </c>
      <c r="T1564" s="81">
        <v>1037</v>
      </c>
      <c r="V1564" s="81" t="s">
        <v>745</v>
      </c>
      <c r="W1564" s="81" t="s">
        <v>746</v>
      </c>
      <c r="X1564" s="81">
        <v>12</v>
      </c>
      <c r="Y1564" s="81" t="s">
        <v>529</v>
      </c>
      <c r="Z1564" s="81" t="s">
        <v>1810</v>
      </c>
      <c r="AA1564" s="81">
        <v>1533</v>
      </c>
      <c r="AQ1564" s="81" t="s">
        <v>950</v>
      </c>
      <c r="AR1564" s="81" t="s">
        <v>951</v>
      </c>
      <c r="AS1564" s="81">
        <v>2</v>
      </c>
      <c r="AT1564" s="81" t="s">
        <v>529</v>
      </c>
      <c r="AU1564" s="81" t="s">
        <v>1815</v>
      </c>
      <c r="AV1564" s="81">
        <v>1021</v>
      </c>
      <c r="AX1564" s="81" t="s">
        <v>755</v>
      </c>
      <c r="AY1564" s="81" t="s">
        <v>756</v>
      </c>
      <c r="AZ1564" s="81">
        <v>12</v>
      </c>
      <c r="BA1564" s="81" t="s">
        <v>436</v>
      </c>
      <c r="BB1564" s="81" t="s">
        <v>2071</v>
      </c>
      <c r="BC1564" s="81">
        <v>1561</v>
      </c>
      <c r="BE1564" s="81" t="s">
        <v>924</v>
      </c>
      <c r="BF1564" s="81" t="s">
        <v>925</v>
      </c>
      <c r="BG1564" s="81">
        <v>12</v>
      </c>
      <c r="BH1564" s="81" t="s">
        <v>437</v>
      </c>
      <c r="BI1564" s="81" t="s">
        <v>2104</v>
      </c>
      <c r="BJ1564" s="81">
        <v>1247</v>
      </c>
      <c r="BL1564" s="81" t="s">
        <v>838</v>
      </c>
      <c r="BM1564" s="81" t="s">
        <v>839</v>
      </c>
      <c r="BN1564" s="81">
        <v>2</v>
      </c>
      <c r="BO1564" s="81" t="s">
        <v>529</v>
      </c>
      <c r="BP1564" s="81" t="s">
        <v>2101</v>
      </c>
      <c r="BQ1564" s="81">
        <v>1021</v>
      </c>
      <c r="CU1564" s="136" t="s">
        <v>733</v>
      </c>
      <c r="CV1564" s="136" t="s">
        <v>734</v>
      </c>
      <c r="CW1564" s="137">
        <v>2</v>
      </c>
      <c r="CX1564" s="136" t="s">
        <v>436</v>
      </c>
      <c r="CY1564" s="136" t="s">
        <v>2059</v>
      </c>
      <c r="CZ1564" s="138">
        <v>1551</v>
      </c>
      <c r="DI1564" s="81" t="s">
        <v>936</v>
      </c>
      <c r="DJ1564" s="81" t="s">
        <v>937</v>
      </c>
      <c r="DK1564" s="81">
        <v>2</v>
      </c>
      <c r="DL1564" s="81" t="s">
        <v>529</v>
      </c>
      <c r="DM1564" s="81" t="s">
        <v>1135</v>
      </c>
      <c r="DN1564" s="81">
        <v>1412</v>
      </c>
    </row>
    <row r="1565" spans="1:118" x14ac:dyDescent="0.25">
      <c r="A1565" s="81" t="s">
        <v>854</v>
      </c>
      <c r="B1565" s="81" t="s">
        <v>855</v>
      </c>
      <c r="C1565" s="81">
        <v>2</v>
      </c>
      <c r="D1565" s="81" t="s">
        <v>437</v>
      </c>
      <c r="E1565" s="81" t="s">
        <v>1823</v>
      </c>
      <c r="F1565" s="81">
        <v>1259</v>
      </c>
      <c r="O1565" s="81" t="s">
        <v>816</v>
      </c>
      <c r="P1565" s="81" t="s">
        <v>817</v>
      </c>
      <c r="Q1565" s="81">
        <v>12</v>
      </c>
      <c r="R1565" s="81" t="s">
        <v>529</v>
      </c>
      <c r="S1565" s="81" t="s">
        <v>1104</v>
      </c>
      <c r="T1565" s="81">
        <v>1037</v>
      </c>
      <c r="V1565" s="81" t="s">
        <v>2319</v>
      </c>
      <c r="W1565" s="81" t="s">
        <v>844</v>
      </c>
      <c r="X1565" s="81">
        <v>2</v>
      </c>
      <c r="Y1565" s="81" t="s">
        <v>529</v>
      </c>
      <c r="Z1565" s="81" t="s">
        <v>1810</v>
      </c>
      <c r="AA1565" s="81">
        <v>1533</v>
      </c>
      <c r="AQ1565" s="81" t="s">
        <v>782</v>
      </c>
      <c r="AR1565" s="81" t="s">
        <v>783</v>
      </c>
      <c r="AS1565" s="81">
        <v>12</v>
      </c>
      <c r="AT1565" s="81" t="s">
        <v>436</v>
      </c>
      <c r="AU1565" s="81" t="s">
        <v>1217</v>
      </c>
      <c r="AV1565" s="81">
        <v>1160</v>
      </c>
      <c r="AX1565" s="81" t="s">
        <v>755</v>
      </c>
      <c r="AY1565" s="81" t="s">
        <v>756</v>
      </c>
      <c r="AZ1565" s="81">
        <v>12</v>
      </c>
      <c r="BA1565" s="81" t="s">
        <v>437</v>
      </c>
      <c r="BB1565" s="81" t="s">
        <v>2103</v>
      </c>
      <c r="BC1565" s="81">
        <v>1506</v>
      </c>
      <c r="BE1565" s="81" t="s">
        <v>733</v>
      </c>
      <c r="BF1565" s="81" t="s">
        <v>734</v>
      </c>
      <c r="BG1565" s="81">
        <v>4</v>
      </c>
      <c r="BH1565" s="81" t="s">
        <v>529</v>
      </c>
      <c r="BI1565" s="81" t="s">
        <v>1756</v>
      </c>
      <c r="BJ1565" s="81">
        <v>1037</v>
      </c>
      <c r="BL1565" s="81" t="s">
        <v>816</v>
      </c>
      <c r="BM1565" s="81" t="s">
        <v>817</v>
      </c>
      <c r="BN1565" s="81">
        <v>4</v>
      </c>
      <c r="BO1565" s="81" t="s">
        <v>436</v>
      </c>
      <c r="BP1565" s="81" t="s">
        <v>1122</v>
      </c>
      <c r="BQ1565" s="81">
        <v>1213</v>
      </c>
      <c r="CU1565" s="136" t="s">
        <v>796</v>
      </c>
      <c r="CV1565" s="136" t="s">
        <v>797</v>
      </c>
      <c r="CW1565" s="137">
        <v>2</v>
      </c>
      <c r="CX1565" s="136" t="s">
        <v>436</v>
      </c>
      <c r="CY1565" s="136" t="s">
        <v>2059</v>
      </c>
      <c r="CZ1565" s="138">
        <v>1551</v>
      </c>
      <c r="DI1565" s="81" t="s">
        <v>936</v>
      </c>
      <c r="DJ1565" s="81" t="s">
        <v>937</v>
      </c>
      <c r="DK1565" s="81">
        <v>2</v>
      </c>
      <c r="DL1565" s="81" t="s">
        <v>436</v>
      </c>
      <c r="DM1565" s="81" t="s">
        <v>717</v>
      </c>
      <c r="DN1565" s="81">
        <v>1538</v>
      </c>
    </row>
    <row r="1566" spans="1:118" x14ac:dyDescent="0.25">
      <c r="A1566" s="81" t="s">
        <v>792</v>
      </c>
      <c r="B1566" s="81" t="s">
        <v>793</v>
      </c>
      <c r="C1566" s="81">
        <v>2</v>
      </c>
      <c r="D1566" s="81" t="s">
        <v>437</v>
      </c>
      <c r="E1566" s="81" t="s">
        <v>1823</v>
      </c>
      <c r="F1566" s="81">
        <v>1259</v>
      </c>
      <c r="O1566" s="81" t="s">
        <v>745</v>
      </c>
      <c r="P1566" s="81" t="s">
        <v>746</v>
      </c>
      <c r="Q1566" s="81">
        <v>24</v>
      </c>
      <c r="R1566" s="81" t="s">
        <v>529</v>
      </c>
      <c r="S1566" s="81" t="s">
        <v>1104</v>
      </c>
      <c r="T1566" s="81">
        <v>1037</v>
      </c>
      <c r="V1566" s="81" t="s">
        <v>729</v>
      </c>
      <c r="W1566" s="81" t="s">
        <v>730</v>
      </c>
      <c r="X1566" s="81">
        <v>4</v>
      </c>
      <c r="Y1566" s="81" t="s">
        <v>436</v>
      </c>
      <c r="Z1566" s="81" t="s">
        <v>565</v>
      </c>
      <c r="AA1566" s="81">
        <v>1534</v>
      </c>
      <c r="AQ1566" s="81" t="s">
        <v>908</v>
      </c>
      <c r="AR1566" s="81" t="s">
        <v>909</v>
      </c>
      <c r="AS1566" s="81">
        <v>12</v>
      </c>
      <c r="AT1566" s="81" t="s">
        <v>436</v>
      </c>
      <c r="AU1566" s="81" t="s">
        <v>1217</v>
      </c>
      <c r="AV1566" s="81">
        <v>1160</v>
      </c>
      <c r="AX1566" s="81" t="s">
        <v>755</v>
      </c>
      <c r="AY1566" s="81" t="s">
        <v>756</v>
      </c>
      <c r="AZ1566" s="81">
        <v>24</v>
      </c>
      <c r="BA1566" s="81" t="s">
        <v>436</v>
      </c>
      <c r="BB1566" s="81" t="s">
        <v>1195</v>
      </c>
      <c r="BC1566" s="81">
        <v>1237</v>
      </c>
      <c r="BE1566" s="81" t="s">
        <v>727</v>
      </c>
      <c r="BF1566" s="81" t="s">
        <v>728</v>
      </c>
      <c r="BG1566" s="81">
        <v>6</v>
      </c>
      <c r="BH1566" s="81" t="s">
        <v>529</v>
      </c>
      <c r="BI1566" s="81" t="s">
        <v>1756</v>
      </c>
      <c r="BJ1566" s="81">
        <v>1037</v>
      </c>
      <c r="BL1566" s="81" t="s">
        <v>864</v>
      </c>
      <c r="BM1566" s="81" t="s">
        <v>865</v>
      </c>
      <c r="BN1566" s="81">
        <v>4</v>
      </c>
      <c r="BO1566" s="81" t="s">
        <v>436</v>
      </c>
      <c r="BP1566" s="81" t="s">
        <v>1109</v>
      </c>
      <c r="BQ1566" s="81">
        <v>1311</v>
      </c>
      <c r="CU1566" s="136" t="s">
        <v>2260</v>
      </c>
      <c r="CV1566" s="136" t="s">
        <v>2304</v>
      </c>
      <c r="CW1566" s="137">
        <v>2</v>
      </c>
      <c r="CX1566" s="136" t="s">
        <v>436</v>
      </c>
      <c r="CY1566" s="136" t="s">
        <v>2059</v>
      </c>
      <c r="CZ1566" s="138">
        <v>1551</v>
      </c>
      <c r="DI1566" s="81" t="s">
        <v>944</v>
      </c>
      <c r="DJ1566" s="81" t="s">
        <v>945</v>
      </c>
      <c r="DK1566" s="81">
        <v>2</v>
      </c>
      <c r="DL1566" s="81" t="s">
        <v>529</v>
      </c>
      <c r="DM1566" s="81" t="s">
        <v>1112</v>
      </c>
      <c r="DN1566" s="81">
        <v>1039</v>
      </c>
    </row>
    <row r="1567" spans="1:118" x14ac:dyDescent="0.25">
      <c r="A1567" s="81" t="s">
        <v>856</v>
      </c>
      <c r="B1567" s="81" t="s">
        <v>857</v>
      </c>
      <c r="C1567" s="81">
        <v>2</v>
      </c>
      <c r="D1567" s="81" t="s">
        <v>437</v>
      </c>
      <c r="E1567" s="81" t="s">
        <v>1823</v>
      </c>
      <c r="F1567" s="81">
        <v>1259</v>
      </c>
      <c r="O1567" s="81" t="s">
        <v>867</v>
      </c>
      <c r="P1567" s="81" t="s">
        <v>868</v>
      </c>
      <c r="Q1567" s="81">
        <v>9</v>
      </c>
      <c r="R1567" s="81" t="s">
        <v>529</v>
      </c>
      <c r="S1567" s="81" t="s">
        <v>1104</v>
      </c>
      <c r="T1567" s="81">
        <v>1037</v>
      </c>
      <c r="V1567" s="81" t="s">
        <v>737</v>
      </c>
      <c r="W1567" s="81" t="s">
        <v>738</v>
      </c>
      <c r="X1567" s="81">
        <v>4</v>
      </c>
      <c r="Y1567" s="81" t="s">
        <v>436</v>
      </c>
      <c r="Z1567" s="81" t="s">
        <v>565</v>
      </c>
      <c r="AA1567" s="81">
        <v>1534</v>
      </c>
      <c r="AQ1567" s="81" t="s">
        <v>999</v>
      </c>
      <c r="AR1567" s="81" t="s">
        <v>1000</v>
      </c>
      <c r="AS1567" s="81">
        <v>12</v>
      </c>
      <c r="AT1567" s="81" t="s">
        <v>436</v>
      </c>
      <c r="AU1567" s="81" t="s">
        <v>1217</v>
      </c>
      <c r="AV1567" s="81">
        <v>1160</v>
      </c>
      <c r="AX1567" s="81" t="s">
        <v>755</v>
      </c>
      <c r="AY1567" s="81" t="s">
        <v>756</v>
      </c>
      <c r="AZ1567" s="81">
        <v>12</v>
      </c>
      <c r="BA1567" s="81" t="s">
        <v>529</v>
      </c>
      <c r="BB1567" s="81" t="s">
        <v>1168</v>
      </c>
      <c r="BC1567" s="81">
        <v>1001</v>
      </c>
      <c r="BE1567" s="81" t="s">
        <v>745</v>
      </c>
      <c r="BF1567" s="81" t="s">
        <v>746</v>
      </c>
      <c r="BG1567" s="81">
        <v>24</v>
      </c>
      <c r="BH1567" s="81" t="s">
        <v>529</v>
      </c>
      <c r="BI1567" s="81" t="s">
        <v>1756</v>
      </c>
      <c r="BJ1567" s="81">
        <v>1037</v>
      </c>
      <c r="BL1567" s="81" t="s">
        <v>864</v>
      </c>
      <c r="BM1567" s="81" t="s">
        <v>865</v>
      </c>
      <c r="BN1567" s="81">
        <v>4</v>
      </c>
      <c r="BO1567" s="81" t="s">
        <v>437</v>
      </c>
      <c r="BP1567" s="81" t="s">
        <v>1733</v>
      </c>
      <c r="BQ1567" s="81">
        <v>1004</v>
      </c>
      <c r="CU1567" s="136" t="s">
        <v>794</v>
      </c>
      <c r="CV1567" s="136" t="s">
        <v>795</v>
      </c>
      <c r="CW1567" s="137">
        <v>2</v>
      </c>
      <c r="CX1567" s="136" t="s">
        <v>436</v>
      </c>
      <c r="CY1567" s="136" t="s">
        <v>2059</v>
      </c>
      <c r="CZ1567" s="138">
        <v>1551</v>
      </c>
      <c r="DI1567" s="81" t="s">
        <v>944</v>
      </c>
      <c r="DJ1567" s="81" t="s">
        <v>945</v>
      </c>
      <c r="DK1567" s="81">
        <v>16</v>
      </c>
      <c r="DL1567" s="81" t="s">
        <v>2152</v>
      </c>
      <c r="DM1567" s="81" t="s">
        <v>2364</v>
      </c>
      <c r="DN1567" s="81">
        <v>1593</v>
      </c>
    </row>
    <row r="1568" spans="1:118" x14ac:dyDescent="0.25">
      <c r="A1568" s="81" t="s">
        <v>842</v>
      </c>
      <c r="B1568" s="81" t="s">
        <v>843</v>
      </c>
      <c r="C1568" s="81">
        <v>2</v>
      </c>
      <c r="D1568" s="81" t="s">
        <v>437</v>
      </c>
      <c r="E1568" s="81" t="s">
        <v>1823</v>
      </c>
      <c r="F1568" s="81">
        <v>1259</v>
      </c>
      <c r="O1568" s="81" t="s">
        <v>727</v>
      </c>
      <c r="P1568" s="81" t="s">
        <v>728</v>
      </c>
      <c r="Q1568" s="81">
        <v>6</v>
      </c>
      <c r="R1568" s="81" t="s">
        <v>529</v>
      </c>
      <c r="S1568" s="81" t="s">
        <v>1104</v>
      </c>
      <c r="T1568" s="81">
        <v>1037</v>
      </c>
      <c r="V1568" s="81" t="s">
        <v>2323</v>
      </c>
      <c r="W1568" s="81" t="s">
        <v>851</v>
      </c>
      <c r="X1568" s="81">
        <v>2</v>
      </c>
      <c r="Y1568" s="81" t="s">
        <v>436</v>
      </c>
      <c r="Z1568" s="81" t="s">
        <v>566</v>
      </c>
      <c r="AA1568" s="81">
        <v>1535</v>
      </c>
      <c r="AQ1568" s="81" t="s">
        <v>1043</v>
      </c>
      <c r="AR1568" s="81" t="s">
        <v>1044</v>
      </c>
      <c r="AS1568" s="81">
        <v>12</v>
      </c>
      <c r="AT1568" s="81" t="s">
        <v>436</v>
      </c>
      <c r="AU1568" s="81" t="s">
        <v>1230</v>
      </c>
      <c r="AV1568" s="81">
        <v>1195</v>
      </c>
      <c r="AX1568" s="81" t="s">
        <v>755</v>
      </c>
      <c r="AY1568" s="81" t="s">
        <v>756</v>
      </c>
      <c r="AZ1568" s="81">
        <v>12</v>
      </c>
      <c r="BA1568" s="81" t="s">
        <v>436</v>
      </c>
      <c r="BB1568" s="81" t="s">
        <v>1863</v>
      </c>
      <c r="BC1568" s="81">
        <v>1273</v>
      </c>
      <c r="BE1568" s="81" t="s">
        <v>940</v>
      </c>
      <c r="BF1568" s="81" t="s">
        <v>941</v>
      </c>
      <c r="BG1568" s="81">
        <v>12</v>
      </c>
      <c r="BH1568" s="81" t="s">
        <v>529</v>
      </c>
      <c r="BI1568" s="81" t="s">
        <v>1756</v>
      </c>
      <c r="BJ1568" s="81">
        <v>1037</v>
      </c>
      <c r="BL1568" s="81" t="s">
        <v>729</v>
      </c>
      <c r="BM1568" s="81" t="s">
        <v>730</v>
      </c>
      <c r="BN1568" s="81">
        <v>1</v>
      </c>
      <c r="BO1568" s="81" t="s">
        <v>529</v>
      </c>
      <c r="BP1568" s="81" t="s">
        <v>2101</v>
      </c>
      <c r="BQ1568" s="81">
        <v>1021</v>
      </c>
      <c r="CU1568" s="136" t="s">
        <v>790</v>
      </c>
      <c r="CV1568" s="136" t="s">
        <v>791</v>
      </c>
      <c r="CW1568" s="137">
        <v>2</v>
      </c>
      <c r="CX1568" s="136" t="s">
        <v>436</v>
      </c>
      <c r="CY1568" s="136" t="s">
        <v>2059</v>
      </c>
      <c r="CZ1568" s="138">
        <v>1551</v>
      </c>
      <c r="DI1568" s="81" t="s">
        <v>794</v>
      </c>
      <c r="DJ1568" s="81" t="s">
        <v>795</v>
      </c>
      <c r="DK1568" s="81">
        <v>2</v>
      </c>
      <c r="DL1568" s="81" t="s">
        <v>529</v>
      </c>
      <c r="DM1568" s="81" t="s">
        <v>1178</v>
      </c>
      <c r="DN1568" s="81">
        <v>1431</v>
      </c>
    </row>
    <row r="1569" spans="1:118" x14ac:dyDescent="0.25">
      <c r="A1569" s="81" t="s">
        <v>2319</v>
      </c>
      <c r="B1569" s="81" t="s">
        <v>844</v>
      </c>
      <c r="C1569" s="81">
        <v>2</v>
      </c>
      <c r="D1569" s="81" t="s">
        <v>436</v>
      </c>
      <c r="E1569" s="81" t="s">
        <v>1827</v>
      </c>
      <c r="F1569" s="81">
        <v>1244</v>
      </c>
      <c r="O1569" s="81" t="s">
        <v>906</v>
      </c>
      <c r="P1569" s="81" t="s">
        <v>907</v>
      </c>
      <c r="Q1569" s="81">
        <v>12</v>
      </c>
      <c r="R1569" s="81" t="s">
        <v>529</v>
      </c>
      <c r="S1569" s="81" t="s">
        <v>1104</v>
      </c>
      <c r="T1569" s="81">
        <v>1037</v>
      </c>
      <c r="V1569" s="81" t="s">
        <v>858</v>
      </c>
      <c r="W1569" s="81" t="s">
        <v>859</v>
      </c>
      <c r="X1569" s="81">
        <v>2</v>
      </c>
      <c r="Y1569" s="81" t="s">
        <v>436</v>
      </c>
      <c r="Z1569" s="81" t="s">
        <v>566</v>
      </c>
      <c r="AA1569" s="81">
        <v>1535</v>
      </c>
      <c r="AQ1569" s="81" t="s">
        <v>979</v>
      </c>
      <c r="AR1569" s="81" t="s">
        <v>980</v>
      </c>
      <c r="AS1569" s="81">
        <v>12</v>
      </c>
      <c r="AT1569" s="81" t="s">
        <v>436</v>
      </c>
      <c r="AU1569" s="81" t="s">
        <v>1230</v>
      </c>
      <c r="AV1569" s="81">
        <v>1195</v>
      </c>
      <c r="AX1569" s="81" t="s">
        <v>755</v>
      </c>
      <c r="AY1569" s="81" t="s">
        <v>756</v>
      </c>
      <c r="AZ1569" s="81">
        <v>24</v>
      </c>
      <c r="BA1569" s="81" t="s">
        <v>436</v>
      </c>
      <c r="BB1569" s="81" t="s">
        <v>1834</v>
      </c>
      <c r="BC1569" s="81">
        <v>1163</v>
      </c>
      <c r="BE1569" s="81" t="s">
        <v>733</v>
      </c>
      <c r="BF1569" s="81" t="s">
        <v>734</v>
      </c>
      <c r="BG1569" s="81">
        <v>6</v>
      </c>
      <c r="BH1569" s="81" t="s">
        <v>529</v>
      </c>
      <c r="BI1569" s="81" t="s">
        <v>1756</v>
      </c>
      <c r="BJ1569" s="81">
        <v>1037</v>
      </c>
      <c r="BL1569" s="81" t="s">
        <v>954</v>
      </c>
      <c r="BM1569" s="81" t="s">
        <v>955</v>
      </c>
      <c r="BN1569" s="81">
        <v>4</v>
      </c>
      <c r="BO1569" s="81" t="s">
        <v>436</v>
      </c>
      <c r="BP1569" s="81" t="s">
        <v>1122</v>
      </c>
      <c r="BQ1569" s="81">
        <v>1213</v>
      </c>
      <c r="CU1569" s="136" t="s">
        <v>810</v>
      </c>
      <c r="CV1569" s="136" t="s">
        <v>811</v>
      </c>
      <c r="CW1569" s="137">
        <v>2</v>
      </c>
      <c r="CX1569" s="136" t="s">
        <v>436</v>
      </c>
      <c r="CY1569" s="136" t="s">
        <v>2059</v>
      </c>
      <c r="CZ1569" s="138">
        <v>1551</v>
      </c>
      <c r="DI1569" s="81" t="s">
        <v>794</v>
      </c>
      <c r="DJ1569" s="81" t="s">
        <v>795</v>
      </c>
      <c r="DK1569" s="81">
        <v>2</v>
      </c>
      <c r="DL1569" s="81" t="s">
        <v>529</v>
      </c>
      <c r="DM1569" s="81" t="s">
        <v>2190</v>
      </c>
      <c r="DN1569" s="81">
        <v>1021</v>
      </c>
    </row>
    <row r="1570" spans="1:118" x14ac:dyDescent="0.25">
      <c r="A1570" s="81" t="s">
        <v>860</v>
      </c>
      <c r="B1570" s="81" t="s">
        <v>861</v>
      </c>
      <c r="C1570" s="81">
        <v>4</v>
      </c>
      <c r="D1570" s="81" t="s">
        <v>436</v>
      </c>
      <c r="E1570" s="81" t="s">
        <v>1862</v>
      </c>
      <c r="F1570" s="81">
        <v>1243</v>
      </c>
      <c r="O1570" s="81" t="s">
        <v>832</v>
      </c>
      <c r="P1570" s="81" t="s">
        <v>833</v>
      </c>
      <c r="Q1570" s="81">
        <v>6</v>
      </c>
      <c r="R1570" s="81" t="s">
        <v>529</v>
      </c>
      <c r="S1570" s="81" t="s">
        <v>1104</v>
      </c>
      <c r="T1570" s="81">
        <v>1037</v>
      </c>
      <c r="V1570" s="81" t="s">
        <v>765</v>
      </c>
      <c r="W1570" s="81" t="s">
        <v>766</v>
      </c>
      <c r="X1570" s="81">
        <v>4</v>
      </c>
      <c r="Y1570" s="81" t="s">
        <v>436</v>
      </c>
      <c r="Z1570" s="81" t="s">
        <v>566</v>
      </c>
      <c r="AA1570" s="81">
        <v>1535</v>
      </c>
      <c r="AQ1570" s="81" t="s">
        <v>1015</v>
      </c>
      <c r="AR1570" s="81" t="s">
        <v>1016</v>
      </c>
      <c r="AS1570" s="81">
        <v>12</v>
      </c>
      <c r="AT1570" s="81" t="s">
        <v>436</v>
      </c>
      <c r="AU1570" s="81" t="s">
        <v>1230</v>
      </c>
      <c r="AV1570" s="81">
        <v>1195</v>
      </c>
      <c r="AX1570" s="81" t="s">
        <v>755</v>
      </c>
      <c r="AY1570" s="81" t="s">
        <v>756</v>
      </c>
      <c r="AZ1570" s="81">
        <v>24</v>
      </c>
      <c r="BA1570" s="81" t="s">
        <v>1768</v>
      </c>
      <c r="BB1570" s="81" t="s">
        <v>1769</v>
      </c>
      <c r="BC1570" s="81">
        <v>1416</v>
      </c>
      <c r="BE1570" s="81" t="s">
        <v>832</v>
      </c>
      <c r="BF1570" s="81" t="s">
        <v>833</v>
      </c>
      <c r="BG1570" s="81">
        <v>4</v>
      </c>
      <c r="BH1570" s="81" t="s">
        <v>529</v>
      </c>
      <c r="BI1570" s="81" t="s">
        <v>1756</v>
      </c>
      <c r="BJ1570" s="81">
        <v>1037</v>
      </c>
      <c r="BL1570" s="81" t="s">
        <v>761</v>
      </c>
      <c r="BM1570" s="81" t="s">
        <v>762</v>
      </c>
      <c r="BN1570" s="81">
        <v>20</v>
      </c>
      <c r="BO1570" s="81" t="s">
        <v>529</v>
      </c>
      <c r="BP1570" s="81" t="s">
        <v>2101</v>
      </c>
      <c r="BQ1570" s="81">
        <v>1021</v>
      </c>
      <c r="CU1570" s="136" t="s">
        <v>2260</v>
      </c>
      <c r="CV1570" s="136" t="s">
        <v>2304</v>
      </c>
      <c r="CW1570" s="137">
        <v>2</v>
      </c>
      <c r="CX1570" s="136" t="s">
        <v>529</v>
      </c>
      <c r="CY1570" s="136" t="s">
        <v>2225</v>
      </c>
      <c r="CZ1570" s="138">
        <v>1592</v>
      </c>
      <c r="DI1570" s="81" t="s">
        <v>794</v>
      </c>
      <c r="DJ1570" s="81" t="s">
        <v>795</v>
      </c>
      <c r="DK1570" s="81">
        <v>24</v>
      </c>
      <c r="DL1570" s="81" t="s">
        <v>2152</v>
      </c>
      <c r="DM1570" s="81" t="s">
        <v>2364</v>
      </c>
      <c r="DN1570" s="81">
        <v>1593</v>
      </c>
    </row>
    <row r="1571" spans="1:118" x14ac:dyDescent="0.25">
      <c r="A1571" s="81" t="s">
        <v>862</v>
      </c>
      <c r="B1571" s="81" t="s">
        <v>863</v>
      </c>
      <c r="C1571" s="81">
        <v>4</v>
      </c>
      <c r="D1571" s="81" t="s">
        <v>436</v>
      </c>
      <c r="E1571" s="81" t="s">
        <v>1862</v>
      </c>
      <c r="F1571" s="81">
        <v>1243</v>
      </c>
      <c r="O1571" s="81" t="s">
        <v>812</v>
      </c>
      <c r="P1571" s="81" t="s">
        <v>813</v>
      </c>
      <c r="Q1571" s="81">
        <v>4</v>
      </c>
      <c r="R1571" s="81" t="s">
        <v>437</v>
      </c>
      <c r="S1571" s="81" t="s">
        <v>1191</v>
      </c>
      <c r="T1571" s="81">
        <v>1029</v>
      </c>
      <c r="V1571" s="81" t="s">
        <v>856</v>
      </c>
      <c r="W1571" s="81" t="s">
        <v>857</v>
      </c>
      <c r="X1571" s="81">
        <v>4</v>
      </c>
      <c r="Y1571" s="81" t="s">
        <v>436</v>
      </c>
      <c r="Z1571" s="81" t="s">
        <v>566</v>
      </c>
      <c r="AA1571" s="81">
        <v>1535</v>
      </c>
      <c r="AQ1571" s="81" t="s">
        <v>946</v>
      </c>
      <c r="AR1571" s="81" t="s">
        <v>947</v>
      </c>
      <c r="AS1571" s="81">
        <v>12</v>
      </c>
      <c r="AT1571" s="81" t="s">
        <v>436</v>
      </c>
      <c r="AU1571" s="81" t="s">
        <v>1230</v>
      </c>
      <c r="AV1571" s="81">
        <v>1195</v>
      </c>
      <c r="AX1571" s="81" t="s">
        <v>755</v>
      </c>
      <c r="AY1571" s="81" t="s">
        <v>756</v>
      </c>
      <c r="AZ1571" s="81">
        <v>12</v>
      </c>
      <c r="BA1571" s="81" t="s">
        <v>437</v>
      </c>
      <c r="BB1571" s="81" t="s">
        <v>1186</v>
      </c>
      <c r="BC1571" s="81">
        <v>1043</v>
      </c>
      <c r="BE1571" s="81" t="s">
        <v>830</v>
      </c>
      <c r="BF1571" s="81" t="s">
        <v>831</v>
      </c>
      <c r="BG1571" s="81">
        <v>20</v>
      </c>
      <c r="BH1571" s="81" t="s">
        <v>529</v>
      </c>
      <c r="BI1571" s="81" t="s">
        <v>1756</v>
      </c>
      <c r="BJ1571" s="81">
        <v>1037</v>
      </c>
      <c r="BL1571" s="81" t="s">
        <v>873</v>
      </c>
      <c r="BM1571" s="81" t="s">
        <v>874</v>
      </c>
      <c r="BN1571" s="81">
        <v>4</v>
      </c>
      <c r="BO1571" s="81" t="s">
        <v>437</v>
      </c>
      <c r="BP1571" s="81" t="s">
        <v>1733</v>
      </c>
      <c r="BQ1571" s="81">
        <v>1004</v>
      </c>
      <c r="CU1571" s="136" t="s">
        <v>858</v>
      </c>
      <c r="CV1571" s="136" t="s">
        <v>859</v>
      </c>
      <c r="CW1571" s="137">
        <v>2</v>
      </c>
      <c r="CX1571" s="136" t="s">
        <v>437</v>
      </c>
      <c r="CY1571" s="136" t="s">
        <v>1171</v>
      </c>
      <c r="CZ1571" s="138">
        <v>1351</v>
      </c>
      <c r="DI1571" s="81" t="s">
        <v>856</v>
      </c>
      <c r="DJ1571" s="81" t="s">
        <v>857</v>
      </c>
      <c r="DK1571" s="81">
        <v>12</v>
      </c>
      <c r="DL1571" s="81" t="s">
        <v>1173</v>
      </c>
      <c r="DM1571" s="81" t="s">
        <v>2316</v>
      </c>
      <c r="DN1571" s="81">
        <v>0</v>
      </c>
    </row>
    <row r="1572" spans="1:118" x14ac:dyDescent="0.25">
      <c r="A1572" s="81" t="s">
        <v>768</v>
      </c>
      <c r="B1572" s="81" t="s">
        <v>769</v>
      </c>
      <c r="C1572" s="81">
        <v>4</v>
      </c>
      <c r="D1572" s="81" t="s">
        <v>436</v>
      </c>
      <c r="E1572" s="81" t="s">
        <v>1862</v>
      </c>
      <c r="F1572" s="81">
        <v>1243</v>
      </c>
      <c r="O1572" s="81" t="s">
        <v>745</v>
      </c>
      <c r="P1572" s="81" t="s">
        <v>746</v>
      </c>
      <c r="Q1572" s="81">
        <v>24</v>
      </c>
      <c r="R1572" s="81" t="s">
        <v>437</v>
      </c>
      <c r="S1572" s="81" t="s">
        <v>1191</v>
      </c>
      <c r="T1572" s="81">
        <v>1029</v>
      </c>
      <c r="V1572" s="81" t="s">
        <v>854</v>
      </c>
      <c r="W1572" s="81" t="s">
        <v>855</v>
      </c>
      <c r="X1572" s="81">
        <v>4</v>
      </c>
      <c r="Y1572" s="81" t="s">
        <v>436</v>
      </c>
      <c r="Z1572" s="81" t="s">
        <v>566</v>
      </c>
      <c r="AA1572" s="81">
        <v>1535</v>
      </c>
      <c r="AQ1572" s="81" t="s">
        <v>804</v>
      </c>
      <c r="AR1572" s="81" t="s">
        <v>805</v>
      </c>
      <c r="AS1572" s="81">
        <v>12</v>
      </c>
      <c r="AT1572" s="81" t="s">
        <v>436</v>
      </c>
      <c r="AU1572" s="81" t="s">
        <v>1230</v>
      </c>
      <c r="AV1572" s="81">
        <v>1195</v>
      </c>
      <c r="AX1572" s="81" t="s">
        <v>755</v>
      </c>
      <c r="AY1572" s="81" t="s">
        <v>756</v>
      </c>
      <c r="AZ1572" s="81">
        <v>12</v>
      </c>
      <c r="BA1572" s="81" t="s">
        <v>436</v>
      </c>
      <c r="BB1572" s="81" t="s">
        <v>1144</v>
      </c>
      <c r="BC1572" s="81">
        <v>1442</v>
      </c>
      <c r="BE1572" s="81" t="s">
        <v>873</v>
      </c>
      <c r="BF1572" s="81" t="s">
        <v>874</v>
      </c>
      <c r="BG1572" s="81">
        <v>12</v>
      </c>
      <c r="BH1572" s="81" t="s">
        <v>437</v>
      </c>
      <c r="BI1572" s="81" t="s">
        <v>1187</v>
      </c>
      <c r="BJ1572" s="81">
        <v>1003</v>
      </c>
      <c r="BL1572" s="81" t="s">
        <v>842</v>
      </c>
      <c r="BM1572" s="81" t="s">
        <v>843</v>
      </c>
      <c r="BN1572" s="81">
        <v>2</v>
      </c>
      <c r="BO1572" s="81" t="s">
        <v>529</v>
      </c>
      <c r="BP1572" s="81" t="s">
        <v>2101</v>
      </c>
      <c r="BQ1572" s="81">
        <v>1021</v>
      </c>
      <c r="CU1572" s="136" t="s">
        <v>765</v>
      </c>
      <c r="CV1572" s="136" t="s">
        <v>766</v>
      </c>
      <c r="CW1572" s="137">
        <v>2</v>
      </c>
      <c r="CX1572" s="136" t="s">
        <v>529</v>
      </c>
      <c r="CY1572" s="136" t="s">
        <v>2225</v>
      </c>
      <c r="CZ1572" s="138">
        <v>1592</v>
      </c>
      <c r="DI1572" s="81" t="s">
        <v>856</v>
      </c>
      <c r="DJ1572" s="81" t="s">
        <v>857</v>
      </c>
      <c r="DK1572" s="81">
        <v>1</v>
      </c>
      <c r="DL1572" s="81" t="s">
        <v>436</v>
      </c>
      <c r="DM1572" s="81" t="s">
        <v>1110</v>
      </c>
      <c r="DN1572" s="81">
        <v>1253</v>
      </c>
    </row>
    <row r="1573" spans="1:118" x14ac:dyDescent="0.25">
      <c r="A1573" s="81" t="s">
        <v>772</v>
      </c>
      <c r="B1573" s="81" t="s">
        <v>773</v>
      </c>
      <c r="C1573" s="81">
        <v>8</v>
      </c>
      <c r="D1573" s="81" t="s">
        <v>436</v>
      </c>
      <c r="E1573" s="81" t="s">
        <v>1862</v>
      </c>
      <c r="F1573" s="81">
        <v>1243</v>
      </c>
      <c r="O1573" s="81" t="s">
        <v>733</v>
      </c>
      <c r="P1573" s="81" t="s">
        <v>734</v>
      </c>
      <c r="Q1573" s="81">
        <v>4</v>
      </c>
      <c r="R1573" s="81" t="s">
        <v>437</v>
      </c>
      <c r="S1573" s="81" t="s">
        <v>1191</v>
      </c>
      <c r="T1573" s="81">
        <v>1029</v>
      </c>
      <c r="V1573" s="81" t="s">
        <v>745</v>
      </c>
      <c r="W1573" s="81" t="s">
        <v>746</v>
      </c>
      <c r="X1573" s="81">
        <v>24</v>
      </c>
      <c r="Y1573" s="81" t="s">
        <v>436</v>
      </c>
      <c r="Z1573" s="81" t="s">
        <v>566</v>
      </c>
      <c r="AA1573" s="81">
        <v>1535</v>
      </c>
      <c r="AQ1573" s="81" t="s">
        <v>780</v>
      </c>
      <c r="AR1573" s="81" t="s">
        <v>781</v>
      </c>
      <c r="AS1573" s="81">
        <v>12</v>
      </c>
      <c r="AT1573" s="81" t="s">
        <v>436</v>
      </c>
      <c r="AU1573" s="81" t="s">
        <v>1230</v>
      </c>
      <c r="AV1573" s="81">
        <v>1195</v>
      </c>
      <c r="AX1573" s="81" t="s">
        <v>755</v>
      </c>
      <c r="AY1573" s="81" t="s">
        <v>756</v>
      </c>
      <c r="AZ1573" s="81">
        <v>12</v>
      </c>
      <c r="BA1573" s="81" t="s">
        <v>436</v>
      </c>
      <c r="BB1573" s="81" t="s">
        <v>551</v>
      </c>
      <c r="BC1573" s="81">
        <v>1518</v>
      </c>
      <c r="BE1573" s="81" t="s">
        <v>816</v>
      </c>
      <c r="BF1573" s="81" t="s">
        <v>817</v>
      </c>
      <c r="BG1573" s="81">
        <v>12</v>
      </c>
      <c r="BH1573" s="81" t="s">
        <v>437</v>
      </c>
      <c r="BI1573" s="81" t="s">
        <v>1187</v>
      </c>
      <c r="BJ1573" s="81">
        <v>1003</v>
      </c>
      <c r="BL1573" s="81" t="s">
        <v>776</v>
      </c>
      <c r="BM1573" s="81" t="s">
        <v>777</v>
      </c>
      <c r="BN1573" s="81">
        <v>4</v>
      </c>
      <c r="BO1573" s="81" t="s">
        <v>436</v>
      </c>
      <c r="BP1573" s="81" t="s">
        <v>1122</v>
      </c>
      <c r="BQ1573" s="81">
        <v>1213</v>
      </c>
      <c r="CU1573" s="136" t="s">
        <v>812</v>
      </c>
      <c r="CV1573" s="136" t="s">
        <v>813</v>
      </c>
      <c r="CW1573" s="137">
        <v>6</v>
      </c>
      <c r="CX1573" s="136" t="s">
        <v>529</v>
      </c>
      <c r="CY1573" s="136" t="s">
        <v>1104</v>
      </c>
      <c r="CZ1573" s="138">
        <v>1037</v>
      </c>
      <c r="DI1573" s="81" t="s">
        <v>856</v>
      </c>
      <c r="DJ1573" s="81" t="s">
        <v>857</v>
      </c>
      <c r="DK1573" s="81">
        <v>6</v>
      </c>
      <c r="DL1573" s="81" t="s">
        <v>2152</v>
      </c>
      <c r="DM1573" s="81" t="s">
        <v>2364</v>
      </c>
      <c r="DN1573" s="81">
        <v>1593</v>
      </c>
    </row>
    <row r="1574" spans="1:118" x14ac:dyDescent="0.25">
      <c r="A1574" s="81" t="s">
        <v>856</v>
      </c>
      <c r="B1574" s="81" t="s">
        <v>857</v>
      </c>
      <c r="C1574" s="81">
        <v>2</v>
      </c>
      <c r="D1574" s="81" t="s">
        <v>436</v>
      </c>
      <c r="E1574" s="81" t="s">
        <v>1862</v>
      </c>
      <c r="F1574" s="81">
        <v>1243</v>
      </c>
      <c r="O1574" s="81" t="s">
        <v>954</v>
      </c>
      <c r="P1574" s="81" t="s">
        <v>955</v>
      </c>
      <c r="Q1574" s="81">
        <v>8</v>
      </c>
      <c r="R1574" s="81" t="s">
        <v>437</v>
      </c>
      <c r="S1574" s="81" t="s">
        <v>1191</v>
      </c>
      <c r="T1574" s="81">
        <v>1029</v>
      </c>
      <c r="V1574" s="81" t="s">
        <v>860</v>
      </c>
      <c r="W1574" s="81" t="s">
        <v>861</v>
      </c>
      <c r="X1574" s="81">
        <v>4</v>
      </c>
      <c r="Y1574" s="81" t="s">
        <v>436</v>
      </c>
      <c r="Z1574" s="81" t="s">
        <v>566</v>
      </c>
      <c r="AA1574" s="81">
        <v>1535</v>
      </c>
      <c r="AQ1574" s="81" t="s">
        <v>808</v>
      </c>
      <c r="AR1574" s="81" t="s">
        <v>809</v>
      </c>
      <c r="AS1574" s="81">
        <v>6</v>
      </c>
      <c r="AT1574" s="81" t="s">
        <v>529</v>
      </c>
      <c r="AU1574" s="81" t="s">
        <v>1708</v>
      </c>
      <c r="AV1574" s="81">
        <v>1504</v>
      </c>
      <c r="AX1574" s="81" t="s">
        <v>755</v>
      </c>
      <c r="AY1574" s="81" t="s">
        <v>756</v>
      </c>
      <c r="AZ1574" s="81">
        <v>12</v>
      </c>
      <c r="BA1574" s="81" t="s">
        <v>529</v>
      </c>
      <c r="BB1574" s="81" t="s">
        <v>1185</v>
      </c>
      <c r="BC1574" s="81">
        <v>1101</v>
      </c>
      <c r="BE1574" s="81" t="s">
        <v>864</v>
      </c>
      <c r="BF1574" s="81" t="s">
        <v>865</v>
      </c>
      <c r="BG1574" s="81">
        <v>6</v>
      </c>
      <c r="BH1574" s="81" t="s">
        <v>437</v>
      </c>
      <c r="BI1574" s="81" t="s">
        <v>1187</v>
      </c>
      <c r="BJ1574" s="81">
        <v>1003</v>
      </c>
      <c r="BL1574" s="81" t="s">
        <v>2323</v>
      </c>
      <c r="BM1574" s="81" t="s">
        <v>851</v>
      </c>
      <c r="BN1574" s="81">
        <v>4</v>
      </c>
      <c r="BO1574" s="81" t="s">
        <v>529</v>
      </c>
      <c r="BP1574" s="81" t="s">
        <v>1158</v>
      </c>
      <c r="BQ1574" s="81">
        <v>1378</v>
      </c>
      <c r="CU1574" s="136" t="s">
        <v>860</v>
      </c>
      <c r="CV1574" s="136" t="s">
        <v>861</v>
      </c>
      <c r="CW1574" s="137">
        <v>4</v>
      </c>
      <c r="CX1574" s="136" t="s">
        <v>529</v>
      </c>
      <c r="CY1574" s="136" t="s">
        <v>1731</v>
      </c>
      <c r="CZ1574" s="138">
        <v>1221</v>
      </c>
      <c r="DI1574" s="81" t="s">
        <v>856</v>
      </c>
      <c r="DJ1574" s="81" t="s">
        <v>857</v>
      </c>
      <c r="DK1574" s="81">
        <v>1</v>
      </c>
      <c r="DL1574" s="81" t="s">
        <v>529</v>
      </c>
      <c r="DM1574" s="81" t="s">
        <v>563</v>
      </c>
      <c r="DN1574" s="81">
        <v>1532</v>
      </c>
    </row>
    <row r="1575" spans="1:118" x14ac:dyDescent="0.25">
      <c r="A1575" s="81" t="s">
        <v>873</v>
      </c>
      <c r="B1575" s="81" t="s">
        <v>874</v>
      </c>
      <c r="C1575" s="81">
        <v>1</v>
      </c>
      <c r="D1575" s="81" t="s">
        <v>436</v>
      </c>
      <c r="E1575" s="81" t="s">
        <v>1108</v>
      </c>
      <c r="F1575" s="81">
        <v>1240</v>
      </c>
      <c r="O1575" s="81" t="s">
        <v>772</v>
      </c>
      <c r="P1575" s="81" t="s">
        <v>773</v>
      </c>
      <c r="Q1575" s="81">
        <v>8</v>
      </c>
      <c r="R1575" s="81" t="s">
        <v>437</v>
      </c>
      <c r="S1575" s="81" t="s">
        <v>1191</v>
      </c>
      <c r="T1575" s="81">
        <v>1029</v>
      </c>
      <c r="V1575" s="81" t="s">
        <v>768</v>
      </c>
      <c r="W1575" s="81" t="s">
        <v>769</v>
      </c>
      <c r="X1575" s="81">
        <v>4</v>
      </c>
      <c r="Y1575" s="81" t="s">
        <v>436</v>
      </c>
      <c r="Z1575" s="81" t="s">
        <v>566</v>
      </c>
      <c r="AA1575" s="81">
        <v>1535</v>
      </c>
      <c r="AQ1575" s="81" t="s">
        <v>962</v>
      </c>
      <c r="AR1575" s="81" t="s">
        <v>2206</v>
      </c>
      <c r="AS1575" s="81">
        <v>12</v>
      </c>
      <c r="AT1575" s="81" t="s">
        <v>436</v>
      </c>
      <c r="AU1575" s="81" t="s">
        <v>2063</v>
      </c>
      <c r="AV1575" s="81">
        <v>1197</v>
      </c>
      <c r="AX1575" s="81" t="s">
        <v>755</v>
      </c>
      <c r="AY1575" s="81" t="s">
        <v>756</v>
      </c>
      <c r="AZ1575" s="81">
        <v>12</v>
      </c>
      <c r="BA1575" s="81" t="s">
        <v>436</v>
      </c>
      <c r="BB1575" s="81" t="s">
        <v>1123</v>
      </c>
      <c r="BC1575" s="81">
        <v>1392</v>
      </c>
      <c r="BE1575" s="81" t="s">
        <v>765</v>
      </c>
      <c r="BF1575" s="81" t="s">
        <v>766</v>
      </c>
      <c r="BG1575" s="81">
        <v>48</v>
      </c>
      <c r="BH1575" s="81" t="s">
        <v>1173</v>
      </c>
      <c r="BI1575" s="81" t="s">
        <v>1174</v>
      </c>
      <c r="BJ1575" s="81">
        <v>0</v>
      </c>
      <c r="BL1575" s="81" t="s">
        <v>932</v>
      </c>
      <c r="BM1575" s="81" t="s">
        <v>933</v>
      </c>
      <c r="BN1575" s="81">
        <v>4</v>
      </c>
      <c r="BO1575" s="81" t="s">
        <v>437</v>
      </c>
      <c r="BP1575" s="81" t="s">
        <v>1733</v>
      </c>
      <c r="BQ1575" s="81">
        <v>1004</v>
      </c>
      <c r="CU1575" s="136" t="s">
        <v>2320</v>
      </c>
      <c r="CV1575" s="136" t="s">
        <v>784</v>
      </c>
      <c r="CW1575" s="137">
        <v>12</v>
      </c>
      <c r="CX1575" s="136" t="s">
        <v>529</v>
      </c>
      <c r="CY1575" s="136" t="s">
        <v>1104</v>
      </c>
      <c r="CZ1575" s="138">
        <v>1037</v>
      </c>
      <c r="DI1575" s="81" t="s">
        <v>856</v>
      </c>
      <c r="DJ1575" s="81" t="s">
        <v>857</v>
      </c>
      <c r="DK1575" s="81">
        <v>2</v>
      </c>
      <c r="DL1575" s="81" t="s">
        <v>436</v>
      </c>
      <c r="DM1575" s="81" t="s">
        <v>2407</v>
      </c>
      <c r="DN1575" s="81">
        <v>1117</v>
      </c>
    </row>
    <row r="1576" spans="1:118" x14ac:dyDescent="0.25">
      <c r="A1576" s="81" t="s">
        <v>770</v>
      </c>
      <c r="B1576" s="81" t="s">
        <v>771</v>
      </c>
      <c r="C1576" s="81">
        <v>4</v>
      </c>
      <c r="D1576" s="81" t="s">
        <v>436</v>
      </c>
      <c r="E1576" s="81" t="s">
        <v>1108</v>
      </c>
      <c r="F1576" s="81">
        <v>1240</v>
      </c>
      <c r="O1576" s="81" t="s">
        <v>906</v>
      </c>
      <c r="P1576" s="81" t="s">
        <v>907</v>
      </c>
      <c r="Q1576" s="81">
        <v>8</v>
      </c>
      <c r="R1576" s="81" t="s">
        <v>437</v>
      </c>
      <c r="S1576" s="81" t="s">
        <v>1191</v>
      </c>
      <c r="T1576" s="81">
        <v>1029</v>
      </c>
      <c r="V1576" s="81" t="s">
        <v>772</v>
      </c>
      <c r="W1576" s="81" t="s">
        <v>773</v>
      </c>
      <c r="X1576" s="81">
        <v>4</v>
      </c>
      <c r="Y1576" s="81" t="s">
        <v>436</v>
      </c>
      <c r="Z1576" s="81" t="s">
        <v>566</v>
      </c>
      <c r="AA1576" s="81">
        <v>1535</v>
      </c>
      <c r="AQ1576" s="81" t="s">
        <v>804</v>
      </c>
      <c r="AR1576" s="81" t="s">
        <v>805</v>
      </c>
      <c r="AS1576" s="81">
        <v>24</v>
      </c>
      <c r="AT1576" s="81" t="s">
        <v>436</v>
      </c>
      <c r="AU1576" s="81" t="s">
        <v>1223</v>
      </c>
      <c r="AV1576" s="81">
        <v>1045</v>
      </c>
      <c r="AX1576" s="81" t="s">
        <v>755</v>
      </c>
      <c r="AY1576" s="81" t="s">
        <v>756</v>
      </c>
      <c r="AZ1576" s="81">
        <v>12</v>
      </c>
      <c r="BA1576" s="81" t="s">
        <v>436</v>
      </c>
      <c r="BB1576" s="81" t="s">
        <v>1188</v>
      </c>
      <c r="BC1576" s="81">
        <v>1481</v>
      </c>
      <c r="BE1576" s="81" t="s">
        <v>860</v>
      </c>
      <c r="BF1576" s="81" t="s">
        <v>861</v>
      </c>
      <c r="BG1576" s="81">
        <v>4</v>
      </c>
      <c r="BH1576" s="81" t="s">
        <v>529</v>
      </c>
      <c r="BI1576" s="81" t="s">
        <v>1731</v>
      </c>
      <c r="BJ1576" s="81">
        <v>1221</v>
      </c>
      <c r="BL1576" s="81" t="s">
        <v>883</v>
      </c>
      <c r="BM1576" s="81" t="s">
        <v>884</v>
      </c>
      <c r="BN1576" s="81">
        <v>4</v>
      </c>
      <c r="BO1576" s="81" t="s">
        <v>437</v>
      </c>
      <c r="BP1576" s="81" t="s">
        <v>1187</v>
      </c>
      <c r="BQ1576" s="81">
        <v>1003</v>
      </c>
      <c r="CU1576" s="136" t="s">
        <v>873</v>
      </c>
      <c r="CV1576" s="136" t="s">
        <v>874</v>
      </c>
      <c r="CW1576" s="137">
        <v>4</v>
      </c>
      <c r="CX1576" s="136" t="s">
        <v>529</v>
      </c>
      <c r="CY1576" s="136" t="s">
        <v>1830</v>
      </c>
      <c r="CZ1576" s="138">
        <v>1028</v>
      </c>
      <c r="DI1576" s="81" t="s">
        <v>856</v>
      </c>
      <c r="DJ1576" s="81" t="s">
        <v>857</v>
      </c>
      <c r="DK1576" s="81">
        <v>1</v>
      </c>
      <c r="DL1576" s="81" t="s">
        <v>436</v>
      </c>
      <c r="DM1576" s="81" t="s">
        <v>1156</v>
      </c>
      <c r="DN1576" s="81">
        <v>1070</v>
      </c>
    </row>
    <row r="1577" spans="1:118" x14ac:dyDescent="0.25">
      <c r="A1577" s="81" t="s">
        <v>772</v>
      </c>
      <c r="B1577" s="81" t="s">
        <v>773</v>
      </c>
      <c r="C1577" s="81">
        <v>4</v>
      </c>
      <c r="D1577" s="81" t="s">
        <v>436</v>
      </c>
      <c r="E1577" s="81" t="s">
        <v>1108</v>
      </c>
      <c r="F1577" s="81">
        <v>1240</v>
      </c>
      <c r="O1577" s="81" t="s">
        <v>729</v>
      </c>
      <c r="P1577" s="81" t="s">
        <v>730</v>
      </c>
      <c r="Q1577" s="81">
        <v>4</v>
      </c>
      <c r="R1577" s="81" t="s">
        <v>437</v>
      </c>
      <c r="S1577" s="81" t="s">
        <v>1191</v>
      </c>
      <c r="T1577" s="81">
        <v>1029</v>
      </c>
      <c r="V1577" s="81" t="s">
        <v>729</v>
      </c>
      <c r="W1577" s="81" t="s">
        <v>730</v>
      </c>
      <c r="X1577" s="81">
        <v>4</v>
      </c>
      <c r="Y1577" s="81" t="s">
        <v>436</v>
      </c>
      <c r="Z1577" s="81" t="s">
        <v>566</v>
      </c>
      <c r="AA1577" s="81">
        <v>1535</v>
      </c>
      <c r="AQ1577" s="81" t="s">
        <v>747</v>
      </c>
      <c r="AR1577" s="81" t="s">
        <v>748</v>
      </c>
      <c r="AS1577" s="81">
        <v>12</v>
      </c>
      <c r="AT1577" s="81" t="s">
        <v>436</v>
      </c>
      <c r="AU1577" s="81" t="s">
        <v>1223</v>
      </c>
      <c r="AV1577" s="81">
        <v>1045</v>
      </c>
      <c r="AX1577" s="81" t="s">
        <v>755</v>
      </c>
      <c r="AY1577" s="81" t="s">
        <v>756</v>
      </c>
      <c r="AZ1577" s="81">
        <v>12</v>
      </c>
      <c r="BA1577" s="81" t="s">
        <v>529</v>
      </c>
      <c r="BB1577" s="81" t="s">
        <v>1149</v>
      </c>
      <c r="BC1577" s="81">
        <v>1172</v>
      </c>
      <c r="BE1577" s="81" t="s">
        <v>768</v>
      </c>
      <c r="BF1577" s="81" t="s">
        <v>769</v>
      </c>
      <c r="BG1577" s="81">
        <v>4</v>
      </c>
      <c r="BH1577" s="81" t="s">
        <v>529</v>
      </c>
      <c r="BI1577" s="81" t="s">
        <v>1731</v>
      </c>
      <c r="BJ1577" s="81">
        <v>1221</v>
      </c>
      <c r="BL1577" s="81" t="s">
        <v>765</v>
      </c>
      <c r="BM1577" s="81" t="s">
        <v>766</v>
      </c>
      <c r="BN1577" s="81">
        <v>6</v>
      </c>
      <c r="BO1577" s="81" t="s">
        <v>436</v>
      </c>
      <c r="BP1577" s="81" t="s">
        <v>1122</v>
      </c>
      <c r="BQ1577" s="81">
        <v>1213</v>
      </c>
      <c r="CU1577" s="136" t="s">
        <v>776</v>
      </c>
      <c r="CV1577" s="136" t="s">
        <v>777</v>
      </c>
      <c r="CW1577" s="137">
        <v>3</v>
      </c>
      <c r="CX1577" s="136" t="s">
        <v>436</v>
      </c>
      <c r="CY1577" s="136" t="s">
        <v>551</v>
      </c>
      <c r="CZ1577" s="138">
        <v>1518</v>
      </c>
      <c r="DI1577" s="81" t="s">
        <v>856</v>
      </c>
      <c r="DJ1577" s="81" t="s">
        <v>857</v>
      </c>
      <c r="DK1577" s="81">
        <v>1</v>
      </c>
      <c r="DL1577" s="81" t="s">
        <v>436</v>
      </c>
      <c r="DM1577" s="81" t="s">
        <v>2409</v>
      </c>
      <c r="DN1577" s="81">
        <v>1013</v>
      </c>
    </row>
    <row r="1578" spans="1:118" x14ac:dyDescent="0.25">
      <c r="A1578" s="81" t="s">
        <v>816</v>
      </c>
      <c r="B1578" s="81" t="s">
        <v>817</v>
      </c>
      <c r="C1578" s="81">
        <v>6</v>
      </c>
      <c r="D1578" s="81" t="s">
        <v>436</v>
      </c>
      <c r="E1578" s="81" t="s">
        <v>1108</v>
      </c>
      <c r="F1578" s="81">
        <v>1240</v>
      </c>
      <c r="O1578" s="81" t="s">
        <v>828</v>
      </c>
      <c r="P1578" s="81" t="s">
        <v>829</v>
      </c>
      <c r="Q1578" s="81">
        <v>2</v>
      </c>
      <c r="R1578" s="81" t="s">
        <v>437</v>
      </c>
      <c r="S1578" s="81" t="s">
        <v>1191</v>
      </c>
      <c r="T1578" s="81">
        <v>1029</v>
      </c>
      <c r="AQ1578" s="81" t="s">
        <v>852</v>
      </c>
      <c r="AR1578" s="81" t="s">
        <v>853</v>
      </c>
      <c r="AS1578" s="81">
        <v>12</v>
      </c>
      <c r="AT1578" s="81" t="s">
        <v>436</v>
      </c>
      <c r="AU1578" s="81" t="s">
        <v>1249</v>
      </c>
      <c r="AV1578" s="81">
        <v>1121</v>
      </c>
      <c r="AX1578" s="81" t="s">
        <v>920</v>
      </c>
      <c r="AY1578" s="81" t="s">
        <v>921</v>
      </c>
      <c r="AZ1578" s="81">
        <v>4</v>
      </c>
      <c r="BA1578" s="81" t="s">
        <v>436</v>
      </c>
      <c r="BB1578" s="81" t="s">
        <v>1152</v>
      </c>
      <c r="BC1578" s="81">
        <v>1013</v>
      </c>
      <c r="BE1578" s="81" t="s">
        <v>737</v>
      </c>
      <c r="BF1578" s="81" t="s">
        <v>738</v>
      </c>
      <c r="BG1578" s="81">
        <v>2</v>
      </c>
      <c r="BH1578" s="81" t="s">
        <v>529</v>
      </c>
      <c r="BI1578" s="81" t="s">
        <v>1731</v>
      </c>
      <c r="BJ1578" s="81">
        <v>1221</v>
      </c>
      <c r="BL1578" s="81" t="s">
        <v>840</v>
      </c>
      <c r="BM1578" s="81" t="s">
        <v>841</v>
      </c>
      <c r="BN1578" s="81">
        <v>6</v>
      </c>
      <c r="BO1578" s="81" t="s">
        <v>529</v>
      </c>
      <c r="BP1578" s="81" t="s">
        <v>2101</v>
      </c>
      <c r="BQ1578" s="81">
        <v>1021</v>
      </c>
      <c r="CU1578" s="136" t="s">
        <v>873</v>
      </c>
      <c r="CV1578" s="136" t="s">
        <v>874</v>
      </c>
      <c r="CW1578" s="137">
        <v>4</v>
      </c>
      <c r="CX1578" s="136" t="s">
        <v>437</v>
      </c>
      <c r="CY1578" s="136" t="s">
        <v>1191</v>
      </c>
      <c r="CZ1578" s="138">
        <v>1029</v>
      </c>
      <c r="DI1578" s="81" t="s">
        <v>856</v>
      </c>
      <c r="DJ1578" s="81" t="s">
        <v>857</v>
      </c>
      <c r="DK1578" s="81">
        <v>4</v>
      </c>
      <c r="DL1578" s="81" t="s">
        <v>436</v>
      </c>
      <c r="DM1578" s="81" t="s">
        <v>1110</v>
      </c>
      <c r="DN1578" s="81">
        <v>1253</v>
      </c>
    </row>
    <row r="1579" spans="1:118" x14ac:dyDescent="0.25">
      <c r="A1579" s="81" t="s">
        <v>930</v>
      </c>
      <c r="B1579" s="81" t="s">
        <v>931</v>
      </c>
      <c r="C1579" s="81">
        <v>4</v>
      </c>
      <c r="D1579" s="81" t="s">
        <v>436</v>
      </c>
      <c r="E1579" s="81" t="s">
        <v>1143</v>
      </c>
      <c r="F1579" s="81">
        <v>1223</v>
      </c>
      <c r="O1579" s="81" t="s">
        <v>816</v>
      </c>
      <c r="P1579" s="81" t="s">
        <v>817</v>
      </c>
      <c r="Q1579" s="81">
        <v>12</v>
      </c>
      <c r="R1579" s="81" t="s">
        <v>436</v>
      </c>
      <c r="S1579" s="81" t="s">
        <v>1140</v>
      </c>
      <c r="T1579" s="81">
        <v>1036</v>
      </c>
      <c r="AQ1579" s="81" t="s">
        <v>782</v>
      </c>
      <c r="AR1579" s="81" t="s">
        <v>783</v>
      </c>
      <c r="AS1579" s="81">
        <v>24</v>
      </c>
      <c r="AT1579" s="81" t="s">
        <v>436</v>
      </c>
      <c r="AU1579" s="81" t="s">
        <v>1249</v>
      </c>
      <c r="AV1579" s="81">
        <v>1121</v>
      </c>
      <c r="AX1579" s="81" t="s">
        <v>920</v>
      </c>
      <c r="AY1579" s="81" t="s">
        <v>921</v>
      </c>
      <c r="AZ1579" s="81">
        <v>2</v>
      </c>
      <c r="BA1579" s="81" t="s">
        <v>436</v>
      </c>
      <c r="BB1579" s="81" t="s">
        <v>1927</v>
      </c>
      <c r="BC1579" s="81">
        <v>1228</v>
      </c>
      <c r="BE1579" s="81" t="s">
        <v>954</v>
      </c>
      <c r="BF1579" s="81" t="s">
        <v>955</v>
      </c>
      <c r="BG1579" s="81">
        <v>4</v>
      </c>
      <c r="BH1579" s="81" t="s">
        <v>529</v>
      </c>
      <c r="BI1579" s="81" t="s">
        <v>1825</v>
      </c>
      <c r="BJ1579" s="81">
        <v>1018</v>
      </c>
      <c r="BL1579" s="81" t="s">
        <v>727</v>
      </c>
      <c r="BM1579" s="81" t="s">
        <v>728</v>
      </c>
      <c r="BN1579" s="81">
        <v>4</v>
      </c>
      <c r="BO1579" s="81" t="s">
        <v>437</v>
      </c>
      <c r="BP1579" s="81" t="s">
        <v>1733</v>
      </c>
      <c r="BQ1579" s="81">
        <v>1004</v>
      </c>
      <c r="CU1579" s="136" t="s">
        <v>954</v>
      </c>
      <c r="CV1579" s="136" t="s">
        <v>955</v>
      </c>
      <c r="CW1579" s="137">
        <v>4</v>
      </c>
      <c r="CX1579" s="136" t="s">
        <v>437</v>
      </c>
      <c r="CY1579" s="136" t="s">
        <v>1171</v>
      </c>
      <c r="CZ1579" s="138">
        <v>1351</v>
      </c>
      <c r="DI1579" s="81" t="s">
        <v>856</v>
      </c>
      <c r="DJ1579" s="81" t="s">
        <v>857</v>
      </c>
      <c r="DK1579" s="81">
        <v>2</v>
      </c>
      <c r="DL1579" s="81" t="s">
        <v>437</v>
      </c>
      <c r="DM1579" s="81" t="s">
        <v>2421</v>
      </c>
      <c r="DN1579" s="81">
        <v>1599</v>
      </c>
    </row>
    <row r="1580" spans="1:118" x14ac:dyDescent="0.25">
      <c r="A1580" s="81" t="s">
        <v>860</v>
      </c>
      <c r="B1580" s="81" t="s">
        <v>861</v>
      </c>
      <c r="C1580" s="81">
        <v>4</v>
      </c>
      <c r="D1580" s="81" t="s">
        <v>436</v>
      </c>
      <c r="E1580" s="81" t="s">
        <v>1143</v>
      </c>
      <c r="F1580" s="81">
        <v>1223</v>
      </c>
      <c r="O1580" s="81" t="s">
        <v>828</v>
      </c>
      <c r="P1580" s="81" t="s">
        <v>829</v>
      </c>
      <c r="Q1580" s="81">
        <v>2</v>
      </c>
      <c r="R1580" s="81" t="s">
        <v>436</v>
      </c>
      <c r="S1580" s="81" t="s">
        <v>1140</v>
      </c>
      <c r="T1580" s="81">
        <v>1036</v>
      </c>
      <c r="AQ1580" s="81" t="s">
        <v>908</v>
      </c>
      <c r="AR1580" s="81" t="s">
        <v>909</v>
      </c>
      <c r="AS1580" s="81">
        <v>12</v>
      </c>
      <c r="AT1580" s="81" t="s">
        <v>436</v>
      </c>
      <c r="AU1580" s="81" t="s">
        <v>1249</v>
      </c>
      <c r="AV1580" s="81">
        <v>1121</v>
      </c>
      <c r="AX1580" s="81" t="s">
        <v>832</v>
      </c>
      <c r="AY1580" s="81" t="s">
        <v>833</v>
      </c>
      <c r="AZ1580" s="81">
        <v>1</v>
      </c>
      <c r="BA1580" s="81" t="s">
        <v>436</v>
      </c>
      <c r="BB1580" s="81" t="s">
        <v>2072</v>
      </c>
      <c r="BC1580" s="81">
        <v>1562</v>
      </c>
      <c r="BE1580" s="81" t="s">
        <v>729</v>
      </c>
      <c r="BF1580" s="81" t="s">
        <v>730</v>
      </c>
      <c r="BG1580" s="81">
        <v>4</v>
      </c>
      <c r="BH1580" s="81" t="s">
        <v>529</v>
      </c>
      <c r="BI1580" s="81" t="s">
        <v>1825</v>
      </c>
      <c r="BJ1580" s="81">
        <v>1018</v>
      </c>
      <c r="BL1580" s="81" t="s">
        <v>867</v>
      </c>
      <c r="BM1580" s="81" t="s">
        <v>868</v>
      </c>
      <c r="BN1580" s="81">
        <v>8</v>
      </c>
      <c r="BO1580" s="81" t="s">
        <v>437</v>
      </c>
      <c r="BP1580" s="81" t="s">
        <v>1187</v>
      </c>
      <c r="BQ1580" s="81">
        <v>1003</v>
      </c>
      <c r="CU1580" s="136" t="s">
        <v>836</v>
      </c>
      <c r="CV1580" s="136" t="s">
        <v>837</v>
      </c>
      <c r="CW1580" s="137">
        <v>4</v>
      </c>
      <c r="CX1580" s="136" t="s">
        <v>529</v>
      </c>
      <c r="CY1580" s="136" t="s">
        <v>1100</v>
      </c>
      <c r="CZ1580" s="138">
        <v>1027</v>
      </c>
      <c r="DI1580" s="81" t="s">
        <v>856</v>
      </c>
      <c r="DJ1580" s="81" t="s">
        <v>857</v>
      </c>
      <c r="DK1580" s="81">
        <v>12</v>
      </c>
      <c r="DL1580" s="81" t="s">
        <v>1173</v>
      </c>
      <c r="DM1580" s="81" t="s">
        <v>1174</v>
      </c>
      <c r="DN1580" s="81">
        <v>0</v>
      </c>
    </row>
    <row r="1581" spans="1:118" x14ac:dyDescent="0.25">
      <c r="A1581" s="81" t="s">
        <v>772</v>
      </c>
      <c r="B1581" s="81" t="s">
        <v>773</v>
      </c>
      <c r="C1581" s="81">
        <v>4</v>
      </c>
      <c r="D1581" s="81" t="s">
        <v>436</v>
      </c>
      <c r="E1581" s="81" t="s">
        <v>1143</v>
      </c>
      <c r="F1581" s="81">
        <v>1223</v>
      </c>
      <c r="O1581" s="81" t="s">
        <v>856</v>
      </c>
      <c r="P1581" s="81" t="s">
        <v>857</v>
      </c>
      <c r="Q1581" s="81">
        <v>3</v>
      </c>
      <c r="R1581" s="81" t="s">
        <v>529</v>
      </c>
      <c r="S1581" s="81" t="s">
        <v>1172</v>
      </c>
      <c r="T1581" s="81">
        <v>1472</v>
      </c>
      <c r="AQ1581" s="81" t="s">
        <v>751</v>
      </c>
      <c r="AR1581" s="81" t="s">
        <v>752</v>
      </c>
      <c r="AS1581" s="81">
        <v>180</v>
      </c>
      <c r="AT1581" s="81" t="s">
        <v>529</v>
      </c>
      <c r="AU1581" s="81" t="s">
        <v>1199</v>
      </c>
      <c r="AV1581" s="81">
        <v>1001</v>
      </c>
      <c r="AX1581" s="81" t="s">
        <v>832</v>
      </c>
      <c r="AY1581" s="81" t="s">
        <v>833</v>
      </c>
      <c r="AZ1581" s="81">
        <v>8</v>
      </c>
      <c r="BA1581" s="81" t="s">
        <v>529</v>
      </c>
      <c r="BB1581" s="81" t="s">
        <v>1175</v>
      </c>
      <c r="BC1581" s="81">
        <v>1027</v>
      </c>
      <c r="BE1581" s="81" t="s">
        <v>745</v>
      </c>
      <c r="BF1581" s="81" t="s">
        <v>746</v>
      </c>
      <c r="BG1581" s="81">
        <v>12</v>
      </c>
      <c r="BH1581" s="81" t="s">
        <v>529</v>
      </c>
      <c r="BI1581" s="81" t="s">
        <v>1825</v>
      </c>
      <c r="BJ1581" s="81">
        <v>1018</v>
      </c>
      <c r="BL1581" s="81" t="s">
        <v>858</v>
      </c>
      <c r="BM1581" s="81" t="s">
        <v>859</v>
      </c>
      <c r="BN1581" s="81">
        <v>8</v>
      </c>
      <c r="BO1581" s="81" t="s">
        <v>529</v>
      </c>
      <c r="BP1581" s="81" t="s">
        <v>2101</v>
      </c>
      <c r="BQ1581" s="81">
        <v>1021</v>
      </c>
      <c r="CU1581" s="136" t="s">
        <v>834</v>
      </c>
      <c r="CV1581" s="136" t="s">
        <v>835</v>
      </c>
      <c r="CW1581" s="137">
        <v>2</v>
      </c>
      <c r="CX1581" s="136" t="s">
        <v>436</v>
      </c>
      <c r="CY1581" s="136" t="s">
        <v>2059</v>
      </c>
      <c r="CZ1581" s="138">
        <v>1551</v>
      </c>
      <c r="DI1581" s="81" t="s">
        <v>856</v>
      </c>
      <c r="DJ1581" s="81" t="s">
        <v>857</v>
      </c>
      <c r="DK1581" s="81">
        <v>2</v>
      </c>
      <c r="DL1581" s="81" t="s">
        <v>529</v>
      </c>
      <c r="DM1581" s="81" t="s">
        <v>1135</v>
      </c>
      <c r="DN1581" s="81">
        <v>1412</v>
      </c>
    </row>
    <row r="1582" spans="1:118" x14ac:dyDescent="0.25">
      <c r="A1582" s="81" t="s">
        <v>860</v>
      </c>
      <c r="B1582" s="81" t="s">
        <v>861</v>
      </c>
      <c r="C1582" s="81">
        <v>4</v>
      </c>
      <c r="D1582" s="81" t="s">
        <v>436</v>
      </c>
      <c r="E1582" s="81" t="s">
        <v>1122</v>
      </c>
      <c r="F1582" s="81">
        <v>1213</v>
      </c>
      <c r="O1582" s="81" t="s">
        <v>828</v>
      </c>
      <c r="P1582" s="81" t="s">
        <v>829</v>
      </c>
      <c r="Q1582" s="81">
        <v>4</v>
      </c>
      <c r="R1582" s="81" t="s">
        <v>529</v>
      </c>
      <c r="S1582" s="81" t="s">
        <v>1172</v>
      </c>
      <c r="T1582" s="81">
        <v>1472</v>
      </c>
      <c r="AQ1582" s="81" t="s">
        <v>741</v>
      </c>
      <c r="AR1582" s="81" t="s">
        <v>742</v>
      </c>
      <c r="AS1582" s="81">
        <v>36</v>
      </c>
      <c r="AT1582" s="81" t="s">
        <v>529</v>
      </c>
      <c r="AU1582" s="81" t="s">
        <v>1199</v>
      </c>
      <c r="AV1582" s="81">
        <v>1001</v>
      </c>
      <c r="AX1582" s="81" t="s">
        <v>832</v>
      </c>
      <c r="AY1582" s="81" t="s">
        <v>833</v>
      </c>
      <c r="AZ1582" s="81">
        <v>48</v>
      </c>
      <c r="BA1582" s="81" t="s">
        <v>436</v>
      </c>
      <c r="BB1582" s="81" t="s">
        <v>1195</v>
      </c>
      <c r="BC1582" s="81">
        <v>1237</v>
      </c>
      <c r="BE1582" s="81" t="s">
        <v>729</v>
      </c>
      <c r="BF1582" s="81" t="s">
        <v>730</v>
      </c>
      <c r="BG1582" s="81">
        <v>6</v>
      </c>
      <c r="BH1582" s="81" t="s">
        <v>529</v>
      </c>
      <c r="BI1582" s="81" t="s">
        <v>1169</v>
      </c>
      <c r="BJ1582" s="81">
        <v>1440</v>
      </c>
      <c r="BL1582" s="81" t="s">
        <v>729</v>
      </c>
      <c r="BM1582" s="81" t="s">
        <v>730</v>
      </c>
      <c r="BN1582" s="81">
        <v>4</v>
      </c>
      <c r="BO1582" s="81" t="s">
        <v>437</v>
      </c>
      <c r="BP1582" s="81" t="s">
        <v>1187</v>
      </c>
      <c r="BQ1582" s="81">
        <v>1003</v>
      </c>
      <c r="CU1582" s="136" t="s">
        <v>2386</v>
      </c>
      <c r="CV1582" s="136" t="s">
        <v>817</v>
      </c>
      <c r="CW1582" s="137">
        <v>6</v>
      </c>
      <c r="CX1582" s="136" t="s">
        <v>436</v>
      </c>
      <c r="CY1582" s="136" t="s">
        <v>2172</v>
      </c>
      <c r="CZ1582" s="138">
        <v>1072</v>
      </c>
      <c r="DI1582" s="81" t="s">
        <v>856</v>
      </c>
      <c r="DJ1582" s="81" t="s">
        <v>857</v>
      </c>
      <c r="DK1582" s="81">
        <v>10</v>
      </c>
      <c r="DL1582" s="81" t="s">
        <v>2152</v>
      </c>
      <c r="DM1582" s="81" t="s">
        <v>2364</v>
      </c>
      <c r="DN1582" s="81">
        <v>1593</v>
      </c>
    </row>
    <row r="1583" spans="1:118" x14ac:dyDescent="0.25">
      <c r="A1583" s="81" t="s">
        <v>770</v>
      </c>
      <c r="B1583" s="81" t="s">
        <v>771</v>
      </c>
      <c r="C1583" s="81">
        <v>4</v>
      </c>
      <c r="D1583" s="81" t="s">
        <v>436</v>
      </c>
      <c r="E1583" s="81" t="s">
        <v>1122</v>
      </c>
      <c r="F1583" s="81">
        <v>1213</v>
      </c>
      <c r="O1583" s="81" t="s">
        <v>891</v>
      </c>
      <c r="P1583" s="81" t="s">
        <v>892</v>
      </c>
      <c r="Q1583" s="81">
        <v>12</v>
      </c>
      <c r="R1583" s="81" t="s">
        <v>436</v>
      </c>
      <c r="S1583" s="81" t="s">
        <v>1696</v>
      </c>
      <c r="T1583" s="81">
        <v>1390</v>
      </c>
      <c r="AQ1583" s="81" t="s">
        <v>979</v>
      </c>
      <c r="AR1583" s="81" t="s">
        <v>980</v>
      </c>
      <c r="AS1583" s="81">
        <v>12</v>
      </c>
      <c r="AT1583" s="81" t="s">
        <v>529</v>
      </c>
      <c r="AU1583" s="81" t="s">
        <v>1199</v>
      </c>
      <c r="AV1583" s="81">
        <v>1001</v>
      </c>
      <c r="AX1583" s="81" t="s">
        <v>832</v>
      </c>
      <c r="AY1583" s="81" t="s">
        <v>833</v>
      </c>
      <c r="AZ1583" s="81">
        <v>4</v>
      </c>
      <c r="BA1583" s="81" t="s">
        <v>1768</v>
      </c>
      <c r="BB1583" s="81" t="s">
        <v>1769</v>
      </c>
      <c r="BC1583" s="81">
        <v>1416</v>
      </c>
      <c r="BE1583" s="81" t="s">
        <v>812</v>
      </c>
      <c r="BF1583" s="81" t="s">
        <v>813</v>
      </c>
      <c r="BG1583" s="81">
        <v>4</v>
      </c>
      <c r="BH1583" s="81" t="s">
        <v>529</v>
      </c>
      <c r="BI1583" s="81" t="s">
        <v>1750</v>
      </c>
      <c r="BJ1583" s="81">
        <v>1501</v>
      </c>
      <c r="BL1583" s="81" t="s">
        <v>2319</v>
      </c>
      <c r="BM1583" s="81" t="s">
        <v>844</v>
      </c>
      <c r="BN1583" s="81">
        <v>10</v>
      </c>
      <c r="BO1583" s="81" t="s">
        <v>529</v>
      </c>
      <c r="BP1583" s="81" t="s">
        <v>2101</v>
      </c>
      <c r="BQ1583" s="81">
        <v>1021</v>
      </c>
      <c r="CU1583" s="136" t="s">
        <v>2388</v>
      </c>
      <c r="CV1583" s="136" t="s">
        <v>865</v>
      </c>
      <c r="CW1583" s="137">
        <v>6</v>
      </c>
      <c r="CX1583" s="136" t="s">
        <v>436</v>
      </c>
      <c r="CY1583" s="136" t="s">
        <v>2172</v>
      </c>
      <c r="CZ1583" s="138">
        <v>1072</v>
      </c>
      <c r="DI1583" s="81" t="s">
        <v>856</v>
      </c>
      <c r="DJ1583" s="81" t="s">
        <v>857</v>
      </c>
      <c r="DK1583" s="81">
        <v>6</v>
      </c>
      <c r="DL1583" s="81" t="s">
        <v>529</v>
      </c>
      <c r="DM1583" s="81" t="s">
        <v>1100</v>
      </c>
      <c r="DN1583" s="81">
        <v>1027</v>
      </c>
    </row>
    <row r="1584" spans="1:118" x14ac:dyDescent="0.25">
      <c r="A1584" s="81" t="s">
        <v>772</v>
      </c>
      <c r="B1584" s="81" t="s">
        <v>773</v>
      </c>
      <c r="C1584" s="81">
        <v>4</v>
      </c>
      <c r="D1584" s="81" t="s">
        <v>436</v>
      </c>
      <c r="E1584" s="81" t="s">
        <v>1122</v>
      </c>
      <c r="F1584" s="81">
        <v>1213</v>
      </c>
      <c r="O1584" s="81" t="s">
        <v>765</v>
      </c>
      <c r="P1584" s="81" t="s">
        <v>766</v>
      </c>
      <c r="Q1584" s="81">
        <v>4</v>
      </c>
      <c r="R1584" s="81" t="s">
        <v>436</v>
      </c>
      <c r="S1584" s="81" t="s">
        <v>1696</v>
      </c>
      <c r="T1584" s="81">
        <v>1390</v>
      </c>
      <c r="AQ1584" s="81" t="s">
        <v>780</v>
      </c>
      <c r="AR1584" s="81" t="s">
        <v>781</v>
      </c>
      <c r="AS1584" s="81">
        <v>180</v>
      </c>
      <c r="AT1584" s="81" t="s">
        <v>529</v>
      </c>
      <c r="AU1584" s="81" t="s">
        <v>1199</v>
      </c>
      <c r="AV1584" s="81">
        <v>1001</v>
      </c>
      <c r="AX1584" s="81" t="s">
        <v>832</v>
      </c>
      <c r="AY1584" s="81" t="s">
        <v>833</v>
      </c>
      <c r="AZ1584" s="81">
        <v>4</v>
      </c>
      <c r="BA1584" s="81" t="s">
        <v>436</v>
      </c>
      <c r="BB1584" s="81" t="s">
        <v>1764</v>
      </c>
      <c r="BC1584" s="81">
        <v>1435</v>
      </c>
      <c r="BE1584" s="81" t="s">
        <v>948</v>
      </c>
      <c r="BF1584" s="81" t="s">
        <v>949</v>
      </c>
      <c r="BG1584" s="81">
        <v>4</v>
      </c>
      <c r="BH1584" s="81" t="s">
        <v>529</v>
      </c>
      <c r="BI1584" s="81" t="s">
        <v>1750</v>
      </c>
      <c r="BJ1584" s="81">
        <v>1501</v>
      </c>
      <c r="BL1584" s="81" t="s">
        <v>816</v>
      </c>
      <c r="BM1584" s="81" t="s">
        <v>817</v>
      </c>
      <c r="BN1584" s="81">
        <v>24</v>
      </c>
      <c r="BO1584" s="81" t="s">
        <v>437</v>
      </c>
      <c r="BP1584" s="81" t="s">
        <v>1187</v>
      </c>
      <c r="BQ1584" s="81">
        <v>1003</v>
      </c>
      <c r="CU1584" s="136" t="s">
        <v>842</v>
      </c>
      <c r="CV1584" s="136" t="s">
        <v>843</v>
      </c>
      <c r="CW1584" s="137">
        <v>2</v>
      </c>
      <c r="CX1584" s="136" t="s">
        <v>436</v>
      </c>
      <c r="CY1584" s="136" t="s">
        <v>2059</v>
      </c>
      <c r="CZ1584" s="138">
        <v>1551</v>
      </c>
      <c r="DI1584" s="81" t="s">
        <v>856</v>
      </c>
      <c r="DJ1584" s="81" t="s">
        <v>857</v>
      </c>
      <c r="DK1584" s="81">
        <v>2</v>
      </c>
      <c r="DL1584" s="81" t="s">
        <v>529</v>
      </c>
      <c r="DM1584" s="81" t="s">
        <v>1214</v>
      </c>
      <c r="DN1584" s="81">
        <v>1209</v>
      </c>
    </row>
    <row r="1585" spans="1:118" x14ac:dyDescent="0.25">
      <c r="A1585" s="81" t="s">
        <v>820</v>
      </c>
      <c r="B1585" s="81" t="s">
        <v>821</v>
      </c>
      <c r="C1585" s="81">
        <v>6</v>
      </c>
      <c r="D1585" s="81" t="s">
        <v>436</v>
      </c>
      <c r="E1585" s="81" t="s">
        <v>1122</v>
      </c>
      <c r="F1585" s="81">
        <v>1213</v>
      </c>
      <c r="O1585" s="81" t="s">
        <v>944</v>
      </c>
      <c r="P1585" s="81" t="s">
        <v>945</v>
      </c>
      <c r="Q1585" s="81">
        <v>3</v>
      </c>
      <c r="R1585" s="81" t="s">
        <v>436</v>
      </c>
      <c r="S1585" s="81" t="s">
        <v>1696</v>
      </c>
      <c r="T1585" s="81">
        <v>1390</v>
      </c>
      <c r="AX1585" s="81" t="s">
        <v>832</v>
      </c>
      <c r="AY1585" s="81" t="s">
        <v>833</v>
      </c>
      <c r="AZ1585" s="81">
        <v>2</v>
      </c>
      <c r="BA1585" s="81" t="s">
        <v>436</v>
      </c>
      <c r="BB1585" s="81" t="s">
        <v>1197</v>
      </c>
      <c r="BC1585" s="81">
        <v>1531</v>
      </c>
      <c r="BE1585" s="81" t="s">
        <v>849</v>
      </c>
      <c r="BF1585" s="81" t="s">
        <v>850</v>
      </c>
      <c r="BG1585" s="81">
        <v>4</v>
      </c>
      <c r="BH1585" s="81" t="s">
        <v>529</v>
      </c>
      <c r="BI1585" s="81" t="s">
        <v>1750</v>
      </c>
      <c r="BJ1585" s="81">
        <v>1501</v>
      </c>
      <c r="BL1585" s="81" t="s">
        <v>864</v>
      </c>
      <c r="BM1585" s="81" t="s">
        <v>865</v>
      </c>
      <c r="BN1585" s="81">
        <v>24</v>
      </c>
      <c r="BO1585" s="81" t="s">
        <v>437</v>
      </c>
      <c r="BP1585" s="81" t="s">
        <v>1187</v>
      </c>
      <c r="BQ1585" s="81">
        <v>1003</v>
      </c>
      <c r="CU1585" s="136" t="s">
        <v>768</v>
      </c>
      <c r="CV1585" s="136" t="s">
        <v>769</v>
      </c>
      <c r="CW1585" s="137">
        <v>4</v>
      </c>
      <c r="CX1585" s="136" t="s">
        <v>529</v>
      </c>
      <c r="CY1585" s="136" t="s">
        <v>1731</v>
      </c>
      <c r="CZ1585" s="138">
        <v>1221</v>
      </c>
      <c r="DI1585" s="81" t="s">
        <v>910</v>
      </c>
      <c r="DJ1585" s="81" t="s">
        <v>911</v>
      </c>
      <c r="DK1585" s="81">
        <v>6</v>
      </c>
      <c r="DL1585" s="81" t="s">
        <v>2152</v>
      </c>
      <c r="DM1585" s="81" t="s">
        <v>2364</v>
      </c>
      <c r="DN1585" s="81">
        <v>1593</v>
      </c>
    </row>
    <row r="1586" spans="1:118" x14ac:dyDescent="0.25">
      <c r="A1586" s="81" t="s">
        <v>729</v>
      </c>
      <c r="B1586" s="81" t="s">
        <v>730</v>
      </c>
      <c r="C1586" s="81">
        <v>4</v>
      </c>
      <c r="D1586" s="81" t="s">
        <v>436</v>
      </c>
      <c r="E1586" s="81" t="s">
        <v>1122</v>
      </c>
      <c r="F1586" s="81">
        <v>1213</v>
      </c>
      <c r="O1586" s="81" t="s">
        <v>864</v>
      </c>
      <c r="P1586" s="81" t="s">
        <v>865</v>
      </c>
      <c r="Q1586" s="81">
        <v>6</v>
      </c>
      <c r="R1586" s="81" t="s">
        <v>436</v>
      </c>
      <c r="S1586" s="81" t="s">
        <v>1696</v>
      </c>
      <c r="T1586" s="81">
        <v>1390</v>
      </c>
      <c r="AX1586" s="81" t="s">
        <v>832</v>
      </c>
      <c r="AY1586" s="81" t="s">
        <v>833</v>
      </c>
      <c r="AZ1586" s="81">
        <v>8</v>
      </c>
      <c r="BA1586" s="81" t="s">
        <v>529</v>
      </c>
      <c r="BB1586" s="81" t="s">
        <v>1175</v>
      </c>
      <c r="BC1586" s="81">
        <v>1027</v>
      </c>
      <c r="BE1586" s="81" t="s">
        <v>745</v>
      </c>
      <c r="BF1586" s="81" t="s">
        <v>746</v>
      </c>
      <c r="BG1586" s="81">
        <v>24</v>
      </c>
      <c r="BH1586" s="81" t="s">
        <v>529</v>
      </c>
      <c r="BI1586" s="81" t="s">
        <v>1750</v>
      </c>
      <c r="BJ1586" s="81">
        <v>1501</v>
      </c>
      <c r="BL1586" s="81" t="s">
        <v>948</v>
      </c>
      <c r="BM1586" s="81" t="s">
        <v>949</v>
      </c>
      <c r="BN1586" s="81">
        <v>12</v>
      </c>
      <c r="BO1586" s="81" t="s">
        <v>437</v>
      </c>
      <c r="BP1586" s="81" t="s">
        <v>1187</v>
      </c>
      <c r="BQ1586" s="81">
        <v>1003</v>
      </c>
      <c r="CU1586" s="136" t="s">
        <v>772</v>
      </c>
      <c r="CV1586" s="136" t="s">
        <v>773</v>
      </c>
      <c r="CW1586" s="137">
        <v>3</v>
      </c>
      <c r="CX1586" s="136" t="s">
        <v>529</v>
      </c>
      <c r="CY1586" s="136" t="s">
        <v>2225</v>
      </c>
      <c r="CZ1586" s="138">
        <v>1592</v>
      </c>
      <c r="DI1586" s="81" t="s">
        <v>910</v>
      </c>
      <c r="DJ1586" s="81" t="s">
        <v>911</v>
      </c>
      <c r="DK1586" s="81">
        <v>2</v>
      </c>
      <c r="DL1586" s="81" t="s">
        <v>529</v>
      </c>
      <c r="DM1586" s="81" t="s">
        <v>1830</v>
      </c>
      <c r="DN1586" s="81">
        <v>1028</v>
      </c>
    </row>
    <row r="1587" spans="1:118" x14ac:dyDescent="0.25">
      <c r="A1587" s="81" t="s">
        <v>930</v>
      </c>
      <c r="B1587" s="81" t="s">
        <v>931</v>
      </c>
      <c r="C1587" s="81">
        <v>6</v>
      </c>
      <c r="D1587" s="81" t="s">
        <v>529</v>
      </c>
      <c r="E1587" s="81" t="s">
        <v>1092</v>
      </c>
      <c r="F1587" s="81">
        <v>1209</v>
      </c>
      <c r="O1587" s="81" t="s">
        <v>810</v>
      </c>
      <c r="P1587" s="81" t="s">
        <v>811</v>
      </c>
      <c r="Q1587" s="81">
        <v>6</v>
      </c>
      <c r="R1587" s="81" t="s">
        <v>436</v>
      </c>
      <c r="S1587" s="81" t="s">
        <v>1696</v>
      </c>
      <c r="T1587" s="81">
        <v>1390</v>
      </c>
      <c r="AX1587" s="81" t="s">
        <v>832</v>
      </c>
      <c r="AY1587" s="81" t="s">
        <v>833</v>
      </c>
      <c r="AZ1587" s="81">
        <v>4</v>
      </c>
      <c r="BA1587" s="81" t="s">
        <v>436</v>
      </c>
      <c r="BB1587" s="81" t="s">
        <v>1114</v>
      </c>
      <c r="BC1587" s="81">
        <v>1011</v>
      </c>
      <c r="BE1587" s="81" t="s">
        <v>765</v>
      </c>
      <c r="BF1587" s="81" t="s">
        <v>766</v>
      </c>
      <c r="BG1587" s="81">
        <v>8</v>
      </c>
      <c r="BH1587" s="81" t="s">
        <v>437</v>
      </c>
      <c r="BI1587" s="81" t="s">
        <v>1094</v>
      </c>
      <c r="BJ1587" s="81">
        <v>1097</v>
      </c>
      <c r="BL1587" s="81" t="s">
        <v>2323</v>
      </c>
      <c r="BM1587" s="81" t="s">
        <v>851</v>
      </c>
      <c r="BN1587" s="81">
        <v>20</v>
      </c>
      <c r="BO1587" s="81" t="s">
        <v>529</v>
      </c>
      <c r="BP1587" s="81" t="s">
        <v>2101</v>
      </c>
      <c r="BQ1587" s="81">
        <v>1021</v>
      </c>
      <c r="CU1587" s="136" t="s">
        <v>887</v>
      </c>
      <c r="CV1587" s="136" t="s">
        <v>888</v>
      </c>
      <c r="CW1587" s="137">
        <v>4</v>
      </c>
      <c r="CX1587" s="136" t="s">
        <v>529</v>
      </c>
      <c r="CY1587" s="136" t="s">
        <v>1830</v>
      </c>
      <c r="CZ1587" s="138">
        <v>1028</v>
      </c>
      <c r="DI1587" s="81" t="s">
        <v>910</v>
      </c>
      <c r="DJ1587" s="81" t="s">
        <v>911</v>
      </c>
      <c r="DK1587" s="81">
        <v>2</v>
      </c>
      <c r="DL1587" s="81" t="s">
        <v>436</v>
      </c>
      <c r="DM1587" s="81" t="s">
        <v>1148</v>
      </c>
      <c r="DN1587" s="81">
        <v>1091</v>
      </c>
    </row>
    <row r="1588" spans="1:118" x14ac:dyDescent="0.25">
      <c r="A1588" s="81" t="s">
        <v>768</v>
      </c>
      <c r="B1588" s="81" t="s">
        <v>769</v>
      </c>
      <c r="C1588" s="81">
        <v>8</v>
      </c>
      <c r="D1588" s="81" t="s">
        <v>529</v>
      </c>
      <c r="E1588" s="81" t="s">
        <v>1092</v>
      </c>
      <c r="F1588" s="81">
        <v>1209</v>
      </c>
      <c r="O1588" s="81" t="s">
        <v>860</v>
      </c>
      <c r="P1588" s="81" t="s">
        <v>861</v>
      </c>
      <c r="Q1588" s="81">
        <v>4</v>
      </c>
      <c r="R1588" s="81" t="s">
        <v>436</v>
      </c>
      <c r="S1588" s="81" t="s">
        <v>1696</v>
      </c>
      <c r="T1588" s="81">
        <v>1390</v>
      </c>
      <c r="AX1588" s="81" t="s">
        <v>832</v>
      </c>
      <c r="AY1588" s="81" t="s">
        <v>833</v>
      </c>
      <c r="AZ1588" s="81">
        <v>4</v>
      </c>
      <c r="BA1588" s="81" t="s">
        <v>529</v>
      </c>
      <c r="BB1588" s="81" t="s">
        <v>1112</v>
      </c>
      <c r="BC1588" s="81">
        <v>1039</v>
      </c>
      <c r="BE1588" s="81" t="s">
        <v>860</v>
      </c>
      <c r="BF1588" s="81" t="s">
        <v>861</v>
      </c>
      <c r="BG1588" s="81">
        <v>8</v>
      </c>
      <c r="BH1588" s="81" t="s">
        <v>437</v>
      </c>
      <c r="BI1588" s="81" t="s">
        <v>1094</v>
      </c>
      <c r="BJ1588" s="81">
        <v>1097</v>
      </c>
      <c r="BL1588" s="81" t="s">
        <v>836</v>
      </c>
      <c r="BM1588" s="81" t="s">
        <v>837</v>
      </c>
      <c r="BN1588" s="81">
        <v>20</v>
      </c>
      <c r="BO1588" s="81" t="s">
        <v>529</v>
      </c>
      <c r="BP1588" s="81" t="s">
        <v>2101</v>
      </c>
      <c r="BQ1588" s="81">
        <v>1021</v>
      </c>
      <c r="CU1588" s="136" t="s">
        <v>867</v>
      </c>
      <c r="CV1588" s="136" t="s">
        <v>868</v>
      </c>
      <c r="CW1588" s="137">
        <v>4</v>
      </c>
      <c r="CX1588" s="136" t="s">
        <v>437</v>
      </c>
      <c r="CY1588" s="136" t="s">
        <v>2171</v>
      </c>
      <c r="CZ1588" s="138">
        <v>1575</v>
      </c>
      <c r="DI1588" s="81" t="s">
        <v>910</v>
      </c>
      <c r="DJ1588" s="81" t="s">
        <v>911</v>
      </c>
      <c r="DK1588" s="81">
        <v>2</v>
      </c>
      <c r="DL1588" s="81" t="s">
        <v>436</v>
      </c>
      <c r="DM1588" s="81" t="s">
        <v>2407</v>
      </c>
      <c r="DN1588" s="81">
        <v>1117</v>
      </c>
    </row>
    <row r="1589" spans="1:118" x14ac:dyDescent="0.25">
      <c r="A1589" s="81" t="s">
        <v>770</v>
      </c>
      <c r="B1589" s="81" t="s">
        <v>771</v>
      </c>
      <c r="C1589" s="81">
        <v>4</v>
      </c>
      <c r="D1589" s="81" t="s">
        <v>529</v>
      </c>
      <c r="E1589" s="81" t="s">
        <v>1092</v>
      </c>
      <c r="F1589" s="81">
        <v>1209</v>
      </c>
      <c r="O1589" s="81" t="s">
        <v>830</v>
      </c>
      <c r="P1589" s="81" t="s">
        <v>831</v>
      </c>
      <c r="Q1589" s="81">
        <v>4</v>
      </c>
      <c r="R1589" s="81" t="s">
        <v>436</v>
      </c>
      <c r="S1589" s="81" t="s">
        <v>1696</v>
      </c>
      <c r="T1589" s="81">
        <v>1390</v>
      </c>
      <c r="AX1589" s="81" t="s">
        <v>832</v>
      </c>
      <c r="AY1589" s="81" t="s">
        <v>833</v>
      </c>
      <c r="AZ1589" s="81">
        <v>10</v>
      </c>
      <c r="BA1589" s="81" t="s">
        <v>529</v>
      </c>
      <c r="BB1589" s="81" t="s">
        <v>1104</v>
      </c>
      <c r="BC1589" s="81">
        <v>1037</v>
      </c>
      <c r="BE1589" s="81" t="s">
        <v>2230</v>
      </c>
      <c r="BF1589" s="81" t="s">
        <v>866</v>
      </c>
      <c r="BG1589" s="81">
        <v>12</v>
      </c>
      <c r="BH1589" s="81" t="s">
        <v>529</v>
      </c>
      <c r="BI1589" s="81" t="s">
        <v>1170</v>
      </c>
      <c r="BJ1589" s="81">
        <v>1069</v>
      </c>
      <c r="BL1589" s="81" t="s">
        <v>856</v>
      </c>
      <c r="BM1589" s="81" t="s">
        <v>857</v>
      </c>
      <c r="BN1589" s="81">
        <v>20</v>
      </c>
      <c r="BO1589" s="81" t="s">
        <v>529</v>
      </c>
      <c r="BP1589" s="81" t="s">
        <v>2101</v>
      </c>
      <c r="BQ1589" s="81">
        <v>1021</v>
      </c>
      <c r="CU1589" s="136" t="s">
        <v>887</v>
      </c>
      <c r="CV1589" s="136" t="s">
        <v>888</v>
      </c>
      <c r="CW1589" s="137">
        <v>4</v>
      </c>
      <c r="CX1589" s="136" t="s">
        <v>437</v>
      </c>
      <c r="CY1589" s="136" t="s">
        <v>2171</v>
      </c>
      <c r="CZ1589" s="138">
        <v>1575</v>
      </c>
      <c r="DI1589" s="81" t="s">
        <v>910</v>
      </c>
      <c r="DJ1589" s="81" t="s">
        <v>911</v>
      </c>
      <c r="DK1589" s="81">
        <v>4</v>
      </c>
      <c r="DL1589" s="81" t="s">
        <v>437</v>
      </c>
      <c r="DM1589" s="81" t="s">
        <v>1171</v>
      </c>
      <c r="DN1589" s="81">
        <v>1351</v>
      </c>
    </row>
    <row r="1590" spans="1:118" x14ac:dyDescent="0.25">
      <c r="A1590" s="81" t="s">
        <v>772</v>
      </c>
      <c r="B1590" s="81" t="s">
        <v>773</v>
      </c>
      <c r="C1590" s="81">
        <v>6</v>
      </c>
      <c r="D1590" s="81" t="s">
        <v>529</v>
      </c>
      <c r="E1590" s="81" t="s">
        <v>1092</v>
      </c>
      <c r="F1590" s="81">
        <v>1209</v>
      </c>
      <c r="O1590" s="81" t="s">
        <v>816</v>
      </c>
      <c r="P1590" s="81" t="s">
        <v>817</v>
      </c>
      <c r="Q1590" s="81">
        <v>4</v>
      </c>
      <c r="R1590" s="81" t="s">
        <v>436</v>
      </c>
      <c r="S1590" s="81" t="s">
        <v>1119</v>
      </c>
      <c r="T1590" s="81">
        <v>1127</v>
      </c>
      <c r="AX1590" s="81" t="s">
        <v>832</v>
      </c>
      <c r="AY1590" s="81" t="s">
        <v>833</v>
      </c>
      <c r="AZ1590" s="81">
        <v>6</v>
      </c>
      <c r="BA1590" s="81" t="s">
        <v>436</v>
      </c>
      <c r="BB1590" s="81" t="s">
        <v>1696</v>
      </c>
      <c r="BC1590" s="81">
        <v>1390</v>
      </c>
      <c r="BE1590" s="81" t="s">
        <v>873</v>
      </c>
      <c r="BF1590" s="81" t="s">
        <v>874</v>
      </c>
      <c r="BG1590" s="81">
        <v>6</v>
      </c>
      <c r="BH1590" s="81" t="s">
        <v>529</v>
      </c>
      <c r="BI1590" s="81" t="s">
        <v>1170</v>
      </c>
      <c r="BJ1590" s="81">
        <v>1069</v>
      </c>
      <c r="BL1590" s="81" t="s">
        <v>854</v>
      </c>
      <c r="BM1590" s="81" t="s">
        <v>855</v>
      </c>
      <c r="BN1590" s="81">
        <v>20</v>
      </c>
      <c r="BO1590" s="81" t="s">
        <v>529</v>
      </c>
      <c r="BP1590" s="81" t="s">
        <v>2101</v>
      </c>
      <c r="BQ1590" s="81">
        <v>1021</v>
      </c>
      <c r="CU1590" s="136" t="s">
        <v>849</v>
      </c>
      <c r="CV1590" s="136" t="s">
        <v>850</v>
      </c>
      <c r="CW1590" s="137">
        <v>4</v>
      </c>
      <c r="CX1590" s="136" t="s">
        <v>529</v>
      </c>
      <c r="CY1590" s="136" t="s">
        <v>1139</v>
      </c>
      <c r="CZ1590" s="138">
        <v>1027</v>
      </c>
      <c r="DI1590" s="81" t="s">
        <v>910</v>
      </c>
      <c r="DJ1590" s="81" t="s">
        <v>911</v>
      </c>
      <c r="DK1590" s="81">
        <v>10</v>
      </c>
      <c r="DL1590" s="81" t="s">
        <v>2152</v>
      </c>
      <c r="DM1590" s="81" t="s">
        <v>2364</v>
      </c>
      <c r="DN1590" s="81">
        <v>1593</v>
      </c>
    </row>
    <row r="1591" spans="1:118" x14ac:dyDescent="0.25">
      <c r="A1591" s="81" t="s">
        <v>792</v>
      </c>
      <c r="B1591" s="81" t="s">
        <v>793</v>
      </c>
      <c r="C1591" s="81">
        <v>2</v>
      </c>
      <c r="D1591" s="81" t="s">
        <v>529</v>
      </c>
      <c r="E1591" s="81" t="s">
        <v>1092</v>
      </c>
      <c r="F1591" s="81">
        <v>1209</v>
      </c>
      <c r="O1591" s="81" t="s">
        <v>864</v>
      </c>
      <c r="P1591" s="81" t="s">
        <v>865</v>
      </c>
      <c r="Q1591" s="81">
        <v>4</v>
      </c>
      <c r="R1591" s="81" t="s">
        <v>436</v>
      </c>
      <c r="S1591" s="81" t="s">
        <v>1119</v>
      </c>
      <c r="T1591" s="81">
        <v>1127</v>
      </c>
      <c r="AX1591" s="81" t="s">
        <v>832</v>
      </c>
      <c r="AY1591" s="81" t="s">
        <v>833</v>
      </c>
      <c r="AZ1591" s="81">
        <v>2</v>
      </c>
      <c r="BA1591" s="81" t="s">
        <v>436</v>
      </c>
      <c r="BB1591" s="81" t="s">
        <v>1108</v>
      </c>
      <c r="BC1591" s="81">
        <v>1240</v>
      </c>
      <c r="BE1591" s="81" t="s">
        <v>893</v>
      </c>
      <c r="BF1591" s="81" t="s">
        <v>894</v>
      </c>
      <c r="BG1591" s="81">
        <v>12</v>
      </c>
      <c r="BH1591" s="81" t="s">
        <v>529</v>
      </c>
      <c r="BI1591" s="81" t="s">
        <v>1170</v>
      </c>
      <c r="BJ1591" s="81">
        <v>1069</v>
      </c>
      <c r="BL1591" s="81" t="s">
        <v>869</v>
      </c>
      <c r="BM1591" s="81" t="s">
        <v>870</v>
      </c>
      <c r="BN1591" s="81">
        <v>12</v>
      </c>
      <c r="BO1591" s="81" t="s">
        <v>436</v>
      </c>
      <c r="BP1591" s="81" t="s">
        <v>1148</v>
      </c>
      <c r="BQ1591" s="81">
        <v>1091</v>
      </c>
      <c r="CU1591" s="136" t="s">
        <v>733</v>
      </c>
      <c r="CV1591" s="136" t="s">
        <v>734</v>
      </c>
      <c r="CW1591" s="137">
        <v>4</v>
      </c>
      <c r="CX1591" s="136" t="s">
        <v>529</v>
      </c>
      <c r="CY1591" s="136" t="s">
        <v>1830</v>
      </c>
      <c r="CZ1591" s="138">
        <v>1028</v>
      </c>
      <c r="DI1591" s="81" t="s">
        <v>910</v>
      </c>
      <c r="DJ1591" s="81" t="s">
        <v>911</v>
      </c>
      <c r="DK1591" s="81">
        <v>1</v>
      </c>
      <c r="DL1591" s="81" t="s">
        <v>436</v>
      </c>
      <c r="DM1591" s="81" t="s">
        <v>1143</v>
      </c>
      <c r="DN1591" s="81">
        <v>1223</v>
      </c>
    </row>
    <row r="1592" spans="1:118" x14ac:dyDescent="0.25">
      <c r="A1592" s="81" t="s">
        <v>768</v>
      </c>
      <c r="B1592" s="81" t="s">
        <v>769</v>
      </c>
      <c r="C1592" s="81">
        <v>6</v>
      </c>
      <c r="D1592" s="81" t="s">
        <v>436</v>
      </c>
      <c r="E1592" s="81" t="s">
        <v>1805</v>
      </c>
      <c r="F1592" s="81">
        <v>1192</v>
      </c>
      <c r="O1592" s="81" t="s">
        <v>906</v>
      </c>
      <c r="P1592" s="81" t="s">
        <v>907</v>
      </c>
      <c r="Q1592" s="81">
        <v>4</v>
      </c>
      <c r="R1592" s="81" t="s">
        <v>436</v>
      </c>
      <c r="S1592" s="81" t="s">
        <v>1119</v>
      </c>
      <c r="T1592" s="81">
        <v>1127</v>
      </c>
      <c r="AX1592" s="81" t="s">
        <v>832</v>
      </c>
      <c r="AY1592" s="81" t="s">
        <v>833</v>
      </c>
      <c r="AZ1592" s="81">
        <v>4</v>
      </c>
      <c r="BA1592" s="81" t="s">
        <v>436</v>
      </c>
      <c r="BB1592" s="81" t="s">
        <v>551</v>
      </c>
      <c r="BC1592" s="81">
        <v>1518</v>
      </c>
      <c r="BE1592" s="81" t="s">
        <v>891</v>
      </c>
      <c r="BF1592" s="81" t="s">
        <v>892</v>
      </c>
      <c r="BG1592" s="81">
        <v>12</v>
      </c>
      <c r="BH1592" s="81" t="s">
        <v>529</v>
      </c>
      <c r="BI1592" s="81" t="s">
        <v>1170</v>
      </c>
      <c r="BJ1592" s="81">
        <v>1069</v>
      </c>
      <c r="BL1592" s="81" t="s">
        <v>871</v>
      </c>
      <c r="BM1592" s="81" t="s">
        <v>872</v>
      </c>
      <c r="BN1592" s="81">
        <v>6</v>
      </c>
      <c r="BO1592" s="81" t="s">
        <v>436</v>
      </c>
      <c r="BP1592" s="81" t="s">
        <v>1148</v>
      </c>
      <c r="BQ1592" s="81">
        <v>1091</v>
      </c>
      <c r="CU1592" s="136" t="s">
        <v>770</v>
      </c>
      <c r="CV1592" s="136" t="s">
        <v>771</v>
      </c>
      <c r="CW1592" s="137">
        <v>4</v>
      </c>
      <c r="CX1592" s="136" t="s">
        <v>436</v>
      </c>
      <c r="CY1592" s="136" t="s">
        <v>2059</v>
      </c>
      <c r="CZ1592" s="138">
        <v>1551</v>
      </c>
      <c r="DI1592" s="81" t="s">
        <v>834</v>
      </c>
      <c r="DJ1592" s="81" t="s">
        <v>835</v>
      </c>
      <c r="DK1592" s="81">
        <v>2</v>
      </c>
      <c r="DL1592" s="81" t="s">
        <v>436</v>
      </c>
      <c r="DM1592" s="81" t="s">
        <v>1148</v>
      </c>
      <c r="DN1592" s="81">
        <v>1091</v>
      </c>
    </row>
    <row r="1593" spans="1:118" x14ac:dyDescent="0.25">
      <c r="A1593" s="81" t="s">
        <v>873</v>
      </c>
      <c r="B1593" s="81" t="s">
        <v>874</v>
      </c>
      <c r="C1593" s="81">
        <v>4</v>
      </c>
      <c r="D1593" s="81" t="s">
        <v>436</v>
      </c>
      <c r="E1593" s="81" t="s">
        <v>1805</v>
      </c>
      <c r="F1593" s="81">
        <v>1192</v>
      </c>
      <c r="O1593" s="81" t="s">
        <v>828</v>
      </c>
      <c r="P1593" s="81" t="s">
        <v>829</v>
      </c>
      <c r="Q1593" s="81">
        <v>4</v>
      </c>
      <c r="R1593" s="81" t="s">
        <v>436</v>
      </c>
      <c r="S1593" s="81" t="s">
        <v>1119</v>
      </c>
      <c r="T1593" s="81">
        <v>1127</v>
      </c>
      <c r="AX1593" s="81" t="s">
        <v>832</v>
      </c>
      <c r="AY1593" s="81" t="s">
        <v>833</v>
      </c>
      <c r="AZ1593" s="81">
        <v>6</v>
      </c>
      <c r="BA1593" s="81" t="s">
        <v>437</v>
      </c>
      <c r="BB1593" s="81" t="s">
        <v>1171</v>
      </c>
      <c r="BC1593" s="81">
        <v>1351</v>
      </c>
      <c r="BE1593" s="81" t="s">
        <v>745</v>
      </c>
      <c r="BF1593" s="81" t="s">
        <v>746</v>
      </c>
      <c r="BG1593" s="81">
        <v>12</v>
      </c>
      <c r="BH1593" s="81" t="s">
        <v>529</v>
      </c>
      <c r="BI1593" s="81" t="s">
        <v>1170</v>
      </c>
      <c r="BJ1593" s="81">
        <v>1069</v>
      </c>
      <c r="BL1593" s="81" t="s">
        <v>878</v>
      </c>
      <c r="BM1593" s="81" t="s">
        <v>879</v>
      </c>
      <c r="BN1593" s="81">
        <v>6</v>
      </c>
      <c r="BO1593" s="81" t="s">
        <v>436</v>
      </c>
      <c r="BP1593" s="81" t="s">
        <v>1148</v>
      </c>
      <c r="BQ1593" s="81">
        <v>1091</v>
      </c>
      <c r="CU1593" s="136" t="s">
        <v>770</v>
      </c>
      <c r="CV1593" s="136" t="s">
        <v>771</v>
      </c>
      <c r="CW1593" s="137">
        <v>4</v>
      </c>
      <c r="CX1593" s="136" t="s">
        <v>437</v>
      </c>
      <c r="CY1593" s="136" t="s">
        <v>1171</v>
      </c>
      <c r="CZ1593" s="138">
        <v>1351</v>
      </c>
      <c r="DI1593" s="81" t="s">
        <v>834</v>
      </c>
      <c r="DJ1593" s="81" t="s">
        <v>835</v>
      </c>
      <c r="DK1593" s="81">
        <v>16</v>
      </c>
      <c r="DL1593" s="81" t="s">
        <v>2152</v>
      </c>
      <c r="DM1593" s="81" t="s">
        <v>2364</v>
      </c>
      <c r="DN1593" s="81">
        <v>1593</v>
      </c>
    </row>
    <row r="1594" spans="1:118" x14ac:dyDescent="0.25">
      <c r="A1594" s="81" t="s">
        <v>772</v>
      </c>
      <c r="B1594" s="81" t="s">
        <v>773</v>
      </c>
      <c r="C1594" s="81">
        <v>4</v>
      </c>
      <c r="D1594" s="81" t="s">
        <v>436</v>
      </c>
      <c r="E1594" s="81" t="s">
        <v>1805</v>
      </c>
      <c r="F1594" s="81">
        <v>1192</v>
      </c>
      <c r="O1594" s="81" t="s">
        <v>893</v>
      </c>
      <c r="P1594" s="81" t="s">
        <v>894</v>
      </c>
      <c r="Q1594" s="81">
        <v>12</v>
      </c>
      <c r="R1594" s="81" t="s">
        <v>436</v>
      </c>
      <c r="S1594" s="81" t="s">
        <v>1775</v>
      </c>
      <c r="T1594" s="81">
        <v>1287</v>
      </c>
      <c r="AX1594" s="81" t="s">
        <v>832</v>
      </c>
      <c r="AY1594" s="81" t="s">
        <v>833</v>
      </c>
      <c r="AZ1594" s="81">
        <v>4</v>
      </c>
      <c r="BA1594" s="81" t="s">
        <v>436</v>
      </c>
      <c r="BB1594" s="81" t="s">
        <v>1114</v>
      </c>
      <c r="BC1594" s="81">
        <v>1011</v>
      </c>
      <c r="BE1594" s="81" t="s">
        <v>891</v>
      </c>
      <c r="BF1594" s="81" t="s">
        <v>892</v>
      </c>
      <c r="BG1594" s="81">
        <v>60</v>
      </c>
      <c r="BH1594" s="81" t="s">
        <v>529</v>
      </c>
      <c r="BI1594" s="81" t="s">
        <v>1168</v>
      </c>
      <c r="BJ1594" s="81">
        <v>1001</v>
      </c>
      <c r="BL1594" s="81" t="s">
        <v>745</v>
      </c>
      <c r="BM1594" s="81" t="s">
        <v>746</v>
      </c>
      <c r="BN1594" s="81">
        <v>12</v>
      </c>
      <c r="BO1594" s="81" t="s">
        <v>436</v>
      </c>
      <c r="BP1594" s="81" t="s">
        <v>1148</v>
      </c>
      <c r="BQ1594" s="81">
        <v>1091</v>
      </c>
      <c r="CU1594" s="136" t="s">
        <v>830</v>
      </c>
      <c r="CV1594" s="136" t="s">
        <v>831</v>
      </c>
      <c r="CW1594" s="137">
        <v>4</v>
      </c>
      <c r="CX1594" s="136" t="s">
        <v>437</v>
      </c>
      <c r="CY1594" s="136" t="s">
        <v>1171</v>
      </c>
      <c r="CZ1594" s="138">
        <v>1351</v>
      </c>
      <c r="DI1594" s="81" t="s">
        <v>858</v>
      </c>
      <c r="DJ1594" s="81" t="s">
        <v>859</v>
      </c>
      <c r="DK1594" s="81">
        <v>12</v>
      </c>
      <c r="DL1594" s="81" t="s">
        <v>1173</v>
      </c>
      <c r="DM1594" s="81" t="s">
        <v>2316</v>
      </c>
      <c r="DN1594" s="81">
        <v>0</v>
      </c>
    </row>
    <row r="1595" spans="1:118" x14ac:dyDescent="0.25">
      <c r="A1595" s="81" t="s">
        <v>816</v>
      </c>
      <c r="B1595" s="81" t="s">
        <v>817</v>
      </c>
      <c r="C1595" s="81">
        <v>4</v>
      </c>
      <c r="D1595" s="81" t="s">
        <v>436</v>
      </c>
      <c r="E1595" s="81" t="s">
        <v>1805</v>
      </c>
      <c r="F1595" s="81">
        <v>1192</v>
      </c>
      <c r="O1595" s="81" t="s">
        <v>854</v>
      </c>
      <c r="P1595" s="81" t="s">
        <v>855</v>
      </c>
      <c r="Q1595" s="81">
        <v>2</v>
      </c>
      <c r="R1595" s="81" t="s">
        <v>436</v>
      </c>
      <c r="S1595" s="81" t="s">
        <v>1775</v>
      </c>
      <c r="T1595" s="81">
        <v>1287</v>
      </c>
      <c r="AX1595" s="81" t="s">
        <v>832</v>
      </c>
      <c r="AY1595" s="81" t="s">
        <v>833</v>
      </c>
      <c r="AZ1595" s="81">
        <v>4</v>
      </c>
      <c r="BA1595" s="81" t="s">
        <v>529</v>
      </c>
      <c r="BB1595" s="81" t="s">
        <v>1128</v>
      </c>
      <c r="BC1595" s="81">
        <v>1031</v>
      </c>
      <c r="BE1595" s="81" t="s">
        <v>772</v>
      </c>
      <c r="BF1595" s="81" t="s">
        <v>773</v>
      </c>
      <c r="BG1595" s="81">
        <v>48</v>
      </c>
      <c r="BH1595" s="81" t="s">
        <v>1173</v>
      </c>
      <c r="BI1595" s="81" t="s">
        <v>1174</v>
      </c>
      <c r="BJ1595" s="81">
        <v>0</v>
      </c>
      <c r="BL1595" s="81" t="s">
        <v>940</v>
      </c>
      <c r="BM1595" s="81" t="s">
        <v>941</v>
      </c>
      <c r="BN1595" s="81">
        <v>12</v>
      </c>
      <c r="BO1595" s="81" t="s">
        <v>529</v>
      </c>
      <c r="BP1595" s="81" t="s">
        <v>1093</v>
      </c>
      <c r="BQ1595" s="81">
        <v>1089</v>
      </c>
      <c r="CU1595" s="136" t="s">
        <v>906</v>
      </c>
      <c r="CV1595" s="136" t="s">
        <v>907</v>
      </c>
      <c r="CW1595" s="137">
        <v>4</v>
      </c>
      <c r="CX1595" s="136" t="s">
        <v>437</v>
      </c>
      <c r="CY1595" s="136" t="s">
        <v>2171</v>
      </c>
      <c r="CZ1595" s="138">
        <v>1575</v>
      </c>
      <c r="DI1595" s="81" t="s">
        <v>858</v>
      </c>
      <c r="DJ1595" s="81" t="s">
        <v>859</v>
      </c>
      <c r="DK1595" s="81">
        <v>12</v>
      </c>
      <c r="DL1595" s="81" t="s">
        <v>1173</v>
      </c>
      <c r="DM1595" s="81" t="s">
        <v>1174</v>
      </c>
      <c r="DN1595" s="81">
        <v>0</v>
      </c>
    </row>
    <row r="1596" spans="1:118" x14ac:dyDescent="0.25">
      <c r="A1596" s="81" t="s">
        <v>854</v>
      </c>
      <c r="B1596" s="81" t="s">
        <v>855</v>
      </c>
      <c r="C1596" s="81">
        <v>4</v>
      </c>
      <c r="D1596" s="81" t="s">
        <v>436</v>
      </c>
      <c r="E1596" s="81" t="s">
        <v>1805</v>
      </c>
      <c r="F1596" s="81">
        <v>1192</v>
      </c>
      <c r="O1596" s="81" t="s">
        <v>737</v>
      </c>
      <c r="P1596" s="81" t="s">
        <v>738</v>
      </c>
      <c r="Q1596" s="81">
        <v>12</v>
      </c>
      <c r="R1596" s="81" t="s">
        <v>1768</v>
      </c>
      <c r="S1596" s="81" t="s">
        <v>1769</v>
      </c>
      <c r="T1596" s="81">
        <v>1416</v>
      </c>
      <c r="AX1596" s="81" t="s">
        <v>832</v>
      </c>
      <c r="AY1596" s="81" t="s">
        <v>833</v>
      </c>
      <c r="AZ1596" s="81">
        <v>4</v>
      </c>
      <c r="BA1596" s="81" t="s">
        <v>437</v>
      </c>
      <c r="BB1596" s="81" t="s">
        <v>1193</v>
      </c>
      <c r="BC1596" s="81">
        <v>1479</v>
      </c>
      <c r="BE1596" s="81" t="s">
        <v>763</v>
      </c>
      <c r="BF1596" s="81" t="s">
        <v>764</v>
      </c>
      <c r="BG1596" s="81">
        <v>12</v>
      </c>
      <c r="BH1596" s="81" t="s">
        <v>529</v>
      </c>
      <c r="BI1596" s="81" t="s">
        <v>1168</v>
      </c>
      <c r="BJ1596" s="81">
        <v>1001</v>
      </c>
      <c r="BL1596" s="81" t="s">
        <v>2230</v>
      </c>
      <c r="BM1596" s="81" t="s">
        <v>866</v>
      </c>
      <c r="BN1596" s="81">
        <v>6</v>
      </c>
      <c r="BO1596" s="81" t="s">
        <v>529</v>
      </c>
      <c r="BP1596" s="81" t="s">
        <v>1093</v>
      </c>
      <c r="BQ1596" s="81">
        <v>1089</v>
      </c>
      <c r="CU1596" s="136" t="s">
        <v>737</v>
      </c>
      <c r="CV1596" s="136" t="s">
        <v>738</v>
      </c>
      <c r="CW1596" s="137">
        <v>1</v>
      </c>
      <c r="CX1596" s="136" t="s">
        <v>529</v>
      </c>
      <c r="CY1596" s="136" t="s">
        <v>1100</v>
      </c>
      <c r="CZ1596" s="138">
        <v>1027</v>
      </c>
      <c r="DI1596" s="81" t="s">
        <v>858</v>
      </c>
      <c r="DJ1596" s="81" t="s">
        <v>859</v>
      </c>
      <c r="DK1596" s="81">
        <v>2</v>
      </c>
      <c r="DL1596" s="81" t="s">
        <v>2152</v>
      </c>
      <c r="DM1596" s="81" t="s">
        <v>2364</v>
      </c>
      <c r="DN1596" s="81">
        <v>1593</v>
      </c>
    </row>
    <row r="1597" spans="1:118" x14ac:dyDescent="0.25">
      <c r="A1597" s="81" t="s">
        <v>930</v>
      </c>
      <c r="B1597" s="81" t="s">
        <v>931</v>
      </c>
      <c r="C1597" s="81">
        <v>4</v>
      </c>
      <c r="D1597" s="81" t="s">
        <v>436</v>
      </c>
      <c r="E1597" s="81" t="s">
        <v>1105</v>
      </c>
      <c r="F1597" s="81">
        <v>1186</v>
      </c>
      <c r="O1597" s="81" t="s">
        <v>802</v>
      </c>
      <c r="P1597" s="81" t="s">
        <v>803</v>
      </c>
      <c r="Q1597" s="81">
        <v>3</v>
      </c>
      <c r="R1597" s="81" t="s">
        <v>529</v>
      </c>
      <c r="S1597" s="81" t="s">
        <v>1867</v>
      </c>
      <c r="T1597" s="81">
        <v>1089</v>
      </c>
      <c r="AX1597" s="81" t="s">
        <v>832</v>
      </c>
      <c r="AY1597" s="81" t="s">
        <v>833</v>
      </c>
      <c r="AZ1597" s="81">
        <v>6</v>
      </c>
      <c r="BA1597" s="81" t="s">
        <v>529</v>
      </c>
      <c r="BB1597" s="81" t="s">
        <v>1104</v>
      </c>
      <c r="BC1597" s="81">
        <v>1037</v>
      </c>
      <c r="BE1597" s="81" t="s">
        <v>924</v>
      </c>
      <c r="BF1597" s="81" t="s">
        <v>925</v>
      </c>
      <c r="BG1597" s="81">
        <v>12</v>
      </c>
      <c r="BH1597" s="81" t="s">
        <v>529</v>
      </c>
      <c r="BI1597" s="81" t="s">
        <v>1168</v>
      </c>
      <c r="BJ1597" s="81">
        <v>1001</v>
      </c>
      <c r="BL1597" s="81" t="s">
        <v>871</v>
      </c>
      <c r="BM1597" s="81" t="s">
        <v>872</v>
      </c>
      <c r="BN1597" s="81">
        <v>6</v>
      </c>
      <c r="BO1597" s="81" t="s">
        <v>529</v>
      </c>
      <c r="BP1597" s="81" t="s">
        <v>1093</v>
      </c>
      <c r="BQ1597" s="81">
        <v>1089</v>
      </c>
      <c r="CU1597" s="136" t="s">
        <v>2388</v>
      </c>
      <c r="CV1597" s="136" t="s">
        <v>865</v>
      </c>
      <c r="CW1597" s="137">
        <v>12</v>
      </c>
      <c r="CX1597" s="136" t="s">
        <v>529</v>
      </c>
      <c r="CY1597" s="136" t="s">
        <v>1100</v>
      </c>
      <c r="CZ1597" s="138">
        <v>1027</v>
      </c>
      <c r="DI1597" s="81" t="s">
        <v>858</v>
      </c>
      <c r="DJ1597" s="81" t="s">
        <v>859</v>
      </c>
      <c r="DK1597" s="81">
        <v>2</v>
      </c>
      <c r="DL1597" s="81" t="s">
        <v>529</v>
      </c>
      <c r="DM1597" s="81" t="s">
        <v>1100</v>
      </c>
      <c r="DN1597" s="81">
        <v>1027</v>
      </c>
    </row>
    <row r="1598" spans="1:118" x14ac:dyDescent="0.25">
      <c r="A1598" s="81" t="s">
        <v>812</v>
      </c>
      <c r="B1598" s="81" t="s">
        <v>813</v>
      </c>
      <c r="C1598" s="81">
        <v>4</v>
      </c>
      <c r="D1598" s="81" t="s">
        <v>436</v>
      </c>
      <c r="E1598" s="81" t="s">
        <v>1105</v>
      </c>
      <c r="F1598" s="81">
        <v>1186</v>
      </c>
      <c r="O1598" s="81" t="s">
        <v>828</v>
      </c>
      <c r="P1598" s="81" t="s">
        <v>829</v>
      </c>
      <c r="Q1598" s="81">
        <v>4</v>
      </c>
      <c r="R1598" s="81" t="s">
        <v>529</v>
      </c>
      <c r="S1598" s="81" t="s">
        <v>1867</v>
      </c>
      <c r="T1598" s="81">
        <v>1089</v>
      </c>
      <c r="AX1598" s="81" t="s">
        <v>832</v>
      </c>
      <c r="AY1598" s="81" t="s">
        <v>833</v>
      </c>
      <c r="AZ1598" s="81">
        <v>8</v>
      </c>
      <c r="BA1598" s="81" t="s">
        <v>436</v>
      </c>
      <c r="BB1598" s="81" t="s">
        <v>1124</v>
      </c>
      <c r="BC1598" s="81">
        <v>1013</v>
      </c>
      <c r="BE1598" s="81" t="s">
        <v>1034</v>
      </c>
      <c r="BF1598" s="81" t="s">
        <v>987</v>
      </c>
      <c r="BG1598" s="81">
        <v>12</v>
      </c>
      <c r="BH1598" s="81" t="s">
        <v>529</v>
      </c>
      <c r="BI1598" s="81" t="s">
        <v>1168</v>
      </c>
      <c r="BJ1598" s="81">
        <v>1001</v>
      </c>
      <c r="BL1598" s="81" t="s">
        <v>847</v>
      </c>
      <c r="BM1598" s="81" t="s">
        <v>848</v>
      </c>
      <c r="BN1598" s="81">
        <v>36</v>
      </c>
      <c r="BO1598" s="81" t="s">
        <v>529</v>
      </c>
      <c r="BP1598" s="81" t="s">
        <v>1093</v>
      </c>
      <c r="BQ1598" s="81">
        <v>1089</v>
      </c>
      <c r="CU1598" s="136" t="s">
        <v>2386</v>
      </c>
      <c r="CV1598" s="136" t="s">
        <v>817</v>
      </c>
      <c r="CW1598" s="137">
        <v>12</v>
      </c>
      <c r="CX1598" s="136" t="s">
        <v>529</v>
      </c>
      <c r="CY1598" s="136" t="s">
        <v>1139</v>
      </c>
      <c r="CZ1598" s="138">
        <v>1027</v>
      </c>
      <c r="DI1598" s="81" t="s">
        <v>858</v>
      </c>
      <c r="DJ1598" s="81" t="s">
        <v>859</v>
      </c>
      <c r="DK1598" s="81">
        <v>2</v>
      </c>
      <c r="DL1598" s="81" t="s">
        <v>436</v>
      </c>
      <c r="DM1598" s="81" t="s">
        <v>2310</v>
      </c>
      <c r="DN1598" s="81">
        <v>1160</v>
      </c>
    </row>
    <row r="1599" spans="1:118" x14ac:dyDescent="0.25">
      <c r="A1599" s="81" t="s">
        <v>770</v>
      </c>
      <c r="B1599" s="81" t="s">
        <v>771</v>
      </c>
      <c r="C1599" s="81">
        <v>4</v>
      </c>
      <c r="D1599" s="81" t="s">
        <v>529</v>
      </c>
      <c r="E1599" s="81" t="s">
        <v>1700</v>
      </c>
      <c r="F1599" s="81">
        <v>1181</v>
      </c>
      <c r="O1599" s="81" t="s">
        <v>893</v>
      </c>
      <c r="P1599" s="81" t="s">
        <v>894</v>
      </c>
      <c r="Q1599" s="81">
        <v>12</v>
      </c>
      <c r="R1599" s="81" t="s">
        <v>529</v>
      </c>
      <c r="S1599" s="81" t="s">
        <v>1115</v>
      </c>
      <c r="T1599" s="81">
        <v>1487</v>
      </c>
      <c r="AX1599" s="81" t="s">
        <v>832</v>
      </c>
      <c r="AY1599" s="81" t="s">
        <v>833</v>
      </c>
      <c r="AZ1599" s="81">
        <v>4</v>
      </c>
      <c r="BA1599" s="81" t="s">
        <v>529</v>
      </c>
      <c r="BB1599" s="81" t="s">
        <v>1175</v>
      </c>
      <c r="BC1599" s="81">
        <v>1027</v>
      </c>
      <c r="BE1599" s="81" t="s">
        <v>749</v>
      </c>
      <c r="BF1599" s="81" t="s">
        <v>750</v>
      </c>
      <c r="BG1599" s="81">
        <v>24</v>
      </c>
      <c r="BH1599" s="81" t="s">
        <v>529</v>
      </c>
      <c r="BI1599" s="81" t="s">
        <v>1168</v>
      </c>
      <c r="BJ1599" s="81">
        <v>1001</v>
      </c>
      <c r="BL1599" s="81" t="s">
        <v>878</v>
      </c>
      <c r="BM1599" s="81" t="s">
        <v>879</v>
      </c>
      <c r="BN1599" s="81">
        <v>6</v>
      </c>
      <c r="BO1599" s="81" t="s">
        <v>529</v>
      </c>
      <c r="BP1599" s="81" t="s">
        <v>1093</v>
      </c>
      <c r="BQ1599" s="81">
        <v>1089</v>
      </c>
      <c r="CU1599" s="136" t="s">
        <v>2388</v>
      </c>
      <c r="CV1599" s="136" t="s">
        <v>865</v>
      </c>
      <c r="CW1599" s="137">
        <v>12</v>
      </c>
      <c r="CX1599" s="136" t="s">
        <v>529</v>
      </c>
      <c r="CY1599" s="136" t="s">
        <v>1139</v>
      </c>
      <c r="CZ1599" s="138">
        <v>1027</v>
      </c>
      <c r="DI1599" s="81" t="s">
        <v>858</v>
      </c>
      <c r="DJ1599" s="81" t="s">
        <v>859</v>
      </c>
      <c r="DK1599" s="81">
        <v>10</v>
      </c>
      <c r="DL1599" s="81" t="s">
        <v>2152</v>
      </c>
      <c r="DM1599" s="81" t="s">
        <v>2364</v>
      </c>
      <c r="DN1599" s="81">
        <v>1593</v>
      </c>
    </row>
    <row r="1600" spans="1:118" x14ac:dyDescent="0.25">
      <c r="A1600" s="81" t="s">
        <v>910</v>
      </c>
      <c r="B1600" s="81" t="s">
        <v>911</v>
      </c>
      <c r="C1600" s="81">
        <v>2</v>
      </c>
      <c r="D1600" s="81" t="s">
        <v>529</v>
      </c>
      <c r="E1600" s="81" t="s">
        <v>1700</v>
      </c>
      <c r="F1600" s="81">
        <v>1181</v>
      </c>
      <c r="O1600" s="81" t="s">
        <v>2323</v>
      </c>
      <c r="P1600" s="81" t="s">
        <v>851</v>
      </c>
      <c r="Q1600" s="81">
        <v>2</v>
      </c>
      <c r="R1600" s="81" t="s">
        <v>529</v>
      </c>
      <c r="S1600" s="81" t="s">
        <v>1115</v>
      </c>
      <c r="T1600" s="81">
        <v>1487</v>
      </c>
      <c r="AX1600" s="81" t="s">
        <v>832</v>
      </c>
      <c r="AY1600" s="81" t="s">
        <v>833</v>
      </c>
      <c r="AZ1600" s="81">
        <v>6</v>
      </c>
      <c r="BA1600" s="81" t="s">
        <v>529</v>
      </c>
      <c r="BB1600" s="81" t="s">
        <v>1169</v>
      </c>
      <c r="BC1600" s="81">
        <v>1440</v>
      </c>
      <c r="BE1600" s="81" t="s">
        <v>729</v>
      </c>
      <c r="BF1600" s="81" t="s">
        <v>730</v>
      </c>
      <c r="BG1600" s="81">
        <v>4</v>
      </c>
      <c r="BH1600" s="81" t="s">
        <v>436</v>
      </c>
      <c r="BI1600" s="81" t="s">
        <v>2069</v>
      </c>
      <c r="BJ1600" s="81">
        <v>1559</v>
      </c>
      <c r="BL1600" s="81" t="s">
        <v>891</v>
      </c>
      <c r="BM1600" s="81" t="s">
        <v>892</v>
      </c>
      <c r="BN1600" s="81">
        <v>12</v>
      </c>
      <c r="BO1600" s="81" t="s">
        <v>436</v>
      </c>
      <c r="BP1600" s="81" t="s">
        <v>2125</v>
      </c>
      <c r="BQ1600" s="81">
        <v>1571</v>
      </c>
      <c r="CU1600" s="136" t="s">
        <v>729</v>
      </c>
      <c r="CV1600" s="136" t="s">
        <v>730</v>
      </c>
      <c r="CW1600" s="137">
        <v>2</v>
      </c>
      <c r="CX1600" s="136" t="s">
        <v>436</v>
      </c>
      <c r="CY1600" s="136" t="s">
        <v>2059</v>
      </c>
      <c r="CZ1600" s="138">
        <v>1551</v>
      </c>
      <c r="DI1600" s="81" t="s">
        <v>858</v>
      </c>
      <c r="DJ1600" s="81" t="s">
        <v>859</v>
      </c>
      <c r="DK1600" s="81">
        <v>2</v>
      </c>
      <c r="DL1600" s="81" t="s">
        <v>529</v>
      </c>
      <c r="DM1600" s="81" t="s">
        <v>1214</v>
      </c>
      <c r="DN1600" s="81">
        <v>1209</v>
      </c>
    </row>
    <row r="1601" spans="1:118" x14ac:dyDescent="0.25">
      <c r="A1601" s="81" t="s">
        <v>883</v>
      </c>
      <c r="B1601" s="81" t="s">
        <v>884</v>
      </c>
      <c r="C1601" s="81">
        <v>2</v>
      </c>
      <c r="D1601" s="81" t="s">
        <v>529</v>
      </c>
      <c r="E1601" s="81" t="s">
        <v>1700</v>
      </c>
      <c r="F1601" s="81">
        <v>1181</v>
      </c>
      <c r="O1601" s="81" t="s">
        <v>836</v>
      </c>
      <c r="P1601" s="81" t="s">
        <v>837</v>
      </c>
      <c r="Q1601" s="81">
        <v>2</v>
      </c>
      <c r="R1601" s="81" t="s">
        <v>529</v>
      </c>
      <c r="S1601" s="81" t="s">
        <v>1115</v>
      </c>
      <c r="T1601" s="81">
        <v>1487</v>
      </c>
      <c r="AX1601" s="81" t="s">
        <v>832</v>
      </c>
      <c r="AY1601" s="81" t="s">
        <v>833</v>
      </c>
      <c r="AZ1601" s="81">
        <v>2</v>
      </c>
      <c r="BA1601" s="81" t="s">
        <v>529</v>
      </c>
      <c r="BB1601" s="81" t="s">
        <v>560</v>
      </c>
      <c r="BC1601" s="81">
        <v>1530</v>
      </c>
      <c r="BE1601" s="81" t="s">
        <v>932</v>
      </c>
      <c r="BF1601" s="81" t="s">
        <v>933</v>
      </c>
      <c r="BG1601" s="81">
        <v>4</v>
      </c>
      <c r="BH1601" s="81" t="s">
        <v>437</v>
      </c>
      <c r="BI1601" s="81" t="s">
        <v>1733</v>
      </c>
      <c r="BJ1601" s="81">
        <v>1004</v>
      </c>
      <c r="BL1601" s="81" t="s">
        <v>745</v>
      </c>
      <c r="BM1601" s="81" t="s">
        <v>746</v>
      </c>
      <c r="BN1601" s="81">
        <v>12</v>
      </c>
      <c r="BO1601" s="81" t="s">
        <v>436</v>
      </c>
      <c r="BP1601" s="81" t="s">
        <v>2125</v>
      </c>
      <c r="BQ1601" s="81">
        <v>1571</v>
      </c>
      <c r="CU1601" s="136" t="s">
        <v>733</v>
      </c>
      <c r="CV1601" s="136" t="s">
        <v>734</v>
      </c>
      <c r="CW1601" s="137">
        <v>6</v>
      </c>
      <c r="CX1601" s="136" t="s">
        <v>436</v>
      </c>
      <c r="CY1601" s="136" t="s">
        <v>2172</v>
      </c>
      <c r="CZ1601" s="138">
        <v>1072</v>
      </c>
      <c r="DI1601" s="81" t="s">
        <v>883</v>
      </c>
      <c r="DJ1601" s="81" t="s">
        <v>884</v>
      </c>
      <c r="DK1601" s="81">
        <v>2</v>
      </c>
      <c r="DL1601" s="81" t="s">
        <v>529</v>
      </c>
      <c r="DM1601" s="81" t="s">
        <v>1681</v>
      </c>
      <c r="DN1601" s="81">
        <v>1327</v>
      </c>
    </row>
    <row r="1602" spans="1:118" x14ac:dyDescent="0.25">
      <c r="A1602" s="81" t="s">
        <v>770</v>
      </c>
      <c r="B1602" s="81" t="s">
        <v>771</v>
      </c>
      <c r="C1602" s="81">
        <v>4</v>
      </c>
      <c r="D1602" s="81" t="s">
        <v>529</v>
      </c>
      <c r="E1602" s="81" t="s">
        <v>1711</v>
      </c>
      <c r="F1602" s="81">
        <v>1172</v>
      </c>
      <c r="O1602" s="81" t="s">
        <v>856</v>
      </c>
      <c r="P1602" s="81" t="s">
        <v>857</v>
      </c>
      <c r="Q1602" s="81">
        <v>2</v>
      </c>
      <c r="R1602" s="81" t="s">
        <v>529</v>
      </c>
      <c r="S1602" s="81" t="s">
        <v>1115</v>
      </c>
      <c r="T1602" s="81">
        <v>1487</v>
      </c>
      <c r="AX1602" s="81" t="s">
        <v>832</v>
      </c>
      <c r="AY1602" s="81" t="s">
        <v>833</v>
      </c>
      <c r="AZ1602" s="81">
        <v>4</v>
      </c>
      <c r="BA1602" s="81" t="s">
        <v>529</v>
      </c>
      <c r="BB1602" s="81" t="s">
        <v>1158</v>
      </c>
      <c r="BC1602" s="81">
        <v>1378</v>
      </c>
      <c r="BE1602" s="81" t="s">
        <v>873</v>
      </c>
      <c r="BF1602" s="81" t="s">
        <v>874</v>
      </c>
      <c r="BG1602" s="81">
        <v>4</v>
      </c>
      <c r="BH1602" s="81" t="s">
        <v>437</v>
      </c>
      <c r="BI1602" s="81" t="s">
        <v>1733</v>
      </c>
      <c r="BJ1602" s="81">
        <v>1004</v>
      </c>
      <c r="BL1602" s="81" t="s">
        <v>895</v>
      </c>
      <c r="BM1602" s="81" t="s">
        <v>896</v>
      </c>
      <c r="BN1602" s="81">
        <v>36</v>
      </c>
      <c r="BO1602" s="81" t="s">
        <v>529</v>
      </c>
      <c r="BP1602" s="81" t="s">
        <v>1756</v>
      </c>
      <c r="BQ1602" s="81">
        <v>1037</v>
      </c>
      <c r="CU1602" s="136" t="s">
        <v>873</v>
      </c>
      <c r="CV1602" s="136" t="s">
        <v>874</v>
      </c>
      <c r="CW1602" s="137">
        <v>12</v>
      </c>
      <c r="CX1602" s="136" t="s">
        <v>529</v>
      </c>
      <c r="CY1602" s="136" t="s">
        <v>1100</v>
      </c>
      <c r="CZ1602" s="138">
        <v>1027</v>
      </c>
      <c r="DI1602" s="81" t="s">
        <v>883</v>
      </c>
      <c r="DJ1602" s="81" t="s">
        <v>884</v>
      </c>
      <c r="DK1602" s="81">
        <v>6</v>
      </c>
      <c r="DL1602" s="81" t="s">
        <v>2152</v>
      </c>
      <c r="DM1602" s="81" t="s">
        <v>2364</v>
      </c>
      <c r="DN1602" s="81">
        <v>1593</v>
      </c>
    </row>
    <row r="1603" spans="1:118" x14ac:dyDescent="0.25">
      <c r="A1603" s="81" t="s">
        <v>772</v>
      </c>
      <c r="B1603" s="81" t="s">
        <v>773</v>
      </c>
      <c r="C1603" s="81">
        <v>8</v>
      </c>
      <c r="D1603" s="81" t="s">
        <v>529</v>
      </c>
      <c r="E1603" s="81" t="s">
        <v>1711</v>
      </c>
      <c r="F1603" s="81">
        <v>1172</v>
      </c>
      <c r="O1603" s="81" t="s">
        <v>854</v>
      </c>
      <c r="P1603" s="81" t="s">
        <v>855</v>
      </c>
      <c r="Q1603" s="81">
        <v>2</v>
      </c>
      <c r="R1603" s="81" t="s">
        <v>529</v>
      </c>
      <c r="S1603" s="81" t="s">
        <v>1115</v>
      </c>
      <c r="T1603" s="81">
        <v>1487</v>
      </c>
      <c r="AX1603" s="81" t="s">
        <v>832</v>
      </c>
      <c r="AY1603" s="81" t="s">
        <v>833</v>
      </c>
      <c r="AZ1603" s="81">
        <v>40</v>
      </c>
      <c r="BA1603" s="81" t="s">
        <v>1173</v>
      </c>
      <c r="BB1603" s="81" t="s">
        <v>1174</v>
      </c>
      <c r="BC1603" s="81">
        <v>0</v>
      </c>
      <c r="BE1603" s="81" t="s">
        <v>733</v>
      </c>
      <c r="BF1603" s="81" t="s">
        <v>734</v>
      </c>
      <c r="BG1603" s="81">
        <v>4</v>
      </c>
      <c r="BH1603" s="81" t="s">
        <v>437</v>
      </c>
      <c r="BI1603" s="81" t="s">
        <v>1733</v>
      </c>
      <c r="BJ1603" s="81">
        <v>1004</v>
      </c>
      <c r="BL1603" s="81" t="s">
        <v>852</v>
      </c>
      <c r="BM1603" s="81" t="s">
        <v>853</v>
      </c>
      <c r="BN1603" s="81">
        <v>12</v>
      </c>
      <c r="BO1603" s="81" t="s">
        <v>436</v>
      </c>
      <c r="BP1603" s="81" t="s">
        <v>559</v>
      </c>
      <c r="BQ1603" s="81">
        <v>1529</v>
      </c>
      <c r="CU1603" s="136" t="s">
        <v>733</v>
      </c>
      <c r="CV1603" s="136" t="s">
        <v>734</v>
      </c>
      <c r="CW1603" s="137">
        <v>8</v>
      </c>
      <c r="CX1603" s="136" t="s">
        <v>437</v>
      </c>
      <c r="CY1603" s="136" t="s">
        <v>1094</v>
      </c>
      <c r="CZ1603" s="138">
        <v>1097</v>
      </c>
      <c r="DI1603" s="81" t="s">
        <v>883</v>
      </c>
      <c r="DJ1603" s="81" t="s">
        <v>884</v>
      </c>
      <c r="DK1603" s="81">
        <v>6</v>
      </c>
      <c r="DL1603" s="81" t="s">
        <v>436</v>
      </c>
      <c r="DM1603" s="81" t="s">
        <v>1148</v>
      </c>
      <c r="DN1603" s="81">
        <v>1091</v>
      </c>
    </row>
    <row r="1604" spans="1:118" x14ac:dyDescent="0.25">
      <c r="A1604" s="81" t="s">
        <v>816</v>
      </c>
      <c r="B1604" s="81" t="s">
        <v>817</v>
      </c>
      <c r="C1604" s="81">
        <v>4</v>
      </c>
      <c r="D1604" s="81" t="s">
        <v>529</v>
      </c>
      <c r="E1604" s="81" t="s">
        <v>1711</v>
      </c>
      <c r="F1604" s="81">
        <v>1172</v>
      </c>
      <c r="O1604" s="81" t="s">
        <v>2319</v>
      </c>
      <c r="P1604" s="81" t="s">
        <v>844</v>
      </c>
      <c r="Q1604" s="81">
        <v>2</v>
      </c>
      <c r="R1604" s="81" t="s">
        <v>529</v>
      </c>
      <c r="S1604" s="81" t="s">
        <v>1115</v>
      </c>
      <c r="T1604" s="81">
        <v>1487</v>
      </c>
      <c r="AX1604" s="81" t="s">
        <v>849</v>
      </c>
      <c r="AY1604" s="81" t="s">
        <v>850</v>
      </c>
      <c r="AZ1604" s="81">
        <v>1</v>
      </c>
      <c r="BA1604" s="81" t="s">
        <v>436</v>
      </c>
      <c r="BB1604" s="81" t="s">
        <v>2072</v>
      </c>
      <c r="BC1604" s="81">
        <v>1562</v>
      </c>
      <c r="BE1604" s="81" t="s">
        <v>753</v>
      </c>
      <c r="BF1604" s="81" t="s">
        <v>754</v>
      </c>
      <c r="BG1604" s="81">
        <v>12</v>
      </c>
      <c r="BH1604" s="81" t="s">
        <v>436</v>
      </c>
      <c r="BI1604" s="81" t="s">
        <v>1189</v>
      </c>
      <c r="BJ1604" s="81">
        <v>1262</v>
      </c>
      <c r="BL1604" s="81" t="s">
        <v>916</v>
      </c>
      <c r="BM1604" s="81" t="s">
        <v>917</v>
      </c>
      <c r="BN1604" s="81">
        <v>1</v>
      </c>
      <c r="BO1604" s="81" t="s">
        <v>436</v>
      </c>
      <c r="BP1604" s="81" t="s">
        <v>1762</v>
      </c>
      <c r="BQ1604" s="81">
        <v>1475</v>
      </c>
      <c r="CU1604" s="136" t="s">
        <v>832</v>
      </c>
      <c r="CV1604" s="136" t="s">
        <v>833</v>
      </c>
      <c r="CW1604" s="137">
        <v>3</v>
      </c>
      <c r="CX1604" s="136" t="s">
        <v>436</v>
      </c>
      <c r="CY1604" s="136" t="s">
        <v>2172</v>
      </c>
      <c r="CZ1604" s="138">
        <v>1072</v>
      </c>
      <c r="DI1604" s="81" t="s">
        <v>883</v>
      </c>
      <c r="DJ1604" s="81" t="s">
        <v>884</v>
      </c>
      <c r="DK1604" s="81">
        <v>2</v>
      </c>
      <c r="DL1604" s="81" t="s">
        <v>436</v>
      </c>
      <c r="DM1604" s="81" t="s">
        <v>2407</v>
      </c>
      <c r="DN1604" s="81">
        <v>1117</v>
      </c>
    </row>
    <row r="1605" spans="1:118" x14ac:dyDescent="0.25">
      <c r="A1605" s="81" t="s">
        <v>729</v>
      </c>
      <c r="B1605" s="81" t="s">
        <v>730</v>
      </c>
      <c r="C1605" s="81">
        <v>4</v>
      </c>
      <c r="D1605" s="81" t="s">
        <v>529</v>
      </c>
      <c r="E1605" s="81" t="s">
        <v>1711</v>
      </c>
      <c r="F1605" s="81">
        <v>1172</v>
      </c>
      <c r="O1605" s="81" t="s">
        <v>847</v>
      </c>
      <c r="P1605" s="81" t="s">
        <v>848</v>
      </c>
      <c r="Q1605" s="81">
        <v>6</v>
      </c>
      <c r="R1605" s="81" t="s">
        <v>529</v>
      </c>
      <c r="S1605" s="81" t="s">
        <v>1112</v>
      </c>
      <c r="T1605" s="81">
        <v>1039</v>
      </c>
      <c r="AX1605" s="81" t="s">
        <v>849</v>
      </c>
      <c r="AY1605" s="81" t="s">
        <v>850</v>
      </c>
      <c r="AZ1605" s="81">
        <v>30</v>
      </c>
      <c r="BA1605" s="81" t="s">
        <v>529</v>
      </c>
      <c r="BB1605" s="81" t="s">
        <v>1756</v>
      </c>
      <c r="BC1605" s="81">
        <v>1037</v>
      </c>
      <c r="BE1605" s="81" t="s">
        <v>757</v>
      </c>
      <c r="BF1605" s="81" t="s">
        <v>758</v>
      </c>
      <c r="BG1605" s="81">
        <v>12</v>
      </c>
      <c r="BH1605" s="81" t="s">
        <v>436</v>
      </c>
      <c r="BI1605" s="81" t="s">
        <v>1189</v>
      </c>
      <c r="BJ1605" s="81">
        <v>1262</v>
      </c>
      <c r="BL1605" s="81" t="s">
        <v>912</v>
      </c>
      <c r="BM1605" s="81" t="s">
        <v>913</v>
      </c>
      <c r="BN1605" s="81">
        <v>1</v>
      </c>
      <c r="BO1605" s="81" t="s">
        <v>436</v>
      </c>
      <c r="BP1605" s="81" t="s">
        <v>1762</v>
      </c>
      <c r="BQ1605" s="81">
        <v>1475</v>
      </c>
      <c r="CU1605" s="136" t="s">
        <v>854</v>
      </c>
      <c r="CV1605" s="136" t="s">
        <v>855</v>
      </c>
      <c r="CW1605" s="137">
        <v>12</v>
      </c>
      <c r="CX1605" s="136" t="s">
        <v>529</v>
      </c>
      <c r="CY1605" s="136" t="s">
        <v>1100</v>
      </c>
      <c r="CZ1605" s="138">
        <v>1027</v>
      </c>
      <c r="DI1605" s="81" t="s">
        <v>883</v>
      </c>
      <c r="DJ1605" s="81" t="s">
        <v>884</v>
      </c>
      <c r="DK1605" s="81">
        <v>2</v>
      </c>
      <c r="DL1605" s="81" t="s">
        <v>529</v>
      </c>
      <c r="DM1605" s="81" t="s">
        <v>1185</v>
      </c>
      <c r="DN1605" s="81">
        <v>1101</v>
      </c>
    </row>
    <row r="1606" spans="1:118" x14ac:dyDescent="0.25">
      <c r="A1606" s="81" t="s">
        <v>727</v>
      </c>
      <c r="B1606" s="81" t="s">
        <v>728</v>
      </c>
      <c r="C1606" s="81">
        <v>24</v>
      </c>
      <c r="D1606" s="81" t="s">
        <v>436</v>
      </c>
      <c r="E1606" s="81" t="s">
        <v>1834</v>
      </c>
      <c r="F1606" s="81">
        <v>1163</v>
      </c>
      <c r="O1606" s="81" t="s">
        <v>745</v>
      </c>
      <c r="P1606" s="81" t="s">
        <v>746</v>
      </c>
      <c r="Q1606" s="81">
        <v>12</v>
      </c>
      <c r="R1606" s="81" t="s">
        <v>529</v>
      </c>
      <c r="S1606" s="81" t="s">
        <v>1112</v>
      </c>
      <c r="T1606" s="81">
        <v>1039</v>
      </c>
      <c r="AX1606" s="81" t="s">
        <v>849</v>
      </c>
      <c r="AY1606" s="81" t="s">
        <v>850</v>
      </c>
      <c r="AZ1606" s="81">
        <v>10</v>
      </c>
      <c r="BA1606" s="81" t="s">
        <v>529</v>
      </c>
      <c r="BB1606" s="81" t="s">
        <v>1175</v>
      </c>
      <c r="BC1606" s="81">
        <v>1027</v>
      </c>
      <c r="BE1606" s="81" t="s">
        <v>864</v>
      </c>
      <c r="BF1606" s="81" t="s">
        <v>865</v>
      </c>
      <c r="BG1606" s="81">
        <v>6</v>
      </c>
      <c r="BH1606" s="81" t="s">
        <v>436</v>
      </c>
      <c r="BI1606" s="81" t="s">
        <v>1189</v>
      </c>
      <c r="BJ1606" s="81">
        <v>1262</v>
      </c>
      <c r="BL1606" s="81" t="s">
        <v>743</v>
      </c>
      <c r="BM1606" s="81" t="s">
        <v>744</v>
      </c>
      <c r="BN1606" s="81">
        <v>12</v>
      </c>
      <c r="BO1606" s="81" t="s">
        <v>529</v>
      </c>
      <c r="BP1606" s="81" t="s">
        <v>1093</v>
      </c>
      <c r="BQ1606" s="81">
        <v>1089</v>
      </c>
      <c r="CU1606" s="136" t="s">
        <v>830</v>
      </c>
      <c r="CV1606" s="136" t="s">
        <v>831</v>
      </c>
      <c r="CW1606" s="137">
        <v>10</v>
      </c>
      <c r="CX1606" s="136" t="s">
        <v>529</v>
      </c>
      <c r="CY1606" s="136" t="s">
        <v>1139</v>
      </c>
      <c r="CZ1606" s="138">
        <v>1027</v>
      </c>
      <c r="DI1606" s="81" t="s">
        <v>883</v>
      </c>
      <c r="DJ1606" s="81" t="s">
        <v>884</v>
      </c>
      <c r="DK1606" s="81">
        <v>16</v>
      </c>
      <c r="DL1606" s="81" t="s">
        <v>2152</v>
      </c>
      <c r="DM1606" s="81" t="s">
        <v>2364</v>
      </c>
      <c r="DN1606" s="81">
        <v>1593</v>
      </c>
    </row>
    <row r="1607" spans="1:118" x14ac:dyDescent="0.25">
      <c r="A1607" s="81" t="s">
        <v>930</v>
      </c>
      <c r="B1607" s="81" t="s">
        <v>931</v>
      </c>
      <c r="C1607" s="81">
        <v>4</v>
      </c>
      <c r="D1607" s="81" t="s">
        <v>436</v>
      </c>
      <c r="E1607" s="81" t="s">
        <v>1217</v>
      </c>
      <c r="F1607" s="81">
        <v>1160</v>
      </c>
      <c r="O1607" s="81" t="s">
        <v>832</v>
      </c>
      <c r="P1607" s="81" t="s">
        <v>833</v>
      </c>
      <c r="Q1607" s="81">
        <v>2</v>
      </c>
      <c r="R1607" s="81" t="s">
        <v>529</v>
      </c>
      <c r="S1607" s="81" t="s">
        <v>1112</v>
      </c>
      <c r="T1607" s="81">
        <v>1039</v>
      </c>
      <c r="AX1607" s="81" t="s">
        <v>849</v>
      </c>
      <c r="AY1607" s="81" t="s">
        <v>850</v>
      </c>
      <c r="AZ1607" s="81">
        <v>60</v>
      </c>
      <c r="BA1607" s="81" t="s">
        <v>436</v>
      </c>
      <c r="BB1607" s="81" t="s">
        <v>1195</v>
      </c>
      <c r="BC1607" s="81">
        <v>1237</v>
      </c>
      <c r="BE1607" s="81" t="s">
        <v>743</v>
      </c>
      <c r="BF1607" s="81" t="s">
        <v>744</v>
      </c>
      <c r="BG1607" s="81">
        <v>12</v>
      </c>
      <c r="BH1607" s="81" t="s">
        <v>436</v>
      </c>
      <c r="BI1607" s="81" t="s">
        <v>1189</v>
      </c>
      <c r="BJ1607" s="81">
        <v>1262</v>
      </c>
      <c r="BL1607" s="81" t="s">
        <v>743</v>
      </c>
      <c r="BM1607" s="81" t="s">
        <v>744</v>
      </c>
      <c r="BN1607" s="81">
        <v>12</v>
      </c>
      <c r="BO1607" s="81" t="s">
        <v>436</v>
      </c>
      <c r="BP1607" s="81" t="s">
        <v>1148</v>
      </c>
      <c r="BQ1607" s="81">
        <v>1091</v>
      </c>
      <c r="CU1607" s="136" t="s">
        <v>932</v>
      </c>
      <c r="CV1607" s="136" t="s">
        <v>933</v>
      </c>
      <c r="CW1607" s="137">
        <v>12</v>
      </c>
      <c r="CX1607" s="136" t="s">
        <v>529</v>
      </c>
      <c r="CY1607" s="136" t="s">
        <v>1100</v>
      </c>
      <c r="CZ1607" s="138">
        <v>1027</v>
      </c>
      <c r="DI1607" s="81" t="s">
        <v>1673</v>
      </c>
      <c r="DJ1607" s="81" t="s">
        <v>1548</v>
      </c>
      <c r="DK1607" s="81">
        <v>2</v>
      </c>
      <c r="DL1607" s="81" t="s">
        <v>436</v>
      </c>
      <c r="DM1607" s="81" t="s">
        <v>551</v>
      </c>
      <c r="DN1607" s="81">
        <v>1518</v>
      </c>
    </row>
    <row r="1608" spans="1:118" x14ac:dyDescent="0.25">
      <c r="A1608" s="81" t="s">
        <v>860</v>
      </c>
      <c r="B1608" s="81" t="s">
        <v>861</v>
      </c>
      <c r="C1608" s="81">
        <v>4</v>
      </c>
      <c r="D1608" s="81" t="s">
        <v>436</v>
      </c>
      <c r="E1608" s="81" t="s">
        <v>1217</v>
      </c>
      <c r="F1608" s="81">
        <v>1160</v>
      </c>
      <c r="O1608" s="81" t="s">
        <v>729</v>
      </c>
      <c r="P1608" s="81" t="s">
        <v>730</v>
      </c>
      <c r="Q1608" s="81">
        <v>2</v>
      </c>
      <c r="R1608" s="81" t="s">
        <v>529</v>
      </c>
      <c r="S1608" s="81" t="s">
        <v>1112</v>
      </c>
      <c r="T1608" s="81">
        <v>1039</v>
      </c>
      <c r="AX1608" s="81" t="s">
        <v>849</v>
      </c>
      <c r="AY1608" s="81" t="s">
        <v>850</v>
      </c>
      <c r="AZ1608" s="81">
        <v>20</v>
      </c>
      <c r="BA1608" s="81" t="s">
        <v>436</v>
      </c>
      <c r="BB1608" s="81" t="s">
        <v>1834</v>
      </c>
      <c r="BC1608" s="81">
        <v>1163</v>
      </c>
      <c r="BE1608" s="81" t="s">
        <v>772</v>
      </c>
      <c r="BF1608" s="81" t="s">
        <v>773</v>
      </c>
      <c r="BG1608" s="81">
        <v>8</v>
      </c>
      <c r="BH1608" s="81" t="s">
        <v>437</v>
      </c>
      <c r="BI1608" s="81" t="s">
        <v>1707</v>
      </c>
      <c r="BJ1608" s="81">
        <v>1110</v>
      </c>
      <c r="BL1608" s="81" t="s">
        <v>735</v>
      </c>
      <c r="BM1608" s="81" t="s">
        <v>736</v>
      </c>
      <c r="BN1608" s="81">
        <v>6</v>
      </c>
      <c r="BO1608" s="81" t="s">
        <v>436</v>
      </c>
      <c r="BP1608" s="81" t="s">
        <v>1148</v>
      </c>
      <c r="BQ1608" s="81">
        <v>1091</v>
      </c>
      <c r="CU1608" s="136" t="s">
        <v>2386</v>
      </c>
      <c r="CV1608" s="136" t="s">
        <v>817</v>
      </c>
      <c r="CW1608" s="137">
        <v>24</v>
      </c>
      <c r="CX1608" s="136" t="s">
        <v>529</v>
      </c>
      <c r="CY1608" s="136" t="s">
        <v>1100</v>
      </c>
      <c r="CZ1608" s="138">
        <v>1027</v>
      </c>
      <c r="DI1608" s="81" t="s">
        <v>950</v>
      </c>
      <c r="DJ1608" s="81" t="s">
        <v>951</v>
      </c>
      <c r="DK1608" s="81">
        <v>4</v>
      </c>
      <c r="DL1608" s="81" t="s">
        <v>437</v>
      </c>
      <c r="DM1608" s="81" t="s">
        <v>1187</v>
      </c>
      <c r="DN1608" s="81">
        <v>1003</v>
      </c>
    </row>
    <row r="1609" spans="1:118" x14ac:dyDescent="0.25">
      <c r="A1609" s="81" t="s">
        <v>768</v>
      </c>
      <c r="B1609" s="81" t="s">
        <v>769</v>
      </c>
      <c r="C1609" s="81">
        <v>4</v>
      </c>
      <c r="D1609" s="81" t="s">
        <v>436</v>
      </c>
      <c r="E1609" s="81" t="s">
        <v>1217</v>
      </c>
      <c r="F1609" s="81">
        <v>1160</v>
      </c>
      <c r="O1609" s="81" t="s">
        <v>828</v>
      </c>
      <c r="P1609" s="81" t="s">
        <v>829</v>
      </c>
      <c r="Q1609" s="81">
        <v>2</v>
      </c>
      <c r="R1609" s="81" t="s">
        <v>529</v>
      </c>
      <c r="S1609" s="81" t="s">
        <v>1112</v>
      </c>
      <c r="T1609" s="81">
        <v>1039</v>
      </c>
      <c r="AX1609" s="81" t="s">
        <v>849</v>
      </c>
      <c r="AY1609" s="81" t="s">
        <v>850</v>
      </c>
      <c r="AZ1609" s="81">
        <v>10</v>
      </c>
      <c r="BA1609" s="81" t="s">
        <v>436</v>
      </c>
      <c r="BB1609" s="81" t="s">
        <v>559</v>
      </c>
      <c r="BC1609" s="81">
        <v>1529</v>
      </c>
      <c r="BE1609" s="81" t="s">
        <v>954</v>
      </c>
      <c r="BF1609" s="81" t="s">
        <v>955</v>
      </c>
      <c r="BG1609" s="81">
        <v>6</v>
      </c>
      <c r="BH1609" s="81" t="s">
        <v>529</v>
      </c>
      <c r="BI1609" s="81" t="s">
        <v>1192</v>
      </c>
      <c r="BJ1609" s="81">
        <v>1100</v>
      </c>
      <c r="BL1609" s="81" t="s">
        <v>757</v>
      </c>
      <c r="BM1609" s="81" t="s">
        <v>758</v>
      </c>
      <c r="BN1609" s="81">
        <v>12</v>
      </c>
      <c r="BO1609" s="81" t="s">
        <v>436</v>
      </c>
      <c r="BP1609" s="81" t="s">
        <v>2125</v>
      </c>
      <c r="BQ1609" s="81">
        <v>1571</v>
      </c>
      <c r="CU1609" s="136" t="s">
        <v>729</v>
      </c>
      <c r="CV1609" s="136" t="s">
        <v>730</v>
      </c>
      <c r="CW1609" s="137">
        <v>4</v>
      </c>
      <c r="CX1609" s="136" t="s">
        <v>529</v>
      </c>
      <c r="CY1609" s="136" t="s">
        <v>1160</v>
      </c>
      <c r="CZ1609" s="138">
        <v>1027</v>
      </c>
      <c r="DI1609" s="81" t="s">
        <v>796</v>
      </c>
      <c r="DJ1609" s="81" t="s">
        <v>797</v>
      </c>
      <c r="DK1609" s="81">
        <v>12</v>
      </c>
      <c r="DL1609" s="81" t="s">
        <v>1173</v>
      </c>
      <c r="DM1609" s="81" t="s">
        <v>2316</v>
      </c>
      <c r="DN1609" s="81">
        <v>0</v>
      </c>
    </row>
    <row r="1610" spans="1:118" x14ac:dyDescent="0.25">
      <c r="A1610" s="81" t="s">
        <v>770</v>
      </c>
      <c r="B1610" s="81" t="s">
        <v>771</v>
      </c>
      <c r="C1610" s="81">
        <v>4</v>
      </c>
      <c r="D1610" s="81" t="s">
        <v>436</v>
      </c>
      <c r="E1610" s="81" t="s">
        <v>1217</v>
      </c>
      <c r="F1610" s="81">
        <v>1160</v>
      </c>
      <c r="O1610" s="81" t="s">
        <v>727</v>
      </c>
      <c r="P1610" s="81" t="s">
        <v>728</v>
      </c>
      <c r="Q1610" s="81">
        <v>4</v>
      </c>
      <c r="R1610" s="81" t="s">
        <v>437</v>
      </c>
      <c r="S1610" s="81" t="s">
        <v>1176</v>
      </c>
      <c r="T1610" s="81">
        <v>1097</v>
      </c>
      <c r="AX1610" s="81" t="s">
        <v>849</v>
      </c>
      <c r="AY1610" s="81" t="s">
        <v>850</v>
      </c>
      <c r="AZ1610" s="81">
        <v>16</v>
      </c>
      <c r="BA1610" s="81" t="s">
        <v>529</v>
      </c>
      <c r="BB1610" s="81" t="s">
        <v>1941</v>
      </c>
      <c r="BC1610" s="81">
        <v>1380</v>
      </c>
      <c r="BE1610" s="81" t="s">
        <v>816</v>
      </c>
      <c r="BF1610" s="81" t="s">
        <v>817</v>
      </c>
      <c r="BG1610" s="81">
        <v>4</v>
      </c>
      <c r="BH1610" s="81" t="s">
        <v>529</v>
      </c>
      <c r="BI1610" s="81" t="s">
        <v>1192</v>
      </c>
      <c r="BJ1610" s="81">
        <v>1100</v>
      </c>
      <c r="BL1610" s="81" t="s">
        <v>802</v>
      </c>
      <c r="BM1610" s="81" t="s">
        <v>803</v>
      </c>
      <c r="BN1610" s="81">
        <v>2</v>
      </c>
      <c r="BO1610" s="81" t="s">
        <v>529</v>
      </c>
      <c r="BP1610" s="81" t="s">
        <v>1093</v>
      </c>
      <c r="BQ1610" s="81">
        <v>1089</v>
      </c>
      <c r="CU1610" s="136" t="s">
        <v>2260</v>
      </c>
      <c r="CV1610" s="136" t="s">
        <v>2304</v>
      </c>
      <c r="CW1610" s="137">
        <v>12</v>
      </c>
      <c r="CX1610" s="136" t="s">
        <v>529</v>
      </c>
      <c r="CY1610" s="136" t="s">
        <v>1100</v>
      </c>
      <c r="CZ1610" s="138">
        <v>1027</v>
      </c>
      <c r="DI1610" s="81" t="s">
        <v>796</v>
      </c>
      <c r="DJ1610" s="81" t="s">
        <v>797</v>
      </c>
      <c r="DK1610" s="81">
        <v>2</v>
      </c>
      <c r="DL1610" s="81" t="s">
        <v>529</v>
      </c>
      <c r="DM1610" s="81" t="s">
        <v>1830</v>
      </c>
      <c r="DN1610" s="81">
        <v>1028</v>
      </c>
    </row>
    <row r="1611" spans="1:118" x14ac:dyDescent="0.25">
      <c r="A1611" s="81" t="s">
        <v>772</v>
      </c>
      <c r="B1611" s="81" t="s">
        <v>773</v>
      </c>
      <c r="C1611" s="81">
        <v>6</v>
      </c>
      <c r="D1611" s="81" t="s">
        <v>436</v>
      </c>
      <c r="E1611" s="81" t="s">
        <v>1217</v>
      </c>
      <c r="F1611" s="81">
        <v>1160</v>
      </c>
      <c r="O1611" s="81" t="s">
        <v>830</v>
      </c>
      <c r="P1611" s="81" t="s">
        <v>831</v>
      </c>
      <c r="Q1611" s="81">
        <v>8</v>
      </c>
      <c r="R1611" s="81" t="s">
        <v>437</v>
      </c>
      <c r="S1611" s="81" t="s">
        <v>1176</v>
      </c>
      <c r="T1611" s="81">
        <v>1097</v>
      </c>
      <c r="AX1611" s="81" t="s">
        <v>849</v>
      </c>
      <c r="AY1611" s="81" t="s">
        <v>850</v>
      </c>
      <c r="AZ1611" s="81">
        <v>10</v>
      </c>
      <c r="BA1611" s="81" t="s">
        <v>529</v>
      </c>
      <c r="BB1611" s="81" t="s">
        <v>1175</v>
      </c>
      <c r="BC1611" s="81">
        <v>1027</v>
      </c>
      <c r="BE1611" s="81" t="s">
        <v>864</v>
      </c>
      <c r="BF1611" s="81" t="s">
        <v>865</v>
      </c>
      <c r="BG1611" s="81">
        <v>2</v>
      </c>
      <c r="BH1611" s="81" t="s">
        <v>529</v>
      </c>
      <c r="BI1611" s="81" t="s">
        <v>1192</v>
      </c>
      <c r="BJ1611" s="81">
        <v>1100</v>
      </c>
      <c r="BL1611" s="81" t="s">
        <v>910</v>
      </c>
      <c r="BM1611" s="81" t="s">
        <v>911</v>
      </c>
      <c r="BN1611" s="81">
        <v>2</v>
      </c>
      <c r="BO1611" s="81" t="s">
        <v>436</v>
      </c>
      <c r="BP1611" s="81" t="s">
        <v>1148</v>
      </c>
      <c r="BQ1611" s="81">
        <v>1091</v>
      </c>
      <c r="CU1611" s="136" t="s">
        <v>830</v>
      </c>
      <c r="CV1611" s="136" t="s">
        <v>831</v>
      </c>
      <c r="CW1611" s="137">
        <v>20</v>
      </c>
      <c r="CX1611" s="136" t="s">
        <v>529</v>
      </c>
      <c r="CY1611" s="136" t="s">
        <v>1100</v>
      </c>
      <c r="CZ1611" s="138">
        <v>1027</v>
      </c>
      <c r="DI1611" s="81" t="s">
        <v>796</v>
      </c>
      <c r="DJ1611" s="81" t="s">
        <v>797</v>
      </c>
      <c r="DK1611" s="81">
        <v>12</v>
      </c>
      <c r="DL1611" s="81" t="s">
        <v>1173</v>
      </c>
      <c r="DM1611" s="81" t="s">
        <v>1174</v>
      </c>
      <c r="DN1611" s="81">
        <v>0</v>
      </c>
    </row>
    <row r="1612" spans="1:118" x14ac:dyDescent="0.25">
      <c r="A1612" s="81" t="s">
        <v>820</v>
      </c>
      <c r="B1612" s="81" t="s">
        <v>821</v>
      </c>
      <c r="C1612" s="81">
        <v>4</v>
      </c>
      <c r="D1612" s="81" t="s">
        <v>436</v>
      </c>
      <c r="E1612" s="81" t="s">
        <v>1217</v>
      </c>
      <c r="F1612" s="81">
        <v>1160</v>
      </c>
      <c r="O1612" s="81" t="s">
        <v>729</v>
      </c>
      <c r="P1612" s="81" t="s">
        <v>730</v>
      </c>
      <c r="Q1612" s="81">
        <v>4</v>
      </c>
      <c r="R1612" s="81" t="s">
        <v>437</v>
      </c>
      <c r="S1612" s="81" t="s">
        <v>1176</v>
      </c>
      <c r="T1612" s="81">
        <v>1097</v>
      </c>
      <c r="AX1612" s="81" t="s">
        <v>849</v>
      </c>
      <c r="AY1612" s="81" t="s">
        <v>850</v>
      </c>
      <c r="AZ1612" s="81">
        <v>4</v>
      </c>
      <c r="BA1612" s="81" t="s">
        <v>436</v>
      </c>
      <c r="BB1612" s="81" t="s">
        <v>2107</v>
      </c>
      <c r="BC1612" s="81">
        <v>1484</v>
      </c>
      <c r="BE1612" s="81" t="s">
        <v>920</v>
      </c>
      <c r="BF1612" s="81" t="s">
        <v>921</v>
      </c>
      <c r="BG1612" s="81">
        <v>1</v>
      </c>
      <c r="BH1612" s="81" t="s">
        <v>529</v>
      </c>
      <c r="BI1612" s="81" t="s">
        <v>1192</v>
      </c>
      <c r="BJ1612" s="81">
        <v>1100</v>
      </c>
      <c r="BL1612" s="81" t="s">
        <v>824</v>
      </c>
      <c r="BM1612" s="81" t="s">
        <v>825</v>
      </c>
      <c r="BN1612" s="81">
        <v>12</v>
      </c>
      <c r="BO1612" s="81" t="s">
        <v>436</v>
      </c>
      <c r="BP1612" s="81" t="s">
        <v>1148</v>
      </c>
      <c r="BQ1612" s="81">
        <v>1091</v>
      </c>
      <c r="CU1612" s="136" t="s">
        <v>733</v>
      </c>
      <c r="CV1612" s="136" t="s">
        <v>734</v>
      </c>
      <c r="CW1612" s="137">
        <v>20</v>
      </c>
      <c r="CX1612" s="136" t="s">
        <v>529</v>
      </c>
      <c r="CY1612" s="136" t="s">
        <v>1731</v>
      </c>
      <c r="CZ1612" s="138">
        <v>1221</v>
      </c>
      <c r="DI1612" s="81" t="s">
        <v>796</v>
      </c>
      <c r="DJ1612" s="81" t="s">
        <v>797</v>
      </c>
      <c r="DK1612" s="81">
        <v>24</v>
      </c>
      <c r="DL1612" s="81" t="s">
        <v>2152</v>
      </c>
      <c r="DM1612" s="81" t="s">
        <v>2364</v>
      </c>
      <c r="DN1612" s="81">
        <v>1593</v>
      </c>
    </row>
    <row r="1613" spans="1:118" x14ac:dyDescent="0.25">
      <c r="A1613" s="81" t="s">
        <v>727</v>
      </c>
      <c r="B1613" s="81" t="s">
        <v>728</v>
      </c>
      <c r="C1613" s="81">
        <v>4</v>
      </c>
      <c r="D1613" s="81" t="s">
        <v>436</v>
      </c>
      <c r="E1613" s="81" t="s">
        <v>1217</v>
      </c>
      <c r="F1613" s="81">
        <v>1160</v>
      </c>
      <c r="O1613" s="81" t="s">
        <v>820</v>
      </c>
      <c r="P1613" s="81" t="s">
        <v>821</v>
      </c>
      <c r="Q1613" s="81">
        <v>6</v>
      </c>
      <c r="R1613" s="81" t="s">
        <v>529</v>
      </c>
      <c r="S1613" s="81" t="s">
        <v>1774</v>
      </c>
      <c r="T1613" s="81">
        <v>1466</v>
      </c>
      <c r="AX1613" s="81" t="s">
        <v>849</v>
      </c>
      <c r="AY1613" s="81" t="s">
        <v>850</v>
      </c>
      <c r="AZ1613" s="81">
        <v>10</v>
      </c>
      <c r="BA1613" s="81" t="s">
        <v>529</v>
      </c>
      <c r="BB1613" s="81" t="s">
        <v>1756</v>
      </c>
      <c r="BC1613" s="81">
        <v>1037</v>
      </c>
      <c r="BE1613" s="81" t="s">
        <v>739</v>
      </c>
      <c r="BF1613" s="81" t="s">
        <v>740</v>
      </c>
      <c r="BG1613" s="81">
        <v>1</v>
      </c>
      <c r="BH1613" s="81" t="s">
        <v>529</v>
      </c>
      <c r="BI1613" s="81" t="s">
        <v>1192</v>
      </c>
      <c r="BJ1613" s="81">
        <v>1100</v>
      </c>
      <c r="BL1613" s="81" t="s">
        <v>792</v>
      </c>
      <c r="BM1613" s="81" t="s">
        <v>793</v>
      </c>
      <c r="BN1613" s="81">
        <v>2</v>
      </c>
      <c r="BO1613" s="81" t="s">
        <v>436</v>
      </c>
      <c r="BP1613" s="81" t="s">
        <v>1148</v>
      </c>
      <c r="BQ1613" s="81">
        <v>1091</v>
      </c>
      <c r="CU1613" s="136" t="s">
        <v>832</v>
      </c>
      <c r="CV1613" s="136" t="s">
        <v>833</v>
      </c>
      <c r="CW1613" s="137">
        <v>6</v>
      </c>
      <c r="CX1613" s="136" t="s">
        <v>437</v>
      </c>
      <c r="CY1613" s="136" t="s">
        <v>1171</v>
      </c>
      <c r="CZ1613" s="138">
        <v>1351</v>
      </c>
      <c r="DI1613" s="81" t="s">
        <v>796</v>
      </c>
      <c r="DJ1613" s="81" t="s">
        <v>797</v>
      </c>
      <c r="DK1613" s="81">
        <v>2</v>
      </c>
      <c r="DL1613" s="81" t="s">
        <v>436</v>
      </c>
      <c r="DM1613" s="81" t="s">
        <v>717</v>
      </c>
      <c r="DN1613" s="81">
        <v>1538</v>
      </c>
    </row>
    <row r="1614" spans="1:118" x14ac:dyDescent="0.25">
      <c r="A1614" s="81" t="s">
        <v>729</v>
      </c>
      <c r="B1614" s="81" t="s">
        <v>730</v>
      </c>
      <c r="C1614" s="81">
        <v>4</v>
      </c>
      <c r="D1614" s="81" t="s">
        <v>436</v>
      </c>
      <c r="E1614" s="81" t="s">
        <v>1217</v>
      </c>
      <c r="F1614" s="81">
        <v>1160</v>
      </c>
      <c r="O1614" s="81" t="s">
        <v>733</v>
      </c>
      <c r="P1614" s="81" t="s">
        <v>734</v>
      </c>
      <c r="Q1614" s="81">
        <v>4</v>
      </c>
      <c r="R1614" s="81" t="s">
        <v>529</v>
      </c>
      <c r="S1614" s="81" t="s">
        <v>1774</v>
      </c>
      <c r="T1614" s="81">
        <v>1466</v>
      </c>
      <c r="AX1614" s="81" t="s">
        <v>849</v>
      </c>
      <c r="AY1614" s="81" t="s">
        <v>850</v>
      </c>
      <c r="AZ1614" s="81">
        <v>6</v>
      </c>
      <c r="BA1614" s="81" t="s">
        <v>437</v>
      </c>
      <c r="BB1614" s="81" t="s">
        <v>1181</v>
      </c>
      <c r="BC1614" s="81">
        <v>1044</v>
      </c>
      <c r="BE1614" s="81" t="s">
        <v>948</v>
      </c>
      <c r="BF1614" s="81" t="s">
        <v>949</v>
      </c>
      <c r="BG1614" s="81">
        <v>4</v>
      </c>
      <c r="BH1614" s="81" t="s">
        <v>529</v>
      </c>
      <c r="BI1614" s="81" t="s">
        <v>560</v>
      </c>
      <c r="BJ1614" s="81">
        <v>1530</v>
      </c>
      <c r="BL1614" s="81" t="s">
        <v>790</v>
      </c>
      <c r="BM1614" s="81" t="s">
        <v>791</v>
      </c>
      <c r="BN1614" s="81">
        <v>2</v>
      </c>
      <c r="BO1614" s="81" t="s">
        <v>436</v>
      </c>
      <c r="BP1614" s="81" t="s">
        <v>1148</v>
      </c>
      <c r="BQ1614" s="81">
        <v>1091</v>
      </c>
      <c r="CU1614" s="136" t="s">
        <v>737</v>
      </c>
      <c r="CV1614" s="136" t="s">
        <v>738</v>
      </c>
      <c r="CW1614" s="137">
        <v>4</v>
      </c>
      <c r="CX1614" s="136" t="s">
        <v>436</v>
      </c>
      <c r="CY1614" s="136" t="s">
        <v>2059</v>
      </c>
      <c r="CZ1614" s="138">
        <v>1551</v>
      </c>
      <c r="DI1614" s="81" t="s">
        <v>2384</v>
      </c>
      <c r="DJ1614" s="81" t="s">
        <v>901</v>
      </c>
      <c r="DK1614" s="81">
        <v>12</v>
      </c>
      <c r="DL1614" s="81" t="s">
        <v>1173</v>
      </c>
      <c r="DM1614" s="81" t="s">
        <v>2316</v>
      </c>
      <c r="DN1614" s="81">
        <v>0</v>
      </c>
    </row>
    <row r="1615" spans="1:118" x14ac:dyDescent="0.25">
      <c r="A1615" s="81" t="s">
        <v>854</v>
      </c>
      <c r="B1615" s="81" t="s">
        <v>855</v>
      </c>
      <c r="C1615" s="81">
        <v>2</v>
      </c>
      <c r="D1615" s="81" t="s">
        <v>436</v>
      </c>
      <c r="E1615" s="81" t="s">
        <v>1137</v>
      </c>
      <c r="F1615" s="81">
        <v>1160</v>
      </c>
      <c r="O1615" s="81" t="s">
        <v>828</v>
      </c>
      <c r="P1615" s="81" t="s">
        <v>829</v>
      </c>
      <c r="Q1615" s="81">
        <v>4</v>
      </c>
      <c r="R1615" s="81" t="s">
        <v>529</v>
      </c>
      <c r="S1615" s="81" t="s">
        <v>1774</v>
      </c>
      <c r="T1615" s="81">
        <v>1466</v>
      </c>
      <c r="AX1615" s="81" t="s">
        <v>849</v>
      </c>
      <c r="AY1615" s="81" t="s">
        <v>850</v>
      </c>
      <c r="AZ1615" s="81">
        <v>25</v>
      </c>
      <c r="BA1615" s="81" t="s">
        <v>529</v>
      </c>
      <c r="BB1615" s="81" t="s">
        <v>1104</v>
      </c>
      <c r="BC1615" s="81">
        <v>1037</v>
      </c>
      <c r="BE1615" s="81" t="s">
        <v>727</v>
      </c>
      <c r="BF1615" s="81" t="s">
        <v>728</v>
      </c>
      <c r="BG1615" s="81">
        <v>2</v>
      </c>
      <c r="BH1615" s="81" t="s">
        <v>529</v>
      </c>
      <c r="BI1615" s="81" t="s">
        <v>560</v>
      </c>
      <c r="BJ1615" s="81">
        <v>1530</v>
      </c>
      <c r="BL1615" s="81" t="s">
        <v>883</v>
      </c>
      <c r="BM1615" s="81" t="s">
        <v>884</v>
      </c>
      <c r="BN1615" s="81">
        <v>2</v>
      </c>
      <c r="BO1615" s="81" t="s">
        <v>529</v>
      </c>
      <c r="BP1615" s="81" t="s">
        <v>1093</v>
      </c>
      <c r="BQ1615" s="81">
        <v>1089</v>
      </c>
      <c r="CU1615" s="136" t="s">
        <v>727</v>
      </c>
      <c r="CV1615" s="136" t="s">
        <v>728</v>
      </c>
      <c r="CW1615" s="137">
        <v>18</v>
      </c>
      <c r="CX1615" s="136" t="s">
        <v>529</v>
      </c>
      <c r="CY1615" s="136" t="s">
        <v>1100</v>
      </c>
      <c r="CZ1615" s="138">
        <v>1027</v>
      </c>
      <c r="DI1615" s="81" t="s">
        <v>2384</v>
      </c>
      <c r="DJ1615" s="81" t="s">
        <v>901</v>
      </c>
      <c r="DK1615" s="81">
        <v>6</v>
      </c>
      <c r="DL1615" s="81" t="s">
        <v>2152</v>
      </c>
      <c r="DM1615" s="81" t="s">
        <v>2364</v>
      </c>
      <c r="DN1615" s="81">
        <v>1593</v>
      </c>
    </row>
    <row r="1616" spans="1:118" x14ac:dyDescent="0.25">
      <c r="A1616" s="81" t="s">
        <v>954</v>
      </c>
      <c r="B1616" s="81" t="s">
        <v>955</v>
      </c>
      <c r="C1616" s="81">
        <v>8</v>
      </c>
      <c r="D1616" s="81" t="s">
        <v>436</v>
      </c>
      <c r="E1616" s="81" t="s">
        <v>1945</v>
      </c>
      <c r="F1616" s="81">
        <v>1153</v>
      </c>
      <c r="O1616" s="81" t="s">
        <v>1034</v>
      </c>
      <c r="P1616" s="81" t="s">
        <v>987</v>
      </c>
      <c r="Q1616" s="81">
        <v>12</v>
      </c>
      <c r="R1616" s="81" t="s">
        <v>436</v>
      </c>
      <c r="S1616" s="81" t="s">
        <v>1876</v>
      </c>
      <c r="T1616" s="81">
        <v>1325</v>
      </c>
      <c r="AX1616" s="81" t="s">
        <v>849</v>
      </c>
      <c r="AY1616" s="81" t="s">
        <v>850</v>
      </c>
      <c r="AZ1616" s="81">
        <v>4</v>
      </c>
      <c r="BA1616" s="81" t="s">
        <v>436</v>
      </c>
      <c r="BB1616" s="81" t="s">
        <v>1108</v>
      </c>
      <c r="BC1616" s="81">
        <v>1240</v>
      </c>
      <c r="BE1616" s="81" t="s">
        <v>924</v>
      </c>
      <c r="BF1616" s="81" t="s">
        <v>925</v>
      </c>
      <c r="BG1616" s="81">
        <v>36</v>
      </c>
      <c r="BH1616" s="81" t="s">
        <v>529</v>
      </c>
      <c r="BI1616" s="81" t="s">
        <v>1756</v>
      </c>
      <c r="BJ1616" s="81">
        <v>1037</v>
      </c>
      <c r="BL1616" s="81" t="s">
        <v>858</v>
      </c>
      <c r="BM1616" s="81" t="s">
        <v>859</v>
      </c>
      <c r="BN1616" s="81">
        <v>2</v>
      </c>
      <c r="BO1616" s="81" t="s">
        <v>529</v>
      </c>
      <c r="BP1616" s="81" t="s">
        <v>1093</v>
      </c>
      <c r="BQ1616" s="81">
        <v>1089</v>
      </c>
      <c r="CU1616" s="136" t="s">
        <v>772</v>
      </c>
      <c r="CV1616" s="136" t="s">
        <v>773</v>
      </c>
      <c r="CW1616" s="137">
        <v>48</v>
      </c>
      <c r="CX1616" s="136" t="s">
        <v>529</v>
      </c>
      <c r="CY1616" s="136" t="s">
        <v>1100</v>
      </c>
      <c r="CZ1616" s="138">
        <v>1027</v>
      </c>
      <c r="DI1616" s="81" t="s">
        <v>2384</v>
      </c>
      <c r="DJ1616" s="81" t="s">
        <v>901</v>
      </c>
      <c r="DK1616" s="81">
        <v>2</v>
      </c>
      <c r="DL1616" s="81" t="s">
        <v>529</v>
      </c>
      <c r="DM1616" s="81" t="s">
        <v>1830</v>
      </c>
      <c r="DN1616" s="81">
        <v>1028</v>
      </c>
    </row>
    <row r="1617" spans="1:118" x14ac:dyDescent="0.25">
      <c r="A1617" s="81" t="s">
        <v>873</v>
      </c>
      <c r="B1617" s="81" t="s">
        <v>874</v>
      </c>
      <c r="C1617" s="81">
        <v>4</v>
      </c>
      <c r="D1617" s="81" t="s">
        <v>529</v>
      </c>
      <c r="E1617" s="81" t="s">
        <v>1908</v>
      </c>
      <c r="F1617" s="81">
        <v>1136</v>
      </c>
      <c r="O1617" s="81" t="s">
        <v>883</v>
      </c>
      <c r="P1617" s="81" t="s">
        <v>884</v>
      </c>
      <c r="Q1617" s="81">
        <v>2</v>
      </c>
      <c r="R1617" s="81" t="s">
        <v>436</v>
      </c>
      <c r="S1617" s="81" t="s">
        <v>1876</v>
      </c>
      <c r="T1617" s="81">
        <v>1325</v>
      </c>
      <c r="AX1617" s="81" t="s">
        <v>849</v>
      </c>
      <c r="AY1617" s="81" t="s">
        <v>850</v>
      </c>
      <c r="AZ1617" s="81">
        <v>2</v>
      </c>
      <c r="BA1617" s="81" t="s">
        <v>436</v>
      </c>
      <c r="BB1617" s="81" t="s">
        <v>559</v>
      </c>
      <c r="BC1617" s="81">
        <v>1529</v>
      </c>
      <c r="BE1617" s="81" t="s">
        <v>860</v>
      </c>
      <c r="BF1617" s="81" t="s">
        <v>861</v>
      </c>
      <c r="BG1617" s="81">
        <v>2</v>
      </c>
      <c r="BH1617" s="81" t="s">
        <v>436</v>
      </c>
      <c r="BI1617" s="81" t="s">
        <v>1188</v>
      </c>
      <c r="BJ1617" s="81">
        <v>1481</v>
      </c>
      <c r="BL1617" s="81" t="s">
        <v>820</v>
      </c>
      <c r="BM1617" s="81" t="s">
        <v>821</v>
      </c>
      <c r="BN1617" s="81">
        <v>8</v>
      </c>
      <c r="BO1617" s="81" t="s">
        <v>529</v>
      </c>
      <c r="BP1617" s="81" t="s">
        <v>1093</v>
      </c>
      <c r="BQ1617" s="81">
        <v>1089</v>
      </c>
      <c r="CU1617" s="136" t="s">
        <v>772</v>
      </c>
      <c r="CV1617" s="136" t="s">
        <v>773</v>
      </c>
      <c r="CW1617" s="137">
        <v>48</v>
      </c>
      <c r="CX1617" s="136" t="s">
        <v>529</v>
      </c>
      <c r="CY1617" s="136" t="s">
        <v>1139</v>
      </c>
      <c r="CZ1617" s="138">
        <v>1027</v>
      </c>
      <c r="DI1617" s="81" t="s">
        <v>2384</v>
      </c>
      <c r="DJ1617" s="81" t="s">
        <v>901</v>
      </c>
      <c r="DK1617" s="81">
        <v>12</v>
      </c>
      <c r="DL1617" s="81" t="s">
        <v>1173</v>
      </c>
      <c r="DM1617" s="81" t="s">
        <v>1174</v>
      </c>
      <c r="DN1617" s="81">
        <v>0</v>
      </c>
    </row>
    <row r="1618" spans="1:118" x14ac:dyDescent="0.25">
      <c r="A1618" s="81" t="s">
        <v>816</v>
      </c>
      <c r="B1618" s="81" t="s">
        <v>817</v>
      </c>
      <c r="C1618" s="81">
        <v>6</v>
      </c>
      <c r="D1618" s="81" t="s">
        <v>529</v>
      </c>
      <c r="E1618" s="81" t="s">
        <v>1908</v>
      </c>
      <c r="F1618" s="81">
        <v>1136</v>
      </c>
      <c r="O1618" s="81" t="s">
        <v>906</v>
      </c>
      <c r="P1618" s="81" t="s">
        <v>907</v>
      </c>
      <c r="Q1618" s="81">
        <v>4</v>
      </c>
      <c r="R1618" s="81" t="s">
        <v>436</v>
      </c>
      <c r="S1618" s="81" t="s">
        <v>1876</v>
      </c>
      <c r="T1618" s="81">
        <v>1325</v>
      </c>
      <c r="AX1618" s="81" t="s">
        <v>849</v>
      </c>
      <c r="AY1618" s="81" t="s">
        <v>850</v>
      </c>
      <c r="AZ1618" s="81">
        <v>6</v>
      </c>
      <c r="BA1618" s="81" t="s">
        <v>529</v>
      </c>
      <c r="BB1618" s="81" t="s">
        <v>1196</v>
      </c>
      <c r="BC1618" s="81">
        <v>1456</v>
      </c>
      <c r="BE1618" s="81" t="s">
        <v>862</v>
      </c>
      <c r="BF1618" s="81" t="s">
        <v>863</v>
      </c>
      <c r="BG1618" s="81">
        <v>2</v>
      </c>
      <c r="BH1618" s="81" t="s">
        <v>436</v>
      </c>
      <c r="BI1618" s="81" t="s">
        <v>1188</v>
      </c>
      <c r="BJ1618" s="81">
        <v>1481</v>
      </c>
      <c r="BL1618" s="81" t="s">
        <v>820</v>
      </c>
      <c r="BM1618" s="81" t="s">
        <v>821</v>
      </c>
      <c r="BN1618" s="81">
        <v>8</v>
      </c>
      <c r="BO1618" s="81" t="s">
        <v>437</v>
      </c>
      <c r="BP1618" s="81" t="s">
        <v>1733</v>
      </c>
      <c r="BQ1618" s="81">
        <v>1004</v>
      </c>
      <c r="CU1618" s="136" t="s">
        <v>733</v>
      </c>
      <c r="CV1618" s="136" t="s">
        <v>734</v>
      </c>
      <c r="CW1618" s="137">
        <v>60</v>
      </c>
      <c r="CX1618" s="136" t="s">
        <v>529</v>
      </c>
      <c r="CY1618" s="136" t="s">
        <v>1100</v>
      </c>
      <c r="CZ1618" s="138">
        <v>1027</v>
      </c>
      <c r="DI1618" s="81" t="s">
        <v>2384</v>
      </c>
      <c r="DJ1618" s="81" t="s">
        <v>901</v>
      </c>
      <c r="DK1618" s="81">
        <v>2</v>
      </c>
      <c r="DL1618" s="81" t="s">
        <v>436</v>
      </c>
      <c r="DM1618" s="81" t="s">
        <v>2407</v>
      </c>
      <c r="DN1618" s="81">
        <v>1117</v>
      </c>
    </row>
    <row r="1619" spans="1:118" x14ac:dyDescent="0.25">
      <c r="A1619" s="81" t="s">
        <v>772</v>
      </c>
      <c r="B1619" s="81" t="s">
        <v>773</v>
      </c>
      <c r="C1619" s="81">
        <v>6</v>
      </c>
      <c r="D1619" s="81" t="s">
        <v>529</v>
      </c>
      <c r="E1619" s="81" t="s">
        <v>1940</v>
      </c>
      <c r="F1619" s="81">
        <v>1123</v>
      </c>
      <c r="O1619" s="81" t="s">
        <v>828</v>
      </c>
      <c r="P1619" s="81" t="s">
        <v>829</v>
      </c>
      <c r="Q1619" s="81">
        <v>2</v>
      </c>
      <c r="R1619" s="81" t="s">
        <v>436</v>
      </c>
      <c r="S1619" s="81" t="s">
        <v>1876</v>
      </c>
      <c r="T1619" s="81">
        <v>1325</v>
      </c>
      <c r="AX1619" s="81" t="s">
        <v>849</v>
      </c>
      <c r="AY1619" s="81" t="s">
        <v>850</v>
      </c>
      <c r="AZ1619" s="81">
        <v>20</v>
      </c>
      <c r="BA1619" s="81" t="s">
        <v>529</v>
      </c>
      <c r="BB1619" s="81" t="s">
        <v>1104</v>
      </c>
      <c r="BC1619" s="81">
        <v>1037</v>
      </c>
      <c r="BE1619" s="81" t="s">
        <v>745</v>
      </c>
      <c r="BF1619" s="81" t="s">
        <v>746</v>
      </c>
      <c r="BG1619" s="81">
        <v>12</v>
      </c>
      <c r="BH1619" s="81" t="s">
        <v>436</v>
      </c>
      <c r="BI1619" s="81" t="s">
        <v>1188</v>
      </c>
      <c r="BJ1619" s="81">
        <v>1481</v>
      </c>
      <c r="BL1619" s="81" t="s">
        <v>2321</v>
      </c>
      <c r="BM1619" s="81" t="s">
        <v>901</v>
      </c>
      <c r="BN1619" s="81">
        <v>4</v>
      </c>
      <c r="BO1619" s="81" t="s">
        <v>436</v>
      </c>
      <c r="BP1619" s="81" t="s">
        <v>1148</v>
      </c>
      <c r="BQ1619" s="81">
        <v>1091</v>
      </c>
      <c r="CU1619" s="136" t="s">
        <v>729</v>
      </c>
      <c r="CV1619" s="136" t="s">
        <v>730</v>
      </c>
      <c r="CW1619" s="137">
        <v>20</v>
      </c>
      <c r="CX1619" s="136" t="s">
        <v>529</v>
      </c>
      <c r="CY1619" s="136" t="s">
        <v>1139</v>
      </c>
      <c r="CZ1619" s="138">
        <v>1027</v>
      </c>
      <c r="DI1619" s="81" t="s">
        <v>2384</v>
      </c>
      <c r="DJ1619" s="81" t="s">
        <v>901</v>
      </c>
      <c r="DK1619" s="81">
        <v>16</v>
      </c>
      <c r="DL1619" s="81" t="s">
        <v>2152</v>
      </c>
      <c r="DM1619" s="81" t="s">
        <v>2364</v>
      </c>
      <c r="DN1619" s="81">
        <v>1593</v>
      </c>
    </row>
    <row r="1620" spans="1:118" x14ac:dyDescent="0.25">
      <c r="A1620" s="81" t="s">
        <v>729</v>
      </c>
      <c r="B1620" s="81" t="s">
        <v>730</v>
      </c>
      <c r="C1620" s="81">
        <v>4</v>
      </c>
      <c r="D1620" s="81" t="s">
        <v>529</v>
      </c>
      <c r="E1620" s="81" t="s">
        <v>1940</v>
      </c>
      <c r="F1620" s="81">
        <v>1123</v>
      </c>
      <c r="O1620" s="81" t="s">
        <v>1034</v>
      </c>
      <c r="P1620" s="81" t="s">
        <v>987</v>
      </c>
      <c r="Q1620" s="81">
        <v>12</v>
      </c>
      <c r="R1620" s="81" t="s">
        <v>529</v>
      </c>
      <c r="S1620" s="81" t="s">
        <v>1131</v>
      </c>
      <c r="T1620" s="81">
        <v>1509</v>
      </c>
      <c r="AX1620" s="81" t="s">
        <v>849</v>
      </c>
      <c r="AY1620" s="81" t="s">
        <v>850</v>
      </c>
      <c r="AZ1620" s="81">
        <v>4</v>
      </c>
      <c r="BA1620" s="81" t="s">
        <v>529</v>
      </c>
      <c r="BB1620" s="81" t="s">
        <v>1157</v>
      </c>
      <c r="BC1620" s="81">
        <v>1399</v>
      </c>
      <c r="BE1620" s="81" t="s">
        <v>729</v>
      </c>
      <c r="BF1620" s="81" t="s">
        <v>730</v>
      </c>
      <c r="BG1620" s="81">
        <v>2</v>
      </c>
      <c r="BH1620" s="81" t="s">
        <v>529</v>
      </c>
      <c r="BI1620" s="81" t="s">
        <v>1836</v>
      </c>
      <c r="BJ1620" s="81">
        <v>1473</v>
      </c>
      <c r="BL1620" s="81" t="s">
        <v>776</v>
      </c>
      <c r="BM1620" s="81" t="s">
        <v>777</v>
      </c>
      <c r="BN1620" s="81">
        <v>4</v>
      </c>
      <c r="BO1620" s="81" t="s">
        <v>529</v>
      </c>
      <c r="BP1620" s="81" t="s">
        <v>1093</v>
      </c>
      <c r="BQ1620" s="81">
        <v>1089</v>
      </c>
      <c r="CU1620" s="136" t="s">
        <v>727</v>
      </c>
      <c r="CV1620" s="136" t="s">
        <v>728</v>
      </c>
      <c r="CW1620" s="137">
        <v>36</v>
      </c>
      <c r="CX1620" s="136" t="s">
        <v>529</v>
      </c>
      <c r="CY1620" s="136" t="s">
        <v>1139</v>
      </c>
      <c r="CZ1620" s="138">
        <v>1027</v>
      </c>
      <c r="DI1620" s="81" t="s">
        <v>2384</v>
      </c>
      <c r="DJ1620" s="81" t="s">
        <v>901</v>
      </c>
      <c r="DK1620" s="81">
        <v>1</v>
      </c>
      <c r="DL1620" s="81" t="s">
        <v>436</v>
      </c>
      <c r="DM1620" s="81" t="s">
        <v>1143</v>
      </c>
      <c r="DN1620" s="81">
        <v>1223</v>
      </c>
    </row>
    <row r="1621" spans="1:118" x14ac:dyDescent="0.25">
      <c r="A1621" s="81" t="s">
        <v>862</v>
      </c>
      <c r="B1621" s="81" t="s">
        <v>863</v>
      </c>
      <c r="C1621" s="81">
        <v>12</v>
      </c>
      <c r="D1621" s="81" t="s">
        <v>436</v>
      </c>
      <c r="E1621" s="81" t="s">
        <v>1095</v>
      </c>
      <c r="F1621" s="81">
        <v>1118</v>
      </c>
      <c r="O1621" s="81" t="s">
        <v>895</v>
      </c>
      <c r="P1621" s="81" t="s">
        <v>896</v>
      </c>
      <c r="Q1621" s="81">
        <v>12</v>
      </c>
      <c r="R1621" s="81" t="s">
        <v>529</v>
      </c>
      <c r="S1621" s="81" t="s">
        <v>1131</v>
      </c>
      <c r="T1621" s="81">
        <v>1509</v>
      </c>
      <c r="AX1621" s="81" t="s">
        <v>849</v>
      </c>
      <c r="AY1621" s="81" t="s">
        <v>850</v>
      </c>
      <c r="AZ1621" s="81">
        <v>4</v>
      </c>
      <c r="BA1621" s="81" t="s">
        <v>529</v>
      </c>
      <c r="BB1621" s="81" t="s">
        <v>1924</v>
      </c>
      <c r="BC1621" s="81">
        <v>1296</v>
      </c>
      <c r="BE1621" s="81" t="s">
        <v>757</v>
      </c>
      <c r="BF1621" s="81" t="s">
        <v>758</v>
      </c>
      <c r="BG1621" s="81">
        <v>12</v>
      </c>
      <c r="BH1621" s="81" t="s">
        <v>436</v>
      </c>
      <c r="BI1621" s="81" t="s">
        <v>1177</v>
      </c>
      <c r="BJ1621" s="81">
        <v>1045</v>
      </c>
      <c r="BL1621" s="81" t="s">
        <v>862</v>
      </c>
      <c r="BM1621" s="81" t="s">
        <v>863</v>
      </c>
      <c r="BN1621" s="81">
        <v>6</v>
      </c>
      <c r="BO1621" s="81" t="s">
        <v>436</v>
      </c>
      <c r="BP1621" s="81" t="s">
        <v>1148</v>
      </c>
      <c r="BQ1621" s="81">
        <v>1091</v>
      </c>
      <c r="CU1621" s="136" t="s">
        <v>828</v>
      </c>
      <c r="CV1621" s="136" t="s">
        <v>829</v>
      </c>
      <c r="CW1621" s="137">
        <v>12</v>
      </c>
      <c r="CX1621" s="136" t="s">
        <v>436</v>
      </c>
      <c r="CY1621" s="136" t="s">
        <v>2056</v>
      </c>
      <c r="CZ1621" s="138">
        <v>1192</v>
      </c>
      <c r="DI1621" s="81" t="s">
        <v>836</v>
      </c>
      <c r="DJ1621" s="81" t="s">
        <v>837</v>
      </c>
      <c r="DK1621" s="81">
        <v>12</v>
      </c>
      <c r="DL1621" s="81" t="s">
        <v>1173</v>
      </c>
      <c r="DM1621" s="81" t="s">
        <v>2316</v>
      </c>
      <c r="DN1621" s="81">
        <v>0</v>
      </c>
    </row>
    <row r="1622" spans="1:118" x14ac:dyDescent="0.25">
      <c r="A1622" s="81" t="s">
        <v>954</v>
      </c>
      <c r="B1622" s="81" t="s">
        <v>955</v>
      </c>
      <c r="C1622" s="81">
        <v>24</v>
      </c>
      <c r="D1622" s="81" t="s">
        <v>436</v>
      </c>
      <c r="E1622" s="81" t="s">
        <v>1095</v>
      </c>
      <c r="F1622" s="81">
        <v>1118</v>
      </c>
      <c r="O1622" s="81" t="s">
        <v>836</v>
      </c>
      <c r="P1622" s="81" t="s">
        <v>837</v>
      </c>
      <c r="Q1622" s="81">
        <v>2</v>
      </c>
      <c r="R1622" s="81" t="s">
        <v>529</v>
      </c>
      <c r="S1622" s="81" t="s">
        <v>1131</v>
      </c>
      <c r="T1622" s="81">
        <v>1509</v>
      </c>
      <c r="AX1622" s="81" t="s">
        <v>849</v>
      </c>
      <c r="AY1622" s="81" t="s">
        <v>850</v>
      </c>
      <c r="AZ1622" s="81">
        <v>6</v>
      </c>
      <c r="BA1622" s="81" t="s">
        <v>436</v>
      </c>
      <c r="BB1622" s="81" t="s">
        <v>559</v>
      </c>
      <c r="BC1622" s="81">
        <v>1529</v>
      </c>
      <c r="BE1622" s="81" t="s">
        <v>794</v>
      </c>
      <c r="BF1622" s="81" t="s">
        <v>795</v>
      </c>
      <c r="BG1622" s="81">
        <v>1</v>
      </c>
      <c r="BH1622" s="81" t="s">
        <v>529</v>
      </c>
      <c r="BI1622" s="81" t="s">
        <v>2101</v>
      </c>
      <c r="BJ1622" s="81">
        <v>1021</v>
      </c>
      <c r="BL1622" s="81" t="s">
        <v>883</v>
      </c>
      <c r="BM1622" s="81" t="s">
        <v>884</v>
      </c>
      <c r="BN1622" s="81">
        <v>4</v>
      </c>
      <c r="BO1622" s="81" t="s">
        <v>436</v>
      </c>
      <c r="BP1622" s="81" t="s">
        <v>1148</v>
      </c>
      <c r="BQ1622" s="81">
        <v>1091</v>
      </c>
      <c r="CU1622" s="136" t="s">
        <v>729</v>
      </c>
      <c r="CV1622" s="136" t="s">
        <v>730</v>
      </c>
      <c r="CW1622" s="137">
        <v>136</v>
      </c>
      <c r="CX1622" s="136" t="s">
        <v>529</v>
      </c>
      <c r="CY1622" s="136" t="s">
        <v>1100</v>
      </c>
      <c r="CZ1622" s="138">
        <v>1027</v>
      </c>
      <c r="DI1622" s="81" t="s">
        <v>836</v>
      </c>
      <c r="DJ1622" s="81" t="s">
        <v>837</v>
      </c>
      <c r="DK1622" s="81">
        <v>12</v>
      </c>
      <c r="DL1622" s="81" t="s">
        <v>1173</v>
      </c>
      <c r="DM1622" s="81" t="s">
        <v>1174</v>
      </c>
      <c r="DN1622" s="81">
        <v>0</v>
      </c>
    </row>
    <row r="1623" spans="1:118" x14ac:dyDescent="0.25">
      <c r="A1623" s="81" t="s">
        <v>880</v>
      </c>
      <c r="B1623" s="81" t="s">
        <v>881</v>
      </c>
      <c r="C1623" s="81">
        <v>6</v>
      </c>
      <c r="D1623" s="81" t="s">
        <v>436</v>
      </c>
      <c r="E1623" s="81" t="s">
        <v>1095</v>
      </c>
      <c r="F1623" s="81">
        <v>1118</v>
      </c>
      <c r="O1623" s="81" t="s">
        <v>856</v>
      </c>
      <c r="P1623" s="81" t="s">
        <v>857</v>
      </c>
      <c r="Q1623" s="81">
        <v>2</v>
      </c>
      <c r="R1623" s="81" t="s">
        <v>529</v>
      </c>
      <c r="S1623" s="81" t="s">
        <v>1131</v>
      </c>
      <c r="T1623" s="81">
        <v>1509</v>
      </c>
      <c r="AX1623" s="81" t="s">
        <v>849</v>
      </c>
      <c r="AY1623" s="81" t="s">
        <v>850</v>
      </c>
      <c r="AZ1623" s="81">
        <v>80</v>
      </c>
      <c r="BA1623" s="81" t="s">
        <v>1173</v>
      </c>
      <c r="BB1623" s="81" t="s">
        <v>1174</v>
      </c>
      <c r="BC1623" s="81">
        <v>0</v>
      </c>
      <c r="BE1623" s="81" t="s">
        <v>856</v>
      </c>
      <c r="BF1623" s="81" t="s">
        <v>857</v>
      </c>
      <c r="BG1623" s="81">
        <v>1</v>
      </c>
      <c r="BH1623" s="81" t="s">
        <v>437</v>
      </c>
      <c r="BI1623" s="81" t="s">
        <v>1181</v>
      </c>
      <c r="BJ1623" s="81">
        <v>1044</v>
      </c>
      <c r="BL1623" s="81" t="s">
        <v>729</v>
      </c>
      <c r="BM1623" s="81" t="s">
        <v>730</v>
      </c>
      <c r="BN1623" s="81">
        <v>2</v>
      </c>
      <c r="BO1623" s="81" t="s">
        <v>437</v>
      </c>
      <c r="BP1623" s="81" t="s">
        <v>2178</v>
      </c>
      <c r="BQ1623" s="81">
        <v>1147</v>
      </c>
      <c r="CU1623" s="136" t="s">
        <v>782</v>
      </c>
      <c r="CV1623" s="136" t="s">
        <v>783</v>
      </c>
      <c r="CW1623" s="137">
        <v>24</v>
      </c>
      <c r="CX1623" s="136" t="s">
        <v>437</v>
      </c>
      <c r="CY1623" s="136" t="s">
        <v>1234</v>
      </c>
      <c r="CZ1623" s="138">
        <v>1043</v>
      </c>
      <c r="DI1623" s="81" t="s">
        <v>836</v>
      </c>
      <c r="DJ1623" s="81" t="s">
        <v>837</v>
      </c>
      <c r="DK1623" s="81">
        <v>2</v>
      </c>
      <c r="DL1623" s="81" t="s">
        <v>2152</v>
      </c>
      <c r="DM1623" s="81" t="s">
        <v>2364</v>
      </c>
      <c r="DN1623" s="81">
        <v>1593</v>
      </c>
    </row>
    <row r="1624" spans="1:118" x14ac:dyDescent="0.25">
      <c r="A1624" s="81" t="s">
        <v>768</v>
      </c>
      <c r="B1624" s="81" t="s">
        <v>769</v>
      </c>
      <c r="C1624" s="81">
        <v>12</v>
      </c>
      <c r="D1624" s="81" t="s">
        <v>436</v>
      </c>
      <c r="E1624" s="81" t="s">
        <v>1095</v>
      </c>
      <c r="F1624" s="81">
        <v>1118</v>
      </c>
      <c r="O1624" s="81" t="s">
        <v>854</v>
      </c>
      <c r="P1624" s="81" t="s">
        <v>855</v>
      </c>
      <c r="Q1624" s="81">
        <v>2</v>
      </c>
      <c r="R1624" s="81" t="s">
        <v>529</v>
      </c>
      <c r="S1624" s="81" t="s">
        <v>1131</v>
      </c>
      <c r="T1624" s="81">
        <v>1509</v>
      </c>
      <c r="AX1624" s="81" t="s">
        <v>830</v>
      </c>
      <c r="AY1624" s="81" t="s">
        <v>831</v>
      </c>
      <c r="AZ1624" s="81">
        <v>1</v>
      </c>
      <c r="BA1624" s="81" t="s">
        <v>436</v>
      </c>
      <c r="BB1624" s="81" t="s">
        <v>2072</v>
      </c>
      <c r="BC1624" s="81">
        <v>1562</v>
      </c>
      <c r="BE1624" s="81" t="s">
        <v>990</v>
      </c>
      <c r="BF1624" s="81" t="s">
        <v>991</v>
      </c>
      <c r="BG1624" s="81">
        <v>1</v>
      </c>
      <c r="BH1624" s="81" t="s">
        <v>529</v>
      </c>
      <c r="BI1624" s="81" t="s">
        <v>1172</v>
      </c>
      <c r="BJ1624" s="81">
        <v>1472</v>
      </c>
      <c r="BL1624" s="81" t="s">
        <v>768</v>
      </c>
      <c r="BM1624" s="81" t="s">
        <v>769</v>
      </c>
      <c r="BN1624" s="81">
        <v>6</v>
      </c>
      <c r="BO1624" s="81" t="s">
        <v>436</v>
      </c>
      <c r="BP1624" s="81" t="s">
        <v>1148</v>
      </c>
      <c r="BQ1624" s="81">
        <v>1091</v>
      </c>
      <c r="CU1624" s="136" t="s">
        <v>1063</v>
      </c>
      <c r="CV1624" s="136" t="s">
        <v>1064</v>
      </c>
      <c r="CW1624" s="137">
        <v>4</v>
      </c>
      <c r="CX1624" s="136" t="s">
        <v>529</v>
      </c>
      <c r="CY1624" s="136" t="s">
        <v>1245</v>
      </c>
      <c r="CZ1624" s="138">
        <v>1100</v>
      </c>
      <c r="DI1624" s="81" t="s">
        <v>836</v>
      </c>
      <c r="DJ1624" s="81" t="s">
        <v>837</v>
      </c>
      <c r="DK1624" s="81">
        <v>1</v>
      </c>
      <c r="DL1624" s="81" t="s">
        <v>529</v>
      </c>
      <c r="DM1624" s="81" t="s">
        <v>563</v>
      </c>
      <c r="DN1624" s="81">
        <v>1532</v>
      </c>
    </row>
    <row r="1625" spans="1:118" x14ac:dyDescent="0.25">
      <c r="A1625" s="81" t="s">
        <v>873</v>
      </c>
      <c r="B1625" s="81" t="s">
        <v>874</v>
      </c>
      <c r="C1625" s="81">
        <v>12</v>
      </c>
      <c r="D1625" s="81" t="s">
        <v>436</v>
      </c>
      <c r="E1625" s="81" t="s">
        <v>1095</v>
      </c>
      <c r="F1625" s="81">
        <v>1118</v>
      </c>
      <c r="O1625" s="81" t="s">
        <v>745</v>
      </c>
      <c r="P1625" s="81" t="s">
        <v>746</v>
      </c>
      <c r="Q1625" s="81">
        <v>12</v>
      </c>
      <c r="R1625" s="81" t="s">
        <v>529</v>
      </c>
      <c r="S1625" s="81" t="s">
        <v>1131</v>
      </c>
      <c r="T1625" s="81">
        <v>1509</v>
      </c>
      <c r="AX1625" s="81" t="s">
        <v>830</v>
      </c>
      <c r="AY1625" s="81" t="s">
        <v>831</v>
      </c>
      <c r="AZ1625" s="81">
        <v>40</v>
      </c>
      <c r="BA1625" s="81" t="s">
        <v>529</v>
      </c>
      <c r="BB1625" s="81" t="s">
        <v>1175</v>
      </c>
      <c r="BC1625" s="81">
        <v>1027</v>
      </c>
      <c r="BL1625" s="81" t="s">
        <v>830</v>
      </c>
      <c r="BM1625" s="81" t="s">
        <v>831</v>
      </c>
      <c r="BN1625" s="81">
        <v>6</v>
      </c>
      <c r="BO1625" s="81" t="s">
        <v>436</v>
      </c>
      <c r="BP1625" s="81" t="s">
        <v>559</v>
      </c>
      <c r="BQ1625" s="81">
        <v>1529</v>
      </c>
      <c r="CU1625" s="136" t="s">
        <v>1794</v>
      </c>
      <c r="CV1625" s="136" t="s">
        <v>1452</v>
      </c>
      <c r="CW1625" s="137">
        <v>4</v>
      </c>
      <c r="CX1625" s="136" t="s">
        <v>529</v>
      </c>
      <c r="CY1625" s="136" t="s">
        <v>1245</v>
      </c>
      <c r="CZ1625" s="138">
        <v>1100</v>
      </c>
      <c r="DI1625" s="81" t="s">
        <v>836</v>
      </c>
      <c r="DJ1625" s="81" t="s">
        <v>837</v>
      </c>
      <c r="DK1625" s="81">
        <v>1</v>
      </c>
      <c r="DL1625" s="81" t="s">
        <v>436</v>
      </c>
      <c r="DM1625" s="81" t="s">
        <v>1156</v>
      </c>
      <c r="DN1625" s="81">
        <v>1070</v>
      </c>
    </row>
    <row r="1626" spans="1:118" x14ac:dyDescent="0.25">
      <c r="A1626" s="81" t="s">
        <v>906</v>
      </c>
      <c r="B1626" s="81" t="s">
        <v>907</v>
      </c>
      <c r="C1626" s="81">
        <v>12</v>
      </c>
      <c r="D1626" s="81" t="s">
        <v>436</v>
      </c>
      <c r="E1626" s="81" t="s">
        <v>1095</v>
      </c>
      <c r="F1626" s="81">
        <v>1118</v>
      </c>
      <c r="O1626" s="81" t="s">
        <v>2319</v>
      </c>
      <c r="P1626" s="81" t="s">
        <v>844</v>
      </c>
      <c r="Q1626" s="81">
        <v>2</v>
      </c>
      <c r="R1626" s="81" t="s">
        <v>529</v>
      </c>
      <c r="S1626" s="81" t="s">
        <v>1131</v>
      </c>
      <c r="T1626" s="81">
        <v>1509</v>
      </c>
      <c r="AX1626" s="81" t="s">
        <v>830</v>
      </c>
      <c r="AY1626" s="81" t="s">
        <v>831</v>
      </c>
      <c r="AZ1626" s="81">
        <v>60</v>
      </c>
      <c r="BA1626" s="81" t="s">
        <v>436</v>
      </c>
      <c r="BB1626" s="81" t="s">
        <v>1195</v>
      </c>
      <c r="BC1626" s="81">
        <v>1237</v>
      </c>
      <c r="BL1626" s="81" t="s">
        <v>864</v>
      </c>
      <c r="BM1626" s="81" t="s">
        <v>865</v>
      </c>
      <c r="BN1626" s="81">
        <v>12</v>
      </c>
      <c r="BO1626" s="81" t="s">
        <v>437</v>
      </c>
      <c r="BP1626" s="81" t="s">
        <v>1733</v>
      </c>
      <c r="BQ1626" s="81">
        <v>1004</v>
      </c>
      <c r="CU1626" s="136" t="s">
        <v>973</v>
      </c>
      <c r="CV1626" s="136" t="s">
        <v>974</v>
      </c>
      <c r="CW1626" s="137">
        <v>12</v>
      </c>
      <c r="CX1626" s="136" t="s">
        <v>436</v>
      </c>
      <c r="CY1626" s="136" t="s">
        <v>2406</v>
      </c>
      <c r="CZ1626" s="138">
        <v>1529</v>
      </c>
      <c r="DI1626" s="81" t="s">
        <v>836</v>
      </c>
      <c r="DJ1626" s="81" t="s">
        <v>837</v>
      </c>
      <c r="DK1626" s="81">
        <v>2</v>
      </c>
      <c r="DL1626" s="81" t="s">
        <v>436</v>
      </c>
      <c r="DM1626" s="81" t="s">
        <v>1164</v>
      </c>
      <c r="DN1626" s="81">
        <v>1121</v>
      </c>
    </row>
    <row r="1627" spans="1:118" x14ac:dyDescent="0.25">
      <c r="A1627" s="81" t="s">
        <v>816</v>
      </c>
      <c r="B1627" s="81" t="s">
        <v>817</v>
      </c>
      <c r="C1627" s="81">
        <v>12</v>
      </c>
      <c r="D1627" s="81" t="s">
        <v>436</v>
      </c>
      <c r="E1627" s="81" t="s">
        <v>1095</v>
      </c>
      <c r="F1627" s="81">
        <v>1118</v>
      </c>
      <c r="O1627" s="81" t="s">
        <v>858</v>
      </c>
      <c r="P1627" s="81" t="s">
        <v>859</v>
      </c>
      <c r="Q1627" s="81">
        <v>2</v>
      </c>
      <c r="R1627" s="81" t="s">
        <v>529</v>
      </c>
      <c r="S1627" s="81" t="s">
        <v>1131</v>
      </c>
      <c r="T1627" s="81">
        <v>1509</v>
      </c>
      <c r="AX1627" s="81" t="s">
        <v>830</v>
      </c>
      <c r="AY1627" s="81" t="s">
        <v>831</v>
      </c>
      <c r="AZ1627" s="81">
        <v>20</v>
      </c>
      <c r="BA1627" s="81" t="s">
        <v>436</v>
      </c>
      <c r="BB1627" s="81" t="s">
        <v>1834</v>
      </c>
      <c r="BC1627" s="81">
        <v>1163</v>
      </c>
      <c r="BL1627" s="81" t="s">
        <v>727</v>
      </c>
      <c r="BM1627" s="81" t="s">
        <v>728</v>
      </c>
      <c r="BN1627" s="81">
        <v>4</v>
      </c>
      <c r="BO1627" s="81" t="s">
        <v>529</v>
      </c>
      <c r="BP1627" s="81" t="s">
        <v>1093</v>
      </c>
      <c r="BQ1627" s="81">
        <v>1089</v>
      </c>
      <c r="CU1627" s="136" t="s">
        <v>780</v>
      </c>
      <c r="CV1627" s="136" t="s">
        <v>781</v>
      </c>
      <c r="CW1627" s="137">
        <v>12</v>
      </c>
      <c r="CX1627" s="136" t="s">
        <v>436</v>
      </c>
      <c r="CY1627" s="136" t="s">
        <v>2413</v>
      </c>
      <c r="CZ1627" s="138">
        <v>1490</v>
      </c>
      <c r="DI1627" s="81" t="s">
        <v>836</v>
      </c>
      <c r="DJ1627" s="81" t="s">
        <v>837</v>
      </c>
      <c r="DK1627" s="81">
        <v>4</v>
      </c>
      <c r="DL1627" s="81" t="s">
        <v>436</v>
      </c>
      <c r="DM1627" s="81" t="s">
        <v>1110</v>
      </c>
      <c r="DN1627" s="81">
        <v>1253</v>
      </c>
    </row>
    <row r="1628" spans="1:118" x14ac:dyDescent="0.25">
      <c r="A1628" s="81" t="s">
        <v>930</v>
      </c>
      <c r="B1628" s="81" t="s">
        <v>931</v>
      </c>
      <c r="C1628" s="81">
        <v>10</v>
      </c>
      <c r="D1628" s="81" t="s">
        <v>436</v>
      </c>
      <c r="E1628" s="81" t="s">
        <v>2318</v>
      </c>
      <c r="F1628" s="81">
        <v>1117</v>
      </c>
      <c r="O1628" s="81" t="s">
        <v>727</v>
      </c>
      <c r="P1628" s="81" t="s">
        <v>728</v>
      </c>
      <c r="Q1628" s="81">
        <v>2</v>
      </c>
      <c r="R1628" s="81" t="s">
        <v>529</v>
      </c>
      <c r="S1628" s="81" t="s">
        <v>1131</v>
      </c>
      <c r="T1628" s="81">
        <v>1509</v>
      </c>
      <c r="AX1628" s="81" t="s">
        <v>830</v>
      </c>
      <c r="AY1628" s="81" t="s">
        <v>831</v>
      </c>
      <c r="AZ1628" s="81">
        <v>10</v>
      </c>
      <c r="BA1628" s="81" t="s">
        <v>1768</v>
      </c>
      <c r="BB1628" s="81" t="s">
        <v>1769</v>
      </c>
      <c r="BC1628" s="81">
        <v>1416</v>
      </c>
      <c r="BL1628" s="81" t="s">
        <v>816</v>
      </c>
      <c r="BM1628" s="81" t="s">
        <v>817</v>
      </c>
      <c r="BN1628" s="81">
        <v>14</v>
      </c>
      <c r="BO1628" s="81" t="s">
        <v>529</v>
      </c>
      <c r="BP1628" s="81" t="s">
        <v>1093</v>
      </c>
      <c r="BQ1628" s="81">
        <v>1089</v>
      </c>
      <c r="CU1628" s="136" t="s">
        <v>751</v>
      </c>
      <c r="CV1628" s="136" t="s">
        <v>752</v>
      </c>
      <c r="CW1628" s="137">
        <v>120</v>
      </c>
      <c r="CX1628" s="136" t="s">
        <v>529</v>
      </c>
      <c r="CY1628" s="136" t="s">
        <v>1199</v>
      </c>
      <c r="CZ1628" s="138">
        <v>1001</v>
      </c>
      <c r="DI1628" s="81" t="s">
        <v>836</v>
      </c>
      <c r="DJ1628" s="81" t="s">
        <v>837</v>
      </c>
      <c r="DK1628" s="81">
        <v>2</v>
      </c>
      <c r="DL1628" s="81" t="s">
        <v>437</v>
      </c>
      <c r="DM1628" s="81" t="s">
        <v>2421</v>
      </c>
      <c r="DN1628" s="81">
        <v>1599</v>
      </c>
    </row>
    <row r="1629" spans="1:118" x14ac:dyDescent="0.25">
      <c r="A1629" s="81" t="s">
        <v>873</v>
      </c>
      <c r="B1629" s="81" t="s">
        <v>874</v>
      </c>
      <c r="C1629" s="81">
        <v>4</v>
      </c>
      <c r="D1629" s="81" t="s">
        <v>436</v>
      </c>
      <c r="E1629" s="81" t="s">
        <v>2318</v>
      </c>
      <c r="F1629" s="81">
        <v>1117</v>
      </c>
      <c r="O1629" s="81" t="s">
        <v>765</v>
      </c>
      <c r="P1629" s="81" t="s">
        <v>766</v>
      </c>
      <c r="Q1629" s="81">
        <v>6</v>
      </c>
      <c r="R1629" s="81" t="s">
        <v>529</v>
      </c>
      <c r="S1629" s="81" t="s">
        <v>1131</v>
      </c>
      <c r="T1629" s="81">
        <v>1509</v>
      </c>
      <c r="AX1629" s="81" t="s">
        <v>830</v>
      </c>
      <c r="AY1629" s="81" t="s">
        <v>831</v>
      </c>
      <c r="AZ1629" s="81">
        <v>15</v>
      </c>
      <c r="BA1629" s="81" t="s">
        <v>436</v>
      </c>
      <c r="BB1629" s="81" t="s">
        <v>559</v>
      </c>
      <c r="BC1629" s="81">
        <v>1529</v>
      </c>
      <c r="BL1629" s="81" t="s">
        <v>765</v>
      </c>
      <c r="BM1629" s="81" t="s">
        <v>766</v>
      </c>
      <c r="BN1629" s="81">
        <v>6</v>
      </c>
      <c r="BO1629" s="81" t="s">
        <v>436</v>
      </c>
      <c r="BP1629" s="81" t="s">
        <v>1148</v>
      </c>
      <c r="BQ1629" s="81">
        <v>1091</v>
      </c>
      <c r="CU1629" s="136" t="s">
        <v>979</v>
      </c>
      <c r="CV1629" s="136" t="s">
        <v>980</v>
      </c>
      <c r="CW1629" s="137">
        <v>12</v>
      </c>
      <c r="CX1629" s="136" t="s">
        <v>529</v>
      </c>
      <c r="CY1629" s="136" t="s">
        <v>1199</v>
      </c>
      <c r="CZ1629" s="138">
        <v>1001</v>
      </c>
      <c r="DI1629" s="81" t="s">
        <v>836</v>
      </c>
      <c r="DJ1629" s="81" t="s">
        <v>837</v>
      </c>
      <c r="DK1629" s="81">
        <v>2</v>
      </c>
      <c r="DL1629" s="81" t="s">
        <v>436</v>
      </c>
      <c r="DM1629" s="81" t="s">
        <v>1148</v>
      </c>
      <c r="DN1629" s="81">
        <v>1091</v>
      </c>
    </row>
    <row r="1630" spans="1:118" x14ac:dyDescent="0.25">
      <c r="A1630" s="81" t="s">
        <v>906</v>
      </c>
      <c r="B1630" s="81" t="s">
        <v>907</v>
      </c>
      <c r="C1630" s="81">
        <v>4</v>
      </c>
      <c r="D1630" s="81" t="s">
        <v>436</v>
      </c>
      <c r="E1630" s="81" t="s">
        <v>2318</v>
      </c>
      <c r="F1630" s="81">
        <v>1117</v>
      </c>
      <c r="O1630" s="81" t="s">
        <v>867</v>
      </c>
      <c r="P1630" s="81" t="s">
        <v>868</v>
      </c>
      <c r="Q1630" s="81">
        <v>4</v>
      </c>
      <c r="R1630" s="81" t="s">
        <v>529</v>
      </c>
      <c r="S1630" s="81" t="s">
        <v>1131</v>
      </c>
      <c r="T1630" s="81">
        <v>1509</v>
      </c>
      <c r="AX1630" s="81" t="s">
        <v>830</v>
      </c>
      <c r="AY1630" s="81" t="s">
        <v>831</v>
      </c>
      <c r="AZ1630" s="81">
        <v>6</v>
      </c>
      <c r="BA1630" s="81" t="s">
        <v>436</v>
      </c>
      <c r="BB1630" s="81" t="s">
        <v>2318</v>
      </c>
      <c r="BC1630" s="81">
        <v>1117</v>
      </c>
      <c r="BL1630" s="81" t="s">
        <v>772</v>
      </c>
      <c r="BM1630" s="81" t="s">
        <v>773</v>
      </c>
      <c r="BN1630" s="81">
        <v>8</v>
      </c>
      <c r="BO1630" s="81" t="s">
        <v>436</v>
      </c>
      <c r="BP1630" s="81" t="s">
        <v>2125</v>
      </c>
      <c r="BQ1630" s="81">
        <v>1571</v>
      </c>
      <c r="CU1630" s="136" t="s">
        <v>1015</v>
      </c>
      <c r="CV1630" s="136" t="s">
        <v>1016</v>
      </c>
      <c r="CW1630" s="137">
        <v>6</v>
      </c>
      <c r="CX1630" s="136" t="s">
        <v>529</v>
      </c>
      <c r="CY1630" s="136" t="s">
        <v>1199</v>
      </c>
      <c r="CZ1630" s="138">
        <v>1001</v>
      </c>
      <c r="DI1630" s="81" t="s">
        <v>836</v>
      </c>
      <c r="DJ1630" s="81" t="s">
        <v>837</v>
      </c>
      <c r="DK1630" s="81">
        <v>2</v>
      </c>
      <c r="DL1630" s="81" t="s">
        <v>529</v>
      </c>
      <c r="DM1630" s="81" t="s">
        <v>1873</v>
      </c>
      <c r="DN1630" s="81">
        <v>1126</v>
      </c>
    </row>
    <row r="1631" spans="1:118" x14ac:dyDescent="0.25">
      <c r="A1631" s="81" t="s">
        <v>770</v>
      </c>
      <c r="B1631" s="81" t="s">
        <v>771</v>
      </c>
      <c r="C1631" s="81">
        <v>4</v>
      </c>
      <c r="D1631" s="81" t="s">
        <v>436</v>
      </c>
      <c r="E1631" s="81" t="s">
        <v>2318</v>
      </c>
      <c r="F1631" s="81">
        <v>1117</v>
      </c>
      <c r="O1631" s="81" t="s">
        <v>906</v>
      </c>
      <c r="P1631" s="81" t="s">
        <v>907</v>
      </c>
      <c r="Q1631" s="81">
        <v>4</v>
      </c>
      <c r="R1631" s="81" t="s">
        <v>529</v>
      </c>
      <c r="S1631" s="81" t="s">
        <v>1131</v>
      </c>
      <c r="T1631" s="81">
        <v>1509</v>
      </c>
      <c r="AX1631" s="81" t="s">
        <v>830</v>
      </c>
      <c r="AY1631" s="81" t="s">
        <v>831</v>
      </c>
      <c r="AZ1631" s="81">
        <v>4</v>
      </c>
      <c r="BA1631" s="81" t="s">
        <v>436</v>
      </c>
      <c r="BB1631" s="81" t="s">
        <v>1165</v>
      </c>
      <c r="BC1631" s="81">
        <v>1531</v>
      </c>
      <c r="BL1631" s="81" t="s">
        <v>772</v>
      </c>
      <c r="BM1631" s="81" t="s">
        <v>773</v>
      </c>
      <c r="BN1631" s="81">
        <v>8</v>
      </c>
      <c r="BO1631" s="81" t="s">
        <v>529</v>
      </c>
      <c r="BP1631" s="81" t="s">
        <v>1093</v>
      </c>
      <c r="BQ1631" s="81">
        <v>1089</v>
      </c>
      <c r="CU1631" s="136" t="s">
        <v>804</v>
      </c>
      <c r="CV1631" s="136" t="s">
        <v>805</v>
      </c>
      <c r="CW1631" s="137">
        <v>36</v>
      </c>
      <c r="CX1631" s="136" t="s">
        <v>529</v>
      </c>
      <c r="CY1631" s="136" t="s">
        <v>1199</v>
      </c>
      <c r="CZ1631" s="138">
        <v>1001</v>
      </c>
      <c r="DI1631" s="81" t="s">
        <v>836</v>
      </c>
      <c r="DJ1631" s="81" t="s">
        <v>837</v>
      </c>
      <c r="DK1631" s="81">
        <v>2</v>
      </c>
      <c r="DL1631" s="81" t="s">
        <v>436</v>
      </c>
      <c r="DM1631" s="81" t="s">
        <v>2422</v>
      </c>
      <c r="DN1631" s="81">
        <v>1600</v>
      </c>
    </row>
    <row r="1632" spans="1:118" x14ac:dyDescent="0.25">
      <c r="A1632" s="81" t="s">
        <v>772</v>
      </c>
      <c r="B1632" s="81" t="s">
        <v>773</v>
      </c>
      <c r="C1632" s="81">
        <v>6</v>
      </c>
      <c r="D1632" s="81" t="s">
        <v>436</v>
      </c>
      <c r="E1632" s="81" t="s">
        <v>2318</v>
      </c>
      <c r="F1632" s="81">
        <v>1117</v>
      </c>
      <c r="O1632" s="81" t="s">
        <v>792</v>
      </c>
      <c r="P1632" s="81" t="s">
        <v>793</v>
      </c>
      <c r="Q1632" s="81">
        <v>2</v>
      </c>
      <c r="R1632" s="81" t="s">
        <v>437</v>
      </c>
      <c r="S1632" s="81" t="s">
        <v>1823</v>
      </c>
      <c r="T1632" s="81">
        <v>1259</v>
      </c>
      <c r="AX1632" s="81" t="s">
        <v>830</v>
      </c>
      <c r="AY1632" s="81" t="s">
        <v>831</v>
      </c>
      <c r="AZ1632" s="81">
        <v>20</v>
      </c>
      <c r="BA1632" s="81" t="s">
        <v>529</v>
      </c>
      <c r="BB1632" s="81" t="s">
        <v>1175</v>
      </c>
      <c r="BC1632" s="81">
        <v>1027</v>
      </c>
      <c r="BL1632" s="81" t="s">
        <v>733</v>
      </c>
      <c r="BM1632" s="81" t="s">
        <v>734</v>
      </c>
      <c r="BN1632" s="81">
        <v>10</v>
      </c>
      <c r="BO1632" s="81" t="s">
        <v>436</v>
      </c>
      <c r="BP1632" s="81" t="s">
        <v>559</v>
      </c>
      <c r="BQ1632" s="81">
        <v>1529</v>
      </c>
      <c r="CU1632" s="136" t="s">
        <v>780</v>
      </c>
      <c r="CV1632" s="136" t="s">
        <v>781</v>
      </c>
      <c r="CW1632" s="137">
        <v>12</v>
      </c>
      <c r="CX1632" s="136" t="s">
        <v>529</v>
      </c>
      <c r="CY1632" s="136" t="s">
        <v>1199</v>
      </c>
      <c r="CZ1632" s="138">
        <v>1001</v>
      </c>
      <c r="DI1632" s="81" t="s">
        <v>836</v>
      </c>
      <c r="DJ1632" s="81" t="s">
        <v>837</v>
      </c>
      <c r="DK1632" s="81">
        <v>2</v>
      </c>
      <c r="DL1632" s="81" t="s">
        <v>437</v>
      </c>
      <c r="DM1632" s="81" t="s">
        <v>1187</v>
      </c>
      <c r="DN1632" s="81">
        <v>1003</v>
      </c>
    </row>
    <row r="1633" spans="1:118" x14ac:dyDescent="0.25">
      <c r="A1633" s="81" t="s">
        <v>729</v>
      </c>
      <c r="B1633" s="81" t="s">
        <v>730</v>
      </c>
      <c r="C1633" s="81">
        <v>6</v>
      </c>
      <c r="D1633" s="81" t="s">
        <v>436</v>
      </c>
      <c r="E1633" s="81" t="s">
        <v>2318</v>
      </c>
      <c r="F1633" s="81">
        <v>1117</v>
      </c>
      <c r="O1633" s="81" t="s">
        <v>842</v>
      </c>
      <c r="P1633" s="81" t="s">
        <v>843</v>
      </c>
      <c r="Q1633" s="81">
        <v>2</v>
      </c>
      <c r="R1633" s="81" t="s">
        <v>437</v>
      </c>
      <c r="S1633" s="81" t="s">
        <v>1823</v>
      </c>
      <c r="T1633" s="81">
        <v>1259</v>
      </c>
      <c r="AX1633" s="81" t="s">
        <v>830</v>
      </c>
      <c r="AY1633" s="81" t="s">
        <v>831</v>
      </c>
      <c r="AZ1633" s="81">
        <v>6</v>
      </c>
      <c r="BA1633" s="81" t="s">
        <v>437</v>
      </c>
      <c r="BB1633" s="81" t="s">
        <v>1186</v>
      </c>
      <c r="BC1633" s="81">
        <v>1043</v>
      </c>
      <c r="BL1633" s="81" t="s">
        <v>830</v>
      </c>
      <c r="BM1633" s="81" t="s">
        <v>831</v>
      </c>
      <c r="BN1633" s="81">
        <v>10</v>
      </c>
      <c r="BO1633" s="81" t="s">
        <v>529</v>
      </c>
      <c r="BP1633" s="81" t="s">
        <v>1756</v>
      </c>
      <c r="BQ1633" s="81">
        <v>1037</v>
      </c>
      <c r="CU1633" s="136" t="s">
        <v>782</v>
      </c>
      <c r="CV1633" s="136" t="s">
        <v>783</v>
      </c>
      <c r="CW1633" s="137">
        <v>24</v>
      </c>
      <c r="CX1633" s="136" t="s">
        <v>529</v>
      </c>
      <c r="CY1633" s="136" t="s">
        <v>1199</v>
      </c>
      <c r="CZ1633" s="138">
        <v>1001</v>
      </c>
      <c r="DI1633" s="81" t="s">
        <v>836</v>
      </c>
      <c r="DJ1633" s="81" t="s">
        <v>837</v>
      </c>
      <c r="DK1633" s="81">
        <v>2</v>
      </c>
      <c r="DL1633" s="81" t="s">
        <v>437</v>
      </c>
      <c r="DM1633" s="81" t="s">
        <v>1171</v>
      </c>
      <c r="DN1633" s="81">
        <v>1351</v>
      </c>
    </row>
    <row r="1634" spans="1:118" x14ac:dyDescent="0.25">
      <c r="A1634" s="81" t="s">
        <v>860</v>
      </c>
      <c r="B1634" s="81" t="s">
        <v>861</v>
      </c>
      <c r="C1634" s="81">
        <v>4</v>
      </c>
      <c r="D1634" s="81" t="s">
        <v>436</v>
      </c>
      <c r="E1634" s="81" t="s">
        <v>1134</v>
      </c>
      <c r="F1634" s="81">
        <v>1102</v>
      </c>
      <c r="O1634" s="81" t="s">
        <v>873</v>
      </c>
      <c r="P1634" s="81" t="s">
        <v>874</v>
      </c>
      <c r="Q1634" s="81">
        <v>4</v>
      </c>
      <c r="R1634" s="81" t="s">
        <v>437</v>
      </c>
      <c r="S1634" s="81" t="s">
        <v>1823</v>
      </c>
      <c r="T1634" s="81">
        <v>1259</v>
      </c>
      <c r="AX1634" s="81" t="s">
        <v>830</v>
      </c>
      <c r="AY1634" s="81" t="s">
        <v>831</v>
      </c>
      <c r="AZ1634" s="81">
        <v>10</v>
      </c>
      <c r="BA1634" s="81" t="s">
        <v>529</v>
      </c>
      <c r="BB1634" s="81" t="s">
        <v>1756</v>
      </c>
      <c r="BC1634" s="81">
        <v>1037</v>
      </c>
      <c r="BL1634" s="81" t="s">
        <v>849</v>
      </c>
      <c r="BM1634" s="81" t="s">
        <v>850</v>
      </c>
      <c r="BN1634" s="81">
        <v>10</v>
      </c>
      <c r="BO1634" s="81" t="s">
        <v>529</v>
      </c>
      <c r="BP1634" s="81" t="s">
        <v>1756</v>
      </c>
      <c r="BQ1634" s="81">
        <v>1037</v>
      </c>
      <c r="CU1634" s="136" t="s">
        <v>808</v>
      </c>
      <c r="CV1634" s="136" t="s">
        <v>809</v>
      </c>
      <c r="CW1634" s="137">
        <v>12</v>
      </c>
      <c r="CX1634" s="136" t="s">
        <v>436</v>
      </c>
      <c r="CY1634" s="136" t="s">
        <v>1827</v>
      </c>
      <c r="CZ1634" s="138">
        <v>1244</v>
      </c>
      <c r="DI1634" s="81" t="s">
        <v>836</v>
      </c>
      <c r="DJ1634" s="81" t="s">
        <v>837</v>
      </c>
      <c r="DK1634" s="81">
        <v>2</v>
      </c>
      <c r="DL1634" s="81" t="s">
        <v>529</v>
      </c>
      <c r="DM1634" s="81" t="s">
        <v>1135</v>
      </c>
      <c r="DN1634" s="81">
        <v>1412</v>
      </c>
    </row>
    <row r="1635" spans="1:118" x14ac:dyDescent="0.25">
      <c r="A1635" s="81" t="s">
        <v>954</v>
      </c>
      <c r="B1635" s="81" t="s">
        <v>955</v>
      </c>
      <c r="C1635" s="81">
        <v>4</v>
      </c>
      <c r="D1635" s="81" t="s">
        <v>436</v>
      </c>
      <c r="E1635" s="81" t="s">
        <v>1134</v>
      </c>
      <c r="F1635" s="81">
        <v>1102</v>
      </c>
      <c r="O1635" s="81" t="s">
        <v>772</v>
      </c>
      <c r="P1635" s="81" t="s">
        <v>773</v>
      </c>
      <c r="Q1635" s="81">
        <v>6</v>
      </c>
      <c r="R1635" s="81" t="s">
        <v>437</v>
      </c>
      <c r="S1635" s="81" t="s">
        <v>1823</v>
      </c>
      <c r="T1635" s="81">
        <v>1259</v>
      </c>
      <c r="AX1635" s="81" t="s">
        <v>830</v>
      </c>
      <c r="AY1635" s="81" t="s">
        <v>831</v>
      </c>
      <c r="AZ1635" s="81">
        <v>10</v>
      </c>
      <c r="BA1635" s="81" t="s">
        <v>529</v>
      </c>
      <c r="BB1635" s="81" t="s">
        <v>1139</v>
      </c>
      <c r="BC1635" s="81">
        <v>1027</v>
      </c>
      <c r="BL1635" s="81" t="s">
        <v>729</v>
      </c>
      <c r="BM1635" s="81" t="s">
        <v>730</v>
      </c>
      <c r="BN1635" s="81">
        <v>4</v>
      </c>
      <c r="BO1635" s="81" t="s">
        <v>436</v>
      </c>
      <c r="BP1635" s="81" t="s">
        <v>2125</v>
      </c>
      <c r="BQ1635" s="81">
        <v>1571</v>
      </c>
      <c r="CU1635" s="136" t="s">
        <v>798</v>
      </c>
      <c r="CV1635" s="136" t="s">
        <v>799</v>
      </c>
      <c r="CW1635" s="137">
        <v>12</v>
      </c>
      <c r="CX1635" s="136" t="s">
        <v>436</v>
      </c>
      <c r="CY1635" s="136" t="s">
        <v>2310</v>
      </c>
      <c r="CZ1635" s="138">
        <v>1160</v>
      </c>
      <c r="DI1635" s="81" t="s">
        <v>836</v>
      </c>
      <c r="DJ1635" s="81" t="s">
        <v>837</v>
      </c>
      <c r="DK1635" s="81">
        <v>24</v>
      </c>
      <c r="DL1635" s="81" t="s">
        <v>2152</v>
      </c>
      <c r="DM1635" s="81" t="s">
        <v>2364</v>
      </c>
      <c r="DN1635" s="81">
        <v>1593</v>
      </c>
    </row>
    <row r="1636" spans="1:118" x14ac:dyDescent="0.25">
      <c r="A1636" s="81" t="s">
        <v>770</v>
      </c>
      <c r="B1636" s="81" t="s">
        <v>771</v>
      </c>
      <c r="C1636" s="81">
        <v>4</v>
      </c>
      <c r="D1636" s="81" t="s">
        <v>436</v>
      </c>
      <c r="E1636" s="81" t="s">
        <v>1134</v>
      </c>
      <c r="F1636" s="81">
        <v>1102</v>
      </c>
      <c r="O1636" s="81" t="s">
        <v>729</v>
      </c>
      <c r="P1636" s="81" t="s">
        <v>730</v>
      </c>
      <c r="Q1636" s="81">
        <v>4</v>
      </c>
      <c r="R1636" s="81" t="s">
        <v>437</v>
      </c>
      <c r="S1636" s="81" t="s">
        <v>1823</v>
      </c>
      <c r="T1636" s="81">
        <v>1259</v>
      </c>
      <c r="AX1636" s="81" t="s">
        <v>830</v>
      </c>
      <c r="AY1636" s="81" t="s">
        <v>831</v>
      </c>
      <c r="AZ1636" s="81">
        <v>28</v>
      </c>
      <c r="BA1636" s="81" t="s">
        <v>437</v>
      </c>
      <c r="BB1636" s="81" t="s">
        <v>1094</v>
      </c>
      <c r="BC1636" s="81">
        <v>1097</v>
      </c>
      <c r="BL1636" s="81" t="s">
        <v>772</v>
      </c>
      <c r="BM1636" s="81" t="s">
        <v>773</v>
      </c>
      <c r="BN1636" s="81">
        <v>12</v>
      </c>
      <c r="BO1636" s="81" t="s">
        <v>436</v>
      </c>
      <c r="BP1636" s="81" t="s">
        <v>1148</v>
      </c>
      <c r="BQ1636" s="81">
        <v>1091</v>
      </c>
      <c r="CU1636" s="136" t="s">
        <v>963</v>
      </c>
      <c r="CV1636" s="136" t="s">
        <v>964</v>
      </c>
      <c r="CW1636" s="137">
        <v>12</v>
      </c>
      <c r="CX1636" s="136" t="s">
        <v>529</v>
      </c>
      <c r="CY1636" s="136" t="s">
        <v>1127</v>
      </c>
      <c r="CZ1636" s="138">
        <v>1123</v>
      </c>
      <c r="DI1636" s="81" t="s">
        <v>836</v>
      </c>
      <c r="DJ1636" s="81" t="s">
        <v>837</v>
      </c>
      <c r="DK1636" s="81">
        <v>2</v>
      </c>
      <c r="DL1636" s="81" t="s">
        <v>529</v>
      </c>
      <c r="DM1636" s="81" t="s">
        <v>1100</v>
      </c>
      <c r="DN1636" s="81">
        <v>1027</v>
      </c>
    </row>
    <row r="1637" spans="1:118" x14ac:dyDescent="0.25">
      <c r="A1637" s="81" t="s">
        <v>772</v>
      </c>
      <c r="B1637" s="81" t="s">
        <v>773</v>
      </c>
      <c r="C1637" s="81">
        <v>4</v>
      </c>
      <c r="D1637" s="81" t="s">
        <v>436</v>
      </c>
      <c r="E1637" s="81" t="s">
        <v>1134</v>
      </c>
      <c r="F1637" s="81">
        <v>1102</v>
      </c>
      <c r="O1637" s="81" t="s">
        <v>2263</v>
      </c>
      <c r="P1637" s="81" t="s">
        <v>877</v>
      </c>
      <c r="Q1637" s="81">
        <v>6</v>
      </c>
      <c r="R1637" s="81" t="s">
        <v>437</v>
      </c>
      <c r="S1637" s="81" t="s">
        <v>1823</v>
      </c>
      <c r="T1637" s="81">
        <v>1259</v>
      </c>
      <c r="AX1637" s="81" t="s">
        <v>830</v>
      </c>
      <c r="AY1637" s="81" t="s">
        <v>831</v>
      </c>
      <c r="AZ1637" s="81">
        <v>20</v>
      </c>
      <c r="BA1637" s="81" t="s">
        <v>529</v>
      </c>
      <c r="BB1637" s="81" t="s">
        <v>1104</v>
      </c>
      <c r="BC1637" s="81">
        <v>1037</v>
      </c>
      <c r="BL1637" s="81" t="s">
        <v>729</v>
      </c>
      <c r="BM1637" s="81" t="s">
        <v>730</v>
      </c>
      <c r="BN1637" s="81">
        <v>6</v>
      </c>
      <c r="BO1637" s="81" t="s">
        <v>436</v>
      </c>
      <c r="BP1637" s="81" t="s">
        <v>559</v>
      </c>
      <c r="BQ1637" s="81">
        <v>1529</v>
      </c>
      <c r="CU1637" s="136" t="s">
        <v>960</v>
      </c>
      <c r="CV1637" s="136" t="s">
        <v>961</v>
      </c>
      <c r="CW1637" s="137">
        <v>12</v>
      </c>
      <c r="CX1637" s="136" t="s">
        <v>529</v>
      </c>
      <c r="CY1637" s="136" t="s">
        <v>1127</v>
      </c>
      <c r="CZ1637" s="138">
        <v>1123</v>
      </c>
      <c r="DI1637" s="81" t="s">
        <v>836</v>
      </c>
      <c r="DJ1637" s="81" t="s">
        <v>837</v>
      </c>
      <c r="DK1637" s="81">
        <v>2</v>
      </c>
      <c r="DL1637" s="81" t="s">
        <v>529</v>
      </c>
      <c r="DM1637" s="81" t="s">
        <v>1214</v>
      </c>
      <c r="DN1637" s="81">
        <v>1209</v>
      </c>
    </row>
    <row r="1638" spans="1:118" x14ac:dyDescent="0.25">
      <c r="A1638" s="81" t="s">
        <v>816</v>
      </c>
      <c r="B1638" s="81" t="s">
        <v>817</v>
      </c>
      <c r="C1638" s="81">
        <v>4</v>
      </c>
      <c r="D1638" s="81" t="s">
        <v>436</v>
      </c>
      <c r="E1638" s="81" t="s">
        <v>1134</v>
      </c>
      <c r="F1638" s="81">
        <v>1102</v>
      </c>
      <c r="O1638" s="81" t="s">
        <v>878</v>
      </c>
      <c r="P1638" s="81" t="s">
        <v>879</v>
      </c>
      <c r="Q1638" s="81">
        <v>6</v>
      </c>
      <c r="R1638" s="81" t="s">
        <v>437</v>
      </c>
      <c r="S1638" s="81" t="s">
        <v>1823</v>
      </c>
      <c r="T1638" s="81">
        <v>1259</v>
      </c>
      <c r="AX1638" s="81" t="s">
        <v>830</v>
      </c>
      <c r="AY1638" s="81" t="s">
        <v>831</v>
      </c>
      <c r="AZ1638" s="81">
        <v>4</v>
      </c>
      <c r="BA1638" s="81" t="s">
        <v>529</v>
      </c>
      <c r="BB1638" s="81" t="s">
        <v>1168</v>
      </c>
      <c r="BC1638" s="81">
        <v>1001</v>
      </c>
      <c r="BL1638" s="81" t="s">
        <v>2230</v>
      </c>
      <c r="BM1638" s="81" t="s">
        <v>866</v>
      </c>
      <c r="BN1638" s="81">
        <v>12</v>
      </c>
      <c r="BO1638" s="81" t="s">
        <v>529</v>
      </c>
      <c r="BP1638" s="81" t="s">
        <v>1819</v>
      </c>
      <c r="BQ1638" s="81">
        <v>1505</v>
      </c>
      <c r="CU1638" s="136" t="s">
        <v>804</v>
      </c>
      <c r="CV1638" s="136" t="s">
        <v>805</v>
      </c>
      <c r="CW1638" s="137">
        <v>12</v>
      </c>
      <c r="CX1638" s="136" t="s">
        <v>529</v>
      </c>
      <c r="CY1638" s="136" t="s">
        <v>1127</v>
      </c>
      <c r="CZ1638" s="138">
        <v>1123</v>
      </c>
      <c r="DI1638" s="81" t="s">
        <v>842</v>
      </c>
      <c r="DJ1638" s="81" t="s">
        <v>843</v>
      </c>
      <c r="DK1638" s="81">
        <v>2</v>
      </c>
      <c r="DL1638" s="81" t="s">
        <v>2152</v>
      </c>
      <c r="DM1638" s="81" t="s">
        <v>2364</v>
      </c>
      <c r="DN1638" s="81">
        <v>1593</v>
      </c>
    </row>
    <row r="1639" spans="1:118" x14ac:dyDescent="0.25">
      <c r="A1639" s="81" t="s">
        <v>727</v>
      </c>
      <c r="B1639" s="81" t="s">
        <v>728</v>
      </c>
      <c r="C1639" s="81">
        <v>4</v>
      </c>
      <c r="D1639" s="81" t="s">
        <v>436</v>
      </c>
      <c r="E1639" s="81" t="s">
        <v>1134</v>
      </c>
      <c r="F1639" s="81">
        <v>1102</v>
      </c>
      <c r="O1639" s="81" t="s">
        <v>856</v>
      </c>
      <c r="P1639" s="81" t="s">
        <v>857</v>
      </c>
      <c r="Q1639" s="81">
        <v>2</v>
      </c>
      <c r="R1639" s="81" t="s">
        <v>437</v>
      </c>
      <c r="S1639" s="81" t="s">
        <v>1823</v>
      </c>
      <c r="T1639" s="81">
        <v>1259</v>
      </c>
      <c r="AX1639" s="81" t="s">
        <v>830</v>
      </c>
      <c r="AY1639" s="81" t="s">
        <v>831</v>
      </c>
      <c r="AZ1639" s="81">
        <v>6</v>
      </c>
      <c r="BA1639" s="81" t="s">
        <v>436</v>
      </c>
      <c r="BB1639" s="81" t="s">
        <v>1698</v>
      </c>
      <c r="BC1639" s="81">
        <v>1251</v>
      </c>
      <c r="BL1639" s="81" t="s">
        <v>847</v>
      </c>
      <c r="BM1639" s="81" t="s">
        <v>848</v>
      </c>
      <c r="BN1639" s="81">
        <v>12</v>
      </c>
      <c r="BO1639" s="81" t="s">
        <v>529</v>
      </c>
      <c r="BP1639" s="81" t="s">
        <v>1819</v>
      </c>
      <c r="BQ1639" s="81">
        <v>1505</v>
      </c>
      <c r="CU1639" s="136" t="s">
        <v>920</v>
      </c>
      <c r="CV1639" s="136" t="s">
        <v>921</v>
      </c>
      <c r="CW1639" s="137">
        <v>1</v>
      </c>
      <c r="CX1639" s="136" t="s">
        <v>529</v>
      </c>
      <c r="CY1639" s="136" t="s">
        <v>1208</v>
      </c>
      <c r="CZ1639" s="138">
        <v>1020</v>
      </c>
      <c r="DI1639" s="81" t="s">
        <v>842</v>
      </c>
      <c r="DJ1639" s="81" t="s">
        <v>843</v>
      </c>
      <c r="DK1639" s="81">
        <v>2</v>
      </c>
      <c r="DL1639" s="81" t="s">
        <v>436</v>
      </c>
      <c r="DM1639" s="81" t="s">
        <v>2202</v>
      </c>
      <c r="DN1639" s="81">
        <v>1586</v>
      </c>
    </row>
    <row r="1640" spans="1:118" x14ac:dyDescent="0.25">
      <c r="A1640" s="81" t="s">
        <v>860</v>
      </c>
      <c r="B1640" s="81" t="s">
        <v>861</v>
      </c>
      <c r="C1640" s="81">
        <v>24</v>
      </c>
      <c r="D1640" s="81" t="s">
        <v>529</v>
      </c>
      <c r="E1640" s="81" t="s">
        <v>1185</v>
      </c>
      <c r="F1640" s="81">
        <v>1101</v>
      </c>
      <c r="O1640" s="81" t="s">
        <v>745</v>
      </c>
      <c r="P1640" s="81" t="s">
        <v>746</v>
      </c>
      <c r="Q1640" s="81">
        <v>12</v>
      </c>
      <c r="R1640" s="81" t="s">
        <v>437</v>
      </c>
      <c r="S1640" s="81" t="s">
        <v>1823</v>
      </c>
      <c r="T1640" s="81">
        <v>1259</v>
      </c>
      <c r="AX1640" s="81" t="s">
        <v>830</v>
      </c>
      <c r="AY1640" s="81" t="s">
        <v>831</v>
      </c>
      <c r="AZ1640" s="81">
        <v>4</v>
      </c>
      <c r="BA1640" s="81" t="s">
        <v>436</v>
      </c>
      <c r="BB1640" s="81" t="s">
        <v>559</v>
      </c>
      <c r="BC1640" s="81">
        <v>1529</v>
      </c>
      <c r="BL1640" s="81" t="s">
        <v>924</v>
      </c>
      <c r="BM1640" s="81" t="s">
        <v>925</v>
      </c>
      <c r="BN1640" s="81">
        <v>36</v>
      </c>
      <c r="BO1640" s="81" t="s">
        <v>529</v>
      </c>
      <c r="BP1640" s="81" t="s">
        <v>1756</v>
      </c>
      <c r="BQ1640" s="81">
        <v>1037</v>
      </c>
      <c r="CU1640" s="136" t="s">
        <v>1081</v>
      </c>
      <c r="CV1640" s="136" t="s">
        <v>1082</v>
      </c>
      <c r="CW1640" s="137">
        <v>1</v>
      </c>
      <c r="CX1640" s="136" t="s">
        <v>529</v>
      </c>
      <c r="CY1640" s="136" t="s">
        <v>1208</v>
      </c>
      <c r="CZ1640" s="138">
        <v>1020</v>
      </c>
      <c r="DI1640" s="81" t="s">
        <v>842</v>
      </c>
      <c r="DJ1640" s="81" t="s">
        <v>843</v>
      </c>
      <c r="DK1640" s="81">
        <v>10</v>
      </c>
      <c r="DL1640" s="81" t="s">
        <v>2152</v>
      </c>
      <c r="DM1640" s="81" t="s">
        <v>2364</v>
      </c>
      <c r="DN1640" s="81">
        <v>1593</v>
      </c>
    </row>
    <row r="1641" spans="1:118" x14ac:dyDescent="0.25">
      <c r="A1641" s="81" t="s">
        <v>862</v>
      </c>
      <c r="B1641" s="81" t="s">
        <v>863</v>
      </c>
      <c r="C1641" s="81">
        <v>24</v>
      </c>
      <c r="D1641" s="81" t="s">
        <v>529</v>
      </c>
      <c r="E1641" s="81" t="s">
        <v>1185</v>
      </c>
      <c r="F1641" s="81">
        <v>1101</v>
      </c>
      <c r="O1641" s="81" t="s">
        <v>796</v>
      </c>
      <c r="P1641" s="81" t="s">
        <v>797</v>
      </c>
      <c r="Q1641" s="81">
        <v>2</v>
      </c>
      <c r="R1641" s="81" t="s">
        <v>437</v>
      </c>
      <c r="S1641" s="81" t="s">
        <v>1823</v>
      </c>
      <c r="T1641" s="81">
        <v>1259</v>
      </c>
      <c r="AX1641" s="81" t="s">
        <v>830</v>
      </c>
      <c r="AY1641" s="81" t="s">
        <v>831</v>
      </c>
      <c r="AZ1641" s="81">
        <v>6</v>
      </c>
      <c r="BA1641" s="81" t="s">
        <v>529</v>
      </c>
      <c r="BB1641" s="81" t="s">
        <v>1756</v>
      </c>
      <c r="BC1641" s="81">
        <v>1037</v>
      </c>
      <c r="BL1641" s="81" t="s">
        <v>852</v>
      </c>
      <c r="BM1641" s="81" t="s">
        <v>853</v>
      </c>
      <c r="BN1641" s="81">
        <v>12</v>
      </c>
      <c r="BO1641" s="81" t="s">
        <v>436</v>
      </c>
      <c r="BP1641" s="81" t="s">
        <v>2056</v>
      </c>
      <c r="BQ1641" s="81">
        <v>1192</v>
      </c>
      <c r="CU1641" s="136" t="s">
        <v>788</v>
      </c>
      <c r="CV1641" s="136" t="s">
        <v>789</v>
      </c>
      <c r="CW1641" s="137">
        <v>12</v>
      </c>
      <c r="CX1641" s="136" t="s">
        <v>529</v>
      </c>
      <c r="CY1641" s="136" t="s">
        <v>1206</v>
      </c>
      <c r="CZ1641" s="138">
        <v>1037</v>
      </c>
      <c r="DI1641" s="81" t="s">
        <v>2319</v>
      </c>
      <c r="DJ1641" s="81" t="s">
        <v>844</v>
      </c>
      <c r="DK1641" s="81">
        <v>12</v>
      </c>
      <c r="DL1641" s="81" t="s">
        <v>1173</v>
      </c>
      <c r="DM1641" s="81" t="s">
        <v>2316</v>
      </c>
      <c r="DN1641" s="81">
        <v>0</v>
      </c>
    </row>
    <row r="1642" spans="1:118" x14ac:dyDescent="0.25">
      <c r="A1642" s="81" t="s">
        <v>880</v>
      </c>
      <c r="B1642" s="81" t="s">
        <v>881</v>
      </c>
      <c r="C1642" s="81">
        <v>24</v>
      </c>
      <c r="D1642" s="81" t="s">
        <v>529</v>
      </c>
      <c r="E1642" s="81" t="s">
        <v>1185</v>
      </c>
      <c r="F1642" s="81">
        <v>1101</v>
      </c>
      <c r="O1642" s="81" t="s">
        <v>790</v>
      </c>
      <c r="P1642" s="81" t="s">
        <v>791</v>
      </c>
      <c r="Q1642" s="81">
        <v>2</v>
      </c>
      <c r="R1642" s="81" t="s">
        <v>437</v>
      </c>
      <c r="S1642" s="81" t="s">
        <v>1823</v>
      </c>
      <c r="T1642" s="81">
        <v>1259</v>
      </c>
      <c r="AX1642" s="81" t="s">
        <v>830</v>
      </c>
      <c r="AY1642" s="81" t="s">
        <v>831</v>
      </c>
      <c r="AZ1642" s="81">
        <v>6</v>
      </c>
      <c r="BA1642" s="81" t="s">
        <v>529</v>
      </c>
      <c r="BB1642" s="81" t="s">
        <v>1196</v>
      </c>
      <c r="BC1642" s="81">
        <v>1456</v>
      </c>
      <c r="BL1642" s="81" t="s">
        <v>895</v>
      </c>
      <c r="BM1642" s="81" t="s">
        <v>896</v>
      </c>
      <c r="BN1642" s="81">
        <v>12</v>
      </c>
      <c r="BO1642" s="81" t="s">
        <v>436</v>
      </c>
      <c r="BP1642" s="81" t="s">
        <v>2056</v>
      </c>
      <c r="BQ1642" s="81">
        <v>1192</v>
      </c>
      <c r="CU1642" s="136" t="s">
        <v>973</v>
      </c>
      <c r="CV1642" s="136" t="s">
        <v>974</v>
      </c>
      <c r="CW1642" s="137">
        <v>24</v>
      </c>
      <c r="CX1642" s="136" t="s">
        <v>1173</v>
      </c>
      <c r="CY1642" s="136" t="s">
        <v>2414</v>
      </c>
      <c r="CZ1642" s="138">
        <v>0</v>
      </c>
      <c r="DI1642" s="81" t="s">
        <v>2319</v>
      </c>
      <c r="DJ1642" s="81" t="s">
        <v>844</v>
      </c>
      <c r="DK1642" s="81">
        <v>2</v>
      </c>
      <c r="DL1642" s="81" t="s">
        <v>529</v>
      </c>
      <c r="DM1642" s="81" t="s">
        <v>1713</v>
      </c>
      <c r="DN1642" s="81">
        <v>1145</v>
      </c>
    </row>
    <row r="1643" spans="1:118" x14ac:dyDescent="0.25">
      <c r="A1643" s="81" t="s">
        <v>768</v>
      </c>
      <c r="B1643" s="81" t="s">
        <v>769</v>
      </c>
      <c r="C1643" s="81">
        <v>24</v>
      </c>
      <c r="D1643" s="81" t="s">
        <v>529</v>
      </c>
      <c r="E1643" s="81" t="s">
        <v>1185</v>
      </c>
      <c r="F1643" s="81">
        <v>1101</v>
      </c>
      <c r="O1643" s="81" t="s">
        <v>950</v>
      </c>
      <c r="P1643" s="81" t="s">
        <v>951</v>
      </c>
      <c r="Q1643" s="81">
        <v>2</v>
      </c>
      <c r="R1643" s="81" t="s">
        <v>437</v>
      </c>
      <c r="S1643" s="81" t="s">
        <v>1823</v>
      </c>
      <c r="T1643" s="81">
        <v>1259</v>
      </c>
      <c r="AX1643" s="81" t="s">
        <v>830</v>
      </c>
      <c r="AY1643" s="81" t="s">
        <v>831</v>
      </c>
      <c r="AZ1643" s="81">
        <v>8</v>
      </c>
      <c r="BA1643" s="81" t="s">
        <v>529</v>
      </c>
      <c r="BB1643" s="81" t="s">
        <v>1168</v>
      </c>
      <c r="BC1643" s="81">
        <v>1001</v>
      </c>
      <c r="BL1643" s="81" t="s">
        <v>869</v>
      </c>
      <c r="BM1643" s="81" t="s">
        <v>870</v>
      </c>
      <c r="BN1643" s="81">
        <v>24</v>
      </c>
      <c r="BO1643" s="81" t="s">
        <v>436</v>
      </c>
      <c r="BP1643" s="81" t="s">
        <v>1741</v>
      </c>
      <c r="BQ1643" s="81">
        <v>1118</v>
      </c>
      <c r="CU1643" s="136" t="s">
        <v>814</v>
      </c>
      <c r="CV1643" s="136" t="s">
        <v>815</v>
      </c>
      <c r="CW1643" s="137">
        <v>24</v>
      </c>
      <c r="CX1643" s="136" t="s">
        <v>1173</v>
      </c>
      <c r="CY1643" s="136" t="s">
        <v>2414</v>
      </c>
      <c r="CZ1643" s="138">
        <v>0</v>
      </c>
      <c r="DI1643" s="81" t="s">
        <v>2319</v>
      </c>
      <c r="DJ1643" s="81" t="s">
        <v>844</v>
      </c>
      <c r="DK1643" s="81">
        <v>2</v>
      </c>
      <c r="DL1643" s="81" t="s">
        <v>437</v>
      </c>
      <c r="DM1643" s="81" t="s">
        <v>1187</v>
      </c>
      <c r="DN1643" s="81">
        <v>1003</v>
      </c>
    </row>
    <row r="1644" spans="1:118" x14ac:dyDescent="0.25">
      <c r="A1644" s="81" t="s">
        <v>873</v>
      </c>
      <c r="B1644" s="81" t="s">
        <v>874</v>
      </c>
      <c r="C1644" s="81">
        <v>12</v>
      </c>
      <c r="D1644" s="81" t="s">
        <v>529</v>
      </c>
      <c r="E1644" s="81" t="s">
        <v>1185</v>
      </c>
      <c r="F1644" s="81">
        <v>1101</v>
      </c>
      <c r="O1644" s="81" t="s">
        <v>860</v>
      </c>
      <c r="P1644" s="81" t="s">
        <v>861</v>
      </c>
      <c r="Q1644" s="81">
        <v>4</v>
      </c>
      <c r="R1644" s="81" t="s">
        <v>437</v>
      </c>
      <c r="S1644" s="81" t="s">
        <v>1823</v>
      </c>
      <c r="T1644" s="81">
        <v>1259</v>
      </c>
      <c r="AX1644" s="81" t="s">
        <v>830</v>
      </c>
      <c r="AY1644" s="81" t="s">
        <v>831</v>
      </c>
      <c r="AZ1644" s="81">
        <v>40</v>
      </c>
      <c r="BA1644" s="81" t="s">
        <v>436</v>
      </c>
      <c r="BB1644" s="81" t="s">
        <v>1106</v>
      </c>
      <c r="BC1644" s="81">
        <v>1295</v>
      </c>
      <c r="BL1644" s="81" t="s">
        <v>1026</v>
      </c>
      <c r="BM1644" s="81" t="s">
        <v>1027</v>
      </c>
      <c r="BN1644" s="81">
        <v>12</v>
      </c>
      <c r="BO1644" s="81" t="s">
        <v>436</v>
      </c>
      <c r="BP1644" s="81" t="s">
        <v>1741</v>
      </c>
      <c r="BQ1644" s="81">
        <v>1118</v>
      </c>
      <c r="CU1644" s="136" t="s">
        <v>806</v>
      </c>
      <c r="CV1644" s="136" t="s">
        <v>807</v>
      </c>
      <c r="CW1644" s="137">
        <v>12</v>
      </c>
      <c r="CX1644" s="136" t="s">
        <v>1173</v>
      </c>
      <c r="CY1644" s="136" t="s">
        <v>2414</v>
      </c>
      <c r="CZ1644" s="138">
        <v>0</v>
      </c>
      <c r="DI1644" s="81" t="s">
        <v>2319</v>
      </c>
      <c r="DJ1644" s="81" t="s">
        <v>844</v>
      </c>
      <c r="DK1644" s="81">
        <v>2</v>
      </c>
      <c r="DL1644" s="81" t="s">
        <v>436</v>
      </c>
      <c r="DM1644" s="81" t="s">
        <v>2179</v>
      </c>
      <c r="DN1644" s="81">
        <v>1442</v>
      </c>
    </row>
    <row r="1645" spans="1:118" x14ac:dyDescent="0.25">
      <c r="A1645" s="81" t="s">
        <v>906</v>
      </c>
      <c r="B1645" s="81" t="s">
        <v>907</v>
      </c>
      <c r="C1645" s="81">
        <v>36</v>
      </c>
      <c r="D1645" s="81" t="s">
        <v>529</v>
      </c>
      <c r="E1645" s="81" t="s">
        <v>1185</v>
      </c>
      <c r="F1645" s="81">
        <v>1101</v>
      </c>
      <c r="O1645" s="81" t="s">
        <v>867</v>
      </c>
      <c r="P1645" s="81" t="s">
        <v>868</v>
      </c>
      <c r="Q1645" s="81">
        <v>4</v>
      </c>
      <c r="R1645" s="81" t="s">
        <v>437</v>
      </c>
      <c r="S1645" s="81" t="s">
        <v>1823</v>
      </c>
      <c r="T1645" s="81">
        <v>1259</v>
      </c>
      <c r="AX1645" s="81" t="s">
        <v>830</v>
      </c>
      <c r="AY1645" s="81" t="s">
        <v>831</v>
      </c>
      <c r="AZ1645" s="81">
        <v>10</v>
      </c>
      <c r="BA1645" s="81" t="s">
        <v>529</v>
      </c>
      <c r="BB1645" s="81" t="s">
        <v>1104</v>
      </c>
      <c r="BC1645" s="81">
        <v>1037</v>
      </c>
      <c r="BL1645" s="81" t="s">
        <v>891</v>
      </c>
      <c r="BM1645" s="81" t="s">
        <v>892</v>
      </c>
      <c r="BN1645" s="81">
        <v>12</v>
      </c>
      <c r="BO1645" s="81" t="s">
        <v>436</v>
      </c>
      <c r="BP1645" s="81" t="s">
        <v>1741</v>
      </c>
      <c r="BQ1645" s="81">
        <v>1118</v>
      </c>
      <c r="CU1645" s="136" t="s">
        <v>751</v>
      </c>
      <c r="CV1645" s="136" t="s">
        <v>752</v>
      </c>
      <c r="CW1645" s="137">
        <v>24</v>
      </c>
      <c r="CX1645" s="136" t="s">
        <v>1173</v>
      </c>
      <c r="CY1645" s="136" t="s">
        <v>2414</v>
      </c>
      <c r="CZ1645" s="138">
        <v>0</v>
      </c>
      <c r="DI1645" s="81" t="s">
        <v>2319</v>
      </c>
      <c r="DJ1645" s="81" t="s">
        <v>844</v>
      </c>
      <c r="DK1645" s="81">
        <v>12</v>
      </c>
      <c r="DL1645" s="81" t="s">
        <v>1173</v>
      </c>
      <c r="DM1645" s="81" t="s">
        <v>1174</v>
      </c>
      <c r="DN1645" s="81">
        <v>0</v>
      </c>
    </row>
    <row r="1646" spans="1:118" x14ac:dyDescent="0.25">
      <c r="A1646" s="81" t="s">
        <v>816</v>
      </c>
      <c r="B1646" s="81" t="s">
        <v>817</v>
      </c>
      <c r="C1646" s="81">
        <v>24</v>
      </c>
      <c r="D1646" s="81" t="s">
        <v>529</v>
      </c>
      <c r="E1646" s="81" t="s">
        <v>1185</v>
      </c>
      <c r="F1646" s="81">
        <v>1101</v>
      </c>
      <c r="O1646" s="81" t="s">
        <v>772</v>
      </c>
      <c r="P1646" s="81" t="s">
        <v>773</v>
      </c>
      <c r="Q1646" s="81">
        <v>12</v>
      </c>
      <c r="R1646" s="81" t="s">
        <v>437</v>
      </c>
      <c r="S1646" s="81" t="s">
        <v>1823</v>
      </c>
      <c r="T1646" s="81">
        <v>1259</v>
      </c>
      <c r="AX1646" s="81" t="s">
        <v>830</v>
      </c>
      <c r="AY1646" s="81" t="s">
        <v>831</v>
      </c>
      <c r="AZ1646" s="81">
        <v>20</v>
      </c>
      <c r="BA1646" s="81" t="s">
        <v>529</v>
      </c>
      <c r="BB1646" s="81" t="s">
        <v>1175</v>
      </c>
      <c r="BC1646" s="81">
        <v>1027</v>
      </c>
      <c r="BL1646" s="81" t="s">
        <v>895</v>
      </c>
      <c r="BM1646" s="81" t="s">
        <v>896</v>
      </c>
      <c r="BN1646" s="81">
        <v>48</v>
      </c>
      <c r="BO1646" s="81" t="s">
        <v>436</v>
      </c>
      <c r="BP1646" s="81" t="s">
        <v>1741</v>
      </c>
      <c r="BQ1646" s="81">
        <v>1118</v>
      </c>
      <c r="CU1646" s="136" t="s">
        <v>960</v>
      </c>
      <c r="CV1646" s="136" t="s">
        <v>961</v>
      </c>
      <c r="CW1646" s="137">
        <v>12</v>
      </c>
      <c r="CX1646" s="136" t="s">
        <v>1173</v>
      </c>
      <c r="CY1646" s="136" t="s">
        <v>2414</v>
      </c>
      <c r="CZ1646" s="138">
        <v>0</v>
      </c>
      <c r="DI1646" s="81" t="s">
        <v>2319</v>
      </c>
      <c r="DJ1646" s="81" t="s">
        <v>844</v>
      </c>
      <c r="DK1646" s="81">
        <v>2</v>
      </c>
      <c r="DL1646" s="81" t="s">
        <v>529</v>
      </c>
      <c r="DM1646" s="81" t="s">
        <v>1214</v>
      </c>
      <c r="DN1646" s="81">
        <v>1209</v>
      </c>
    </row>
    <row r="1647" spans="1:118" x14ac:dyDescent="0.25">
      <c r="A1647" s="81" t="s">
        <v>792</v>
      </c>
      <c r="B1647" s="81" t="s">
        <v>793</v>
      </c>
      <c r="C1647" s="81">
        <v>2</v>
      </c>
      <c r="D1647" s="81" t="s">
        <v>529</v>
      </c>
      <c r="E1647" s="81" t="s">
        <v>1185</v>
      </c>
      <c r="F1647" s="81">
        <v>1101</v>
      </c>
      <c r="O1647" s="81" t="s">
        <v>729</v>
      </c>
      <c r="P1647" s="81" t="s">
        <v>730</v>
      </c>
      <c r="Q1647" s="81">
        <v>6</v>
      </c>
      <c r="R1647" s="81" t="s">
        <v>437</v>
      </c>
      <c r="S1647" s="81" t="s">
        <v>1823</v>
      </c>
      <c r="T1647" s="81">
        <v>1259</v>
      </c>
      <c r="AX1647" s="81" t="s">
        <v>830</v>
      </c>
      <c r="AY1647" s="81" t="s">
        <v>831</v>
      </c>
      <c r="AZ1647" s="81">
        <v>6</v>
      </c>
      <c r="BA1647" s="81" t="s">
        <v>436</v>
      </c>
      <c r="BB1647" s="81" t="s">
        <v>559</v>
      </c>
      <c r="BC1647" s="81">
        <v>1529</v>
      </c>
      <c r="BL1647" s="81" t="s">
        <v>2230</v>
      </c>
      <c r="BM1647" s="81" t="s">
        <v>866</v>
      </c>
      <c r="BN1647" s="81">
        <v>6</v>
      </c>
      <c r="BO1647" s="81" t="s">
        <v>437</v>
      </c>
      <c r="BP1647" s="81" t="s">
        <v>2103</v>
      </c>
      <c r="BQ1647" s="81">
        <v>1506</v>
      </c>
      <c r="CU1647" s="136" t="s">
        <v>979</v>
      </c>
      <c r="CV1647" s="136" t="s">
        <v>980</v>
      </c>
      <c r="CW1647" s="137">
        <v>12</v>
      </c>
      <c r="CX1647" s="136" t="s">
        <v>1173</v>
      </c>
      <c r="CY1647" s="136" t="s">
        <v>2414</v>
      </c>
      <c r="CZ1647" s="138">
        <v>0</v>
      </c>
      <c r="DI1647" s="81" t="s">
        <v>2319</v>
      </c>
      <c r="DJ1647" s="81" t="s">
        <v>844</v>
      </c>
      <c r="DK1647" s="81">
        <v>4</v>
      </c>
      <c r="DL1647" s="81" t="s">
        <v>2152</v>
      </c>
      <c r="DM1647" s="81" t="s">
        <v>2364</v>
      </c>
      <c r="DN1647" s="81">
        <v>1593</v>
      </c>
    </row>
    <row r="1648" spans="1:118" x14ac:dyDescent="0.25">
      <c r="A1648" s="81" t="s">
        <v>856</v>
      </c>
      <c r="B1648" s="81" t="s">
        <v>857</v>
      </c>
      <c r="C1648" s="81">
        <v>2</v>
      </c>
      <c r="D1648" s="81" t="s">
        <v>529</v>
      </c>
      <c r="E1648" s="81" t="s">
        <v>1185</v>
      </c>
      <c r="F1648" s="81">
        <v>1101</v>
      </c>
      <c r="O1648" s="81" t="s">
        <v>840</v>
      </c>
      <c r="P1648" s="81" t="s">
        <v>841</v>
      </c>
      <c r="Q1648" s="81">
        <v>1</v>
      </c>
      <c r="R1648" s="81" t="s">
        <v>436</v>
      </c>
      <c r="S1648" s="81" t="s">
        <v>1148</v>
      </c>
      <c r="T1648" s="81">
        <v>1091</v>
      </c>
      <c r="AX1648" s="81" t="s">
        <v>830</v>
      </c>
      <c r="AY1648" s="81" t="s">
        <v>831</v>
      </c>
      <c r="AZ1648" s="81">
        <v>10</v>
      </c>
      <c r="BA1648" s="81" t="s">
        <v>436</v>
      </c>
      <c r="BB1648" s="81" t="s">
        <v>1147</v>
      </c>
      <c r="BC1648" s="81">
        <v>1446</v>
      </c>
      <c r="BL1648" s="81" t="s">
        <v>847</v>
      </c>
      <c r="BM1648" s="81" t="s">
        <v>848</v>
      </c>
      <c r="BN1648" s="81">
        <v>6</v>
      </c>
      <c r="BO1648" s="81" t="s">
        <v>437</v>
      </c>
      <c r="BP1648" s="81" t="s">
        <v>2103</v>
      </c>
      <c r="BQ1648" s="81">
        <v>1506</v>
      </c>
      <c r="CU1648" s="136" t="s">
        <v>804</v>
      </c>
      <c r="CV1648" s="136" t="s">
        <v>805</v>
      </c>
      <c r="CW1648" s="137">
        <v>36</v>
      </c>
      <c r="CX1648" s="136" t="s">
        <v>1173</v>
      </c>
      <c r="CY1648" s="136" t="s">
        <v>2414</v>
      </c>
      <c r="CZ1648" s="138">
        <v>0</v>
      </c>
      <c r="DI1648" s="81" t="s">
        <v>2319</v>
      </c>
      <c r="DJ1648" s="81" t="s">
        <v>844</v>
      </c>
      <c r="DK1648" s="81">
        <v>1</v>
      </c>
      <c r="DL1648" s="81" t="s">
        <v>529</v>
      </c>
      <c r="DM1648" s="81" t="s">
        <v>563</v>
      </c>
      <c r="DN1648" s="81">
        <v>1532</v>
      </c>
    </row>
    <row r="1649" spans="1:118" x14ac:dyDescent="0.25">
      <c r="A1649" s="81" t="s">
        <v>910</v>
      </c>
      <c r="B1649" s="81" t="s">
        <v>911</v>
      </c>
      <c r="C1649" s="81">
        <v>2</v>
      </c>
      <c r="D1649" s="81" t="s">
        <v>529</v>
      </c>
      <c r="E1649" s="81" t="s">
        <v>1185</v>
      </c>
      <c r="F1649" s="81">
        <v>1101</v>
      </c>
      <c r="O1649" s="81" t="s">
        <v>2321</v>
      </c>
      <c r="P1649" s="81" t="s">
        <v>901</v>
      </c>
      <c r="Q1649" s="81">
        <v>2</v>
      </c>
      <c r="R1649" s="81" t="s">
        <v>436</v>
      </c>
      <c r="S1649" s="81" t="s">
        <v>1148</v>
      </c>
      <c r="T1649" s="81">
        <v>1091</v>
      </c>
      <c r="AX1649" s="81" t="s">
        <v>830</v>
      </c>
      <c r="AY1649" s="81" t="s">
        <v>831</v>
      </c>
      <c r="AZ1649" s="81">
        <v>120</v>
      </c>
      <c r="BA1649" s="81" t="s">
        <v>1173</v>
      </c>
      <c r="BB1649" s="81" t="s">
        <v>1174</v>
      </c>
      <c r="BC1649" s="81">
        <v>0</v>
      </c>
      <c r="BL1649" s="81" t="s">
        <v>745</v>
      </c>
      <c r="BM1649" s="81" t="s">
        <v>746</v>
      </c>
      <c r="BN1649" s="81">
        <v>12</v>
      </c>
      <c r="BO1649" s="81" t="s">
        <v>437</v>
      </c>
      <c r="BP1649" s="81" t="s">
        <v>2103</v>
      </c>
      <c r="BQ1649" s="81">
        <v>1506</v>
      </c>
      <c r="CU1649" s="136" t="s">
        <v>780</v>
      </c>
      <c r="CV1649" s="136" t="s">
        <v>781</v>
      </c>
      <c r="CW1649" s="137">
        <v>24</v>
      </c>
      <c r="CX1649" s="136" t="s">
        <v>1173</v>
      </c>
      <c r="CY1649" s="136" t="s">
        <v>2414</v>
      </c>
      <c r="CZ1649" s="138">
        <v>0</v>
      </c>
      <c r="DI1649" s="81" t="s">
        <v>2319</v>
      </c>
      <c r="DJ1649" s="81" t="s">
        <v>844</v>
      </c>
      <c r="DK1649" s="81">
        <v>2</v>
      </c>
      <c r="DL1649" s="81" t="s">
        <v>436</v>
      </c>
      <c r="DM1649" s="81" t="s">
        <v>2310</v>
      </c>
      <c r="DN1649" s="81">
        <v>1160</v>
      </c>
    </row>
    <row r="1650" spans="1:118" x14ac:dyDescent="0.25">
      <c r="A1650" s="81" t="s">
        <v>1673</v>
      </c>
      <c r="B1650" s="81" t="s">
        <v>1548</v>
      </c>
      <c r="C1650" s="81">
        <v>4</v>
      </c>
      <c r="D1650" s="81" t="s">
        <v>529</v>
      </c>
      <c r="E1650" s="81" t="s">
        <v>1185</v>
      </c>
      <c r="F1650" s="81">
        <v>1101</v>
      </c>
      <c r="O1650" s="81" t="s">
        <v>796</v>
      </c>
      <c r="P1650" s="81" t="s">
        <v>797</v>
      </c>
      <c r="Q1650" s="81">
        <v>2</v>
      </c>
      <c r="R1650" s="81" t="s">
        <v>436</v>
      </c>
      <c r="S1650" s="81" t="s">
        <v>1148</v>
      </c>
      <c r="T1650" s="81">
        <v>1091</v>
      </c>
      <c r="AX1650" s="81" t="s">
        <v>840</v>
      </c>
      <c r="AY1650" s="81" t="s">
        <v>841</v>
      </c>
      <c r="AZ1650" s="81">
        <v>6</v>
      </c>
      <c r="BA1650" s="81" t="s">
        <v>436</v>
      </c>
      <c r="BB1650" s="81" t="s">
        <v>1714</v>
      </c>
      <c r="BC1650" s="81">
        <v>1009</v>
      </c>
      <c r="BL1650" s="81" t="s">
        <v>963</v>
      </c>
      <c r="BM1650" s="81" t="s">
        <v>964</v>
      </c>
      <c r="BN1650" s="81">
        <v>12</v>
      </c>
      <c r="BO1650" s="81" t="s">
        <v>436</v>
      </c>
      <c r="BP1650" s="81" t="s">
        <v>1714</v>
      </c>
      <c r="BQ1650" s="81">
        <v>1009</v>
      </c>
      <c r="CU1650" s="136" t="s">
        <v>782</v>
      </c>
      <c r="CV1650" s="136" t="s">
        <v>783</v>
      </c>
      <c r="CW1650" s="137">
        <v>12</v>
      </c>
      <c r="CX1650" s="136" t="s">
        <v>1173</v>
      </c>
      <c r="CY1650" s="136" t="s">
        <v>2414</v>
      </c>
      <c r="CZ1650" s="138">
        <v>0</v>
      </c>
      <c r="DI1650" s="81" t="s">
        <v>2319</v>
      </c>
      <c r="DJ1650" s="81" t="s">
        <v>844</v>
      </c>
      <c r="DK1650" s="81">
        <v>2</v>
      </c>
      <c r="DL1650" s="81" t="s">
        <v>436</v>
      </c>
      <c r="DM1650" s="81" t="s">
        <v>2422</v>
      </c>
      <c r="DN1650" s="81">
        <v>1600</v>
      </c>
    </row>
    <row r="1651" spans="1:118" x14ac:dyDescent="0.25">
      <c r="A1651" s="81" t="s">
        <v>860</v>
      </c>
      <c r="B1651" s="81" t="s">
        <v>861</v>
      </c>
      <c r="C1651" s="81">
        <v>6</v>
      </c>
      <c r="D1651" s="81" t="s">
        <v>436</v>
      </c>
      <c r="E1651" s="81" t="s">
        <v>1925</v>
      </c>
      <c r="F1651" s="81">
        <v>1091</v>
      </c>
      <c r="O1651" s="81" t="s">
        <v>860</v>
      </c>
      <c r="P1651" s="81" t="s">
        <v>861</v>
      </c>
      <c r="Q1651" s="81">
        <v>4</v>
      </c>
      <c r="R1651" s="81" t="s">
        <v>436</v>
      </c>
      <c r="S1651" s="81" t="s">
        <v>1148</v>
      </c>
      <c r="T1651" s="81">
        <v>1091</v>
      </c>
      <c r="AX1651" s="81" t="s">
        <v>840</v>
      </c>
      <c r="AY1651" s="81" t="s">
        <v>841</v>
      </c>
      <c r="AZ1651" s="81">
        <v>12</v>
      </c>
      <c r="BA1651" s="81" t="s">
        <v>1173</v>
      </c>
      <c r="BB1651" s="81" t="s">
        <v>1174</v>
      </c>
      <c r="BC1651" s="81">
        <v>0</v>
      </c>
      <c r="BL1651" s="81" t="s">
        <v>1676</v>
      </c>
      <c r="BM1651" s="81" t="s">
        <v>1378</v>
      </c>
      <c r="BN1651" s="81">
        <v>12</v>
      </c>
      <c r="BO1651" s="81" t="s">
        <v>436</v>
      </c>
      <c r="BP1651" s="81" t="s">
        <v>1714</v>
      </c>
      <c r="BQ1651" s="81">
        <v>1009</v>
      </c>
      <c r="CU1651" s="136" t="s">
        <v>999</v>
      </c>
      <c r="CV1651" s="136" t="s">
        <v>1000</v>
      </c>
      <c r="CW1651" s="137">
        <v>12</v>
      </c>
      <c r="CX1651" s="136" t="s">
        <v>1173</v>
      </c>
      <c r="CY1651" s="136" t="s">
        <v>2414</v>
      </c>
      <c r="CZ1651" s="138">
        <v>0</v>
      </c>
      <c r="DI1651" s="81" t="s">
        <v>2319</v>
      </c>
      <c r="DJ1651" s="81" t="s">
        <v>844</v>
      </c>
      <c r="DK1651" s="81">
        <v>2</v>
      </c>
      <c r="DL1651" s="81" t="s">
        <v>437</v>
      </c>
      <c r="DM1651" s="81" t="s">
        <v>1171</v>
      </c>
      <c r="DN1651" s="81">
        <v>1351</v>
      </c>
    </row>
    <row r="1652" spans="1:118" x14ac:dyDescent="0.25">
      <c r="A1652" s="81" t="s">
        <v>770</v>
      </c>
      <c r="B1652" s="81" t="s">
        <v>771</v>
      </c>
      <c r="C1652" s="81">
        <v>6</v>
      </c>
      <c r="D1652" s="81" t="s">
        <v>436</v>
      </c>
      <c r="E1652" s="81" t="s">
        <v>1925</v>
      </c>
      <c r="F1652" s="81">
        <v>1091</v>
      </c>
      <c r="O1652" s="81" t="s">
        <v>792</v>
      </c>
      <c r="P1652" s="81" t="s">
        <v>793</v>
      </c>
      <c r="Q1652" s="81">
        <v>4</v>
      </c>
      <c r="R1652" s="81" t="s">
        <v>436</v>
      </c>
      <c r="S1652" s="81" t="s">
        <v>1148</v>
      </c>
      <c r="T1652" s="81">
        <v>1091</v>
      </c>
      <c r="AX1652" s="81" t="s">
        <v>796</v>
      </c>
      <c r="AY1652" s="81" t="s">
        <v>797</v>
      </c>
      <c r="AZ1652" s="81">
        <v>1</v>
      </c>
      <c r="BA1652" s="81" t="s">
        <v>436</v>
      </c>
      <c r="BB1652" s="81" t="s">
        <v>2072</v>
      </c>
      <c r="BC1652" s="81">
        <v>1562</v>
      </c>
      <c r="BL1652" s="81" t="s">
        <v>2227</v>
      </c>
      <c r="BM1652" s="81" t="s">
        <v>882</v>
      </c>
      <c r="BN1652" s="81">
        <v>6</v>
      </c>
      <c r="BO1652" s="81" t="s">
        <v>436</v>
      </c>
      <c r="BP1652" s="81" t="s">
        <v>1714</v>
      </c>
      <c r="BQ1652" s="81">
        <v>1009</v>
      </c>
      <c r="CU1652" s="136" t="s">
        <v>977</v>
      </c>
      <c r="CV1652" s="136" t="s">
        <v>978</v>
      </c>
      <c r="CW1652" s="137">
        <v>12</v>
      </c>
      <c r="CX1652" s="136" t="s">
        <v>529</v>
      </c>
      <c r="CY1652" s="136" t="s">
        <v>1886</v>
      </c>
      <c r="CZ1652" s="138">
        <v>1089</v>
      </c>
      <c r="DI1652" s="81" t="s">
        <v>2319</v>
      </c>
      <c r="DJ1652" s="81" t="s">
        <v>844</v>
      </c>
      <c r="DK1652" s="81">
        <v>2</v>
      </c>
      <c r="DL1652" s="81" t="s">
        <v>529</v>
      </c>
      <c r="DM1652" s="81" t="s">
        <v>1135</v>
      </c>
      <c r="DN1652" s="81">
        <v>1412</v>
      </c>
    </row>
    <row r="1653" spans="1:118" x14ac:dyDescent="0.25">
      <c r="A1653" s="81" t="s">
        <v>772</v>
      </c>
      <c r="B1653" s="81" t="s">
        <v>773</v>
      </c>
      <c r="C1653" s="81">
        <v>18</v>
      </c>
      <c r="D1653" s="81" t="s">
        <v>436</v>
      </c>
      <c r="E1653" s="81" t="s">
        <v>1925</v>
      </c>
      <c r="F1653" s="81">
        <v>1091</v>
      </c>
      <c r="O1653" s="81" t="s">
        <v>926</v>
      </c>
      <c r="P1653" s="81" t="s">
        <v>927</v>
      </c>
      <c r="Q1653" s="81">
        <v>1</v>
      </c>
      <c r="R1653" s="81" t="s">
        <v>529</v>
      </c>
      <c r="S1653" s="81" t="s">
        <v>1150</v>
      </c>
      <c r="T1653" s="81">
        <v>1185</v>
      </c>
      <c r="AX1653" s="81" t="s">
        <v>796</v>
      </c>
      <c r="AY1653" s="81" t="s">
        <v>797</v>
      </c>
      <c r="AZ1653" s="81">
        <v>4</v>
      </c>
      <c r="BA1653" s="81" t="s">
        <v>437</v>
      </c>
      <c r="BB1653" s="81" t="s">
        <v>1186</v>
      </c>
      <c r="BC1653" s="81">
        <v>1043</v>
      </c>
      <c r="BL1653" s="81" t="s">
        <v>2230</v>
      </c>
      <c r="BM1653" s="81" t="s">
        <v>866</v>
      </c>
      <c r="BN1653" s="81">
        <v>6</v>
      </c>
      <c r="BO1653" s="81" t="s">
        <v>436</v>
      </c>
      <c r="BP1653" s="81" t="s">
        <v>1714</v>
      </c>
      <c r="BQ1653" s="81">
        <v>1009</v>
      </c>
      <c r="CU1653" s="136" t="s">
        <v>1015</v>
      </c>
      <c r="CV1653" s="136" t="s">
        <v>1016</v>
      </c>
      <c r="CW1653" s="137">
        <v>12</v>
      </c>
      <c r="CX1653" s="136" t="s">
        <v>529</v>
      </c>
      <c r="CY1653" s="136" t="s">
        <v>1886</v>
      </c>
      <c r="CZ1653" s="138">
        <v>1089</v>
      </c>
      <c r="DI1653" s="81" t="s">
        <v>2319</v>
      </c>
      <c r="DJ1653" s="81" t="s">
        <v>844</v>
      </c>
      <c r="DK1653" s="81">
        <v>10</v>
      </c>
      <c r="DL1653" s="81" t="s">
        <v>2152</v>
      </c>
      <c r="DM1653" s="81" t="s">
        <v>2364</v>
      </c>
      <c r="DN1653" s="81">
        <v>1593</v>
      </c>
    </row>
    <row r="1654" spans="1:118" x14ac:dyDescent="0.25">
      <c r="A1654" s="81" t="s">
        <v>820</v>
      </c>
      <c r="B1654" s="81" t="s">
        <v>821</v>
      </c>
      <c r="C1654" s="81">
        <v>6</v>
      </c>
      <c r="D1654" s="81" t="s">
        <v>436</v>
      </c>
      <c r="E1654" s="81" t="s">
        <v>1925</v>
      </c>
      <c r="F1654" s="81">
        <v>1091</v>
      </c>
      <c r="O1654" s="81" t="s">
        <v>733</v>
      </c>
      <c r="P1654" s="81" t="s">
        <v>734</v>
      </c>
      <c r="Q1654" s="81">
        <v>4</v>
      </c>
      <c r="R1654" s="81" t="s">
        <v>529</v>
      </c>
      <c r="S1654" s="81" t="s">
        <v>1150</v>
      </c>
      <c r="T1654" s="81">
        <v>1185</v>
      </c>
      <c r="AX1654" s="81" t="s">
        <v>796</v>
      </c>
      <c r="AY1654" s="81" t="s">
        <v>797</v>
      </c>
      <c r="AZ1654" s="81">
        <v>2</v>
      </c>
      <c r="BA1654" s="81" t="s">
        <v>436</v>
      </c>
      <c r="BB1654" s="81" t="s">
        <v>2073</v>
      </c>
      <c r="BC1654" s="81">
        <v>1563</v>
      </c>
      <c r="BL1654" s="81" t="s">
        <v>2263</v>
      </c>
      <c r="BM1654" s="81" t="s">
        <v>877</v>
      </c>
      <c r="BN1654" s="81">
        <v>6</v>
      </c>
      <c r="BO1654" s="81" t="s">
        <v>436</v>
      </c>
      <c r="BP1654" s="81" t="s">
        <v>1714</v>
      </c>
      <c r="BQ1654" s="81">
        <v>1009</v>
      </c>
      <c r="CU1654" s="136" t="s">
        <v>782</v>
      </c>
      <c r="CV1654" s="136" t="s">
        <v>783</v>
      </c>
      <c r="CW1654" s="137">
        <v>12</v>
      </c>
      <c r="CX1654" s="136" t="s">
        <v>529</v>
      </c>
      <c r="CY1654" s="136" t="s">
        <v>1886</v>
      </c>
      <c r="CZ1654" s="138">
        <v>1089</v>
      </c>
      <c r="DI1654" s="81" t="s">
        <v>2319</v>
      </c>
      <c r="DJ1654" s="81" t="s">
        <v>844</v>
      </c>
      <c r="DK1654" s="81">
        <v>2</v>
      </c>
      <c r="DL1654" s="81" t="s">
        <v>436</v>
      </c>
      <c r="DM1654" s="81" t="s">
        <v>2221</v>
      </c>
      <c r="DN1654" s="81">
        <v>1392</v>
      </c>
    </row>
    <row r="1655" spans="1:118" x14ac:dyDescent="0.25">
      <c r="A1655" s="81" t="s">
        <v>816</v>
      </c>
      <c r="B1655" s="81" t="s">
        <v>817</v>
      </c>
      <c r="C1655" s="81">
        <v>6</v>
      </c>
      <c r="D1655" s="81" t="s">
        <v>436</v>
      </c>
      <c r="E1655" s="81" t="s">
        <v>1925</v>
      </c>
      <c r="F1655" s="81">
        <v>1091</v>
      </c>
      <c r="O1655" s="81" t="s">
        <v>729</v>
      </c>
      <c r="P1655" s="81" t="s">
        <v>730</v>
      </c>
      <c r="Q1655" s="81">
        <v>4</v>
      </c>
      <c r="R1655" s="81" t="s">
        <v>529</v>
      </c>
      <c r="S1655" s="81" t="s">
        <v>1150</v>
      </c>
      <c r="T1655" s="81">
        <v>1185</v>
      </c>
      <c r="AX1655" s="81" t="s">
        <v>796</v>
      </c>
      <c r="AY1655" s="81" t="s">
        <v>797</v>
      </c>
      <c r="AZ1655" s="81">
        <v>2</v>
      </c>
      <c r="BA1655" s="81" t="s">
        <v>529</v>
      </c>
      <c r="BB1655" s="81" t="s">
        <v>1131</v>
      </c>
      <c r="BC1655" s="81">
        <v>1509</v>
      </c>
      <c r="BL1655" s="81" t="s">
        <v>871</v>
      </c>
      <c r="BM1655" s="81" t="s">
        <v>872</v>
      </c>
      <c r="BN1655" s="81">
        <v>6</v>
      </c>
      <c r="BO1655" s="81" t="s">
        <v>436</v>
      </c>
      <c r="BP1655" s="81" t="s">
        <v>1714</v>
      </c>
      <c r="BQ1655" s="81">
        <v>1009</v>
      </c>
      <c r="CU1655" s="136" t="s">
        <v>804</v>
      </c>
      <c r="CV1655" s="136" t="s">
        <v>805</v>
      </c>
      <c r="CW1655" s="137">
        <v>12</v>
      </c>
      <c r="CX1655" s="136" t="s">
        <v>437</v>
      </c>
      <c r="CY1655" s="136" t="s">
        <v>1242</v>
      </c>
      <c r="CZ1655" s="138">
        <v>1029</v>
      </c>
      <c r="DI1655" s="81" t="s">
        <v>885</v>
      </c>
      <c r="DJ1655" s="81" t="s">
        <v>886</v>
      </c>
      <c r="DK1655" s="81">
        <v>12</v>
      </c>
      <c r="DL1655" s="81" t="s">
        <v>1173</v>
      </c>
      <c r="DM1655" s="81" t="s">
        <v>2316</v>
      </c>
      <c r="DN1655" s="81">
        <v>0</v>
      </c>
    </row>
    <row r="1656" spans="1:118" x14ac:dyDescent="0.25">
      <c r="A1656" s="81" t="s">
        <v>854</v>
      </c>
      <c r="B1656" s="81" t="s">
        <v>855</v>
      </c>
      <c r="C1656" s="81">
        <v>4</v>
      </c>
      <c r="D1656" s="81" t="s">
        <v>436</v>
      </c>
      <c r="E1656" s="81" t="s">
        <v>1925</v>
      </c>
      <c r="F1656" s="81">
        <v>1091</v>
      </c>
      <c r="O1656" s="81" t="s">
        <v>772</v>
      </c>
      <c r="P1656" s="81" t="s">
        <v>773</v>
      </c>
      <c r="Q1656" s="81">
        <v>12</v>
      </c>
      <c r="R1656" s="81" t="s">
        <v>529</v>
      </c>
      <c r="S1656" s="81" t="s">
        <v>1150</v>
      </c>
      <c r="T1656" s="81">
        <v>1185</v>
      </c>
      <c r="AX1656" s="81" t="s">
        <v>796</v>
      </c>
      <c r="AY1656" s="81" t="s">
        <v>797</v>
      </c>
      <c r="AZ1656" s="81">
        <v>3</v>
      </c>
      <c r="BA1656" s="81" t="s">
        <v>436</v>
      </c>
      <c r="BB1656" s="81" t="s">
        <v>1148</v>
      </c>
      <c r="BC1656" s="81">
        <v>1091</v>
      </c>
      <c r="BL1656" s="81" t="s">
        <v>847</v>
      </c>
      <c r="BM1656" s="81" t="s">
        <v>848</v>
      </c>
      <c r="BN1656" s="81">
        <v>6</v>
      </c>
      <c r="BO1656" s="81" t="s">
        <v>436</v>
      </c>
      <c r="BP1656" s="81" t="s">
        <v>1714</v>
      </c>
      <c r="BQ1656" s="81">
        <v>1009</v>
      </c>
      <c r="CU1656" s="136" t="s">
        <v>798</v>
      </c>
      <c r="CV1656" s="136" t="s">
        <v>799</v>
      </c>
      <c r="CW1656" s="137">
        <v>12</v>
      </c>
      <c r="CX1656" s="136" t="s">
        <v>1173</v>
      </c>
      <c r="CY1656" s="136" t="s">
        <v>2414</v>
      </c>
      <c r="CZ1656" s="138">
        <v>0</v>
      </c>
      <c r="DI1656" s="81" t="s">
        <v>885</v>
      </c>
      <c r="DJ1656" s="81" t="s">
        <v>886</v>
      </c>
      <c r="DK1656" s="81">
        <v>2</v>
      </c>
      <c r="DL1656" s="81" t="s">
        <v>437</v>
      </c>
      <c r="DM1656" s="81" t="s">
        <v>1823</v>
      </c>
      <c r="DN1656" s="81">
        <v>1259</v>
      </c>
    </row>
    <row r="1657" spans="1:118" x14ac:dyDescent="0.25">
      <c r="A1657" s="81" t="s">
        <v>910</v>
      </c>
      <c r="B1657" s="81" t="s">
        <v>911</v>
      </c>
      <c r="C1657" s="81">
        <v>2</v>
      </c>
      <c r="D1657" s="81" t="s">
        <v>436</v>
      </c>
      <c r="E1657" s="81" t="s">
        <v>1925</v>
      </c>
      <c r="F1657" s="81">
        <v>1091</v>
      </c>
      <c r="O1657" s="81" t="s">
        <v>828</v>
      </c>
      <c r="P1657" s="81" t="s">
        <v>829</v>
      </c>
      <c r="Q1657" s="81">
        <v>4</v>
      </c>
      <c r="R1657" s="81" t="s">
        <v>529</v>
      </c>
      <c r="S1657" s="81" t="s">
        <v>1150</v>
      </c>
      <c r="T1657" s="81">
        <v>1185</v>
      </c>
      <c r="AX1657" s="81" t="s">
        <v>796</v>
      </c>
      <c r="AY1657" s="81" t="s">
        <v>797</v>
      </c>
      <c r="AZ1657" s="81">
        <v>2</v>
      </c>
      <c r="BA1657" s="81" t="s">
        <v>529</v>
      </c>
      <c r="BB1657" s="81" t="s">
        <v>1131</v>
      </c>
      <c r="BC1657" s="81">
        <v>1509</v>
      </c>
      <c r="BL1657" s="81" t="s">
        <v>878</v>
      </c>
      <c r="BM1657" s="81" t="s">
        <v>879</v>
      </c>
      <c r="BN1657" s="81">
        <v>6</v>
      </c>
      <c r="BO1657" s="81" t="s">
        <v>436</v>
      </c>
      <c r="BP1657" s="81" t="s">
        <v>1714</v>
      </c>
      <c r="BQ1657" s="81">
        <v>1009</v>
      </c>
      <c r="CU1657" s="136" t="s">
        <v>2394</v>
      </c>
      <c r="CV1657" s="136" t="s">
        <v>2273</v>
      </c>
      <c r="CW1657" s="137">
        <v>6</v>
      </c>
      <c r="CX1657" s="136" t="s">
        <v>529</v>
      </c>
      <c r="CY1657" s="136" t="s">
        <v>1886</v>
      </c>
      <c r="CZ1657" s="138">
        <v>1089</v>
      </c>
      <c r="DI1657" s="81" t="s">
        <v>885</v>
      </c>
      <c r="DJ1657" s="81" t="s">
        <v>886</v>
      </c>
      <c r="DK1657" s="81">
        <v>2</v>
      </c>
      <c r="DL1657" s="81" t="s">
        <v>2152</v>
      </c>
      <c r="DM1657" s="81" t="s">
        <v>2364</v>
      </c>
      <c r="DN1657" s="81">
        <v>1593</v>
      </c>
    </row>
    <row r="1658" spans="1:118" x14ac:dyDescent="0.25">
      <c r="A1658" s="81" t="s">
        <v>883</v>
      </c>
      <c r="B1658" s="81" t="s">
        <v>884</v>
      </c>
      <c r="C1658" s="81">
        <v>2</v>
      </c>
      <c r="D1658" s="81" t="s">
        <v>436</v>
      </c>
      <c r="E1658" s="81" t="s">
        <v>1925</v>
      </c>
      <c r="F1658" s="81">
        <v>1091</v>
      </c>
      <c r="O1658" s="81" t="s">
        <v>2227</v>
      </c>
      <c r="P1658" s="81" t="s">
        <v>882</v>
      </c>
      <c r="Q1658" s="81">
        <v>6</v>
      </c>
      <c r="R1658" s="81" t="s">
        <v>436</v>
      </c>
      <c r="S1658" s="81" t="s">
        <v>1714</v>
      </c>
      <c r="T1658" s="81">
        <v>1009</v>
      </c>
      <c r="AX1658" s="81" t="s">
        <v>796</v>
      </c>
      <c r="AY1658" s="81" t="s">
        <v>797</v>
      </c>
      <c r="AZ1658" s="81">
        <v>2</v>
      </c>
      <c r="BA1658" s="81" t="s">
        <v>529</v>
      </c>
      <c r="BB1658" s="81" t="s">
        <v>1132</v>
      </c>
      <c r="BC1658" s="81">
        <v>1081</v>
      </c>
      <c r="BL1658" s="81" t="s">
        <v>852</v>
      </c>
      <c r="BM1658" s="81" t="s">
        <v>853</v>
      </c>
      <c r="BN1658" s="81">
        <v>12</v>
      </c>
      <c r="BO1658" s="81" t="s">
        <v>436</v>
      </c>
      <c r="BP1658" s="81" t="s">
        <v>1714</v>
      </c>
      <c r="BQ1658" s="81">
        <v>1009</v>
      </c>
      <c r="CU1658" s="136" t="s">
        <v>1043</v>
      </c>
      <c r="CV1658" s="136" t="s">
        <v>825</v>
      </c>
      <c r="CW1658" s="137">
        <v>12</v>
      </c>
      <c r="CX1658" s="136" t="s">
        <v>529</v>
      </c>
      <c r="CY1658" s="136" t="s">
        <v>1886</v>
      </c>
      <c r="CZ1658" s="138">
        <v>1089</v>
      </c>
      <c r="DI1658" s="81" t="s">
        <v>885</v>
      </c>
      <c r="DJ1658" s="81" t="s">
        <v>886</v>
      </c>
      <c r="DK1658" s="81">
        <v>4</v>
      </c>
      <c r="DL1658" s="81" t="s">
        <v>436</v>
      </c>
      <c r="DM1658" s="81" t="s">
        <v>1148</v>
      </c>
      <c r="DN1658" s="81">
        <v>1091</v>
      </c>
    </row>
    <row r="1659" spans="1:118" x14ac:dyDescent="0.25">
      <c r="A1659" s="81" t="s">
        <v>885</v>
      </c>
      <c r="B1659" s="81" t="s">
        <v>886</v>
      </c>
      <c r="C1659" s="81">
        <v>4</v>
      </c>
      <c r="D1659" s="81" t="s">
        <v>436</v>
      </c>
      <c r="E1659" s="81" t="s">
        <v>1925</v>
      </c>
      <c r="F1659" s="81">
        <v>1091</v>
      </c>
      <c r="O1659" s="81" t="s">
        <v>2230</v>
      </c>
      <c r="P1659" s="81" t="s">
        <v>866</v>
      </c>
      <c r="Q1659" s="81">
        <v>6</v>
      </c>
      <c r="R1659" s="81" t="s">
        <v>436</v>
      </c>
      <c r="S1659" s="81" t="s">
        <v>1714</v>
      </c>
      <c r="T1659" s="81">
        <v>1009</v>
      </c>
      <c r="AX1659" s="81" t="s">
        <v>796</v>
      </c>
      <c r="AY1659" s="81" t="s">
        <v>797</v>
      </c>
      <c r="AZ1659" s="81">
        <v>30</v>
      </c>
      <c r="BA1659" s="81" t="s">
        <v>1173</v>
      </c>
      <c r="BB1659" s="81" t="s">
        <v>1174</v>
      </c>
      <c r="BC1659" s="81">
        <v>0</v>
      </c>
      <c r="BL1659" s="81" t="s">
        <v>891</v>
      </c>
      <c r="BM1659" s="81" t="s">
        <v>892</v>
      </c>
      <c r="BN1659" s="81">
        <v>12</v>
      </c>
      <c r="BO1659" s="81" t="s">
        <v>436</v>
      </c>
      <c r="BP1659" s="81" t="s">
        <v>1714</v>
      </c>
      <c r="BQ1659" s="81">
        <v>1009</v>
      </c>
      <c r="CU1659" s="136" t="s">
        <v>1039</v>
      </c>
      <c r="CV1659" s="136" t="s">
        <v>1040</v>
      </c>
      <c r="CW1659" s="137">
        <v>4</v>
      </c>
      <c r="CX1659" s="136" t="s">
        <v>437</v>
      </c>
      <c r="CY1659" s="136" t="s">
        <v>1242</v>
      </c>
      <c r="CZ1659" s="138">
        <v>1029</v>
      </c>
      <c r="DI1659" s="81" t="s">
        <v>885</v>
      </c>
      <c r="DJ1659" s="81" t="s">
        <v>886</v>
      </c>
      <c r="DK1659" s="81">
        <v>2</v>
      </c>
      <c r="DL1659" s="81" t="s">
        <v>436</v>
      </c>
      <c r="DM1659" s="81" t="s">
        <v>2407</v>
      </c>
      <c r="DN1659" s="81">
        <v>1117</v>
      </c>
    </row>
    <row r="1660" spans="1:118" x14ac:dyDescent="0.25">
      <c r="A1660" s="81" t="s">
        <v>880</v>
      </c>
      <c r="B1660" s="81" t="s">
        <v>881</v>
      </c>
      <c r="C1660" s="81">
        <v>4</v>
      </c>
      <c r="D1660" s="81" t="s">
        <v>436</v>
      </c>
      <c r="E1660" s="81" t="s">
        <v>1925</v>
      </c>
      <c r="F1660" s="81">
        <v>1091</v>
      </c>
      <c r="O1660" s="81" t="s">
        <v>2263</v>
      </c>
      <c r="P1660" s="81" t="s">
        <v>877</v>
      </c>
      <c r="Q1660" s="81">
        <v>6</v>
      </c>
      <c r="R1660" s="81" t="s">
        <v>436</v>
      </c>
      <c r="S1660" s="81" t="s">
        <v>1714</v>
      </c>
      <c r="T1660" s="81">
        <v>1009</v>
      </c>
      <c r="AX1660" s="81" t="s">
        <v>842</v>
      </c>
      <c r="AY1660" s="81" t="s">
        <v>843</v>
      </c>
      <c r="AZ1660" s="81">
        <v>6</v>
      </c>
      <c r="BA1660" s="81" t="s">
        <v>529</v>
      </c>
      <c r="BB1660" s="81" t="s">
        <v>2101</v>
      </c>
      <c r="BC1660" s="81">
        <v>1021</v>
      </c>
      <c r="BL1660" s="81" t="s">
        <v>895</v>
      </c>
      <c r="BM1660" s="81" t="s">
        <v>896</v>
      </c>
      <c r="BN1660" s="81">
        <v>12</v>
      </c>
      <c r="BO1660" s="81" t="s">
        <v>436</v>
      </c>
      <c r="BP1660" s="81" t="s">
        <v>1714</v>
      </c>
      <c r="BQ1660" s="81">
        <v>1009</v>
      </c>
      <c r="CU1660" s="136" t="s">
        <v>1058</v>
      </c>
      <c r="CV1660" s="136" t="s">
        <v>1059</v>
      </c>
      <c r="CW1660" s="137">
        <v>12</v>
      </c>
      <c r="CX1660" s="136" t="s">
        <v>437</v>
      </c>
      <c r="CY1660" s="136" t="s">
        <v>1101</v>
      </c>
      <c r="CZ1660" s="138">
        <v>1003</v>
      </c>
      <c r="DI1660" s="81" t="s">
        <v>885</v>
      </c>
      <c r="DJ1660" s="81" t="s">
        <v>886</v>
      </c>
      <c r="DK1660" s="81">
        <v>12</v>
      </c>
      <c r="DL1660" s="81" t="s">
        <v>1173</v>
      </c>
      <c r="DM1660" s="81" t="s">
        <v>1174</v>
      </c>
      <c r="DN1660" s="81">
        <v>0</v>
      </c>
    </row>
    <row r="1661" spans="1:118" x14ac:dyDescent="0.25">
      <c r="A1661" s="81" t="s">
        <v>2319</v>
      </c>
      <c r="B1661" s="81" t="s">
        <v>844</v>
      </c>
      <c r="C1661" s="81">
        <v>4</v>
      </c>
      <c r="D1661" s="81" t="s">
        <v>436</v>
      </c>
      <c r="E1661" s="81" t="s">
        <v>1925</v>
      </c>
      <c r="F1661" s="81">
        <v>1091</v>
      </c>
      <c r="O1661" s="81" t="s">
        <v>871</v>
      </c>
      <c r="P1661" s="81" t="s">
        <v>872</v>
      </c>
      <c r="Q1661" s="81">
        <v>6</v>
      </c>
      <c r="R1661" s="81" t="s">
        <v>436</v>
      </c>
      <c r="S1661" s="81" t="s">
        <v>1714</v>
      </c>
      <c r="T1661" s="81">
        <v>1009</v>
      </c>
      <c r="AX1661" s="81" t="s">
        <v>842</v>
      </c>
      <c r="AY1661" s="81" t="s">
        <v>843</v>
      </c>
      <c r="AZ1661" s="81">
        <v>3</v>
      </c>
      <c r="BA1661" s="81" t="s">
        <v>436</v>
      </c>
      <c r="BB1661" s="81" t="s">
        <v>1714</v>
      </c>
      <c r="BC1661" s="81">
        <v>1009</v>
      </c>
      <c r="BL1661" s="81" t="s">
        <v>745</v>
      </c>
      <c r="BM1661" s="81" t="s">
        <v>746</v>
      </c>
      <c r="BN1661" s="81">
        <v>24</v>
      </c>
      <c r="BO1661" s="81" t="s">
        <v>436</v>
      </c>
      <c r="BP1661" s="81" t="s">
        <v>1714</v>
      </c>
      <c r="BQ1661" s="81">
        <v>1009</v>
      </c>
      <c r="CU1661" s="136" t="s">
        <v>780</v>
      </c>
      <c r="CV1661" s="136" t="s">
        <v>781</v>
      </c>
      <c r="CW1661" s="137">
        <v>12</v>
      </c>
      <c r="CX1661" s="136" t="s">
        <v>436</v>
      </c>
      <c r="CY1661" s="136" t="s">
        <v>566</v>
      </c>
      <c r="CZ1661" s="138">
        <v>1535</v>
      </c>
      <c r="DI1661" s="81" t="s">
        <v>885</v>
      </c>
      <c r="DJ1661" s="81" t="s">
        <v>886</v>
      </c>
      <c r="DK1661" s="81">
        <v>2</v>
      </c>
      <c r="DL1661" s="81" t="s">
        <v>529</v>
      </c>
      <c r="DM1661" s="81" t="s">
        <v>1185</v>
      </c>
      <c r="DN1661" s="81">
        <v>1101</v>
      </c>
    </row>
    <row r="1662" spans="1:118" x14ac:dyDescent="0.25">
      <c r="A1662" s="81" t="s">
        <v>854</v>
      </c>
      <c r="B1662" s="81" t="s">
        <v>855</v>
      </c>
      <c r="C1662" s="81">
        <v>2</v>
      </c>
      <c r="D1662" s="81" t="s">
        <v>436</v>
      </c>
      <c r="E1662" s="81" t="s">
        <v>1925</v>
      </c>
      <c r="F1662" s="81">
        <v>1091</v>
      </c>
      <c r="O1662" s="81" t="s">
        <v>847</v>
      </c>
      <c r="P1662" s="81" t="s">
        <v>848</v>
      </c>
      <c r="Q1662" s="81">
        <v>6</v>
      </c>
      <c r="R1662" s="81" t="s">
        <v>436</v>
      </c>
      <c r="S1662" s="81" t="s">
        <v>1714</v>
      </c>
      <c r="T1662" s="81">
        <v>1009</v>
      </c>
      <c r="AX1662" s="81" t="s">
        <v>842</v>
      </c>
      <c r="AY1662" s="81" t="s">
        <v>843</v>
      </c>
      <c r="AZ1662" s="81">
        <v>2</v>
      </c>
      <c r="BA1662" s="81" t="s">
        <v>436</v>
      </c>
      <c r="BB1662" s="81" t="s">
        <v>2073</v>
      </c>
      <c r="BC1662" s="81">
        <v>1563</v>
      </c>
      <c r="BL1662" s="81" t="s">
        <v>908</v>
      </c>
      <c r="BM1662" s="81" t="s">
        <v>909</v>
      </c>
      <c r="BN1662" s="81">
        <v>12</v>
      </c>
      <c r="BO1662" s="81" t="s">
        <v>436</v>
      </c>
      <c r="BP1662" s="81" t="s">
        <v>1714</v>
      </c>
      <c r="BQ1662" s="81">
        <v>1009</v>
      </c>
      <c r="CU1662" s="136" t="s">
        <v>962</v>
      </c>
      <c r="CV1662" s="136" t="s">
        <v>2206</v>
      </c>
      <c r="CW1662" s="137">
        <v>12</v>
      </c>
      <c r="CX1662" s="136" t="s">
        <v>1173</v>
      </c>
      <c r="CY1662" s="136" t="s">
        <v>2414</v>
      </c>
      <c r="CZ1662" s="138">
        <v>0</v>
      </c>
      <c r="DI1662" s="81" t="s">
        <v>885</v>
      </c>
      <c r="DJ1662" s="81" t="s">
        <v>886</v>
      </c>
      <c r="DK1662" s="81">
        <v>10</v>
      </c>
      <c r="DL1662" s="81" t="s">
        <v>2152</v>
      </c>
      <c r="DM1662" s="81" t="s">
        <v>2364</v>
      </c>
      <c r="DN1662" s="81">
        <v>1593</v>
      </c>
    </row>
    <row r="1663" spans="1:118" x14ac:dyDescent="0.25">
      <c r="A1663" s="81" t="s">
        <v>792</v>
      </c>
      <c r="B1663" s="81" t="s">
        <v>793</v>
      </c>
      <c r="C1663" s="81">
        <v>4</v>
      </c>
      <c r="D1663" s="81" t="s">
        <v>436</v>
      </c>
      <c r="E1663" s="81" t="s">
        <v>1925</v>
      </c>
      <c r="F1663" s="81">
        <v>1091</v>
      </c>
      <c r="O1663" s="81" t="s">
        <v>810</v>
      </c>
      <c r="P1663" s="81" t="s">
        <v>811</v>
      </c>
      <c r="Q1663" s="81">
        <v>2</v>
      </c>
      <c r="R1663" s="81" t="s">
        <v>436</v>
      </c>
      <c r="S1663" s="81" t="s">
        <v>1714</v>
      </c>
      <c r="T1663" s="81">
        <v>1009</v>
      </c>
      <c r="AX1663" s="81" t="s">
        <v>842</v>
      </c>
      <c r="AY1663" s="81" t="s">
        <v>843</v>
      </c>
      <c r="AZ1663" s="81">
        <v>2</v>
      </c>
      <c r="BA1663" s="81" t="s">
        <v>436</v>
      </c>
      <c r="BB1663" s="81" t="s">
        <v>1124</v>
      </c>
      <c r="BC1663" s="81">
        <v>1013</v>
      </c>
      <c r="BL1663" s="81" t="s">
        <v>869</v>
      </c>
      <c r="BM1663" s="81" t="s">
        <v>870</v>
      </c>
      <c r="BN1663" s="81">
        <v>12</v>
      </c>
      <c r="BO1663" s="81" t="s">
        <v>436</v>
      </c>
      <c r="BP1663" s="81" t="s">
        <v>1137</v>
      </c>
      <c r="BQ1663" s="81">
        <v>1160</v>
      </c>
      <c r="CU1663" s="136" t="s">
        <v>969</v>
      </c>
      <c r="CV1663" s="136" t="s">
        <v>970</v>
      </c>
      <c r="CW1663" s="137">
        <v>12</v>
      </c>
      <c r="CX1663" s="136" t="s">
        <v>436</v>
      </c>
      <c r="CY1663" s="136" t="s">
        <v>566</v>
      </c>
      <c r="CZ1663" s="138">
        <v>1535</v>
      </c>
      <c r="DI1663" s="81" t="s">
        <v>840</v>
      </c>
      <c r="DJ1663" s="81" t="s">
        <v>841</v>
      </c>
      <c r="DK1663" s="81">
        <v>2</v>
      </c>
      <c r="DL1663" s="81" t="s">
        <v>436</v>
      </c>
      <c r="DM1663" s="81" t="s">
        <v>2202</v>
      </c>
      <c r="DN1663" s="81">
        <v>1586</v>
      </c>
    </row>
    <row r="1664" spans="1:118" x14ac:dyDescent="0.25">
      <c r="A1664" s="81" t="s">
        <v>856</v>
      </c>
      <c r="B1664" s="81" t="s">
        <v>857</v>
      </c>
      <c r="C1664" s="81">
        <v>2</v>
      </c>
      <c r="D1664" s="81" t="s">
        <v>436</v>
      </c>
      <c r="E1664" s="81" t="s">
        <v>1925</v>
      </c>
      <c r="F1664" s="81">
        <v>1091</v>
      </c>
      <c r="O1664" s="81" t="s">
        <v>745</v>
      </c>
      <c r="P1664" s="81" t="s">
        <v>746</v>
      </c>
      <c r="Q1664" s="81">
        <v>12</v>
      </c>
      <c r="R1664" s="81" t="s">
        <v>436</v>
      </c>
      <c r="S1664" s="81" t="s">
        <v>1714</v>
      </c>
      <c r="T1664" s="81">
        <v>1009</v>
      </c>
      <c r="AX1664" s="81" t="s">
        <v>842</v>
      </c>
      <c r="AY1664" s="81" t="s">
        <v>843</v>
      </c>
      <c r="AZ1664" s="81">
        <v>2</v>
      </c>
      <c r="BA1664" s="81" t="s">
        <v>529</v>
      </c>
      <c r="BB1664" s="81" t="s">
        <v>1157</v>
      </c>
      <c r="BC1664" s="81">
        <v>1399</v>
      </c>
      <c r="BL1664" s="81" t="s">
        <v>852</v>
      </c>
      <c r="BM1664" s="81" t="s">
        <v>853</v>
      </c>
      <c r="BN1664" s="81">
        <v>12</v>
      </c>
      <c r="BO1664" s="81" t="s">
        <v>436</v>
      </c>
      <c r="BP1664" s="81" t="s">
        <v>1137</v>
      </c>
      <c r="BQ1664" s="81">
        <v>1160</v>
      </c>
      <c r="CU1664" s="136" t="s">
        <v>1039</v>
      </c>
      <c r="CV1664" s="136" t="s">
        <v>1040</v>
      </c>
      <c r="CW1664" s="137">
        <v>4</v>
      </c>
      <c r="CX1664" s="136" t="s">
        <v>437</v>
      </c>
      <c r="CY1664" s="136" t="s">
        <v>1808</v>
      </c>
      <c r="CZ1664" s="138">
        <v>1359</v>
      </c>
      <c r="DI1664" s="81" t="s">
        <v>840</v>
      </c>
      <c r="DJ1664" s="81" t="s">
        <v>841</v>
      </c>
      <c r="DK1664" s="81">
        <v>2</v>
      </c>
      <c r="DL1664" s="81" t="s">
        <v>529</v>
      </c>
      <c r="DM1664" s="81" t="s">
        <v>1135</v>
      </c>
      <c r="DN1664" s="81">
        <v>1412</v>
      </c>
    </row>
    <row r="1665" spans="1:118" x14ac:dyDescent="0.25">
      <c r="A1665" s="81" t="s">
        <v>910</v>
      </c>
      <c r="B1665" s="81" t="s">
        <v>911</v>
      </c>
      <c r="C1665" s="81">
        <v>2</v>
      </c>
      <c r="D1665" s="81" t="s">
        <v>436</v>
      </c>
      <c r="E1665" s="81" t="s">
        <v>1925</v>
      </c>
      <c r="F1665" s="81">
        <v>1091</v>
      </c>
      <c r="O1665" s="81" t="s">
        <v>792</v>
      </c>
      <c r="P1665" s="81" t="s">
        <v>793</v>
      </c>
      <c r="Q1665" s="81">
        <v>2</v>
      </c>
      <c r="R1665" s="81" t="s">
        <v>436</v>
      </c>
      <c r="S1665" s="81" t="s">
        <v>1714</v>
      </c>
      <c r="T1665" s="81">
        <v>1009</v>
      </c>
      <c r="AX1665" s="81" t="s">
        <v>842</v>
      </c>
      <c r="AY1665" s="81" t="s">
        <v>843</v>
      </c>
      <c r="AZ1665" s="81">
        <v>1</v>
      </c>
      <c r="BA1665" s="81" t="s">
        <v>529</v>
      </c>
      <c r="BB1665" s="81" t="s">
        <v>1132</v>
      </c>
      <c r="BC1665" s="81">
        <v>1081</v>
      </c>
      <c r="BL1665" s="81" t="s">
        <v>891</v>
      </c>
      <c r="BM1665" s="81" t="s">
        <v>892</v>
      </c>
      <c r="BN1665" s="81">
        <v>12</v>
      </c>
      <c r="BO1665" s="81" t="s">
        <v>436</v>
      </c>
      <c r="BP1665" s="81" t="s">
        <v>1137</v>
      </c>
      <c r="BQ1665" s="81">
        <v>1160</v>
      </c>
      <c r="CU1665" s="136" t="s">
        <v>962</v>
      </c>
      <c r="CV1665" s="136" t="s">
        <v>2206</v>
      </c>
      <c r="CW1665" s="137">
        <v>12</v>
      </c>
      <c r="CX1665" s="136" t="s">
        <v>529</v>
      </c>
      <c r="CY1665" s="136" t="s">
        <v>1219</v>
      </c>
      <c r="CZ1665" s="138">
        <v>1027</v>
      </c>
      <c r="DI1665" s="81" t="s">
        <v>840</v>
      </c>
      <c r="DJ1665" s="81" t="s">
        <v>841</v>
      </c>
      <c r="DK1665" s="81">
        <v>16</v>
      </c>
      <c r="DL1665" s="81" t="s">
        <v>2152</v>
      </c>
      <c r="DM1665" s="81" t="s">
        <v>2364</v>
      </c>
      <c r="DN1665" s="81">
        <v>1593</v>
      </c>
    </row>
    <row r="1666" spans="1:118" x14ac:dyDescent="0.25">
      <c r="A1666" s="81" t="s">
        <v>842</v>
      </c>
      <c r="B1666" s="81" t="s">
        <v>843</v>
      </c>
      <c r="C1666" s="81">
        <v>2</v>
      </c>
      <c r="D1666" s="81" t="s">
        <v>436</v>
      </c>
      <c r="E1666" s="81" t="s">
        <v>1925</v>
      </c>
      <c r="F1666" s="81">
        <v>1091</v>
      </c>
      <c r="O1666" s="81" t="s">
        <v>765</v>
      </c>
      <c r="P1666" s="81" t="s">
        <v>766</v>
      </c>
      <c r="Q1666" s="81">
        <v>4</v>
      </c>
      <c r="R1666" s="81" t="s">
        <v>436</v>
      </c>
      <c r="S1666" s="81" t="s">
        <v>1714</v>
      </c>
      <c r="T1666" s="81">
        <v>1009</v>
      </c>
      <c r="AX1666" s="81" t="s">
        <v>842</v>
      </c>
      <c r="AY1666" s="81" t="s">
        <v>843</v>
      </c>
      <c r="AZ1666" s="81">
        <v>15</v>
      </c>
      <c r="BA1666" s="81" t="s">
        <v>1173</v>
      </c>
      <c r="BB1666" s="81" t="s">
        <v>1174</v>
      </c>
      <c r="BC1666" s="81">
        <v>0</v>
      </c>
      <c r="BL1666" s="81" t="s">
        <v>940</v>
      </c>
      <c r="BM1666" s="81" t="s">
        <v>941</v>
      </c>
      <c r="BN1666" s="81">
        <v>12</v>
      </c>
      <c r="BO1666" s="81" t="s">
        <v>529</v>
      </c>
      <c r="BP1666" s="81" t="s">
        <v>1833</v>
      </c>
      <c r="BQ1666" s="81">
        <v>1023</v>
      </c>
      <c r="CU1666" s="136" t="s">
        <v>814</v>
      </c>
      <c r="CV1666" s="136" t="s">
        <v>815</v>
      </c>
      <c r="CW1666" s="137">
        <v>12</v>
      </c>
      <c r="CX1666" s="136" t="s">
        <v>529</v>
      </c>
      <c r="CY1666" s="136" t="s">
        <v>1219</v>
      </c>
      <c r="CZ1666" s="138">
        <v>1027</v>
      </c>
      <c r="DI1666" s="81" t="s">
        <v>802</v>
      </c>
      <c r="DJ1666" s="81" t="s">
        <v>803</v>
      </c>
      <c r="DK1666" s="81">
        <v>6</v>
      </c>
      <c r="DL1666" s="81" t="s">
        <v>1173</v>
      </c>
      <c r="DM1666" s="81" t="s">
        <v>2316</v>
      </c>
      <c r="DN1666" s="81">
        <v>0</v>
      </c>
    </row>
    <row r="1667" spans="1:118" x14ac:dyDescent="0.25">
      <c r="A1667" s="81" t="s">
        <v>885</v>
      </c>
      <c r="B1667" s="81" t="s">
        <v>886</v>
      </c>
      <c r="C1667" s="81">
        <v>2</v>
      </c>
      <c r="D1667" s="81" t="s">
        <v>436</v>
      </c>
      <c r="E1667" s="81" t="s">
        <v>1925</v>
      </c>
      <c r="F1667" s="81">
        <v>1091</v>
      </c>
      <c r="O1667" s="81" t="s">
        <v>834</v>
      </c>
      <c r="P1667" s="81" t="s">
        <v>835</v>
      </c>
      <c r="Q1667" s="81">
        <v>2</v>
      </c>
      <c r="R1667" s="81" t="s">
        <v>436</v>
      </c>
      <c r="S1667" s="81" t="s">
        <v>1714</v>
      </c>
      <c r="T1667" s="81">
        <v>1009</v>
      </c>
      <c r="AX1667" s="81" t="s">
        <v>1673</v>
      </c>
      <c r="AY1667" s="81" t="s">
        <v>1548</v>
      </c>
      <c r="AZ1667" s="81">
        <v>2</v>
      </c>
      <c r="BA1667" s="81" t="s">
        <v>436</v>
      </c>
      <c r="BB1667" s="81" t="s">
        <v>1714</v>
      </c>
      <c r="BC1667" s="81">
        <v>1009</v>
      </c>
      <c r="BL1667" s="81" t="s">
        <v>847</v>
      </c>
      <c r="BM1667" s="81" t="s">
        <v>848</v>
      </c>
      <c r="BN1667" s="81">
        <v>6</v>
      </c>
      <c r="BO1667" s="81" t="s">
        <v>529</v>
      </c>
      <c r="BP1667" s="81" t="s">
        <v>1833</v>
      </c>
      <c r="BQ1667" s="81">
        <v>1023</v>
      </c>
      <c r="CU1667" s="136" t="s">
        <v>804</v>
      </c>
      <c r="CV1667" s="136" t="s">
        <v>805</v>
      </c>
      <c r="CW1667" s="137">
        <v>24</v>
      </c>
      <c r="CX1667" s="136" t="s">
        <v>529</v>
      </c>
      <c r="CY1667" s="136" t="s">
        <v>1219</v>
      </c>
      <c r="CZ1667" s="138">
        <v>1027</v>
      </c>
      <c r="DI1667" s="81" t="s">
        <v>802</v>
      </c>
      <c r="DJ1667" s="81" t="s">
        <v>803</v>
      </c>
      <c r="DK1667" s="81">
        <v>2</v>
      </c>
      <c r="DL1667" s="81" t="s">
        <v>437</v>
      </c>
      <c r="DM1667" s="81" t="s">
        <v>1187</v>
      </c>
      <c r="DN1667" s="81">
        <v>1003</v>
      </c>
    </row>
    <row r="1668" spans="1:118" x14ac:dyDescent="0.25">
      <c r="A1668" s="81" t="s">
        <v>812</v>
      </c>
      <c r="B1668" s="81" t="s">
        <v>813</v>
      </c>
      <c r="C1668" s="81">
        <v>4</v>
      </c>
      <c r="D1668" s="81" t="s">
        <v>529</v>
      </c>
      <c r="E1668" s="81" t="s">
        <v>1093</v>
      </c>
      <c r="F1668" s="81">
        <v>1089</v>
      </c>
      <c r="O1668" s="81" t="s">
        <v>842</v>
      </c>
      <c r="P1668" s="81" t="s">
        <v>843</v>
      </c>
      <c r="Q1668" s="81">
        <v>2</v>
      </c>
      <c r="R1668" s="81" t="s">
        <v>436</v>
      </c>
      <c r="S1668" s="81" t="s">
        <v>1714</v>
      </c>
      <c r="T1668" s="81">
        <v>1009</v>
      </c>
      <c r="AX1668" s="81" t="s">
        <v>794</v>
      </c>
      <c r="AY1668" s="81" t="s">
        <v>795</v>
      </c>
      <c r="AZ1668" s="81">
        <v>3</v>
      </c>
      <c r="BA1668" s="81" t="s">
        <v>529</v>
      </c>
      <c r="BB1668" s="81" t="s">
        <v>2101</v>
      </c>
      <c r="BC1668" s="81">
        <v>1021</v>
      </c>
      <c r="BL1668" s="81" t="s">
        <v>891</v>
      </c>
      <c r="BM1668" s="81" t="s">
        <v>892</v>
      </c>
      <c r="BN1668" s="81">
        <v>12</v>
      </c>
      <c r="BO1668" s="81" t="s">
        <v>529</v>
      </c>
      <c r="BP1668" s="81" t="s">
        <v>1833</v>
      </c>
      <c r="BQ1668" s="81">
        <v>1023</v>
      </c>
      <c r="CU1668" s="136" t="s">
        <v>782</v>
      </c>
      <c r="CV1668" s="136" t="s">
        <v>783</v>
      </c>
      <c r="CW1668" s="137">
        <v>24</v>
      </c>
      <c r="CX1668" s="136" t="s">
        <v>529</v>
      </c>
      <c r="CY1668" s="136" t="s">
        <v>1819</v>
      </c>
      <c r="CZ1668" s="138">
        <v>1505</v>
      </c>
      <c r="DI1668" s="81" t="s">
        <v>802</v>
      </c>
      <c r="DJ1668" s="81" t="s">
        <v>803</v>
      </c>
      <c r="DK1668" s="81">
        <v>2</v>
      </c>
      <c r="DL1668" s="81" t="s">
        <v>2152</v>
      </c>
      <c r="DM1668" s="81" t="s">
        <v>2364</v>
      </c>
      <c r="DN1668" s="81">
        <v>1593</v>
      </c>
    </row>
    <row r="1669" spans="1:118" x14ac:dyDescent="0.25">
      <c r="A1669" s="81" t="s">
        <v>772</v>
      </c>
      <c r="B1669" s="81" t="s">
        <v>773</v>
      </c>
      <c r="C1669" s="81">
        <v>10</v>
      </c>
      <c r="D1669" s="81" t="s">
        <v>529</v>
      </c>
      <c r="E1669" s="81" t="s">
        <v>1093</v>
      </c>
      <c r="F1669" s="81">
        <v>1089</v>
      </c>
      <c r="O1669" s="81" t="s">
        <v>733</v>
      </c>
      <c r="P1669" s="81" t="s">
        <v>734</v>
      </c>
      <c r="Q1669" s="81">
        <v>4</v>
      </c>
      <c r="R1669" s="81" t="s">
        <v>436</v>
      </c>
      <c r="S1669" s="81" t="s">
        <v>1714</v>
      </c>
      <c r="T1669" s="81">
        <v>1009</v>
      </c>
      <c r="AX1669" s="81" t="s">
        <v>794</v>
      </c>
      <c r="AY1669" s="81" t="s">
        <v>795</v>
      </c>
      <c r="AZ1669" s="81">
        <v>1</v>
      </c>
      <c r="BA1669" s="81" t="s">
        <v>436</v>
      </c>
      <c r="BB1669" s="81" t="s">
        <v>1714</v>
      </c>
      <c r="BC1669" s="81">
        <v>1009</v>
      </c>
      <c r="BL1669" s="81" t="s">
        <v>908</v>
      </c>
      <c r="BM1669" s="81" t="s">
        <v>909</v>
      </c>
      <c r="BN1669" s="81">
        <v>12</v>
      </c>
      <c r="BO1669" s="81" t="s">
        <v>529</v>
      </c>
      <c r="BP1669" s="81" t="s">
        <v>1833</v>
      </c>
      <c r="BQ1669" s="81">
        <v>1023</v>
      </c>
      <c r="CU1669" s="136" t="s">
        <v>973</v>
      </c>
      <c r="CV1669" s="136" t="s">
        <v>974</v>
      </c>
      <c r="CW1669" s="137">
        <v>48</v>
      </c>
      <c r="CX1669" s="136" t="s">
        <v>436</v>
      </c>
      <c r="CY1669" s="136" t="s">
        <v>559</v>
      </c>
      <c r="CZ1669" s="138">
        <v>1529</v>
      </c>
      <c r="DI1669" s="81" t="s">
        <v>802</v>
      </c>
      <c r="DJ1669" s="81" t="s">
        <v>803</v>
      </c>
      <c r="DK1669" s="81">
        <v>2</v>
      </c>
      <c r="DL1669" s="81" t="s">
        <v>436</v>
      </c>
      <c r="DM1669" s="81" t="s">
        <v>2407</v>
      </c>
      <c r="DN1669" s="81">
        <v>1117</v>
      </c>
    </row>
    <row r="1670" spans="1:118" x14ac:dyDescent="0.25">
      <c r="A1670" s="81" t="s">
        <v>930</v>
      </c>
      <c r="B1670" s="81" t="s">
        <v>931</v>
      </c>
      <c r="C1670" s="81">
        <v>4</v>
      </c>
      <c r="D1670" s="81" t="s">
        <v>529</v>
      </c>
      <c r="E1670" s="81" t="s">
        <v>1732</v>
      </c>
      <c r="F1670" s="81">
        <v>1086</v>
      </c>
      <c r="O1670" s="81" t="s">
        <v>729</v>
      </c>
      <c r="P1670" s="81" t="s">
        <v>730</v>
      </c>
      <c r="Q1670" s="81">
        <v>2</v>
      </c>
      <c r="R1670" s="81" t="s">
        <v>436</v>
      </c>
      <c r="S1670" s="81" t="s">
        <v>1714</v>
      </c>
      <c r="T1670" s="81">
        <v>1009</v>
      </c>
      <c r="AX1670" s="81" t="s">
        <v>794</v>
      </c>
      <c r="AY1670" s="81" t="s">
        <v>795</v>
      </c>
      <c r="AZ1670" s="81">
        <v>1</v>
      </c>
      <c r="BA1670" s="81" t="s">
        <v>436</v>
      </c>
      <c r="BB1670" s="81" t="s">
        <v>2072</v>
      </c>
      <c r="BC1670" s="81">
        <v>1562</v>
      </c>
      <c r="BL1670" s="81" t="s">
        <v>946</v>
      </c>
      <c r="BM1670" s="81" t="s">
        <v>947</v>
      </c>
      <c r="BN1670" s="81">
        <v>12</v>
      </c>
      <c r="BO1670" s="81" t="s">
        <v>529</v>
      </c>
      <c r="BP1670" s="81" t="s">
        <v>1169</v>
      </c>
      <c r="BQ1670" s="81">
        <v>1440</v>
      </c>
      <c r="CU1670" s="136" t="s">
        <v>804</v>
      </c>
      <c r="CV1670" s="136" t="s">
        <v>805</v>
      </c>
      <c r="CW1670" s="137">
        <v>24</v>
      </c>
      <c r="CX1670" s="136" t="s">
        <v>436</v>
      </c>
      <c r="CY1670" s="136" t="s">
        <v>559</v>
      </c>
      <c r="CZ1670" s="138">
        <v>1529</v>
      </c>
      <c r="DI1670" s="81" t="s">
        <v>802</v>
      </c>
      <c r="DJ1670" s="81" t="s">
        <v>803</v>
      </c>
      <c r="DK1670" s="81">
        <v>2</v>
      </c>
      <c r="DL1670" s="81" t="s">
        <v>436</v>
      </c>
      <c r="DM1670" s="81" t="s">
        <v>1164</v>
      </c>
      <c r="DN1670" s="81">
        <v>1121</v>
      </c>
    </row>
    <row r="1671" spans="1:118" x14ac:dyDescent="0.25">
      <c r="A1671" s="81" t="s">
        <v>729</v>
      </c>
      <c r="B1671" s="81" t="s">
        <v>730</v>
      </c>
      <c r="C1671" s="81">
        <v>4</v>
      </c>
      <c r="D1671" s="81" t="s">
        <v>529</v>
      </c>
      <c r="E1671" s="81" t="s">
        <v>1798</v>
      </c>
      <c r="F1671" s="81">
        <v>1084</v>
      </c>
      <c r="O1671" s="81" t="s">
        <v>828</v>
      </c>
      <c r="P1671" s="81" t="s">
        <v>829</v>
      </c>
      <c r="Q1671" s="81">
        <v>2</v>
      </c>
      <c r="R1671" s="81" t="s">
        <v>436</v>
      </c>
      <c r="S1671" s="81" t="s">
        <v>1714</v>
      </c>
      <c r="T1671" s="81">
        <v>1009</v>
      </c>
      <c r="AX1671" s="81" t="s">
        <v>794</v>
      </c>
      <c r="AY1671" s="81" t="s">
        <v>795</v>
      </c>
      <c r="AZ1671" s="81">
        <v>4</v>
      </c>
      <c r="BA1671" s="81" t="s">
        <v>437</v>
      </c>
      <c r="BB1671" s="81" t="s">
        <v>1181</v>
      </c>
      <c r="BC1671" s="81">
        <v>1044</v>
      </c>
      <c r="BL1671" s="81" t="s">
        <v>891</v>
      </c>
      <c r="BM1671" s="81" t="s">
        <v>892</v>
      </c>
      <c r="BN1671" s="81">
        <v>12</v>
      </c>
      <c r="BO1671" s="81" t="s">
        <v>529</v>
      </c>
      <c r="BP1671" s="81" t="s">
        <v>1169</v>
      </c>
      <c r="BQ1671" s="81">
        <v>1440</v>
      </c>
      <c r="CU1671" s="136" t="s">
        <v>962</v>
      </c>
      <c r="CV1671" s="136" t="s">
        <v>2206</v>
      </c>
      <c r="CW1671" s="137">
        <v>12</v>
      </c>
      <c r="CX1671" s="136" t="s">
        <v>529</v>
      </c>
      <c r="CY1671" s="136" t="s">
        <v>1100</v>
      </c>
      <c r="CZ1671" s="138">
        <v>1027</v>
      </c>
      <c r="DI1671" s="81" t="s">
        <v>802</v>
      </c>
      <c r="DJ1671" s="81" t="s">
        <v>803</v>
      </c>
      <c r="DK1671" s="81">
        <v>2</v>
      </c>
      <c r="DL1671" s="81" t="s">
        <v>436</v>
      </c>
      <c r="DM1671" s="81" t="s">
        <v>551</v>
      </c>
      <c r="DN1671" s="81">
        <v>1518</v>
      </c>
    </row>
    <row r="1672" spans="1:118" x14ac:dyDescent="0.25">
      <c r="A1672" s="81" t="s">
        <v>2323</v>
      </c>
      <c r="B1672" s="81" t="s">
        <v>851</v>
      </c>
      <c r="C1672" s="81">
        <v>2</v>
      </c>
      <c r="D1672" s="81" t="s">
        <v>437</v>
      </c>
      <c r="E1672" s="81" t="s">
        <v>1190</v>
      </c>
      <c r="F1672" s="81">
        <v>1082</v>
      </c>
      <c r="AX1672" s="81" t="s">
        <v>794</v>
      </c>
      <c r="AY1672" s="81" t="s">
        <v>795</v>
      </c>
      <c r="AZ1672" s="81">
        <v>24</v>
      </c>
      <c r="BA1672" s="81" t="s">
        <v>1173</v>
      </c>
      <c r="BB1672" s="81" t="s">
        <v>1174</v>
      </c>
      <c r="BC1672" s="81">
        <v>0</v>
      </c>
      <c r="BL1672" s="81" t="s">
        <v>2227</v>
      </c>
      <c r="BM1672" s="81" t="s">
        <v>882</v>
      </c>
      <c r="BN1672" s="81">
        <v>6</v>
      </c>
      <c r="BO1672" s="81" t="s">
        <v>436</v>
      </c>
      <c r="BP1672" s="81" t="s">
        <v>2179</v>
      </c>
      <c r="BQ1672" s="81">
        <v>1442</v>
      </c>
      <c r="CU1672" s="136" t="s">
        <v>973</v>
      </c>
      <c r="CV1672" s="136" t="s">
        <v>974</v>
      </c>
      <c r="CW1672" s="137">
        <v>12</v>
      </c>
      <c r="CX1672" s="136" t="s">
        <v>529</v>
      </c>
      <c r="CY1672" s="136" t="s">
        <v>1100</v>
      </c>
      <c r="CZ1672" s="138">
        <v>1027</v>
      </c>
      <c r="DI1672" s="81" t="s">
        <v>802</v>
      </c>
      <c r="DJ1672" s="81" t="s">
        <v>803</v>
      </c>
      <c r="DK1672" s="81">
        <v>6</v>
      </c>
      <c r="DL1672" s="81" t="s">
        <v>1173</v>
      </c>
      <c r="DM1672" s="81" t="s">
        <v>1174</v>
      </c>
      <c r="DN1672" s="81">
        <v>0</v>
      </c>
    </row>
    <row r="1673" spans="1:118" x14ac:dyDescent="0.25">
      <c r="A1673" s="81" t="s">
        <v>854</v>
      </c>
      <c r="B1673" s="81" t="s">
        <v>855</v>
      </c>
      <c r="C1673" s="81">
        <v>2</v>
      </c>
      <c r="D1673" s="81" t="s">
        <v>437</v>
      </c>
      <c r="E1673" s="81" t="s">
        <v>1190</v>
      </c>
      <c r="F1673" s="81">
        <v>1082</v>
      </c>
      <c r="AX1673" s="81" t="s">
        <v>794</v>
      </c>
      <c r="AY1673" s="81" t="s">
        <v>795</v>
      </c>
      <c r="AZ1673" s="81">
        <v>2</v>
      </c>
      <c r="BA1673" s="81" t="s">
        <v>529</v>
      </c>
      <c r="BB1673" s="81" t="s">
        <v>1132</v>
      </c>
      <c r="BC1673" s="81">
        <v>1081</v>
      </c>
      <c r="BL1673" s="81" t="s">
        <v>2230</v>
      </c>
      <c r="BM1673" s="81" t="s">
        <v>866</v>
      </c>
      <c r="BN1673" s="81">
        <v>6</v>
      </c>
      <c r="BO1673" s="81" t="s">
        <v>436</v>
      </c>
      <c r="BP1673" s="81" t="s">
        <v>2179</v>
      </c>
      <c r="BQ1673" s="81">
        <v>1442</v>
      </c>
      <c r="CU1673" s="136" t="s">
        <v>814</v>
      </c>
      <c r="CV1673" s="136" t="s">
        <v>815</v>
      </c>
      <c r="CW1673" s="137">
        <v>72</v>
      </c>
      <c r="CX1673" s="136" t="s">
        <v>529</v>
      </c>
      <c r="CY1673" s="136" t="s">
        <v>1100</v>
      </c>
      <c r="CZ1673" s="138">
        <v>1027</v>
      </c>
      <c r="DI1673" s="81" t="s">
        <v>802</v>
      </c>
      <c r="DJ1673" s="81" t="s">
        <v>803</v>
      </c>
      <c r="DK1673" s="81">
        <v>2</v>
      </c>
      <c r="DL1673" s="81" t="s">
        <v>436</v>
      </c>
      <c r="DM1673" s="81" t="s">
        <v>1148</v>
      </c>
      <c r="DN1673" s="81">
        <v>1091</v>
      </c>
    </row>
    <row r="1674" spans="1:118" x14ac:dyDescent="0.25">
      <c r="A1674" s="81" t="s">
        <v>885</v>
      </c>
      <c r="B1674" s="81" t="s">
        <v>886</v>
      </c>
      <c r="C1674" s="81">
        <v>2</v>
      </c>
      <c r="D1674" s="81" t="s">
        <v>437</v>
      </c>
      <c r="E1674" s="81" t="s">
        <v>1190</v>
      </c>
      <c r="F1674" s="81">
        <v>1082</v>
      </c>
      <c r="AX1674" s="81" t="s">
        <v>794</v>
      </c>
      <c r="AY1674" s="81" t="s">
        <v>795</v>
      </c>
      <c r="AZ1674" s="81">
        <v>30</v>
      </c>
      <c r="BA1674" s="81" t="s">
        <v>1173</v>
      </c>
      <c r="BB1674" s="81" t="s">
        <v>1174</v>
      </c>
      <c r="BC1674" s="81">
        <v>0</v>
      </c>
      <c r="BL1674" s="81" t="s">
        <v>871</v>
      </c>
      <c r="BM1674" s="81" t="s">
        <v>872</v>
      </c>
      <c r="BN1674" s="81">
        <v>6</v>
      </c>
      <c r="BO1674" s="81" t="s">
        <v>436</v>
      </c>
      <c r="BP1674" s="81" t="s">
        <v>2179</v>
      </c>
      <c r="BQ1674" s="81">
        <v>1442</v>
      </c>
      <c r="CU1674" s="136" t="s">
        <v>751</v>
      </c>
      <c r="CV1674" s="136" t="s">
        <v>752</v>
      </c>
      <c r="CW1674" s="137">
        <v>24</v>
      </c>
      <c r="CX1674" s="136" t="s">
        <v>529</v>
      </c>
      <c r="CY1674" s="136" t="s">
        <v>1100</v>
      </c>
      <c r="CZ1674" s="138">
        <v>1027</v>
      </c>
      <c r="DI1674" s="81" t="s">
        <v>802</v>
      </c>
      <c r="DJ1674" s="81" t="s">
        <v>803</v>
      </c>
      <c r="DK1674" s="81">
        <v>2</v>
      </c>
      <c r="DL1674" s="81" t="s">
        <v>529</v>
      </c>
      <c r="DM1674" s="81" t="s">
        <v>1158</v>
      </c>
      <c r="DN1674" s="81">
        <v>1378</v>
      </c>
    </row>
    <row r="1675" spans="1:118" x14ac:dyDescent="0.25">
      <c r="A1675" s="81" t="s">
        <v>772</v>
      </c>
      <c r="B1675" s="81" t="s">
        <v>773</v>
      </c>
      <c r="C1675" s="81">
        <v>4</v>
      </c>
      <c r="D1675" s="81" t="s">
        <v>436</v>
      </c>
      <c r="E1675" s="81" t="s">
        <v>1239</v>
      </c>
      <c r="F1675" s="81">
        <v>1070</v>
      </c>
      <c r="AX1675" s="81" t="s">
        <v>834</v>
      </c>
      <c r="AY1675" s="81" t="s">
        <v>835</v>
      </c>
      <c r="AZ1675" s="81">
        <v>3</v>
      </c>
      <c r="BA1675" s="81" t="s">
        <v>529</v>
      </c>
      <c r="BB1675" s="81" t="s">
        <v>2101</v>
      </c>
      <c r="BC1675" s="81">
        <v>1021</v>
      </c>
      <c r="BL1675" s="81" t="s">
        <v>847</v>
      </c>
      <c r="BM1675" s="81" t="s">
        <v>848</v>
      </c>
      <c r="BN1675" s="81">
        <v>8</v>
      </c>
      <c r="BO1675" s="81" t="s">
        <v>436</v>
      </c>
      <c r="BP1675" s="81" t="s">
        <v>2179</v>
      </c>
      <c r="BQ1675" s="81">
        <v>1442</v>
      </c>
      <c r="CU1675" s="136" t="s">
        <v>1026</v>
      </c>
      <c r="CV1675" s="136" t="s">
        <v>1027</v>
      </c>
      <c r="CW1675" s="137">
        <v>12</v>
      </c>
      <c r="CX1675" s="136" t="s">
        <v>529</v>
      </c>
      <c r="CY1675" s="136" t="s">
        <v>1100</v>
      </c>
      <c r="CZ1675" s="138">
        <v>1027</v>
      </c>
      <c r="DI1675" s="81" t="s">
        <v>802</v>
      </c>
      <c r="DJ1675" s="81" t="s">
        <v>803</v>
      </c>
      <c r="DK1675" s="81">
        <v>2</v>
      </c>
      <c r="DL1675" s="81" t="s">
        <v>436</v>
      </c>
      <c r="DM1675" s="81" t="s">
        <v>2407</v>
      </c>
      <c r="DN1675" s="81">
        <v>1117</v>
      </c>
    </row>
    <row r="1676" spans="1:118" x14ac:dyDescent="0.25">
      <c r="A1676" s="81" t="s">
        <v>2319</v>
      </c>
      <c r="B1676" s="81" t="s">
        <v>844</v>
      </c>
      <c r="C1676" s="81">
        <v>2</v>
      </c>
      <c r="D1676" s="81" t="s">
        <v>436</v>
      </c>
      <c r="E1676" s="81" t="s">
        <v>1239</v>
      </c>
      <c r="F1676" s="81">
        <v>1070</v>
      </c>
      <c r="AX1676" s="81" t="s">
        <v>834</v>
      </c>
      <c r="AY1676" s="81" t="s">
        <v>835</v>
      </c>
      <c r="AZ1676" s="81">
        <v>2</v>
      </c>
      <c r="BA1676" s="81" t="s">
        <v>436</v>
      </c>
      <c r="BB1676" s="81" t="s">
        <v>1148</v>
      </c>
      <c r="BC1676" s="81">
        <v>1091</v>
      </c>
      <c r="BL1676" s="81" t="s">
        <v>852</v>
      </c>
      <c r="BM1676" s="81" t="s">
        <v>853</v>
      </c>
      <c r="BN1676" s="81">
        <v>12</v>
      </c>
      <c r="BO1676" s="81" t="s">
        <v>436</v>
      </c>
      <c r="BP1676" s="81" t="s">
        <v>2179</v>
      </c>
      <c r="BQ1676" s="81">
        <v>1442</v>
      </c>
      <c r="CU1676" s="136" t="s">
        <v>960</v>
      </c>
      <c r="CV1676" s="136" t="s">
        <v>961</v>
      </c>
      <c r="CW1676" s="137">
        <v>12</v>
      </c>
      <c r="CX1676" s="136" t="s">
        <v>529</v>
      </c>
      <c r="CY1676" s="136" t="s">
        <v>1100</v>
      </c>
      <c r="CZ1676" s="138">
        <v>1027</v>
      </c>
      <c r="DI1676" s="81" t="s">
        <v>802</v>
      </c>
      <c r="DJ1676" s="81" t="s">
        <v>803</v>
      </c>
      <c r="DK1676" s="81">
        <v>16</v>
      </c>
      <c r="DL1676" s="81" t="s">
        <v>2152</v>
      </c>
      <c r="DM1676" s="81" t="s">
        <v>2364</v>
      </c>
      <c r="DN1676" s="81">
        <v>1593</v>
      </c>
    </row>
    <row r="1677" spans="1:118" x14ac:dyDescent="0.25">
      <c r="A1677" s="81" t="s">
        <v>954</v>
      </c>
      <c r="B1677" s="81" t="s">
        <v>955</v>
      </c>
      <c r="C1677" s="81">
        <v>10</v>
      </c>
      <c r="D1677" s="81" t="s">
        <v>529</v>
      </c>
      <c r="E1677" s="81" t="s">
        <v>1170</v>
      </c>
      <c r="F1677" s="81">
        <v>1069</v>
      </c>
      <c r="AX1677" s="81" t="s">
        <v>834</v>
      </c>
      <c r="AY1677" s="81" t="s">
        <v>835</v>
      </c>
      <c r="AZ1677" s="81">
        <v>2</v>
      </c>
      <c r="BA1677" s="81" t="s">
        <v>529</v>
      </c>
      <c r="BB1677" s="81" t="s">
        <v>1157</v>
      </c>
      <c r="BC1677" s="81">
        <v>1399</v>
      </c>
      <c r="BL1677" s="81" t="s">
        <v>891</v>
      </c>
      <c r="BM1677" s="81" t="s">
        <v>892</v>
      </c>
      <c r="BN1677" s="81">
        <v>12</v>
      </c>
      <c r="BO1677" s="81" t="s">
        <v>436</v>
      </c>
      <c r="BP1677" s="81" t="s">
        <v>2179</v>
      </c>
      <c r="BQ1677" s="81">
        <v>1442</v>
      </c>
      <c r="CU1677" s="136" t="s">
        <v>804</v>
      </c>
      <c r="CV1677" s="136" t="s">
        <v>805</v>
      </c>
      <c r="CW1677" s="137">
        <v>12</v>
      </c>
      <c r="CX1677" s="136" t="s">
        <v>529</v>
      </c>
      <c r="CY1677" s="136" t="s">
        <v>1100</v>
      </c>
      <c r="CZ1677" s="138">
        <v>1027</v>
      </c>
      <c r="DI1677" s="81" t="s">
        <v>988</v>
      </c>
      <c r="DJ1677" s="81" t="s">
        <v>750</v>
      </c>
      <c r="DK1677" s="81">
        <v>24</v>
      </c>
      <c r="DL1677" s="81" t="s">
        <v>436</v>
      </c>
      <c r="DM1677" s="81" t="s">
        <v>1096</v>
      </c>
      <c r="DN1677" s="81">
        <v>1253</v>
      </c>
    </row>
    <row r="1678" spans="1:118" x14ac:dyDescent="0.25">
      <c r="A1678" s="81" t="s">
        <v>770</v>
      </c>
      <c r="B1678" s="81" t="s">
        <v>771</v>
      </c>
      <c r="C1678" s="81">
        <v>6</v>
      </c>
      <c r="D1678" s="81" t="s">
        <v>529</v>
      </c>
      <c r="E1678" s="81" t="s">
        <v>1170</v>
      </c>
      <c r="F1678" s="81">
        <v>1069</v>
      </c>
      <c r="AX1678" s="81" t="s">
        <v>834</v>
      </c>
      <c r="AY1678" s="81" t="s">
        <v>835</v>
      </c>
      <c r="AZ1678" s="81">
        <v>2</v>
      </c>
      <c r="BA1678" s="81" t="s">
        <v>529</v>
      </c>
      <c r="BB1678" s="81" t="s">
        <v>1807</v>
      </c>
      <c r="BC1678" s="81">
        <v>1510</v>
      </c>
      <c r="BL1678" s="81" t="s">
        <v>826</v>
      </c>
      <c r="BM1678" s="81" t="s">
        <v>827</v>
      </c>
      <c r="BN1678" s="81">
        <v>5</v>
      </c>
      <c r="BO1678" s="81" t="s">
        <v>529</v>
      </c>
      <c r="BP1678" s="81" t="s">
        <v>1833</v>
      </c>
      <c r="BQ1678" s="81">
        <v>1023</v>
      </c>
      <c r="CU1678" s="136" t="s">
        <v>782</v>
      </c>
      <c r="CV1678" s="136" t="s">
        <v>783</v>
      </c>
      <c r="CW1678" s="137">
        <v>60</v>
      </c>
      <c r="CX1678" s="136" t="s">
        <v>529</v>
      </c>
      <c r="CY1678" s="136" t="s">
        <v>1100</v>
      </c>
      <c r="CZ1678" s="138">
        <v>1027</v>
      </c>
      <c r="DI1678" s="81" t="s">
        <v>988</v>
      </c>
      <c r="DJ1678" s="81" t="s">
        <v>750</v>
      </c>
      <c r="DK1678" s="81">
        <v>24</v>
      </c>
      <c r="DL1678" s="81" t="s">
        <v>529</v>
      </c>
      <c r="DM1678" s="81" t="s">
        <v>1238</v>
      </c>
      <c r="DN1678" s="81">
        <v>1399</v>
      </c>
    </row>
    <row r="1679" spans="1:118" x14ac:dyDescent="0.25">
      <c r="A1679" s="81" t="s">
        <v>854</v>
      </c>
      <c r="B1679" s="81" t="s">
        <v>855</v>
      </c>
      <c r="C1679" s="81">
        <v>6</v>
      </c>
      <c r="D1679" s="81" t="s">
        <v>529</v>
      </c>
      <c r="E1679" s="81" t="s">
        <v>1170</v>
      </c>
      <c r="F1679" s="81">
        <v>1069</v>
      </c>
      <c r="AX1679" s="81" t="s">
        <v>834</v>
      </c>
      <c r="AY1679" s="81" t="s">
        <v>835</v>
      </c>
      <c r="AZ1679" s="81">
        <v>1</v>
      </c>
      <c r="BA1679" s="81" t="s">
        <v>529</v>
      </c>
      <c r="BB1679" s="81" t="s">
        <v>1132</v>
      </c>
      <c r="BC1679" s="81">
        <v>1081</v>
      </c>
      <c r="BL1679" s="81" t="s">
        <v>820</v>
      </c>
      <c r="BM1679" s="81" t="s">
        <v>821</v>
      </c>
      <c r="BN1679" s="81">
        <v>2</v>
      </c>
      <c r="BO1679" s="81" t="s">
        <v>436</v>
      </c>
      <c r="BP1679" s="81" t="s">
        <v>2056</v>
      </c>
      <c r="BQ1679" s="81">
        <v>1192</v>
      </c>
      <c r="CU1679" s="136" t="s">
        <v>1677</v>
      </c>
      <c r="CV1679" s="136" t="s">
        <v>1465</v>
      </c>
      <c r="CW1679" s="137">
        <v>2</v>
      </c>
      <c r="CX1679" s="136" t="s">
        <v>436</v>
      </c>
      <c r="CY1679" s="136" t="s">
        <v>1953</v>
      </c>
      <c r="CZ1679" s="138">
        <v>1513</v>
      </c>
      <c r="DI1679" s="81" t="s">
        <v>988</v>
      </c>
      <c r="DJ1679" s="81" t="s">
        <v>750</v>
      </c>
      <c r="DK1679" s="81">
        <v>24</v>
      </c>
      <c r="DL1679" s="81" t="s">
        <v>436</v>
      </c>
      <c r="DM1679" s="81" t="s">
        <v>1249</v>
      </c>
      <c r="DN1679" s="81">
        <v>1121</v>
      </c>
    </row>
    <row r="1680" spans="1:118" x14ac:dyDescent="0.25">
      <c r="A1680" s="81" t="s">
        <v>856</v>
      </c>
      <c r="B1680" s="81" t="s">
        <v>857</v>
      </c>
      <c r="C1680" s="81">
        <v>6</v>
      </c>
      <c r="D1680" s="81" t="s">
        <v>529</v>
      </c>
      <c r="E1680" s="81" t="s">
        <v>1170</v>
      </c>
      <c r="F1680" s="81">
        <v>1069</v>
      </c>
      <c r="AX1680" s="81" t="s">
        <v>834</v>
      </c>
      <c r="AY1680" s="81" t="s">
        <v>835</v>
      </c>
      <c r="AZ1680" s="81">
        <v>6</v>
      </c>
      <c r="BA1680" s="81" t="s">
        <v>1173</v>
      </c>
      <c r="BB1680" s="81" t="s">
        <v>1174</v>
      </c>
      <c r="BC1680" s="81">
        <v>0</v>
      </c>
      <c r="BL1680" s="81" t="s">
        <v>743</v>
      </c>
      <c r="BM1680" s="81" t="s">
        <v>744</v>
      </c>
      <c r="BN1680" s="81">
        <v>12</v>
      </c>
      <c r="BO1680" s="81" t="s">
        <v>436</v>
      </c>
      <c r="BP1680" s="81" t="s">
        <v>1714</v>
      </c>
      <c r="BQ1680" s="81">
        <v>1009</v>
      </c>
      <c r="CU1680" s="136" t="s">
        <v>2403</v>
      </c>
      <c r="CV1680" s="136" t="s">
        <v>1510</v>
      </c>
      <c r="CW1680" s="137">
        <v>1</v>
      </c>
      <c r="CX1680" s="136" t="s">
        <v>436</v>
      </c>
      <c r="CY1680" s="136" t="s">
        <v>1953</v>
      </c>
      <c r="CZ1680" s="138">
        <v>1513</v>
      </c>
      <c r="DI1680" s="81" t="s">
        <v>988</v>
      </c>
      <c r="DJ1680" s="81" t="s">
        <v>750</v>
      </c>
      <c r="DK1680" s="81">
        <v>24</v>
      </c>
      <c r="DL1680" s="81" t="s">
        <v>436</v>
      </c>
      <c r="DM1680" s="81" t="s">
        <v>2422</v>
      </c>
      <c r="DN1680" s="81">
        <v>1600</v>
      </c>
    </row>
    <row r="1681" spans="1:118" x14ac:dyDescent="0.25">
      <c r="A1681" s="81" t="s">
        <v>770</v>
      </c>
      <c r="B1681" s="81" t="s">
        <v>771</v>
      </c>
      <c r="C1681" s="81">
        <v>4</v>
      </c>
      <c r="D1681" s="81" t="s">
        <v>437</v>
      </c>
      <c r="E1681" s="81" t="s">
        <v>1813</v>
      </c>
      <c r="F1681" s="81">
        <v>1064</v>
      </c>
      <c r="AX1681" s="81" t="s">
        <v>950</v>
      </c>
      <c r="AY1681" s="81" t="s">
        <v>951</v>
      </c>
      <c r="AZ1681" s="81">
        <v>1</v>
      </c>
      <c r="BA1681" s="81" t="s">
        <v>436</v>
      </c>
      <c r="BB1681" s="81" t="s">
        <v>1714</v>
      </c>
      <c r="BC1681" s="81">
        <v>1009</v>
      </c>
      <c r="BL1681" s="81" t="s">
        <v>743</v>
      </c>
      <c r="BM1681" s="81" t="s">
        <v>744</v>
      </c>
      <c r="BN1681" s="81">
        <v>12</v>
      </c>
      <c r="BO1681" s="81" t="s">
        <v>529</v>
      </c>
      <c r="BP1681" s="81" t="s">
        <v>1756</v>
      </c>
      <c r="BQ1681" s="81">
        <v>1037</v>
      </c>
      <c r="CU1681" s="136" t="s">
        <v>2144</v>
      </c>
      <c r="CV1681" s="136" t="s">
        <v>1501</v>
      </c>
      <c r="CW1681" s="137">
        <v>1</v>
      </c>
      <c r="CX1681" s="136" t="s">
        <v>436</v>
      </c>
      <c r="CY1681" s="136" t="s">
        <v>1953</v>
      </c>
      <c r="CZ1681" s="138">
        <v>1513</v>
      </c>
      <c r="DI1681" s="81" t="s">
        <v>988</v>
      </c>
      <c r="DJ1681" s="81" t="s">
        <v>750</v>
      </c>
      <c r="DK1681" s="81">
        <v>24</v>
      </c>
      <c r="DL1681" s="81" t="s">
        <v>436</v>
      </c>
      <c r="DM1681" s="81" t="s">
        <v>550</v>
      </c>
      <c r="DN1681" s="81">
        <v>1515</v>
      </c>
    </row>
    <row r="1682" spans="1:118" x14ac:dyDescent="0.25">
      <c r="A1682" s="81" t="s">
        <v>772</v>
      </c>
      <c r="B1682" s="81" t="s">
        <v>773</v>
      </c>
      <c r="C1682" s="81">
        <v>4</v>
      </c>
      <c r="D1682" s="81" t="s">
        <v>437</v>
      </c>
      <c r="E1682" s="81" t="s">
        <v>1813</v>
      </c>
      <c r="F1682" s="81">
        <v>1064</v>
      </c>
      <c r="AX1682" s="81" t="s">
        <v>792</v>
      </c>
      <c r="AY1682" s="81" t="s">
        <v>793</v>
      </c>
      <c r="AZ1682" s="81">
        <v>3</v>
      </c>
      <c r="BA1682" s="81" t="s">
        <v>529</v>
      </c>
      <c r="BB1682" s="81" t="s">
        <v>2101</v>
      </c>
      <c r="BC1682" s="81">
        <v>1021</v>
      </c>
      <c r="BL1682" s="81" t="s">
        <v>840</v>
      </c>
      <c r="BM1682" s="81" t="s">
        <v>841</v>
      </c>
      <c r="BN1682" s="81">
        <v>1</v>
      </c>
      <c r="BO1682" s="81" t="s">
        <v>436</v>
      </c>
      <c r="BP1682" s="81" t="s">
        <v>1714</v>
      </c>
      <c r="BQ1682" s="81">
        <v>1009</v>
      </c>
      <c r="CU1682" s="136" t="s">
        <v>804</v>
      </c>
      <c r="CV1682" s="136" t="s">
        <v>805</v>
      </c>
      <c r="CW1682" s="137">
        <v>12</v>
      </c>
      <c r="CX1682" s="136" t="s">
        <v>436</v>
      </c>
      <c r="CY1682" s="136" t="s">
        <v>1953</v>
      </c>
      <c r="CZ1682" s="138">
        <v>1513</v>
      </c>
      <c r="DI1682" s="81" t="s">
        <v>988</v>
      </c>
      <c r="DJ1682" s="81" t="s">
        <v>750</v>
      </c>
      <c r="DK1682" s="81">
        <v>24</v>
      </c>
      <c r="DL1682" s="81" t="s">
        <v>529</v>
      </c>
      <c r="DM1682" s="81" t="s">
        <v>1219</v>
      </c>
      <c r="DN1682" s="81">
        <v>1027</v>
      </c>
    </row>
    <row r="1683" spans="1:118" x14ac:dyDescent="0.25">
      <c r="A1683" s="81" t="s">
        <v>954</v>
      </c>
      <c r="B1683" s="81" t="s">
        <v>955</v>
      </c>
      <c r="C1683" s="81">
        <v>4</v>
      </c>
      <c r="D1683" s="81" t="s">
        <v>529</v>
      </c>
      <c r="E1683" s="81" t="s">
        <v>1118</v>
      </c>
      <c r="F1683" s="81">
        <v>1063</v>
      </c>
      <c r="AX1683" s="81" t="s">
        <v>792</v>
      </c>
      <c r="AY1683" s="81" t="s">
        <v>793</v>
      </c>
      <c r="AZ1683" s="81">
        <v>2</v>
      </c>
      <c r="BA1683" s="81" t="s">
        <v>436</v>
      </c>
      <c r="BB1683" s="81" t="s">
        <v>1714</v>
      </c>
      <c r="BC1683" s="81">
        <v>1009</v>
      </c>
      <c r="BL1683" s="81" t="s">
        <v>757</v>
      </c>
      <c r="BM1683" s="81" t="s">
        <v>758</v>
      </c>
      <c r="BN1683" s="81">
        <v>12</v>
      </c>
      <c r="BO1683" s="81" t="s">
        <v>436</v>
      </c>
      <c r="BP1683" s="81" t="s">
        <v>1137</v>
      </c>
      <c r="BQ1683" s="81">
        <v>1160</v>
      </c>
      <c r="CU1683" s="136" t="s">
        <v>1010</v>
      </c>
      <c r="CV1683" s="136" t="s">
        <v>1011</v>
      </c>
      <c r="CW1683" s="137">
        <v>1</v>
      </c>
      <c r="CX1683" s="136" t="s">
        <v>436</v>
      </c>
      <c r="CY1683" s="136" t="s">
        <v>2198</v>
      </c>
      <c r="CZ1683" s="138">
        <v>1587</v>
      </c>
      <c r="DI1683" s="81" t="s">
        <v>988</v>
      </c>
      <c r="DJ1683" s="81" t="s">
        <v>750</v>
      </c>
      <c r="DK1683" s="81">
        <v>24</v>
      </c>
      <c r="DL1683" s="81" t="s">
        <v>529</v>
      </c>
      <c r="DM1683" s="81" t="s">
        <v>1100</v>
      </c>
      <c r="DN1683" s="81">
        <v>1027</v>
      </c>
    </row>
    <row r="1684" spans="1:118" x14ac:dyDescent="0.25">
      <c r="A1684" s="81" t="s">
        <v>772</v>
      </c>
      <c r="B1684" s="81" t="s">
        <v>773</v>
      </c>
      <c r="C1684" s="81">
        <v>10</v>
      </c>
      <c r="D1684" s="81" t="s">
        <v>529</v>
      </c>
      <c r="E1684" s="81" t="s">
        <v>1118</v>
      </c>
      <c r="F1684" s="81">
        <v>1063</v>
      </c>
      <c r="AX1684" s="81" t="s">
        <v>792</v>
      </c>
      <c r="AY1684" s="81" t="s">
        <v>793</v>
      </c>
      <c r="AZ1684" s="81">
        <v>1</v>
      </c>
      <c r="BA1684" s="81" t="s">
        <v>436</v>
      </c>
      <c r="BB1684" s="81" t="s">
        <v>2072</v>
      </c>
      <c r="BC1684" s="81">
        <v>1562</v>
      </c>
      <c r="BL1684" s="81" t="s">
        <v>820</v>
      </c>
      <c r="BM1684" s="81" t="s">
        <v>821</v>
      </c>
      <c r="BN1684" s="81">
        <v>4</v>
      </c>
      <c r="BO1684" s="81" t="s">
        <v>436</v>
      </c>
      <c r="BP1684" s="81" t="s">
        <v>2179</v>
      </c>
      <c r="BQ1684" s="81">
        <v>1442</v>
      </c>
      <c r="CU1684" s="136" t="s">
        <v>778</v>
      </c>
      <c r="CV1684" s="136" t="s">
        <v>779</v>
      </c>
      <c r="CW1684" s="137">
        <v>6</v>
      </c>
      <c r="CX1684" s="136" t="s">
        <v>529</v>
      </c>
      <c r="CY1684" s="136" t="s">
        <v>1100</v>
      </c>
      <c r="CZ1684" s="138">
        <v>1027</v>
      </c>
      <c r="DI1684" s="81" t="s">
        <v>988</v>
      </c>
      <c r="DJ1684" s="81" t="s">
        <v>750</v>
      </c>
      <c r="DK1684" s="81">
        <v>24</v>
      </c>
      <c r="DL1684" s="81" t="s">
        <v>436</v>
      </c>
      <c r="DM1684" s="81" t="s">
        <v>2153</v>
      </c>
      <c r="DN1684" s="81">
        <v>1377</v>
      </c>
    </row>
    <row r="1685" spans="1:118" x14ac:dyDescent="0.25">
      <c r="A1685" s="81" t="s">
        <v>954</v>
      </c>
      <c r="B1685" s="81" t="s">
        <v>955</v>
      </c>
      <c r="C1685" s="81">
        <v>4</v>
      </c>
      <c r="D1685" s="81" t="s">
        <v>436</v>
      </c>
      <c r="E1685" s="81" t="s">
        <v>1138</v>
      </c>
      <c r="F1685" s="81">
        <v>1060</v>
      </c>
      <c r="AX1685" s="81" t="s">
        <v>792</v>
      </c>
      <c r="AY1685" s="81" t="s">
        <v>793</v>
      </c>
      <c r="AZ1685" s="81">
        <v>4</v>
      </c>
      <c r="BA1685" s="81" t="s">
        <v>437</v>
      </c>
      <c r="BB1685" s="81" t="s">
        <v>1186</v>
      </c>
      <c r="BC1685" s="81">
        <v>1043</v>
      </c>
      <c r="BL1685" s="81" t="s">
        <v>862</v>
      </c>
      <c r="BM1685" s="81" t="s">
        <v>863</v>
      </c>
      <c r="BN1685" s="81">
        <v>2</v>
      </c>
      <c r="BO1685" s="81" t="s">
        <v>436</v>
      </c>
      <c r="BP1685" s="81" t="s">
        <v>1137</v>
      </c>
      <c r="BQ1685" s="81">
        <v>1160</v>
      </c>
      <c r="CU1685" s="136" t="s">
        <v>1001</v>
      </c>
      <c r="CV1685" s="136" t="s">
        <v>1002</v>
      </c>
      <c r="CW1685" s="137">
        <v>6</v>
      </c>
      <c r="CX1685" s="136" t="s">
        <v>436</v>
      </c>
      <c r="CY1685" s="136" t="s">
        <v>1953</v>
      </c>
      <c r="CZ1685" s="138">
        <v>1513</v>
      </c>
      <c r="DI1685" s="81" t="s">
        <v>988</v>
      </c>
      <c r="DJ1685" s="81" t="s">
        <v>750</v>
      </c>
      <c r="DK1685" s="81">
        <v>24</v>
      </c>
      <c r="DL1685" s="81" t="s">
        <v>2152</v>
      </c>
      <c r="DM1685" s="81" t="s">
        <v>2364</v>
      </c>
      <c r="DN1685" s="81">
        <v>1593</v>
      </c>
    </row>
    <row r="1686" spans="1:118" x14ac:dyDescent="0.25">
      <c r="A1686" s="81" t="s">
        <v>954</v>
      </c>
      <c r="B1686" s="81" t="s">
        <v>955</v>
      </c>
      <c r="C1686" s="81">
        <v>4</v>
      </c>
      <c r="D1686" s="81" t="s">
        <v>529</v>
      </c>
      <c r="E1686" s="81" t="s">
        <v>1247</v>
      </c>
      <c r="F1686" s="81">
        <v>1054</v>
      </c>
      <c r="AX1686" s="81" t="s">
        <v>792</v>
      </c>
      <c r="AY1686" s="81" t="s">
        <v>793</v>
      </c>
      <c r="AZ1686" s="81">
        <v>2</v>
      </c>
      <c r="BA1686" s="81" t="s">
        <v>436</v>
      </c>
      <c r="BB1686" s="81" t="s">
        <v>1122</v>
      </c>
      <c r="BC1686" s="81">
        <v>1213</v>
      </c>
      <c r="BL1686" s="81" t="s">
        <v>820</v>
      </c>
      <c r="BM1686" s="81" t="s">
        <v>821</v>
      </c>
      <c r="BN1686" s="81">
        <v>4</v>
      </c>
      <c r="BO1686" s="81" t="s">
        <v>436</v>
      </c>
      <c r="BP1686" s="81" t="s">
        <v>1137</v>
      </c>
      <c r="BQ1686" s="81">
        <v>1160</v>
      </c>
      <c r="CU1686" s="136" t="s">
        <v>808</v>
      </c>
      <c r="CV1686" s="136" t="s">
        <v>809</v>
      </c>
      <c r="CW1686" s="137">
        <v>6</v>
      </c>
      <c r="CX1686" s="136" t="s">
        <v>529</v>
      </c>
      <c r="CY1686" s="136" t="s">
        <v>1819</v>
      </c>
      <c r="CZ1686" s="138">
        <v>1505</v>
      </c>
      <c r="DI1686" s="81" t="s">
        <v>988</v>
      </c>
      <c r="DJ1686" s="81" t="s">
        <v>750</v>
      </c>
      <c r="DK1686" s="81">
        <v>24</v>
      </c>
      <c r="DL1686" s="81" t="s">
        <v>437</v>
      </c>
      <c r="DM1686" s="81" t="s">
        <v>2421</v>
      </c>
      <c r="DN1686" s="81">
        <v>1599</v>
      </c>
    </row>
    <row r="1687" spans="1:118" x14ac:dyDescent="0.25">
      <c r="A1687" s="81" t="s">
        <v>772</v>
      </c>
      <c r="B1687" s="81" t="s">
        <v>773</v>
      </c>
      <c r="C1687" s="81">
        <v>4</v>
      </c>
      <c r="D1687" s="81" t="s">
        <v>529</v>
      </c>
      <c r="E1687" s="81" t="s">
        <v>1247</v>
      </c>
      <c r="F1687" s="81">
        <v>1054</v>
      </c>
      <c r="AX1687" s="81" t="s">
        <v>792</v>
      </c>
      <c r="AY1687" s="81" t="s">
        <v>793</v>
      </c>
      <c r="AZ1687" s="81">
        <v>2</v>
      </c>
      <c r="BA1687" s="81" t="s">
        <v>436</v>
      </c>
      <c r="BB1687" s="81" t="s">
        <v>2073</v>
      </c>
      <c r="BC1687" s="81">
        <v>1563</v>
      </c>
      <c r="BL1687" s="81" t="s">
        <v>902</v>
      </c>
      <c r="BM1687" s="81" t="s">
        <v>903</v>
      </c>
      <c r="BN1687" s="81">
        <v>2</v>
      </c>
      <c r="BO1687" s="81" t="s">
        <v>436</v>
      </c>
      <c r="BP1687" s="81" t="s">
        <v>2179</v>
      </c>
      <c r="BQ1687" s="81">
        <v>1442</v>
      </c>
      <c r="CU1687" s="136" t="s">
        <v>1043</v>
      </c>
      <c r="CV1687" s="136" t="s">
        <v>825</v>
      </c>
      <c r="CW1687" s="137">
        <v>12</v>
      </c>
      <c r="CX1687" s="136" t="s">
        <v>529</v>
      </c>
      <c r="CY1687" s="136" t="s">
        <v>1100</v>
      </c>
      <c r="CZ1687" s="138">
        <v>1027</v>
      </c>
      <c r="DI1687" s="81" t="s">
        <v>988</v>
      </c>
      <c r="DJ1687" s="81" t="s">
        <v>750</v>
      </c>
      <c r="DK1687" s="81">
        <v>24</v>
      </c>
      <c r="DL1687" s="81" t="s">
        <v>437</v>
      </c>
      <c r="DM1687" s="81" t="s">
        <v>1171</v>
      </c>
      <c r="DN1687" s="81">
        <v>1351</v>
      </c>
    </row>
    <row r="1688" spans="1:118" x14ac:dyDescent="0.25">
      <c r="A1688" s="81" t="s">
        <v>812</v>
      </c>
      <c r="B1688" s="81" t="s">
        <v>813</v>
      </c>
      <c r="C1688" s="81">
        <v>12</v>
      </c>
      <c r="D1688" s="81" t="s">
        <v>437</v>
      </c>
      <c r="E1688" s="81" t="s">
        <v>1181</v>
      </c>
      <c r="F1688" s="81">
        <v>1044</v>
      </c>
      <c r="AX1688" s="81" t="s">
        <v>792</v>
      </c>
      <c r="AY1688" s="81" t="s">
        <v>793</v>
      </c>
      <c r="AZ1688" s="81">
        <v>2</v>
      </c>
      <c r="BA1688" s="81" t="s">
        <v>529</v>
      </c>
      <c r="BB1688" s="81" t="s">
        <v>1132</v>
      </c>
      <c r="BC1688" s="81">
        <v>1081</v>
      </c>
      <c r="BL1688" s="81" t="s">
        <v>812</v>
      </c>
      <c r="BM1688" s="81" t="s">
        <v>813</v>
      </c>
      <c r="BN1688" s="81">
        <v>4</v>
      </c>
      <c r="BO1688" s="81" t="s">
        <v>436</v>
      </c>
      <c r="BP1688" s="81" t="s">
        <v>1714</v>
      </c>
      <c r="BQ1688" s="81">
        <v>1009</v>
      </c>
      <c r="CU1688" s="136" t="s">
        <v>1039</v>
      </c>
      <c r="CV1688" s="136" t="s">
        <v>1040</v>
      </c>
      <c r="CW1688" s="137">
        <v>4</v>
      </c>
      <c r="CX1688" s="136" t="s">
        <v>529</v>
      </c>
      <c r="CY1688" s="136" t="s">
        <v>1100</v>
      </c>
      <c r="CZ1688" s="138">
        <v>1027</v>
      </c>
      <c r="DI1688" s="81" t="s">
        <v>988</v>
      </c>
      <c r="DJ1688" s="81" t="s">
        <v>750</v>
      </c>
      <c r="DK1688" s="81">
        <v>48</v>
      </c>
      <c r="DL1688" s="81" t="s">
        <v>2152</v>
      </c>
      <c r="DM1688" s="81" t="s">
        <v>2364</v>
      </c>
      <c r="DN1688" s="81">
        <v>1593</v>
      </c>
    </row>
    <row r="1689" spans="1:118" x14ac:dyDescent="0.25">
      <c r="A1689" s="81" t="s">
        <v>772</v>
      </c>
      <c r="B1689" s="81" t="s">
        <v>773</v>
      </c>
      <c r="C1689" s="81">
        <v>12</v>
      </c>
      <c r="D1689" s="81" t="s">
        <v>437</v>
      </c>
      <c r="E1689" s="81" t="s">
        <v>1181</v>
      </c>
      <c r="F1689" s="81">
        <v>1044</v>
      </c>
      <c r="AX1689" s="81" t="s">
        <v>792</v>
      </c>
      <c r="AY1689" s="81" t="s">
        <v>793</v>
      </c>
      <c r="AZ1689" s="81">
        <v>30</v>
      </c>
      <c r="BA1689" s="81" t="s">
        <v>1173</v>
      </c>
      <c r="BB1689" s="81" t="s">
        <v>1174</v>
      </c>
      <c r="BC1689" s="81">
        <v>0</v>
      </c>
      <c r="BL1689" s="81" t="s">
        <v>755</v>
      </c>
      <c r="BM1689" s="81" t="s">
        <v>756</v>
      </c>
      <c r="BN1689" s="81">
        <v>12</v>
      </c>
      <c r="BO1689" s="81" t="s">
        <v>436</v>
      </c>
      <c r="BP1689" s="81" t="s">
        <v>1137</v>
      </c>
      <c r="BQ1689" s="81">
        <v>1160</v>
      </c>
      <c r="CU1689" s="136" t="s">
        <v>1029</v>
      </c>
      <c r="CV1689" s="136" t="s">
        <v>1030</v>
      </c>
      <c r="CW1689" s="137">
        <v>4</v>
      </c>
      <c r="CX1689" s="136" t="s">
        <v>529</v>
      </c>
      <c r="CY1689" s="136" t="s">
        <v>1837</v>
      </c>
      <c r="CZ1689" s="138">
        <v>1510</v>
      </c>
      <c r="DI1689" s="81" t="s">
        <v>988</v>
      </c>
      <c r="DJ1689" s="81" t="s">
        <v>750</v>
      </c>
      <c r="DK1689" s="81">
        <v>24</v>
      </c>
      <c r="DL1689" s="81" t="s">
        <v>436</v>
      </c>
      <c r="DM1689" s="81" t="s">
        <v>1764</v>
      </c>
      <c r="DN1689" s="81">
        <v>1435</v>
      </c>
    </row>
    <row r="1690" spans="1:118" x14ac:dyDescent="0.25">
      <c r="A1690" s="81" t="s">
        <v>954</v>
      </c>
      <c r="B1690" s="81" t="s">
        <v>955</v>
      </c>
      <c r="C1690" s="81">
        <v>6</v>
      </c>
      <c r="D1690" s="81" t="s">
        <v>529</v>
      </c>
      <c r="E1690" s="81" t="s">
        <v>1893</v>
      </c>
      <c r="F1690" s="81">
        <v>1039</v>
      </c>
      <c r="AX1690" s="81" t="s">
        <v>790</v>
      </c>
      <c r="AY1690" s="81" t="s">
        <v>791</v>
      </c>
      <c r="AZ1690" s="81">
        <v>2</v>
      </c>
      <c r="BA1690" s="81" t="s">
        <v>436</v>
      </c>
      <c r="BB1690" s="81" t="s">
        <v>1714</v>
      </c>
      <c r="BC1690" s="81">
        <v>1009</v>
      </c>
      <c r="BL1690" s="81" t="s">
        <v>812</v>
      </c>
      <c r="BM1690" s="81" t="s">
        <v>813</v>
      </c>
      <c r="BN1690" s="81">
        <v>4</v>
      </c>
      <c r="BO1690" s="81" t="s">
        <v>436</v>
      </c>
      <c r="BP1690" s="81" t="s">
        <v>1137</v>
      </c>
      <c r="BQ1690" s="81">
        <v>1160</v>
      </c>
      <c r="CU1690" s="136" t="s">
        <v>774</v>
      </c>
      <c r="CV1690" s="136" t="s">
        <v>775</v>
      </c>
      <c r="CW1690" s="137">
        <v>4</v>
      </c>
      <c r="CX1690" s="136" t="s">
        <v>529</v>
      </c>
      <c r="CY1690" s="136" t="s">
        <v>1837</v>
      </c>
      <c r="CZ1690" s="138">
        <v>1510</v>
      </c>
      <c r="DI1690" s="81" t="s">
        <v>988</v>
      </c>
      <c r="DJ1690" s="81" t="s">
        <v>750</v>
      </c>
      <c r="DK1690" s="81">
        <v>12</v>
      </c>
      <c r="DL1690" s="81" t="s">
        <v>436</v>
      </c>
      <c r="DM1690" s="81" t="s">
        <v>2406</v>
      </c>
      <c r="DN1690" s="81">
        <v>1529</v>
      </c>
    </row>
    <row r="1691" spans="1:118" x14ac:dyDescent="0.25">
      <c r="A1691" s="81" t="s">
        <v>906</v>
      </c>
      <c r="B1691" s="81" t="s">
        <v>907</v>
      </c>
      <c r="C1691" s="81">
        <v>4</v>
      </c>
      <c r="D1691" s="81" t="s">
        <v>529</v>
      </c>
      <c r="E1691" s="81" t="s">
        <v>1893</v>
      </c>
      <c r="F1691" s="81">
        <v>1039</v>
      </c>
      <c r="AX1691" s="81" t="s">
        <v>790</v>
      </c>
      <c r="AY1691" s="81" t="s">
        <v>791</v>
      </c>
      <c r="AZ1691" s="81">
        <v>1</v>
      </c>
      <c r="BA1691" s="81" t="s">
        <v>436</v>
      </c>
      <c r="BB1691" s="81" t="s">
        <v>2072</v>
      </c>
      <c r="BC1691" s="81">
        <v>1562</v>
      </c>
      <c r="BL1691" s="81" t="s">
        <v>824</v>
      </c>
      <c r="BM1691" s="81" t="s">
        <v>825</v>
      </c>
      <c r="BN1691" s="81">
        <v>12</v>
      </c>
      <c r="BO1691" s="81" t="s">
        <v>436</v>
      </c>
      <c r="BP1691" s="81" t="s">
        <v>1741</v>
      </c>
      <c r="BQ1691" s="81">
        <v>1118</v>
      </c>
      <c r="CU1691" s="136" t="s">
        <v>804</v>
      </c>
      <c r="CV1691" s="136" t="s">
        <v>805</v>
      </c>
      <c r="CW1691" s="137">
        <v>12</v>
      </c>
      <c r="CX1691" s="136" t="s">
        <v>437</v>
      </c>
      <c r="CY1691" s="136" t="s">
        <v>2408</v>
      </c>
      <c r="CZ1691" s="138">
        <v>1108</v>
      </c>
      <c r="DI1691" s="81" t="s">
        <v>1067</v>
      </c>
      <c r="DJ1691" s="81" t="s">
        <v>1068</v>
      </c>
      <c r="DK1691" s="81">
        <v>2</v>
      </c>
      <c r="DL1691" s="81" t="s">
        <v>436</v>
      </c>
      <c r="DM1691" s="81" t="s">
        <v>1684</v>
      </c>
      <c r="DN1691" s="81">
        <v>1113</v>
      </c>
    </row>
    <row r="1692" spans="1:118" x14ac:dyDescent="0.25">
      <c r="A1692" s="81" t="s">
        <v>772</v>
      </c>
      <c r="B1692" s="81" t="s">
        <v>773</v>
      </c>
      <c r="C1692" s="81">
        <v>8</v>
      </c>
      <c r="D1692" s="81" t="s">
        <v>529</v>
      </c>
      <c r="E1692" s="81" t="s">
        <v>1893</v>
      </c>
      <c r="F1692" s="81">
        <v>1039</v>
      </c>
      <c r="AX1692" s="81" t="s">
        <v>790</v>
      </c>
      <c r="AY1692" s="81" t="s">
        <v>791</v>
      </c>
      <c r="AZ1692" s="81">
        <v>2</v>
      </c>
      <c r="BA1692" s="81" t="s">
        <v>437</v>
      </c>
      <c r="BB1692" s="81" t="s">
        <v>1186</v>
      </c>
      <c r="BC1692" s="81">
        <v>1043</v>
      </c>
      <c r="BL1692" s="81" t="s">
        <v>818</v>
      </c>
      <c r="BM1692" s="81" t="s">
        <v>819</v>
      </c>
      <c r="BN1692" s="81">
        <v>4</v>
      </c>
      <c r="BO1692" s="81" t="s">
        <v>436</v>
      </c>
      <c r="BP1692" s="81" t="s">
        <v>1137</v>
      </c>
      <c r="BQ1692" s="81">
        <v>1160</v>
      </c>
      <c r="CU1692" s="136" t="s">
        <v>780</v>
      </c>
      <c r="CV1692" s="136" t="s">
        <v>781</v>
      </c>
      <c r="CW1692" s="137">
        <v>12</v>
      </c>
      <c r="CX1692" s="136" t="s">
        <v>529</v>
      </c>
      <c r="CY1692" s="136" t="s">
        <v>1218</v>
      </c>
      <c r="CZ1692" s="138">
        <v>1412</v>
      </c>
    </row>
    <row r="1693" spans="1:118" x14ac:dyDescent="0.25">
      <c r="A1693" s="81" t="s">
        <v>812</v>
      </c>
      <c r="B1693" s="81" t="s">
        <v>813</v>
      </c>
      <c r="C1693" s="81">
        <v>12</v>
      </c>
      <c r="D1693" s="81" t="s">
        <v>529</v>
      </c>
      <c r="E1693" s="81" t="s">
        <v>1770</v>
      </c>
      <c r="F1693" s="81">
        <v>1037</v>
      </c>
      <c r="AX1693" s="81" t="s">
        <v>790</v>
      </c>
      <c r="AY1693" s="81" t="s">
        <v>791</v>
      </c>
      <c r="AZ1693" s="81">
        <v>2</v>
      </c>
      <c r="BA1693" s="81" t="s">
        <v>436</v>
      </c>
      <c r="BB1693" s="81" t="s">
        <v>1122</v>
      </c>
      <c r="BC1693" s="81">
        <v>1213</v>
      </c>
      <c r="BL1693" s="81" t="s">
        <v>733</v>
      </c>
      <c r="BM1693" s="81" t="s">
        <v>734</v>
      </c>
      <c r="BN1693" s="81">
        <v>2</v>
      </c>
      <c r="BO1693" s="81" t="s">
        <v>436</v>
      </c>
      <c r="BP1693" s="81" t="s">
        <v>2179</v>
      </c>
      <c r="BQ1693" s="81">
        <v>1442</v>
      </c>
      <c r="CU1693" s="136" t="s">
        <v>979</v>
      </c>
      <c r="CV1693" s="136" t="s">
        <v>980</v>
      </c>
      <c r="CW1693" s="137">
        <v>12</v>
      </c>
      <c r="CX1693" s="136" t="s">
        <v>436</v>
      </c>
      <c r="CY1693" s="136" t="s">
        <v>1889</v>
      </c>
      <c r="CZ1693" s="138">
        <v>1189</v>
      </c>
    </row>
    <row r="1694" spans="1:118" x14ac:dyDescent="0.25">
      <c r="A1694" s="81" t="s">
        <v>727</v>
      </c>
      <c r="B1694" s="81" t="s">
        <v>728</v>
      </c>
      <c r="C1694" s="81">
        <v>10</v>
      </c>
      <c r="D1694" s="81" t="s">
        <v>529</v>
      </c>
      <c r="E1694" s="81" t="s">
        <v>1770</v>
      </c>
      <c r="F1694" s="81">
        <v>1037</v>
      </c>
      <c r="AX1694" s="81" t="s">
        <v>790</v>
      </c>
      <c r="AY1694" s="81" t="s">
        <v>791</v>
      </c>
      <c r="AZ1694" s="81">
        <v>2</v>
      </c>
      <c r="BA1694" s="81" t="s">
        <v>436</v>
      </c>
      <c r="BB1694" s="81" t="s">
        <v>2073</v>
      </c>
      <c r="BC1694" s="81">
        <v>1563</v>
      </c>
      <c r="BL1694" s="81" t="s">
        <v>792</v>
      </c>
      <c r="BM1694" s="81" t="s">
        <v>793</v>
      </c>
      <c r="BN1694" s="81">
        <v>2</v>
      </c>
      <c r="BO1694" s="81" t="s">
        <v>436</v>
      </c>
      <c r="BP1694" s="81" t="s">
        <v>1714</v>
      </c>
      <c r="BQ1694" s="81">
        <v>1009</v>
      </c>
      <c r="CU1694" s="136" t="s">
        <v>751</v>
      </c>
      <c r="CV1694" s="136" t="s">
        <v>752</v>
      </c>
      <c r="CW1694" s="137">
        <v>24</v>
      </c>
      <c r="CX1694" s="136" t="s">
        <v>529</v>
      </c>
      <c r="CY1694" s="136" t="s">
        <v>1199</v>
      </c>
      <c r="CZ1694" s="138">
        <v>1001</v>
      </c>
    </row>
    <row r="1695" spans="1:118" x14ac:dyDescent="0.25">
      <c r="A1695" s="81" t="s">
        <v>873</v>
      </c>
      <c r="B1695" s="81" t="s">
        <v>874</v>
      </c>
      <c r="C1695" s="81">
        <v>4</v>
      </c>
      <c r="D1695" s="81" t="s">
        <v>529</v>
      </c>
      <c r="E1695" s="81" t="s">
        <v>1756</v>
      </c>
      <c r="F1695" s="81">
        <v>1037</v>
      </c>
      <c r="AX1695" s="81" t="s">
        <v>790</v>
      </c>
      <c r="AY1695" s="81" t="s">
        <v>791</v>
      </c>
      <c r="AZ1695" s="81">
        <v>2</v>
      </c>
      <c r="BA1695" s="81" t="s">
        <v>529</v>
      </c>
      <c r="BB1695" s="81" t="s">
        <v>1132</v>
      </c>
      <c r="BC1695" s="81">
        <v>1081</v>
      </c>
      <c r="BL1695" s="81" t="s">
        <v>845</v>
      </c>
      <c r="BM1695" s="81" t="s">
        <v>846</v>
      </c>
      <c r="BN1695" s="81">
        <v>2</v>
      </c>
      <c r="BO1695" s="81" t="s">
        <v>436</v>
      </c>
      <c r="BP1695" s="81" t="s">
        <v>1137</v>
      </c>
      <c r="BQ1695" s="81">
        <v>1160</v>
      </c>
      <c r="CU1695" s="136" t="s">
        <v>804</v>
      </c>
      <c r="CV1695" s="136" t="s">
        <v>805</v>
      </c>
      <c r="CW1695" s="137">
        <v>36</v>
      </c>
      <c r="CX1695" s="136" t="s">
        <v>529</v>
      </c>
      <c r="CY1695" s="136" t="s">
        <v>1199</v>
      </c>
      <c r="CZ1695" s="138">
        <v>1001</v>
      </c>
    </row>
    <row r="1696" spans="1:118" x14ac:dyDescent="0.25">
      <c r="A1696" s="81" t="s">
        <v>860</v>
      </c>
      <c r="B1696" s="81" t="s">
        <v>861</v>
      </c>
      <c r="C1696" s="81">
        <v>6</v>
      </c>
      <c r="D1696" s="81" t="s">
        <v>529</v>
      </c>
      <c r="E1696" s="81" t="s">
        <v>1167</v>
      </c>
      <c r="F1696" s="81">
        <v>1031</v>
      </c>
      <c r="AX1696" s="81" t="s">
        <v>790</v>
      </c>
      <c r="AY1696" s="81" t="s">
        <v>791</v>
      </c>
      <c r="AZ1696" s="81">
        <v>30</v>
      </c>
      <c r="BA1696" s="81" t="s">
        <v>1173</v>
      </c>
      <c r="BB1696" s="81" t="s">
        <v>1174</v>
      </c>
      <c r="BC1696" s="81">
        <v>0</v>
      </c>
      <c r="BL1696" s="81" t="s">
        <v>733</v>
      </c>
      <c r="BM1696" s="81" t="s">
        <v>734</v>
      </c>
      <c r="BN1696" s="81">
        <v>2</v>
      </c>
      <c r="BO1696" s="81" t="s">
        <v>436</v>
      </c>
      <c r="BP1696" s="81" t="s">
        <v>2056</v>
      </c>
      <c r="BQ1696" s="81">
        <v>1192</v>
      </c>
      <c r="CU1696" s="136" t="s">
        <v>780</v>
      </c>
      <c r="CV1696" s="136" t="s">
        <v>781</v>
      </c>
      <c r="CW1696" s="137">
        <v>12</v>
      </c>
      <c r="CX1696" s="136" t="s">
        <v>529</v>
      </c>
      <c r="CY1696" s="136" t="s">
        <v>1199</v>
      </c>
      <c r="CZ1696" s="138">
        <v>1001</v>
      </c>
    </row>
    <row r="1697" spans="1:104" x14ac:dyDescent="0.25">
      <c r="A1697" s="81" t="s">
        <v>768</v>
      </c>
      <c r="B1697" s="81" t="s">
        <v>769</v>
      </c>
      <c r="C1697" s="81">
        <v>6</v>
      </c>
      <c r="D1697" s="81" t="s">
        <v>529</v>
      </c>
      <c r="E1697" s="81" t="s">
        <v>1167</v>
      </c>
      <c r="F1697" s="81">
        <v>1031</v>
      </c>
      <c r="AX1697" s="81" t="s">
        <v>934</v>
      </c>
      <c r="AY1697" s="81" t="s">
        <v>935</v>
      </c>
      <c r="AZ1697" s="81">
        <v>2</v>
      </c>
      <c r="BA1697" s="81" t="s">
        <v>436</v>
      </c>
      <c r="BB1697" s="81" t="s">
        <v>1828</v>
      </c>
      <c r="BC1697" s="81">
        <v>1413</v>
      </c>
      <c r="BL1697" s="81" t="s">
        <v>893</v>
      </c>
      <c r="BM1697" s="81" t="s">
        <v>894</v>
      </c>
      <c r="BN1697" s="81">
        <v>12</v>
      </c>
      <c r="BO1697" s="81" t="s">
        <v>529</v>
      </c>
      <c r="BP1697" s="81" t="s">
        <v>1160</v>
      </c>
      <c r="BQ1697" s="81">
        <v>1027</v>
      </c>
      <c r="CU1697" s="136" t="s">
        <v>782</v>
      </c>
      <c r="CV1697" s="136" t="s">
        <v>783</v>
      </c>
      <c r="CW1697" s="137">
        <v>24</v>
      </c>
      <c r="CX1697" s="136" t="s">
        <v>529</v>
      </c>
      <c r="CY1697" s="136" t="s">
        <v>1199</v>
      </c>
      <c r="CZ1697" s="138">
        <v>1001</v>
      </c>
    </row>
    <row r="1698" spans="1:104" x14ac:dyDescent="0.25">
      <c r="A1698" s="81" t="s">
        <v>873</v>
      </c>
      <c r="B1698" s="81" t="s">
        <v>874</v>
      </c>
      <c r="C1698" s="81">
        <v>4</v>
      </c>
      <c r="D1698" s="81" t="s">
        <v>529</v>
      </c>
      <c r="E1698" s="81" t="s">
        <v>1167</v>
      </c>
      <c r="F1698" s="81">
        <v>1031</v>
      </c>
      <c r="AX1698" s="81" t="s">
        <v>934</v>
      </c>
      <c r="AY1698" s="81" t="s">
        <v>935</v>
      </c>
      <c r="AZ1698" s="81">
        <v>2</v>
      </c>
      <c r="BA1698" s="81" t="s">
        <v>436</v>
      </c>
      <c r="BB1698" s="81" t="s">
        <v>1122</v>
      </c>
      <c r="BC1698" s="81">
        <v>1213</v>
      </c>
      <c r="BL1698" s="81" t="s">
        <v>864</v>
      </c>
      <c r="BM1698" s="81" t="s">
        <v>865</v>
      </c>
      <c r="BN1698" s="81">
        <v>4</v>
      </c>
      <c r="BO1698" s="81" t="s">
        <v>437</v>
      </c>
      <c r="BP1698" s="81" t="s">
        <v>2103</v>
      </c>
      <c r="BQ1698" s="81">
        <v>1506</v>
      </c>
      <c r="CU1698" s="136" t="s">
        <v>741</v>
      </c>
      <c r="CV1698" s="136" t="s">
        <v>742</v>
      </c>
      <c r="CW1698" s="137">
        <v>8</v>
      </c>
      <c r="CX1698" s="136" t="s">
        <v>529</v>
      </c>
      <c r="CY1698" s="136" t="s">
        <v>1199</v>
      </c>
      <c r="CZ1698" s="138">
        <v>1001</v>
      </c>
    </row>
    <row r="1699" spans="1:104" x14ac:dyDescent="0.25">
      <c r="A1699" s="81" t="s">
        <v>906</v>
      </c>
      <c r="B1699" s="81" t="s">
        <v>907</v>
      </c>
      <c r="C1699" s="81">
        <v>6</v>
      </c>
      <c r="D1699" s="81" t="s">
        <v>529</v>
      </c>
      <c r="E1699" s="81" t="s">
        <v>1167</v>
      </c>
      <c r="F1699" s="81">
        <v>1031</v>
      </c>
      <c r="AX1699" s="81" t="s">
        <v>934</v>
      </c>
      <c r="AY1699" s="81" t="s">
        <v>935</v>
      </c>
      <c r="AZ1699" s="81">
        <v>2</v>
      </c>
      <c r="BA1699" s="81" t="s">
        <v>529</v>
      </c>
      <c r="BB1699" s="81" t="s">
        <v>1757</v>
      </c>
      <c r="BC1699" s="81">
        <v>1014</v>
      </c>
      <c r="BL1699" s="81" t="s">
        <v>830</v>
      </c>
      <c r="BM1699" s="81" t="s">
        <v>831</v>
      </c>
      <c r="BN1699" s="81">
        <v>2</v>
      </c>
      <c r="BO1699" s="81" t="s">
        <v>436</v>
      </c>
      <c r="BP1699" s="81" t="s">
        <v>1114</v>
      </c>
      <c r="BQ1699" s="81">
        <v>1011</v>
      </c>
      <c r="CU1699" s="136" t="s">
        <v>778</v>
      </c>
      <c r="CV1699" s="136" t="s">
        <v>779</v>
      </c>
      <c r="CW1699" s="137">
        <v>12</v>
      </c>
      <c r="CX1699" s="136" t="s">
        <v>529</v>
      </c>
      <c r="CY1699" s="136" t="s">
        <v>1199</v>
      </c>
      <c r="CZ1699" s="138">
        <v>1001</v>
      </c>
    </row>
    <row r="1700" spans="1:104" x14ac:dyDescent="0.25">
      <c r="A1700" s="81" t="s">
        <v>812</v>
      </c>
      <c r="B1700" s="81" t="s">
        <v>813</v>
      </c>
      <c r="C1700" s="81">
        <v>4</v>
      </c>
      <c r="D1700" s="81" t="s">
        <v>529</v>
      </c>
      <c r="E1700" s="81" t="s">
        <v>1167</v>
      </c>
      <c r="F1700" s="81">
        <v>1031</v>
      </c>
      <c r="AX1700" s="81" t="s">
        <v>934</v>
      </c>
      <c r="AY1700" s="81" t="s">
        <v>935</v>
      </c>
      <c r="AZ1700" s="81">
        <v>2</v>
      </c>
      <c r="BA1700" s="81" t="s">
        <v>436</v>
      </c>
      <c r="BB1700" s="81" t="s">
        <v>1108</v>
      </c>
      <c r="BC1700" s="81">
        <v>1240</v>
      </c>
      <c r="BL1700" s="81" t="s">
        <v>849</v>
      </c>
      <c r="BM1700" s="81" t="s">
        <v>850</v>
      </c>
      <c r="BN1700" s="81">
        <v>2</v>
      </c>
      <c r="BO1700" s="81" t="s">
        <v>436</v>
      </c>
      <c r="BP1700" s="81" t="s">
        <v>1114</v>
      </c>
      <c r="BQ1700" s="81">
        <v>1011</v>
      </c>
      <c r="CU1700" s="136" t="s">
        <v>1050</v>
      </c>
      <c r="CV1700" s="136" t="s">
        <v>1051</v>
      </c>
      <c r="CW1700" s="137">
        <v>2</v>
      </c>
      <c r="CX1700" s="136" t="s">
        <v>529</v>
      </c>
      <c r="CY1700" s="136" t="s">
        <v>1238</v>
      </c>
      <c r="CZ1700" s="138">
        <v>1399</v>
      </c>
    </row>
    <row r="1701" spans="1:104" x14ac:dyDescent="0.25">
      <c r="A1701" s="81" t="s">
        <v>772</v>
      </c>
      <c r="B1701" s="81" t="s">
        <v>773</v>
      </c>
      <c r="C1701" s="81">
        <v>24</v>
      </c>
      <c r="D1701" s="81" t="s">
        <v>529</v>
      </c>
      <c r="E1701" s="81" t="s">
        <v>1167</v>
      </c>
      <c r="F1701" s="81">
        <v>1031</v>
      </c>
      <c r="AX1701" s="81" t="s">
        <v>934</v>
      </c>
      <c r="AY1701" s="81" t="s">
        <v>935</v>
      </c>
      <c r="AZ1701" s="81">
        <v>4</v>
      </c>
      <c r="BA1701" s="81" t="s">
        <v>436</v>
      </c>
      <c r="BB1701" s="81" t="s">
        <v>551</v>
      </c>
      <c r="BC1701" s="81">
        <v>1518</v>
      </c>
      <c r="BL1701" s="81" t="s">
        <v>893</v>
      </c>
      <c r="BM1701" s="81" t="s">
        <v>894</v>
      </c>
      <c r="BN1701" s="81">
        <v>12</v>
      </c>
      <c r="BO1701" s="81" t="s">
        <v>436</v>
      </c>
      <c r="BP1701" s="81" t="s">
        <v>1714</v>
      </c>
      <c r="BQ1701" s="81">
        <v>1009</v>
      </c>
      <c r="CU1701" s="136" t="s">
        <v>1794</v>
      </c>
      <c r="CV1701" s="136" t="s">
        <v>1452</v>
      </c>
      <c r="CW1701" s="137">
        <v>6</v>
      </c>
      <c r="CX1701" s="136" t="s">
        <v>529</v>
      </c>
      <c r="CY1701" s="136" t="s">
        <v>1238</v>
      </c>
      <c r="CZ1701" s="138">
        <v>1399</v>
      </c>
    </row>
    <row r="1702" spans="1:104" x14ac:dyDescent="0.25">
      <c r="A1702" s="81" t="s">
        <v>820</v>
      </c>
      <c r="B1702" s="81" t="s">
        <v>821</v>
      </c>
      <c r="C1702" s="81">
        <v>4</v>
      </c>
      <c r="D1702" s="81" t="s">
        <v>529</v>
      </c>
      <c r="E1702" s="81" t="s">
        <v>1167</v>
      </c>
      <c r="F1702" s="81">
        <v>1031</v>
      </c>
      <c r="AX1702" s="81" t="s">
        <v>934</v>
      </c>
      <c r="AY1702" s="81" t="s">
        <v>935</v>
      </c>
      <c r="AZ1702" s="81">
        <v>12</v>
      </c>
      <c r="BA1702" s="81" t="s">
        <v>1173</v>
      </c>
      <c r="BB1702" s="81" t="s">
        <v>1174</v>
      </c>
      <c r="BC1702" s="81">
        <v>0</v>
      </c>
      <c r="BL1702" s="81" t="s">
        <v>816</v>
      </c>
      <c r="BM1702" s="81" t="s">
        <v>817</v>
      </c>
      <c r="BN1702" s="81">
        <v>4</v>
      </c>
      <c r="BO1702" s="81" t="s">
        <v>529</v>
      </c>
      <c r="BP1702" s="81" t="s">
        <v>1819</v>
      </c>
      <c r="BQ1702" s="81">
        <v>1505</v>
      </c>
      <c r="CU1702" s="136" t="s">
        <v>798</v>
      </c>
      <c r="CV1702" s="136" t="s">
        <v>799</v>
      </c>
      <c r="CW1702" s="137">
        <v>12</v>
      </c>
      <c r="CX1702" s="136" t="s">
        <v>436</v>
      </c>
      <c r="CY1702" s="136" t="s">
        <v>1889</v>
      </c>
      <c r="CZ1702" s="138">
        <v>1189</v>
      </c>
    </row>
    <row r="1703" spans="1:104" x14ac:dyDescent="0.25">
      <c r="A1703" s="81" t="s">
        <v>727</v>
      </c>
      <c r="B1703" s="81" t="s">
        <v>728</v>
      </c>
      <c r="C1703" s="81">
        <v>4</v>
      </c>
      <c r="D1703" s="81" t="s">
        <v>529</v>
      </c>
      <c r="E1703" s="81" t="s">
        <v>1167</v>
      </c>
      <c r="F1703" s="81">
        <v>1031</v>
      </c>
      <c r="AX1703" s="81" t="s">
        <v>934</v>
      </c>
      <c r="AY1703" s="81" t="s">
        <v>935</v>
      </c>
      <c r="AZ1703" s="81">
        <v>24</v>
      </c>
      <c r="BA1703" s="81" t="s">
        <v>1173</v>
      </c>
      <c r="BB1703" s="81" t="s">
        <v>1174</v>
      </c>
      <c r="BC1703" s="81">
        <v>0</v>
      </c>
      <c r="BL1703" s="81" t="s">
        <v>864</v>
      </c>
      <c r="BM1703" s="81" t="s">
        <v>865</v>
      </c>
      <c r="BN1703" s="81">
        <v>4</v>
      </c>
      <c r="BO1703" s="81" t="s">
        <v>436</v>
      </c>
      <c r="BP1703" s="81" t="s">
        <v>1137</v>
      </c>
      <c r="BQ1703" s="81">
        <v>1160</v>
      </c>
      <c r="CU1703" s="136" t="s">
        <v>1039</v>
      </c>
      <c r="CV1703" s="136" t="s">
        <v>1040</v>
      </c>
      <c r="CW1703" s="137">
        <v>4</v>
      </c>
      <c r="CX1703" s="136" t="s">
        <v>529</v>
      </c>
      <c r="CY1703" s="136" t="s">
        <v>1218</v>
      </c>
      <c r="CZ1703" s="138">
        <v>1412</v>
      </c>
    </row>
    <row r="1704" spans="1:104" x14ac:dyDescent="0.25">
      <c r="A1704" s="81" t="s">
        <v>2323</v>
      </c>
      <c r="B1704" s="81" t="s">
        <v>851</v>
      </c>
      <c r="C1704" s="81">
        <v>4</v>
      </c>
      <c r="D1704" s="81" t="s">
        <v>529</v>
      </c>
      <c r="E1704" s="81" t="s">
        <v>1167</v>
      </c>
      <c r="F1704" s="81">
        <v>1031</v>
      </c>
      <c r="AX1704" s="81" t="s">
        <v>938</v>
      </c>
      <c r="AY1704" s="81" t="s">
        <v>939</v>
      </c>
      <c r="AZ1704" s="81">
        <v>2</v>
      </c>
      <c r="BA1704" s="81" t="s">
        <v>436</v>
      </c>
      <c r="BB1704" s="81" t="s">
        <v>1828</v>
      </c>
      <c r="BC1704" s="81">
        <v>1413</v>
      </c>
      <c r="BL1704" s="81" t="s">
        <v>790</v>
      </c>
      <c r="BM1704" s="81" t="s">
        <v>791</v>
      </c>
      <c r="BN1704" s="81">
        <v>2</v>
      </c>
      <c r="BO1704" s="81" t="s">
        <v>436</v>
      </c>
      <c r="BP1704" s="81" t="s">
        <v>1714</v>
      </c>
      <c r="BQ1704" s="81">
        <v>1009</v>
      </c>
      <c r="CU1704" s="136" t="s">
        <v>1063</v>
      </c>
      <c r="CV1704" s="136" t="s">
        <v>1064</v>
      </c>
      <c r="CW1704" s="137">
        <v>7</v>
      </c>
      <c r="CX1704" s="136" t="s">
        <v>529</v>
      </c>
      <c r="CY1704" s="136" t="s">
        <v>1238</v>
      </c>
      <c r="CZ1704" s="138">
        <v>1399</v>
      </c>
    </row>
    <row r="1705" spans="1:104" x14ac:dyDescent="0.25">
      <c r="A1705" s="81" t="s">
        <v>854</v>
      </c>
      <c r="B1705" s="81" t="s">
        <v>855</v>
      </c>
      <c r="C1705" s="81">
        <v>4</v>
      </c>
      <c r="D1705" s="81" t="s">
        <v>529</v>
      </c>
      <c r="E1705" s="81" t="s">
        <v>1167</v>
      </c>
      <c r="F1705" s="81">
        <v>1031</v>
      </c>
      <c r="AX1705" s="81" t="s">
        <v>938</v>
      </c>
      <c r="AY1705" s="81" t="s">
        <v>939</v>
      </c>
      <c r="AZ1705" s="81">
        <v>24</v>
      </c>
      <c r="BA1705" s="81" t="s">
        <v>1173</v>
      </c>
      <c r="BB1705" s="81" t="s">
        <v>1174</v>
      </c>
      <c r="BC1705" s="81">
        <v>0</v>
      </c>
      <c r="BL1705" s="81" t="s">
        <v>906</v>
      </c>
      <c r="BM1705" s="81" t="s">
        <v>907</v>
      </c>
      <c r="BN1705" s="81">
        <v>2</v>
      </c>
      <c r="BO1705" s="81" t="s">
        <v>436</v>
      </c>
      <c r="BP1705" s="81" t="s">
        <v>1137</v>
      </c>
      <c r="BQ1705" s="81">
        <v>1160</v>
      </c>
      <c r="CU1705" s="139" t="s">
        <v>1006</v>
      </c>
      <c r="CV1705" s="139" t="s">
        <v>1007</v>
      </c>
      <c r="CW1705" s="140">
        <v>6</v>
      </c>
      <c r="CX1705" s="139" t="s">
        <v>529</v>
      </c>
      <c r="CY1705" s="139" t="s">
        <v>1238</v>
      </c>
      <c r="CZ1705" s="138">
        <v>1399</v>
      </c>
    </row>
    <row r="1706" spans="1:104" x14ac:dyDescent="0.25">
      <c r="A1706" s="81" t="s">
        <v>856</v>
      </c>
      <c r="B1706" s="81" t="s">
        <v>857</v>
      </c>
      <c r="C1706" s="81">
        <v>4</v>
      </c>
      <c r="D1706" s="81" t="s">
        <v>529</v>
      </c>
      <c r="E1706" s="81" t="s">
        <v>1167</v>
      </c>
      <c r="F1706" s="81">
        <v>1031</v>
      </c>
      <c r="AX1706" s="81" t="s">
        <v>838</v>
      </c>
      <c r="AY1706" s="81" t="s">
        <v>839</v>
      </c>
      <c r="AZ1706" s="81">
        <v>2</v>
      </c>
      <c r="BA1706" s="81" t="s">
        <v>436</v>
      </c>
      <c r="BB1706" s="81" t="s">
        <v>1828</v>
      </c>
      <c r="BC1706" s="81">
        <v>1413</v>
      </c>
      <c r="BL1706" s="81" t="s">
        <v>950</v>
      </c>
      <c r="BM1706" s="81" t="s">
        <v>951</v>
      </c>
      <c r="BN1706" s="81">
        <v>2</v>
      </c>
      <c r="BO1706" s="81" t="s">
        <v>436</v>
      </c>
      <c r="BP1706" s="81" t="s">
        <v>1714</v>
      </c>
      <c r="BQ1706" s="81">
        <v>1009</v>
      </c>
      <c r="CU1706" s="136" t="s">
        <v>963</v>
      </c>
      <c r="CV1706" s="136" t="s">
        <v>964</v>
      </c>
      <c r="CW1706" s="137">
        <v>12</v>
      </c>
      <c r="CX1706" s="136" t="s">
        <v>436</v>
      </c>
      <c r="CY1706" s="136" t="s">
        <v>2173</v>
      </c>
      <c r="CZ1706" s="138">
        <v>1240</v>
      </c>
    </row>
    <row r="1707" spans="1:104" x14ac:dyDescent="0.25">
      <c r="A1707" s="81" t="s">
        <v>1673</v>
      </c>
      <c r="B1707" s="81" t="s">
        <v>1548</v>
      </c>
      <c r="C1707" s="81">
        <v>4</v>
      </c>
      <c r="D1707" s="81" t="s">
        <v>529</v>
      </c>
      <c r="E1707" s="81" t="s">
        <v>1167</v>
      </c>
      <c r="F1707" s="81">
        <v>1031</v>
      </c>
      <c r="AX1707" s="81" t="s">
        <v>838</v>
      </c>
      <c r="AY1707" s="81" t="s">
        <v>839</v>
      </c>
      <c r="AZ1707" s="81">
        <v>2</v>
      </c>
      <c r="BA1707" s="81" t="s">
        <v>529</v>
      </c>
      <c r="BB1707" s="81" t="s">
        <v>1757</v>
      </c>
      <c r="BC1707" s="81">
        <v>1014</v>
      </c>
      <c r="BL1707" s="81" t="s">
        <v>820</v>
      </c>
      <c r="BM1707" s="81" t="s">
        <v>821</v>
      </c>
      <c r="BN1707" s="81">
        <v>6</v>
      </c>
      <c r="BO1707" s="81" t="s">
        <v>436</v>
      </c>
      <c r="BP1707" s="81" t="s">
        <v>1714</v>
      </c>
      <c r="BQ1707" s="81">
        <v>1009</v>
      </c>
      <c r="CU1707" s="136" t="s">
        <v>1676</v>
      </c>
      <c r="CV1707" s="136" t="s">
        <v>1378</v>
      </c>
      <c r="CW1707" s="137">
        <v>12</v>
      </c>
      <c r="CX1707" s="136" t="s">
        <v>436</v>
      </c>
      <c r="CY1707" s="136" t="s">
        <v>2173</v>
      </c>
      <c r="CZ1707" s="138">
        <v>1240</v>
      </c>
    </row>
    <row r="1708" spans="1:104" x14ac:dyDescent="0.25">
      <c r="A1708" s="81" t="s">
        <v>862</v>
      </c>
      <c r="B1708" s="81" t="s">
        <v>863</v>
      </c>
      <c r="C1708" s="81">
        <v>4</v>
      </c>
      <c r="D1708" s="81" t="s">
        <v>529</v>
      </c>
      <c r="E1708" s="81" t="s">
        <v>1944</v>
      </c>
      <c r="F1708" s="81">
        <v>1031</v>
      </c>
      <c r="AX1708" s="81" t="s">
        <v>838</v>
      </c>
      <c r="AY1708" s="81" t="s">
        <v>839</v>
      </c>
      <c r="AZ1708" s="81">
        <v>2</v>
      </c>
      <c r="BA1708" s="81" t="s">
        <v>436</v>
      </c>
      <c r="BB1708" s="81" t="s">
        <v>1108</v>
      </c>
      <c r="BC1708" s="81">
        <v>1240</v>
      </c>
      <c r="BL1708" s="81" t="s">
        <v>930</v>
      </c>
      <c r="BM1708" s="81" t="s">
        <v>931</v>
      </c>
      <c r="BN1708" s="81">
        <v>6</v>
      </c>
      <c r="BO1708" s="81" t="s">
        <v>436</v>
      </c>
      <c r="BP1708" s="81" t="s">
        <v>2056</v>
      </c>
      <c r="BQ1708" s="81">
        <v>1192</v>
      </c>
      <c r="CU1708" s="136" t="s">
        <v>780</v>
      </c>
      <c r="CV1708" s="136" t="s">
        <v>781</v>
      </c>
      <c r="CW1708" s="137">
        <v>12</v>
      </c>
      <c r="CX1708" s="136" t="s">
        <v>436</v>
      </c>
      <c r="CY1708" s="136" t="s">
        <v>2173</v>
      </c>
      <c r="CZ1708" s="138">
        <v>1240</v>
      </c>
    </row>
    <row r="1709" spans="1:104" x14ac:dyDescent="0.25">
      <c r="A1709" s="81" t="s">
        <v>812</v>
      </c>
      <c r="B1709" s="81" t="s">
        <v>813</v>
      </c>
      <c r="C1709" s="81">
        <v>10</v>
      </c>
      <c r="D1709" s="81" t="s">
        <v>529</v>
      </c>
      <c r="E1709" s="81" t="s">
        <v>1944</v>
      </c>
      <c r="F1709" s="81">
        <v>1031</v>
      </c>
      <c r="AX1709" s="81" t="s">
        <v>838</v>
      </c>
      <c r="AY1709" s="81" t="s">
        <v>839</v>
      </c>
      <c r="AZ1709" s="81">
        <v>2</v>
      </c>
      <c r="BA1709" s="81" t="s">
        <v>436</v>
      </c>
      <c r="BB1709" s="81" t="s">
        <v>2073</v>
      </c>
      <c r="BC1709" s="81">
        <v>1563</v>
      </c>
      <c r="BL1709" s="81" t="s">
        <v>858</v>
      </c>
      <c r="BM1709" s="81" t="s">
        <v>859</v>
      </c>
      <c r="BN1709" s="81">
        <v>2</v>
      </c>
      <c r="BO1709" s="81" t="s">
        <v>436</v>
      </c>
      <c r="BP1709" s="81" t="s">
        <v>1137</v>
      </c>
      <c r="BQ1709" s="81">
        <v>1160</v>
      </c>
      <c r="CU1709" s="136" t="s">
        <v>782</v>
      </c>
      <c r="CV1709" s="136" t="s">
        <v>783</v>
      </c>
      <c r="CW1709" s="137">
        <v>12</v>
      </c>
      <c r="CX1709" s="136" t="s">
        <v>436</v>
      </c>
      <c r="CY1709" s="136" t="s">
        <v>2173</v>
      </c>
      <c r="CZ1709" s="138">
        <v>1240</v>
      </c>
    </row>
    <row r="1710" spans="1:104" x14ac:dyDescent="0.25">
      <c r="A1710" s="81" t="s">
        <v>820</v>
      </c>
      <c r="B1710" s="81" t="s">
        <v>821</v>
      </c>
      <c r="C1710" s="81">
        <v>6</v>
      </c>
      <c r="D1710" s="81" t="s">
        <v>529</v>
      </c>
      <c r="E1710" s="81" t="s">
        <v>1944</v>
      </c>
      <c r="F1710" s="81">
        <v>1031</v>
      </c>
      <c r="AX1710" s="81" t="s">
        <v>838</v>
      </c>
      <c r="AY1710" s="81" t="s">
        <v>839</v>
      </c>
      <c r="AZ1710" s="81">
        <v>12</v>
      </c>
      <c r="BA1710" s="81" t="s">
        <v>1173</v>
      </c>
      <c r="BB1710" s="81" t="s">
        <v>1174</v>
      </c>
      <c r="BC1710" s="81">
        <v>0</v>
      </c>
      <c r="BL1710" s="81" t="s">
        <v>942</v>
      </c>
      <c r="BM1710" s="81" t="s">
        <v>943</v>
      </c>
      <c r="BN1710" s="81">
        <v>12</v>
      </c>
      <c r="BO1710" s="81" t="s">
        <v>436</v>
      </c>
      <c r="BP1710" s="81" t="s">
        <v>1714</v>
      </c>
      <c r="BQ1710" s="81">
        <v>1009</v>
      </c>
      <c r="CU1710" s="136" t="s">
        <v>806</v>
      </c>
      <c r="CV1710" s="136" t="s">
        <v>807</v>
      </c>
      <c r="CW1710" s="137">
        <v>12</v>
      </c>
      <c r="CX1710" s="136" t="s">
        <v>529</v>
      </c>
      <c r="CY1710" s="136" t="s">
        <v>1203</v>
      </c>
      <c r="CZ1710" s="138">
        <v>1440</v>
      </c>
    </row>
    <row r="1711" spans="1:104" x14ac:dyDescent="0.25">
      <c r="A1711" s="81" t="s">
        <v>858</v>
      </c>
      <c r="B1711" s="81" t="s">
        <v>859</v>
      </c>
      <c r="C1711" s="81">
        <v>2</v>
      </c>
      <c r="D1711" s="81" t="s">
        <v>529</v>
      </c>
      <c r="E1711" s="81" t="s">
        <v>1944</v>
      </c>
      <c r="F1711" s="81">
        <v>1031</v>
      </c>
      <c r="AX1711" s="81" t="s">
        <v>904</v>
      </c>
      <c r="AY1711" s="81" t="s">
        <v>905</v>
      </c>
      <c r="AZ1711" s="81">
        <v>2</v>
      </c>
      <c r="BA1711" s="81" t="s">
        <v>436</v>
      </c>
      <c r="BB1711" s="81" t="s">
        <v>1828</v>
      </c>
      <c r="BC1711" s="81">
        <v>1413</v>
      </c>
      <c r="BL1711" s="81" t="s">
        <v>818</v>
      </c>
      <c r="BM1711" s="81" t="s">
        <v>819</v>
      </c>
      <c r="BN1711" s="81">
        <v>6</v>
      </c>
      <c r="BO1711" s="81" t="s">
        <v>436</v>
      </c>
      <c r="BP1711" s="81" t="s">
        <v>1741</v>
      </c>
      <c r="BQ1711" s="81">
        <v>1118</v>
      </c>
      <c r="CU1711" s="136" t="s">
        <v>1794</v>
      </c>
      <c r="CV1711" s="136" t="s">
        <v>1452</v>
      </c>
      <c r="CW1711" s="137">
        <v>3</v>
      </c>
      <c r="CX1711" s="136" t="s">
        <v>436</v>
      </c>
      <c r="CY1711" s="136" t="s">
        <v>1165</v>
      </c>
      <c r="CZ1711" s="138">
        <v>1531</v>
      </c>
    </row>
    <row r="1712" spans="1:104" x14ac:dyDescent="0.25">
      <c r="A1712" s="81" t="s">
        <v>880</v>
      </c>
      <c r="B1712" s="81" t="s">
        <v>881</v>
      </c>
      <c r="C1712" s="81">
        <v>4</v>
      </c>
      <c r="D1712" s="81" t="s">
        <v>437</v>
      </c>
      <c r="E1712" s="81" t="s">
        <v>1191</v>
      </c>
      <c r="F1712" s="81">
        <v>1029</v>
      </c>
      <c r="AX1712" s="81" t="s">
        <v>904</v>
      </c>
      <c r="AY1712" s="81" t="s">
        <v>905</v>
      </c>
      <c r="AZ1712" s="81">
        <v>2</v>
      </c>
      <c r="BA1712" s="81" t="s">
        <v>436</v>
      </c>
      <c r="BB1712" s="81" t="s">
        <v>2058</v>
      </c>
      <c r="BC1712" s="81">
        <v>1550</v>
      </c>
      <c r="BL1712" s="81" t="s">
        <v>873</v>
      </c>
      <c r="BM1712" s="81" t="s">
        <v>874</v>
      </c>
      <c r="BN1712" s="81">
        <v>4</v>
      </c>
      <c r="BO1712" s="81" t="s">
        <v>529</v>
      </c>
      <c r="BP1712" s="81" t="s">
        <v>1819</v>
      </c>
      <c r="BQ1712" s="81">
        <v>1505</v>
      </c>
      <c r="CU1712" s="136" t="s">
        <v>967</v>
      </c>
      <c r="CV1712" s="136" t="s">
        <v>968</v>
      </c>
      <c r="CW1712" s="137">
        <v>2</v>
      </c>
      <c r="CX1712" s="136" t="s">
        <v>436</v>
      </c>
      <c r="CY1712" s="136" t="s">
        <v>1165</v>
      </c>
      <c r="CZ1712" s="138">
        <v>1531</v>
      </c>
    </row>
    <row r="1713" spans="1:104" x14ac:dyDescent="0.25">
      <c r="A1713" s="81" t="s">
        <v>812</v>
      </c>
      <c r="B1713" s="81" t="s">
        <v>813</v>
      </c>
      <c r="C1713" s="81">
        <v>4</v>
      </c>
      <c r="D1713" s="81" t="s">
        <v>437</v>
      </c>
      <c r="E1713" s="81" t="s">
        <v>1191</v>
      </c>
      <c r="F1713" s="81">
        <v>1029</v>
      </c>
      <c r="AX1713" s="81" t="s">
        <v>904</v>
      </c>
      <c r="AY1713" s="81" t="s">
        <v>905</v>
      </c>
      <c r="AZ1713" s="81">
        <v>4</v>
      </c>
      <c r="BA1713" s="81" t="s">
        <v>529</v>
      </c>
      <c r="BB1713" s="81" t="s">
        <v>1157</v>
      </c>
      <c r="BC1713" s="81">
        <v>1399</v>
      </c>
      <c r="BL1713" s="81" t="s">
        <v>834</v>
      </c>
      <c r="BM1713" s="81" t="s">
        <v>835</v>
      </c>
      <c r="BN1713" s="81">
        <v>2</v>
      </c>
      <c r="BO1713" s="81" t="s">
        <v>436</v>
      </c>
      <c r="BP1713" s="81" t="s">
        <v>1714</v>
      </c>
      <c r="BQ1713" s="81">
        <v>1009</v>
      </c>
      <c r="CU1713" s="139" t="s">
        <v>798</v>
      </c>
      <c r="CV1713" s="139" t="s">
        <v>799</v>
      </c>
      <c r="CW1713" s="140">
        <v>12</v>
      </c>
      <c r="CX1713" s="139" t="s">
        <v>436</v>
      </c>
      <c r="CY1713" s="139" t="s">
        <v>2173</v>
      </c>
      <c r="CZ1713" s="138">
        <v>1240</v>
      </c>
    </row>
    <row r="1714" spans="1:104" x14ac:dyDescent="0.25">
      <c r="A1714" s="81" t="s">
        <v>930</v>
      </c>
      <c r="B1714" s="81" t="s">
        <v>931</v>
      </c>
      <c r="C1714" s="81">
        <v>4</v>
      </c>
      <c r="D1714" s="81" t="s">
        <v>529</v>
      </c>
      <c r="E1714" s="81" t="s">
        <v>1129</v>
      </c>
      <c r="F1714" s="81">
        <v>1028</v>
      </c>
      <c r="AX1714" s="81" t="s">
        <v>904</v>
      </c>
      <c r="AY1714" s="81" t="s">
        <v>905</v>
      </c>
      <c r="AZ1714" s="81">
        <v>2</v>
      </c>
      <c r="BA1714" s="81" t="s">
        <v>436</v>
      </c>
      <c r="BB1714" s="81" t="s">
        <v>1108</v>
      </c>
      <c r="BC1714" s="81">
        <v>1240</v>
      </c>
      <c r="BL1714" s="81" t="s">
        <v>860</v>
      </c>
      <c r="BM1714" s="81" t="s">
        <v>861</v>
      </c>
      <c r="BN1714" s="81">
        <v>4</v>
      </c>
      <c r="BO1714" s="81" t="s">
        <v>437</v>
      </c>
      <c r="BP1714" s="81" t="s">
        <v>2103</v>
      </c>
      <c r="BQ1714" s="81">
        <v>1506</v>
      </c>
      <c r="CU1714" s="136" t="s">
        <v>979</v>
      </c>
      <c r="CV1714" s="136" t="s">
        <v>980</v>
      </c>
      <c r="CW1714" s="137">
        <v>12</v>
      </c>
      <c r="CX1714" s="136" t="s">
        <v>436</v>
      </c>
      <c r="CY1714" s="136" t="s">
        <v>1215</v>
      </c>
      <c r="CZ1714" s="138">
        <v>1102</v>
      </c>
    </row>
    <row r="1715" spans="1:104" x14ac:dyDescent="0.25">
      <c r="A1715" s="81" t="s">
        <v>954</v>
      </c>
      <c r="B1715" s="81" t="s">
        <v>955</v>
      </c>
      <c r="C1715" s="81">
        <v>4</v>
      </c>
      <c r="D1715" s="81" t="s">
        <v>529</v>
      </c>
      <c r="E1715" s="81" t="s">
        <v>1129</v>
      </c>
      <c r="F1715" s="81">
        <v>1028</v>
      </c>
      <c r="AX1715" s="81" t="s">
        <v>904</v>
      </c>
      <c r="AY1715" s="81" t="s">
        <v>905</v>
      </c>
      <c r="AZ1715" s="81">
        <v>2</v>
      </c>
      <c r="BA1715" s="81" t="s">
        <v>529</v>
      </c>
      <c r="BB1715" s="81" t="s">
        <v>1157</v>
      </c>
      <c r="BC1715" s="81">
        <v>1399</v>
      </c>
      <c r="BL1715" s="81" t="s">
        <v>862</v>
      </c>
      <c r="BM1715" s="81" t="s">
        <v>863</v>
      </c>
      <c r="BN1715" s="81">
        <v>4</v>
      </c>
      <c r="BO1715" s="81" t="s">
        <v>437</v>
      </c>
      <c r="BP1715" s="81" t="s">
        <v>2103</v>
      </c>
      <c r="BQ1715" s="81">
        <v>1506</v>
      </c>
      <c r="CU1715" s="136" t="s">
        <v>973</v>
      </c>
      <c r="CV1715" s="136" t="s">
        <v>974</v>
      </c>
      <c r="CW1715" s="137">
        <v>12</v>
      </c>
      <c r="CX1715" s="136" t="s">
        <v>529</v>
      </c>
      <c r="CY1715" s="136" t="s">
        <v>1680</v>
      </c>
      <c r="CZ1715" s="138">
        <v>1368</v>
      </c>
    </row>
    <row r="1716" spans="1:104" x14ac:dyDescent="0.25">
      <c r="A1716" s="81" t="s">
        <v>768</v>
      </c>
      <c r="B1716" s="81" t="s">
        <v>769</v>
      </c>
      <c r="C1716" s="81">
        <v>4</v>
      </c>
      <c r="D1716" s="81" t="s">
        <v>529</v>
      </c>
      <c r="E1716" s="81" t="s">
        <v>1129</v>
      </c>
      <c r="F1716" s="81">
        <v>1028</v>
      </c>
      <c r="AX1716" s="81" t="s">
        <v>904</v>
      </c>
      <c r="AY1716" s="81" t="s">
        <v>905</v>
      </c>
      <c r="AZ1716" s="81">
        <v>24</v>
      </c>
      <c r="BA1716" s="81" t="s">
        <v>1173</v>
      </c>
      <c r="BB1716" s="81" t="s">
        <v>1174</v>
      </c>
      <c r="BC1716" s="81">
        <v>0</v>
      </c>
      <c r="BL1716" s="81" t="s">
        <v>776</v>
      </c>
      <c r="BM1716" s="81" t="s">
        <v>777</v>
      </c>
      <c r="BN1716" s="81">
        <v>4</v>
      </c>
      <c r="BO1716" s="81" t="s">
        <v>529</v>
      </c>
      <c r="BP1716" s="81" t="s">
        <v>1160</v>
      </c>
      <c r="BQ1716" s="81">
        <v>1027</v>
      </c>
      <c r="CU1716" s="136" t="s">
        <v>814</v>
      </c>
      <c r="CV1716" s="136" t="s">
        <v>815</v>
      </c>
      <c r="CW1716" s="137">
        <v>12</v>
      </c>
      <c r="CX1716" s="136" t="s">
        <v>437</v>
      </c>
      <c r="CY1716" s="136" t="s">
        <v>1730</v>
      </c>
      <c r="CZ1716" s="138">
        <v>1180</v>
      </c>
    </row>
    <row r="1717" spans="1:104" x14ac:dyDescent="0.25">
      <c r="A1717" s="81" t="s">
        <v>873</v>
      </c>
      <c r="B1717" s="81" t="s">
        <v>874</v>
      </c>
      <c r="C1717" s="81">
        <v>4</v>
      </c>
      <c r="D1717" s="81" t="s">
        <v>529</v>
      </c>
      <c r="E1717" s="81" t="s">
        <v>1129</v>
      </c>
      <c r="F1717" s="81">
        <v>1028</v>
      </c>
      <c r="AX1717" s="81" t="s">
        <v>936</v>
      </c>
      <c r="AY1717" s="81" t="s">
        <v>937</v>
      </c>
      <c r="AZ1717" s="81">
        <v>2</v>
      </c>
      <c r="BA1717" s="81" t="s">
        <v>529</v>
      </c>
      <c r="BB1717" s="81" t="s">
        <v>1161</v>
      </c>
      <c r="BC1717" s="81">
        <v>1146</v>
      </c>
      <c r="BL1717" s="81" t="s">
        <v>944</v>
      </c>
      <c r="BM1717" s="81" t="s">
        <v>945</v>
      </c>
      <c r="BN1717" s="81">
        <v>4</v>
      </c>
      <c r="BO1717" s="81" t="s">
        <v>436</v>
      </c>
      <c r="BP1717" s="81" t="s">
        <v>2056</v>
      </c>
      <c r="BQ1717" s="81">
        <v>1192</v>
      </c>
      <c r="CU1717" s="136" t="s">
        <v>814</v>
      </c>
      <c r="CV1717" s="136" t="s">
        <v>815</v>
      </c>
      <c r="CW1717" s="137">
        <v>12</v>
      </c>
      <c r="CX1717" s="136" t="s">
        <v>437</v>
      </c>
      <c r="CY1717" s="136" t="s">
        <v>2169</v>
      </c>
      <c r="CZ1717" s="138">
        <v>1565</v>
      </c>
    </row>
    <row r="1718" spans="1:104" x14ac:dyDescent="0.25">
      <c r="A1718" s="81" t="s">
        <v>770</v>
      </c>
      <c r="B1718" s="81" t="s">
        <v>771</v>
      </c>
      <c r="C1718" s="81">
        <v>4</v>
      </c>
      <c r="D1718" s="81" t="s">
        <v>529</v>
      </c>
      <c r="E1718" s="81" t="s">
        <v>1129</v>
      </c>
      <c r="F1718" s="81">
        <v>1028</v>
      </c>
      <c r="AX1718" s="81" t="s">
        <v>1036</v>
      </c>
      <c r="AY1718" s="81" t="s">
        <v>1037</v>
      </c>
      <c r="AZ1718" s="81">
        <v>2</v>
      </c>
      <c r="BA1718" s="81" t="s">
        <v>529</v>
      </c>
      <c r="BB1718" s="81" t="s">
        <v>1161</v>
      </c>
      <c r="BC1718" s="81">
        <v>1146</v>
      </c>
      <c r="BL1718" s="81" t="s">
        <v>867</v>
      </c>
      <c r="BM1718" s="81" t="s">
        <v>868</v>
      </c>
      <c r="BN1718" s="81">
        <v>4</v>
      </c>
      <c r="BO1718" s="81" t="s">
        <v>437</v>
      </c>
      <c r="BP1718" s="81" t="s">
        <v>2103</v>
      </c>
      <c r="BQ1718" s="81">
        <v>1506</v>
      </c>
      <c r="CU1718" s="136" t="s">
        <v>751</v>
      </c>
      <c r="CV1718" s="136" t="s">
        <v>752</v>
      </c>
      <c r="CW1718" s="137">
        <v>12</v>
      </c>
      <c r="CX1718" s="136" t="s">
        <v>437</v>
      </c>
      <c r="CY1718" s="136" t="s">
        <v>2169</v>
      </c>
      <c r="CZ1718" s="138">
        <v>1565</v>
      </c>
    </row>
    <row r="1719" spans="1:104" x14ac:dyDescent="0.25">
      <c r="A1719" s="81" t="s">
        <v>772</v>
      </c>
      <c r="B1719" s="81" t="s">
        <v>773</v>
      </c>
      <c r="C1719" s="81">
        <v>8</v>
      </c>
      <c r="D1719" s="81" t="s">
        <v>529</v>
      </c>
      <c r="E1719" s="81" t="s">
        <v>1129</v>
      </c>
      <c r="F1719" s="81">
        <v>1028</v>
      </c>
      <c r="AX1719" s="81" t="s">
        <v>800</v>
      </c>
      <c r="AY1719" s="81" t="s">
        <v>801</v>
      </c>
      <c r="AZ1719" s="81">
        <v>4</v>
      </c>
      <c r="BA1719" s="81" t="s">
        <v>437</v>
      </c>
      <c r="BB1719" s="81" t="s">
        <v>1181</v>
      </c>
      <c r="BC1719" s="81">
        <v>1044</v>
      </c>
      <c r="BL1719" s="81" t="s">
        <v>867</v>
      </c>
      <c r="BM1719" s="81" t="s">
        <v>868</v>
      </c>
      <c r="BN1719" s="81">
        <v>4</v>
      </c>
      <c r="BO1719" s="81" t="s">
        <v>436</v>
      </c>
      <c r="BP1719" s="81" t="s">
        <v>2056</v>
      </c>
      <c r="BQ1719" s="81">
        <v>1192</v>
      </c>
      <c r="CU1719" s="136" t="s">
        <v>960</v>
      </c>
      <c r="CV1719" s="136" t="s">
        <v>961</v>
      </c>
      <c r="CW1719" s="137">
        <v>12</v>
      </c>
      <c r="CX1719" s="136" t="s">
        <v>437</v>
      </c>
      <c r="CY1719" s="136" t="s">
        <v>2169</v>
      </c>
      <c r="CZ1719" s="138">
        <v>1565</v>
      </c>
    </row>
    <row r="1720" spans="1:104" x14ac:dyDescent="0.25">
      <c r="A1720" s="81" t="s">
        <v>820</v>
      </c>
      <c r="B1720" s="81" t="s">
        <v>821</v>
      </c>
      <c r="C1720" s="81">
        <v>4</v>
      </c>
      <c r="D1720" s="81" t="s">
        <v>529</v>
      </c>
      <c r="E1720" s="81" t="s">
        <v>1129</v>
      </c>
      <c r="F1720" s="81">
        <v>1028</v>
      </c>
      <c r="AX1720" s="81" t="s">
        <v>800</v>
      </c>
      <c r="AY1720" s="81" t="s">
        <v>801</v>
      </c>
      <c r="AZ1720" s="81">
        <v>12</v>
      </c>
      <c r="BA1720" s="81" t="s">
        <v>1173</v>
      </c>
      <c r="BB1720" s="81" t="s">
        <v>1174</v>
      </c>
      <c r="BC1720" s="81">
        <v>0</v>
      </c>
      <c r="BL1720" s="81" t="s">
        <v>887</v>
      </c>
      <c r="BM1720" s="81" t="s">
        <v>888</v>
      </c>
      <c r="BN1720" s="81">
        <v>4</v>
      </c>
      <c r="BO1720" s="81" t="s">
        <v>436</v>
      </c>
      <c r="BP1720" s="81" t="s">
        <v>2056</v>
      </c>
      <c r="BQ1720" s="81">
        <v>1192</v>
      </c>
      <c r="CU1720" s="136" t="s">
        <v>804</v>
      </c>
      <c r="CV1720" s="136" t="s">
        <v>805</v>
      </c>
      <c r="CW1720" s="137">
        <v>12</v>
      </c>
      <c r="CX1720" s="136" t="s">
        <v>437</v>
      </c>
      <c r="CY1720" s="136" t="s">
        <v>2169</v>
      </c>
      <c r="CZ1720" s="138">
        <v>1565</v>
      </c>
    </row>
    <row r="1721" spans="1:104" x14ac:dyDescent="0.25">
      <c r="A1721" s="81" t="s">
        <v>727</v>
      </c>
      <c r="B1721" s="81" t="s">
        <v>728</v>
      </c>
      <c r="C1721" s="81">
        <v>8</v>
      </c>
      <c r="D1721" s="81" t="s">
        <v>529</v>
      </c>
      <c r="E1721" s="81" t="s">
        <v>1129</v>
      </c>
      <c r="F1721" s="81">
        <v>1028</v>
      </c>
      <c r="AX1721" s="81" t="s">
        <v>802</v>
      </c>
      <c r="AY1721" s="81" t="s">
        <v>803</v>
      </c>
      <c r="AZ1721" s="81">
        <v>6</v>
      </c>
      <c r="BA1721" s="81" t="s">
        <v>436</v>
      </c>
      <c r="BB1721" s="81" t="s">
        <v>1110</v>
      </c>
      <c r="BC1721" s="81">
        <v>1253</v>
      </c>
      <c r="BL1721" s="81" t="s">
        <v>854</v>
      </c>
      <c r="BM1721" s="81" t="s">
        <v>855</v>
      </c>
      <c r="BN1721" s="81">
        <v>4</v>
      </c>
      <c r="BO1721" s="81" t="s">
        <v>436</v>
      </c>
      <c r="BP1721" s="81" t="s">
        <v>2056</v>
      </c>
      <c r="BQ1721" s="81">
        <v>1192</v>
      </c>
      <c r="CU1721" s="136" t="s">
        <v>782</v>
      </c>
      <c r="CV1721" s="136" t="s">
        <v>783</v>
      </c>
      <c r="CW1721" s="137">
        <v>12</v>
      </c>
      <c r="CX1721" s="136" t="s">
        <v>437</v>
      </c>
      <c r="CY1721" s="136" t="s">
        <v>2169</v>
      </c>
      <c r="CZ1721" s="138">
        <v>1565</v>
      </c>
    </row>
    <row r="1722" spans="1:104" x14ac:dyDescent="0.25">
      <c r="A1722" s="81" t="s">
        <v>854</v>
      </c>
      <c r="B1722" s="81" t="s">
        <v>855</v>
      </c>
      <c r="C1722" s="81">
        <v>2</v>
      </c>
      <c r="D1722" s="81" t="s">
        <v>529</v>
      </c>
      <c r="E1722" s="81" t="s">
        <v>1129</v>
      </c>
      <c r="F1722" s="81">
        <v>1028</v>
      </c>
      <c r="AX1722" s="81" t="s">
        <v>802</v>
      </c>
      <c r="AY1722" s="81" t="s">
        <v>803</v>
      </c>
      <c r="AZ1722" s="81">
        <v>2</v>
      </c>
      <c r="BA1722" s="81" t="s">
        <v>529</v>
      </c>
      <c r="BB1722" s="81" t="s">
        <v>1757</v>
      </c>
      <c r="BC1722" s="81">
        <v>1014</v>
      </c>
      <c r="BL1722" s="81" t="s">
        <v>743</v>
      </c>
      <c r="BM1722" s="81" t="s">
        <v>744</v>
      </c>
      <c r="BN1722" s="81">
        <v>48</v>
      </c>
      <c r="BO1722" s="81" t="s">
        <v>436</v>
      </c>
      <c r="BP1722" s="81" t="s">
        <v>1741</v>
      </c>
      <c r="BQ1722" s="81">
        <v>1118</v>
      </c>
      <c r="CU1722" s="136" t="s">
        <v>999</v>
      </c>
      <c r="CV1722" s="136" t="s">
        <v>1000</v>
      </c>
      <c r="CW1722" s="137">
        <v>12</v>
      </c>
      <c r="CX1722" s="136" t="s">
        <v>437</v>
      </c>
      <c r="CY1722" s="136" t="s">
        <v>2169</v>
      </c>
      <c r="CZ1722" s="138">
        <v>1565</v>
      </c>
    </row>
    <row r="1723" spans="1:104" x14ac:dyDescent="0.25">
      <c r="A1723" s="81" t="s">
        <v>910</v>
      </c>
      <c r="B1723" s="81" t="s">
        <v>911</v>
      </c>
      <c r="C1723" s="81">
        <v>2</v>
      </c>
      <c r="D1723" s="81" t="s">
        <v>529</v>
      </c>
      <c r="E1723" s="81" t="s">
        <v>1129</v>
      </c>
      <c r="F1723" s="81">
        <v>1028</v>
      </c>
      <c r="AX1723" s="81" t="s">
        <v>802</v>
      </c>
      <c r="AY1723" s="81" t="s">
        <v>803</v>
      </c>
      <c r="AZ1723" s="81">
        <v>1</v>
      </c>
      <c r="BA1723" s="81" t="s">
        <v>436</v>
      </c>
      <c r="BB1723" s="81" t="s">
        <v>551</v>
      </c>
      <c r="BC1723" s="81">
        <v>1518</v>
      </c>
      <c r="BL1723" s="81" t="s">
        <v>768</v>
      </c>
      <c r="BM1723" s="81" t="s">
        <v>769</v>
      </c>
      <c r="BN1723" s="81">
        <v>4</v>
      </c>
      <c r="BO1723" s="81" t="s">
        <v>437</v>
      </c>
      <c r="BP1723" s="81" t="s">
        <v>2103</v>
      </c>
      <c r="BQ1723" s="81">
        <v>1506</v>
      </c>
      <c r="CU1723" s="136" t="s">
        <v>751</v>
      </c>
      <c r="CV1723" s="136" t="s">
        <v>752</v>
      </c>
      <c r="CW1723" s="137">
        <v>12</v>
      </c>
      <c r="CX1723" s="136" t="s">
        <v>437</v>
      </c>
      <c r="CY1723" s="136" t="s">
        <v>1744</v>
      </c>
      <c r="CZ1723" s="138">
        <v>1004</v>
      </c>
    </row>
    <row r="1724" spans="1:104" x14ac:dyDescent="0.25">
      <c r="A1724" s="81" t="s">
        <v>820</v>
      </c>
      <c r="B1724" s="81" t="s">
        <v>821</v>
      </c>
      <c r="C1724" s="81">
        <v>4</v>
      </c>
      <c r="D1724" s="81" t="s">
        <v>529</v>
      </c>
      <c r="E1724" s="81" t="s">
        <v>1129</v>
      </c>
      <c r="F1724" s="81">
        <v>1028</v>
      </c>
      <c r="AX1724" s="81" t="s">
        <v>802</v>
      </c>
      <c r="AY1724" s="81" t="s">
        <v>803</v>
      </c>
      <c r="AZ1724" s="81">
        <v>2</v>
      </c>
      <c r="BA1724" s="81" t="s">
        <v>529</v>
      </c>
      <c r="BB1724" s="81" t="s">
        <v>1702</v>
      </c>
      <c r="BC1724" s="81">
        <v>1199</v>
      </c>
      <c r="BL1724" s="81" t="s">
        <v>772</v>
      </c>
      <c r="BM1724" s="81" t="s">
        <v>773</v>
      </c>
      <c r="BN1724" s="81">
        <v>4</v>
      </c>
      <c r="BO1724" s="81" t="s">
        <v>436</v>
      </c>
      <c r="BP1724" s="81" t="s">
        <v>2179</v>
      </c>
      <c r="BQ1724" s="81">
        <v>1442</v>
      </c>
      <c r="CU1724" s="136" t="s">
        <v>1039</v>
      </c>
      <c r="CV1724" s="136" t="s">
        <v>1040</v>
      </c>
      <c r="CW1724" s="137">
        <v>4</v>
      </c>
      <c r="CX1724" s="136" t="s">
        <v>437</v>
      </c>
      <c r="CY1724" s="136" t="s">
        <v>2112</v>
      </c>
      <c r="CZ1724" s="138">
        <v>1506</v>
      </c>
    </row>
    <row r="1725" spans="1:104" x14ac:dyDescent="0.25">
      <c r="A1725" s="81" t="s">
        <v>954</v>
      </c>
      <c r="B1725" s="81" t="s">
        <v>955</v>
      </c>
      <c r="C1725" s="81">
        <v>50</v>
      </c>
      <c r="D1725" s="81" t="s">
        <v>529</v>
      </c>
      <c r="E1725" s="81" t="s">
        <v>1100</v>
      </c>
      <c r="F1725" s="81">
        <v>1027</v>
      </c>
      <c r="AX1725" s="81" t="s">
        <v>802</v>
      </c>
      <c r="AY1725" s="81" t="s">
        <v>803</v>
      </c>
      <c r="AZ1725" s="81">
        <v>2</v>
      </c>
      <c r="BA1725" s="81" t="s">
        <v>436</v>
      </c>
      <c r="BB1725" s="81" t="s">
        <v>1111</v>
      </c>
      <c r="BC1725" s="81">
        <v>1211</v>
      </c>
      <c r="BL1725" s="81" t="s">
        <v>948</v>
      </c>
      <c r="BM1725" s="81" t="s">
        <v>949</v>
      </c>
      <c r="BN1725" s="81">
        <v>4</v>
      </c>
      <c r="BO1725" s="81" t="s">
        <v>436</v>
      </c>
      <c r="BP1725" s="81" t="s">
        <v>2179</v>
      </c>
      <c r="BQ1725" s="81">
        <v>1442</v>
      </c>
      <c r="CU1725" s="136" t="s">
        <v>780</v>
      </c>
      <c r="CV1725" s="136" t="s">
        <v>781</v>
      </c>
      <c r="CW1725" s="137">
        <v>12</v>
      </c>
      <c r="CX1725" s="136" t="s">
        <v>436</v>
      </c>
      <c r="CY1725" s="136" t="s">
        <v>1953</v>
      </c>
      <c r="CZ1725" s="138">
        <v>1513</v>
      </c>
    </row>
    <row r="1726" spans="1:104" x14ac:dyDescent="0.25">
      <c r="A1726" s="81" t="s">
        <v>770</v>
      </c>
      <c r="B1726" s="81" t="s">
        <v>771</v>
      </c>
      <c r="C1726" s="81">
        <v>10</v>
      </c>
      <c r="D1726" s="81" t="s">
        <v>529</v>
      </c>
      <c r="E1726" s="81" t="s">
        <v>1100</v>
      </c>
      <c r="F1726" s="81">
        <v>1027</v>
      </c>
      <c r="AX1726" s="81" t="s">
        <v>802</v>
      </c>
      <c r="AY1726" s="81" t="s">
        <v>803</v>
      </c>
      <c r="AZ1726" s="81">
        <v>18</v>
      </c>
      <c r="BA1726" s="81" t="s">
        <v>1173</v>
      </c>
      <c r="BB1726" s="81" t="s">
        <v>1174</v>
      </c>
      <c r="BC1726" s="81">
        <v>0</v>
      </c>
      <c r="BL1726" s="81" t="s">
        <v>772</v>
      </c>
      <c r="BM1726" s="81" t="s">
        <v>773</v>
      </c>
      <c r="BN1726" s="81">
        <v>4</v>
      </c>
      <c r="BO1726" s="81" t="s">
        <v>529</v>
      </c>
      <c r="BP1726" s="81" t="s">
        <v>1819</v>
      </c>
      <c r="BQ1726" s="81">
        <v>1505</v>
      </c>
      <c r="CU1726" s="136" t="s">
        <v>782</v>
      </c>
      <c r="CV1726" s="136" t="s">
        <v>783</v>
      </c>
      <c r="CW1726" s="137">
        <v>12</v>
      </c>
      <c r="CX1726" s="136" t="s">
        <v>436</v>
      </c>
      <c r="CY1726" s="136" t="s">
        <v>1953</v>
      </c>
      <c r="CZ1726" s="138">
        <v>1513</v>
      </c>
    </row>
    <row r="1727" spans="1:104" x14ac:dyDescent="0.25">
      <c r="A1727" s="81" t="s">
        <v>772</v>
      </c>
      <c r="B1727" s="81" t="s">
        <v>773</v>
      </c>
      <c r="C1727" s="81">
        <v>30</v>
      </c>
      <c r="D1727" s="81" t="s">
        <v>529</v>
      </c>
      <c r="E1727" s="81" t="s">
        <v>1100</v>
      </c>
      <c r="F1727" s="81">
        <v>1027</v>
      </c>
      <c r="AX1727" s="81" t="s">
        <v>836</v>
      </c>
      <c r="AY1727" s="81" t="s">
        <v>837</v>
      </c>
      <c r="AZ1727" s="81">
        <v>2</v>
      </c>
      <c r="BA1727" s="81" t="s">
        <v>436</v>
      </c>
      <c r="BB1727" s="81" t="s">
        <v>2102</v>
      </c>
      <c r="BC1727" s="81">
        <v>1454</v>
      </c>
      <c r="BL1727" s="81" t="s">
        <v>948</v>
      </c>
      <c r="BM1727" s="81" t="s">
        <v>949</v>
      </c>
      <c r="BN1727" s="81">
        <v>4</v>
      </c>
      <c r="BO1727" s="81" t="s">
        <v>529</v>
      </c>
      <c r="BP1727" s="81" t="s">
        <v>1819</v>
      </c>
      <c r="BQ1727" s="81">
        <v>1505</v>
      </c>
      <c r="CU1727" s="136" t="s">
        <v>814</v>
      </c>
      <c r="CV1727" s="136" t="s">
        <v>815</v>
      </c>
      <c r="CW1727" s="137">
        <v>12</v>
      </c>
      <c r="CX1727" s="136" t="s">
        <v>437</v>
      </c>
      <c r="CY1727" s="136" t="s">
        <v>2410</v>
      </c>
      <c r="CZ1727" s="138">
        <v>1161</v>
      </c>
    </row>
    <row r="1728" spans="1:104" x14ac:dyDescent="0.25">
      <c r="A1728" s="81" t="s">
        <v>820</v>
      </c>
      <c r="B1728" s="81" t="s">
        <v>821</v>
      </c>
      <c r="C1728" s="81">
        <v>8</v>
      </c>
      <c r="D1728" s="81" t="s">
        <v>529</v>
      </c>
      <c r="E1728" s="81" t="s">
        <v>1100</v>
      </c>
      <c r="F1728" s="81">
        <v>1027</v>
      </c>
      <c r="AX1728" s="81" t="s">
        <v>836</v>
      </c>
      <c r="AY1728" s="81" t="s">
        <v>837</v>
      </c>
      <c r="AZ1728" s="81">
        <v>4</v>
      </c>
      <c r="BA1728" s="81" t="s">
        <v>529</v>
      </c>
      <c r="BB1728" s="81" t="s">
        <v>1128</v>
      </c>
      <c r="BC1728" s="81">
        <v>1031</v>
      </c>
      <c r="BL1728" s="81" t="s">
        <v>772</v>
      </c>
      <c r="BM1728" s="81" t="s">
        <v>773</v>
      </c>
      <c r="BN1728" s="81">
        <v>4</v>
      </c>
      <c r="BO1728" s="81" t="s">
        <v>436</v>
      </c>
      <c r="BP1728" s="81" t="s">
        <v>1114</v>
      </c>
      <c r="BQ1728" s="81">
        <v>1011</v>
      </c>
      <c r="CU1728" s="136" t="s">
        <v>977</v>
      </c>
      <c r="CV1728" s="136" t="s">
        <v>978</v>
      </c>
      <c r="CW1728" s="137">
        <v>12</v>
      </c>
      <c r="CX1728" s="136" t="s">
        <v>436</v>
      </c>
      <c r="CY1728" s="136" t="s">
        <v>1835</v>
      </c>
      <c r="CZ1728" s="138">
        <v>1163</v>
      </c>
    </row>
    <row r="1729" spans="1:104" x14ac:dyDescent="0.25">
      <c r="A1729" s="81" t="s">
        <v>816</v>
      </c>
      <c r="B1729" s="81" t="s">
        <v>817</v>
      </c>
      <c r="C1729" s="81">
        <v>30</v>
      </c>
      <c r="D1729" s="81" t="s">
        <v>529</v>
      </c>
      <c r="E1729" s="81" t="s">
        <v>1100</v>
      </c>
      <c r="F1729" s="81">
        <v>1027</v>
      </c>
      <c r="AX1729" s="81" t="s">
        <v>836</v>
      </c>
      <c r="AY1729" s="81" t="s">
        <v>837</v>
      </c>
      <c r="AZ1729" s="81">
        <v>4</v>
      </c>
      <c r="BA1729" s="81" t="s">
        <v>436</v>
      </c>
      <c r="BB1729" s="81" t="s">
        <v>1762</v>
      </c>
      <c r="BC1729" s="81">
        <v>1475</v>
      </c>
      <c r="BL1729" s="81" t="s">
        <v>906</v>
      </c>
      <c r="BM1729" s="81" t="s">
        <v>907</v>
      </c>
      <c r="BN1729" s="81">
        <v>4</v>
      </c>
      <c r="BO1729" s="81" t="s">
        <v>437</v>
      </c>
      <c r="BP1729" s="81" t="s">
        <v>2103</v>
      </c>
      <c r="BQ1729" s="81">
        <v>1506</v>
      </c>
      <c r="CU1729" s="136" t="s">
        <v>973</v>
      </c>
      <c r="CV1729" s="136" t="s">
        <v>974</v>
      </c>
      <c r="CW1729" s="137">
        <v>36</v>
      </c>
      <c r="CX1729" s="136" t="s">
        <v>436</v>
      </c>
      <c r="CY1729" s="136" t="s">
        <v>1835</v>
      </c>
      <c r="CZ1729" s="138">
        <v>1163</v>
      </c>
    </row>
    <row r="1730" spans="1:104" x14ac:dyDescent="0.25">
      <c r="A1730" s="81" t="s">
        <v>727</v>
      </c>
      <c r="B1730" s="81" t="s">
        <v>728</v>
      </c>
      <c r="C1730" s="81">
        <v>50</v>
      </c>
      <c r="D1730" s="81" t="s">
        <v>529</v>
      </c>
      <c r="E1730" s="81" t="s">
        <v>1100</v>
      </c>
      <c r="F1730" s="81">
        <v>1027</v>
      </c>
      <c r="AX1730" s="81" t="s">
        <v>836</v>
      </c>
      <c r="AY1730" s="81" t="s">
        <v>837</v>
      </c>
      <c r="AZ1730" s="81">
        <v>4</v>
      </c>
      <c r="BA1730" s="81" t="s">
        <v>436</v>
      </c>
      <c r="BB1730" s="81" t="s">
        <v>1110</v>
      </c>
      <c r="BC1730" s="81">
        <v>1253</v>
      </c>
      <c r="BL1730" s="81" t="s">
        <v>880</v>
      </c>
      <c r="BM1730" s="81" t="s">
        <v>881</v>
      </c>
      <c r="BN1730" s="81">
        <v>4</v>
      </c>
      <c r="BO1730" s="81" t="s">
        <v>437</v>
      </c>
      <c r="BP1730" s="81" t="s">
        <v>2103</v>
      </c>
      <c r="BQ1730" s="81">
        <v>1506</v>
      </c>
      <c r="CU1730" s="136" t="s">
        <v>814</v>
      </c>
      <c r="CV1730" s="136" t="s">
        <v>815</v>
      </c>
      <c r="CW1730" s="137">
        <v>48</v>
      </c>
      <c r="CX1730" s="136" t="s">
        <v>436</v>
      </c>
      <c r="CY1730" s="136" t="s">
        <v>1835</v>
      </c>
      <c r="CZ1730" s="138">
        <v>1163</v>
      </c>
    </row>
    <row r="1731" spans="1:104" x14ac:dyDescent="0.25">
      <c r="A1731" s="81" t="s">
        <v>729</v>
      </c>
      <c r="B1731" s="81" t="s">
        <v>730</v>
      </c>
      <c r="C1731" s="81">
        <v>4</v>
      </c>
      <c r="D1731" s="81" t="s">
        <v>529</v>
      </c>
      <c r="E1731" s="81" t="s">
        <v>1100</v>
      </c>
      <c r="F1731" s="81">
        <v>1027</v>
      </c>
      <c r="AX1731" s="81" t="s">
        <v>836</v>
      </c>
      <c r="AY1731" s="81" t="s">
        <v>837</v>
      </c>
      <c r="AZ1731" s="81">
        <v>4</v>
      </c>
      <c r="BA1731" s="81" t="s">
        <v>437</v>
      </c>
      <c r="BB1731" s="81" t="s">
        <v>1186</v>
      </c>
      <c r="BC1731" s="81">
        <v>1043</v>
      </c>
      <c r="BL1731" s="81" t="s">
        <v>765</v>
      </c>
      <c r="BM1731" s="81" t="s">
        <v>766</v>
      </c>
      <c r="BN1731" s="81">
        <v>4</v>
      </c>
      <c r="BO1731" s="81" t="s">
        <v>436</v>
      </c>
      <c r="BP1731" s="81" t="s">
        <v>1137</v>
      </c>
      <c r="BQ1731" s="81">
        <v>1160</v>
      </c>
      <c r="CU1731" s="136" t="s">
        <v>806</v>
      </c>
      <c r="CV1731" s="136" t="s">
        <v>807</v>
      </c>
      <c r="CW1731" s="137">
        <v>24</v>
      </c>
      <c r="CX1731" s="136" t="s">
        <v>436</v>
      </c>
      <c r="CY1731" s="136" t="s">
        <v>1835</v>
      </c>
      <c r="CZ1731" s="138">
        <v>1163</v>
      </c>
    </row>
    <row r="1732" spans="1:104" x14ac:dyDescent="0.25">
      <c r="A1732" s="81" t="s">
        <v>770</v>
      </c>
      <c r="B1732" s="81" t="s">
        <v>771</v>
      </c>
      <c r="C1732" s="81">
        <v>6</v>
      </c>
      <c r="D1732" s="81" t="s">
        <v>529</v>
      </c>
      <c r="E1732" s="81" t="s">
        <v>1219</v>
      </c>
      <c r="F1732" s="81">
        <v>1027</v>
      </c>
      <c r="AX1732" s="81" t="s">
        <v>836</v>
      </c>
      <c r="AY1732" s="81" t="s">
        <v>837</v>
      </c>
      <c r="AZ1732" s="81">
        <v>2</v>
      </c>
      <c r="BA1732" s="81" t="s">
        <v>436</v>
      </c>
      <c r="BB1732" s="81" t="s">
        <v>2107</v>
      </c>
      <c r="BC1732" s="81">
        <v>1484</v>
      </c>
      <c r="BL1732" s="81" t="s">
        <v>880</v>
      </c>
      <c r="BM1732" s="81" t="s">
        <v>881</v>
      </c>
      <c r="BN1732" s="81">
        <v>4</v>
      </c>
      <c r="BO1732" s="81" t="s">
        <v>436</v>
      </c>
      <c r="BP1732" s="81" t="s">
        <v>1137</v>
      </c>
      <c r="BQ1732" s="81">
        <v>1160</v>
      </c>
      <c r="CU1732" s="136" t="s">
        <v>751</v>
      </c>
      <c r="CV1732" s="136" t="s">
        <v>752</v>
      </c>
      <c r="CW1732" s="137">
        <v>24</v>
      </c>
      <c r="CX1732" s="136" t="s">
        <v>436</v>
      </c>
      <c r="CY1732" s="136" t="s">
        <v>1835</v>
      </c>
      <c r="CZ1732" s="138">
        <v>1163</v>
      </c>
    </row>
    <row r="1733" spans="1:104" x14ac:dyDescent="0.25">
      <c r="A1733" s="81" t="s">
        <v>772</v>
      </c>
      <c r="B1733" s="81" t="s">
        <v>773</v>
      </c>
      <c r="C1733" s="81">
        <v>6</v>
      </c>
      <c r="D1733" s="81" t="s">
        <v>529</v>
      </c>
      <c r="E1733" s="81" t="s">
        <v>1219</v>
      </c>
      <c r="F1733" s="81">
        <v>1027</v>
      </c>
      <c r="AX1733" s="81" t="s">
        <v>836</v>
      </c>
      <c r="AY1733" s="81" t="s">
        <v>837</v>
      </c>
      <c r="AZ1733" s="81">
        <v>2</v>
      </c>
      <c r="BA1733" s="81" t="s">
        <v>529</v>
      </c>
      <c r="BB1733" s="81" t="s">
        <v>1118</v>
      </c>
      <c r="BC1733" s="81">
        <v>1063</v>
      </c>
      <c r="BL1733" s="81" t="s">
        <v>2319</v>
      </c>
      <c r="BM1733" s="81" t="s">
        <v>844</v>
      </c>
      <c r="BN1733" s="81">
        <v>4</v>
      </c>
      <c r="BO1733" s="81" t="s">
        <v>436</v>
      </c>
      <c r="BP1733" s="81" t="s">
        <v>2056</v>
      </c>
      <c r="BQ1733" s="81">
        <v>1192</v>
      </c>
      <c r="CU1733" s="136" t="s">
        <v>1015</v>
      </c>
      <c r="CV1733" s="136" t="s">
        <v>1016</v>
      </c>
      <c r="CW1733" s="137">
        <v>36</v>
      </c>
      <c r="CX1733" s="136" t="s">
        <v>436</v>
      </c>
      <c r="CY1733" s="136" t="s">
        <v>1835</v>
      </c>
      <c r="CZ1733" s="138">
        <v>1163</v>
      </c>
    </row>
    <row r="1734" spans="1:104" x14ac:dyDescent="0.25">
      <c r="A1734" s="81" t="s">
        <v>816</v>
      </c>
      <c r="B1734" s="81" t="s">
        <v>817</v>
      </c>
      <c r="C1734" s="81">
        <v>6</v>
      </c>
      <c r="D1734" s="81" t="s">
        <v>529</v>
      </c>
      <c r="E1734" s="81" t="s">
        <v>1219</v>
      </c>
      <c r="F1734" s="81">
        <v>1027</v>
      </c>
      <c r="AX1734" s="81" t="s">
        <v>836</v>
      </c>
      <c r="AY1734" s="81" t="s">
        <v>837</v>
      </c>
      <c r="AZ1734" s="81">
        <v>10</v>
      </c>
      <c r="BA1734" s="81" t="s">
        <v>529</v>
      </c>
      <c r="BB1734" s="81" t="s">
        <v>1157</v>
      </c>
      <c r="BC1734" s="81">
        <v>1399</v>
      </c>
      <c r="BL1734" s="81" t="s">
        <v>776</v>
      </c>
      <c r="BM1734" s="81" t="s">
        <v>777</v>
      </c>
      <c r="BN1734" s="81">
        <v>6</v>
      </c>
      <c r="BO1734" s="81" t="s">
        <v>529</v>
      </c>
      <c r="BP1734" s="81" t="s">
        <v>1169</v>
      </c>
      <c r="BQ1734" s="81">
        <v>1440</v>
      </c>
      <c r="CU1734" s="136" t="s">
        <v>999</v>
      </c>
      <c r="CV1734" s="136" t="s">
        <v>1000</v>
      </c>
      <c r="CW1734" s="137">
        <v>36</v>
      </c>
      <c r="CX1734" s="136" t="s">
        <v>436</v>
      </c>
      <c r="CY1734" s="136" t="s">
        <v>1835</v>
      </c>
      <c r="CZ1734" s="138">
        <v>1163</v>
      </c>
    </row>
    <row r="1735" spans="1:104" x14ac:dyDescent="0.25">
      <c r="A1735" s="81" t="s">
        <v>727</v>
      </c>
      <c r="B1735" s="81" t="s">
        <v>728</v>
      </c>
      <c r="C1735" s="81">
        <v>16</v>
      </c>
      <c r="D1735" s="81" t="s">
        <v>529</v>
      </c>
      <c r="E1735" s="81" t="s">
        <v>1219</v>
      </c>
      <c r="F1735" s="81">
        <v>1027</v>
      </c>
      <c r="AX1735" s="81" t="s">
        <v>836</v>
      </c>
      <c r="AY1735" s="81" t="s">
        <v>837</v>
      </c>
      <c r="AZ1735" s="81">
        <v>2</v>
      </c>
      <c r="BA1735" s="81" t="s">
        <v>436</v>
      </c>
      <c r="BB1735" s="81" t="s">
        <v>1122</v>
      </c>
      <c r="BC1735" s="81">
        <v>1213</v>
      </c>
      <c r="BL1735" s="81" t="s">
        <v>729</v>
      </c>
      <c r="BM1735" s="81" t="s">
        <v>730</v>
      </c>
      <c r="BN1735" s="81">
        <v>2</v>
      </c>
      <c r="BO1735" s="81" t="s">
        <v>436</v>
      </c>
      <c r="BP1735" s="81" t="s">
        <v>1714</v>
      </c>
      <c r="BQ1735" s="81">
        <v>1009</v>
      </c>
      <c r="CU1735" s="136" t="s">
        <v>804</v>
      </c>
      <c r="CV1735" s="136" t="s">
        <v>805</v>
      </c>
      <c r="CW1735" s="137">
        <v>12</v>
      </c>
      <c r="CX1735" s="136" t="s">
        <v>529</v>
      </c>
      <c r="CY1735" s="136" t="s">
        <v>2314</v>
      </c>
      <c r="CZ1735" s="138">
        <v>1031</v>
      </c>
    </row>
    <row r="1736" spans="1:104" x14ac:dyDescent="0.25">
      <c r="A1736" s="81" t="s">
        <v>873</v>
      </c>
      <c r="B1736" s="81" t="s">
        <v>874</v>
      </c>
      <c r="C1736" s="81">
        <v>6</v>
      </c>
      <c r="D1736" s="81" t="s">
        <v>529</v>
      </c>
      <c r="E1736" s="81" t="s">
        <v>1219</v>
      </c>
      <c r="F1736" s="81">
        <v>1027</v>
      </c>
      <c r="AX1736" s="81" t="s">
        <v>836</v>
      </c>
      <c r="AY1736" s="81" t="s">
        <v>837</v>
      </c>
      <c r="AZ1736" s="81">
        <v>2</v>
      </c>
      <c r="BA1736" s="81" t="s">
        <v>436</v>
      </c>
      <c r="BB1736" s="81" t="s">
        <v>1123</v>
      </c>
      <c r="BC1736" s="81">
        <v>1392</v>
      </c>
      <c r="BL1736" s="81" t="s">
        <v>729</v>
      </c>
      <c r="BM1736" s="81" t="s">
        <v>730</v>
      </c>
      <c r="BN1736" s="81">
        <v>2</v>
      </c>
      <c r="BO1736" s="81" t="s">
        <v>436</v>
      </c>
      <c r="BP1736" s="81" t="s">
        <v>2179</v>
      </c>
      <c r="BQ1736" s="81">
        <v>1442</v>
      </c>
      <c r="CU1736" s="136" t="s">
        <v>1786</v>
      </c>
      <c r="CV1736" s="136" t="s">
        <v>1024</v>
      </c>
      <c r="CW1736" s="137">
        <v>1</v>
      </c>
      <c r="CX1736" s="136" t="s">
        <v>436</v>
      </c>
      <c r="CY1736" s="136" t="s">
        <v>1835</v>
      </c>
      <c r="CZ1736" s="138">
        <v>1163</v>
      </c>
    </row>
    <row r="1737" spans="1:104" x14ac:dyDescent="0.25">
      <c r="A1737" s="81" t="s">
        <v>820</v>
      </c>
      <c r="B1737" s="81" t="s">
        <v>821</v>
      </c>
      <c r="C1737" s="81">
        <v>4</v>
      </c>
      <c r="D1737" s="81" t="s">
        <v>529</v>
      </c>
      <c r="E1737" s="81" t="s">
        <v>1219</v>
      </c>
      <c r="F1737" s="81">
        <v>1027</v>
      </c>
      <c r="AX1737" s="81" t="s">
        <v>836</v>
      </c>
      <c r="AY1737" s="81" t="s">
        <v>837</v>
      </c>
      <c r="AZ1737" s="81">
        <v>2</v>
      </c>
      <c r="BA1737" s="81" t="s">
        <v>436</v>
      </c>
      <c r="BB1737" s="81" t="s">
        <v>551</v>
      </c>
      <c r="BC1737" s="81">
        <v>1518</v>
      </c>
      <c r="BL1737" s="81" t="s">
        <v>2269</v>
      </c>
      <c r="BM1737" s="81" t="s">
        <v>767</v>
      </c>
      <c r="BN1737" s="81">
        <v>4</v>
      </c>
      <c r="BO1737" s="81" t="s">
        <v>436</v>
      </c>
      <c r="BP1737" s="81" t="s">
        <v>2056</v>
      </c>
      <c r="BQ1737" s="81">
        <v>1192</v>
      </c>
      <c r="CU1737" s="136" t="s">
        <v>741</v>
      </c>
      <c r="CV1737" s="136" t="s">
        <v>742</v>
      </c>
      <c r="CW1737" s="137">
        <v>6</v>
      </c>
      <c r="CX1737" s="136" t="s">
        <v>529</v>
      </c>
      <c r="CY1737" s="136" t="s">
        <v>2314</v>
      </c>
      <c r="CZ1737" s="138">
        <v>1031</v>
      </c>
    </row>
    <row r="1738" spans="1:104" x14ac:dyDescent="0.25">
      <c r="A1738" s="81" t="s">
        <v>873</v>
      </c>
      <c r="B1738" s="81" t="s">
        <v>874</v>
      </c>
      <c r="C1738" s="81">
        <v>10</v>
      </c>
      <c r="D1738" s="81" t="s">
        <v>529</v>
      </c>
      <c r="E1738" s="81" t="s">
        <v>1175</v>
      </c>
      <c r="F1738" s="81">
        <v>1027</v>
      </c>
      <c r="AX1738" s="81" t="s">
        <v>836</v>
      </c>
      <c r="AY1738" s="81" t="s">
        <v>837</v>
      </c>
      <c r="AZ1738" s="81">
        <v>2</v>
      </c>
      <c r="BA1738" s="81" t="s">
        <v>529</v>
      </c>
      <c r="BB1738" s="81" t="s">
        <v>1127</v>
      </c>
      <c r="BC1738" s="81">
        <v>1123</v>
      </c>
      <c r="BL1738" s="81" t="s">
        <v>733</v>
      </c>
      <c r="BM1738" s="81" t="s">
        <v>734</v>
      </c>
      <c r="BN1738" s="81">
        <v>6</v>
      </c>
      <c r="BO1738" s="81" t="s">
        <v>436</v>
      </c>
      <c r="BP1738" s="81" t="s">
        <v>1714</v>
      </c>
      <c r="BQ1738" s="81">
        <v>1009</v>
      </c>
      <c r="CU1738" s="136" t="s">
        <v>969</v>
      </c>
      <c r="CV1738" s="136" t="s">
        <v>970</v>
      </c>
      <c r="CW1738" s="137">
        <v>12</v>
      </c>
      <c r="CX1738" s="136" t="s">
        <v>529</v>
      </c>
      <c r="CY1738" s="136" t="s">
        <v>2314</v>
      </c>
      <c r="CZ1738" s="138">
        <v>1031</v>
      </c>
    </row>
    <row r="1739" spans="1:104" x14ac:dyDescent="0.25">
      <c r="A1739" s="81" t="s">
        <v>820</v>
      </c>
      <c r="B1739" s="81" t="s">
        <v>821</v>
      </c>
      <c r="C1739" s="81">
        <v>6</v>
      </c>
      <c r="D1739" s="81" t="s">
        <v>529</v>
      </c>
      <c r="E1739" s="81" t="s">
        <v>1175</v>
      </c>
      <c r="F1739" s="81">
        <v>1027</v>
      </c>
      <c r="AX1739" s="81" t="s">
        <v>836</v>
      </c>
      <c r="AY1739" s="81" t="s">
        <v>837</v>
      </c>
      <c r="AZ1739" s="81">
        <v>10</v>
      </c>
      <c r="BA1739" s="81" t="s">
        <v>436</v>
      </c>
      <c r="BB1739" s="81" t="s">
        <v>1148</v>
      </c>
      <c r="BC1739" s="81">
        <v>1091</v>
      </c>
      <c r="BL1739" s="81" t="s">
        <v>772</v>
      </c>
      <c r="BM1739" s="81" t="s">
        <v>773</v>
      </c>
      <c r="BN1739" s="81">
        <v>6</v>
      </c>
      <c r="BO1739" s="81" t="s">
        <v>436</v>
      </c>
      <c r="BP1739" s="81" t="s">
        <v>2056</v>
      </c>
      <c r="BQ1739" s="81">
        <v>1192</v>
      </c>
      <c r="CU1739" s="136" t="s">
        <v>808</v>
      </c>
      <c r="CV1739" s="136" t="s">
        <v>809</v>
      </c>
      <c r="CW1739" s="137">
        <v>6</v>
      </c>
      <c r="CX1739" s="136" t="s">
        <v>437</v>
      </c>
      <c r="CY1739" s="136" t="s">
        <v>1811</v>
      </c>
      <c r="CZ1739" s="138">
        <v>1259</v>
      </c>
    </row>
    <row r="1740" spans="1:104" x14ac:dyDescent="0.25">
      <c r="A1740" s="81" t="s">
        <v>820</v>
      </c>
      <c r="B1740" s="81" t="s">
        <v>821</v>
      </c>
      <c r="C1740" s="81">
        <v>8</v>
      </c>
      <c r="D1740" s="81" t="s">
        <v>529</v>
      </c>
      <c r="E1740" s="81" t="s">
        <v>1175</v>
      </c>
      <c r="F1740" s="81">
        <v>1027</v>
      </c>
      <c r="AX1740" s="81" t="s">
        <v>836</v>
      </c>
      <c r="AY1740" s="81" t="s">
        <v>837</v>
      </c>
      <c r="AZ1740" s="81">
        <v>2</v>
      </c>
      <c r="BA1740" s="81" t="s">
        <v>529</v>
      </c>
      <c r="BB1740" s="81" t="s">
        <v>563</v>
      </c>
      <c r="BC1740" s="81">
        <v>1532</v>
      </c>
      <c r="BL1740" s="81" t="s">
        <v>727</v>
      </c>
      <c r="BM1740" s="81" t="s">
        <v>728</v>
      </c>
      <c r="BN1740" s="81">
        <v>4</v>
      </c>
      <c r="BO1740" s="81" t="s">
        <v>436</v>
      </c>
      <c r="BP1740" s="81" t="s">
        <v>1714</v>
      </c>
      <c r="BQ1740" s="81">
        <v>1009</v>
      </c>
      <c r="CU1740" s="136" t="s">
        <v>778</v>
      </c>
      <c r="CV1740" s="136" t="s">
        <v>779</v>
      </c>
      <c r="CW1740" s="137">
        <v>6</v>
      </c>
      <c r="CX1740" s="136" t="s">
        <v>437</v>
      </c>
      <c r="CY1740" s="136" t="s">
        <v>1811</v>
      </c>
      <c r="CZ1740" s="138">
        <v>1259</v>
      </c>
    </row>
    <row r="1741" spans="1:104" x14ac:dyDescent="0.25">
      <c r="A1741" s="81" t="s">
        <v>954</v>
      </c>
      <c r="B1741" s="81" t="s">
        <v>955</v>
      </c>
      <c r="C1741" s="81">
        <v>10</v>
      </c>
      <c r="D1741" s="81" t="s">
        <v>529</v>
      </c>
      <c r="E1741" s="81" t="s">
        <v>1194</v>
      </c>
      <c r="F1741" s="81">
        <v>1021</v>
      </c>
      <c r="AX1741" s="81" t="s">
        <v>836</v>
      </c>
      <c r="AY1741" s="81" t="s">
        <v>837</v>
      </c>
      <c r="AZ1741" s="81">
        <v>2</v>
      </c>
      <c r="BA1741" s="81" t="s">
        <v>436</v>
      </c>
      <c r="BB1741" s="81" t="s">
        <v>2053</v>
      </c>
      <c r="BC1741" s="81">
        <v>1553</v>
      </c>
      <c r="BL1741" s="81" t="s">
        <v>765</v>
      </c>
      <c r="BM1741" s="81" t="s">
        <v>766</v>
      </c>
      <c r="BN1741" s="81">
        <v>6</v>
      </c>
      <c r="BO1741" s="81" t="s">
        <v>437</v>
      </c>
      <c r="BP1741" s="81" t="s">
        <v>2103</v>
      </c>
      <c r="BQ1741" s="81">
        <v>1506</v>
      </c>
      <c r="CU1741" s="136" t="s">
        <v>1001</v>
      </c>
      <c r="CV1741" s="136" t="s">
        <v>1002</v>
      </c>
      <c r="CW1741" s="137">
        <v>6</v>
      </c>
      <c r="CX1741" s="136" t="s">
        <v>529</v>
      </c>
      <c r="CY1741" s="136" t="s">
        <v>2314</v>
      </c>
      <c r="CZ1741" s="138">
        <v>1031</v>
      </c>
    </row>
    <row r="1742" spans="1:104" x14ac:dyDescent="0.25">
      <c r="A1742" s="81" t="s">
        <v>873</v>
      </c>
      <c r="B1742" s="81" t="s">
        <v>874</v>
      </c>
      <c r="C1742" s="81">
        <v>10</v>
      </c>
      <c r="D1742" s="81" t="s">
        <v>529</v>
      </c>
      <c r="E1742" s="81" t="s">
        <v>1194</v>
      </c>
      <c r="F1742" s="81">
        <v>1021</v>
      </c>
      <c r="AX1742" s="81" t="s">
        <v>836</v>
      </c>
      <c r="AY1742" s="81" t="s">
        <v>837</v>
      </c>
      <c r="AZ1742" s="81">
        <v>48</v>
      </c>
      <c r="BA1742" s="81" t="s">
        <v>1173</v>
      </c>
      <c r="BB1742" s="81" t="s">
        <v>1174</v>
      </c>
      <c r="BC1742" s="81">
        <v>0</v>
      </c>
      <c r="BL1742" s="81" t="s">
        <v>765</v>
      </c>
      <c r="BM1742" s="81" t="s">
        <v>766</v>
      </c>
      <c r="BN1742" s="81">
        <v>6</v>
      </c>
      <c r="BO1742" s="81" t="s">
        <v>529</v>
      </c>
      <c r="BP1742" s="81" t="s">
        <v>1819</v>
      </c>
      <c r="BQ1742" s="81">
        <v>1505</v>
      </c>
      <c r="CU1742" s="136" t="s">
        <v>994</v>
      </c>
      <c r="CV1742" s="136" t="s">
        <v>995</v>
      </c>
      <c r="CW1742" s="137">
        <v>12</v>
      </c>
      <c r="CX1742" s="136" t="s">
        <v>529</v>
      </c>
      <c r="CY1742" s="136" t="s">
        <v>1213</v>
      </c>
      <c r="CZ1742" s="138">
        <v>1472</v>
      </c>
    </row>
    <row r="1743" spans="1:104" x14ac:dyDescent="0.25">
      <c r="A1743" s="81" t="s">
        <v>906</v>
      </c>
      <c r="B1743" s="81" t="s">
        <v>907</v>
      </c>
      <c r="C1743" s="81">
        <v>12</v>
      </c>
      <c r="D1743" s="81" t="s">
        <v>529</v>
      </c>
      <c r="E1743" s="81" t="s">
        <v>1194</v>
      </c>
      <c r="F1743" s="81">
        <v>1021</v>
      </c>
      <c r="AX1743" s="81" t="s">
        <v>2319</v>
      </c>
      <c r="AY1743" s="81" t="s">
        <v>844</v>
      </c>
      <c r="AZ1743" s="81">
        <v>2</v>
      </c>
      <c r="BA1743" s="81" t="s">
        <v>436</v>
      </c>
      <c r="BB1743" s="81" t="s">
        <v>1762</v>
      </c>
      <c r="BC1743" s="81">
        <v>1475</v>
      </c>
      <c r="BL1743" s="81" t="s">
        <v>729</v>
      </c>
      <c r="BM1743" s="81" t="s">
        <v>730</v>
      </c>
      <c r="BN1743" s="81">
        <v>3</v>
      </c>
      <c r="BO1743" s="81" t="s">
        <v>529</v>
      </c>
      <c r="BP1743" s="81" t="s">
        <v>1833</v>
      </c>
      <c r="BQ1743" s="81">
        <v>1023</v>
      </c>
      <c r="CU1743" s="136" t="s">
        <v>814</v>
      </c>
      <c r="CV1743" s="136" t="s">
        <v>815</v>
      </c>
      <c r="CW1743" s="137">
        <v>24</v>
      </c>
      <c r="CX1743" s="136" t="s">
        <v>529</v>
      </c>
      <c r="CY1743" s="136" t="s">
        <v>1206</v>
      </c>
      <c r="CZ1743" s="138">
        <v>1037</v>
      </c>
    </row>
    <row r="1744" spans="1:104" x14ac:dyDescent="0.25">
      <c r="A1744" s="81" t="s">
        <v>772</v>
      </c>
      <c r="B1744" s="81" t="s">
        <v>773</v>
      </c>
      <c r="C1744" s="81">
        <v>14</v>
      </c>
      <c r="D1744" s="81" t="s">
        <v>529</v>
      </c>
      <c r="E1744" s="81" t="s">
        <v>1194</v>
      </c>
      <c r="F1744" s="81">
        <v>1021</v>
      </c>
      <c r="AX1744" s="81" t="s">
        <v>2319</v>
      </c>
      <c r="AY1744" s="81" t="s">
        <v>844</v>
      </c>
      <c r="AZ1744" s="81">
        <v>2</v>
      </c>
      <c r="BA1744" s="81" t="s">
        <v>529</v>
      </c>
      <c r="BB1744" s="81" t="s">
        <v>1161</v>
      </c>
      <c r="BC1744" s="81">
        <v>1146</v>
      </c>
      <c r="BL1744" s="81" t="s">
        <v>906</v>
      </c>
      <c r="BM1744" s="81" t="s">
        <v>907</v>
      </c>
      <c r="BN1744" s="81">
        <v>8</v>
      </c>
      <c r="BO1744" s="81" t="s">
        <v>436</v>
      </c>
      <c r="BP1744" s="81" t="s">
        <v>2056</v>
      </c>
      <c r="BQ1744" s="81">
        <v>1192</v>
      </c>
      <c r="CU1744" s="136" t="s">
        <v>804</v>
      </c>
      <c r="CV1744" s="136" t="s">
        <v>805</v>
      </c>
      <c r="CW1744" s="137">
        <v>12</v>
      </c>
      <c r="CX1744" s="136" t="s">
        <v>436</v>
      </c>
      <c r="CY1744" s="136" t="s">
        <v>2068</v>
      </c>
      <c r="CZ1744" s="138">
        <v>1558</v>
      </c>
    </row>
    <row r="1745" spans="1:104" x14ac:dyDescent="0.25">
      <c r="A1745" s="81" t="s">
        <v>820</v>
      </c>
      <c r="B1745" s="81" t="s">
        <v>821</v>
      </c>
      <c r="C1745" s="81">
        <v>4</v>
      </c>
      <c r="D1745" s="81" t="s">
        <v>529</v>
      </c>
      <c r="E1745" s="81" t="s">
        <v>1103</v>
      </c>
      <c r="F1745" s="81">
        <v>1019</v>
      </c>
      <c r="AX1745" s="81" t="s">
        <v>2319</v>
      </c>
      <c r="AY1745" s="81" t="s">
        <v>844</v>
      </c>
      <c r="AZ1745" s="81">
        <v>4</v>
      </c>
      <c r="BA1745" s="81" t="s">
        <v>436</v>
      </c>
      <c r="BB1745" s="81" t="s">
        <v>1122</v>
      </c>
      <c r="BC1745" s="81">
        <v>1213</v>
      </c>
      <c r="BL1745" s="81" t="s">
        <v>862</v>
      </c>
      <c r="BM1745" s="81" t="s">
        <v>863</v>
      </c>
      <c r="BN1745" s="81">
        <v>12</v>
      </c>
      <c r="BO1745" s="81" t="s">
        <v>436</v>
      </c>
      <c r="BP1745" s="81" t="s">
        <v>1741</v>
      </c>
      <c r="BQ1745" s="81">
        <v>1118</v>
      </c>
      <c r="CU1745" s="136" t="s">
        <v>780</v>
      </c>
      <c r="CV1745" s="136" t="s">
        <v>781</v>
      </c>
      <c r="CW1745" s="137">
        <v>12</v>
      </c>
      <c r="CX1745" s="136" t="s">
        <v>436</v>
      </c>
      <c r="CY1745" s="136" t="s">
        <v>2068</v>
      </c>
      <c r="CZ1745" s="138">
        <v>1558</v>
      </c>
    </row>
    <row r="1746" spans="1:104" x14ac:dyDescent="0.25">
      <c r="A1746" s="81" t="s">
        <v>885</v>
      </c>
      <c r="B1746" s="81" t="s">
        <v>886</v>
      </c>
      <c r="C1746" s="81">
        <v>2</v>
      </c>
      <c r="D1746" s="81" t="s">
        <v>529</v>
      </c>
      <c r="E1746" s="81" t="s">
        <v>1103</v>
      </c>
      <c r="F1746" s="81">
        <v>1019</v>
      </c>
      <c r="AX1746" s="81" t="s">
        <v>2319</v>
      </c>
      <c r="AY1746" s="81" t="s">
        <v>844</v>
      </c>
      <c r="AZ1746" s="81">
        <v>2</v>
      </c>
      <c r="BA1746" s="81" t="s">
        <v>437</v>
      </c>
      <c r="BB1746" s="81" t="s">
        <v>1187</v>
      </c>
      <c r="BC1746" s="81">
        <v>1003</v>
      </c>
      <c r="BL1746" s="81" t="s">
        <v>902</v>
      </c>
      <c r="BM1746" s="81" t="s">
        <v>903</v>
      </c>
      <c r="BN1746" s="81">
        <v>12</v>
      </c>
      <c r="BO1746" s="81" t="s">
        <v>436</v>
      </c>
      <c r="BP1746" s="81" t="s">
        <v>1741</v>
      </c>
      <c r="BQ1746" s="81">
        <v>1118</v>
      </c>
      <c r="CU1746" s="136" t="s">
        <v>782</v>
      </c>
      <c r="CV1746" s="136" t="s">
        <v>783</v>
      </c>
      <c r="CW1746" s="137">
        <v>12</v>
      </c>
      <c r="CX1746" s="136" t="s">
        <v>436</v>
      </c>
      <c r="CY1746" s="136" t="s">
        <v>2068</v>
      </c>
      <c r="CZ1746" s="138">
        <v>1558</v>
      </c>
    </row>
    <row r="1747" spans="1:104" x14ac:dyDescent="0.25">
      <c r="A1747" s="81" t="s">
        <v>873</v>
      </c>
      <c r="B1747" s="81" t="s">
        <v>874</v>
      </c>
      <c r="C1747" s="81">
        <v>2</v>
      </c>
      <c r="D1747" s="81" t="s">
        <v>529</v>
      </c>
      <c r="E1747" s="81" t="s">
        <v>1759</v>
      </c>
      <c r="F1747" s="81">
        <v>1014</v>
      </c>
      <c r="AX1747" s="81" t="s">
        <v>2319</v>
      </c>
      <c r="AY1747" s="81" t="s">
        <v>844</v>
      </c>
      <c r="AZ1747" s="81">
        <v>2</v>
      </c>
      <c r="BA1747" s="81" t="s">
        <v>436</v>
      </c>
      <c r="BB1747" s="81" t="s">
        <v>2107</v>
      </c>
      <c r="BC1747" s="81">
        <v>1484</v>
      </c>
      <c r="BL1747" s="81" t="s">
        <v>830</v>
      </c>
      <c r="BM1747" s="81" t="s">
        <v>831</v>
      </c>
      <c r="BN1747" s="81">
        <v>10</v>
      </c>
      <c r="BO1747" s="81" t="s">
        <v>436</v>
      </c>
      <c r="BP1747" s="81" t="s">
        <v>1741</v>
      </c>
      <c r="BQ1747" s="81">
        <v>1118</v>
      </c>
      <c r="CU1747" s="139" t="s">
        <v>999</v>
      </c>
      <c r="CV1747" s="139" t="s">
        <v>1000</v>
      </c>
      <c r="CW1747" s="140">
        <v>12</v>
      </c>
      <c r="CX1747" s="139" t="s">
        <v>436</v>
      </c>
      <c r="CY1747" s="139" t="s">
        <v>2068</v>
      </c>
      <c r="CZ1747" s="138">
        <v>1558</v>
      </c>
    </row>
    <row r="1748" spans="1:104" x14ac:dyDescent="0.25">
      <c r="A1748" s="81" t="s">
        <v>772</v>
      </c>
      <c r="B1748" s="81" t="s">
        <v>773</v>
      </c>
      <c r="C1748" s="81">
        <v>6</v>
      </c>
      <c r="D1748" s="81" t="s">
        <v>529</v>
      </c>
      <c r="E1748" s="81" t="s">
        <v>1759</v>
      </c>
      <c r="F1748" s="81">
        <v>1014</v>
      </c>
      <c r="AX1748" s="81" t="s">
        <v>2319</v>
      </c>
      <c r="AY1748" s="81" t="s">
        <v>844</v>
      </c>
      <c r="AZ1748" s="81">
        <v>2</v>
      </c>
      <c r="BA1748" s="81" t="s">
        <v>436</v>
      </c>
      <c r="BB1748" s="81" t="s">
        <v>1145</v>
      </c>
      <c r="BC1748" s="81">
        <v>1274</v>
      </c>
      <c r="BL1748" s="81" t="s">
        <v>887</v>
      </c>
      <c r="BM1748" s="81" t="s">
        <v>888</v>
      </c>
      <c r="BN1748" s="81">
        <v>12</v>
      </c>
      <c r="BO1748" s="81" t="s">
        <v>529</v>
      </c>
      <c r="BP1748" s="81" t="s">
        <v>1756</v>
      </c>
      <c r="BQ1748" s="81">
        <v>1037</v>
      </c>
      <c r="CU1748" s="136" t="s">
        <v>814</v>
      </c>
      <c r="CV1748" s="136" t="s">
        <v>815</v>
      </c>
      <c r="CW1748" s="137">
        <v>12</v>
      </c>
      <c r="CX1748" s="136" t="s">
        <v>436</v>
      </c>
      <c r="CY1748" s="136" t="s">
        <v>1687</v>
      </c>
      <c r="CZ1748" s="138">
        <v>1460</v>
      </c>
    </row>
    <row r="1749" spans="1:104" x14ac:dyDescent="0.25">
      <c r="A1749" s="81" t="s">
        <v>816</v>
      </c>
      <c r="B1749" s="81" t="s">
        <v>817</v>
      </c>
      <c r="C1749" s="81">
        <v>12</v>
      </c>
      <c r="D1749" s="81" t="s">
        <v>529</v>
      </c>
      <c r="E1749" s="81" t="s">
        <v>1759</v>
      </c>
      <c r="F1749" s="81">
        <v>1014</v>
      </c>
      <c r="AX1749" s="81" t="s">
        <v>2319</v>
      </c>
      <c r="AY1749" s="81" t="s">
        <v>844</v>
      </c>
      <c r="AZ1749" s="81">
        <v>2</v>
      </c>
      <c r="BA1749" s="81" t="s">
        <v>529</v>
      </c>
      <c r="BB1749" s="81" t="s">
        <v>1825</v>
      </c>
      <c r="BC1749" s="81">
        <v>1018</v>
      </c>
      <c r="BL1749" s="81" t="s">
        <v>875</v>
      </c>
      <c r="BM1749" s="81" t="s">
        <v>876</v>
      </c>
      <c r="BN1749" s="81">
        <v>12</v>
      </c>
      <c r="BO1749" s="81" t="s">
        <v>529</v>
      </c>
      <c r="BP1749" s="81" t="s">
        <v>1756</v>
      </c>
      <c r="BQ1749" s="81">
        <v>1037</v>
      </c>
      <c r="CU1749" s="136" t="s">
        <v>979</v>
      </c>
      <c r="CV1749" s="136" t="s">
        <v>980</v>
      </c>
      <c r="CW1749" s="137">
        <v>12</v>
      </c>
      <c r="CX1749" s="136" t="s">
        <v>436</v>
      </c>
      <c r="CY1749" s="136" t="s">
        <v>1687</v>
      </c>
      <c r="CZ1749" s="138">
        <v>1460</v>
      </c>
    </row>
    <row r="1750" spans="1:104" x14ac:dyDescent="0.25">
      <c r="A1750" s="81" t="s">
        <v>2323</v>
      </c>
      <c r="B1750" s="81" t="s">
        <v>851</v>
      </c>
      <c r="C1750" s="81">
        <v>2</v>
      </c>
      <c r="D1750" s="81" t="s">
        <v>529</v>
      </c>
      <c r="E1750" s="81" t="s">
        <v>1759</v>
      </c>
      <c r="F1750" s="81">
        <v>1014</v>
      </c>
      <c r="AX1750" s="81" t="s">
        <v>2319</v>
      </c>
      <c r="AY1750" s="81" t="s">
        <v>844</v>
      </c>
      <c r="AZ1750" s="81">
        <v>4</v>
      </c>
      <c r="BA1750" s="81" t="s">
        <v>436</v>
      </c>
      <c r="BB1750" s="81" t="s">
        <v>1123</v>
      </c>
      <c r="BC1750" s="81">
        <v>1392</v>
      </c>
      <c r="BL1750" s="81" t="s">
        <v>729</v>
      </c>
      <c r="BM1750" s="81" t="s">
        <v>730</v>
      </c>
      <c r="BN1750" s="81">
        <v>4</v>
      </c>
      <c r="BO1750" s="81" t="s">
        <v>436</v>
      </c>
      <c r="BP1750" s="81" t="s">
        <v>1114</v>
      </c>
      <c r="BQ1750" s="81">
        <v>1011</v>
      </c>
      <c r="CU1750" s="136" t="s">
        <v>804</v>
      </c>
      <c r="CV1750" s="136" t="s">
        <v>805</v>
      </c>
      <c r="CW1750" s="137">
        <v>12</v>
      </c>
      <c r="CX1750" s="136" t="s">
        <v>436</v>
      </c>
      <c r="CY1750" s="136" t="s">
        <v>1209</v>
      </c>
      <c r="CZ1750" s="138">
        <v>1213</v>
      </c>
    </row>
    <row r="1751" spans="1:104" x14ac:dyDescent="0.25">
      <c r="A1751" s="81" t="s">
        <v>906</v>
      </c>
      <c r="B1751" s="81" t="s">
        <v>907</v>
      </c>
      <c r="C1751" s="81">
        <v>4</v>
      </c>
      <c r="D1751" s="81" t="s">
        <v>436</v>
      </c>
      <c r="E1751" s="81" t="s">
        <v>1689</v>
      </c>
      <c r="F1751" s="81">
        <v>1011</v>
      </c>
      <c r="AX1751" s="81" t="s">
        <v>2319</v>
      </c>
      <c r="AY1751" s="81" t="s">
        <v>844</v>
      </c>
      <c r="AZ1751" s="81">
        <v>2</v>
      </c>
      <c r="BA1751" s="81" t="s">
        <v>529</v>
      </c>
      <c r="BB1751" s="81" t="s">
        <v>1757</v>
      </c>
      <c r="BC1751" s="81">
        <v>1014</v>
      </c>
      <c r="BL1751" s="81" t="s">
        <v>729</v>
      </c>
      <c r="BM1751" s="81" t="s">
        <v>730</v>
      </c>
      <c r="BN1751" s="81">
        <v>4</v>
      </c>
      <c r="BO1751" s="81" t="s">
        <v>436</v>
      </c>
      <c r="BP1751" s="81" t="s">
        <v>2056</v>
      </c>
      <c r="BQ1751" s="81">
        <v>1192</v>
      </c>
      <c r="CU1751" s="136" t="s">
        <v>973</v>
      </c>
      <c r="CV1751" s="136" t="s">
        <v>974</v>
      </c>
      <c r="CW1751" s="137">
        <v>12</v>
      </c>
      <c r="CX1751" s="136" t="s">
        <v>436</v>
      </c>
      <c r="CY1751" s="136" t="s">
        <v>2406</v>
      </c>
      <c r="CZ1751" s="138">
        <v>1529</v>
      </c>
    </row>
    <row r="1752" spans="1:104" x14ac:dyDescent="0.25">
      <c r="A1752" s="81" t="s">
        <v>812</v>
      </c>
      <c r="B1752" s="81" t="s">
        <v>813</v>
      </c>
      <c r="C1752" s="81">
        <v>4</v>
      </c>
      <c r="D1752" s="81" t="s">
        <v>436</v>
      </c>
      <c r="E1752" s="81" t="s">
        <v>1689</v>
      </c>
      <c r="F1752" s="81">
        <v>1011</v>
      </c>
      <c r="AX1752" s="81" t="s">
        <v>2319</v>
      </c>
      <c r="AY1752" s="81" t="s">
        <v>844</v>
      </c>
      <c r="AZ1752" s="81">
        <v>2</v>
      </c>
      <c r="BA1752" s="81" t="s">
        <v>529</v>
      </c>
      <c r="BB1752" s="81" t="s">
        <v>1702</v>
      </c>
      <c r="BC1752" s="81">
        <v>1199</v>
      </c>
      <c r="BL1752" s="81" t="s">
        <v>729</v>
      </c>
      <c r="BM1752" s="81" t="s">
        <v>730</v>
      </c>
      <c r="BN1752" s="81">
        <v>4</v>
      </c>
      <c r="BO1752" s="81" t="s">
        <v>436</v>
      </c>
      <c r="BP1752" s="81" t="s">
        <v>1741</v>
      </c>
      <c r="BQ1752" s="81">
        <v>1118</v>
      </c>
      <c r="CU1752" s="136" t="s">
        <v>804</v>
      </c>
      <c r="CV1752" s="136" t="s">
        <v>805</v>
      </c>
      <c r="CW1752" s="137">
        <v>12</v>
      </c>
      <c r="CX1752" s="136" t="s">
        <v>436</v>
      </c>
      <c r="CY1752" s="136" t="s">
        <v>2406</v>
      </c>
      <c r="CZ1752" s="138">
        <v>1529</v>
      </c>
    </row>
    <row r="1753" spans="1:104" x14ac:dyDescent="0.25">
      <c r="A1753" s="81" t="s">
        <v>772</v>
      </c>
      <c r="B1753" s="81" t="s">
        <v>773</v>
      </c>
      <c r="C1753" s="81">
        <v>4</v>
      </c>
      <c r="D1753" s="81" t="s">
        <v>436</v>
      </c>
      <c r="E1753" s="81" t="s">
        <v>1689</v>
      </c>
      <c r="F1753" s="81">
        <v>1011</v>
      </c>
      <c r="AX1753" s="81" t="s">
        <v>2319</v>
      </c>
      <c r="AY1753" s="81" t="s">
        <v>844</v>
      </c>
      <c r="AZ1753" s="81">
        <v>6</v>
      </c>
      <c r="BA1753" s="81" t="s">
        <v>436</v>
      </c>
      <c r="BB1753" s="81" t="s">
        <v>1148</v>
      </c>
      <c r="BC1753" s="81">
        <v>1091</v>
      </c>
      <c r="BL1753" s="81" t="s">
        <v>772</v>
      </c>
      <c r="BM1753" s="81" t="s">
        <v>773</v>
      </c>
      <c r="BN1753" s="81">
        <v>12</v>
      </c>
      <c r="BO1753" s="81" t="s">
        <v>436</v>
      </c>
      <c r="BP1753" s="81" t="s">
        <v>1137</v>
      </c>
      <c r="BQ1753" s="81">
        <v>1160</v>
      </c>
      <c r="CU1753" s="136" t="s">
        <v>780</v>
      </c>
      <c r="CV1753" s="136" t="s">
        <v>781</v>
      </c>
      <c r="CW1753" s="137">
        <v>12</v>
      </c>
      <c r="CX1753" s="136" t="s">
        <v>436</v>
      </c>
      <c r="CY1753" s="136" t="s">
        <v>1235</v>
      </c>
      <c r="CZ1753" s="138">
        <v>1091</v>
      </c>
    </row>
    <row r="1754" spans="1:104" x14ac:dyDescent="0.25">
      <c r="A1754" s="81" t="s">
        <v>792</v>
      </c>
      <c r="B1754" s="81" t="s">
        <v>793</v>
      </c>
      <c r="C1754" s="81">
        <v>2</v>
      </c>
      <c r="D1754" s="81" t="s">
        <v>436</v>
      </c>
      <c r="E1754" s="81" t="s">
        <v>1714</v>
      </c>
      <c r="F1754" s="81">
        <v>1009</v>
      </c>
      <c r="AX1754" s="81" t="s">
        <v>2319</v>
      </c>
      <c r="AY1754" s="81" t="s">
        <v>844</v>
      </c>
      <c r="AZ1754" s="81">
        <v>4</v>
      </c>
      <c r="BA1754" s="81" t="s">
        <v>529</v>
      </c>
      <c r="BB1754" s="81" t="s">
        <v>1157</v>
      </c>
      <c r="BC1754" s="81">
        <v>1399</v>
      </c>
      <c r="BL1754" s="81" t="s">
        <v>729</v>
      </c>
      <c r="BM1754" s="81" t="s">
        <v>730</v>
      </c>
      <c r="BN1754" s="81">
        <v>6</v>
      </c>
      <c r="BO1754" s="81" t="s">
        <v>437</v>
      </c>
      <c r="BP1754" s="81" t="s">
        <v>2103</v>
      </c>
      <c r="BQ1754" s="81">
        <v>1506</v>
      </c>
      <c r="CU1754" s="136" t="s">
        <v>1013</v>
      </c>
      <c r="CV1754" s="136" t="s">
        <v>1014</v>
      </c>
      <c r="CW1754" s="137">
        <v>10</v>
      </c>
      <c r="CX1754" s="136" t="s">
        <v>436</v>
      </c>
      <c r="CY1754" s="136" t="s">
        <v>1235</v>
      </c>
      <c r="CZ1754" s="138">
        <v>1091</v>
      </c>
    </row>
    <row r="1755" spans="1:104" x14ac:dyDescent="0.25">
      <c r="A1755" s="81" t="s">
        <v>2319</v>
      </c>
      <c r="B1755" s="81" t="s">
        <v>844</v>
      </c>
      <c r="C1755" s="81">
        <v>4</v>
      </c>
      <c r="D1755" s="81" t="s">
        <v>437</v>
      </c>
      <c r="E1755" s="81" t="s">
        <v>1187</v>
      </c>
      <c r="F1755" s="81">
        <v>1003</v>
      </c>
      <c r="AX1755" s="81" t="s">
        <v>2319</v>
      </c>
      <c r="AY1755" s="81" t="s">
        <v>844</v>
      </c>
      <c r="AZ1755" s="81">
        <v>2</v>
      </c>
      <c r="BA1755" s="81" t="s">
        <v>529</v>
      </c>
      <c r="BB1755" s="81" t="s">
        <v>1158</v>
      </c>
      <c r="BC1755" s="81">
        <v>1378</v>
      </c>
      <c r="BL1755" s="81" t="s">
        <v>737</v>
      </c>
      <c r="BM1755" s="81" t="s">
        <v>738</v>
      </c>
      <c r="BN1755" s="81">
        <v>4</v>
      </c>
      <c r="BO1755" s="81" t="s">
        <v>437</v>
      </c>
      <c r="BP1755" s="81" t="s">
        <v>2103</v>
      </c>
      <c r="BQ1755" s="81">
        <v>1506</v>
      </c>
      <c r="CU1755" s="136" t="s">
        <v>1787</v>
      </c>
      <c r="CV1755" s="136" t="s">
        <v>1028</v>
      </c>
      <c r="CW1755" s="137">
        <v>12</v>
      </c>
      <c r="CX1755" s="136" t="s">
        <v>436</v>
      </c>
      <c r="CY1755" s="136" t="s">
        <v>1235</v>
      </c>
      <c r="CZ1755" s="138">
        <v>1091</v>
      </c>
    </row>
    <row r="1756" spans="1:104" x14ac:dyDescent="0.25">
      <c r="A1756" s="81" t="s">
        <v>883</v>
      </c>
      <c r="B1756" s="81" t="s">
        <v>884</v>
      </c>
      <c r="C1756" s="81">
        <v>4</v>
      </c>
      <c r="D1756" s="81" t="s">
        <v>437</v>
      </c>
      <c r="E1756" s="81" t="s">
        <v>1187</v>
      </c>
      <c r="F1756" s="81">
        <v>1003</v>
      </c>
      <c r="AX1756" s="81" t="s">
        <v>2319</v>
      </c>
      <c r="AY1756" s="81" t="s">
        <v>844</v>
      </c>
      <c r="AZ1756" s="81">
        <v>30</v>
      </c>
      <c r="BA1756" s="81" t="s">
        <v>1173</v>
      </c>
      <c r="BB1756" s="81" t="s">
        <v>1174</v>
      </c>
      <c r="BC1756" s="81">
        <v>0</v>
      </c>
      <c r="BL1756" s="81" t="s">
        <v>946</v>
      </c>
      <c r="BM1756" s="81" t="s">
        <v>947</v>
      </c>
      <c r="BN1756" s="81">
        <v>12</v>
      </c>
      <c r="BO1756" s="81" t="s">
        <v>437</v>
      </c>
      <c r="BP1756" s="81" t="s">
        <v>1155</v>
      </c>
      <c r="BQ1756" s="81">
        <v>1506</v>
      </c>
      <c r="CU1756" s="136" t="s">
        <v>2404</v>
      </c>
      <c r="CV1756" s="136" t="s">
        <v>972</v>
      </c>
      <c r="CW1756" s="137">
        <v>2</v>
      </c>
      <c r="CX1756" s="136" t="s">
        <v>436</v>
      </c>
      <c r="CY1756" s="136" t="s">
        <v>1235</v>
      </c>
      <c r="CZ1756" s="138">
        <v>1091</v>
      </c>
    </row>
    <row r="1757" spans="1:104" x14ac:dyDescent="0.25">
      <c r="A1757" s="81" t="s">
        <v>2319</v>
      </c>
      <c r="B1757" s="81" t="s">
        <v>844</v>
      </c>
      <c r="C1757" s="81">
        <v>2</v>
      </c>
      <c r="D1757" s="81" t="s">
        <v>529</v>
      </c>
      <c r="E1757" s="81" t="s">
        <v>1766</v>
      </c>
      <c r="F1757" s="81">
        <v>1002</v>
      </c>
      <c r="AX1757" s="81" t="s">
        <v>856</v>
      </c>
      <c r="AY1757" s="81" t="s">
        <v>857</v>
      </c>
      <c r="AZ1757" s="81">
        <v>2</v>
      </c>
      <c r="BA1757" s="81" t="s">
        <v>436</v>
      </c>
      <c r="BB1757" s="81" t="s">
        <v>2102</v>
      </c>
      <c r="BC1757" s="81">
        <v>1454</v>
      </c>
      <c r="BL1757" s="81" t="s">
        <v>745</v>
      </c>
      <c r="BM1757" s="81" t="s">
        <v>746</v>
      </c>
      <c r="BN1757" s="81">
        <v>12</v>
      </c>
      <c r="BO1757" s="81" t="s">
        <v>437</v>
      </c>
      <c r="BP1757" s="81" t="s">
        <v>1155</v>
      </c>
      <c r="BQ1757" s="81">
        <v>1506</v>
      </c>
      <c r="CU1757" s="136" t="s">
        <v>1085</v>
      </c>
      <c r="CV1757" s="136" t="s">
        <v>1086</v>
      </c>
      <c r="CW1757" s="137">
        <v>6</v>
      </c>
      <c r="CX1757" s="136" t="s">
        <v>436</v>
      </c>
      <c r="CY1757" s="136" t="s">
        <v>1235</v>
      </c>
      <c r="CZ1757" s="138">
        <v>1091</v>
      </c>
    </row>
    <row r="1758" spans="1:104" x14ac:dyDescent="0.25">
      <c r="A1758" s="81" t="s">
        <v>858</v>
      </c>
      <c r="B1758" s="81" t="s">
        <v>859</v>
      </c>
      <c r="C1758" s="81">
        <v>2</v>
      </c>
      <c r="D1758" s="81" t="s">
        <v>529</v>
      </c>
      <c r="E1758" s="81" t="s">
        <v>1766</v>
      </c>
      <c r="F1758" s="81">
        <v>1002</v>
      </c>
      <c r="AX1758" s="81" t="s">
        <v>856</v>
      </c>
      <c r="AY1758" s="81" t="s">
        <v>857</v>
      </c>
      <c r="AZ1758" s="81">
        <v>2</v>
      </c>
      <c r="BA1758" s="81" t="s">
        <v>529</v>
      </c>
      <c r="BB1758" s="81" t="s">
        <v>1160</v>
      </c>
      <c r="BC1758" s="81">
        <v>1027</v>
      </c>
      <c r="BL1758" s="81" t="s">
        <v>908</v>
      </c>
      <c r="BM1758" s="81" t="s">
        <v>909</v>
      </c>
      <c r="BN1758" s="81">
        <v>12</v>
      </c>
      <c r="BO1758" s="81" t="s">
        <v>437</v>
      </c>
      <c r="BP1758" s="81" t="s">
        <v>1155</v>
      </c>
      <c r="BQ1758" s="81">
        <v>1506</v>
      </c>
      <c r="CU1758" s="136" t="s">
        <v>1079</v>
      </c>
      <c r="CV1758" s="136" t="s">
        <v>1080</v>
      </c>
      <c r="CW1758" s="137">
        <v>2</v>
      </c>
      <c r="CX1758" s="136" t="s">
        <v>436</v>
      </c>
      <c r="CY1758" s="136" t="s">
        <v>1235</v>
      </c>
      <c r="CZ1758" s="138">
        <v>1091</v>
      </c>
    </row>
    <row r="1759" spans="1:104" x14ac:dyDescent="0.25">
      <c r="A1759" s="81" t="s">
        <v>770</v>
      </c>
      <c r="B1759" s="81" t="s">
        <v>771</v>
      </c>
      <c r="C1759" s="81">
        <v>4</v>
      </c>
      <c r="D1759" s="81" t="s">
        <v>529</v>
      </c>
      <c r="E1759" s="81" t="s">
        <v>1864</v>
      </c>
      <c r="F1759" s="81">
        <v>1001</v>
      </c>
      <c r="AX1759" s="81" t="s">
        <v>856</v>
      </c>
      <c r="AY1759" s="81" t="s">
        <v>857</v>
      </c>
      <c r="AZ1759" s="81">
        <v>4</v>
      </c>
      <c r="BA1759" s="81" t="s">
        <v>529</v>
      </c>
      <c r="BB1759" s="81" t="s">
        <v>1128</v>
      </c>
      <c r="BC1759" s="81">
        <v>1031</v>
      </c>
      <c r="BL1759" s="81" t="s">
        <v>2227</v>
      </c>
      <c r="BM1759" s="81" t="s">
        <v>882</v>
      </c>
      <c r="BN1759" s="81">
        <v>6</v>
      </c>
      <c r="BO1759" s="81" t="s">
        <v>529</v>
      </c>
      <c r="BP1759" s="81" t="s">
        <v>1139</v>
      </c>
      <c r="BQ1759" s="81">
        <v>1027</v>
      </c>
      <c r="CU1759" s="136" t="s">
        <v>1010</v>
      </c>
      <c r="CV1759" s="136" t="s">
        <v>1011</v>
      </c>
      <c r="CW1759" s="137">
        <v>3</v>
      </c>
      <c r="CX1759" s="136" t="s">
        <v>436</v>
      </c>
      <c r="CY1759" s="136" t="s">
        <v>1235</v>
      </c>
      <c r="CZ1759" s="138">
        <v>1091</v>
      </c>
    </row>
    <row r="1760" spans="1:104" x14ac:dyDescent="0.25">
      <c r="A1760" s="81" t="s">
        <v>772</v>
      </c>
      <c r="B1760" s="81" t="s">
        <v>773</v>
      </c>
      <c r="C1760" s="81">
        <v>4</v>
      </c>
      <c r="D1760" s="81" t="s">
        <v>529</v>
      </c>
      <c r="E1760" s="81" t="s">
        <v>1864</v>
      </c>
      <c r="F1760" s="81">
        <v>1001</v>
      </c>
      <c r="AX1760" s="81" t="s">
        <v>856</v>
      </c>
      <c r="AY1760" s="81" t="s">
        <v>857</v>
      </c>
      <c r="AZ1760" s="81">
        <v>2</v>
      </c>
      <c r="BA1760" s="81" t="s">
        <v>436</v>
      </c>
      <c r="BB1760" s="81" t="s">
        <v>1762</v>
      </c>
      <c r="BC1760" s="81">
        <v>1475</v>
      </c>
      <c r="BL1760" s="81" t="s">
        <v>2230</v>
      </c>
      <c r="BM1760" s="81" t="s">
        <v>866</v>
      </c>
      <c r="BN1760" s="81">
        <v>12</v>
      </c>
      <c r="BO1760" s="81" t="s">
        <v>529</v>
      </c>
      <c r="BP1760" s="81" t="s">
        <v>1139</v>
      </c>
      <c r="BQ1760" s="81">
        <v>1027</v>
      </c>
      <c r="CU1760" s="136" t="s">
        <v>1018</v>
      </c>
      <c r="CV1760" s="136" t="s">
        <v>1019</v>
      </c>
      <c r="CW1760" s="137">
        <v>4</v>
      </c>
      <c r="CX1760" s="136" t="s">
        <v>436</v>
      </c>
      <c r="CY1760" s="136" t="s">
        <v>1235</v>
      </c>
      <c r="CZ1760" s="138">
        <v>1091</v>
      </c>
    </row>
    <row r="1761" spans="1:104" x14ac:dyDescent="0.25">
      <c r="A1761" s="81" t="s">
        <v>816</v>
      </c>
      <c r="B1761" s="81" t="s">
        <v>817</v>
      </c>
      <c r="C1761" s="81">
        <v>4</v>
      </c>
      <c r="D1761" s="81" t="s">
        <v>529</v>
      </c>
      <c r="E1761" s="81" t="s">
        <v>1864</v>
      </c>
      <c r="F1761" s="81">
        <v>1001</v>
      </c>
      <c r="AX1761" s="81" t="s">
        <v>856</v>
      </c>
      <c r="AY1761" s="81" t="s">
        <v>857</v>
      </c>
      <c r="AZ1761" s="81">
        <v>6</v>
      </c>
      <c r="BA1761" s="81" t="s">
        <v>436</v>
      </c>
      <c r="BB1761" s="81" t="s">
        <v>1110</v>
      </c>
      <c r="BC1761" s="81">
        <v>1253</v>
      </c>
      <c r="BL1761" s="81" t="s">
        <v>2263</v>
      </c>
      <c r="BM1761" s="81" t="s">
        <v>877</v>
      </c>
      <c r="BN1761" s="81">
        <v>18</v>
      </c>
      <c r="BO1761" s="81" t="s">
        <v>529</v>
      </c>
      <c r="BP1761" s="81" t="s">
        <v>1139</v>
      </c>
      <c r="BQ1761" s="81">
        <v>1027</v>
      </c>
      <c r="CU1761" s="136" t="s">
        <v>1006</v>
      </c>
      <c r="CV1761" s="136" t="s">
        <v>1007</v>
      </c>
      <c r="CW1761" s="137">
        <v>4</v>
      </c>
      <c r="CX1761" s="136" t="s">
        <v>436</v>
      </c>
      <c r="CY1761" s="136" t="s">
        <v>1235</v>
      </c>
      <c r="CZ1761" s="138">
        <v>1091</v>
      </c>
    </row>
    <row r="1762" spans="1:104" x14ac:dyDescent="0.25">
      <c r="A1762" s="81" t="s">
        <v>727</v>
      </c>
      <c r="B1762" s="81" t="s">
        <v>728</v>
      </c>
      <c r="C1762" s="81">
        <v>20</v>
      </c>
      <c r="D1762" s="81" t="s">
        <v>529</v>
      </c>
      <c r="E1762" s="81" t="s">
        <v>1864</v>
      </c>
      <c r="F1762" s="81">
        <v>1001</v>
      </c>
      <c r="AX1762" s="81" t="s">
        <v>856</v>
      </c>
      <c r="AY1762" s="81" t="s">
        <v>857</v>
      </c>
      <c r="AZ1762" s="81">
        <v>2</v>
      </c>
      <c r="BA1762" s="81" t="s">
        <v>437</v>
      </c>
      <c r="BB1762" s="81" t="s">
        <v>1190</v>
      </c>
      <c r="BC1762" s="81">
        <v>1082</v>
      </c>
      <c r="BL1762" s="81" t="s">
        <v>871</v>
      </c>
      <c r="BM1762" s="81" t="s">
        <v>872</v>
      </c>
      <c r="BN1762" s="81">
        <v>6</v>
      </c>
      <c r="BO1762" s="81" t="s">
        <v>529</v>
      </c>
      <c r="BP1762" s="81" t="s">
        <v>1139</v>
      </c>
      <c r="BQ1762" s="81">
        <v>1027</v>
      </c>
      <c r="CU1762" s="136" t="s">
        <v>994</v>
      </c>
      <c r="CV1762" s="136" t="s">
        <v>995</v>
      </c>
      <c r="CW1762" s="137">
        <v>12</v>
      </c>
      <c r="CX1762" s="136" t="s">
        <v>436</v>
      </c>
      <c r="CY1762" s="136" t="s">
        <v>1189</v>
      </c>
      <c r="CZ1762" s="138">
        <v>1262</v>
      </c>
    </row>
    <row r="1763" spans="1:104" x14ac:dyDescent="0.25">
      <c r="A1763" s="81" t="s">
        <v>954</v>
      </c>
      <c r="B1763" s="81" t="s">
        <v>955</v>
      </c>
      <c r="C1763" s="81">
        <v>10</v>
      </c>
      <c r="D1763" s="81" t="s">
        <v>529</v>
      </c>
      <c r="E1763" s="81" t="s">
        <v>1871</v>
      </c>
      <c r="F1763" s="81">
        <v>1001</v>
      </c>
      <c r="AX1763" s="81" t="s">
        <v>856</v>
      </c>
      <c r="AY1763" s="81" t="s">
        <v>857</v>
      </c>
      <c r="AZ1763" s="81">
        <v>4</v>
      </c>
      <c r="BA1763" s="81" t="s">
        <v>437</v>
      </c>
      <c r="BB1763" s="81" t="s">
        <v>1186</v>
      </c>
      <c r="BC1763" s="81">
        <v>1043</v>
      </c>
      <c r="BL1763" s="81" t="s">
        <v>847</v>
      </c>
      <c r="BM1763" s="81" t="s">
        <v>848</v>
      </c>
      <c r="BN1763" s="81">
        <v>12</v>
      </c>
      <c r="BO1763" s="81" t="s">
        <v>529</v>
      </c>
      <c r="BP1763" s="81" t="s">
        <v>1139</v>
      </c>
      <c r="BQ1763" s="81">
        <v>1027</v>
      </c>
      <c r="CU1763" s="136" t="s">
        <v>973</v>
      </c>
      <c r="CV1763" s="136" t="s">
        <v>974</v>
      </c>
      <c r="CW1763" s="137">
        <v>12</v>
      </c>
      <c r="CX1763" s="136" t="s">
        <v>529</v>
      </c>
      <c r="CY1763" s="136" t="s">
        <v>1219</v>
      </c>
      <c r="CZ1763" s="138">
        <v>1027</v>
      </c>
    </row>
    <row r="1764" spans="1:104" x14ac:dyDescent="0.25">
      <c r="A1764" s="81" t="s">
        <v>770</v>
      </c>
      <c r="B1764" s="81" t="s">
        <v>771</v>
      </c>
      <c r="C1764" s="81">
        <v>4</v>
      </c>
      <c r="D1764" s="81" t="s">
        <v>529</v>
      </c>
      <c r="E1764" s="81" t="s">
        <v>1871</v>
      </c>
      <c r="F1764" s="81">
        <v>1001</v>
      </c>
      <c r="AX1764" s="81" t="s">
        <v>856</v>
      </c>
      <c r="AY1764" s="81" t="s">
        <v>857</v>
      </c>
      <c r="AZ1764" s="81">
        <v>2</v>
      </c>
      <c r="BA1764" s="81" t="s">
        <v>436</v>
      </c>
      <c r="BB1764" s="81" t="s">
        <v>1122</v>
      </c>
      <c r="BC1764" s="81">
        <v>1213</v>
      </c>
      <c r="BL1764" s="81" t="s">
        <v>878</v>
      </c>
      <c r="BM1764" s="81" t="s">
        <v>879</v>
      </c>
      <c r="BN1764" s="81">
        <v>12</v>
      </c>
      <c r="BO1764" s="81" t="s">
        <v>529</v>
      </c>
      <c r="BP1764" s="81" t="s">
        <v>1139</v>
      </c>
      <c r="BQ1764" s="81">
        <v>1027</v>
      </c>
      <c r="CU1764" s="136" t="s">
        <v>751</v>
      </c>
      <c r="CV1764" s="136" t="s">
        <v>752</v>
      </c>
      <c r="CW1764" s="137">
        <v>24</v>
      </c>
      <c r="CX1764" s="136" t="s">
        <v>529</v>
      </c>
      <c r="CY1764" s="136" t="s">
        <v>1219</v>
      </c>
      <c r="CZ1764" s="138">
        <v>1027</v>
      </c>
    </row>
    <row r="1765" spans="1:104" x14ac:dyDescent="0.25">
      <c r="A1765" s="81" t="s">
        <v>820</v>
      </c>
      <c r="B1765" s="81" t="s">
        <v>821</v>
      </c>
      <c r="C1765" s="81">
        <v>4</v>
      </c>
      <c r="D1765" s="81" t="s">
        <v>529</v>
      </c>
      <c r="E1765" s="81" t="s">
        <v>1871</v>
      </c>
      <c r="F1765" s="81">
        <v>1001</v>
      </c>
      <c r="AX1765" s="81" t="s">
        <v>856</v>
      </c>
      <c r="AY1765" s="81" t="s">
        <v>857</v>
      </c>
      <c r="AZ1765" s="81">
        <v>2</v>
      </c>
      <c r="BA1765" s="81" t="s">
        <v>436</v>
      </c>
      <c r="BB1765" s="81" t="s">
        <v>2107</v>
      </c>
      <c r="BC1765" s="81">
        <v>1484</v>
      </c>
      <c r="BL1765" s="81" t="s">
        <v>852</v>
      </c>
      <c r="BM1765" s="81" t="s">
        <v>853</v>
      </c>
      <c r="BN1765" s="81">
        <v>60</v>
      </c>
      <c r="BO1765" s="81" t="s">
        <v>529</v>
      </c>
      <c r="BP1765" s="81" t="s">
        <v>1139</v>
      </c>
      <c r="BQ1765" s="81">
        <v>1027</v>
      </c>
      <c r="CU1765" s="136" t="s">
        <v>804</v>
      </c>
      <c r="CV1765" s="136" t="s">
        <v>805</v>
      </c>
      <c r="CW1765" s="137">
        <v>60</v>
      </c>
      <c r="CX1765" s="136" t="s">
        <v>529</v>
      </c>
      <c r="CY1765" s="136" t="s">
        <v>1219</v>
      </c>
      <c r="CZ1765" s="138">
        <v>1027</v>
      </c>
    </row>
    <row r="1766" spans="1:104" x14ac:dyDescent="0.25">
      <c r="A1766" s="81" t="s">
        <v>816</v>
      </c>
      <c r="B1766" s="81" t="s">
        <v>817</v>
      </c>
      <c r="C1766" s="81">
        <v>6</v>
      </c>
      <c r="D1766" s="81" t="s">
        <v>529</v>
      </c>
      <c r="E1766" s="81" t="s">
        <v>1871</v>
      </c>
      <c r="F1766" s="81">
        <v>1001</v>
      </c>
      <c r="AX1766" s="81" t="s">
        <v>856</v>
      </c>
      <c r="AY1766" s="81" t="s">
        <v>857</v>
      </c>
      <c r="AZ1766" s="81">
        <v>2</v>
      </c>
      <c r="BA1766" s="81" t="s">
        <v>529</v>
      </c>
      <c r="BB1766" s="81" t="s">
        <v>1157</v>
      </c>
      <c r="BC1766" s="81">
        <v>1399</v>
      </c>
      <c r="BL1766" s="81" t="s">
        <v>946</v>
      </c>
      <c r="BM1766" s="81" t="s">
        <v>947</v>
      </c>
      <c r="BN1766" s="81">
        <v>24</v>
      </c>
      <c r="BO1766" s="81" t="s">
        <v>529</v>
      </c>
      <c r="BP1766" s="81" t="s">
        <v>1139</v>
      </c>
      <c r="BQ1766" s="81">
        <v>1027</v>
      </c>
      <c r="CU1766" s="136" t="s">
        <v>973</v>
      </c>
      <c r="CV1766" s="136" t="s">
        <v>974</v>
      </c>
      <c r="CW1766" s="137">
        <v>12</v>
      </c>
      <c r="CX1766" s="136" t="s">
        <v>529</v>
      </c>
      <c r="CY1766" s="136" t="s">
        <v>1100</v>
      </c>
      <c r="CZ1766" s="138">
        <v>1027</v>
      </c>
    </row>
    <row r="1767" spans="1:104" x14ac:dyDescent="0.25">
      <c r="A1767" s="81" t="s">
        <v>727</v>
      </c>
      <c r="B1767" s="81" t="s">
        <v>728</v>
      </c>
      <c r="C1767" s="81">
        <v>36</v>
      </c>
      <c r="D1767" s="81" t="s">
        <v>529</v>
      </c>
      <c r="E1767" s="81" t="s">
        <v>1871</v>
      </c>
      <c r="F1767" s="81">
        <v>1001</v>
      </c>
      <c r="AX1767" s="81" t="s">
        <v>856</v>
      </c>
      <c r="AY1767" s="81" t="s">
        <v>857</v>
      </c>
      <c r="AZ1767" s="81">
        <v>2</v>
      </c>
      <c r="BA1767" s="81" t="s">
        <v>436</v>
      </c>
      <c r="BB1767" s="81" t="s">
        <v>1123</v>
      </c>
      <c r="BC1767" s="81">
        <v>1392</v>
      </c>
      <c r="BL1767" s="81" t="s">
        <v>924</v>
      </c>
      <c r="BM1767" s="81" t="s">
        <v>925</v>
      </c>
      <c r="BN1767" s="81">
        <v>12</v>
      </c>
      <c r="BO1767" s="81" t="s">
        <v>529</v>
      </c>
      <c r="BP1767" s="81" t="s">
        <v>1139</v>
      </c>
      <c r="BQ1767" s="81">
        <v>1027</v>
      </c>
      <c r="CU1767" s="136" t="s">
        <v>814</v>
      </c>
      <c r="CV1767" s="136" t="s">
        <v>815</v>
      </c>
      <c r="CW1767" s="137">
        <v>72</v>
      </c>
      <c r="CX1767" s="136" t="s">
        <v>529</v>
      </c>
      <c r="CY1767" s="136" t="s">
        <v>1100</v>
      </c>
      <c r="CZ1767" s="138">
        <v>1027</v>
      </c>
    </row>
    <row r="1768" spans="1:104" x14ac:dyDescent="0.25">
      <c r="A1768" s="81" t="s">
        <v>727</v>
      </c>
      <c r="B1768" s="81" t="s">
        <v>728</v>
      </c>
      <c r="C1768" s="81">
        <v>36</v>
      </c>
      <c r="D1768" s="81" t="s">
        <v>529</v>
      </c>
      <c r="E1768" s="81" t="s">
        <v>1864</v>
      </c>
      <c r="F1768" s="81">
        <v>1001</v>
      </c>
      <c r="AX1768" s="81" t="s">
        <v>856</v>
      </c>
      <c r="AY1768" s="81" t="s">
        <v>857</v>
      </c>
      <c r="AZ1768" s="81">
        <v>1</v>
      </c>
      <c r="BA1768" s="81" t="s">
        <v>436</v>
      </c>
      <c r="BB1768" s="81" t="s">
        <v>1108</v>
      </c>
      <c r="BC1768" s="81">
        <v>1240</v>
      </c>
      <c r="BL1768" s="81" t="s">
        <v>745</v>
      </c>
      <c r="BM1768" s="81" t="s">
        <v>746</v>
      </c>
      <c r="BN1768" s="81">
        <v>60</v>
      </c>
      <c r="BO1768" s="81" t="s">
        <v>529</v>
      </c>
      <c r="BP1768" s="81" t="s">
        <v>1139</v>
      </c>
      <c r="BQ1768" s="81">
        <v>1027</v>
      </c>
      <c r="CU1768" s="136" t="s">
        <v>751</v>
      </c>
      <c r="CV1768" s="136" t="s">
        <v>752</v>
      </c>
      <c r="CW1768" s="137">
        <v>48</v>
      </c>
      <c r="CX1768" s="136" t="s">
        <v>529</v>
      </c>
      <c r="CY1768" s="136" t="s">
        <v>1100</v>
      </c>
      <c r="CZ1768" s="138">
        <v>1027</v>
      </c>
    </row>
    <row r="1769" spans="1:104" x14ac:dyDescent="0.25">
      <c r="AX1769" s="81" t="s">
        <v>856</v>
      </c>
      <c r="AY1769" s="81" t="s">
        <v>857</v>
      </c>
      <c r="AZ1769" s="81">
        <v>2</v>
      </c>
      <c r="BA1769" s="81" t="s">
        <v>529</v>
      </c>
      <c r="BB1769" s="81" t="s">
        <v>1127</v>
      </c>
      <c r="BC1769" s="81">
        <v>1123</v>
      </c>
      <c r="BL1769" s="81" t="s">
        <v>908</v>
      </c>
      <c r="BM1769" s="81" t="s">
        <v>909</v>
      </c>
      <c r="BN1769" s="81">
        <v>12</v>
      </c>
      <c r="BO1769" s="81" t="s">
        <v>529</v>
      </c>
      <c r="BP1769" s="81" t="s">
        <v>1139</v>
      </c>
      <c r="BQ1769" s="81">
        <v>1027</v>
      </c>
      <c r="CU1769" s="136" t="s">
        <v>804</v>
      </c>
      <c r="CV1769" s="136" t="s">
        <v>805</v>
      </c>
      <c r="CW1769" s="137">
        <v>12</v>
      </c>
      <c r="CX1769" s="136" t="s">
        <v>436</v>
      </c>
      <c r="CY1769" s="136" t="s">
        <v>1226</v>
      </c>
      <c r="CZ1769" s="138">
        <v>1442</v>
      </c>
    </row>
    <row r="1770" spans="1:104" x14ac:dyDescent="0.25">
      <c r="AX1770" s="81" t="s">
        <v>856</v>
      </c>
      <c r="AY1770" s="81" t="s">
        <v>857</v>
      </c>
      <c r="AZ1770" s="81">
        <v>2</v>
      </c>
      <c r="BA1770" s="81" t="s">
        <v>436</v>
      </c>
      <c r="BB1770" s="81" t="s">
        <v>1148</v>
      </c>
      <c r="BC1770" s="81">
        <v>1091</v>
      </c>
      <c r="BL1770" s="81" t="s">
        <v>869</v>
      </c>
      <c r="BM1770" s="81" t="s">
        <v>870</v>
      </c>
      <c r="BN1770" s="81">
        <v>12</v>
      </c>
      <c r="BO1770" s="81" t="s">
        <v>437</v>
      </c>
      <c r="BP1770" s="81" t="s">
        <v>2344</v>
      </c>
      <c r="BQ1770" s="81">
        <v>1108</v>
      </c>
      <c r="CU1770" s="136" t="s">
        <v>780</v>
      </c>
      <c r="CV1770" s="136" t="s">
        <v>781</v>
      </c>
      <c r="CW1770" s="137">
        <v>12</v>
      </c>
      <c r="CX1770" s="136" t="s">
        <v>436</v>
      </c>
      <c r="CY1770" s="136" t="s">
        <v>1226</v>
      </c>
      <c r="CZ1770" s="138">
        <v>1442</v>
      </c>
    </row>
    <row r="1771" spans="1:104" x14ac:dyDescent="0.25">
      <c r="AX1771" s="81" t="s">
        <v>856</v>
      </c>
      <c r="AY1771" s="81" t="s">
        <v>857</v>
      </c>
      <c r="AZ1771" s="81">
        <v>2</v>
      </c>
      <c r="BA1771" s="81" t="s">
        <v>436</v>
      </c>
      <c r="BB1771" s="81" t="s">
        <v>2053</v>
      </c>
      <c r="BC1771" s="81">
        <v>1553</v>
      </c>
      <c r="BL1771" s="81" t="s">
        <v>852</v>
      </c>
      <c r="BM1771" s="81" t="s">
        <v>853</v>
      </c>
      <c r="BN1771" s="81">
        <v>12</v>
      </c>
      <c r="BO1771" s="81" t="s">
        <v>437</v>
      </c>
      <c r="BP1771" s="81" t="s">
        <v>2344</v>
      </c>
      <c r="BQ1771" s="81">
        <v>1108</v>
      </c>
      <c r="CU1771" s="136" t="s">
        <v>1015</v>
      </c>
      <c r="CV1771" s="136" t="s">
        <v>1016</v>
      </c>
      <c r="CW1771" s="137">
        <v>12</v>
      </c>
      <c r="CX1771" s="136" t="s">
        <v>436</v>
      </c>
      <c r="CY1771" s="136" t="s">
        <v>2409</v>
      </c>
      <c r="CZ1771" s="138">
        <v>1013</v>
      </c>
    </row>
    <row r="1772" spans="1:104" x14ac:dyDescent="0.25">
      <c r="AX1772" s="81" t="s">
        <v>856</v>
      </c>
      <c r="AY1772" s="81" t="s">
        <v>857</v>
      </c>
      <c r="AZ1772" s="81">
        <v>24</v>
      </c>
      <c r="BA1772" s="81" t="s">
        <v>1173</v>
      </c>
      <c r="BB1772" s="81" t="s">
        <v>1174</v>
      </c>
      <c r="BC1772" s="81">
        <v>0</v>
      </c>
      <c r="BL1772" s="81" t="s">
        <v>946</v>
      </c>
      <c r="BM1772" s="81" t="s">
        <v>947</v>
      </c>
      <c r="BN1772" s="81">
        <v>12</v>
      </c>
      <c r="BO1772" s="81" t="s">
        <v>437</v>
      </c>
      <c r="BP1772" s="81" t="s">
        <v>2344</v>
      </c>
      <c r="BQ1772" s="81">
        <v>1108</v>
      </c>
      <c r="CU1772" s="136" t="s">
        <v>999</v>
      </c>
      <c r="CV1772" s="136" t="s">
        <v>1000</v>
      </c>
      <c r="CW1772" s="137">
        <v>12</v>
      </c>
      <c r="CX1772" s="136" t="s">
        <v>436</v>
      </c>
      <c r="CY1772" s="136" t="s">
        <v>2409</v>
      </c>
      <c r="CZ1772" s="138">
        <v>1013</v>
      </c>
    </row>
    <row r="1773" spans="1:104" x14ac:dyDescent="0.25">
      <c r="AX1773" s="81" t="s">
        <v>856</v>
      </c>
      <c r="AY1773" s="81" t="s">
        <v>857</v>
      </c>
      <c r="AZ1773" s="81">
        <v>48</v>
      </c>
      <c r="BA1773" s="81" t="s">
        <v>1173</v>
      </c>
      <c r="BB1773" s="81" t="s">
        <v>1174</v>
      </c>
      <c r="BC1773" s="81">
        <v>0</v>
      </c>
      <c r="BL1773" s="81" t="s">
        <v>895</v>
      </c>
      <c r="BM1773" s="81" t="s">
        <v>896</v>
      </c>
      <c r="BN1773" s="81">
        <v>12</v>
      </c>
      <c r="BO1773" s="81" t="s">
        <v>437</v>
      </c>
      <c r="BP1773" s="81" t="s">
        <v>2344</v>
      </c>
      <c r="BQ1773" s="81">
        <v>1108</v>
      </c>
      <c r="CU1773" s="136" t="s">
        <v>804</v>
      </c>
      <c r="CV1773" s="136" t="s">
        <v>805</v>
      </c>
      <c r="CW1773" s="137">
        <v>12</v>
      </c>
      <c r="CX1773" s="136" t="s">
        <v>529</v>
      </c>
      <c r="CY1773" s="136" t="s">
        <v>1888</v>
      </c>
      <c r="CZ1773" s="138">
        <v>1362</v>
      </c>
    </row>
    <row r="1774" spans="1:104" x14ac:dyDescent="0.25">
      <c r="AX1774" s="81" t="s">
        <v>858</v>
      </c>
      <c r="AY1774" s="81" t="s">
        <v>859</v>
      </c>
      <c r="AZ1774" s="81">
        <v>3</v>
      </c>
      <c r="BA1774" s="81" t="s">
        <v>529</v>
      </c>
      <c r="BB1774" s="81" t="s">
        <v>1128</v>
      </c>
      <c r="BC1774" s="81">
        <v>1031</v>
      </c>
      <c r="BL1774" s="81" t="s">
        <v>852</v>
      </c>
      <c r="BM1774" s="81" t="s">
        <v>853</v>
      </c>
      <c r="BN1774" s="81">
        <v>12</v>
      </c>
      <c r="BO1774" s="81" t="s">
        <v>529</v>
      </c>
      <c r="BP1774" s="81" t="s">
        <v>2180</v>
      </c>
      <c r="BQ1774" s="81">
        <v>1123</v>
      </c>
      <c r="CU1774" s="136" t="s">
        <v>969</v>
      </c>
      <c r="CV1774" s="136" t="s">
        <v>970</v>
      </c>
      <c r="CW1774" s="137">
        <v>12</v>
      </c>
      <c r="CX1774" s="136" t="s">
        <v>436</v>
      </c>
      <c r="CY1774" s="136" t="s">
        <v>2409</v>
      </c>
      <c r="CZ1774" s="138">
        <v>1013</v>
      </c>
    </row>
    <row r="1775" spans="1:104" x14ac:dyDescent="0.25">
      <c r="AX1775" s="81" t="s">
        <v>858</v>
      </c>
      <c r="AY1775" s="81" t="s">
        <v>859</v>
      </c>
      <c r="AZ1775" s="81">
        <v>2</v>
      </c>
      <c r="BA1775" s="81" t="s">
        <v>436</v>
      </c>
      <c r="BB1775" s="81" t="s">
        <v>1863</v>
      </c>
      <c r="BC1775" s="81">
        <v>1273</v>
      </c>
      <c r="BL1775" s="81" t="s">
        <v>745</v>
      </c>
      <c r="BM1775" s="81" t="s">
        <v>746</v>
      </c>
      <c r="BN1775" s="81">
        <v>12</v>
      </c>
      <c r="BO1775" s="81" t="s">
        <v>529</v>
      </c>
      <c r="BP1775" s="81" t="s">
        <v>2180</v>
      </c>
      <c r="BQ1775" s="81">
        <v>1123</v>
      </c>
      <c r="CU1775" s="136" t="s">
        <v>778</v>
      </c>
      <c r="CV1775" s="136" t="s">
        <v>779</v>
      </c>
      <c r="CW1775" s="137">
        <v>12</v>
      </c>
      <c r="CX1775" s="136" t="s">
        <v>529</v>
      </c>
      <c r="CY1775" s="136" t="s">
        <v>1100</v>
      </c>
      <c r="CZ1775" s="138">
        <v>1027</v>
      </c>
    </row>
    <row r="1776" spans="1:104" x14ac:dyDescent="0.25">
      <c r="AX1776" s="81" t="s">
        <v>858</v>
      </c>
      <c r="AY1776" s="81" t="s">
        <v>859</v>
      </c>
      <c r="AZ1776" s="81">
        <v>2</v>
      </c>
      <c r="BA1776" s="81" t="s">
        <v>529</v>
      </c>
      <c r="BB1776" s="81" t="s">
        <v>1130</v>
      </c>
      <c r="BC1776" s="81">
        <v>1125</v>
      </c>
      <c r="BL1776" s="81" t="s">
        <v>2230</v>
      </c>
      <c r="BM1776" s="81" t="s">
        <v>866</v>
      </c>
      <c r="BN1776" s="81">
        <v>6</v>
      </c>
      <c r="BO1776" s="81" t="s">
        <v>529</v>
      </c>
      <c r="BP1776" s="81" t="s">
        <v>1120</v>
      </c>
      <c r="BQ1776" s="81">
        <v>1020</v>
      </c>
      <c r="CU1776" s="136" t="s">
        <v>778</v>
      </c>
      <c r="CV1776" s="136" t="s">
        <v>779</v>
      </c>
      <c r="CW1776" s="137">
        <v>12</v>
      </c>
      <c r="CX1776" s="136" t="s">
        <v>436</v>
      </c>
      <c r="CY1776" s="136" t="s">
        <v>2310</v>
      </c>
      <c r="CZ1776" s="138">
        <v>1160</v>
      </c>
    </row>
    <row r="1777" spans="50:104" x14ac:dyDescent="0.25">
      <c r="AX1777" s="81" t="s">
        <v>858</v>
      </c>
      <c r="AY1777" s="81" t="s">
        <v>859</v>
      </c>
      <c r="AZ1777" s="81">
        <v>2</v>
      </c>
      <c r="BA1777" s="81" t="s">
        <v>436</v>
      </c>
      <c r="BB1777" s="81" t="s">
        <v>1145</v>
      </c>
      <c r="BC1777" s="81">
        <v>1274</v>
      </c>
      <c r="BL1777" s="81" t="s">
        <v>871</v>
      </c>
      <c r="BM1777" s="81" t="s">
        <v>872</v>
      </c>
      <c r="BN1777" s="81">
        <v>6</v>
      </c>
      <c r="BO1777" s="81" t="s">
        <v>529</v>
      </c>
      <c r="BP1777" s="81" t="s">
        <v>1120</v>
      </c>
      <c r="BQ1777" s="81">
        <v>1020</v>
      </c>
      <c r="CU1777" s="136" t="s">
        <v>1039</v>
      </c>
      <c r="CV1777" s="136" t="s">
        <v>1040</v>
      </c>
      <c r="CW1777" s="137">
        <v>4</v>
      </c>
      <c r="CX1777" s="136" t="s">
        <v>529</v>
      </c>
      <c r="CY1777" s="136" t="s">
        <v>1100</v>
      </c>
      <c r="CZ1777" s="138">
        <v>1027</v>
      </c>
    </row>
    <row r="1778" spans="50:104" x14ac:dyDescent="0.25">
      <c r="AX1778" s="81" t="s">
        <v>858</v>
      </c>
      <c r="AY1778" s="81" t="s">
        <v>859</v>
      </c>
      <c r="AZ1778" s="81">
        <v>2</v>
      </c>
      <c r="BA1778" s="81" t="s">
        <v>529</v>
      </c>
      <c r="BB1778" s="81" t="s">
        <v>1712</v>
      </c>
      <c r="BC1778" s="81">
        <v>1458</v>
      </c>
      <c r="BL1778" s="81" t="s">
        <v>847</v>
      </c>
      <c r="BM1778" s="81" t="s">
        <v>848</v>
      </c>
      <c r="BN1778" s="81">
        <v>12</v>
      </c>
      <c r="BO1778" s="81" t="s">
        <v>529</v>
      </c>
      <c r="BP1778" s="81" t="s">
        <v>1120</v>
      </c>
      <c r="BQ1778" s="81">
        <v>1020</v>
      </c>
      <c r="CU1778" s="136" t="s">
        <v>780</v>
      </c>
      <c r="CV1778" s="136" t="s">
        <v>781</v>
      </c>
      <c r="CW1778" s="137">
        <v>36</v>
      </c>
      <c r="CX1778" s="136" t="s">
        <v>529</v>
      </c>
      <c r="CY1778" s="136" t="s">
        <v>2101</v>
      </c>
      <c r="CZ1778" s="138">
        <v>1021</v>
      </c>
    </row>
    <row r="1779" spans="50:104" x14ac:dyDescent="0.25">
      <c r="AX1779" s="81" t="s">
        <v>858</v>
      </c>
      <c r="AY1779" s="81" t="s">
        <v>859</v>
      </c>
      <c r="AZ1779" s="81">
        <v>2</v>
      </c>
      <c r="BA1779" s="81" t="s">
        <v>436</v>
      </c>
      <c r="BB1779" s="81" t="s">
        <v>1122</v>
      </c>
      <c r="BC1779" s="81">
        <v>1213</v>
      </c>
      <c r="BL1779" s="81" t="s">
        <v>878</v>
      </c>
      <c r="BM1779" s="81" t="s">
        <v>879</v>
      </c>
      <c r="BN1779" s="81">
        <v>12</v>
      </c>
      <c r="BO1779" s="81" t="s">
        <v>529</v>
      </c>
      <c r="BP1779" s="81" t="s">
        <v>1120</v>
      </c>
      <c r="BQ1779" s="81">
        <v>1020</v>
      </c>
      <c r="CU1779" s="136" t="s">
        <v>780</v>
      </c>
      <c r="CV1779" s="136" t="s">
        <v>781</v>
      </c>
      <c r="CW1779" s="137">
        <v>12</v>
      </c>
      <c r="CX1779" s="136" t="s">
        <v>436</v>
      </c>
      <c r="CY1779" s="136" t="s">
        <v>1718</v>
      </c>
      <c r="CZ1779" s="138">
        <v>1313</v>
      </c>
    </row>
    <row r="1780" spans="50:104" x14ac:dyDescent="0.25">
      <c r="AX1780" s="81" t="s">
        <v>858</v>
      </c>
      <c r="AY1780" s="81" t="s">
        <v>859</v>
      </c>
      <c r="AZ1780" s="81">
        <v>4</v>
      </c>
      <c r="BA1780" s="81" t="s">
        <v>436</v>
      </c>
      <c r="BB1780" s="81" t="s">
        <v>1123</v>
      </c>
      <c r="BC1780" s="81">
        <v>1392</v>
      </c>
      <c r="BL1780" s="81" t="s">
        <v>940</v>
      </c>
      <c r="BM1780" s="81" t="s">
        <v>941</v>
      </c>
      <c r="BN1780" s="81">
        <v>24</v>
      </c>
      <c r="BO1780" s="81" t="s">
        <v>529</v>
      </c>
      <c r="BP1780" s="81" t="s">
        <v>1175</v>
      </c>
      <c r="BQ1780" s="81">
        <v>1027</v>
      </c>
      <c r="CU1780" s="136" t="s">
        <v>806</v>
      </c>
      <c r="CV1780" s="136" t="s">
        <v>807</v>
      </c>
      <c r="CW1780" s="137">
        <v>12</v>
      </c>
      <c r="CX1780" s="136" t="s">
        <v>437</v>
      </c>
      <c r="CY1780" s="136" t="s">
        <v>1101</v>
      </c>
      <c r="CZ1780" s="138">
        <v>1003</v>
      </c>
    </row>
    <row r="1781" spans="50:104" x14ac:dyDescent="0.25">
      <c r="AX1781" s="81" t="s">
        <v>858</v>
      </c>
      <c r="AY1781" s="81" t="s">
        <v>859</v>
      </c>
      <c r="AZ1781" s="81">
        <v>2</v>
      </c>
      <c r="BA1781" s="81" t="s">
        <v>529</v>
      </c>
      <c r="BB1781" s="81" t="s">
        <v>1092</v>
      </c>
      <c r="BC1781" s="81">
        <v>1209</v>
      </c>
      <c r="BL1781" s="81" t="s">
        <v>869</v>
      </c>
      <c r="BM1781" s="81" t="s">
        <v>870</v>
      </c>
      <c r="BN1781" s="81">
        <v>12</v>
      </c>
      <c r="BO1781" s="81" t="s">
        <v>529</v>
      </c>
      <c r="BP1781" s="81" t="s">
        <v>1175</v>
      </c>
      <c r="BQ1781" s="81">
        <v>1027</v>
      </c>
      <c r="CU1781" s="136" t="s">
        <v>782</v>
      </c>
      <c r="CV1781" s="136" t="s">
        <v>783</v>
      </c>
      <c r="CW1781" s="137">
        <v>12</v>
      </c>
      <c r="CX1781" s="136" t="s">
        <v>436</v>
      </c>
      <c r="CY1781" s="136" t="s">
        <v>1739</v>
      </c>
      <c r="CZ1781" s="138">
        <v>1475</v>
      </c>
    </row>
    <row r="1782" spans="50:104" x14ac:dyDescent="0.25">
      <c r="AX1782" s="81" t="s">
        <v>858</v>
      </c>
      <c r="AY1782" s="81" t="s">
        <v>859</v>
      </c>
      <c r="AZ1782" s="81">
        <v>2</v>
      </c>
      <c r="BA1782" s="81" t="s">
        <v>436</v>
      </c>
      <c r="BB1782" s="81" t="s">
        <v>1108</v>
      </c>
      <c r="BC1782" s="81">
        <v>1240</v>
      </c>
      <c r="BL1782" s="81" t="s">
        <v>2230</v>
      </c>
      <c r="BM1782" s="81" t="s">
        <v>866</v>
      </c>
      <c r="BN1782" s="81">
        <v>6</v>
      </c>
      <c r="BO1782" s="81" t="s">
        <v>529</v>
      </c>
      <c r="BP1782" s="81" t="s">
        <v>1175</v>
      </c>
      <c r="BQ1782" s="81">
        <v>1027</v>
      </c>
      <c r="CU1782" s="136" t="s">
        <v>973</v>
      </c>
      <c r="CV1782" s="136" t="s">
        <v>974</v>
      </c>
      <c r="CW1782" s="137">
        <v>12</v>
      </c>
      <c r="CX1782" s="136" t="s">
        <v>529</v>
      </c>
      <c r="CY1782" s="136" t="s">
        <v>2218</v>
      </c>
      <c r="CZ1782" s="138">
        <v>1015</v>
      </c>
    </row>
    <row r="1783" spans="50:104" x14ac:dyDescent="0.25">
      <c r="AX1783" s="81" t="s">
        <v>858</v>
      </c>
      <c r="AY1783" s="81" t="s">
        <v>859</v>
      </c>
      <c r="AZ1783" s="81">
        <v>4</v>
      </c>
      <c r="BA1783" s="81" t="s">
        <v>529</v>
      </c>
      <c r="BB1783" s="81" t="s">
        <v>1131</v>
      </c>
      <c r="BC1783" s="81">
        <v>1509</v>
      </c>
      <c r="BL1783" s="81" t="s">
        <v>2263</v>
      </c>
      <c r="BM1783" s="81" t="s">
        <v>877</v>
      </c>
      <c r="BN1783" s="81">
        <v>6</v>
      </c>
      <c r="BO1783" s="81" t="s">
        <v>529</v>
      </c>
      <c r="BP1783" s="81" t="s">
        <v>1175</v>
      </c>
      <c r="BQ1783" s="81">
        <v>1027</v>
      </c>
      <c r="CU1783" s="136" t="s">
        <v>1043</v>
      </c>
      <c r="CV1783" s="136" t="s">
        <v>825</v>
      </c>
      <c r="CW1783" s="137">
        <v>12</v>
      </c>
      <c r="CX1783" s="136" t="s">
        <v>437</v>
      </c>
      <c r="CY1783" s="136" t="s">
        <v>1101</v>
      </c>
      <c r="CZ1783" s="138">
        <v>1003</v>
      </c>
    </row>
    <row r="1784" spans="50:104" x14ac:dyDescent="0.25">
      <c r="AX1784" s="81" t="s">
        <v>858</v>
      </c>
      <c r="AY1784" s="81" t="s">
        <v>859</v>
      </c>
      <c r="AZ1784" s="81">
        <v>6</v>
      </c>
      <c r="BA1784" s="81" t="s">
        <v>436</v>
      </c>
      <c r="BB1784" s="81" t="s">
        <v>1148</v>
      </c>
      <c r="BC1784" s="81">
        <v>1091</v>
      </c>
      <c r="BL1784" s="81" t="s">
        <v>871</v>
      </c>
      <c r="BM1784" s="81" t="s">
        <v>872</v>
      </c>
      <c r="BN1784" s="81">
        <v>6</v>
      </c>
      <c r="BO1784" s="81" t="s">
        <v>529</v>
      </c>
      <c r="BP1784" s="81" t="s">
        <v>1175</v>
      </c>
      <c r="BQ1784" s="81">
        <v>1027</v>
      </c>
      <c r="CU1784" s="136" t="s">
        <v>2405</v>
      </c>
      <c r="CV1784" s="136" t="s">
        <v>996</v>
      </c>
      <c r="CW1784" s="137">
        <v>4</v>
      </c>
      <c r="CX1784" s="136" t="s">
        <v>436</v>
      </c>
      <c r="CY1784" s="136" t="s">
        <v>1739</v>
      </c>
      <c r="CZ1784" s="138">
        <v>1475</v>
      </c>
    </row>
    <row r="1785" spans="50:104" x14ac:dyDescent="0.25">
      <c r="AX1785" s="81" t="s">
        <v>858</v>
      </c>
      <c r="AY1785" s="81" t="s">
        <v>859</v>
      </c>
      <c r="AZ1785" s="81">
        <v>2</v>
      </c>
      <c r="BA1785" s="81" t="s">
        <v>529</v>
      </c>
      <c r="BB1785" s="81" t="s">
        <v>563</v>
      </c>
      <c r="BC1785" s="81">
        <v>1532</v>
      </c>
      <c r="BL1785" s="81" t="s">
        <v>847</v>
      </c>
      <c r="BM1785" s="81" t="s">
        <v>848</v>
      </c>
      <c r="BN1785" s="81">
        <v>30</v>
      </c>
      <c r="BO1785" s="81" t="s">
        <v>529</v>
      </c>
      <c r="BP1785" s="81" t="s">
        <v>1175</v>
      </c>
      <c r="BQ1785" s="81">
        <v>1027</v>
      </c>
      <c r="CU1785" s="136" t="s">
        <v>782</v>
      </c>
      <c r="CV1785" s="136" t="s">
        <v>783</v>
      </c>
      <c r="CW1785" s="137">
        <v>12</v>
      </c>
      <c r="CX1785" s="136" t="s">
        <v>436</v>
      </c>
      <c r="CY1785" s="136" t="s">
        <v>2070</v>
      </c>
      <c r="CZ1785" s="138">
        <v>1560</v>
      </c>
    </row>
    <row r="1786" spans="50:104" x14ac:dyDescent="0.25">
      <c r="AX1786" s="81" t="s">
        <v>858</v>
      </c>
      <c r="AY1786" s="81" t="s">
        <v>859</v>
      </c>
      <c r="AZ1786" s="81">
        <v>4</v>
      </c>
      <c r="BA1786" s="81" t="s">
        <v>529</v>
      </c>
      <c r="BB1786" s="81" t="s">
        <v>1157</v>
      </c>
      <c r="BC1786" s="81">
        <v>1399</v>
      </c>
      <c r="BL1786" s="81" t="s">
        <v>878</v>
      </c>
      <c r="BM1786" s="81" t="s">
        <v>879</v>
      </c>
      <c r="BN1786" s="81">
        <v>6</v>
      </c>
      <c r="BO1786" s="81" t="s">
        <v>529</v>
      </c>
      <c r="BP1786" s="81" t="s">
        <v>1175</v>
      </c>
      <c r="BQ1786" s="81">
        <v>1027</v>
      </c>
      <c r="CU1786" s="136" t="s">
        <v>804</v>
      </c>
      <c r="CV1786" s="136" t="s">
        <v>805</v>
      </c>
      <c r="CW1786" s="137">
        <v>12</v>
      </c>
      <c r="CX1786" s="136" t="s">
        <v>436</v>
      </c>
      <c r="CY1786" s="136" t="s">
        <v>1745</v>
      </c>
      <c r="CZ1786" s="138">
        <v>1076</v>
      </c>
    </row>
    <row r="1787" spans="50:104" x14ac:dyDescent="0.25">
      <c r="AX1787" s="81" t="s">
        <v>858</v>
      </c>
      <c r="AY1787" s="81" t="s">
        <v>859</v>
      </c>
      <c r="AZ1787" s="81">
        <v>1</v>
      </c>
      <c r="BA1787" s="81" t="s">
        <v>529</v>
      </c>
      <c r="BB1787" s="81" t="s">
        <v>1807</v>
      </c>
      <c r="BC1787" s="81">
        <v>1510</v>
      </c>
      <c r="BL1787" s="81" t="s">
        <v>924</v>
      </c>
      <c r="BM1787" s="81" t="s">
        <v>925</v>
      </c>
      <c r="BN1787" s="81">
        <v>12</v>
      </c>
      <c r="BO1787" s="81" t="s">
        <v>529</v>
      </c>
      <c r="BP1787" s="81" t="s">
        <v>1175</v>
      </c>
      <c r="BQ1787" s="81">
        <v>1027</v>
      </c>
      <c r="CU1787" s="136" t="s">
        <v>973</v>
      </c>
      <c r="CV1787" s="136" t="s">
        <v>974</v>
      </c>
      <c r="CW1787" s="137">
        <v>12</v>
      </c>
      <c r="CX1787" s="136" t="s">
        <v>529</v>
      </c>
      <c r="CY1787" s="136" t="s">
        <v>1199</v>
      </c>
      <c r="CZ1787" s="138">
        <v>1001</v>
      </c>
    </row>
    <row r="1788" spans="50:104" x14ac:dyDescent="0.25">
      <c r="AX1788" s="81" t="s">
        <v>858</v>
      </c>
      <c r="AY1788" s="81" t="s">
        <v>859</v>
      </c>
      <c r="AZ1788" s="81">
        <v>24</v>
      </c>
      <c r="BA1788" s="81" t="s">
        <v>1173</v>
      </c>
      <c r="BB1788" s="81" t="s">
        <v>1174</v>
      </c>
      <c r="BC1788" s="81">
        <v>0</v>
      </c>
      <c r="BL1788" s="81" t="s">
        <v>895</v>
      </c>
      <c r="BM1788" s="81" t="s">
        <v>896</v>
      </c>
      <c r="BN1788" s="81">
        <v>24</v>
      </c>
      <c r="BO1788" s="81" t="s">
        <v>529</v>
      </c>
      <c r="BP1788" s="81" t="s">
        <v>1175</v>
      </c>
      <c r="BQ1788" s="81">
        <v>1027</v>
      </c>
      <c r="CU1788" s="136" t="s">
        <v>751</v>
      </c>
      <c r="CV1788" s="136" t="s">
        <v>752</v>
      </c>
      <c r="CW1788" s="137">
        <v>180</v>
      </c>
      <c r="CX1788" s="136" t="s">
        <v>529</v>
      </c>
      <c r="CY1788" s="136" t="s">
        <v>1199</v>
      </c>
      <c r="CZ1788" s="138">
        <v>1001</v>
      </c>
    </row>
    <row r="1789" spans="50:104" x14ac:dyDescent="0.25">
      <c r="AX1789" s="81" t="s">
        <v>2323</v>
      </c>
      <c r="AY1789" s="81" t="s">
        <v>851</v>
      </c>
      <c r="AZ1789" s="81">
        <v>2</v>
      </c>
      <c r="BA1789" s="81" t="s">
        <v>436</v>
      </c>
      <c r="BB1789" s="81" t="s">
        <v>2102</v>
      </c>
      <c r="BC1789" s="81">
        <v>1454</v>
      </c>
      <c r="BL1789" s="81" t="s">
        <v>745</v>
      </c>
      <c r="BM1789" s="81" t="s">
        <v>746</v>
      </c>
      <c r="BN1789" s="81">
        <v>36</v>
      </c>
      <c r="BO1789" s="81" t="s">
        <v>529</v>
      </c>
      <c r="BP1789" s="81" t="s">
        <v>1175</v>
      </c>
      <c r="BQ1789" s="81">
        <v>1027</v>
      </c>
      <c r="CU1789" s="136" t="s">
        <v>965</v>
      </c>
      <c r="CV1789" s="136" t="s">
        <v>966</v>
      </c>
      <c r="CW1789" s="137">
        <v>12</v>
      </c>
      <c r="CX1789" s="136" t="s">
        <v>529</v>
      </c>
      <c r="CY1789" s="136" t="s">
        <v>1199</v>
      </c>
      <c r="CZ1789" s="138">
        <v>1001</v>
      </c>
    </row>
    <row r="1790" spans="50:104" x14ac:dyDescent="0.25">
      <c r="AX1790" s="81" t="s">
        <v>2323</v>
      </c>
      <c r="AY1790" s="81" t="s">
        <v>851</v>
      </c>
      <c r="AZ1790" s="81">
        <v>4</v>
      </c>
      <c r="BA1790" s="81" t="s">
        <v>529</v>
      </c>
      <c r="BB1790" s="81" t="s">
        <v>1128</v>
      </c>
      <c r="BC1790" s="81">
        <v>1031</v>
      </c>
      <c r="BL1790" s="81" t="s">
        <v>908</v>
      </c>
      <c r="BM1790" s="81" t="s">
        <v>909</v>
      </c>
      <c r="BN1790" s="81">
        <v>12</v>
      </c>
      <c r="BO1790" s="81" t="s">
        <v>529</v>
      </c>
      <c r="BP1790" s="81" t="s">
        <v>1175</v>
      </c>
      <c r="BQ1790" s="81">
        <v>1027</v>
      </c>
      <c r="CU1790" s="136" t="s">
        <v>960</v>
      </c>
      <c r="CV1790" s="136" t="s">
        <v>961</v>
      </c>
      <c r="CW1790" s="137">
        <v>12</v>
      </c>
      <c r="CX1790" s="136" t="s">
        <v>529</v>
      </c>
      <c r="CY1790" s="136" t="s">
        <v>1199</v>
      </c>
      <c r="CZ1790" s="138">
        <v>1001</v>
      </c>
    </row>
    <row r="1791" spans="50:104" x14ac:dyDescent="0.25">
      <c r="AX1791" s="81" t="s">
        <v>2323</v>
      </c>
      <c r="AY1791" s="81" t="s">
        <v>851</v>
      </c>
      <c r="AZ1791" s="81">
        <v>4</v>
      </c>
      <c r="BA1791" s="81" t="s">
        <v>436</v>
      </c>
      <c r="BB1791" s="81" t="s">
        <v>1762</v>
      </c>
      <c r="BC1791" s="81">
        <v>1475</v>
      </c>
      <c r="BL1791" s="81" t="s">
        <v>749</v>
      </c>
      <c r="BM1791" s="81" t="s">
        <v>750</v>
      </c>
      <c r="BN1791" s="81">
        <v>24</v>
      </c>
      <c r="BO1791" s="81" t="s">
        <v>529</v>
      </c>
      <c r="BP1791" s="81" t="s">
        <v>1175</v>
      </c>
      <c r="BQ1791" s="81">
        <v>1027</v>
      </c>
      <c r="CU1791" s="136" t="s">
        <v>979</v>
      </c>
      <c r="CV1791" s="136" t="s">
        <v>980</v>
      </c>
      <c r="CW1791" s="137">
        <v>60</v>
      </c>
      <c r="CX1791" s="136" t="s">
        <v>529</v>
      </c>
      <c r="CY1791" s="136" t="s">
        <v>1199</v>
      </c>
      <c r="CZ1791" s="138">
        <v>1001</v>
      </c>
    </row>
    <row r="1792" spans="50:104" x14ac:dyDescent="0.25">
      <c r="AX1792" s="81" t="s">
        <v>2323</v>
      </c>
      <c r="AY1792" s="81" t="s">
        <v>851</v>
      </c>
      <c r="AZ1792" s="81">
        <v>2</v>
      </c>
      <c r="BA1792" s="81" t="s">
        <v>437</v>
      </c>
      <c r="BB1792" s="81" t="s">
        <v>1190</v>
      </c>
      <c r="BC1792" s="81">
        <v>1082</v>
      </c>
      <c r="BL1792" s="81" t="s">
        <v>749</v>
      </c>
      <c r="BM1792" s="81" t="s">
        <v>750</v>
      </c>
      <c r="BN1792" s="81">
        <v>24</v>
      </c>
      <c r="BO1792" s="81" t="s">
        <v>529</v>
      </c>
      <c r="BP1792" s="81" t="s">
        <v>1175</v>
      </c>
      <c r="BQ1792" s="81">
        <v>1027</v>
      </c>
      <c r="CU1792" s="136" t="s">
        <v>1015</v>
      </c>
      <c r="CV1792" s="136" t="s">
        <v>1016</v>
      </c>
      <c r="CW1792" s="137">
        <v>6</v>
      </c>
      <c r="CX1792" s="136" t="s">
        <v>529</v>
      </c>
      <c r="CY1792" s="136" t="s">
        <v>1199</v>
      </c>
      <c r="CZ1792" s="138">
        <v>1001</v>
      </c>
    </row>
    <row r="1793" spans="50:104" x14ac:dyDescent="0.25">
      <c r="AX1793" s="81" t="s">
        <v>2323</v>
      </c>
      <c r="AY1793" s="81" t="s">
        <v>851</v>
      </c>
      <c r="AZ1793" s="81">
        <v>2</v>
      </c>
      <c r="BA1793" s="81" t="s">
        <v>436</v>
      </c>
      <c r="BB1793" s="81" t="s">
        <v>2107</v>
      </c>
      <c r="BC1793" s="81">
        <v>1484</v>
      </c>
      <c r="BL1793" s="81" t="s">
        <v>2227</v>
      </c>
      <c r="BM1793" s="81" t="s">
        <v>882</v>
      </c>
      <c r="BN1793" s="81">
        <v>6</v>
      </c>
      <c r="BO1793" s="81" t="s">
        <v>437</v>
      </c>
      <c r="BP1793" s="81" t="s">
        <v>1754</v>
      </c>
      <c r="BQ1793" s="81">
        <v>1180</v>
      </c>
      <c r="CU1793" s="136" t="s">
        <v>804</v>
      </c>
      <c r="CV1793" s="136" t="s">
        <v>805</v>
      </c>
      <c r="CW1793" s="137">
        <v>132</v>
      </c>
      <c r="CX1793" s="136" t="s">
        <v>529</v>
      </c>
      <c r="CY1793" s="136" t="s">
        <v>1199</v>
      </c>
      <c r="CZ1793" s="138">
        <v>1001</v>
      </c>
    </row>
    <row r="1794" spans="50:104" x14ac:dyDescent="0.25">
      <c r="AX1794" s="81" t="s">
        <v>2323</v>
      </c>
      <c r="AY1794" s="81" t="s">
        <v>851</v>
      </c>
      <c r="AZ1794" s="81">
        <v>2</v>
      </c>
      <c r="BA1794" s="81" t="s">
        <v>529</v>
      </c>
      <c r="BB1794" s="81" t="s">
        <v>1092</v>
      </c>
      <c r="BC1794" s="81">
        <v>1209</v>
      </c>
      <c r="BL1794" s="81" t="s">
        <v>2230</v>
      </c>
      <c r="BM1794" s="81" t="s">
        <v>866</v>
      </c>
      <c r="BN1794" s="81">
        <v>6</v>
      </c>
      <c r="BO1794" s="81" t="s">
        <v>437</v>
      </c>
      <c r="BP1794" s="81" t="s">
        <v>1754</v>
      </c>
      <c r="BQ1794" s="81">
        <v>1180</v>
      </c>
      <c r="CU1794" s="136" t="s">
        <v>780</v>
      </c>
      <c r="CV1794" s="136" t="s">
        <v>781</v>
      </c>
      <c r="CW1794" s="137">
        <v>60</v>
      </c>
      <c r="CX1794" s="136" t="s">
        <v>529</v>
      </c>
      <c r="CY1794" s="136" t="s">
        <v>1199</v>
      </c>
      <c r="CZ1794" s="138">
        <v>1001</v>
      </c>
    </row>
    <row r="1795" spans="50:104" x14ac:dyDescent="0.25">
      <c r="AX1795" s="81" t="s">
        <v>2323</v>
      </c>
      <c r="AY1795" s="81" t="s">
        <v>851</v>
      </c>
      <c r="AZ1795" s="81">
        <v>2</v>
      </c>
      <c r="BA1795" s="81" t="s">
        <v>529</v>
      </c>
      <c r="BB1795" s="81" t="s">
        <v>1757</v>
      </c>
      <c r="BC1795" s="81">
        <v>1014</v>
      </c>
      <c r="BL1795" s="81" t="s">
        <v>2263</v>
      </c>
      <c r="BM1795" s="81" t="s">
        <v>877</v>
      </c>
      <c r="BN1795" s="81">
        <v>6</v>
      </c>
      <c r="BO1795" s="81" t="s">
        <v>437</v>
      </c>
      <c r="BP1795" s="81" t="s">
        <v>1754</v>
      </c>
      <c r="BQ1795" s="81">
        <v>1180</v>
      </c>
      <c r="CU1795" s="136" t="s">
        <v>782</v>
      </c>
      <c r="CV1795" s="136" t="s">
        <v>783</v>
      </c>
      <c r="CW1795" s="137">
        <v>96</v>
      </c>
      <c r="CX1795" s="136" t="s">
        <v>529</v>
      </c>
      <c r="CY1795" s="136" t="s">
        <v>1199</v>
      </c>
      <c r="CZ1795" s="138">
        <v>1001</v>
      </c>
    </row>
    <row r="1796" spans="50:104" x14ac:dyDescent="0.25">
      <c r="AX1796" s="81" t="s">
        <v>2323</v>
      </c>
      <c r="AY1796" s="81" t="s">
        <v>851</v>
      </c>
      <c r="AZ1796" s="81">
        <v>2</v>
      </c>
      <c r="BA1796" s="81" t="s">
        <v>436</v>
      </c>
      <c r="BB1796" s="81" t="s">
        <v>1108</v>
      </c>
      <c r="BC1796" s="81">
        <v>1240</v>
      </c>
      <c r="BL1796" s="81" t="s">
        <v>871</v>
      </c>
      <c r="BM1796" s="81" t="s">
        <v>872</v>
      </c>
      <c r="BN1796" s="81">
        <v>6</v>
      </c>
      <c r="BO1796" s="81" t="s">
        <v>437</v>
      </c>
      <c r="BP1796" s="81" t="s">
        <v>1754</v>
      </c>
      <c r="BQ1796" s="81">
        <v>1180</v>
      </c>
      <c r="CU1796" s="136" t="s">
        <v>999</v>
      </c>
      <c r="CV1796" s="136" t="s">
        <v>1000</v>
      </c>
      <c r="CW1796" s="137">
        <v>12</v>
      </c>
      <c r="CX1796" s="136" t="s">
        <v>529</v>
      </c>
      <c r="CY1796" s="136" t="s">
        <v>1199</v>
      </c>
      <c r="CZ1796" s="138">
        <v>1001</v>
      </c>
    </row>
    <row r="1797" spans="50:104" x14ac:dyDescent="0.25">
      <c r="AX1797" s="81" t="s">
        <v>2323</v>
      </c>
      <c r="AY1797" s="81" t="s">
        <v>851</v>
      </c>
      <c r="AZ1797" s="81">
        <v>2</v>
      </c>
      <c r="BA1797" s="81" t="s">
        <v>529</v>
      </c>
      <c r="BB1797" s="81" t="s">
        <v>1131</v>
      </c>
      <c r="BC1797" s="81">
        <v>1509</v>
      </c>
      <c r="BL1797" s="81" t="s">
        <v>847</v>
      </c>
      <c r="BM1797" s="81" t="s">
        <v>848</v>
      </c>
      <c r="BN1797" s="81">
        <v>6</v>
      </c>
      <c r="BO1797" s="81" t="s">
        <v>437</v>
      </c>
      <c r="BP1797" s="81" t="s">
        <v>1754</v>
      </c>
      <c r="BQ1797" s="81">
        <v>1180</v>
      </c>
      <c r="CU1797" s="136" t="s">
        <v>973</v>
      </c>
      <c r="CV1797" s="136" t="s">
        <v>974</v>
      </c>
      <c r="CW1797" s="137">
        <v>24</v>
      </c>
      <c r="CX1797" s="136" t="s">
        <v>436</v>
      </c>
      <c r="CY1797" s="136" t="s">
        <v>1235</v>
      </c>
      <c r="CZ1797" s="138">
        <v>1091</v>
      </c>
    </row>
    <row r="1798" spans="50:104" x14ac:dyDescent="0.25">
      <c r="AX1798" s="81" t="s">
        <v>2323</v>
      </c>
      <c r="AY1798" s="81" t="s">
        <v>851</v>
      </c>
      <c r="AZ1798" s="81">
        <v>2</v>
      </c>
      <c r="BA1798" s="81" t="s">
        <v>529</v>
      </c>
      <c r="BB1798" s="81" t="s">
        <v>1127</v>
      </c>
      <c r="BC1798" s="81">
        <v>1123</v>
      </c>
      <c r="BL1798" s="81" t="s">
        <v>878</v>
      </c>
      <c r="BM1798" s="81" t="s">
        <v>879</v>
      </c>
      <c r="BN1798" s="81">
        <v>6</v>
      </c>
      <c r="BO1798" s="81" t="s">
        <v>437</v>
      </c>
      <c r="BP1798" s="81" t="s">
        <v>1754</v>
      </c>
      <c r="BQ1798" s="81">
        <v>1180</v>
      </c>
      <c r="CU1798" s="136" t="s">
        <v>814</v>
      </c>
      <c r="CV1798" s="136" t="s">
        <v>815</v>
      </c>
      <c r="CW1798" s="137">
        <v>12</v>
      </c>
      <c r="CX1798" s="136" t="s">
        <v>436</v>
      </c>
      <c r="CY1798" s="136" t="s">
        <v>1235</v>
      </c>
      <c r="CZ1798" s="138">
        <v>1091</v>
      </c>
    </row>
    <row r="1799" spans="50:104" x14ac:dyDescent="0.25">
      <c r="AX1799" s="81" t="s">
        <v>2323</v>
      </c>
      <c r="AY1799" s="81" t="s">
        <v>851</v>
      </c>
      <c r="AZ1799" s="81">
        <v>3</v>
      </c>
      <c r="BA1799" s="81" t="s">
        <v>436</v>
      </c>
      <c r="BB1799" s="81" t="s">
        <v>1148</v>
      </c>
      <c r="BC1799" s="81">
        <v>1091</v>
      </c>
      <c r="BL1799" s="81" t="s">
        <v>2230</v>
      </c>
      <c r="BM1799" s="81" t="s">
        <v>866</v>
      </c>
      <c r="BN1799" s="81">
        <v>12</v>
      </c>
      <c r="BO1799" s="81" t="s">
        <v>529</v>
      </c>
      <c r="BP1799" s="81" t="s">
        <v>1128</v>
      </c>
      <c r="BQ1799" s="81">
        <v>1031</v>
      </c>
      <c r="CU1799" s="136" t="s">
        <v>806</v>
      </c>
      <c r="CV1799" s="136" t="s">
        <v>807</v>
      </c>
      <c r="CW1799" s="137">
        <v>12</v>
      </c>
      <c r="CX1799" s="136" t="s">
        <v>436</v>
      </c>
      <c r="CY1799" s="136" t="s">
        <v>1235</v>
      </c>
      <c r="CZ1799" s="138">
        <v>1091</v>
      </c>
    </row>
    <row r="1800" spans="50:104" x14ac:dyDescent="0.25">
      <c r="AX1800" s="81" t="s">
        <v>2323</v>
      </c>
      <c r="AY1800" s="81" t="s">
        <v>851</v>
      </c>
      <c r="AZ1800" s="81">
        <v>2</v>
      </c>
      <c r="BA1800" s="81" t="s">
        <v>436</v>
      </c>
      <c r="BB1800" s="81" t="s">
        <v>2053</v>
      </c>
      <c r="BC1800" s="81">
        <v>1553</v>
      </c>
      <c r="BL1800" s="81" t="s">
        <v>871</v>
      </c>
      <c r="BM1800" s="81" t="s">
        <v>872</v>
      </c>
      <c r="BN1800" s="81">
        <v>12</v>
      </c>
      <c r="BO1800" s="81" t="s">
        <v>529</v>
      </c>
      <c r="BP1800" s="81" t="s">
        <v>1128</v>
      </c>
      <c r="BQ1800" s="81">
        <v>1031</v>
      </c>
      <c r="CU1800" s="136" t="s">
        <v>751</v>
      </c>
      <c r="CV1800" s="136" t="s">
        <v>752</v>
      </c>
      <c r="CW1800" s="137">
        <v>12</v>
      </c>
      <c r="CX1800" s="136" t="s">
        <v>436</v>
      </c>
      <c r="CY1800" s="136" t="s">
        <v>1235</v>
      </c>
      <c r="CZ1800" s="138">
        <v>1091</v>
      </c>
    </row>
    <row r="1801" spans="50:104" x14ac:dyDescent="0.25">
      <c r="AX1801" s="81" t="s">
        <v>2323</v>
      </c>
      <c r="AY1801" s="81" t="s">
        <v>851</v>
      </c>
      <c r="AZ1801" s="81">
        <v>4</v>
      </c>
      <c r="BA1801" s="81" t="s">
        <v>529</v>
      </c>
      <c r="BB1801" s="81" t="s">
        <v>1157</v>
      </c>
      <c r="BC1801" s="81">
        <v>1399</v>
      </c>
      <c r="BL1801" s="81" t="s">
        <v>852</v>
      </c>
      <c r="BM1801" s="81" t="s">
        <v>853</v>
      </c>
      <c r="BN1801" s="81">
        <v>12</v>
      </c>
      <c r="BO1801" s="81" t="s">
        <v>529</v>
      </c>
      <c r="BP1801" s="81" t="s">
        <v>1128</v>
      </c>
      <c r="BQ1801" s="81">
        <v>1031</v>
      </c>
      <c r="CU1801" s="136" t="s">
        <v>965</v>
      </c>
      <c r="CV1801" s="136" t="s">
        <v>966</v>
      </c>
      <c r="CW1801" s="137">
        <v>12</v>
      </c>
      <c r="CX1801" s="136" t="s">
        <v>436</v>
      </c>
      <c r="CY1801" s="136" t="s">
        <v>1235</v>
      </c>
      <c r="CZ1801" s="138">
        <v>1091</v>
      </c>
    </row>
    <row r="1802" spans="50:104" x14ac:dyDescent="0.25">
      <c r="AX1802" s="81" t="s">
        <v>2323</v>
      </c>
      <c r="AY1802" s="81" t="s">
        <v>851</v>
      </c>
      <c r="AZ1802" s="81">
        <v>48</v>
      </c>
      <c r="BA1802" s="81" t="s">
        <v>1173</v>
      </c>
      <c r="BB1802" s="81" t="s">
        <v>1174</v>
      </c>
      <c r="BC1802" s="81">
        <v>0</v>
      </c>
      <c r="BL1802" s="81" t="s">
        <v>745</v>
      </c>
      <c r="BM1802" s="81" t="s">
        <v>746</v>
      </c>
      <c r="BN1802" s="81">
        <v>36</v>
      </c>
      <c r="BO1802" s="81" t="s">
        <v>529</v>
      </c>
      <c r="BP1802" s="81" t="s">
        <v>1128</v>
      </c>
      <c r="BQ1802" s="81">
        <v>1031</v>
      </c>
      <c r="CU1802" s="136" t="s">
        <v>1929</v>
      </c>
      <c r="CV1802" s="136" t="s">
        <v>993</v>
      </c>
      <c r="CW1802" s="137">
        <v>12</v>
      </c>
      <c r="CX1802" s="136" t="s">
        <v>436</v>
      </c>
      <c r="CY1802" s="136" t="s">
        <v>1235</v>
      </c>
      <c r="CZ1802" s="138">
        <v>1091</v>
      </c>
    </row>
    <row r="1803" spans="50:104" x14ac:dyDescent="0.25">
      <c r="AX1803" s="81" t="s">
        <v>854</v>
      </c>
      <c r="AY1803" s="81" t="s">
        <v>855</v>
      </c>
      <c r="AZ1803" s="81">
        <v>2</v>
      </c>
      <c r="BA1803" s="81" t="s">
        <v>436</v>
      </c>
      <c r="BB1803" s="81" t="s">
        <v>2102</v>
      </c>
      <c r="BC1803" s="81">
        <v>1454</v>
      </c>
      <c r="BL1803" s="81" t="s">
        <v>908</v>
      </c>
      <c r="BM1803" s="81" t="s">
        <v>909</v>
      </c>
      <c r="BN1803" s="81">
        <v>12</v>
      </c>
      <c r="BO1803" s="81" t="s">
        <v>529</v>
      </c>
      <c r="BP1803" s="81" t="s">
        <v>1128</v>
      </c>
      <c r="BQ1803" s="81">
        <v>1031</v>
      </c>
      <c r="CU1803" s="136" t="s">
        <v>804</v>
      </c>
      <c r="CV1803" s="136" t="s">
        <v>805</v>
      </c>
      <c r="CW1803" s="137">
        <v>12</v>
      </c>
      <c r="CX1803" s="136" t="s">
        <v>436</v>
      </c>
      <c r="CY1803" s="136" t="s">
        <v>1235</v>
      </c>
      <c r="CZ1803" s="138">
        <v>1091</v>
      </c>
    </row>
    <row r="1804" spans="50:104" x14ac:dyDescent="0.25">
      <c r="AX1804" s="81" t="s">
        <v>854</v>
      </c>
      <c r="AY1804" s="81" t="s">
        <v>855</v>
      </c>
      <c r="AZ1804" s="81">
        <v>2</v>
      </c>
      <c r="BA1804" s="81" t="s">
        <v>529</v>
      </c>
      <c r="BB1804" s="81" t="s">
        <v>1160</v>
      </c>
      <c r="BC1804" s="81">
        <v>1027</v>
      </c>
      <c r="BL1804" s="81" t="s">
        <v>745</v>
      </c>
      <c r="BM1804" s="81" t="s">
        <v>746</v>
      </c>
      <c r="BN1804" s="81">
        <v>12</v>
      </c>
      <c r="BO1804" s="81" t="s">
        <v>436</v>
      </c>
      <c r="BP1804" s="81" t="s">
        <v>1760</v>
      </c>
      <c r="BQ1804" s="81">
        <v>1307</v>
      </c>
      <c r="CU1804" s="136" t="s">
        <v>780</v>
      </c>
      <c r="CV1804" s="136" t="s">
        <v>781</v>
      </c>
      <c r="CW1804" s="137">
        <v>24</v>
      </c>
      <c r="CX1804" s="136" t="s">
        <v>436</v>
      </c>
      <c r="CY1804" s="136" t="s">
        <v>1235</v>
      </c>
      <c r="CZ1804" s="138">
        <v>1091</v>
      </c>
    </row>
    <row r="1805" spans="50:104" x14ac:dyDescent="0.25">
      <c r="AX1805" s="81" t="s">
        <v>854</v>
      </c>
      <c r="AY1805" s="81" t="s">
        <v>855</v>
      </c>
      <c r="AZ1805" s="81">
        <v>4</v>
      </c>
      <c r="BA1805" s="81" t="s">
        <v>529</v>
      </c>
      <c r="BB1805" s="81" t="s">
        <v>1128</v>
      </c>
      <c r="BC1805" s="81">
        <v>1031</v>
      </c>
      <c r="BL1805" s="81" t="s">
        <v>869</v>
      </c>
      <c r="BM1805" s="81" t="s">
        <v>870</v>
      </c>
      <c r="BN1805" s="81">
        <v>12</v>
      </c>
      <c r="BO1805" s="81" t="s">
        <v>529</v>
      </c>
      <c r="BP1805" s="81" t="s">
        <v>1172</v>
      </c>
      <c r="BQ1805" s="81">
        <v>1472</v>
      </c>
      <c r="CU1805" s="136" t="s">
        <v>782</v>
      </c>
      <c r="CV1805" s="136" t="s">
        <v>783</v>
      </c>
      <c r="CW1805" s="137">
        <v>12</v>
      </c>
      <c r="CX1805" s="136" t="s">
        <v>436</v>
      </c>
      <c r="CY1805" s="136" t="s">
        <v>1235</v>
      </c>
      <c r="CZ1805" s="138">
        <v>1091</v>
      </c>
    </row>
    <row r="1806" spans="50:104" x14ac:dyDescent="0.25">
      <c r="AX1806" s="81" t="s">
        <v>854</v>
      </c>
      <c r="AY1806" s="81" t="s">
        <v>855</v>
      </c>
      <c r="AZ1806" s="81">
        <v>4</v>
      </c>
      <c r="BA1806" s="81" t="s">
        <v>436</v>
      </c>
      <c r="BB1806" s="81" t="s">
        <v>1762</v>
      </c>
      <c r="BC1806" s="81">
        <v>1475</v>
      </c>
      <c r="BL1806" s="81" t="s">
        <v>2230</v>
      </c>
      <c r="BM1806" s="81" t="s">
        <v>866</v>
      </c>
      <c r="BN1806" s="81">
        <v>36</v>
      </c>
      <c r="BO1806" s="81" t="s">
        <v>529</v>
      </c>
      <c r="BP1806" s="81" t="s">
        <v>1172</v>
      </c>
      <c r="BQ1806" s="81">
        <v>1472</v>
      </c>
      <c r="CU1806" s="136" t="s">
        <v>999</v>
      </c>
      <c r="CV1806" s="136" t="s">
        <v>1000</v>
      </c>
      <c r="CW1806" s="137">
        <v>12</v>
      </c>
      <c r="CX1806" s="136" t="s">
        <v>436</v>
      </c>
      <c r="CY1806" s="136" t="s">
        <v>1235</v>
      </c>
      <c r="CZ1806" s="138">
        <v>1091</v>
      </c>
    </row>
    <row r="1807" spans="50:104" x14ac:dyDescent="0.25">
      <c r="AX1807" s="81" t="s">
        <v>854</v>
      </c>
      <c r="AY1807" s="81" t="s">
        <v>855</v>
      </c>
      <c r="AZ1807" s="81">
        <v>4</v>
      </c>
      <c r="BA1807" s="81" t="s">
        <v>436</v>
      </c>
      <c r="BB1807" s="81" t="s">
        <v>1110</v>
      </c>
      <c r="BC1807" s="81">
        <v>1253</v>
      </c>
      <c r="BL1807" s="81" t="s">
        <v>847</v>
      </c>
      <c r="BM1807" s="81" t="s">
        <v>848</v>
      </c>
      <c r="BN1807" s="81">
        <v>36</v>
      </c>
      <c r="BO1807" s="81" t="s">
        <v>529</v>
      </c>
      <c r="BP1807" s="81" t="s">
        <v>1172</v>
      </c>
      <c r="BQ1807" s="81">
        <v>1472</v>
      </c>
      <c r="CU1807" s="136" t="s">
        <v>960</v>
      </c>
      <c r="CV1807" s="136" t="s">
        <v>961</v>
      </c>
      <c r="CW1807" s="137">
        <v>12</v>
      </c>
      <c r="CX1807" s="136" t="s">
        <v>436</v>
      </c>
      <c r="CY1807" s="136" t="s">
        <v>1749</v>
      </c>
      <c r="CZ1807" s="138">
        <v>1251</v>
      </c>
    </row>
    <row r="1808" spans="50:104" x14ac:dyDescent="0.25">
      <c r="AX1808" s="81" t="s">
        <v>854</v>
      </c>
      <c r="AY1808" s="81" t="s">
        <v>855</v>
      </c>
      <c r="AZ1808" s="81">
        <v>2</v>
      </c>
      <c r="BA1808" s="81" t="s">
        <v>437</v>
      </c>
      <c r="BB1808" s="81" t="s">
        <v>1190</v>
      </c>
      <c r="BC1808" s="81">
        <v>1082</v>
      </c>
      <c r="BL1808" s="81" t="s">
        <v>852</v>
      </c>
      <c r="BM1808" s="81" t="s">
        <v>853</v>
      </c>
      <c r="BN1808" s="81">
        <v>48</v>
      </c>
      <c r="BO1808" s="81" t="s">
        <v>529</v>
      </c>
      <c r="BP1808" s="81" t="s">
        <v>1172</v>
      </c>
      <c r="BQ1808" s="81">
        <v>1472</v>
      </c>
      <c r="CU1808" s="136" t="s">
        <v>1929</v>
      </c>
      <c r="CV1808" s="136" t="s">
        <v>993</v>
      </c>
      <c r="CW1808" s="137">
        <v>24</v>
      </c>
      <c r="CX1808" s="136" t="s">
        <v>436</v>
      </c>
      <c r="CY1808" s="136" t="s">
        <v>1749</v>
      </c>
      <c r="CZ1808" s="138">
        <v>1251</v>
      </c>
    </row>
    <row r="1809" spans="50:104" x14ac:dyDescent="0.25">
      <c r="AX1809" s="81" t="s">
        <v>854</v>
      </c>
      <c r="AY1809" s="81" t="s">
        <v>855</v>
      </c>
      <c r="AZ1809" s="81">
        <v>2</v>
      </c>
      <c r="BA1809" s="81" t="s">
        <v>437</v>
      </c>
      <c r="BB1809" s="81" t="s">
        <v>1186</v>
      </c>
      <c r="BC1809" s="81">
        <v>1043</v>
      </c>
      <c r="BL1809" s="81" t="s">
        <v>946</v>
      </c>
      <c r="BM1809" s="81" t="s">
        <v>947</v>
      </c>
      <c r="BN1809" s="81">
        <v>12</v>
      </c>
      <c r="BO1809" s="81" t="s">
        <v>529</v>
      </c>
      <c r="BP1809" s="81" t="s">
        <v>1172</v>
      </c>
      <c r="BQ1809" s="81">
        <v>1472</v>
      </c>
      <c r="CU1809" s="136" t="s">
        <v>804</v>
      </c>
      <c r="CV1809" s="136" t="s">
        <v>805</v>
      </c>
      <c r="CW1809" s="137">
        <v>24</v>
      </c>
      <c r="CX1809" s="136" t="s">
        <v>436</v>
      </c>
      <c r="CY1809" s="136" t="s">
        <v>1749</v>
      </c>
      <c r="CZ1809" s="138">
        <v>1251</v>
      </c>
    </row>
    <row r="1810" spans="50:104" x14ac:dyDescent="0.25">
      <c r="AX1810" s="81" t="s">
        <v>854</v>
      </c>
      <c r="AY1810" s="81" t="s">
        <v>855</v>
      </c>
      <c r="AZ1810" s="81">
        <v>2</v>
      </c>
      <c r="BA1810" s="81" t="s">
        <v>529</v>
      </c>
      <c r="BB1810" s="81" t="s">
        <v>1130</v>
      </c>
      <c r="BC1810" s="81">
        <v>1125</v>
      </c>
      <c r="BL1810" s="81" t="s">
        <v>908</v>
      </c>
      <c r="BM1810" s="81" t="s">
        <v>909</v>
      </c>
      <c r="BN1810" s="81">
        <v>24</v>
      </c>
      <c r="BO1810" s="81" t="s">
        <v>529</v>
      </c>
      <c r="BP1810" s="81" t="s">
        <v>1172</v>
      </c>
      <c r="BQ1810" s="81">
        <v>1472</v>
      </c>
      <c r="CU1810" s="136" t="s">
        <v>778</v>
      </c>
      <c r="CV1810" s="136" t="s">
        <v>779</v>
      </c>
      <c r="CW1810" s="137">
        <v>6</v>
      </c>
      <c r="CX1810" s="136" t="s">
        <v>436</v>
      </c>
      <c r="CY1810" s="136" t="s">
        <v>1235</v>
      </c>
      <c r="CZ1810" s="138">
        <v>1091</v>
      </c>
    </row>
    <row r="1811" spans="50:104" x14ac:dyDescent="0.25">
      <c r="AX1811" s="81" t="s">
        <v>854</v>
      </c>
      <c r="AY1811" s="81" t="s">
        <v>855</v>
      </c>
      <c r="AZ1811" s="81">
        <v>2</v>
      </c>
      <c r="BA1811" s="81" t="s">
        <v>436</v>
      </c>
      <c r="BB1811" s="81" t="s">
        <v>2107</v>
      </c>
      <c r="BC1811" s="81">
        <v>1484</v>
      </c>
      <c r="BL1811" s="81" t="s">
        <v>908</v>
      </c>
      <c r="BM1811" s="81" t="s">
        <v>909</v>
      </c>
      <c r="BN1811" s="81">
        <v>12</v>
      </c>
      <c r="BO1811" s="81" t="s">
        <v>529</v>
      </c>
      <c r="BP1811" s="81" t="s">
        <v>1130</v>
      </c>
      <c r="BQ1811" s="81">
        <v>1125</v>
      </c>
      <c r="CU1811" s="136" t="s">
        <v>969</v>
      </c>
      <c r="CV1811" s="136" t="s">
        <v>970</v>
      </c>
      <c r="CW1811" s="137">
        <v>12</v>
      </c>
      <c r="CX1811" s="136" t="s">
        <v>436</v>
      </c>
      <c r="CY1811" s="136" t="s">
        <v>1235</v>
      </c>
      <c r="CZ1811" s="138">
        <v>1091</v>
      </c>
    </row>
    <row r="1812" spans="50:104" x14ac:dyDescent="0.25">
      <c r="AX1812" s="81" t="s">
        <v>854</v>
      </c>
      <c r="AY1812" s="81" t="s">
        <v>855</v>
      </c>
      <c r="AZ1812" s="81">
        <v>2</v>
      </c>
      <c r="BA1812" s="81" t="s">
        <v>436</v>
      </c>
      <c r="BB1812" s="81" t="s">
        <v>1145</v>
      </c>
      <c r="BC1812" s="81">
        <v>1274</v>
      </c>
      <c r="BL1812" s="81" t="s">
        <v>852</v>
      </c>
      <c r="BM1812" s="81" t="s">
        <v>853</v>
      </c>
      <c r="BN1812" s="81">
        <v>12</v>
      </c>
      <c r="BO1812" s="81" t="s">
        <v>529</v>
      </c>
      <c r="BP1812" s="81" t="s">
        <v>1825</v>
      </c>
      <c r="BQ1812" s="81">
        <v>1018</v>
      </c>
      <c r="CU1812" s="136" t="s">
        <v>808</v>
      </c>
      <c r="CV1812" s="136" t="s">
        <v>809</v>
      </c>
      <c r="CW1812" s="137">
        <v>12</v>
      </c>
      <c r="CX1812" s="136" t="s">
        <v>436</v>
      </c>
      <c r="CY1812" s="136" t="s">
        <v>1235</v>
      </c>
      <c r="CZ1812" s="138">
        <v>1091</v>
      </c>
    </row>
    <row r="1813" spans="50:104" x14ac:dyDescent="0.25">
      <c r="AX1813" s="81" t="s">
        <v>854</v>
      </c>
      <c r="AY1813" s="81" t="s">
        <v>855</v>
      </c>
      <c r="AZ1813" s="81">
        <v>2</v>
      </c>
      <c r="BA1813" s="81" t="s">
        <v>529</v>
      </c>
      <c r="BB1813" s="81" t="s">
        <v>1712</v>
      </c>
      <c r="BC1813" s="81">
        <v>1458</v>
      </c>
      <c r="BL1813" s="81" t="s">
        <v>895</v>
      </c>
      <c r="BM1813" s="81" t="s">
        <v>896</v>
      </c>
      <c r="BN1813" s="81">
        <v>12</v>
      </c>
      <c r="BO1813" s="81" t="s">
        <v>529</v>
      </c>
      <c r="BP1813" s="81" t="s">
        <v>1825</v>
      </c>
      <c r="BQ1813" s="81">
        <v>1018</v>
      </c>
      <c r="CU1813" s="136" t="s">
        <v>1043</v>
      </c>
      <c r="CV1813" s="136" t="s">
        <v>825</v>
      </c>
      <c r="CW1813" s="137">
        <v>12</v>
      </c>
      <c r="CX1813" s="136" t="s">
        <v>529</v>
      </c>
      <c r="CY1813" s="136" t="s">
        <v>1199</v>
      </c>
      <c r="CZ1813" s="138">
        <v>1001</v>
      </c>
    </row>
    <row r="1814" spans="50:104" x14ac:dyDescent="0.25">
      <c r="AX1814" s="81" t="s">
        <v>854</v>
      </c>
      <c r="AY1814" s="81" t="s">
        <v>855</v>
      </c>
      <c r="AZ1814" s="81">
        <v>2</v>
      </c>
      <c r="BA1814" s="81" t="s">
        <v>529</v>
      </c>
      <c r="BB1814" s="81" t="s">
        <v>1757</v>
      </c>
      <c r="BC1814" s="81">
        <v>1014</v>
      </c>
      <c r="BL1814" s="81" t="s">
        <v>871</v>
      </c>
      <c r="BM1814" s="81" t="s">
        <v>872</v>
      </c>
      <c r="BN1814" s="81">
        <v>12</v>
      </c>
      <c r="BO1814" s="81" t="s">
        <v>436</v>
      </c>
      <c r="BP1814" s="81" t="s">
        <v>1138</v>
      </c>
      <c r="BQ1814" s="81">
        <v>1060</v>
      </c>
      <c r="CU1814" s="136" t="s">
        <v>1043</v>
      </c>
      <c r="CV1814" s="136" t="s">
        <v>825</v>
      </c>
      <c r="CW1814" s="137">
        <v>12</v>
      </c>
      <c r="CX1814" s="136" t="s">
        <v>436</v>
      </c>
      <c r="CY1814" s="136" t="s">
        <v>1235</v>
      </c>
      <c r="CZ1814" s="138">
        <v>1091</v>
      </c>
    </row>
    <row r="1815" spans="50:104" x14ac:dyDescent="0.25">
      <c r="AX1815" s="81" t="s">
        <v>854</v>
      </c>
      <c r="AY1815" s="81" t="s">
        <v>855</v>
      </c>
      <c r="AZ1815" s="81">
        <v>2</v>
      </c>
      <c r="BA1815" s="81" t="s">
        <v>436</v>
      </c>
      <c r="BB1815" s="81" t="s">
        <v>1108</v>
      </c>
      <c r="BC1815" s="81">
        <v>1240</v>
      </c>
      <c r="BL1815" s="81" t="s">
        <v>847</v>
      </c>
      <c r="BM1815" s="81" t="s">
        <v>848</v>
      </c>
      <c r="BN1815" s="81">
        <v>12</v>
      </c>
      <c r="BO1815" s="81" t="s">
        <v>436</v>
      </c>
      <c r="BP1815" s="81" t="s">
        <v>1138</v>
      </c>
      <c r="BQ1815" s="81">
        <v>1060</v>
      </c>
      <c r="CU1815" s="136" t="s">
        <v>1006</v>
      </c>
      <c r="CV1815" s="136" t="s">
        <v>1007</v>
      </c>
      <c r="CW1815" s="137">
        <v>4</v>
      </c>
      <c r="CX1815" s="136" t="s">
        <v>436</v>
      </c>
      <c r="CY1815" s="136" t="s">
        <v>1235</v>
      </c>
      <c r="CZ1815" s="138">
        <v>1091</v>
      </c>
    </row>
    <row r="1816" spans="50:104" x14ac:dyDescent="0.25">
      <c r="AX1816" s="81" t="s">
        <v>854</v>
      </c>
      <c r="AY1816" s="81" t="s">
        <v>855</v>
      </c>
      <c r="AZ1816" s="81">
        <v>2</v>
      </c>
      <c r="BA1816" s="81" t="s">
        <v>529</v>
      </c>
      <c r="BB1816" s="81" t="s">
        <v>1702</v>
      </c>
      <c r="BC1816" s="81">
        <v>1199</v>
      </c>
      <c r="BL1816" s="81" t="s">
        <v>878</v>
      </c>
      <c r="BM1816" s="81" t="s">
        <v>879</v>
      </c>
      <c r="BN1816" s="81">
        <v>12</v>
      </c>
      <c r="BO1816" s="81" t="s">
        <v>436</v>
      </c>
      <c r="BP1816" s="81" t="s">
        <v>1138</v>
      </c>
      <c r="BQ1816" s="81">
        <v>1060</v>
      </c>
      <c r="CU1816" s="136" t="s">
        <v>798</v>
      </c>
      <c r="CV1816" s="136" t="s">
        <v>799</v>
      </c>
      <c r="CW1816" s="137">
        <v>12</v>
      </c>
      <c r="CX1816" s="136" t="s">
        <v>436</v>
      </c>
      <c r="CY1816" s="136" t="s">
        <v>1235</v>
      </c>
      <c r="CZ1816" s="138">
        <v>1091</v>
      </c>
    </row>
    <row r="1817" spans="50:104" x14ac:dyDescent="0.25">
      <c r="AX1817" s="81" t="s">
        <v>854</v>
      </c>
      <c r="AY1817" s="81" t="s">
        <v>855</v>
      </c>
      <c r="AZ1817" s="81">
        <v>2</v>
      </c>
      <c r="BA1817" s="81" t="s">
        <v>529</v>
      </c>
      <c r="BB1817" s="81" t="s">
        <v>1127</v>
      </c>
      <c r="BC1817" s="81">
        <v>1123</v>
      </c>
      <c r="BL1817" s="81" t="s">
        <v>745</v>
      </c>
      <c r="BM1817" s="81" t="s">
        <v>746</v>
      </c>
      <c r="BN1817" s="81">
        <v>12</v>
      </c>
      <c r="BO1817" s="81" t="s">
        <v>436</v>
      </c>
      <c r="BP1817" s="81" t="s">
        <v>1106</v>
      </c>
      <c r="BQ1817" s="81">
        <v>1295</v>
      </c>
      <c r="CU1817" s="136" t="s">
        <v>1043</v>
      </c>
      <c r="CV1817" s="136" t="s">
        <v>825</v>
      </c>
      <c r="CW1817" s="137">
        <v>24</v>
      </c>
      <c r="CX1817" s="136" t="s">
        <v>436</v>
      </c>
      <c r="CY1817" s="136" t="s">
        <v>1749</v>
      </c>
      <c r="CZ1817" s="138">
        <v>1251</v>
      </c>
    </row>
    <row r="1818" spans="50:104" x14ac:dyDescent="0.25">
      <c r="AX1818" s="81" t="s">
        <v>854</v>
      </c>
      <c r="AY1818" s="81" t="s">
        <v>855</v>
      </c>
      <c r="AZ1818" s="81">
        <v>1</v>
      </c>
      <c r="BA1818" s="81" t="s">
        <v>436</v>
      </c>
      <c r="BB1818" s="81" t="s">
        <v>1148</v>
      </c>
      <c r="BC1818" s="81">
        <v>1091</v>
      </c>
      <c r="BL1818" s="81" t="s">
        <v>745</v>
      </c>
      <c r="BM1818" s="81" t="s">
        <v>746</v>
      </c>
      <c r="BN1818" s="81">
        <v>36</v>
      </c>
      <c r="BO1818" s="81" t="s">
        <v>529</v>
      </c>
      <c r="BP1818" s="81" t="s">
        <v>1756</v>
      </c>
      <c r="BQ1818" s="81">
        <v>1037</v>
      </c>
      <c r="CU1818" s="136" t="s">
        <v>741</v>
      </c>
      <c r="CV1818" s="136" t="s">
        <v>742</v>
      </c>
      <c r="CW1818" s="137">
        <v>24</v>
      </c>
      <c r="CX1818" s="136" t="s">
        <v>436</v>
      </c>
      <c r="CY1818" s="136" t="s">
        <v>1235</v>
      </c>
      <c r="CZ1818" s="138">
        <v>1091</v>
      </c>
    </row>
    <row r="1819" spans="50:104" x14ac:dyDescent="0.25">
      <c r="AX1819" s="81" t="s">
        <v>854</v>
      </c>
      <c r="AY1819" s="81" t="s">
        <v>855</v>
      </c>
      <c r="AZ1819" s="81">
        <v>2</v>
      </c>
      <c r="BA1819" s="81" t="s">
        <v>436</v>
      </c>
      <c r="BB1819" s="81" t="s">
        <v>2053</v>
      </c>
      <c r="BC1819" s="81">
        <v>1553</v>
      </c>
      <c r="BL1819" s="81" t="s">
        <v>871</v>
      </c>
      <c r="BM1819" s="81" t="s">
        <v>872</v>
      </c>
      <c r="BN1819" s="81">
        <v>12</v>
      </c>
      <c r="BO1819" s="81" t="s">
        <v>437</v>
      </c>
      <c r="BP1819" s="81" t="s">
        <v>1180</v>
      </c>
      <c r="BQ1819" s="81">
        <v>1194</v>
      </c>
      <c r="CU1819" s="136" t="s">
        <v>774</v>
      </c>
      <c r="CV1819" s="136" t="s">
        <v>775</v>
      </c>
      <c r="CW1819" s="137">
        <v>4</v>
      </c>
      <c r="CX1819" s="136" t="s">
        <v>436</v>
      </c>
      <c r="CY1819" s="136" t="s">
        <v>1235</v>
      </c>
      <c r="CZ1819" s="138">
        <v>1091</v>
      </c>
    </row>
    <row r="1820" spans="50:104" x14ac:dyDescent="0.25">
      <c r="AX1820" s="81" t="s">
        <v>854</v>
      </c>
      <c r="AY1820" s="81" t="s">
        <v>855</v>
      </c>
      <c r="AZ1820" s="81">
        <v>4</v>
      </c>
      <c r="BA1820" s="81" t="s">
        <v>529</v>
      </c>
      <c r="BB1820" s="81" t="s">
        <v>1157</v>
      </c>
      <c r="BC1820" s="81">
        <v>1399</v>
      </c>
      <c r="BL1820" s="81" t="s">
        <v>847</v>
      </c>
      <c r="BM1820" s="81" t="s">
        <v>848</v>
      </c>
      <c r="BN1820" s="81">
        <v>12</v>
      </c>
      <c r="BO1820" s="81" t="s">
        <v>437</v>
      </c>
      <c r="BP1820" s="81" t="s">
        <v>1180</v>
      </c>
      <c r="BQ1820" s="81">
        <v>1194</v>
      </c>
      <c r="CU1820" s="136" t="s">
        <v>778</v>
      </c>
      <c r="CV1820" s="136" t="s">
        <v>779</v>
      </c>
      <c r="CW1820" s="137">
        <v>36</v>
      </c>
      <c r="CX1820" s="136" t="s">
        <v>529</v>
      </c>
      <c r="CY1820" s="136" t="s">
        <v>1199</v>
      </c>
      <c r="CZ1820" s="138">
        <v>1001</v>
      </c>
    </row>
    <row r="1821" spans="50:104" x14ac:dyDescent="0.25">
      <c r="AX1821" s="81" t="s">
        <v>854</v>
      </c>
      <c r="AY1821" s="81" t="s">
        <v>855</v>
      </c>
      <c r="AZ1821" s="81">
        <v>48</v>
      </c>
      <c r="BA1821" s="81" t="s">
        <v>1173</v>
      </c>
      <c r="BB1821" s="81" t="s">
        <v>1174</v>
      </c>
      <c r="BC1821" s="81">
        <v>0</v>
      </c>
      <c r="BL1821" s="81" t="s">
        <v>878</v>
      </c>
      <c r="BM1821" s="81" t="s">
        <v>879</v>
      </c>
      <c r="BN1821" s="81">
        <v>12</v>
      </c>
      <c r="BO1821" s="81" t="s">
        <v>437</v>
      </c>
      <c r="BP1821" s="81" t="s">
        <v>1180</v>
      </c>
      <c r="BQ1821" s="81">
        <v>1194</v>
      </c>
      <c r="CU1821" s="136" t="s">
        <v>741</v>
      </c>
      <c r="CV1821" s="136" t="s">
        <v>742</v>
      </c>
      <c r="CW1821" s="137">
        <v>36</v>
      </c>
      <c r="CX1821" s="136" t="s">
        <v>529</v>
      </c>
      <c r="CY1821" s="136" t="s">
        <v>1199</v>
      </c>
      <c r="CZ1821" s="138">
        <v>1001</v>
      </c>
    </row>
    <row r="1822" spans="50:104" x14ac:dyDescent="0.25">
      <c r="AX1822" s="81" t="s">
        <v>2321</v>
      </c>
      <c r="AY1822" s="81" t="s">
        <v>901</v>
      </c>
      <c r="AZ1822" s="81">
        <v>2</v>
      </c>
      <c r="BA1822" s="81" t="s">
        <v>436</v>
      </c>
      <c r="BB1822" s="81" t="s">
        <v>1828</v>
      </c>
      <c r="BC1822" s="81">
        <v>1413</v>
      </c>
      <c r="BL1822" s="81" t="s">
        <v>852</v>
      </c>
      <c r="BM1822" s="81" t="s">
        <v>853</v>
      </c>
      <c r="BN1822" s="81">
        <v>12</v>
      </c>
      <c r="BO1822" s="81" t="s">
        <v>437</v>
      </c>
      <c r="BP1822" s="81" t="s">
        <v>1180</v>
      </c>
      <c r="BQ1822" s="81">
        <v>1194</v>
      </c>
      <c r="CU1822" s="136" t="s">
        <v>973</v>
      </c>
      <c r="CV1822" s="136" t="s">
        <v>974</v>
      </c>
      <c r="CW1822" s="137">
        <v>12</v>
      </c>
      <c r="CX1822" s="136" t="s">
        <v>529</v>
      </c>
      <c r="CY1822" s="136" t="s">
        <v>2176</v>
      </c>
      <c r="CZ1822" s="138">
        <v>1555</v>
      </c>
    </row>
    <row r="1823" spans="50:104" x14ac:dyDescent="0.25">
      <c r="AX1823" s="81" t="s">
        <v>2321</v>
      </c>
      <c r="AY1823" s="81" t="s">
        <v>901</v>
      </c>
      <c r="AZ1823" s="81">
        <v>1</v>
      </c>
      <c r="BA1823" s="81" t="s">
        <v>436</v>
      </c>
      <c r="BB1823" s="81" t="s">
        <v>2072</v>
      </c>
      <c r="BC1823" s="81">
        <v>1562</v>
      </c>
      <c r="BL1823" s="81" t="s">
        <v>946</v>
      </c>
      <c r="BM1823" s="81" t="s">
        <v>947</v>
      </c>
      <c r="BN1823" s="81">
        <v>12</v>
      </c>
      <c r="BO1823" s="81" t="s">
        <v>437</v>
      </c>
      <c r="BP1823" s="81" t="s">
        <v>1180</v>
      </c>
      <c r="BQ1823" s="81">
        <v>1194</v>
      </c>
      <c r="CU1823" s="136" t="s">
        <v>814</v>
      </c>
      <c r="CV1823" s="136" t="s">
        <v>815</v>
      </c>
      <c r="CW1823" s="137">
        <v>12</v>
      </c>
      <c r="CX1823" s="136" t="s">
        <v>529</v>
      </c>
      <c r="CY1823" s="136" t="s">
        <v>2176</v>
      </c>
      <c r="CZ1823" s="138">
        <v>1555</v>
      </c>
    </row>
    <row r="1824" spans="50:104" x14ac:dyDescent="0.25">
      <c r="AX1824" s="81" t="s">
        <v>2321</v>
      </c>
      <c r="AY1824" s="81" t="s">
        <v>901</v>
      </c>
      <c r="AZ1824" s="81">
        <v>1</v>
      </c>
      <c r="BA1824" s="81" t="s">
        <v>529</v>
      </c>
      <c r="BB1824" s="81" t="s">
        <v>1154</v>
      </c>
      <c r="BC1824" s="81">
        <v>1439</v>
      </c>
      <c r="BL1824" s="81" t="s">
        <v>1034</v>
      </c>
      <c r="BM1824" s="81" t="s">
        <v>987</v>
      </c>
      <c r="BN1824" s="81">
        <v>12</v>
      </c>
      <c r="BO1824" s="81" t="s">
        <v>437</v>
      </c>
      <c r="BP1824" s="81" t="s">
        <v>1180</v>
      </c>
      <c r="BQ1824" s="81">
        <v>1194</v>
      </c>
      <c r="CU1824" s="136" t="s">
        <v>973</v>
      </c>
      <c r="CV1824" s="136" t="s">
        <v>974</v>
      </c>
      <c r="CW1824" s="137">
        <v>36</v>
      </c>
      <c r="CX1824" s="136" t="s">
        <v>436</v>
      </c>
      <c r="CY1824" s="136" t="s">
        <v>2406</v>
      </c>
      <c r="CZ1824" s="138">
        <v>1529</v>
      </c>
    </row>
    <row r="1825" spans="50:104" x14ac:dyDescent="0.25">
      <c r="AX1825" s="81" t="s">
        <v>2321</v>
      </c>
      <c r="AY1825" s="81" t="s">
        <v>901</v>
      </c>
      <c r="AZ1825" s="81">
        <v>24</v>
      </c>
      <c r="BA1825" s="81" t="s">
        <v>1173</v>
      </c>
      <c r="BB1825" s="81" t="s">
        <v>1174</v>
      </c>
      <c r="BC1825" s="81">
        <v>0</v>
      </c>
      <c r="BL1825" s="81" t="s">
        <v>745</v>
      </c>
      <c r="BM1825" s="81" t="s">
        <v>746</v>
      </c>
      <c r="BN1825" s="81">
        <v>12</v>
      </c>
      <c r="BO1825" s="81" t="s">
        <v>437</v>
      </c>
      <c r="BP1825" s="81" t="s">
        <v>1180</v>
      </c>
      <c r="BQ1825" s="81">
        <v>1194</v>
      </c>
      <c r="CU1825" s="136" t="s">
        <v>806</v>
      </c>
      <c r="CV1825" s="136" t="s">
        <v>807</v>
      </c>
      <c r="CW1825" s="137">
        <v>12</v>
      </c>
      <c r="CX1825" s="136" t="s">
        <v>436</v>
      </c>
      <c r="CY1825" s="136" t="s">
        <v>2406</v>
      </c>
      <c r="CZ1825" s="138">
        <v>1529</v>
      </c>
    </row>
    <row r="1826" spans="50:104" x14ac:dyDescent="0.25">
      <c r="AX1826" s="81" t="s">
        <v>885</v>
      </c>
      <c r="AY1826" s="81" t="s">
        <v>886</v>
      </c>
      <c r="AZ1826" s="81">
        <v>2</v>
      </c>
      <c r="BA1826" s="81" t="s">
        <v>436</v>
      </c>
      <c r="BB1826" s="81" t="s">
        <v>1828</v>
      </c>
      <c r="BC1826" s="81">
        <v>1413</v>
      </c>
      <c r="BL1826" s="81" t="s">
        <v>908</v>
      </c>
      <c r="BM1826" s="81" t="s">
        <v>909</v>
      </c>
      <c r="BN1826" s="81">
        <v>12</v>
      </c>
      <c r="BO1826" s="81" t="s">
        <v>436</v>
      </c>
      <c r="BP1826" s="81" t="s">
        <v>2070</v>
      </c>
      <c r="BQ1826" s="81">
        <v>1560</v>
      </c>
      <c r="CU1826" s="136" t="s">
        <v>804</v>
      </c>
      <c r="CV1826" s="136" t="s">
        <v>805</v>
      </c>
      <c r="CW1826" s="137">
        <v>36</v>
      </c>
      <c r="CX1826" s="136" t="s">
        <v>436</v>
      </c>
      <c r="CY1826" s="136" t="s">
        <v>2406</v>
      </c>
      <c r="CZ1826" s="138">
        <v>1529</v>
      </c>
    </row>
    <row r="1827" spans="50:104" x14ac:dyDescent="0.25">
      <c r="AX1827" s="81" t="s">
        <v>885</v>
      </c>
      <c r="AY1827" s="81" t="s">
        <v>886</v>
      </c>
      <c r="AZ1827" s="81">
        <v>2</v>
      </c>
      <c r="BA1827" s="81" t="s">
        <v>436</v>
      </c>
      <c r="BB1827" s="81" t="s">
        <v>2318</v>
      </c>
      <c r="BC1827" s="81">
        <v>1117</v>
      </c>
      <c r="BL1827" s="81" t="s">
        <v>940</v>
      </c>
      <c r="BM1827" s="81" t="s">
        <v>941</v>
      </c>
      <c r="BN1827" s="81">
        <v>12</v>
      </c>
      <c r="BO1827" s="81" t="s">
        <v>436</v>
      </c>
      <c r="BP1827" s="81" t="s">
        <v>1179</v>
      </c>
      <c r="BQ1827" s="81">
        <v>1195</v>
      </c>
      <c r="CU1827" s="136" t="s">
        <v>973</v>
      </c>
      <c r="CV1827" s="136" t="s">
        <v>974</v>
      </c>
      <c r="CW1827" s="137">
        <v>24</v>
      </c>
      <c r="CX1827" s="136" t="s">
        <v>436</v>
      </c>
      <c r="CY1827" s="136" t="s">
        <v>2406</v>
      </c>
      <c r="CZ1827" s="138">
        <v>1529</v>
      </c>
    </row>
    <row r="1828" spans="50:104" x14ac:dyDescent="0.25">
      <c r="AX1828" s="81" t="s">
        <v>885</v>
      </c>
      <c r="AY1828" s="81" t="s">
        <v>886</v>
      </c>
      <c r="AZ1828" s="81">
        <v>2</v>
      </c>
      <c r="BA1828" s="81" t="s">
        <v>437</v>
      </c>
      <c r="BB1828" s="81" t="s">
        <v>1187</v>
      </c>
      <c r="BC1828" s="81">
        <v>1003</v>
      </c>
      <c r="BL1828" s="81" t="s">
        <v>908</v>
      </c>
      <c r="BM1828" s="81" t="s">
        <v>909</v>
      </c>
      <c r="BN1828" s="81">
        <v>24</v>
      </c>
      <c r="BO1828" s="81" t="s">
        <v>436</v>
      </c>
      <c r="BP1828" s="81" t="s">
        <v>1179</v>
      </c>
      <c r="BQ1828" s="81">
        <v>1195</v>
      </c>
      <c r="CU1828" s="136" t="s">
        <v>804</v>
      </c>
      <c r="CV1828" s="136" t="s">
        <v>805</v>
      </c>
      <c r="CW1828" s="137">
        <v>24</v>
      </c>
      <c r="CX1828" s="136" t="s">
        <v>436</v>
      </c>
      <c r="CY1828" s="136" t="s">
        <v>2406</v>
      </c>
      <c r="CZ1828" s="138">
        <v>1529</v>
      </c>
    </row>
    <row r="1829" spans="50:104" x14ac:dyDescent="0.25">
      <c r="AX1829" s="81" t="s">
        <v>885</v>
      </c>
      <c r="AY1829" s="81" t="s">
        <v>886</v>
      </c>
      <c r="AZ1829" s="81">
        <v>2</v>
      </c>
      <c r="BA1829" s="81" t="s">
        <v>436</v>
      </c>
      <c r="BB1829" s="81" t="s">
        <v>1188</v>
      </c>
      <c r="BC1829" s="81">
        <v>1481</v>
      </c>
      <c r="BL1829" s="81" t="s">
        <v>749</v>
      </c>
      <c r="BM1829" s="81" t="s">
        <v>750</v>
      </c>
      <c r="BN1829" s="81">
        <v>24</v>
      </c>
      <c r="BO1829" s="81" t="s">
        <v>436</v>
      </c>
      <c r="BP1829" s="81" t="s">
        <v>1179</v>
      </c>
      <c r="BQ1829" s="81">
        <v>1195</v>
      </c>
      <c r="CU1829" s="136" t="s">
        <v>806</v>
      </c>
      <c r="CV1829" s="136" t="s">
        <v>807</v>
      </c>
      <c r="CW1829" s="137">
        <v>12</v>
      </c>
      <c r="CX1829" s="136" t="s">
        <v>529</v>
      </c>
      <c r="CY1829" s="136" t="s">
        <v>2314</v>
      </c>
      <c r="CZ1829" s="138">
        <v>1031</v>
      </c>
    </row>
    <row r="1830" spans="50:104" x14ac:dyDescent="0.25">
      <c r="AX1830" s="81" t="s">
        <v>885</v>
      </c>
      <c r="AY1830" s="81" t="s">
        <v>886</v>
      </c>
      <c r="AZ1830" s="81">
        <v>24</v>
      </c>
      <c r="BA1830" s="81" t="s">
        <v>1173</v>
      </c>
      <c r="BB1830" s="81" t="s">
        <v>1174</v>
      </c>
      <c r="BC1830" s="81">
        <v>0</v>
      </c>
      <c r="BL1830" s="81" t="s">
        <v>763</v>
      </c>
      <c r="BM1830" s="81" t="s">
        <v>764</v>
      </c>
      <c r="BN1830" s="81">
        <v>12</v>
      </c>
      <c r="BO1830" s="81" t="s">
        <v>529</v>
      </c>
      <c r="BP1830" s="81" t="s">
        <v>1873</v>
      </c>
      <c r="BQ1830" s="81">
        <v>1126</v>
      </c>
      <c r="CU1830" s="136" t="s">
        <v>751</v>
      </c>
      <c r="CV1830" s="136" t="s">
        <v>752</v>
      </c>
      <c r="CW1830" s="137">
        <v>12</v>
      </c>
      <c r="CX1830" s="136" t="s">
        <v>436</v>
      </c>
      <c r="CY1830" s="136" t="s">
        <v>1892</v>
      </c>
      <c r="CZ1830" s="138">
        <v>1402</v>
      </c>
    </row>
    <row r="1831" spans="50:104" x14ac:dyDescent="0.25">
      <c r="AX1831" s="81" t="s">
        <v>910</v>
      </c>
      <c r="AY1831" s="81" t="s">
        <v>911</v>
      </c>
      <c r="AZ1831" s="81">
        <v>2</v>
      </c>
      <c r="BA1831" s="81" t="s">
        <v>436</v>
      </c>
      <c r="BB1831" s="81" t="s">
        <v>1828</v>
      </c>
      <c r="BC1831" s="81">
        <v>1413</v>
      </c>
      <c r="BL1831" s="81" t="s">
        <v>2227</v>
      </c>
      <c r="BM1831" s="81" t="s">
        <v>882</v>
      </c>
      <c r="BN1831" s="81">
        <v>6</v>
      </c>
      <c r="BO1831" s="81" t="s">
        <v>529</v>
      </c>
      <c r="BP1831" s="81" t="s">
        <v>1873</v>
      </c>
      <c r="BQ1831" s="81">
        <v>1126</v>
      </c>
      <c r="CU1831" s="136" t="s">
        <v>741</v>
      </c>
      <c r="CV1831" s="136" t="s">
        <v>742</v>
      </c>
      <c r="CW1831" s="137">
        <v>6</v>
      </c>
      <c r="CX1831" s="136" t="s">
        <v>529</v>
      </c>
      <c r="CY1831" s="136" t="s">
        <v>2314</v>
      </c>
      <c r="CZ1831" s="138">
        <v>1031</v>
      </c>
    </row>
    <row r="1832" spans="50:104" x14ac:dyDescent="0.25">
      <c r="AX1832" s="81" t="s">
        <v>910</v>
      </c>
      <c r="AY1832" s="81" t="s">
        <v>911</v>
      </c>
      <c r="AZ1832" s="81">
        <v>2</v>
      </c>
      <c r="BA1832" s="81" t="s">
        <v>436</v>
      </c>
      <c r="BB1832" s="81" t="s">
        <v>1156</v>
      </c>
      <c r="BC1832" s="81">
        <v>1070</v>
      </c>
      <c r="BL1832" s="81" t="s">
        <v>2230</v>
      </c>
      <c r="BM1832" s="81" t="s">
        <v>866</v>
      </c>
      <c r="BN1832" s="81">
        <v>6</v>
      </c>
      <c r="BO1832" s="81" t="s">
        <v>529</v>
      </c>
      <c r="BP1832" s="81" t="s">
        <v>1873</v>
      </c>
      <c r="BQ1832" s="81">
        <v>1126</v>
      </c>
      <c r="CU1832" s="136" t="s">
        <v>1043</v>
      </c>
      <c r="CV1832" s="136" t="s">
        <v>825</v>
      </c>
      <c r="CW1832" s="137">
        <v>12</v>
      </c>
      <c r="CX1832" s="136" t="s">
        <v>436</v>
      </c>
      <c r="CY1832" s="136" t="s">
        <v>1892</v>
      </c>
      <c r="CZ1832" s="138">
        <v>1402</v>
      </c>
    </row>
    <row r="1833" spans="50:104" x14ac:dyDescent="0.25">
      <c r="AX1833" s="81" t="s">
        <v>910</v>
      </c>
      <c r="AY1833" s="81" t="s">
        <v>911</v>
      </c>
      <c r="AZ1833" s="81">
        <v>10</v>
      </c>
      <c r="BA1833" s="81" t="s">
        <v>436</v>
      </c>
      <c r="BB1833" s="81" t="s">
        <v>1834</v>
      </c>
      <c r="BC1833" s="81">
        <v>1163</v>
      </c>
      <c r="BL1833" s="81" t="s">
        <v>2263</v>
      </c>
      <c r="BM1833" s="81" t="s">
        <v>877</v>
      </c>
      <c r="BN1833" s="81">
        <v>6</v>
      </c>
      <c r="BO1833" s="81" t="s">
        <v>529</v>
      </c>
      <c r="BP1833" s="81" t="s">
        <v>1873</v>
      </c>
      <c r="BQ1833" s="81">
        <v>1126</v>
      </c>
      <c r="CU1833" s="139" t="s">
        <v>798</v>
      </c>
      <c r="CV1833" s="139" t="s">
        <v>799</v>
      </c>
      <c r="CW1833" s="140">
        <v>12</v>
      </c>
      <c r="CX1833" s="139" t="s">
        <v>436</v>
      </c>
      <c r="CY1833" s="139" t="s">
        <v>1892</v>
      </c>
      <c r="CZ1833" s="138">
        <v>1402</v>
      </c>
    </row>
    <row r="1834" spans="50:104" x14ac:dyDescent="0.25">
      <c r="AX1834" s="81" t="s">
        <v>910</v>
      </c>
      <c r="AY1834" s="81" t="s">
        <v>911</v>
      </c>
      <c r="AZ1834" s="81">
        <v>1</v>
      </c>
      <c r="BA1834" s="81" t="s">
        <v>436</v>
      </c>
      <c r="BB1834" s="81" t="s">
        <v>2072</v>
      </c>
      <c r="BC1834" s="81">
        <v>1562</v>
      </c>
      <c r="BL1834" s="81" t="s">
        <v>871</v>
      </c>
      <c r="BM1834" s="81" t="s">
        <v>872</v>
      </c>
      <c r="BN1834" s="81">
        <v>12</v>
      </c>
      <c r="BO1834" s="81" t="s">
        <v>529</v>
      </c>
      <c r="BP1834" s="81" t="s">
        <v>1873</v>
      </c>
      <c r="BQ1834" s="81">
        <v>1126</v>
      </c>
      <c r="CU1834" s="136" t="s">
        <v>979</v>
      </c>
      <c r="CV1834" s="136" t="s">
        <v>980</v>
      </c>
      <c r="CW1834" s="137">
        <v>12</v>
      </c>
      <c r="CX1834" s="136" t="s">
        <v>436</v>
      </c>
      <c r="CY1834" s="136" t="s">
        <v>1230</v>
      </c>
      <c r="CZ1834" s="138">
        <v>1195</v>
      </c>
    </row>
    <row r="1835" spans="50:104" x14ac:dyDescent="0.25">
      <c r="AX1835" s="81" t="s">
        <v>910</v>
      </c>
      <c r="AY1835" s="81" t="s">
        <v>911</v>
      </c>
      <c r="AZ1835" s="81">
        <v>24</v>
      </c>
      <c r="BA1835" s="81" t="s">
        <v>1173</v>
      </c>
      <c r="BB1835" s="81" t="s">
        <v>1174</v>
      </c>
      <c r="BC1835" s="81">
        <v>0</v>
      </c>
      <c r="BL1835" s="81" t="s">
        <v>847</v>
      </c>
      <c r="BM1835" s="81" t="s">
        <v>848</v>
      </c>
      <c r="BN1835" s="81">
        <v>12</v>
      </c>
      <c r="BO1835" s="81" t="s">
        <v>529</v>
      </c>
      <c r="BP1835" s="81" t="s">
        <v>1873</v>
      </c>
      <c r="BQ1835" s="81">
        <v>1126</v>
      </c>
      <c r="CU1835" s="136" t="s">
        <v>804</v>
      </c>
      <c r="CV1835" s="136" t="s">
        <v>805</v>
      </c>
      <c r="CW1835" s="137">
        <v>12</v>
      </c>
      <c r="CX1835" s="136" t="s">
        <v>436</v>
      </c>
      <c r="CY1835" s="136" t="s">
        <v>1230</v>
      </c>
      <c r="CZ1835" s="138">
        <v>1195</v>
      </c>
    </row>
    <row r="1836" spans="50:104" x14ac:dyDescent="0.25">
      <c r="AX1836" s="81" t="s">
        <v>883</v>
      </c>
      <c r="AY1836" s="81" t="s">
        <v>884</v>
      </c>
      <c r="AZ1836" s="81">
        <v>2</v>
      </c>
      <c r="BA1836" s="81" t="s">
        <v>436</v>
      </c>
      <c r="BB1836" s="81" t="s">
        <v>2318</v>
      </c>
      <c r="BC1836" s="81">
        <v>1117</v>
      </c>
      <c r="BL1836" s="81" t="s">
        <v>878</v>
      </c>
      <c r="BM1836" s="81" t="s">
        <v>879</v>
      </c>
      <c r="BN1836" s="81">
        <v>12</v>
      </c>
      <c r="BO1836" s="81" t="s">
        <v>529</v>
      </c>
      <c r="BP1836" s="81" t="s">
        <v>1873</v>
      </c>
      <c r="BQ1836" s="81">
        <v>1126</v>
      </c>
      <c r="CU1836" s="136" t="s">
        <v>780</v>
      </c>
      <c r="CV1836" s="136" t="s">
        <v>781</v>
      </c>
      <c r="CW1836" s="137">
        <v>12</v>
      </c>
      <c r="CX1836" s="136" t="s">
        <v>436</v>
      </c>
      <c r="CY1836" s="136" t="s">
        <v>1230</v>
      </c>
      <c r="CZ1836" s="138">
        <v>1195</v>
      </c>
    </row>
    <row r="1837" spans="50:104" x14ac:dyDescent="0.25">
      <c r="AX1837" s="81" t="s">
        <v>883</v>
      </c>
      <c r="AY1837" s="81" t="s">
        <v>884</v>
      </c>
      <c r="AZ1837" s="81">
        <v>24</v>
      </c>
      <c r="BA1837" s="81" t="s">
        <v>1173</v>
      </c>
      <c r="BB1837" s="81" t="s">
        <v>1174</v>
      </c>
      <c r="BC1837" s="81">
        <v>0</v>
      </c>
      <c r="BL1837" s="81" t="s">
        <v>862</v>
      </c>
      <c r="BM1837" s="81" t="s">
        <v>863</v>
      </c>
      <c r="BN1837" s="81">
        <v>2</v>
      </c>
      <c r="BO1837" s="81" t="s">
        <v>529</v>
      </c>
      <c r="BP1837" s="81" t="s">
        <v>2127</v>
      </c>
      <c r="BQ1837" s="81">
        <v>1573</v>
      </c>
      <c r="CU1837" s="136" t="s">
        <v>782</v>
      </c>
      <c r="CV1837" s="136" t="s">
        <v>783</v>
      </c>
      <c r="CW1837" s="137">
        <v>12</v>
      </c>
      <c r="CX1837" s="136" t="s">
        <v>436</v>
      </c>
      <c r="CY1837" s="136" t="s">
        <v>1230</v>
      </c>
      <c r="CZ1837" s="138">
        <v>1195</v>
      </c>
    </row>
    <row r="1838" spans="50:104" x14ac:dyDescent="0.25">
      <c r="AX1838" s="81" t="s">
        <v>889</v>
      </c>
      <c r="AY1838" s="81" t="s">
        <v>890</v>
      </c>
      <c r="AZ1838" s="81">
        <v>2</v>
      </c>
      <c r="BA1838" s="81" t="s">
        <v>436</v>
      </c>
      <c r="BB1838" s="81" t="s">
        <v>1828</v>
      </c>
      <c r="BC1838" s="81">
        <v>1413</v>
      </c>
      <c r="BL1838" s="81" t="s">
        <v>932</v>
      </c>
      <c r="BM1838" s="81" t="s">
        <v>933</v>
      </c>
      <c r="BN1838" s="81">
        <v>2</v>
      </c>
      <c r="BO1838" s="81" t="s">
        <v>529</v>
      </c>
      <c r="BP1838" s="81" t="s">
        <v>2127</v>
      </c>
      <c r="BQ1838" s="81">
        <v>1573</v>
      </c>
      <c r="CU1838" s="139" t="s">
        <v>999</v>
      </c>
      <c r="CV1838" s="139" t="s">
        <v>1000</v>
      </c>
      <c r="CW1838" s="140">
        <v>24</v>
      </c>
      <c r="CX1838" s="139" t="s">
        <v>436</v>
      </c>
      <c r="CY1838" s="139" t="s">
        <v>1230</v>
      </c>
      <c r="CZ1838" s="138">
        <v>1195</v>
      </c>
    </row>
    <row r="1839" spans="50:104" x14ac:dyDescent="0.25">
      <c r="AX1839" s="81" t="s">
        <v>889</v>
      </c>
      <c r="AY1839" s="81" t="s">
        <v>890</v>
      </c>
      <c r="AZ1839" s="81">
        <v>2</v>
      </c>
      <c r="BA1839" s="81" t="s">
        <v>436</v>
      </c>
      <c r="BB1839" s="81" t="s">
        <v>1156</v>
      </c>
      <c r="BC1839" s="81">
        <v>1070</v>
      </c>
      <c r="BL1839" s="81" t="s">
        <v>897</v>
      </c>
      <c r="BM1839" s="81" t="s">
        <v>898</v>
      </c>
      <c r="BN1839" s="81">
        <v>2</v>
      </c>
      <c r="BO1839" s="81" t="s">
        <v>529</v>
      </c>
      <c r="BP1839" s="81" t="s">
        <v>2127</v>
      </c>
      <c r="BQ1839" s="81">
        <v>1573</v>
      </c>
      <c r="CU1839" s="139" t="s">
        <v>969</v>
      </c>
      <c r="CV1839" s="139" t="s">
        <v>970</v>
      </c>
      <c r="CW1839" s="140">
        <v>12</v>
      </c>
      <c r="CX1839" s="139" t="s">
        <v>436</v>
      </c>
      <c r="CY1839" s="139" t="s">
        <v>1230</v>
      </c>
      <c r="CZ1839" s="138">
        <v>1195</v>
      </c>
    </row>
    <row r="1840" spans="50:104" x14ac:dyDescent="0.25">
      <c r="AX1840" s="81" t="s">
        <v>889</v>
      </c>
      <c r="AY1840" s="81" t="s">
        <v>890</v>
      </c>
      <c r="AZ1840" s="81">
        <v>1</v>
      </c>
      <c r="BA1840" s="81" t="s">
        <v>436</v>
      </c>
      <c r="BB1840" s="81" t="s">
        <v>2072</v>
      </c>
      <c r="BC1840" s="81">
        <v>1562</v>
      </c>
      <c r="BL1840" s="81" t="s">
        <v>873</v>
      </c>
      <c r="BM1840" s="81" t="s">
        <v>874</v>
      </c>
      <c r="BN1840" s="81">
        <v>2</v>
      </c>
      <c r="BO1840" s="81" t="s">
        <v>529</v>
      </c>
      <c r="BP1840" s="81" t="s">
        <v>2127</v>
      </c>
      <c r="BQ1840" s="81">
        <v>1573</v>
      </c>
      <c r="CU1840" s="136" t="s">
        <v>1026</v>
      </c>
      <c r="CV1840" s="136" t="s">
        <v>1027</v>
      </c>
      <c r="CW1840" s="137">
        <v>12</v>
      </c>
      <c r="CX1840" s="136" t="s">
        <v>436</v>
      </c>
      <c r="CY1840" s="136" t="s">
        <v>2198</v>
      </c>
      <c r="CZ1840" s="138">
        <v>1587</v>
      </c>
    </row>
    <row r="1841" spans="50:104" x14ac:dyDescent="0.25">
      <c r="AX1841" s="81" t="s">
        <v>889</v>
      </c>
      <c r="AY1841" s="81" t="s">
        <v>890</v>
      </c>
      <c r="AZ1841" s="81">
        <v>2</v>
      </c>
      <c r="BA1841" s="81" t="s">
        <v>529</v>
      </c>
      <c r="BB1841" s="81" t="s">
        <v>1757</v>
      </c>
      <c r="BC1841" s="81">
        <v>1014</v>
      </c>
      <c r="BL1841" s="81" t="s">
        <v>770</v>
      </c>
      <c r="BM1841" s="81" t="s">
        <v>771</v>
      </c>
      <c r="BN1841" s="81">
        <v>2</v>
      </c>
      <c r="BO1841" s="81" t="s">
        <v>529</v>
      </c>
      <c r="BP1841" s="81" t="s">
        <v>2127</v>
      </c>
      <c r="BQ1841" s="81">
        <v>1573</v>
      </c>
      <c r="CU1841" s="136" t="s">
        <v>965</v>
      </c>
      <c r="CV1841" s="136" t="s">
        <v>966</v>
      </c>
      <c r="CW1841" s="137">
        <v>12</v>
      </c>
      <c r="CX1841" s="136" t="s">
        <v>436</v>
      </c>
      <c r="CY1841" s="136" t="s">
        <v>2198</v>
      </c>
      <c r="CZ1841" s="138">
        <v>1587</v>
      </c>
    </row>
    <row r="1842" spans="50:104" x14ac:dyDescent="0.25">
      <c r="AX1842" s="81" t="s">
        <v>889</v>
      </c>
      <c r="AY1842" s="81" t="s">
        <v>890</v>
      </c>
      <c r="AZ1842" s="81">
        <v>36</v>
      </c>
      <c r="BA1842" s="81" t="s">
        <v>1173</v>
      </c>
      <c r="BB1842" s="81" t="s">
        <v>1174</v>
      </c>
      <c r="BC1842" s="81">
        <v>0</v>
      </c>
      <c r="BL1842" s="81" t="s">
        <v>772</v>
      </c>
      <c r="BM1842" s="81" t="s">
        <v>773</v>
      </c>
      <c r="BN1842" s="81">
        <v>2</v>
      </c>
      <c r="BO1842" s="81" t="s">
        <v>529</v>
      </c>
      <c r="BP1842" s="81" t="s">
        <v>2127</v>
      </c>
      <c r="BQ1842" s="81">
        <v>1573</v>
      </c>
      <c r="CU1842" s="136" t="s">
        <v>979</v>
      </c>
      <c r="CV1842" s="136" t="s">
        <v>980</v>
      </c>
      <c r="CW1842" s="137">
        <v>12</v>
      </c>
      <c r="CX1842" s="136" t="s">
        <v>436</v>
      </c>
      <c r="CY1842" s="136" t="s">
        <v>551</v>
      </c>
      <c r="CZ1842" s="138">
        <v>1518</v>
      </c>
    </row>
    <row r="1843" spans="50:104" x14ac:dyDescent="0.25">
      <c r="AX1843" s="81" t="s">
        <v>899</v>
      </c>
      <c r="AY1843" s="81" t="s">
        <v>900</v>
      </c>
      <c r="AZ1843" s="81">
        <v>2</v>
      </c>
      <c r="BA1843" s="81" t="s">
        <v>436</v>
      </c>
      <c r="BB1843" s="81" t="s">
        <v>1156</v>
      </c>
      <c r="BC1843" s="81">
        <v>1070</v>
      </c>
      <c r="BL1843" s="81" t="s">
        <v>948</v>
      </c>
      <c r="BM1843" s="81" t="s">
        <v>949</v>
      </c>
      <c r="BN1843" s="81">
        <v>2</v>
      </c>
      <c r="BO1843" s="81" t="s">
        <v>529</v>
      </c>
      <c r="BP1843" s="81" t="s">
        <v>2127</v>
      </c>
      <c r="BQ1843" s="81">
        <v>1573</v>
      </c>
      <c r="CU1843" s="139" t="s">
        <v>778</v>
      </c>
      <c r="CV1843" s="139" t="s">
        <v>779</v>
      </c>
      <c r="CW1843" s="140">
        <v>6</v>
      </c>
      <c r="CX1843" s="139" t="s">
        <v>436</v>
      </c>
      <c r="CY1843" s="139" t="s">
        <v>2198</v>
      </c>
      <c r="CZ1843" s="138">
        <v>1587</v>
      </c>
    </row>
    <row r="1844" spans="50:104" x14ac:dyDescent="0.25">
      <c r="AX1844" s="81" t="s">
        <v>899</v>
      </c>
      <c r="AY1844" s="81" t="s">
        <v>900</v>
      </c>
      <c r="AZ1844" s="81">
        <v>1</v>
      </c>
      <c r="BA1844" s="81" t="s">
        <v>436</v>
      </c>
      <c r="BB1844" s="81" t="s">
        <v>2072</v>
      </c>
      <c r="BC1844" s="81">
        <v>1562</v>
      </c>
      <c r="BL1844" s="81" t="s">
        <v>776</v>
      </c>
      <c r="BM1844" s="81" t="s">
        <v>777</v>
      </c>
      <c r="BN1844" s="81">
        <v>2</v>
      </c>
      <c r="BO1844" s="81" t="s">
        <v>529</v>
      </c>
      <c r="BP1844" s="81" t="s">
        <v>2127</v>
      </c>
      <c r="BQ1844" s="81">
        <v>1573</v>
      </c>
      <c r="CU1844" s="136" t="s">
        <v>806</v>
      </c>
      <c r="CV1844" s="136" t="s">
        <v>807</v>
      </c>
      <c r="CW1844" s="137">
        <v>12</v>
      </c>
      <c r="CX1844" s="136" t="s">
        <v>436</v>
      </c>
      <c r="CY1844" s="136" t="s">
        <v>2049</v>
      </c>
      <c r="CZ1844" s="138">
        <v>1549</v>
      </c>
    </row>
    <row r="1845" spans="50:104" x14ac:dyDescent="0.25">
      <c r="AX1845" s="81" t="s">
        <v>899</v>
      </c>
      <c r="AY1845" s="81" t="s">
        <v>900</v>
      </c>
      <c r="AZ1845" s="81">
        <v>4</v>
      </c>
      <c r="BA1845" s="81" t="s">
        <v>437</v>
      </c>
      <c r="BB1845" s="81" t="s">
        <v>1181</v>
      </c>
      <c r="BC1845" s="81">
        <v>1044</v>
      </c>
      <c r="BL1845" s="81" t="s">
        <v>816</v>
      </c>
      <c r="BM1845" s="81" t="s">
        <v>817</v>
      </c>
      <c r="BN1845" s="81">
        <v>2</v>
      </c>
      <c r="BO1845" s="81" t="s">
        <v>529</v>
      </c>
      <c r="BP1845" s="81" t="s">
        <v>2127</v>
      </c>
      <c r="BQ1845" s="81">
        <v>1573</v>
      </c>
      <c r="CU1845" s="136" t="s">
        <v>960</v>
      </c>
      <c r="CV1845" s="136" t="s">
        <v>961</v>
      </c>
      <c r="CW1845" s="137">
        <v>12</v>
      </c>
      <c r="CX1845" s="136" t="s">
        <v>436</v>
      </c>
      <c r="CY1845" s="136" t="s">
        <v>2049</v>
      </c>
      <c r="CZ1845" s="138">
        <v>1549</v>
      </c>
    </row>
    <row r="1846" spans="50:104" x14ac:dyDescent="0.25">
      <c r="AX1846" s="81" t="s">
        <v>899</v>
      </c>
      <c r="AY1846" s="81" t="s">
        <v>900</v>
      </c>
      <c r="AZ1846" s="81">
        <v>2</v>
      </c>
      <c r="BA1846" s="81" t="s">
        <v>529</v>
      </c>
      <c r="BB1846" s="81" t="s">
        <v>1757</v>
      </c>
      <c r="BC1846" s="81">
        <v>1014</v>
      </c>
      <c r="BL1846" s="81" t="s">
        <v>904</v>
      </c>
      <c r="BM1846" s="81" t="s">
        <v>905</v>
      </c>
      <c r="BN1846" s="81">
        <v>2</v>
      </c>
      <c r="BO1846" s="81" t="s">
        <v>529</v>
      </c>
      <c r="BP1846" s="81" t="s">
        <v>2127</v>
      </c>
      <c r="BQ1846" s="81">
        <v>1573</v>
      </c>
      <c r="CU1846" s="136" t="s">
        <v>804</v>
      </c>
      <c r="CV1846" s="136" t="s">
        <v>805</v>
      </c>
      <c r="CW1846" s="137">
        <v>12</v>
      </c>
      <c r="CX1846" s="136" t="s">
        <v>437</v>
      </c>
      <c r="CY1846" s="136" t="s">
        <v>1809</v>
      </c>
      <c r="CZ1846" s="138">
        <v>1064</v>
      </c>
    </row>
    <row r="1847" spans="50:104" x14ac:dyDescent="0.25">
      <c r="AX1847" s="81" t="s">
        <v>899</v>
      </c>
      <c r="AY1847" s="81" t="s">
        <v>900</v>
      </c>
      <c r="AZ1847" s="81">
        <v>2</v>
      </c>
      <c r="BA1847" s="81" t="s">
        <v>529</v>
      </c>
      <c r="BB1847" s="81" t="s">
        <v>1924</v>
      </c>
      <c r="BC1847" s="81">
        <v>1296</v>
      </c>
      <c r="BL1847" s="81" t="s">
        <v>838</v>
      </c>
      <c r="BM1847" s="81" t="s">
        <v>839</v>
      </c>
      <c r="BN1847" s="81">
        <v>2</v>
      </c>
      <c r="BO1847" s="81" t="s">
        <v>529</v>
      </c>
      <c r="BP1847" s="81" t="s">
        <v>2127</v>
      </c>
      <c r="BQ1847" s="81">
        <v>1573</v>
      </c>
      <c r="CU1847" s="136" t="s">
        <v>780</v>
      </c>
      <c r="CV1847" s="136" t="s">
        <v>781</v>
      </c>
      <c r="CW1847" s="137">
        <v>12</v>
      </c>
      <c r="CX1847" s="136" t="s">
        <v>437</v>
      </c>
      <c r="CY1847" s="136" t="s">
        <v>1809</v>
      </c>
      <c r="CZ1847" s="138">
        <v>1064</v>
      </c>
    </row>
    <row r="1848" spans="50:104" x14ac:dyDescent="0.25">
      <c r="AX1848" s="81" t="s">
        <v>899</v>
      </c>
      <c r="AY1848" s="81" t="s">
        <v>900</v>
      </c>
      <c r="AZ1848" s="81">
        <v>1</v>
      </c>
      <c r="BA1848" s="81" t="s">
        <v>529</v>
      </c>
      <c r="BB1848" s="81" t="s">
        <v>1154</v>
      </c>
      <c r="BC1848" s="81">
        <v>1439</v>
      </c>
      <c r="BL1848" s="81" t="s">
        <v>938</v>
      </c>
      <c r="BM1848" s="81" t="s">
        <v>939</v>
      </c>
      <c r="BN1848" s="81">
        <v>1</v>
      </c>
      <c r="BO1848" s="81" t="s">
        <v>529</v>
      </c>
      <c r="BP1848" s="81" t="s">
        <v>2127</v>
      </c>
      <c r="BQ1848" s="81">
        <v>1573</v>
      </c>
      <c r="CU1848" s="136" t="s">
        <v>780</v>
      </c>
      <c r="CV1848" s="136" t="s">
        <v>781</v>
      </c>
      <c r="CW1848" s="137">
        <v>12</v>
      </c>
      <c r="CX1848" s="136" t="s">
        <v>436</v>
      </c>
      <c r="CY1848" s="136" t="s">
        <v>551</v>
      </c>
      <c r="CZ1848" s="138">
        <v>1518</v>
      </c>
    </row>
    <row r="1849" spans="50:104" x14ac:dyDescent="0.25">
      <c r="AX1849" s="81" t="s">
        <v>899</v>
      </c>
      <c r="AY1849" s="81" t="s">
        <v>900</v>
      </c>
      <c r="AZ1849" s="81">
        <v>36</v>
      </c>
      <c r="BA1849" s="81" t="s">
        <v>1173</v>
      </c>
      <c r="BB1849" s="81" t="s">
        <v>1174</v>
      </c>
      <c r="BC1849" s="81">
        <v>0</v>
      </c>
      <c r="BL1849" s="81" t="s">
        <v>934</v>
      </c>
      <c r="BM1849" s="81" t="s">
        <v>935</v>
      </c>
      <c r="BN1849" s="81">
        <v>2</v>
      </c>
      <c r="BO1849" s="81" t="s">
        <v>529</v>
      </c>
      <c r="BP1849" s="81" t="s">
        <v>2127</v>
      </c>
      <c r="BQ1849" s="81">
        <v>1573</v>
      </c>
      <c r="CU1849" s="136" t="s">
        <v>1081</v>
      </c>
      <c r="CV1849" s="136" t="s">
        <v>1082</v>
      </c>
      <c r="CW1849" s="137">
        <v>2</v>
      </c>
      <c r="CX1849" s="136" t="s">
        <v>436</v>
      </c>
      <c r="CY1849" s="136" t="s">
        <v>2049</v>
      </c>
      <c r="CZ1849" s="138">
        <v>1549</v>
      </c>
    </row>
    <row r="1850" spans="50:104" x14ac:dyDescent="0.25">
      <c r="AX1850" s="81" t="s">
        <v>1786</v>
      </c>
      <c r="AY1850" s="81" t="s">
        <v>1024</v>
      </c>
      <c r="AZ1850" s="81">
        <v>1</v>
      </c>
      <c r="BA1850" s="81" t="s">
        <v>529</v>
      </c>
      <c r="BB1850" s="81" t="s">
        <v>1102</v>
      </c>
      <c r="BC1850" s="81">
        <v>1081</v>
      </c>
      <c r="BL1850" s="81" t="s">
        <v>856</v>
      </c>
      <c r="BM1850" s="81" t="s">
        <v>857</v>
      </c>
      <c r="BN1850" s="81">
        <v>4</v>
      </c>
      <c r="BO1850" s="81" t="s">
        <v>529</v>
      </c>
      <c r="BP1850" s="81" t="s">
        <v>2127</v>
      </c>
      <c r="BQ1850" s="81">
        <v>1573</v>
      </c>
      <c r="CU1850" s="139" t="s">
        <v>798</v>
      </c>
      <c r="CV1850" s="139" t="s">
        <v>799</v>
      </c>
      <c r="CW1850" s="140">
        <v>12</v>
      </c>
      <c r="CX1850" s="139" t="s">
        <v>437</v>
      </c>
      <c r="CY1850" s="139" t="s">
        <v>1809</v>
      </c>
      <c r="CZ1850" s="138">
        <v>1064</v>
      </c>
    </row>
    <row r="1851" spans="50:104" x14ac:dyDescent="0.25">
      <c r="AX1851" s="81" t="s">
        <v>761</v>
      </c>
      <c r="AY1851" s="81" t="s">
        <v>762</v>
      </c>
      <c r="AZ1851" s="81">
        <v>2</v>
      </c>
      <c r="BA1851" s="81" t="s">
        <v>436</v>
      </c>
      <c r="BB1851" s="81" t="s">
        <v>2072</v>
      </c>
      <c r="BC1851" s="81">
        <v>1562</v>
      </c>
      <c r="BL1851" s="81" t="s">
        <v>858</v>
      </c>
      <c r="BM1851" s="81" t="s">
        <v>859</v>
      </c>
      <c r="BN1851" s="81">
        <v>4</v>
      </c>
      <c r="BO1851" s="81" t="s">
        <v>529</v>
      </c>
      <c r="BP1851" s="81" t="s">
        <v>2127</v>
      </c>
      <c r="BQ1851" s="81">
        <v>1573</v>
      </c>
      <c r="CU1851" s="136" t="s">
        <v>804</v>
      </c>
      <c r="CV1851" s="136" t="s">
        <v>805</v>
      </c>
      <c r="CW1851" s="137">
        <v>12</v>
      </c>
      <c r="CX1851" s="136" t="s">
        <v>437</v>
      </c>
      <c r="CY1851" s="136" t="s">
        <v>1094</v>
      </c>
      <c r="CZ1851" s="138">
        <v>1097</v>
      </c>
    </row>
    <row r="1852" spans="50:104" x14ac:dyDescent="0.25">
      <c r="AX1852" s="81" t="s">
        <v>761</v>
      </c>
      <c r="AY1852" s="81" t="s">
        <v>762</v>
      </c>
      <c r="AZ1852" s="81">
        <v>2</v>
      </c>
      <c r="BA1852" s="81" t="s">
        <v>529</v>
      </c>
      <c r="BB1852" s="81" t="s">
        <v>1130</v>
      </c>
      <c r="BC1852" s="81">
        <v>1125</v>
      </c>
      <c r="BL1852" s="81" t="s">
        <v>1673</v>
      </c>
      <c r="BM1852" s="81" t="s">
        <v>1548</v>
      </c>
      <c r="BN1852" s="81">
        <v>2</v>
      </c>
      <c r="BO1852" s="81" t="s">
        <v>529</v>
      </c>
      <c r="BP1852" s="81" t="s">
        <v>2127</v>
      </c>
      <c r="BQ1852" s="81">
        <v>1573</v>
      </c>
      <c r="CU1852" s="136" t="s">
        <v>962</v>
      </c>
      <c r="CV1852" s="136" t="s">
        <v>2206</v>
      </c>
      <c r="CW1852" s="137">
        <v>12</v>
      </c>
      <c r="CX1852" s="136" t="s">
        <v>529</v>
      </c>
      <c r="CY1852" s="136" t="s">
        <v>1219</v>
      </c>
      <c r="CZ1852" s="138">
        <v>1027</v>
      </c>
    </row>
    <row r="1853" spans="50:104" x14ac:dyDescent="0.25">
      <c r="AX1853" s="81" t="s">
        <v>761</v>
      </c>
      <c r="AY1853" s="81" t="s">
        <v>762</v>
      </c>
      <c r="AZ1853" s="81">
        <v>2</v>
      </c>
      <c r="BA1853" s="81" t="s">
        <v>529</v>
      </c>
      <c r="BB1853" s="81" t="s">
        <v>1127</v>
      </c>
      <c r="BC1853" s="81">
        <v>1123</v>
      </c>
      <c r="BL1853" s="81" t="s">
        <v>796</v>
      </c>
      <c r="BM1853" s="81" t="s">
        <v>797</v>
      </c>
      <c r="BN1853" s="81">
        <v>2</v>
      </c>
      <c r="BO1853" s="81" t="s">
        <v>529</v>
      </c>
      <c r="BP1853" s="81" t="s">
        <v>2127</v>
      </c>
      <c r="BQ1853" s="81">
        <v>1573</v>
      </c>
      <c r="CU1853" s="136" t="s">
        <v>751</v>
      </c>
      <c r="CV1853" s="136" t="s">
        <v>752</v>
      </c>
      <c r="CW1853" s="137">
        <v>24</v>
      </c>
      <c r="CX1853" s="136" t="s">
        <v>529</v>
      </c>
      <c r="CY1853" s="136" t="s">
        <v>1219</v>
      </c>
      <c r="CZ1853" s="138">
        <v>1027</v>
      </c>
    </row>
    <row r="1854" spans="50:104" x14ac:dyDescent="0.25">
      <c r="AX1854" s="81" t="s">
        <v>761</v>
      </c>
      <c r="AY1854" s="81" t="s">
        <v>762</v>
      </c>
      <c r="AZ1854" s="81">
        <v>4</v>
      </c>
      <c r="BA1854" s="81" t="s">
        <v>436</v>
      </c>
      <c r="BB1854" s="81" t="s">
        <v>1124</v>
      </c>
      <c r="BC1854" s="81">
        <v>1013</v>
      </c>
      <c r="BL1854" s="81" t="s">
        <v>842</v>
      </c>
      <c r="BM1854" s="81" t="s">
        <v>843</v>
      </c>
      <c r="BN1854" s="81">
        <v>2</v>
      </c>
      <c r="BO1854" s="81" t="s">
        <v>529</v>
      </c>
      <c r="BP1854" s="81" t="s">
        <v>2127</v>
      </c>
      <c r="BQ1854" s="81">
        <v>1573</v>
      </c>
      <c r="CU1854" s="136" t="s">
        <v>804</v>
      </c>
      <c r="CV1854" s="136" t="s">
        <v>805</v>
      </c>
      <c r="CW1854" s="137">
        <v>48</v>
      </c>
      <c r="CX1854" s="136" t="s">
        <v>529</v>
      </c>
      <c r="CY1854" s="136" t="s">
        <v>1219</v>
      </c>
      <c r="CZ1854" s="138">
        <v>1027</v>
      </c>
    </row>
    <row r="1855" spans="50:104" x14ac:dyDescent="0.25">
      <c r="AX1855" s="81" t="s">
        <v>761</v>
      </c>
      <c r="AY1855" s="81" t="s">
        <v>762</v>
      </c>
      <c r="AZ1855" s="81">
        <v>70</v>
      </c>
      <c r="BA1855" s="81" t="s">
        <v>1173</v>
      </c>
      <c r="BB1855" s="81" t="s">
        <v>1174</v>
      </c>
      <c r="BC1855" s="81">
        <v>0</v>
      </c>
      <c r="BL1855" s="81" t="s">
        <v>2227</v>
      </c>
      <c r="BM1855" s="81" t="s">
        <v>882</v>
      </c>
      <c r="BN1855" s="81">
        <v>6</v>
      </c>
      <c r="BO1855" s="81" t="s">
        <v>529</v>
      </c>
      <c r="BP1855" s="81" t="s">
        <v>1694</v>
      </c>
      <c r="BQ1855" s="81">
        <v>1504</v>
      </c>
      <c r="CU1855" s="136" t="s">
        <v>962</v>
      </c>
      <c r="CV1855" s="136" t="s">
        <v>2206</v>
      </c>
      <c r="CW1855" s="137">
        <v>12</v>
      </c>
      <c r="CX1855" s="136" t="s">
        <v>529</v>
      </c>
      <c r="CY1855" s="136" t="s">
        <v>1100</v>
      </c>
      <c r="CZ1855" s="138">
        <v>1027</v>
      </c>
    </row>
    <row r="1856" spans="50:104" x14ac:dyDescent="0.25">
      <c r="AX1856" s="81" t="s">
        <v>759</v>
      </c>
      <c r="AY1856" s="81" t="s">
        <v>760</v>
      </c>
      <c r="AZ1856" s="81">
        <v>2</v>
      </c>
      <c r="BA1856" s="81" t="s">
        <v>437</v>
      </c>
      <c r="BB1856" s="81" t="s">
        <v>1101</v>
      </c>
      <c r="BC1856" s="81">
        <v>1003</v>
      </c>
      <c r="BL1856" s="81" t="s">
        <v>2230</v>
      </c>
      <c r="BM1856" s="81" t="s">
        <v>866</v>
      </c>
      <c r="BN1856" s="81">
        <v>6</v>
      </c>
      <c r="BO1856" s="81" t="s">
        <v>529</v>
      </c>
      <c r="BP1856" s="81" t="s">
        <v>1694</v>
      </c>
      <c r="BQ1856" s="81">
        <v>1504</v>
      </c>
      <c r="CU1856" s="136" t="s">
        <v>973</v>
      </c>
      <c r="CV1856" s="136" t="s">
        <v>974</v>
      </c>
      <c r="CW1856" s="137">
        <v>12</v>
      </c>
      <c r="CX1856" s="136" t="s">
        <v>529</v>
      </c>
      <c r="CY1856" s="136" t="s">
        <v>1100</v>
      </c>
      <c r="CZ1856" s="138">
        <v>1027</v>
      </c>
    </row>
    <row r="1857" spans="50:104" x14ac:dyDescent="0.25">
      <c r="AX1857" s="81" t="s">
        <v>759</v>
      </c>
      <c r="AY1857" s="81" t="s">
        <v>760</v>
      </c>
      <c r="AZ1857" s="81">
        <v>4</v>
      </c>
      <c r="BA1857" s="81" t="s">
        <v>529</v>
      </c>
      <c r="BB1857" s="81" t="s">
        <v>1770</v>
      </c>
      <c r="BC1857" s="81">
        <v>1037</v>
      </c>
      <c r="BL1857" s="81" t="s">
        <v>871</v>
      </c>
      <c r="BM1857" s="81" t="s">
        <v>872</v>
      </c>
      <c r="BN1857" s="81">
        <v>6</v>
      </c>
      <c r="BO1857" s="81" t="s">
        <v>529</v>
      </c>
      <c r="BP1857" s="81" t="s">
        <v>1694</v>
      </c>
      <c r="BQ1857" s="81">
        <v>1504</v>
      </c>
      <c r="CU1857" s="136" t="s">
        <v>814</v>
      </c>
      <c r="CV1857" s="136" t="s">
        <v>815</v>
      </c>
      <c r="CW1857" s="137">
        <v>72</v>
      </c>
      <c r="CX1857" s="136" t="s">
        <v>529</v>
      </c>
      <c r="CY1857" s="136" t="s">
        <v>1100</v>
      </c>
      <c r="CZ1857" s="138">
        <v>1027</v>
      </c>
    </row>
    <row r="1858" spans="50:104" x14ac:dyDescent="0.25">
      <c r="AX1858" s="81" t="s">
        <v>759</v>
      </c>
      <c r="AY1858" s="81" t="s">
        <v>760</v>
      </c>
      <c r="AZ1858" s="81">
        <v>2</v>
      </c>
      <c r="BA1858" s="81" t="s">
        <v>436</v>
      </c>
      <c r="BB1858" s="81" t="s">
        <v>1200</v>
      </c>
      <c r="BC1858" s="81">
        <v>1240</v>
      </c>
      <c r="BL1858" s="81" t="s">
        <v>847</v>
      </c>
      <c r="BM1858" s="81" t="s">
        <v>848</v>
      </c>
      <c r="BN1858" s="81">
        <v>6</v>
      </c>
      <c r="BO1858" s="81" t="s">
        <v>529</v>
      </c>
      <c r="BP1858" s="81" t="s">
        <v>1694</v>
      </c>
      <c r="BQ1858" s="81">
        <v>1504</v>
      </c>
      <c r="CU1858" s="136" t="s">
        <v>751</v>
      </c>
      <c r="CV1858" s="136" t="s">
        <v>752</v>
      </c>
      <c r="CW1858" s="137">
        <v>48</v>
      </c>
      <c r="CX1858" s="136" t="s">
        <v>529</v>
      </c>
      <c r="CY1858" s="136" t="s">
        <v>1100</v>
      </c>
      <c r="CZ1858" s="138">
        <v>1027</v>
      </c>
    </row>
    <row r="1859" spans="50:104" x14ac:dyDescent="0.25">
      <c r="BL1859" s="81" t="s">
        <v>2227</v>
      </c>
      <c r="BM1859" s="81" t="s">
        <v>882</v>
      </c>
      <c r="BN1859" s="81">
        <v>6</v>
      </c>
      <c r="BO1859" s="81" t="s">
        <v>529</v>
      </c>
      <c r="BP1859" s="81" t="s">
        <v>1168</v>
      </c>
      <c r="BQ1859" s="81">
        <v>1001</v>
      </c>
      <c r="CU1859" s="136" t="s">
        <v>804</v>
      </c>
      <c r="CV1859" s="136" t="s">
        <v>805</v>
      </c>
      <c r="CW1859" s="137">
        <v>24</v>
      </c>
      <c r="CX1859" s="136" t="s">
        <v>529</v>
      </c>
      <c r="CY1859" s="136" t="s">
        <v>1100</v>
      </c>
      <c r="CZ1859" s="138">
        <v>1027</v>
      </c>
    </row>
    <row r="1860" spans="50:104" x14ac:dyDescent="0.25">
      <c r="BL1860" s="81" t="s">
        <v>2230</v>
      </c>
      <c r="BM1860" s="81" t="s">
        <v>866</v>
      </c>
      <c r="BN1860" s="81">
        <v>6</v>
      </c>
      <c r="BO1860" s="81" t="s">
        <v>529</v>
      </c>
      <c r="BP1860" s="81" t="s">
        <v>1168</v>
      </c>
      <c r="BQ1860" s="81">
        <v>1001</v>
      </c>
      <c r="CU1860" s="136" t="s">
        <v>973</v>
      </c>
      <c r="CV1860" s="136" t="s">
        <v>974</v>
      </c>
      <c r="CW1860" s="137">
        <v>12</v>
      </c>
      <c r="CX1860" s="136" t="s">
        <v>529</v>
      </c>
      <c r="CY1860" s="136" t="s">
        <v>1129</v>
      </c>
      <c r="CZ1860" s="138">
        <v>1028</v>
      </c>
    </row>
    <row r="1861" spans="50:104" x14ac:dyDescent="0.25">
      <c r="BL1861" s="81" t="s">
        <v>847</v>
      </c>
      <c r="BM1861" s="81" t="s">
        <v>848</v>
      </c>
      <c r="BN1861" s="81">
        <v>6</v>
      </c>
      <c r="BO1861" s="81" t="s">
        <v>529</v>
      </c>
      <c r="BP1861" s="81" t="s">
        <v>1168</v>
      </c>
      <c r="BQ1861" s="81">
        <v>1001</v>
      </c>
      <c r="CU1861" s="136" t="s">
        <v>999</v>
      </c>
      <c r="CV1861" s="136" t="s">
        <v>1000</v>
      </c>
      <c r="CW1861" s="137">
        <v>12</v>
      </c>
      <c r="CX1861" s="136" t="s">
        <v>529</v>
      </c>
      <c r="CY1861" s="136" t="s">
        <v>1129</v>
      </c>
      <c r="CZ1861" s="138">
        <v>1028</v>
      </c>
    </row>
    <row r="1862" spans="50:104" x14ac:dyDescent="0.25">
      <c r="BL1862" s="81" t="s">
        <v>1034</v>
      </c>
      <c r="BM1862" s="81" t="s">
        <v>987</v>
      </c>
      <c r="BN1862" s="81">
        <v>12</v>
      </c>
      <c r="BO1862" s="81" t="s">
        <v>529</v>
      </c>
      <c r="BP1862" s="81" t="s">
        <v>1168</v>
      </c>
      <c r="BQ1862" s="81">
        <v>1001</v>
      </c>
      <c r="CU1862" s="136" t="s">
        <v>814</v>
      </c>
      <c r="CV1862" s="136" t="s">
        <v>815</v>
      </c>
      <c r="CW1862" s="137">
        <v>12</v>
      </c>
      <c r="CX1862" s="136" t="s">
        <v>437</v>
      </c>
      <c r="CY1862" s="136" t="s">
        <v>1242</v>
      </c>
      <c r="CZ1862" s="138">
        <v>1029</v>
      </c>
    </row>
    <row r="1863" spans="50:104" x14ac:dyDescent="0.25">
      <c r="BL1863" s="81" t="s">
        <v>852</v>
      </c>
      <c r="BM1863" s="81" t="s">
        <v>853</v>
      </c>
      <c r="BN1863" s="81">
        <v>36</v>
      </c>
      <c r="BO1863" s="81" t="s">
        <v>436</v>
      </c>
      <c r="BP1863" s="81" t="s">
        <v>2327</v>
      </c>
      <c r="BQ1863" s="81">
        <v>1515</v>
      </c>
      <c r="CU1863" s="136" t="s">
        <v>751</v>
      </c>
      <c r="CV1863" s="136" t="s">
        <v>752</v>
      </c>
      <c r="CW1863" s="137">
        <v>12</v>
      </c>
      <c r="CX1863" s="136" t="s">
        <v>437</v>
      </c>
      <c r="CY1863" s="136" t="s">
        <v>2171</v>
      </c>
      <c r="CZ1863" s="138">
        <v>1575</v>
      </c>
    </row>
    <row r="1864" spans="50:104" x14ac:dyDescent="0.25">
      <c r="BL1864" s="81" t="s">
        <v>745</v>
      </c>
      <c r="BM1864" s="81" t="s">
        <v>746</v>
      </c>
      <c r="BN1864" s="81">
        <v>12</v>
      </c>
      <c r="BO1864" s="81" t="s">
        <v>436</v>
      </c>
      <c r="BP1864" s="81" t="s">
        <v>2327</v>
      </c>
      <c r="BQ1864" s="81">
        <v>1515</v>
      </c>
      <c r="CU1864" s="136" t="s">
        <v>804</v>
      </c>
      <c r="CV1864" s="136" t="s">
        <v>805</v>
      </c>
      <c r="CW1864" s="137">
        <v>12</v>
      </c>
      <c r="CX1864" s="136" t="s">
        <v>437</v>
      </c>
      <c r="CY1864" s="136" t="s">
        <v>2171</v>
      </c>
      <c r="CZ1864" s="138">
        <v>1575</v>
      </c>
    </row>
    <row r="1865" spans="50:104" x14ac:dyDescent="0.25">
      <c r="BL1865" s="81" t="s">
        <v>908</v>
      </c>
      <c r="BM1865" s="81" t="s">
        <v>909</v>
      </c>
      <c r="BN1865" s="81">
        <v>12</v>
      </c>
      <c r="BO1865" s="81" t="s">
        <v>436</v>
      </c>
      <c r="BP1865" s="81" t="s">
        <v>2327</v>
      </c>
      <c r="BQ1865" s="81">
        <v>1515</v>
      </c>
      <c r="CU1865" s="136" t="s">
        <v>782</v>
      </c>
      <c r="CV1865" s="136" t="s">
        <v>783</v>
      </c>
      <c r="CW1865" s="137">
        <v>12</v>
      </c>
      <c r="CX1865" s="136" t="s">
        <v>437</v>
      </c>
      <c r="CY1865" s="136" t="s">
        <v>2171</v>
      </c>
      <c r="CZ1865" s="138">
        <v>1575</v>
      </c>
    </row>
    <row r="1866" spans="50:104" x14ac:dyDescent="0.25">
      <c r="BL1866" s="81" t="s">
        <v>2230</v>
      </c>
      <c r="BM1866" s="81" t="s">
        <v>866</v>
      </c>
      <c r="BN1866" s="81">
        <v>12</v>
      </c>
      <c r="BO1866" s="81" t="s">
        <v>436</v>
      </c>
      <c r="BP1866" s="81" t="s">
        <v>1752</v>
      </c>
      <c r="BQ1866" s="81">
        <v>1076</v>
      </c>
      <c r="CU1866" s="136" t="s">
        <v>973</v>
      </c>
      <c r="CV1866" s="136" t="s">
        <v>974</v>
      </c>
      <c r="CW1866" s="137">
        <v>12</v>
      </c>
      <c r="CX1866" s="136" t="s">
        <v>529</v>
      </c>
      <c r="CY1866" s="136" t="s">
        <v>2225</v>
      </c>
      <c r="CZ1866" s="138">
        <v>1592</v>
      </c>
    </row>
    <row r="1867" spans="50:104" x14ac:dyDescent="0.25">
      <c r="BL1867" s="81" t="s">
        <v>847</v>
      </c>
      <c r="BM1867" s="81" t="s">
        <v>848</v>
      </c>
      <c r="BN1867" s="81">
        <v>12</v>
      </c>
      <c r="BO1867" s="81" t="s">
        <v>436</v>
      </c>
      <c r="BP1867" s="81" t="s">
        <v>1752</v>
      </c>
      <c r="BQ1867" s="81">
        <v>1076</v>
      </c>
      <c r="CU1867" s="136" t="s">
        <v>804</v>
      </c>
      <c r="CV1867" s="136" t="s">
        <v>805</v>
      </c>
      <c r="CW1867" s="137">
        <v>12</v>
      </c>
      <c r="CX1867" s="136" t="s">
        <v>437</v>
      </c>
      <c r="CY1867" s="136" t="s">
        <v>1171</v>
      </c>
      <c r="CZ1867" s="138">
        <v>1351</v>
      </c>
    </row>
    <row r="1868" spans="50:104" x14ac:dyDescent="0.25">
      <c r="BL1868" s="81" t="s">
        <v>852</v>
      </c>
      <c r="BM1868" s="81" t="s">
        <v>853</v>
      </c>
      <c r="BN1868" s="81">
        <v>12</v>
      </c>
      <c r="BO1868" s="81" t="s">
        <v>436</v>
      </c>
      <c r="BP1868" s="81" t="s">
        <v>1752</v>
      </c>
      <c r="BQ1868" s="81">
        <v>1076</v>
      </c>
      <c r="CU1868" s="136" t="s">
        <v>780</v>
      </c>
      <c r="CV1868" s="136" t="s">
        <v>781</v>
      </c>
      <c r="CW1868" s="137">
        <v>12</v>
      </c>
      <c r="CX1868" s="136" t="s">
        <v>437</v>
      </c>
      <c r="CY1868" s="136" t="s">
        <v>1171</v>
      </c>
      <c r="CZ1868" s="138">
        <v>1351</v>
      </c>
    </row>
    <row r="1869" spans="50:104" x14ac:dyDescent="0.25">
      <c r="BL1869" s="81" t="s">
        <v>895</v>
      </c>
      <c r="BM1869" s="81" t="s">
        <v>896</v>
      </c>
      <c r="BN1869" s="81">
        <v>12</v>
      </c>
      <c r="BO1869" s="81" t="s">
        <v>436</v>
      </c>
      <c r="BP1869" s="81" t="s">
        <v>1752</v>
      </c>
      <c r="BQ1869" s="81">
        <v>1076</v>
      </c>
      <c r="CU1869" s="136" t="s">
        <v>782</v>
      </c>
      <c r="CV1869" s="136" t="s">
        <v>783</v>
      </c>
      <c r="CW1869" s="137">
        <v>12</v>
      </c>
      <c r="CX1869" s="136" t="s">
        <v>437</v>
      </c>
      <c r="CY1869" s="136" t="s">
        <v>1171</v>
      </c>
      <c r="CZ1869" s="138">
        <v>1351</v>
      </c>
    </row>
    <row r="1870" spans="50:104" x14ac:dyDescent="0.25">
      <c r="BL1870" s="81" t="s">
        <v>2086</v>
      </c>
      <c r="BM1870" s="81" t="s">
        <v>1646</v>
      </c>
      <c r="BN1870" s="81">
        <v>10</v>
      </c>
      <c r="BO1870" s="81" t="s">
        <v>436</v>
      </c>
      <c r="BP1870" s="81" t="s">
        <v>2327</v>
      </c>
      <c r="BQ1870" s="81">
        <v>1515</v>
      </c>
      <c r="CU1870" s="136" t="s">
        <v>1847</v>
      </c>
      <c r="CV1870" s="136" t="s">
        <v>1635</v>
      </c>
      <c r="CW1870" s="137">
        <v>2</v>
      </c>
      <c r="CX1870" s="136" t="s">
        <v>436</v>
      </c>
      <c r="CY1870" s="136" t="s">
        <v>2172</v>
      </c>
      <c r="CZ1870" s="138">
        <v>1072</v>
      </c>
    </row>
    <row r="1871" spans="50:104" x14ac:dyDescent="0.25">
      <c r="BL1871" s="81" t="s">
        <v>761</v>
      </c>
      <c r="BM1871" s="81" t="s">
        <v>762</v>
      </c>
      <c r="BN1871" s="81">
        <v>2</v>
      </c>
      <c r="BO1871" s="81" t="s">
        <v>529</v>
      </c>
      <c r="BP1871" s="81" t="s">
        <v>1873</v>
      </c>
      <c r="BQ1871" s="81">
        <v>1126</v>
      </c>
      <c r="CU1871" s="136" t="s">
        <v>778</v>
      </c>
      <c r="CV1871" s="136" t="s">
        <v>779</v>
      </c>
      <c r="CW1871" s="137">
        <v>12</v>
      </c>
      <c r="CX1871" s="136" t="s">
        <v>529</v>
      </c>
      <c r="CY1871" s="136" t="s">
        <v>1100</v>
      </c>
      <c r="CZ1871" s="138">
        <v>1027</v>
      </c>
    </row>
    <row r="1872" spans="50:104" x14ac:dyDescent="0.25">
      <c r="BL1872" s="81" t="s">
        <v>761</v>
      </c>
      <c r="BM1872" s="81" t="s">
        <v>762</v>
      </c>
      <c r="BN1872" s="81">
        <v>2</v>
      </c>
      <c r="BO1872" s="81" t="s">
        <v>529</v>
      </c>
      <c r="BP1872" s="81" t="s">
        <v>2180</v>
      </c>
      <c r="BQ1872" s="81">
        <v>1123</v>
      </c>
      <c r="CU1872" s="136" t="s">
        <v>788</v>
      </c>
      <c r="CV1872" s="136" t="s">
        <v>789</v>
      </c>
      <c r="CW1872" s="137">
        <v>12</v>
      </c>
      <c r="CX1872" s="136" t="s">
        <v>529</v>
      </c>
      <c r="CY1872" s="136" t="s">
        <v>1219</v>
      </c>
      <c r="CZ1872" s="138">
        <v>1027</v>
      </c>
    </row>
    <row r="1873" spans="64:104" x14ac:dyDescent="0.25">
      <c r="BL1873" s="81" t="s">
        <v>1008</v>
      </c>
      <c r="BM1873" s="81" t="s">
        <v>1009</v>
      </c>
      <c r="BN1873" s="81">
        <v>1</v>
      </c>
      <c r="BO1873" s="81" t="s">
        <v>529</v>
      </c>
      <c r="BP1873" s="81" t="s">
        <v>1694</v>
      </c>
      <c r="BQ1873" s="81">
        <v>1504</v>
      </c>
      <c r="CU1873" s="136" t="s">
        <v>1058</v>
      </c>
      <c r="CV1873" s="136" t="s">
        <v>1059</v>
      </c>
      <c r="CW1873" s="137">
        <v>12</v>
      </c>
      <c r="CX1873" s="136" t="s">
        <v>529</v>
      </c>
      <c r="CY1873" s="136" t="s">
        <v>1100</v>
      </c>
      <c r="CZ1873" s="138">
        <v>1027</v>
      </c>
    </row>
    <row r="1874" spans="64:104" x14ac:dyDescent="0.25">
      <c r="BL1874" s="81" t="s">
        <v>812</v>
      </c>
      <c r="BM1874" s="81" t="s">
        <v>813</v>
      </c>
      <c r="BN1874" s="81">
        <v>4</v>
      </c>
      <c r="BO1874" s="81" t="s">
        <v>436</v>
      </c>
      <c r="BP1874" s="81" t="s">
        <v>1152</v>
      </c>
      <c r="BQ1874" s="81">
        <v>1013</v>
      </c>
      <c r="CU1874" s="136" t="s">
        <v>1039</v>
      </c>
      <c r="CV1874" s="136" t="s">
        <v>1040</v>
      </c>
      <c r="CW1874" s="137">
        <v>4</v>
      </c>
      <c r="CX1874" s="136" t="s">
        <v>529</v>
      </c>
      <c r="CY1874" s="136" t="s">
        <v>1129</v>
      </c>
      <c r="CZ1874" s="138">
        <v>1028</v>
      </c>
    </row>
    <row r="1875" spans="64:104" x14ac:dyDescent="0.25">
      <c r="BL1875" s="81" t="s">
        <v>1054</v>
      </c>
      <c r="BM1875" s="81" t="s">
        <v>1055</v>
      </c>
      <c r="BN1875" s="81">
        <v>2</v>
      </c>
      <c r="BO1875" s="81" t="s">
        <v>529</v>
      </c>
      <c r="BP1875" s="81" t="s">
        <v>1120</v>
      </c>
      <c r="BQ1875" s="81">
        <v>1020</v>
      </c>
      <c r="CU1875" s="136" t="s">
        <v>1039</v>
      </c>
      <c r="CV1875" s="136" t="s">
        <v>1040</v>
      </c>
      <c r="CW1875" s="137">
        <v>4</v>
      </c>
      <c r="CX1875" s="136" t="s">
        <v>529</v>
      </c>
      <c r="CY1875" s="136" t="s">
        <v>1920</v>
      </c>
      <c r="CZ1875" s="138">
        <v>1018</v>
      </c>
    </row>
    <row r="1876" spans="64:104" x14ac:dyDescent="0.25">
      <c r="BL1876" s="81" t="s">
        <v>862</v>
      </c>
      <c r="BM1876" s="81" t="s">
        <v>863</v>
      </c>
      <c r="BN1876" s="81">
        <v>2</v>
      </c>
      <c r="BO1876" s="81" t="s">
        <v>436</v>
      </c>
      <c r="BP1876" s="81" t="s">
        <v>1152</v>
      </c>
      <c r="BQ1876" s="81">
        <v>1013</v>
      </c>
      <c r="CU1876" s="136" t="s">
        <v>994</v>
      </c>
      <c r="CV1876" s="136" t="s">
        <v>995</v>
      </c>
      <c r="CW1876" s="137">
        <v>12</v>
      </c>
      <c r="CX1876" s="136" t="s">
        <v>437</v>
      </c>
      <c r="CY1876" s="136" t="s">
        <v>1171</v>
      </c>
      <c r="CZ1876" s="138">
        <v>1351</v>
      </c>
    </row>
    <row r="1877" spans="64:104" x14ac:dyDescent="0.25">
      <c r="BL1877" s="81" t="s">
        <v>743</v>
      </c>
      <c r="BM1877" s="81" t="s">
        <v>744</v>
      </c>
      <c r="BN1877" s="81">
        <v>12</v>
      </c>
      <c r="BO1877" s="81" t="s">
        <v>437</v>
      </c>
      <c r="BP1877" s="81" t="s">
        <v>1754</v>
      </c>
      <c r="BQ1877" s="81">
        <v>1180</v>
      </c>
      <c r="CU1877" s="136" t="s">
        <v>994</v>
      </c>
      <c r="CV1877" s="136" t="s">
        <v>995</v>
      </c>
      <c r="CW1877" s="137">
        <v>12</v>
      </c>
      <c r="CX1877" s="136" t="s">
        <v>529</v>
      </c>
      <c r="CY1877" s="136" t="s">
        <v>1129</v>
      </c>
      <c r="CZ1877" s="138">
        <v>1028</v>
      </c>
    </row>
    <row r="1878" spans="64:104" x14ac:dyDescent="0.25">
      <c r="BL1878" s="81" t="s">
        <v>743</v>
      </c>
      <c r="BM1878" s="81" t="s">
        <v>744</v>
      </c>
      <c r="BN1878" s="81">
        <v>12</v>
      </c>
      <c r="BO1878" s="81" t="s">
        <v>529</v>
      </c>
      <c r="BP1878" s="81" t="s">
        <v>1175</v>
      </c>
      <c r="BQ1878" s="81">
        <v>1027</v>
      </c>
      <c r="CU1878" s="136" t="s">
        <v>1083</v>
      </c>
      <c r="CV1878" s="136" t="s">
        <v>1084</v>
      </c>
      <c r="CW1878" s="137">
        <v>2</v>
      </c>
      <c r="CX1878" s="136" t="s">
        <v>436</v>
      </c>
      <c r="CY1878" s="136" t="s">
        <v>2172</v>
      </c>
      <c r="CZ1878" s="138">
        <v>1072</v>
      </c>
    </row>
    <row r="1879" spans="64:104" x14ac:dyDescent="0.25">
      <c r="BL1879" s="81" t="s">
        <v>826</v>
      </c>
      <c r="BM1879" s="81" t="s">
        <v>827</v>
      </c>
      <c r="BN1879" s="81">
        <v>10</v>
      </c>
      <c r="BO1879" s="81" t="s">
        <v>529</v>
      </c>
      <c r="BP1879" s="81" t="s">
        <v>1825</v>
      </c>
      <c r="BQ1879" s="81">
        <v>1018</v>
      </c>
      <c r="CU1879" s="136" t="s">
        <v>1050</v>
      </c>
      <c r="CV1879" s="136" t="s">
        <v>1051</v>
      </c>
      <c r="CW1879" s="137">
        <v>4</v>
      </c>
      <c r="CX1879" s="136" t="s">
        <v>529</v>
      </c>
      <c r="CY1879" s="136" t="s">
        <v>1129</v>
      </c>
      <c r="CZ1879" s="138">
        <v>1028</v>
      </c>
    </row>
    <row r="1880" spans="64:104" x14ac:dyDescent="0.25">
      <c r="BL1880" s="81" t="s">
        <v>826</v>
      </c>
      <c r="BM1880" s="81" t="s">
        <v>827</v>
      </c>
      <c r="BN1880" s="81">
        <v>10</v>
      </c>
      <c r="BO1880" s="81" t="s">
        <v>436</v>
      </c>
      <c r="BP1880" s="81" t="s">
        <v>2327</v>
      </c>
      <c r="BQ1880" s="81">
        <v>1515</v>
      </c>
      <c r="CU1880" s="141" t="s">
        <v>2405</v>
      </c>
      <c r="CV1880" s="141" t="s">
        <v>996</v>
      </c>
      <c r="CW1880" s="142">
        <v>4</v>
      </c>
      <c r="CX1880" s="141" t="s">
        <v>529</v>
      </c>
      <c r="CY1880" s="141" t="s">
        <v>1920</v>
      </c>
      <c r="CZ1880" s="143">
        <v>1018</v>
      </c>
    </row>
    <row r="1881" spans="64:104" x14ac:dyDescent="0.25">
      <c r="BL1881" s="81" t="s">
        <v>743</v>
      </c>
      <c r="BM1881" s="81" t="s">
        <v>744</v>
      </c>
      <c r="BN1881" s="81">
        <v>12</v>
      </c>
      <c r="BO1881" s="81" t="s">
        <v>529</v>
      </c>
      <c r="BP1881" s="81" t="s">
        <v>1128</v>
      </c>
      <c r="BQ1881" s="81">
        <v>1031</v>
      </c>
    </row>
    <row r="1882" spans="64:104" x14ac:dyDescent="0.25">
      <c r="BL1882" s="81" t="s">
        <v>753</v>
      </c>
      <c r="BM1882" s="81" t="s">
        <v>754</v>
      </c>
      <c r="BN1882" s="81">
        <v>12</v>
      </c>
      <c r="BO1882" s="81" t="s">
        <v>437</v>
      </c>
      <c r="BP1882" s="81" t="s">
        <v>1754</v>
      </c>
      <c r="BQ1882" s="81">
        <v>1180</v>
      </c>
    </row>
    <row r="1883" spans="64:104" x14ac:dyDescent="0.25">
      <c r="BL1883" s="81" t="s">
        <v>743</v>
      </c>
      <c r="BM1883" s="81" t="s">
        <v>744</v>
      </c>
      <c r="BN1883" s="81">
        <v>12</v>
      </c>
      <c r="BO1883" s="81" t="s">
        <v>529</v>
      </c>
      <c r="BP1883" s="81" t="s">
        <v>2180</v>
      </c>
      <c r="BQ1883" s="81">
        <v>1123</v>
      </c>
    </row>
    <row r="1884" spans="64:104" x14ac:dyDescent="0.25">
      <c r="BL1884" s="81" t="s">
        <v>743</v>
      </c>
      <c r="BM1884" s="81" t="s">
        <v>744</v>
      </c>
      <c r="BN1884" s="81">
        <v>12</v>
      </c>
      <c r="BO1884" s="81" t="s">
        <v>436</v>
      </c>
      <c r="BP1884" s="81" t="s">
        <v>2327</v>
      </c>
      <c r="BQ1884" s="81">
        <v>1515</v>
      </c>
    </row>
    <row r="1885" spans="64:104" x14ac:dyDescent="0.25">
      <c r="BL1885" s="81" t="s">
        <v>753</v>
      </c>
      <c r="BM1885" s="81" t="s">
        <v>754</v>
      </c>
      <c r="BN1885" s="81">
        <v>12</v>
      </c>
      <c r="BO1885" s="81" t="s">
        <v>529</v>
      </c>
      <c r="BP1885" s="81" t="s">
        <v>1175</v>
      </c>
      <c r="BQ1885" s="81">
        <v>1027</v>
      </c>
    </row>
    <row r="1886" spans="64:104" x14ac:dyDescent="0.25">
      <c r="BL1886" s="81" t="s">
        <v>753</v>
      </c>
      <c r="BM1886" s="81" t="s">
        <v>754</v>
      </c>
      <c r="BN1886" s="81">
        <v>12</v>
      </c>
      <c r="BO1886" s="81" t="s">
        <v>529</v>
      </c>
      <c r="BP1886" s="81" t="s">
        <v>1172</v>
      </c>
      <c r="BQ1886" s="81">
        <v>1472</v>
      </c>
    </row>
    <row r="1887" spans="64:104" x14ac:dyDescent="0.25">
      <c r="BL1887" s="81" t="s">
        <v>753</v>
      </c>
      <c r="BM1887" s="81" t="s">
        <v>754</v>
      </c>
      <c r="BN1887" s="81">
        <v>12</v>
      </c>
      <c r="BO1887" s="81" t="s">
        <v>436</v>
      </c>
      <c r="BP1887" s="81" t="s">
        <v>2060</v>
      </c>
      <c r="BQ1887" s="81">
        <v>1098</v>
      </c>
    </row>
    <row r="1888" spans="64:104" x14ac:dyDescent="0.25">
      <c r="BL1888" s="81" t="s">
        <v>753</v>
      </c>
      <c r="BM1888" s="81" t="s">
        <v>754</v>
      </c>
      <c r="BN1888" s="81">
        <v>12</v>
      </c>
      <c r="BO1888" s="81" t="s">
        <v>436</v>
      </c>
      <c r="BP1888" s="81" t="s">
        <v>2327</v>
      </c>
      <c r="BQ1888" s="81">
        <v>1515</v>
      </c>
    </row>
    <row r="1889" spans="64:69" x14ac:dyDescent="0.25">
      <c r="BL1889" s="81" t="s">
        <v>912</v>
      </c>
      <c r="BM1889" s="81" t="s">
        <v>913</v>
      </c>
      <c r="BN1889" s="81">
        <v>1</v>
      </c>
      <c r="BO1889" s="81" t="s">
        <v>436</v>
      </c>
      <c r="BP1889" s="81" t="s">
        <v>551</v>
      </c>
      <c r="BQ1889" s="81">
        <v>1518</v>
      </c>
    </row>
    <row r="1890" spans="64:69" x14ac:dyDescent="0.25">
      <c r="BL1890" s="81" t="s">
        <v>776</v>
      </c>
      <c r="BM1890" s="81" t="s">
        <v>777</v>
      </c>
      <c r="BN1890" s="81">
        <v>4</v>
      </c>
      <c r="BO1890" s="81" t="s">
        <v>436</v>
      </c>
      <c r="BP1890" s="81" t="s">
        <v>1152</v>
      </c>
      <c r="BQ1890" s="81">
        <v>1013</v>
      </c>
    </row>
    <row r="1891" spans="64:69" x14ac:dyDescent="0.25">
      <c r="BL1891" s="81" t="s">
        <v>757</v>
      </c>
      <c r="BM1891" s="81" t="s">
        <v>758</v>
      </c>
      <c r="BN1891" s="81">
        <v>12</v>
      </c>
      <c r="BO1891" s="81" t="s">
        <v>529</v>
      </c>
      <c r="BP1891" s="81" t="s">
        <v>1139</v>
      </c>
      <c r="BQ1891" s="81">
        <v>1027</v>
      </c>
    </row>
    <row r="1892" spans="64:69" x14ac:dyDescent="0.25">
      <c r="BL1892" s="81" t="s">
        <v>757</v>
      </c>
      <c r="BM1892" s="81" t="s">
        <v>758</v>
      </c>
      <c r="BN1892" s="81">
        <v>12</v>
      </c>
      <c r="BO1892" s="81" t="s">
        <v>529</v>
      </c>
      <c r="BP1892" s="81" t="s">
        <v>1128</v>
      </c>
      <c r="BQ1892" s="81">
        <v>1031</v>
      </c>
    </row>
    <row r="1893" spans="64:69" x14ac:dyDescent="0.25">
      <c r="BL1893" s="81" t="s">
        <v>757</v>
      </c>
      <c r="BM1893" s="81" t="s">
        <v>758</v>
      </c>
      <c r="BN1893" s="81">
        <v>12</v>
      </c>
      <c r="BO1893" s="81" t="s">
        <v>529</v>
      </c>
      <c r="BP1893" s="81" t="s">
        <v>1168</v>
      </c>
      <c r="BQ1893" s="81">
        <v>1001</v>
      </c>
    </row>
    <row r="1894" spans="64:69" x14ac:dyDescent="0.25">
      <c r="BL1894" s="81" t="s">
        <v>757</v>
      </c>
      <c r="BM1894" s="81" t="s">
        <v>758</v>
      </c>
      <c r="BN1894" s="81">
        <v>12</v>
      </c>
      <c r="BO1894" s="81" t="s">
        <v>529</v>
      </c>
      <c r="BP1894" s="81" t="s">
        <v>2180</v>
      </c>
      <c r="BQ1894" s="81">
        <v>1123</v>
      </c>
    </row>
    <row r="1895" spans="64:69" x14ac:dyDescent="0.25">
      <c r="BL1895" s="81" t="s">
        <v>757</v>
      </c>
      <c r="BM1895" s="81" t="s">
        <v>758</v>
      </c>
      <c r="BN1895" s="81">
        <v>12</v>
      </c>
      <c r="BO1895" s="81" t="s">
        <v>436</v>
      </c>
      <c r="BP1895" s="81" t="s">
        <v>1760</v>
      </c>
      <c r="BQ1895" s="81">
        <v>1307</v>
      </c>
    </row>
    <row r="1896" spans="64:69" x14ac:dyDescent="0.25">
      <c r="BL1896" s="81" t="s">
        <v>757</v>
      </c>
      <c r="BM1896" s="81" t="s">
        <v>758</v>
      </c>
      <c r="BN1896" s="81">
        <v>12</v>
      </c>
      <c r="BO1896" s="81" t="s">
        <v>436</v>
      </c>
      <c r="BP1896" s="81" t="s">
        <v>1138</v>
      </c>
      <c r="BQ1896" s="81">
        <v>1060</v>
      </c>
    </row>
    <row r="1897" spans="64:69" x14ac:dyDescent="0.25">
      <c r="BL1897" s="81" t="s">
        <v>757</v>
      </c>
      <c r="BM1897" s="81" t="s">
        <v>758</v>
      </c>
      <c r="BN1897" s="81">
        <v>12</v>
      </c>
      <c r="BO1897" s="81" t="s">
        <v>436</v>
      </c>
      <c r="BP1897" s="81" t="s">
        <v>2327</v>
      </c>
      <c r="BQ1897" s="81">
        <v>1515</v>
      </c>
    </row>
    <row r="1898" spans="64:69" x14ac:dyDescent="0.25">
      <c r="BL1898" s="81" t="s">
        <v>757</v>
      </c>
      <c r="BM1898" s="81" t="s">
        <v>758</v>
      </c>
      <c r="BN1898" s="81">
        <v>12</v>
      </c>
      <c r="BO1898" s="81" t="s">
        <v>436</v>
      </c>
      <c r="BP1898" s="81" t="s">
        <v>1752</v>
      </c>
      <c r="BQ1898" s="81">
        <v>1076</v>
      </c>
    </row>
    <row r="1899" spans="64:69" x14ac:dyDescent="0.25">
      <c r="BL1899" s="81" t="s">
        <v>2323</v>
      </c>
      <c r="BM1899" s="81" t="s">
        <v>851</v>
      </c>
      <c r="BN1899" s="81">
        <v>2</v>
      </c>
      <c r="BO1899" s="81" t="s">
        <v>529</v>
      </c>
      <c r="BP1899" s="81" t="s">
        <v>1175</v>
      </c>
      <c r="BQ1899" s="81">
        <v>1027</v>
      </c>
    </row>
    <row r="1900" spans="64:69" x14ac:dyDescent="0.25">
      <c r="BL1900" s="81" t="s">
        <v>755</v>
      </c>
      <c r="BM1900" s="81" t="s">
        <v>756</v>
      </c>
      <c r="BN1900" s="81">
        <v>12</v>
      </c>
      <c r="BO1900" s="81" t="s">
        <v>529</v>
      </c>
      <c r="BP1900" s="81" t="s">
        <v>1175</v>
      </c>
      <c r="BQ1900" s="81">
        <v>1027</v>
      </c>
    </row>
    <row r="1901" spans="64:69" x14ac:dyDescent="0.25">
      <c r="BL1901" s="81" t="s">
        <v>755</v>
      </c>
      <c r="BM1901" s="81" t="s">
        <v>756</v>
      </c>
      <c r="BN1901" s="81">
        <v>12</v>
      </c>
      <c r="BO1901" s="81" t="s">
        <v>529</v>
      </c>
      <c r="BP1901" s="81" t="s">
        <v>1139</v>
      </c>
      <c r="BQ1901" s="81">
        <v>1027</v>
      </c>
    </row>
    <row r="1902" spans="64:69" x14ac:dyDescent="0.25">
      <c r="BL1902" s="81" t="s">
        <v>755</v>
      </c>
      <c r="BM1902" s="81" t="s">
        <v>756</v>
      </c>
      <c r="BN1902" s="81">
        <v>12</v>
      </c>
      <c r="BO1902" s="81" t="s">
        <v>529</v>
      </c>
      <c r="BP1902" s="81" t="s">
        <v>1120</v>
      </c>
      <c r="BQ1902" s="81">
        <v>1020</v>
      </c>
    </row>
    <row r="1903" spans="64:69" x14ac:dyDescent="0.25">
      <c r="BL1903" s="81" t="s">
        <v>755</v>
      </c>
      <c r="BM1903" s="81" t="s">
        <v>756</v>
      </c>
      <c r="BN1903" s="81">
        <v>12</v>
      </c>
      <c r="BO1903" s="81" t="s">
        <v>529</v>
      </c>
      <c r="BP1903" s="81" t="s">
        <v>1172</v>
      </c>
      <c r="BQ1903" s="81">
        <v>1472</v>
      </c>
    </row>
    <row r="1904" spans="64:69" x14ac:dyDescent="0.25">
      <c r="BL1904" s="81" t="s">
        <v>802</v>
      </c>
      <c r="BM1904" s="81" t="s">
        <v>803</v>
      </c>
      <c r="BN1904" s="81">
        <v>2</v>
      </c>
      <c r="BO1904" s="81" t="s">
        <v>437</v>
      </c>
      <c r="BP1904" s="81" t="s">
        <v>1754</v>
      </c>
      <c r="BQ1904" s="81">
        <v>1180</v>
      </c>
    </row>
    <row r="1905" spans="64:69" x14ac:dyDescent="0.25">
      <c r="BL1905" s="81" t="s">
        <v>765</v>
      </c>
      <c r="BM1905" s="81" t="s">
        <v>766</v>
      </c>
      <c r="BN1905" s="81">
        <v>4</v>
      </c>
      <c r="BO1905" s="81" t="s">
        <v>436</v>
      </c>
      <c r="BP1905" s="81" t="s">
        <v>1152</v>
      </c>
      <c r="BQ1905" s="81">
        <v>1013</v>
      </c>
    </row>
    <row r="1906" spans="64:69" x14ac:dyDescent="0.25">
      <c r="BL1906" s="81" t="s">
        <v>836</v>
      </c>
      <c r="BM1906" s="81" t="s">
        <v>837</v>
      </c>
      <c r="BN1906" s="81">
        <v>2</v>
      </c>
      <c r="BO1906" s="81" t="s">
        <v>437</v>
      </c>
      <c r="BP1906" s="81" t="s">
        <v>1754</v>
      </c>
      <c r="BQ1906" s="81">
        <v>1180</v>
      </c>
    </row>
    <row r="1907" spans="64:69" x14ac:dyDescent="0.25">
      <c r="BL1907" s="81" t="s">
        <v>836</v>
      </c>
      <c r="BM1907" s="81" t="s">
        <v>837</v>
      </c>
      <c r="BN1907" s="81">
        <v>2</v>
      </c>
      <c r="BO1907" s="81" t="s">
        <v>529</v>
      </c>
      <c r="BP1907" s="81" t="s">
        <v>1175</v>
      </c>
      <c r="BQ1907" s="81">
        <v>1027</v>
      </c>
    </row>
    <row r="1908" spans="64:69" x14ac:dyDescent="0.25">
      <c r="BL1908" s="81" t="s">
        <v>755</v>
      </c>
      <c r="BM1908" s="81" t="s">
        <v>756</v>
      </c>
      <c r="BN1908" s="81">
        <v>12</v>
      </c>
      <c r="BO1908" s="81" t="s">
        <v>437</v>
      </c>
      <c r="BP1908" s="81" t="s">
        <v>2344</v>
      </c>
      <c r="BQ1908" s="81">
        <v>1108</v>
      </c>
    </row>
    <row r="1909" spans="64:69" x14ac:dyDescent="0.25">
      <c r="BL1909" s="81" t="s">
        <v>755</v>
      </c>
      <c r="BM1909" s="81" t="s">
        <v>756</v>
      </c>
      <c r="BN1909" s="81">
        <v>12</v>
      </c>
      <c r="BO1909" s="81" t="s">
        <v>529</v>
      </c>
      <c r="BP1909" s="81" t="s">
        <v>1168</v>
      </c>
      <c r="BQ1909" s="81">
        <v>1001</v>
      </c>
    </row>
    <row r="1910" spans="64:69" x14ac:dyDescent="0.25">
      <c r="BL1910" s="81" t="s">
        <v>2323</v>
      </c>
      <c r="BM1910" s="81" t="s">
        <v>851</v>
      </c>
      <c r="BN1910" s="81">
        <v>2</v>
      </c>
      <c r="BO1910" s="81" t="s">
        <v>529</v>
      </c>
      <c r="BP1910" s="81" t="s">
        <v>2180</v>
      </c>
      <c r="BQ1910" s="81">
        <v>1123</v>
      </c>
    </row>
    <row r="1911" spans="64:69" x14ac:dyDescent="0.25">
      <c r="BL1911" s="81" t="s">
        <v>2323</v>
      </c>
      <c r="BM1911" s="81" t="s">
        <v>851</v>
      </c>
      <c r="BN1911" s="81">
        <v>2</v>
      </c>
      <c r="BO1911" s="81" t="s">
        <v>437</v>
      </c>
      <c r="BP1911" s="81" t="s">
        <v>1155</v>
      </c>
      <c r="BQ1911" s="81">
        <v>1506</v>
      </c>
    </row>
    <row r="1912" spans="64:69" x14ac:dyDescent="0.25">
      <c r="BL1912" s="81" t="s">
        <v>802</v>
      </c>
      <c r="BM1912" s="81" t="s">
        <v>803</v>
      </c>
      <c r="BN1912" s="81">
        <v>2</v>
      </c>
      <c r="BO1912" s="81" t="s">
        <v>529</v>
      </c>
      <c r="BP1912" s="81" t="s">
        <v>2180</v>
      </c>
      <c r="BQ1912" s="81">
        <v>1123</v>
      </c>
    </row>
    <row r="1913" spans="64:69" x14ac:dyDescent="0.25">
      <c r="BL1913" s="81" t="s">
        <v>836</v>
      </c>
      <c r="BM1913" s="81" t="s">
        <v>837</v>
      </c>
      <c r="BN1913" s="81">
        <v>2</v>
      </c>
      <c r="BO1913" s="81" t="s">
        <v>529</v>
      </c>
      <c r="BP1913" s="81" t="s">
        <v>2180</v>
      </c>
      <c r="BQ1913" s="81">
        <v>1123</v>
      </c>
    </row>
    <row r="1914" spans="64:69" x14ac:dyDescent="0.25">
      <c r="BL1914" s="81" t="s">
        <v>836</v>
      </c>
      <c r="BM1914" s="81" t="s">
        <v>837</v>
      </c>
      <c r="BN1914" s="81">
        <v>2</v>
      </c>
      <c r="BO1914" s="81" t="s">
        <v>437</v>
      </c>
      <c r="BP1914" s="81" t="s">
        <v>1155</v>
      </c>
      <c r="BQ1914" s="81">
        <v>1506</v>
      </c>
    </row>
    <row r="1915" spans="64:69" x14ac:dyDescent="0.25">
      <c r="BL1915" s="81" t="s">
        <v>856</v>
      </c>
      <c r="BM1915" s="81" t="s">
        <v>857</v>
      </c>
      <c r="BN1915" s="81">
        <v>2</v>
      </c>
      <c r="BO1915" s="81" t="s">
        <v>437</v>
      </c>
      <c r="BP1915" s="81" t="s">
        <v>1155</v>
      </c>
      <c r="BQ1915" s="81">
        <v>1506</v>
      </c>
    </row>
    <row r="1916" spans="64:69" x14ac:dyDescent="0.25">
      <c r="BL1916" s="81" t="s">
        <v>743</v>
      </c>
      <c r="BM1916" s="81" t="s">
        <v>744</v>
      </c>
      <c r="BN1916" s="81">
        <v>24</v>
      </c>
      <c r="BO1916" s="81" t="s">
        <v>529</v>
      </c>
      <c r="BP1916" s="81" t="s">
        <v>1168</v>
      </c>
      <c r="BQ1916" s="81">
        <v>1001</v>
      </c>
    </row>
    <row r="1917" spans="64:69" x14ac:dyDescent="0.25">
      <c r="BL1917" s="81" t="s">
        <v>854</v>
      </c>
      <c r="BM1917" s="81" t="s">
        <v>855</v>
      </c>
      <c r="BN1917" s="81">
        <v>2</v>
      </c>
      <c r="BO1917" s="81" t="s">
        <v>529</v>
      </c>
      <c r="BP1917" s="81" t="s">
        <v>2180</v>
      </c>
      <c r="BQ1917" s="81">
        <v>1123</v>
      </c>
    </row>
    <row r="1918" spans="64:69" x14ac:dyDescent="0.25">
      <c r="BL1918" s="81" t="s">
        <v>854</v>
      </c>
      <c r="BM1918" s="81" t="s">
        <v>855</v>
      </c>
      <c r="BN1918" s="81">
        <v>2</v>
      </c>
      <c r="BO1918" s="81" t="s">
        <v>437</v>
      </c>
      <c r="BP1918" s="81" t="s">
        <v>1155</v>
      </c>
      <c r="BQ1918" s="81">
        <v>1506</v>
      </c>
    </row>
    <row r="1919" spans="64:69" x14ac:dyDescent="0.25">
      <c r="BL1919" s="81" t="s">
        <v>838</v>
      </c>
      <c r="BM1919" s="81" t="s">
        <v>839</v>
      </c>
      <c r="BN1919" s="81">
        <v>2</v>
      </c>
      <c r="BO1919" s="81" t="s">
        <v>529</v>
      </c>
      <c r="BP1919" s="81" t="s">
        <v>1120</v>
      </c>
      <c r="BQ1919" s="81">
        <v>1020</v>
      </c>
    </row>
    <row r="1920" spans="64:69" x14ac:dyDescent="0.25">
      <c r="BL1920" s="81" t="s">
        <v>816</v>
      </c>
      <c r="BM1920" s="81" t="s">
        <v>817</v>
      </c>
      <c r="BN1920" s="81">
        <v>4</v>
      </c>
      <c r="BO1920" s="81" t="s">
        <v>529</v>
      </c>
      <c r="BP1920" s="81" t="s">
        <v>1141</v>
      </c>
      <c r="BQ1920" s="81">
        <v>1212</v>
      </c>
    </row>
    <row r="1921" spans="64:69" x14ac:dyDescent="0.25">
      <c r="BL1921" s="81" t="s">
        <v>864</v>
      </c>
      <c r="BM1921" s="81" t="s">
        <v>865</v>
      </c>
      <c r="BN1921" s="81">
        <v>4</v>
      </c>
      <c r="BO1921" s="81" t="s">
        <v>529</v>
      </c>
      <c r="BP1921" s="81" t="s">
        <v>1141</v>
      </c>
      <c r="BQ1921" s="81">
        <v>1212</v>
      </c>
    </row>
    <row r="1922" spans="64:69" x14ac:dyDescent="0.25">
      <c r="BL1922" s="81" t="s">
        <v>893</v>
      </c>
      <c r="BM1922" s="81" t="s">
        <v>894</v>
      </c>
      <c r="BN1922" s="81">
        <v>12</v>
      </c>
      <c r="BO1922" s="81" t="s">
        <v>529</v>
      </c>
      <c r="BP1922" s="81" t="s">
        <v>1175</v>
      </c>
      <c r="BQ1922" s="81">
        <v>1027</v>
      </c>
    </row>
    <row r="1923" spans="64:69" x14ac:dyDescent="0.25">
      <c r="BL1923" s="81" t="s">
        <v>733</v>
      </c>
      <c r="BM1923" s="81" t="s">
        <v>734</v>
      </c>
      <c r="BN1923" s="81">
        <v>2</v>
      </c>
      <c r="BO1923" s="81" t="s">
        <v>529</v>
      </c>
      <c r="BP1923" s="81" t="s">
        <v>2180</v>
      </c>
      <c r="BQ1923" s="81">
        <v>1123</v>
      </c>
    </row>
    <row r="1924" spans="64:69" x14ac:dyDescent="0.25">
      <c r="BL1924" s="81" t="s">
        <v>816</v>
      </c>
      <c r="BM1924" s="81" t="s">
        <v>817</v>
      </c>
      <c r="BN1924" s="81">
        <v>4</v>
      </c>
      <c r="BO1924" s="81" t="s">
        <v>437</v>
      </c>
      <c r="BP1924" s="81" t="s">
        <v>2344</v>
      </c>
      <c r="BQ1924" s="81">
        <v>1108</v>
      </c>
    </row>
    <row r="1925" spans="64:69" x14ac:dyDescent="0.25">
      <c r="BL1925" s="81" t="s">
        <v>864</v>
      </c>
      <c r="BM1925" s="81" t="s">
        <v>865</v>
      </c>
      <c r="BN1925" s="81">
        <v>4</v>
      </c>
      <c r="BO1925" s="81" t="s">
        <v>437</v>
      </c>
      <c r="BP1925" s="81" t="s">
        <v>2344</v>
      </c>
      <c r="BQ1925" s="81">
        <v>1108</v>
      </c>
    </row>
    <row r="1926" spans="64:69" x14ac:dyDescent="0.25">
      <c r="BL1926" s="81" t="s">
        <v>893</v>
      </c>
      <c r="BM1926" s="81" t="s">
        <v>894</v>
      </c>
      <c r="BN1926" s="81">
        <v>12</v>
      </c>
      <c r="BO1926" s="81" t="s">
        <v>529</v>
      </c>
      <c r="BP1926" s="81" t="s">
        <v>1139</v>
      </c>
      <c r="BQ1926" s="81">
        <v>1027</v>
      </c>
    </row>
    <row r="1927" spans="64:69" x14ac:dyDescent="0.25">
      <c r="BL1927" s="81" t="s">
        <v>893</v>
      </c>
      <c r="BM1927" s="81" t="s">
        <v>894</v>
      </c>
      <c r="BN1927" s="81">
        <v>12</v>
      </c>
      <c r="BO1927" s="81" t="s">
        <v>437</v>
      </c>
      <c r="BP1927" s="81" t="s">
        <v>1180</v>
      </c>
      <c r="BQ1927" s="81">
        <v>1194</v>
      </c>
    </row>
    <row r="1928" spans="64:69" x14ac:dyDescent="0.25">
      <c r="BL1928" s="81" t="s">
        <v>816</v>
      </c>
      <c r="BM1928" s="81" t="s">
        <v>817</v>
      </c>
      <c r="BN1928" s="81">
        <v>4</v>
      </c>
      <c r="BO1928" s="81" t="s">
        <v>436</v>
      </c>
      <c r="BP1928" s="81" t="s">
        <v>2060</v>
      </c>
      <c r="BQ1928" s="81">
        <v>1098</v>
      </c>
    </row>
    <row r="1929" spans="64:69" x14ac:dyDescent="0.25">
      <c r="BL1929" s="81" t="s">
        <v>864</v>
      </c>
      <c r="BM1929" s="81" t="s">
        <v>865</v>
      </c>
      <c r="BN1929" s="81">
        <v>4</v>
      </c>
      <c r="BO1929" s="81" t="s">
        <v>436</v>
      </c>
      <c r="BP1929" s="81" t="s">
        <v>1760</v>
      </c>
      <c r="BQ1929" s="81">
        <v>1307</v>
      </c>
    </row>
    <row r="1930" spans="64:69" x14ac:dyDescent="0.25">
      <c r="BL1930" s="81" t="s">
        <v>816</v>
      </c>
      <c r="BM1930" s="81" t="s">
        <v>817</v>
      </c>
      <c r="BN1930" s="81">
        <v>4</v>
      </c>
      <c r="BO1930" s="81" t="s">
        <v>529</v>
      </c>
      <c r="BP1930" s="81" t="s">
        <v>1825</v>
      </c>
      <c r="BQ1930" s="81">
        <v>1018</v>
      </c>
    </row>
    <row r="1931" spans="64:69" x14ac:dyDescent="0.25">
      <c r="BL1931" s="81" t="s">
        <v>816</v>
      </c>
      <c r="BM1931" s="81" t="s">
        <v>817</v>
      </c>
      <c r="BN1931" s="81">
        <v>4</v>
      </c>
      <c r="BO1931" s="81" t="s">
        <v>436</v>
      </c>
      <c r="BP1931" s="81" t="s">
        <v>1119</v>
      </c>
      <c r="BQ1931" s="81">
        <v>1127</v>
      </c>
    </row>
    <row r="1932" spans="64:69" x14ac:dyDescent="0.25">
      <c r="BL1932" s="81" t="s">
        <v>816</v>
      </c>
      <c r="BM1932" s="81" t="s">
        <v>817</v>
      </c>
      <c r="BN1932" s="81">
        <v>4</v>
      </c>
      <c r="BO1932" s="81" t="s">
        <v>436</v>
      </c>
      <c r="BP1932" s="81" t="s">
        <v>1752</v>
      </c>
      <c r="BQ1932" s="81">
        <v>1076</v>
      </c>
    </row>
    <row r="1933" spans="64:69" x14ac:dyDescent="0.25">
      <c r="BL1933" s="81" t="s">
        <v>893</v>
      </c>
      <c r="BM1933" s="81" t="s">
        <v>894</v>
      </c>
      <c r="BN1933" s="81">
        <v>12</v>
      </c>
      <c r="BO1933" s="81" t="s">
        <v>437</v>
      </c>
      <c r="BP1933" s="81" t="s">
        <v>2344</v>
      </c>
      <c r="BQ1933" s="81">
        <v>1108</v>
      </c>
    </row>
    <row r="1934" spans="64:69" x14ac:dyDescent="0.25">
      <c r="BL1934" s="81" t="s">
        <v>893</v>
      </c>
      <c r="BM1934" s="81" t="s">
        <v>894</v>
      </c>
      <c r="BN1934" s="81">
        <v>12</v>
      </c>
      <c r="BO1934" s="81" t="s">
        <v>529</v>
      </c>
      <c r="BP1934" s="81" t="s">
        <v>1168</v>
      </c>
      <c r="BQ1934" s="81">
        <v>1001</v>
      </c>
    </row>
    <row r="1935" spans="64:69" x14ac:dyDescent="0.25">
      <c r="BL1935" s="81" t="s">
        <v>867</v>
      </c>
      <c r="BM1935" s="81" t="s">
        <v>868</v>
      </c>
      <c r="BN1935" s="81">
        <v>6</v>
      </c>
      <c r="BO1935" s="81" t="s">
        <v>436</v>
      </c>
      <c r="BP1935" s="81" t="s">
        <v>1152</v>
      </c>
      <c r="BQ1935" s="81">
        <v>1013</v>
      </c>
    </row>
    <row r="1936" spans="64:69" x14ac:dyDescent="0.25">
      <c r="BL1936" s="81" t="s">
        <v>885</v>
      </c>
      <c r="BM1936" s="81" t="s">
        <v>886</v>
      </c>
      <c r="BN1936" s="81">
        <v>2</v>
      </c>
      <c r="BO1936" s="81" t="s">
        <v>529</v>
      </c>
      <c r="BP1936" s="81" t="s">
        <v>1141</v>
      </c>
      <c r="BQ1936" s="81">
        <v>1212</v>
      </c>
    </row>
    <row r="1937" spans="64:69" x14ac:dyDescent="0.25">
      <c r="BL1937" s="81" t="s">
        <v>2319</v>
      </c>
      <c r="BM1937" s="81" t="s">
        <v>844</v>
      </c>
      <c r="BN1937" s="81">
        <v>2</v>
      </c>
      <c r="BO1937" s="81" t="s">
        <v>437</v>
      </c>
      <c r="BP1937" s="81" t="s">
        <v>1754</v>
      </c>
      <c r="BQ1937" s="81">
        <v>1180</v>
      </c>
    </row>
    <row r="1938" spans="64:69" x14ac:dyDescent="0.25">
      <c r="BL1938" s="81" t="s">
        <v>858</v>
      </c>
      <c r="BM1938" s="81" t="s">
        <v>859</v>
      </c>
      <c r="BN1938" s="81">
        <v>2</v>
      </c>
      <c r="BO1938" s="81" t="s">
        <v>437</v>
      </c>
      <c r="BP1938" s="81" t="s">
        <v>1754</v>
      </c>
      <c r="BQ1938" s="81">
        <v>1180</v>
      </c>
    </row>
    <row r="1939" spans="64:69" x14ac:dyDescent="0.25">
      <c r="BL1939" s="81" t="s">
        <v>858</v>
      </c>
      <c r="BM1939" s="81" t="s">
        <v>859</v>
      </c>
      <c r="BN1939" s="81">
        <v>2</v>
      </c>
      <c r="BO1939" s="81" t="s">
        <v>529</v>
      </c>
      <c r="BP1939" s="81" t="s">
        <v>1175</v>
      </c>
      <c r="BQ1939" s="81">
        <v>1027</v>
      </c>
    </row>
    <row r="1940" spans="64:69" x14ac:dyDescent="0.25">
      <c r="BL1940" s="81" t="s">
        <v>733</v>
      </c>
      <c r="BM1940" s="81" t="s">
        <v>734</v>
      </c>
      <c r="BN1940" s="81">
        <v>6</v>
      </c>
      <c r="BO1940" s="81" t="s">
        <v>436</v>
      </c>
      <c r="BP1940" s="81" t="s">
        <v>1152</v>
      </c>
      <c r="BQ1940" s="81">
        <v>1013</v>
      </c>
    </row>
    <row r="1941" spans="64:69" x14ac:dyDescent="0.25">
      <c r="BL1941" s="81" t="s">
        <v>820</v>
      </c>
      <c r="BM1941" s="81" t="s">
        <v>821</v>
      </c>
      <c r="BN1941" s="81">
        <v>6</v>
      </c>
      <c r="BO1941" s="81" t="s">
        <v>436</v>
      </c>
      <c r="BP1941" s="81" t="s">
        <v>2060</v>
      </c>
      <c r="BQ1941" s="81">
        <v>1098</v>
      </c>
    </row>
    <row r="1942" spans="64:69" x14ac:dyDescent="0.25">
      <c r="BL1942" s="81" t="s">
        <v>858</v>
      </c>
      <c r="BM1942" s="81" t="s">
        <v>859</v>
      </c>
      <c r="BN1942" s="81">
        <v>2</v>
      </c>
      <c r="BO1942" s="81" t="s">
        <v>529</v>
      </c>
      <c r="BP1942" s="81" t="s">
        <v>1120</v>
      </c>
      <c r="BQ1942" s="81">
        <v>1020</v>
      </c>
    </row>
    <row r="1943" spans="64:69" x14ac:dyDescent="0.25">
      <c r="BL1943" s="81" t="s">
        <v>858</v>
      </c>
      <c r="BM1943" s="81" t="s">
        <v>859</v>
      </c>
      <c r="BN1943" s="81">
        <v>2</v>
      </c>
      <c r="BO1943" s="81" t="s">
        <v>529</v>
      </c>
      <c r="BP1943" s="81" t="s">
        <v>1128</v>
      </c>
      <c r="BQ1943" s="81">
        <v>1031</v>
      </c>
    </row>
    <row r="1944" spans="64:69" x14ac:dyDescent="0.25">
      <c r="BL1944" s="81" t="s">
        <v>2325</v>
      </c>
      <c r="BM1944" s="81" t="s">
        <v>784</v>
      </c>
      <c r="BN1944" s="81">
        <v>12</v>
      </c>
      <c r="BO1944" s="81" t="s">
        <v>529</v>
      </c>
      <c r="BP1944" s="81" t="s">
        <v>1756</v>
      </c>
      <c r="BQ1944" s="81">
        <v>1037</v>
      </c>
    </row>
    <row r="1945" spans="64:69" x14ac:dyDescent="0.25">
      <c r="BL1945" s="81" t="s">
        <v>2319</v>
      </c>
      <c r="BM1945" s="81" t="s">
        <v>844</v>
      </c>
      <c r="BN1945" s="81">
        <v>2</v>
      </c>
      <c r="BO1945" s="81" t="s">
        <v>529</v>
      </c>
      <c r="BP1945" s="81" t="s">
        <v>2180</v>
      </c>
      <c r="BQ1945" s="81">
        <v>1123</v>
      </c>
    </row>
    <row r="1946" spans="64:69" x14ac:dyDescent="0.25">
      <c r="BL1946" s="81" t="s">
        <v>858</v>
      </c>
      <c r="BM1946" s="81" t="s">
        <v>859</v>
      </c>
      <c r="BN1946" s="81">
        <v>2</v>
      </c>
      <c r="BO1946" s="81" t="s">
        <v>529</v>
      </c>
      <c r="BP1946" s="81" t="s">
        <v>2180</v>
      </c>
      <c r="BQ1946" s="81">
        <v>1123</v>
      </c>
    </row>
    <row r="1947" spans="64:69" x14ac:dyDescent="0.25">
      <c r="BL1947" s="81" t="s">
        <v>826</v>
      </c>
      <c r="BM1947" s="81" t="s">
        <v>827</v>
      </c>
      <c r="BN1947" s="81">
        <v>30</v>
      </c>
      <c r="BO1947" s="81" t="s">
        <v>436</v>
      </c>
      <c r="BP1947" s="81" t="s">
        <v>2060</v>
      </c>
      <c r="BQ1947" s="81">
        <v>1098</v>
      </c>
    </row>
    <row r="1948" spans="64:69" x14ac:dyDescent="0.25">
      <c r="BL1948" s="81" t="s">
        <v>812</v>
      </c>
      <c r="BM1948" s="81" t="s">
        <v>813</v>
      </c>
      <c r="BN1948" s="81">
        <v>6</v>
      </c>
      <c r="BO1948" s="81" t="s">
        <v>436</v>
      </c>
      <c r="BP1948" s="81" t="s">
        <v>1179</v>
      </c>
      <c r="BQ1948" s="81">
        <v>1195</v>
      </c>
    </row>
    <row r="1949" spans="64:69" x14ac:dyDescent="0.25">
      <c r="BL1949" s="81" t="s">
        <v>873</v>
      </c>
      <c r="BM1949" s="81" t="s">
        <v>874</v>
      </c>
      <c r="BN1949" s="81">
        <v>4</v>
      </c>
      <c r="BO1949" s="81" t="s">
        <v>529</v>
      </c>
      <c r="BP1949" s="81" t="s">
        <v>1120</v>
      </c>
      <c r="BQ1949" s="81">
        <v>1020</v>
      </c>
    </row>
    <row r="1950" spans="64:69" x14ac:dyDescent="0.25">
      <c r="BL1950" s="81" t="s">
        <v>942</v>
      </c>
      <c r="BM1950" s="81" t="s">
        <v>943</v>
      </c>
      <c r="BN1950" s="81">
        <v>12</v>
      </c>
      <c r="BO1950" s="81" t="s">
        <v>437</v>
      </c>
      <c r="BP1950" s="81" t="s">
        <v>2344</v>
      </c>
      <c r="BQ1950" s="81">
        <v>1108</v>
      </c>
    </row>
    <row r="1951" spans="64:69" x14ac:dyDescent="0.25">
      <c r="BL1951" s="81" t="s">
        <v>942</v>
      </c>
      <c r="BM1951" s="81" t="s">
        <v>943</v>
      </c>
      <c r="BN1951" s="81">
        <v>12</v>
      </c>
      <c r="BO1951" s="81" t="s">
        <v>437</v>
      </c>
      <c r="BP1951" s="81" t="s">
        <v>1180</v>
      </c>
      <c r="BQ1951" s="81">
        <v>1194</v>
      </c>
    </row>
    <row r="1952" spans="64:69" x14ac:dyDescent="0.25">
      <c r="BL1952" s="81" t="s">
        <v>842</v>
      </c>
      <c r="BM1952" s="81" t="s">
        <v>843</v>
      </c>
      <c r="BN1952" s="81">
        <v>2</v>
      </c>
      <c r="BO1952" s="81" t="s">
        <v>529</v>
      </c>
      <c r="BP1952" s="81" t="s">
        <v>1172</v>
      </c>
      <c r="BQ1952" s="81">
        <v>1472</v>
      </c>
    </row>
    <row r="1953" spans="64:69" x14ac:dyDescent="0.25">
      <c r="BL1953" s="81" t="s">
        <v>816</v>
      </c>
      <c r="BM1953" s="81" t="s">
        <v>817</v>
      </c>
      <c r="BN1953" s="81">
        <v>6</v>
      </c>
      <c r="BO1953" s="81" t="s">
        <v>437</v>
      </c>
      <c r="BP1953" s="81" t="s">
        <v>1180</v>
      </c>
      <c r="BQ1953" s="81">
        <v>1194</v>
      </c>
    </row>
    <row r="1954" spans="64:69" x14ac:dyDescent="0.25">
      <c r="BL1954" s="81" t="s">
        <v>954</v>
      </c>
      <c r="BM1954" s="81" t="s">
        <v>955</v>
      </c>
      <c r="BN1954" s="81">
        <v>4</v>
      </c>
      <c r="BO1954" s="81" t="s">
        <v>529</v>
      </c>
      <c r="BP1954" s="81" t="s">
        <v>1825</v>
      </c>
      <c r="BQ1954" s="81">
        <v>1018</v>
      </c>
    </row>
    <row r="1955" spans="64:69" x14ac:dyDescent="0.25">
      <c r="BL1955" s="81" t="s">
        <v>873</v>
      </c>
      <c r="BM1955" s="81" t="s">
        <v>874</v>
      </c>
      <c r="BN1955" s="81">
        <v>4</v>
      </c>
      <c r="BO1955" s="81" t="s">
        <v>436</v>
      </c>
      <c r="BP1955" s="81" t="s">
        <v>1119</v>
      </c>
      <c r="BQ1955" s="81">
        <v>1127</v>
      </c>
    </row>
    <row r="1956" spans="64:69" x14ac:dyDescent="0.25">
      <c r="BL1956" s="81" t="s">
        <v>897</v>
      </c>
      <c r="BM1956" s="81" t="s">
        <v>898</v>
      </c>
      <c r="BN1956" s="81">
        <v>4</v>
      </c>
      <c r="BO1956" s="81" t="s">
        <v>529</v>
      </c>
      <c r="BP1956" s="81" t="s">
        <v>1141</v>
      </c>
      <c r="BQ1956" s="81">
        <v>1212</v>
      </c>
    </row>
    <row r="1957" spans="64:69" x14ac:dyDescent="0.25">
      <c r="BL1957" s="81" t="s">
        <v>2323</v>
      </c>
      <c r="BM1957" s="81" t="s">
        <v>851</v>
      </c>
      <c r="BN1957" s="81">
        <v>4</v>
      </c>
      <c r="BO1957" s="81" t="s">
        <v>529</v>
      </c>
      <c r="BP1957" s="81" t="s">
        <v>1172</v>
      </c>
      <c r="BQ1957" s="81">
        <v>1472</v>
      </c>
    </row>
    <row r="1958" spans="64:69" x14ac:dyDescent="0.25">
      <c r="BL1958" s="81" t="s">
        <v>942</v>
      </c>
      <c r="BM1958" s="81" t="s">
        <v>943</v>
      </c>
      <c r="BN1958" s="81">
        <v>12</v>
      </c>
      <c r="BO1958" s="81" t="s">
        <v>436</v>
      </c>
      <c r="BP1958" s="81" t="s">
        <v>2327</v>
      </c>
      <c r="BQ1958" s="81">
        <v>1515</v>
      </c>
    </row>
    <row r="1959" spans="64:69" x14ac:dyDescent="0.25">
      <c r="BL1959" s="81" t="s">
        <v>2323</v>
      </c>
      <c r="BM1959" s="81" t="s">
        <v>851</v>
      </c>
      <c r="BN1959" s="81">
        <v>4</v>
      </c>
      <c r="BO1959" s="81" t="s">
        <v>436</v>
      </c>
      <c r="BP1959" s="81" t="s">
        <v>2070</v>
      </c>
      <c r="BQ1959" s="81">
        <v>1560</v>
      </c>
    </row>
    <row r="1960" spans="64:69" x14ac:dyDescent="0.25">
      <c r="BL1960" s="81" t="s">
        <v>864</v>
      </c>
      <c r="BM1960" s="81" t="s">
        <v>865</v>
      </c>
      <c r="BN1960" s="81">
        <v>6</v>
      </c>
      <c r="BO1960" s="81" t="s">
        <v>529</v>
      </c>
      <c r="BP1960" s="81" t="s">
        <v>1168</v>
      </c>
      <c r="BQ1960" s="81">
        <v>1001</v>
      </c>
    </row>
    <row r="1961" spans="64:69" x14ac:dyDescent="0.25">
      <c r="BL1961" s="81" t="s">
        <v>860</v>
      </c>
      <c r="BM1961" s="81" t="s">
        <v>861</v>
      </c>
      <c r="BN1961" s="81">
        <v>4</v>
      </c>
      <c r="BO1961" s="81" t="s">
        <v>437</v>
      </c>
      <c r="BP1961" s="81" t="s">
        <v>2344</v>
      </c>
      <c r="BQ1961" s="81">
        <v>1108</v>
      </c>
    </row>
    <row r="1962" spans="64:69" x14ac:dyDescent="0.25">
      <c r="BL1962" s="81" t="s">
        <v>820</v>
      </c>
      <c r="BM1962" s="81" t="s">
        <v>821</v>
      </c>
      <c r="BN1962" s="81">
        <v>8</v>
      </c>
      <c r="BO1962" s="81" t="s">
        <v>529</v>
      </c>
      <c r="BP1962" s="81" t="s">
        <v>1128</v>
      </c>
      <c r="BQ1962" s="81">
        <v>1031</v>
      </c>
    </row>
    <row r="1963" spans="64:69" x14ac:dyDescent="0.25">
      <c r="BL1963" s="81" t="s">
        <v>2321</v>
      </c>
      <c r="BM1963" s="81" t="s">
        <v>901</v>
      </c>
      <c r="BN1963" s="81">
        <v>4</v>
      </c>
      <c r="BO1963" s="81" t="s">
        <v>437</v>
      </c>
      <c r="BP1963" s="81" t="s">
        <v>1180</v>
      </c>
      <c r="BQ1963" s="81">
        <v>1194</v>
      </c>
    </row>
    <row r="1964" spans="64:69" x14ac:dyDescent="0.25">
      <c r="BL1964" s="81" t="s">
        <v>802</v>
      </c>
      <c r="BM1964" s="81" t="s">
        <v>803</v>
      </c>
      <c r="BN1964" s="81">
        <v>4</v>
      </c>
      <c r="BO1964" s="81" t="s">
        <v>529</v>
      </c>
      <c r="BP1964" s="81" t="s">
        <v>1172</v>
      </c>
      <c r="BQ1964" s="81">
        <v>1472</v>
      </c>
    </row>
    <row r="1965" spans="64:69" x14ac:dyDescent="0.25">
      <c r="BL1965" s="81" t="s">
        <v>2323</v>
      </c>
      <c r="BM1965" s="81" t="s">
        <v>851</v>
      </c>
      <c r="BN1965" s="81">
        <v>4</v>
      </c>
      <c r="BO1965" s="81" t="s">
        <v>529</v>
      </c>
      <c r="BP1965" s="81" t="s">
        <v>1128</v>
      </c>
      <c r="BQ1965" s="81">
        <v>1031</v>
      </c>
    </row>
    <row r="1966" spans="64:69" x14ac:dyDescent="0.25">
      <c r="BL1966" s="81" t="s">
        <v>860</v>
      </c>
      <c r="BM1966" s="81" t="s">
        <v>861</v>
      </c>
      <c r="BN1966" s="81">
        <v>4</v>
      </c>
      <c r="BO1966" s="81" t="s">
        <v>529</v>
      </c>
      <c r="BP1966" s="81" t="s">
        <v>1694</v>
      </c>
      <c r="BQ1966" s="81">
        <v>1504</v>
      </c>
    </row>
    <row r="1967" spans="64:69" x14ac:dyDescent="0.25">
      <c r="BL1967" s="81" t="s">
        <v>862</v>
      </c>
      <c r="BM1967" s="81" t="s">
        <v>863</v>
      </c>
      <c r="BN1967" s="81">
        <v>4</v>
      </c>
      <c r="BO1967" s="81" t="s">
        <v>529</v>
      </c>
      <c r="BP1967" s="81" t="s">
        <v>1694</v>
      </c>
      <c r="BQ1967" s="81">
        <v>1504</v>
      </c>
    </row>
    <row r="1968" spans="64:69" x14ac:dyDescent="0.25">
      <c r="BL1968" s="81" t="s">
        <v>899</v>
      </c>
      <c r="BM1968" s="81" t="s">
        <v>900</v>
      </c>
      <c r="BN1968" s="81">
        <v>4</v>
      </c>
      <c r="BO1968" s="81" t="s">
        <v>437</v>
      </c>
      <c r="BP1968" s="81" t="s">
        <v>1180</v>
      </c>
      <c r="BQ1968" s="81">
        <v>1194</v>
      </c>
    </row>
    <row r="1969" spans="64:69" x14ac:dyDescent="0.25">
      <c r="BL1969" s="81" t="s">
        <v>902</v>
      </c>
      <c r="BM1969" s="81" t="s">
        <v>903</v>
      </c>
      <c r="BN1969" s="81">
        <v>4</v>
      </c>
      <c r="BO1969" s="81" t="s">
        <v>437</v>
      </c>
      <c r="BP1969" s="81" t="s">
        <v>2344</v>
      </c>
      <c r="BQ1969" s="81">
        <v>1108</v>
      </c>
    </row>
    <row r="1970" spans="64:69" x14ac:dyDescent="0.25">
      <c r="BL1970" s="81" t="s">
        <v>727</v>
      </c>
      <c r="BM1970" s="81" t="s">
        <v>728</v>
      </c>
      <c r="BN1970" s="81">
        <v>4</v>
      </c>
      <c r="BO1970" s="81" t="s">
        <v>436</v>
      </c>
      <c r="BP1970" s="81" t="s">
        <v>1152</v>
      </c>
      <c r="BQ1970" s="81">
        <v>1013</v>
      </c>
    </row>
    <row r="1971" spans="64:69" x14ac:dyDescent="0.25">
      <c r="BL1971" s="81" t="s">
        <v>856</v>
      </c>
      <c r="BM1971" s="81" t="s">
        <v>857</v>
      </c>
      <c r="BN1971" s="81">
        <v>4</v>
      </c>
      <c r="BO1971" s="81" t="s">
        <v>436</v>
      </c>
      <c r="BP1971" s="81" t="s">
        <v>2070</v>
      </c>
      <c r="BQ1971" s="81">
        <v>1560</v>
      </c>
    </row>
    <row r="1972" spans="64:69" x14ac:dyDescent="0.25">
      <c r="BL1972" s="81" t="s">
        <v>776</v>
      </c>
      <c r="BM1972" s="81" t="s">
        <v>777</v>
      </c>
      <c r="BN1972" s="81">
        <v>4</v>
      </c>
      <c r="BO1972" s="81" t="s">
        <v>529</v>
      </c>
      <c r="BP1972" s="81" t="s">
        <v>1172</v>
      </c>
      <c r="BQ1972" s="81">
        <v>1472</v>
      </c>
    </row>
    <row r="1973" spans="64:69" x14ac:dyDescent="0.25">
      <c r="BL1973" s="81" t="s">
        <v>802</v>
      </c>
      <c r="BM1973" s="81" t="s">
        <v>803</v>
      </c>
      <c r="BN1973" s="81">
        <v>4</v>
      </c>
      <c r="BO1973" s="81" t="s">
        <v>529</v>
      </c>
      <c r="BP1973" s="81" t="s">
        <v>1128</v>
      </c>
      <c r="BQ1973" s="81">
        <v>1031</v>
      </c>
    </row>
    <row r="1974" spans="64:69" x14ac:dyDescent="0.25">
      <c r="BL1974" s="81" t="s">
        <v>887</v>
      </c>
      <c r="BM1974" s="81" t="s">
        <v>888</v>
      </c>
      <c r="BN1974" s="81">
        <v>4</v>
      </c>
      <c r="BO1974" s="81" t="s">
        <v>437</v>
      </c>
      <c r="BP1974" s="81" t="s">
        <v>1180</v>
      </c>
      <c r="BQ1974" s="81">
        <v>1194</v>
      </c>
    </row>
    <row r="1975" spans="64:69" x14ac:dyDescent="0.25">
      <c r="BL1975" s="81" t="s">
        <v>836</v>
      </c>
      <c r="BM1975" s="81" t="s">
        <v>837</v>
      </c>
      <c r="BN1975" s="81">
        <v>4</v>
      </c>
      <c r="BO1975" s="81" t="s">
        <v>529</v>
      </c>
      <c r="BP1975" s="81" t="s">
        <v>1128</v>
      </c>
      <c r="BQ1975" s="81">
        <v>1031</v>
      </c>
    </row>
    <row r="1976" spans="64:69" x14ac:dyDescent="0.25">
      <c r="BL1976" s="81" t="s">
        <v>772</v>
      </c>
      <c r="BM1976" s="81" t="s">
        <v>773</v>
      </c>
      <c r="BN1976" s="81">
        <v>4</v>
      </c>
      <c r="BO1976" s="81" t="s">
        <v>437</v>
      </c>
      <c r="BP1976" s="81" t="s">
        <v>1754</v>
      </c>
      <c r="BQ1976" s="81">
        <v>1180</v>
      </c>
    </row>
    <row r="1977" spans="64:69" x14ac:dyDescent="0.25">
      <c r="BL1977" s="81" t="s">
        <v>867</v>
      </c>
      <c r="BM1977" s="81" t="s">
        <v>868</v>
      </c>
      <c r="BN1977" s="81">
        <v>4</v>
      </c>
      <c r="BO1977" s="81" t="s">
        <v>529</v>
      </c>
      <c r="BP1977" s="81" t="s">
        <v>1141</v>
      </c>
      <c r="BQ1977" s="81">
        <v>1212</v>
      </c>
    </row>
    <row r="1978" spans="64:69" x14ac:dyDescent="0.25">
      <c r="BL1978" s="81" t="s">
        <v>856</v>
      </c>
      <c r="BM1978" s="81" t="s">
        <v>857</v>
      </c>
      <c r="BN1978" s="81">
        <v>4</v>
      </c>
      <c r="BO1978" s="81" t="s">
        <v>529</v>
      </c>
      <c r="BP1978" s="81" t="s">
        <v>1128</v>
      </c>
      <c r="BQ1978" s="81">
        <v>1031</v>
      </c>
    </row>
    <row r="1979" spans="64:69" x14ac:dyDescent="0.25">
      <c r="BL1979" s="81" t="s">
        <v>854</v>
      </c>
      <c r="BM1979" s="81" t="s">
        <v>855</v>
      </c>
      <c r="BN1979" s="81">
        <v>4</v>
      </c>
      <c r="BO1979" s="81" t="s">
        <v>437</v>
      </c>
      <c r="BP1979" s="81" t="s">
        <v>1180</v>
      </c>
      <c r="BQ1979" s="81">
        <v>1194</v>
      </c>
    </row>
    <row r="1980" spans="64:69" x14ac:dyDescent="0.25">
      <c r="BL1980" s="81" t="s">
        <v>776</v>
      </c>
      <c r="BM1980" s="81" t="s">
        <v>777</v>
      </c>
      <c r="BN1980" s="81">
        <v>4</v>
      </c>
      <c r="BO1980" s="81" t="s">
        <v>529</v>
      </c>
      <c r="BP1980" s="81" t="s">
        <v>1128</v>
      </c>
      <c r="BQ1980" s="81">
        <v>1031</v>
      </c>
    </row>
    <row r="1981" spans="64:69" x14ac:dyDescent="0.25">
      <c r="BL1981" s="81" t="s">
        <v>867</v>
      </c>
      <c r="BM1981" s="81" t="s">
        <v>868</v>
      </c>
      <c r="BN1981" s="81">
        <v>4</v>
      </c>
      <c r="BO1981" s="81" t="s">
        <v>437</v>
      </c>
      <c r="BP1981" s="81" t="s">
        <v>2344</v>
      </c>
      <c r="BQ1981" s="81">
        <v>1108</v>
      </c>
    </row>
    <row r="1982" spans="64:69" x14ac:dyDescent="0.25">
      <c r="BL1982" s="81" t="s">
        <v>867</v>
      </c>
      <c r="BM1982" s="81" t="s">
        <v>868</v>
      </c>
      <c r="BN1982" s="81">
        <v>4</v>
      </c>
      <c r="BO1982" s="81" t="s">
        <v>437</v>
      </c>
      <c r="BP1982" s="81" t="s">
        <v>1155</v>
      </c>
      <c r="BQ1982" s="81">
        <v>1506</v>
      </c>
    </row>
    <row r="1983" spans="64:69" x14ac:dyDescent="0.25">
      <c r="BL1983" s="81" t="s">
        <v>768</v>
      </c>
      <c r="BM1983" s="81" t="s">
        <v>769</v>
      </c>
      <c r="BN1983" s="81">
        <v>4</v>
      </c>
      <c r="BO1983" s="81" t="s">
        <v>529</v>
      </c>
      <c r="BP1983" s="81" t="s">
        <v>1141</v>
      </c>
      <c r="BQ1983" s="81">
        <v>1212</v>
      </c>
    </row>
    <row r="1984" spans="64:69" x14ac:dyDescent="0.25">
      <c r="BL1984" s="81" t="s">
        <v>932</v>
      </c>
      <c r="BM1984" s="81" t="s">
        <v>933</v>
      </c>
      <c r="BN1984" s="81">
        <v>4</v>
      </c>
      <c r="BO1984" s="81" t="s">
        <v>529</v>
      </c>
      <c r="BP1984" s="81" t="s">
        <v>1120</v>
      </c>
      <c r="BQ1984" s="81">
        <v>1020</v>
      </c>
    </row>
    <row r="1985" spans="64:69" x14ac:dyDescent="0.25">
      <c r="BL1985" s="81" t="s">
        <v>932</v>
      </c>
      <c r="BM1985" s="81" t="s">
        <v>933</v>
      </c>
      <c r="BN1985" s="81">
        <v>4</v>
      </c>
      <c r="BO1985" s="81" t="s">
        <v>529</v>
      </c>
      <c r="BP1985" s="81" t="s">
        <v>1172</v>
      </c>
      <c r="BQ1985" s="81">
        <v>1472</v>
      </c>
    </row>
    <row r="1986" spans="64:69" x14ac:dyDescent="0.25">
      <c r="BL1986" s="81" t="s">
        <v>932</v>
      </c>
      <c r="BM1986" s="81" t="s">
        <v>933</v>
      </c>
      <c r="BN1986" s="81">
        <v>4</v>
      </c>
      <c r="BO1986" s="81" t="s">
        <v>529</v>
      </c>
      <c r="BP1986" s="81" t="s">
        <v>1141</v>
      </c>
      <c r="BQ1986" s="81">
        <v>1212</v>
      </c>
    </row>
    <row r="1987" spans="64:69" x14ac:dyDescent="0.25">
      <c r="BL1987" s="81" t="s">
        <v>768</v>
      </c>
      <c r="BM1987" s="81" t="s">
        <v>769</v>
      </c>
      <c r="BN1987" s="81">
        <v>4</v>
      </c>
      <c r="BO1987" s="81" t="s">
        <v>437</v>
      </c>
      <c r="BP1987" s="81" t="s">
        <v>2344</v>
      </c>
      <c r="BQ1987" s="81">
        <v>1108</v>
      </c>
    </row>
    <row r="1988" spans="64:69" x14ac:dyDescent="0.25">
      <c r="BL1988" s="81" t="s">
        <v>875</v>
      </c>
      <c r="BM1988" s="81" t="s">
        <v>876</v>
      </c>
      <c r="BN1988" s="81">
        <v>4</v>
      </c>
      <c r="BO1988" s="81" t="s">
        <v>437</v>
      </c>
      <c r="BP1988" s="81" t="s">
        <v>2344</v>
      </c>
      <c r="BQ1988" s="81">
        <v>1108</v>
      </c>
    </row>
    <row r="1989" spans="64:69" x14ac:dyDescent="0.25">
      <c r="BL1989" s="81" t="s">
        <v>849</v>
      </c>
      <c r="BM1989" s="81" t="s">
        <v>850</v>
      </c>
      <c r="BN1989" s="81">
        <v>4</v>
      </c>
      <c r="BO1989" s="81" t="s">
        <v>529</v>
      </c>
      <c r="BP1989" s="81" t="s">
        <v>1139</v>
      </c>
      <c r="BQ1989" s="81">
        <v>1027</v>
      </c>
    </row>
    <row r="1990" spans="64:69" x14ac:dyDescent="0.25">
      <c r="BL1990" s="81" t="s">
        <v>875</v>
      </c>
      <c r="BM1990" s="81" t="s">
        <v>876</v>
      </c>
      <c r="BN1990" s="81">
        <v>4</v>
      </c>
      <c r="BO1990" s="81" t="s">
        <v>437</v>
      </c>
      <c r="BP1990" s="81" t="s">
        <v>1155</v>
      </c>
      <c r="BQ1990" s="81">
        <v>1506</v>
      </c>
    </row>
    <row r="1991" spans="64:69" x14ac:dyDescent="0.25">
      <c r="BL1991" s="81" t="s">
        <v>772</v>
      </c>
      <c r="BM1991" s="81" t="s">
        <v>773</v>
      </c>
      <c r="BN1991" s="81">
        <v>4</v>
      </c>
      <c r="BO1991" s="81" t="s">
        <v>529</v>
      </c>
      <c r="BP1991" s="81" t="s">
        <v>1120</v>
      </c>
      <c r="BQ1991" s="81">
        <v>1020</v>
      </c>
    </row>
    <row r="1992" spans="64:69" x14ac:dyDescent="0.25">
      <c r="BL1992" s="81" t="s">
        <v>770</v>
      </c>
      <c r="BM1992" s="81" t="s">
        <v>771</v>
      </c>
      <c r="BN1992" s="81">
        <v>4</v>
      </c>
      <c r="BO1992" s="81" t="s">
        <v>529</v>
      </c>
      <c r="BP1992" s="81" t="s">
        <v>1128</v>
      </c>
      <c r="BQ1992" s="81">
        <v>1031</v>
      </c>
    </row>
    <row r="1993" spans="64:69" x14ac:dyDescent="0.25">
      <c r="BL1993" s="81" t="s">
        <v>932</v>
      </c>
      <c r="BM1993" s="81" t="s">
        <v>933</v>
      </c>
      <c r="BN1993" s="81">
        <v>4</v>
      </c>
      <c r="BO1993" s="81" t="s">
        <v>529</v>
      </c>
      <c r="BP1993" s="81" t="s">
        <v>1128</v>
      </c>
      <c r="BQ1993" s="81">
        <v>1031</v>
      </c>
    </row>
    <row r="1994" spans="64:69" x14ac:dyDescent="0.25">
      <c r="BL1994" s="81" t="s">
        <v>830</v>
      </c>
      <c r="BM1994" s="81" t="s">
        <v>831</v>
      </c>
      <c r="BN1994" s="81">
        <v>4</v>
      </c>
      <c r="BO1994" s="81" t="s">
        <v>529</v>
      </c>
      <c r="BP1994" s="81" t="s">
        <v>1128</v>
      </c>
      <c r="BQ1994" s="81">
        <v>1031</v>
      </c>
    </row>
    <row r="1995" spans="64:69" x14ac:dyDescent="0.25">
      <c r="BL1995" s="81" t="s">
        <v>849</v>
      </c>
      <c r="BM1995" s="81" t="s">
        <v>850</v>
      </c>
      <c r="BN1995" s="81">
        <v>4</v>
      </c>
      <c r="BO1995" s="81" t="s">
        <v>529</v>
      </c>
      <c r="BP1995" s="81" t="s">
        <v>1128</v>
      </c>
      <c r="BQ1995" s="81">
        <v>1031</v>
      </c>
    </row>
    <row r="1996" spans="64:69" x14ac:dyDescent="0.25">
      <c r="BL1996" s="81" t="s">
        <v>906</v>
      </c>
      <c r="BM1996" s="81" t="s">
        <v>907</v>
      </c>
      <c r="BN1996" s="81">
        <v>4</v>
      </c>
      <c r="BO1996" s="81" t="s">
        <v>529</v>
      </c>
      <c r="BP1996" s="81" t="s">
        <v>1120</v>
      </c>
      <c r="BQ1996" s="81">
        <v>1020</v>
      </c>
    </row>
    <row r="1997" spans="64:69" x14ac:dyDescent="0.25">
      <c r="BL1997" s="81" t="s">
        <v>906</v>
      </c>
      <c r="BM1997" s="81" t="s">
        <v>907</v>
      </c>
      <c r="BN1997" s="81">
        <v>4</v>
      </c>
      <c r="BO1997" s="81" t="s">
        <v>437</v>
      </c>
      <c r="BP1997" s="81" t="s">
        <v>1180</v>
      </c>
      <c r="BQ1997" s="81">
        <v>1194</v>
      </c>
    </row>
    <row r="1998" spans="64:69" x14ac:dyDescent="0.25">
      <c r="BL1998" s="81" t="s">
        <v>770</v>
      </c>
      <c r="BM1998" s="81" t="s">
        <v>771</v>
      </c>
      <c r="BN1998" s="81">
        <v>4</v>
      </c>
      <c r="BO1998" s="81" t="s">
        <v>436</v>
      </c>
      <c r="BP1998" s="81" t="s">
        <v>1752</v>
      </c>
      <c r="BQ1998" s="81">
        <v>1076</v>
      </c>
    </row>
    <row r="1999" spans="64:69" x14ac:dyDescent="0.25">
      <c r="BL1999" s="81" t="s">
        <v>733</v>
      </c>
      <c r="BM1999" s="81" t="s">
        <v>734</v>
      </c>
      <c r="BN1999" s="81">
        <v>4</v>
      </c>
      <c r="BO1999" s="81" t="s">
        <v>436</v>
      </c>
      <c r="BP1999" s="81" t="s">
        <v>2327</v>
      </c>
      <c r="BQ1999" s="81">
        <v>1515</v>
      </c>
    </row>
    <row r="2000" spans="64:69" x14ac:dyDescent="0.25">
      <c r="BL2000" s="81" t="s">
        <v>772</v>
      </c>
      <c r="BM2000" s="81" t="s">
        <v>773</v>
      </c>
      <c r="BN2000" s="81">
        <v>4</v>
      </c>
      <c r="BO2000" s="81" t="s">
        <v>437</v>
      </c>
      <c r="BP2000" s="81" t="s">
        <v>2344</v>
      </c>
      <c r="BQ2000" s="81">
        <v>1108</v>
      </c>
    </row>
    <row r="2001" spans="64:69" x14ac:dyDescent="0.25">
      <c r="BL2001" s="81" t="s">
        <v>948</v>
      </c>
      <c r="BM2001" s="81" t="s">
        <v>949</v>
      </c>
      <c r="BN2001" s="81">
        <v>4</v>
      </c>
      <c r="BO2001" s="81" t="s">
        <v>437</v>
      </c>
      <c r="BP2001" s="81" t="s">
        <v>2344</v>
      </c>
      <c r="BQ2001" s="81">
        <v>1108</v>
      </c>
    </row>
    <row r="2002" spans="64:69" x14ac:dyDescent="0.25">
      <c r="BL2002" s="81" t="s">
        <v>873</v>
      </c>
      <c r="BM2002" s="81" t="s">
        <v>874</v>
      </c>
      <c r="BN2002" s="81">
        <v>6</v>
      </c>
      <c r="BO2002" s="81" t="s">
        <v>529</v>
      </c>
      <c r="BP2002" s="81" t="s">
        <v>1141</v>
      </c>
      <c r="BQ2002" s="81">
        <v>1212</v>
      </c>
    </row>
    <row r="2003" spans="64:69" x14ac:dyDescent="0.25">
      <c r="BL2003" s="81" t="s">
        <v>796</v>
      </c>
      <c r="BM2003" s="81" t="s">
        <v>797</v>
      </c>
      <c r="BN2003" s="81">
        <v>4</v>
      </c>
      <c r="BO2003" s="81" t="s">
        <v>529</v>
      </c>
      <c r="BP2003" s="81" t="s">
        <v>1172</v>
      </c>
      <c r="BQ2003" s="81">
        <v>1472</v>
      </c>
    </row>
    <row r="2004" spans="64:69" x14ac:dyDescent="0.25">
      <c r="BL2004" s="81" t="s">
        <v>864</v>
      </c>
      <c r="BM2004" s="81" t="s">
        <v>865</v>
      </c>
      <c r="BN2004" s="81">
        <v>8</v>
      </c>
      <c r="BO2004" s="81" t="s">
        <v>436</v>
      </c>
      <c r="BP2004" s="81" t="s">
        <v>1119</v>
      </c>
      <c r="BQ2004" s="81">
        <v>1127</v>
      </c>
    </row>
    <row r="2005" spans="64:69" x14ac:dyDescent="0.25">
      <c r="BL2005" s="81" t="s">
        <v>772</v>
      </c>
      <c r="BM2005" s="81" t="s">
        <v>773</v>
      </c>
      <c r="BN2005" s="81">
        <v>4</v>
      </c>
      <c r="BO2005" s="81" t="s">
        <v>529</v>
      </c>
      <c r="BP2005" s="81" t="s">
        <v>2180</v>
      </c>
      <c r="BQ2005" s="81">
        <v>1123</v>
      </c>
    </row>
    <row r="2006" spans="64:69" x14ac:dyDescent="0.25">
      <c r="BL2006" s="81" t="s">
        <v>772</v>
      </c>
      <c r="BM2006" s="81" t="s">
        <v>773</v>
      </c>
      <c r="BN2006" s="81">
        <v>4</v>
      </c>
      <c r="BO2006" s="81" t="s">
        <v>436</v>
      </c>
      <c r="BP2006" s="81" t="s">
        <v>2060</v>
      </c>
      <c r="BQ2006" s="81">
        <v>1098</v>
      </c>
    </row>
    <row r="2007" spans="64:69" x14ac:dyDescent="0.25">
      <c r="BL2007" s="81" t="s">
        <v>772</v>
      </c>
      <c r="BM2007" s="81" t="s">
        <v>773</v>
      </c>
      <c r="BN2007" s="81">
        <v>4</v>
      </c>
      <c r="BO2007" s="81" t="s">
        <v>436</v>
      </c>
      <c r="BP2007" s="81" t="s">
        <v>1760</v>
      </c>
      <c r="BQ2007" s="81">
        <v>1307</v>
      </c>
    </row>
    <row r="2008" spans="64:69" x14ac:dyDescent="0.25">
      <c r="BL2008" s="81" t="s">
        <v>948</v>
      </c>
      <c r="BM2008" s="81" t="s">
        <v>949</v>
      </c>
      <c r="BN2008" s="81">
        <v>4</v>
      </c>
      <c r="BO2008" s="81" t="s">
        <v>436</v>
      </c>
      <c r="BP2008" s="81" t="s">
        <v>1760</v>
      </c>
      <c r="BQ2008" s="81">
        <v>1307</v>
      </c>
    </row>
    <row r="2009" spans="64:69" x14ac:dyDescent="0.25">
      <c r="BL2009" s="81" t="s">
        <v>772</v>
      </c>
      <c r="BM2009" s="81" t="s">
        <v>773</v>
      </c>
      <c r="BN2009" s="81">
        <v>4</v>
      </c>
      <c r="BO2009" s="81" t="s">
        <v>529</v>
      </c>
      <c r="BP2009" s="81" t="s">
        <v>1825</v>
      </c>
      <c r="BQ2009" s="81">
        <v>1018</v>
      </c>
    </row>
    <row r="2010" spans="64:69" x14ac:dyDescent="0.25">
      <c r="BL2010" s="81" t="s">
        <v>772</v>
      </c>
      <c r="BM2010" s="81" t="s">
        <v>773</v>
      </c>
      <c r="BN2010" s="81">
        <v>4</v>
      </c>
      <c r="BO2010" s="81" t="s">
        <v>436</v>
      </c>
      <c r="BP2010" s="81" t="s">
        <v>1119</v>
      </c>
      <c r="BQ2010" s="81">
        <v>1127</v>
      </c>
    </row>
    <row r="2011" spans="64:69" x14ac:dyDescent="0.25">
      <c r="BL2011" s="81" t="s">
        <v>948</v>
      </c>
      <c r="BM2011" s="81" t="s">
        <v>949</v>
      </c>
      <c r="BN2011" s="81">
        <v>4</v>
      </c>
      <c r="BO2011" s="81" t="s">
        <v>529</v>
      </c>
      <c r="BP2011" s="81" t="s">
        <v>1694</v>
      </c>
      <c r="BQ2011" s="81">
        <v>1504</v>
      </c>
    </row>
    <row r="2012" spans="64:69" x14ac:dyDescent="0.25">
      <c r="BL2012" s="81" t="s">
        <v>954</v>
      </c>
      <c r="BM2012" s="81" t="s">
        <v>955</v>
      </c>
      <c r="BN2012" s="81">
        <v>6</v>
      </c>
      <c r="BO2012" s="81" t="s">
        <v>529</v>
      </c>
      <c r="BP2012" s="81" t="s">
        <v>1168</v>
      </c>
      <c r="BQ2012" s="81">
        <v>1001</v>
      </c>
    </row>
    <row r="2013" spans="64:69" x14ac:dyDescent="0.25">
      <c r="BL2013" s="81" t="s">
        <v>906</v>
      </c>
      <c r="BM2013" s="81" t="s">
        <v>907</v>
      </c>
      <c r="BN2013" s="81">
        <v>4</v>
      </c>
      <c r="BO2013" s="81" t="s">
        <v>437</v>
      </c>
      <c r="BP2013" s="81" t="s">
        <v>2344</v>
      </c>
      <c r="BQ2013" s="81">
        <v>1108</v>
      </c>
    </row>
    <row r="2014" spans="64:69" x14ac:dyDescent="0.25">
      <c r="BL2014" s="81" t="s">
        <v>772</v>
      </c>
      <c r="BM2014" s="81" t="s">
        <v>773</v>
      </c>
      <c r="BN2014" s="81">
        <v>4</v>
      </c>
      <c r="BO2014" s="81" t="s">
        <v>436</v>
      </c>
      <c r="BP2014" s="81" t="s">
        <v>1752</v>
      </c>
      <c r="BQ2014" s="81">
        <v>1076</v>
      </c>
    </row>
    <row r="2015" spans="64:69" x14ac:dyDescent="0.25">
      <c r="BL2015" s="81" t="s">
        <v>731</v>
      </c>
      <c r="BM2015" s="81" t="s">
        <v>732</v>
      </c>
      <c r="BN2015" s="81">
        <v>12</v>
      </c>
      <c r="BO2015" s="81" t="s">
        <v>437</v>
      </c>
      <c r="BP2015" s="81" t="s">
        <v>1180</v>
      </c>
      <c r="BQ2015" s="81">
        <v>1194</v>
      </c>
    </row>
    <row r="2016" spans="64:69" x14ac:dyDescent="0.25">
      <c r="BL2016" s="81" t="s">
        <v>880</v>
      </c>
      <c r="BM2016" s="81" t="s">
        <v>881</v>
      </c>
      <c r="BN2016" s="81">
        <v>4</v>
      </c>
      <c r="BO2016" s="81" t="s">
        <v>437</v>
      </c>
      <c r="BP2016" s="81" t="s">
        <v>2344</v>
      </c>
      <c r="BQ2016" s="81">
        <v>1108</v>
      </c>
    </row>
    <row r="2017" spans="64:69" x14ac:dyDescent="0.25">
      <c r="BL2017" s="81" t="s">
        <v>836</v>
      </c>
      <c r="BM2017" s="81" t="s">
        <v>837</v>
      </c>
      <c r="BN2017" s="81">
        <v>6</v>
      </c>
      <c r="BO2017" s="81" t="s">
        <v>436</v>
      </c>
      <c r="BP2017" s="81" t="s">
        <v>2070</v>
      </c>
      <c r="BQ2017" s="81">
        <v>1560</v>
      </c>
    </row>
    <row r="2018" spans="64:69" x14ac:dyDescent="0.25">
      <c r="BL2018" s="81" t="s">
        <v>2319</v>
      </c>
      <c r="BM2018" s="81" t="s">
        <v>844</v>
      </c>
      <c r="BN2018" s="81">
        <v>4</v>
      </c>
      <c r="BO2018" s="81" t="s">
        <v>529</v>
      </c>
      <c r="BP2018" s="81" t="s">
        <v>1128</v>
      </c>
      <c r="BQ2018" s="81">
        <v>1031</v>
      </c>
    </row>
    <row r="2019" spans="64:69" x14ac:dyDescent="0.25">
      <c r="BL2019" s="81" t="s">
        <v>867</v>
      </c>
      <c r="BM2019" s="81" t="s">
        <v>868</v>
      </c>
      <c r="BN2019" s="81">
        <v>6</v>
      </c>
      <c r="BO2019" s="81" t="s">
        <v>437</v>
      </c>
      <c r="BP2019" s="81" t="s">
        <v>1180</v>
      </c>
      <c r="BQ2019" s="81">
        <v>1194</v>
      </c>
    </row>
    <row r="2020" spans="64:69" x14ac:dyDescent="0.25">
      <c r="BL2020" s="81" t="s">
        <v>854</v>
      </c>
      <c r="BM2020" s="81" t="s">
        <v>855</v>
      </c>
      <c r="BN2020" s="81">
        <v>6</v>
      </c>
      <c r="BO2020" s="81" t="s">
        <v>436</v>
      </c>
      <c r="BP2020" s="81" t="s">
        <v>2070</v>
      </c>
      <c r="BQ2020" s="81">
        <v>1560</v>
      </c>
    </row>
    <row r="2021" spans="64:69" x14ac:dyDescent="0.25">
      <c r="BL2021" s="81" t="s">
        <v>867</v>
      </c>
      <c r="BM2021" s="81" t="s">
        <v>868</v>
      </c>
      <c r="BN2021" s="81">
        <v>6</v>
      </c>
      <c r="BO2021" s="81" t="s">
        <v>529</v>
      </c>
      <c r="BP2021" s="81" t="s">
        <v>1128</v>
      </c>
      <c r="BQ2021" s="81">
        <v>1031</v>
      </c>
    </row>
    <row r="2022" spans="64:69" x14ac:dyDescent="0.25">
      <c r="BL2022" s="81" t="s">
        <v>729</v>
      </c>
      <c r="BM2022" s="81" t="s">
        <v>730</v>
      </c>
      <c r="BN2022" s="81">
        <v>2</v>
      </c>
      <c r="BO2022" s="81" t="s">
        <v>529</v>
      </c>
      <c r="BP2022" s="81" t="s">
        <v>1120</v>
      </c>
      <c r="BQ2022" s="81">
        <v>1020</v>
      </c>
    </row>
    <row r="2023" spans="64:69" x14ac:dyDescent="0.25">
      <c r="BL2023" s="81" t="s">
        <v>776</v>
      </c>
      <c r="BM2023" s="81" t="s">
        <v>777</v>
      </c>
      <c r="BN2023" s="81">
        <v>6</v>
      </c>
      <c r="BO2023" s="81" t="s">
        <v>436</v>
      </c>
      <c r="BP2023" s="81" t="s">
        <v>1138</v>
      </c>
      <c r="BQ2023" s="81">
        <v>1060</v>
      </c>
    </row>
    <row r="2024" spans="64:69" x14ac:dyDescent="0.25">
      <c r="BL2024" s="81" t="s">
        <v>2269</v>
      </c>
      <c r="BM2024" s="81" t="s">
        <v>767</v>
      </c>
      <c r="BN2024" s="81">
        <v>4</v>
      </c>
      <c r="BO2024" s="81" t="s">
        <v>437</v>
      </c>
      <c r="BP2024" s="81" t="s">
        <v>2344</v>
      </c>
      <c r="BQ2024" s="81">
        <v>1108</v>
      </c>
    </row>
    <row r="2025" spans="64:69" x14ac:dyDescent="0.25">
      <c r="BL2025" s="81" t="s">
        <v>942</v>
      </c>
      <c r="BM2025" s="81" t="s">
        <v>943</v>
      </c>
      <c r="BN2025" s="81">
        <v>24</v>
      </c>
      <c r="BO2025" s="81" t="s">
        <v>529</v>
      </c>
      <c r="BP2025" s="81" t="s">
        <v>1172</v>
      </c>
      <c r="BQ2025" s="81">
        <v>1472</v>
      </c>
    </row>
    <row r="2026" spans="64:69" x14ac:dyDescent="0.25">
      <c r="BL2026" s="81" t="s">
        <v>729</v>
      </c>
      <c r="BM2026" s="81" t="s">
        <v>730</v>
      </c>
      <c r="BN2026" s="81">
        <v>2</v>
      </c>
      <c r="BO2026" s="81" t="s">
        <v>529</v>
      </c>
      <c r="BP2026" s="81" t="s">
        <v>1175</v>
      </c>
      <c r="BQ2026" s="81">
        <v>1027</v>
      </c>
    </row>
    <row r="2027" spans="64:69" x14ac:dyDescent="0.25">
      <c r="BL2027" s="81" t="s">
        <v>770</v>
      </c>
      <c r="BM2027" s="81" t="s">
        <v>771</v>
      </c>
      <c r="BN2027" s="81">
        <v>6</v>
      </c>
      <c r="BO2027" s="81" t="s">
        <v>529</v>
      </c>
      <c r="BP2027" s="81" t="s">
        <v>1139</v>
      </c>
      <c r="BQ2027" s="81">
        <v>1027</v>
      </c>
    </row>
    <row r="2028" spans="64:69" x14ac:dyDescent="0.25">
      <c r="BL2028" s="81" t="s">
        <v>867</v>
      </c>
      <c r="BM2028" s="81" t="s">
        <v>868</v>
      </c>
      <c r="BN2028" s="81">
        <v>6</v>
      </c>
      <c r="BO2028" s="81" t="s">
        <v>436</v>
      </c>
      <c r="BP2028" s="81" t="s">
        <v>1179</v>
      </c>
      <c r="BQ2028" s="81">
        <v>1195</v>
      </c>
    </row>
    <row r="2029" spans="64:69" x14ac:dyDescent="0.25">
      <c r="BL2029" s="81" t="s">
        <v>770</v>
      </c>
      <c r="BM2029" s="81" t="s">
        <v>771</v>
      </c>
      <c r="BN2029" s="81">
        <v>6</v>
      </c>
      <c r="BO2029" s="81" t="s">
        <v>529</v>
      </c>
      <c r="BP2029" s="81" t="s">
        <v>1141</v>
      </c>
      <c r="BQ2029" s="81">
        <v>1212</v>
      </c>
    </row>
    <row r="2030" spans="64:69" x14ac:dyDescent="0.25">
      <c r="BL2030" s="81" t="s">
        <v>816</v>
      </c>
      <c r="BM2030" s="81" t="s">
        <v>817</v>
      </c>
      <c r="BN2030" s="81">
        <v>12</v>
      </c>
      <c r="BO2030" s="81" t="s">
        <v>529</v>
      </c>
      <c r="BP2030" s="81" t="s">
        <v>1175</v>
      </c>
      <c r="BQ2030" s="81">
        <v>1027</v>
      </c>
    </row>
    <row r="2031" spans="64:69" x14ac:dyDescent="0.25">
      <c r="BL2031" s="81" t="s">
        <v>733</v>
      </c>
      <c r="BM2031" s="81" t="s">
        <v>734</v>
      </c>
      <c r="BN2031" s="81">
        <v>6</v>
      </c>
      <c r="BO2031" s="81" t="s">
        <v>436</v>
      </c>
      <c r="BP2031" s="81" t="s">
        <v>2070</v>
      </c>
      <c r="BQ2031" s="81">
        <v>1560</v>
      </c>
    </row>
    <row r="2032" spans="64:69" x14ac:dyDescent="0.25">
      <c r="BL2032" s="81" t="s">
        <v>729</v>
      </c>
      <c r="BM2032" s="81" t="s">
        <v>730</v>
      </c>
      <c r="BN2032" s="81">
        <v>2</v>
      </c>
      <c r="BO2032" s="81" t="s">
        <v>529</v>
      </c>
      <c r="BP2032" s="81" t="s">
        <v>2180</v>
      </c>
      <c r="BQ2032" s="81">
        <v>1123</v>
      </c>
    </row>
    <row r="2033" spans="64:69" x14ac:dyDescent="0.25">
      <c r="BL2033" s="81" t="s">
        <v>772</v>
      </c>
      <c r="BM2033" s="81" t="s">
        <v>773</v>
      </c>
      <c r="BN2033" s="81">
        <v>6</v>
      </c>
      <c r="BO2033" s="81" t="s">
        <v>529</v>
      </c>
      <c r="BP2033" s="81" t="s">
        <v>1175</v>
      </c>
      <c r="BQ2033" s="81">
        <v>1027</v>
      </c>
    </row>
    <row r="2034" spans="64:69" x14ac:dyDescent="0.25">
      <c r="BL2034" s="81" t="s">
        <v>948</v>
      </c>
      <c r="BM2034" s="81" t="s">
        <v>949</v>
      </c>
      <c r="BN2034" s="81">
        <v>6</v>
      </c>
      <c r="BO2034" s="81" t="s">
        <v>529</v>
      </c>
      <c r="BP2034" s="81" t="s">
        <v>1175</v>
      </c>
      <c r="BQ2034" s="81">
        <v>1027</v>
      </c>
    </row>
    <row r="2035" spans="64:69" x14ac:dyDescent="0.25">
      <c r="BL2035" s="81" t="s">
        <v>816</v>
      </c>
      <c r="BM2035" s="81" t="s">
        <v>817</v>
      </c>
      <c r="BN2035" s="81">
        <v>12</v>
      </c>
      <c r="BO2035" s="81" t="s">
        <v>529</v>
      </c>
      <c r="BP2035" s="81" t="s">
        <v>1139</v>
      </c>
      <c r="BQ2035" s="81">
        <v>1027</v>
      </c>
    </row>
    <row r="2036" spans="64:69" x14ac:dyDescent="0.25">
      <c r="BL2036" s="81" t="s">
        <v>864</v>
      </c>
      <c r="BM2036" s="81" t="s">
        <v>865</v>
      </c>
      <c r="BN2036" s="81">
        <v>12</v>
      </c>
      <c r="BO2036" s="81" t="s">
        <v>529</v>
      </c>
      <c r="BP2036" s="81" t="s">
        <v>1139</v>
      </c>
      <c r="BQ2036" s="81">
        <v>1027</v>
      </c>
    </row>
    <row r="2037" spans="64:69" x14ac:dyDescent="0.25">
      <c r="BL2037" s="81" t="s">
        <v>864</v>
      </c>
      <c r="BM2037" s="81" t="s">
        <v>865</v>
      </c>
      <c r="BN2037" s="81">
        <v>12</v>
      </c>
      <c r="BO2037" s="81" t="s">
        <v>529</v>
      </c>
      <c r="BP2037" s="81" t="s">
        <v>1120</v>
      </c>
      <c r="BQ2037" s="81">
        <v>1020</v>
      </c>
    </row>
    <row r="2038" spans="64:69" x14ac:dyDescent="0.25">
      <c r="BL2038" s="81" t="s">
        <v>765</v>
      </c>
      <c r="BM2038" s="81" t="s">
        <v>766</v>
      </c>
      <c r="BN2038" s="81">
        <v>6</v>
      </c>
      <c r="BO2038" s="81" t="s">
        <v>437</v>
      </c>
      <c r="BP2038" s="81" t="s">
        <v>1754</v>
      </c>
      <c r="BQ2038" s="81">
        <v>1180</v>
      </c>
    </row>
    <row r="2039" spans="64:69" x14ac:dyDescent="0.25">
      <c r="BL2039" s="81" t="s">
        <v>906</v>
      </c>
      <c r="BM2039" s="81" t="s">
        <v>907</v>
      </c>
      <c r="BN2039" s="81">
        <v>6</v>
      </c>
      <c r="BO2039" s="81" t="s">
        <v>529</v>
      </c>
      <c r="BP2039" s="81" t="s">
        <v>1175</v>
      </c>
      <c r="BQ2039" s="81">
        <v>1027</v>
      </c>
    </row>
    <row r="2040" spans="64:69" x14ac:dyDescent="0.25">
      <c r="BL2040" s="81" t="s">
        <v>770</v>
      </c>
      <c r="BM2040" s="81" t="s">
        <v>771</v>
      </c>
      <c r="BN2040" s="81">
        <v>6</v>
      </c>
      <c r="BO2040" s="81" t="s">
        <v>436</v>
      </c>
      <c r="BP2040" s="81" t="s">
        <v>1119</v>
      </c>
      <c r="BQ2040" s="81">
        <v>1127</v>
      </c>
    </row>
    <row r="2041" spans="64:69" x14ac:dyDescent="0.25">
      <c r="BL2041" s="81" t="s">
        <v>816</v>
      </c>
      <c r="BM2041" s="81" t="s">
        <v>817</v>
      </c>
      <c r="BN2041" s="81">
        <v>12</v>
      </c>
      <c r="BO2041" s="81" t="s">
        <v>529</v>
      </c>
      <c r="BP2041" s="81" t="s">
        <v>1128</v>
      </c>
      <c r="BQ2041" s="81">
        <v>1031</v>
      </c>
    </row>
    <row r="2042" spans="64:69" x14ac:dyDescent="0.25">
      <c r="BL2042" s="81" t="s">
        <v>816</v>
      </c>
      <c r="BM2042" s="81" t="s">
        <v>817</v>
      </c>
      <c r="BN2042" s="81">
        <v>12</v>
      </c>
      <c r="BO2042" s="81" t="s">
        <v>529</v>
      </c>
      <c r="BP2042" s="81" t="s">
        <v>1756</v>
      </c>
      <c r="BQ2042" s="81">
        <v>1037</v>
      </c>
    </row>
    <row r="2043" spans="64:69" x14ac:dyDescent="0.25">
      <c r="BL2043" s="81" t="s">
        <v>906</v>
      </c>
      <c r="BM2043" s="81" t="s">
        <v>907</v>
      </c>
      <c r="BN2043" s="81">
        <v>6</v>
      </c>
      <c r="BO2043" s="81" t="s">
        <v>529</v>
      </c>
      <c r="BP2043" s="81" t="s">
        <v>1141</v>
      </c>
      <c r="BQ2043" s="81">
        <v>1212</v>
      </c>
    </row>
    <row r="2044" spans="64:69" x14ac:dyDescent="0.25">
      <c r="BL2044" s="81" t="s">
        <v>948</v>
      </c>
      <c r="BM2044" s="81" t="s">
        <v>949</v>
      </c>
      <c r="BN2044" s="81">
        <v>6</v>
      </c>
      <c r="BO2044" s="81" t="s">
        <v>529</v>
      </c>
      <c r="BP2044" s="81" t="s">
        <v>1128</v>
      </c>
      <c r="BQ2044" s="81">
        <v>1031</v>
      </c>
    </row>
    <row r="2045" spans="64:69" x14ac:dyDescent="0.25">
      <c r="BL2045" s="81" t="s">
        <v>794</v>
      </c>
      <c r="BM2045" s="81" t="s">
        <v>795</v>
      </c>
      <c r="BN2045" s="81">
        <v>6</v>
      </c>
      <c r="BO2045" s="81" t="s">
        <v>437</v>
      </c>
      <c r="BP2045" s="81" t="s">
        <v>1180</v>
      </c>
      <c r="BQ2045" s="81">
        <v>1194</v>
      </c>
    </row>
    <row r="2046" spans="64:69" x14ac:dyDescent="0.25">
      <c r="BL2046" s="81" t="s">
        <v>906</v>
      </c>
      <c r="BM2046" s="81" t="s">
        <v>907</v>
      </c>
      <c r="BN2046" s="81">
        <v>6</v>
      </c>
      <c r="BO2046" s="81" t="s">
        <v>529</v>
      </c>
      <c r="BP2046" s="81" t="s">
        <v>1128</v>
      </c>
      <c r="BQ2046" s="81">
        <v>1031</v>
      </c>
    </row>
    <row r="2047" spans="64:69" x14ac:dyDescent="0.25">
      <c r="BL2047" s="81" t="s">
        <v>727</v>
      </c>
      <c r="BM2047" s="81" t="s">
        <v>728</v>
      </c>
      <c r="BN2047" s="81">
        <v>4</v>
      </c>
      <c r="BO2047" s="81" t="s">
        <v>437</v>
      </c>
      <c r="BP2047" s="81" t="s">
        <v>2344</v>
      </c>
      <c r="BQ2047" s="81">
        <v>1108</v>
      </c>
    </row>
    <row r="2048" spans="64:69" x14ac:dyDescent="0.25">
      <c r="BL2048" s="81" t="s">
        <v>727</v>
      </c>
      <c r="BM2048" s="81" t="s">
        <v>728</v>
      </c>
      <c r="BN2048" s="81">
        <v>4</v>
      </c>
      <c r="BO2048" s="81" t="s">
        <v>437</v>
      </c>
      <c r="BP2048" s="81" t="s">
        <v>1155</v>
      </c>
      <c r="BQ2048" s="81">
        <v>1506</v>
      </c>
    </row>
    <row r="2049" spans="64:69" x14ac:dyDescent="0.25">
      <c r="BL2049" s="81" t="s">
        <v>765</v>
      </c>
      <c r="BM2049" s="81" t="s">
        <v>766</v>
      </c>
      <c r="BN2049" s="81">
        <v>6</v>
      </c>
      <c r="BO2049" s="81" t="s">
        <v>529</v>
      </c>
      <c r="BP2049" s="81" t="s">
        <v>1128</v>
      </c>
      <c r="BQ2049" s="81">
        <v>1031</v>
      </c>
    </row>
    <row r="2050" spans="64:69" x14ac:dyDescent="0.25">
      <c r="BL2050" s="81" t="s">
        <v>765</v>
      </c>
      <c r="BM2050" s="81" t="s">
        <v>766</v>
      </c>
      <c r="BN2050" s="81">
        <v>6</v>
      </c>
      <c r="BO2050" s="81" t="s">
        <v>529</v>
      </c>
      <c r="BP2050" s="81" t="s">
        <v>1168</v>
      </c>
      <c r="BQ2050" s="81">
        <v>1001</v>
      </c>
    </row>
    <row r="2051" spans="64:69" x14ac:dyDescent="0.25">
      <c r="BL2051" s="81" t="s">
        <v>860</v>
      </c>
      <c r="BM2051" s="81" t="s">
        <v>861</v>
      </c>
      <c r="BN2051" s="81">
        <v>10</v>
      </c>
      <c r="BO2051" s="81" t="s">
        <v>529</v>
      </c>
      <c r="BP2051" s="81" t="s">
        <v>1141</v>
      </c>
      <c r="BQ2051" s="81">
        <v>1212</v>
      </c>
    </row>
    <row r="2052" spans="64:69" x14ac:dyDescent="0.25">
      <c r="BL2052" s="81" t="s">
        <v>733</v>
      </c>
      <c r="BM2052" s="81" t="s">
        <v>734</v>
      </c>
      <c r="BN2052" s="81">
        <v>8</v>
      </c>
      <c r="BO2052" s="81" t="s">
        <v>529</v>
      </c>
      <c r="BP2052" s="81" t="s">
        <v>1128</v>
      </c>
      <c r="BQ2052" s="81">
        <v>1031</v>
      </c>
    </row>
    <row r="2053" spans="64:69" x14ac:dyDescent="0.25">
      <c r="BL2053" s="81" t="s">
        <v>873</v>
      </c>
      <c r="BM2053" s="81" t="s">
        <v>874</v>
      </c>
      <c r="BN2053" s="81">
        <v>12</v>
      </c>
      <c r="BO2053" s="81" t="s">
        <v>529</v>
      </c>
      <c r="BP2053" s="81" t="s">
        <v>1175</v>
      </c>
      <c r="BQ2053" s="81">
        <v>1027</v>
      </c>
    </row>
    <row r="2054" spans="64:69" x14ac:dyDescent="0.25">
      <c r="BL2054" s="81" t="s">
        <v>765</v>
      </c>
      <c r="BM2054" s="81" t="s">
        <v>766</v>
      </c>
      <c r="BN2054" s="81">
        <v>24</v>
      </c>
      <c r="BO2054" s="81" t="s">
        <v>436</v>
      </c>
      <c r="BP2054" s="81" t="s">
        <v>1195</v>
      </c>
      <c r="BQ2054" s="81">
        <v>1237</v>
      </c>
    </row>
    <row r="2055" spans="64:69" x14ac:dyDescent="0.25">
      <c r="BL2055" s="81" t="s">
        <v>849</v>
      </c>
      <c r="BM2055" s="81" t="s">
        <v>850</v>
      </c>
      <c r="BN2055" s="81">
        <v>10</v>
      </c>
      <c r="BO2055" s="81" t="s">
        <v>529</v>
      </c>
      <c r="BP2055" s="81" t="s">
        <v>1175</v>
      </c>
      <c r="BQ2055" s="81">
        <v>1027</v>
      </c>
    </row>
    <row r="2056" spans="64:69" x14ac:dyDescent="0.25">
      <c r="BL2056" s="81" t="s">
        <v>816</v>
      </c>
      <c r="BM2056" s="81" t="s">
        <v>817</v>
      </c>
      <c r="BN2056" s="81">
        <v>20</v>
      </c>
      <c r="BO2056" s="81" t="s">
        <v>529</v>
      </c>
      <c r="BP2056" s="81" t="s">
        <v>1172</v>
      </c>
      <c r="BQ2056" s="81">
        <v>1472</v>
      </c>
    </row>
    <row r="2057" spans="64:69" x14ac:dyDescent="0.25">
      <c r="BL2057" s="81" t="s">
        <v>867</v>
      </c>
      <c r="BM2057" s="81" t="s">
        <v>868</v>
      </c>
      <c r="BN2057" s="81">
        <v>12</v>
      </c>
      <c r="BO2057" s="81" t="s">
        <v>529</v>
      </c>
      <c r="BP2057" s="81" t="s">
        <v>1175</v>
      </c>
      <c r="BQ2057" s="81">
        <v>1027</v>
      </c>
    </row>
    <row r="2058" spans="64:69" x14ac:dyDescent="0.25">
      <c r="BL2058" s="81" t="s">
        <v>737</v>
      </c>
      <c r="BM2058" s="81" t="s">
        <v>738</v>
      </c>
      <c r="BN2058" s="81">
        <v>2</v>
      </c>
      <c r="BO2058" s="81" t="s">
        <v>436</v>
      </c>
      <c r="BP2058" s="81" t="s">
        <v>2060</v>
      </c>
      <c r="BQ2058" s="81">
        <v>1098</v>
      </c>
    </row>
    <row r="2059" spans="64:69" x14ac:dyDescent="0.25">
      <c r="BL2059" s="81" t="s">
        <v>729</v>
      </c>
      <c r="BM2059" s="81" t="s">
        <v>730</v>
      </c>
      <c r="BN2059" s="81">
        <v>4</v>
      </c>
      <c r="BO2059" s="81" t="s">
        <v>529</v>
      </c>
      <c r="BP2059" s="81" t="s">
        <v>1172</v>
      </c>
      <c r="BQ2059" s="81">
        <v>1472</v>
      </c>
    </row>
    <row r="2060" spans="64:69" x14ac:dyDescent="0.25">
      <c r="BL2060" s="81" t="s">
        <v>729</v>
      </c>
      <c r="BM2060" s="81" t="s">
        <v>730</v>
      </c>
      <c r="BN2060" s="81">
        <v>4</v>
      </c>
      <c r="BO2060" s="81" t="s">
        <v>437</v>
      </c>
      <c r="BP2060" s="81" t="s">
        <v>1180</v>
      </c>
      <c r="BQ2060" s="81">
        <v>1194</v>
      </c>
    </row>
    <row r="2061" spans="64:69" x14ac:dyDescent="0.25">
      <c r="BL2061" s="81" t="s">
        <v>770</v>
      </c>
      <c r="BM2061" s="81" t="s">
        <v>771</v>
      </c>
      <c r="BN2061" s="81">
        <v>12</v>
      </c>
      <c r="BO2061" s="81" t="s">
        <v>529</v>
      </c>
      <c r="BP2061" s="81" t="s">
        <v>1175</v>
      </c>
      <c r="BQ2061" s="81">
        <v>1027</v>
      </c>
    </row>
    <row r="2062" spans="64:69" x14ac:dyDescent="0.25">
      <c r="BL2062" s="81" t="s">
        <v>733</v>
      </c>
      <c r="BM2062" s="81" t="s">
        <v>734</v>
      </c>
      <c r="BN2062" s="81">
        <v>12</v>
      </c>
      <c r="BO2062" s="81" t="s">
        <v>437</v>
      </c>
      <c r="BP2062" s="81" t="s">
        <v>1180</v>
      </c>
      <c r="BQ2062" s="81">
        <v>1194</v>
      </c>
    </row>
    <row r="2063" spans="64:69" x14ac:dyDescent="0.25">
      <c r="BL2063" s="81" t="s">
        <v>729</v>
      </c>
      <c r="BM2063" s="81" t="s">
        <v>730</v>
      </c>
      <c r="BN2063" s="81">
        <v>4</v>
      </c>
      <c r="BO2063" s="81" t="s">
        <v>437</v>
      </c>
      <c r="BP2063" s="81" t="s">
        <v>2344</v>
      </c>
      <c r="BQ2063" s="81">
        <v>1108</v>
      </c>
    </row>
    <row r="2064" spans="64:69" x14ac:dyDescent="0.25">
      <c r="BL2064" s="81" t="s">
        <v>729</v>
      </c>
      <c r="BM2064" s="81" t="s">
        <v>730</v>
      </c>
      <c r="BN2064" s="81">
        <v>4</v>
      </c>
      <c r="BO2064" s="81" t="s">
        <v>529</v>
      </c>
      <c r="BP2064" s="81" t="s">
        <v>1130</v>
      </c>
      <c r="BQ2064" s="81">
        <v>1125</v>
      </c>
    </row>
    <row r="2065" spans="64:69" x14ac:dyDescent="0.25">
      <c r="BL2065" s="81" t="s">
        <v>832</v>
      </c>
      <c r="BM2065" s="81" t="s">
        <v>833</v>
      </c>
      <c r="BN2065" s="81">
        <v>4</v>
      </c>
      <c r="BO2065" s="81" t="s">
        <v>529</v>
      </c>
      <c r="BP2065" s="81" t="s">
        <v>1141</v>
      </c>
      <c r="BQ2065" s="81">
        <v>1212</v>
      </c>
    </row>
    <row r="2066" spans="64:69" x14ac:dyDescent="0.25">
      <c r="BL2066" s="81" t="s">
        <v>864</v>
      </c>
      <c r="BM2066" s="81" t="s">
        <v>865</v>
      </c>
      <c r="BN2066" s="81">
        <v>24</v>
      </c>
      <c r="BO2066" s="81" t="s">
        <v>529</v>
      </c>
      <c r="BP2066" s="81" t="s">
        <v>1175</v>
      </c>
      <c r="BQ2066" s="81">
        <v>1027</v>
      </c>
    </row>
    <row r="2067" spans="64:69" x14ac:dyDescent="0.25">
      <c r="BL2067" s="81" t="s">
        <v>830</v>
      </c>
      <c r="BM2067" s="81" t="s">
        <v>831</v>
      </c>
      <c r="BN2067" s="81">
        <v>12</v>
      </c>
      <c r="BO2067" s="81" t="s">
        <v>529</v>
      </c>
      <c r="BP2067" s="81" t="s">
        <v>1139</v>
      </c>
      <c r="BQ2067" s="81">
        <v>1027</v>
      </c>
    </row>
    <row r="2068" spans="64:69" x14ac:dyDescent="0.25">
      <c r="BL2068" s="81" t="s">
        <v>729</v>
      </c>
      <c r="BM2068" s="81" t="s">
        <v>730</v>
      </c>
      <c r="BN2068" s="81">
        <v>4</v>
      </c>
      <c r="BO2068" s="81" t="s">
        <v>529</v>
      </c>
      <c r="BP2068" s="81" t="s">
        <v>1825</v>
      </c>
      <c r="BQ2068" s="81">
        <v>1018</v>
      </c>
    </row>
    <row r="2069" spans="64:69" x14ac:dyDescent="0.25">
      <c r="BL2069" s="81" t="s">
        <v>729</v>
      </c>
      <c r="BM2069" s="81" t="s">
        <v>730</v>
      </c>
      <c r="BN2069" s="81">
        <v>4</v>
      </c>
      <c r="BO2069" s="81" t="s">
        <v>436</v>
      </c>
      <c r="BP2069" s="81" t="s">
        <v>2327</v>
      </c>
      <c r="BQ2069" s="81">
        <v>1515</v>
      </c>
    </row>
    <row r="2070" spans="64:69" x14ac:dyDescent="0.25">
      <c r="BL2070" s="81" t="s">
        <v>729</v>
      </c>
      <c r="BM2070" s="81" t="s">
        <v>730</v>
      </c>
      <c r="BN2070" s="81">
        <v>4</v>
      </c>
      <c r="BO2070" s="81" t="s">
        <v>529</v>
      </c>
      <c r="BP2070" s="81" t="s">
        <v>1694</v>
      </c>
      <c r="BQ2070" s="81">
        <v>1504</v>
      </c>
    </row>
    <row r="2071" spans="64:69" x14ac:dyDescent="0.25">
      <c r="BL2071" s="81" t="s">
        <v>860</v>
      </c>
      <c r="BM2071" s="81" t="s">
        <v>861</v>
      </c>
      <c r="BN2071" s="81">
        <v>16</v>
      </c>
      <c r="BO2071" s="81" t="s">
        <v>529</v>
      </c>
      <c r="BP2071" s="81" t="s">
        <v>1172</v>
      </c>
      <c r="BQ2071" s="81">
        <v>1472</v>
      </c>
    </row>
    <row r="2072" spans="64:69" x14ac:dyDescent="0.25">
      <c r="BL2072" s="81" t="s">
        <v>772</v>
      </c>
      <c r="BM2072" s="81" t="s">
        <v>773</v>
      </c>
      <c r="BN2072" s="81">
        <v>12</v>
      </c>
      <c r="BO2072" s="81" t="s">
        <v>529</v>
      </c>
      <c r="BP2072" s="81" t="s">
        <v>1139</v>
      </c>
      <c r="BQ2072" s="81">
        <v>1027</v>
      </c>
    </row>
    <row r="2073" spans="64:69" x14ac:dyDescent="0.25">
      <c r="BL2073" s="81" t="s">
        <v>906</v>
      </c>
      <c r="BM2073" s="81" t="s">
        <v>907</v>
      </c>
      <c r="BN2073" s="81">
        <v>12</v>
      </c>
      <c r="BO2073" s="81" t="s">
        <v>529</v>
      </c>
      <c r="BP2073" s="81" t="s">
        <v>1172</v>
      </c>
      <c r="BQ2073" s="81">
        <v>1472</v>
      </c>
    </row>
    <row r="2074" spans="64:69" x14ac:dyDescent="0.25">
      <c r="BL2074" s="81" t="s">
        <v>873</v>
      </c>
      <c r="BM2074" s="81" t="s">
        <v>874</v>
      </c>
      <c r="BN2074" s="81">
        <v>18</v>
      </c>
      <c r="BO2074" s="81" t="s">
        <v>529</v>
      </c>
      <c r="BP2074" s="81" t="s">
        <v>1139</v>
      </c>
      <c r="BQ2074" s="81">
        <v>1027</v>
      </c>
    </row>
    <row r="2075" spans="64:69" x14ac:dyDescent="0.25">
      <c r="BL2075" s="81" t="s">
        <v>765</v>
      </c>
      <c r="BM2075" s="81" t="s">
        <v>766</v>
      </c>
      <c r="BN2075" s="81">
        <v>12</v>
      </c>
      <c r="BO2075" s="81" t="s">
        <v>529</v>
      </c>
      <c r="BP2075" s="81" t="s">
        <v>1175</v>
      </c>
      <c r="BQ2075" s="81">
        <v>1027</v>
      </c>
    </row>
    <row r="2076" spans="64:69" x14ac:dyDescent="0.25">
      <c r="BL2076" s="81" t="s">
        <v>729</v>
      </c>
      <c r="BM2076" s="81" t="s">
        <v>730</v>
      </c>
      <c r="BN2076" s="81">
        <v>6</v>
      </c>
      <c r="BO2076" s="81" t="s">
        <v>436</v>
      </c>
      <c r="BP2076" s="81" t="s">
        <v>2070</v>
      </c>
      <c r="BQ2076" s="81">
        <v>1560</v>
      </c>
    </row>
    <row r="2077" spans="64:69" x14ac:dyDescent="0.25">
      <c r="BL2077" s="81" t="s">
        <v>729</v>
      </c>
      <c r="BM2077" s="81" t="s">
        <v>730</v>
      </c>
      <c r="BN2077" s="81">
        <v>6</v>
      </c>
      <c r="BO2077" s="81" t="s">
        <v>436</v>
      </c>
      <c r="BP2077" s="81" t="s">
        <v>2060</v>
      </c>
      <c r="BQ2077" s="81">
        <v>1098</v>
      </c>
    </row>
    <row r="2078" spans="64:69" x14ac:dyDescent="0.25">
      <c r="BL2078" s="81" t="s">
        <v>830</v>
      </c>
      <c r="BM2078" s="81" t="s">
        <v>831</v>
      </c>
      <c r="BN2078" s="81">
        <v>50</v>
      </c>
      <c r="BO2078" s="81" t="s">
        <v>436</v>
      </c>
      <c r="BP2078" s="81" t="s">
        <v>1106</v>
      </c>
      <c r="BQ2078" s="81">
        <v>1295</v>
      </c>
    </row>
    <row r="2079" spans="64:69" x14ac:dyDescent="0.25">
      <c r="BL2079" s="81" t="s">
        <v>772</v>
      </c>
      <c r="BM2079" s="81" t="s">
        <v>773</v>
      </c>
      <c r="BN2079" s="81">
        <v>72</v>
      </c>
      <c r="BO2079" s="81" t="s">
        <v>436</v>
      </c>
      <c r="BP2079" s="81" t="s">
        <v>1195</v>
      </c>
      <c r="BQ2079" s="81">
        <v>1237</v>
      </c>
    </row>
    <row r="2080" spans="64:69" x14ac:dyDescent="0.25">
      <c r="BL2080" s="81" t="s">
        <v>737</v>
      </c>
      <c r="BM2080" s="81" t="s">
        <v>738</v>
      </c>
      <c r="BN2080" s="81">
        <v>4</v>
      </c>
      <c r="BO2080" s="81" t="s">
        <v>529</v>
      </c>
      <c r="BP2080" s="81" t="s">
        <v>1172</v>
      </c>
      <c r="BQ2080" s="81">
        <v>1472</v>
      </c>
    </row>
    <row r="2081" spans="64:69" x14ac:dyDescent="0.25">
      <c r="BL2081" s="81" t="s">
        <v>727</v>
      </c>
      <c r="BM2081" s="81" t="s">
        <v>728</v>
      </c>
      <c r="BN2081" s="81">
        <v>12</v>
      </c>
      <c r="BO2081" s="81" t="s">
        <v>529</v>
      </c>
      <c r="BP2081" s="81" t="s">
        <v>1139</v>
      </c>
      <c r="BQ2081" s="81">
        <v>1027</v>
      </c>
    </row>
    <row r="2082" spans="64:69" x14ac:dyDescent="0.25">
      <c r="BL2082" s="81" t="s">
        <v>737</v>
      </c>
      <c r="BM2082" s="81" t="s">
        <v>738</v>
      </c>
      <c r="BN2082" s="81">
        <v>4</v>
      </c>
      <c r="BO2082" s="81" t="s">
        <v>437</v>
      </c>
      <c r="BP2082" s="81" t="s">
        <v>2344</v>
      </c>
      <c r="BQ2082" s="81">
        <v>1108</v>
      </c>
    </row>
    <row r="2083" spans="64:69" x14ac:dyDescent="0.25">
      <c r="BL2083" s="81" t="s">
        <v>737</v>
      </c>
      <c r="BM2083" s="81" t="s">
        <v>738</v>
      </c>
      <c r="BN2083" s="81">
        <v>4</v>
      </c>
      <c r="BO2083" s="81" t="s">
        <v>436</v>
      </c>
      <c r="BP2083" s="81" t="s">
        <v>1138</v>
      </c>
      <c r="BQ2083" s="81">
        <v>1060</v>
      </c>
    </row>
    <row r="2084" spans="64:69" x14ac:dyDescent="0.25">
      <c r="BL2084" s="81" t="s">
        <v>948</v>
      </c>
      <c r="BM2084" s="81" t="s">
        <v>949</v>
      </c>
      <c r="BN2084" s="81">
        <v>72</v>
      </c>
      <c r="BO2084" s="81" t="s">
        <v>436</v>
      </c>
      <c r="BP2084" s="81" t="s">
        <v>1195</v>
      </c>
      <c r="BQ2084" s="81">
        <v>1237</v>
      </c>
    </row>
    <row r="2085" spans="64:69" x14ac:dyDescent="0.25">
      <c r="BL2085" s="81" t="s">
        <v>954</v>
      </c>
      <c r="BM2085" s="81" t="s">
        <v>955</v>
      </c>
      <c r="BN2085" s="81">
        <v>36</v>
      </c>
      <c r="BO2085" s="81" t="s">
        <v>529</v>
      </c>
      <c r="BP2085" s="81" t="s">
        <v>1175</v>
      </c>
      <c r="BQ2085" s="81">
        <v>1027</v>
      </c>
    </row>
    <row r="2086" spans="64:69" x14ac:dyDescent="0.25">
      <c r="BL2086" s="81" t="s">
        <v>772</v>
      </c>
      <c r="BM2086" s="81" t="s">
        <v>773</v>
      </c>
      <c r="BN2086" s="81">
        <v>24</v>
      </c>
      <c r="BO2086" s="81" t="s">
        <v>529</v>
      </c>
      <c r="BP2086" s="81" t="s">
        <v>1128</v>
      </c>
      <c r="BQ2086" s="81">
        <v>1031</v>
      </c>
    </row>
    <row r="2087" spans="64:69" x14ac:dyDescent="0.25">
      <c r="BL2087" s="81" t="s">
        <v>733</v>
      </c>
      <c r="BM2087" s="81" t="s">
        <v>734</v>
      </c>
      <c r="BN2087" s="81">
        <v>80</v>
      </c>
      <c r="BO2087" s="81" t="s">
        <v>436</v>
      </c>
      <c r="BP2087" s="81" t="s">
        <v>1195</v>
      </c>
      <c r="BQ2087" s="81">
        <v>1237</v>
      </c>
    </row>
    <row r="2088" spans="64:69" x14ac:dyDescent="0.25">
      <c r="BL2088" s="81" t="s">
        <v>737</v>
      </c>
      <c r="BM2088" s="81" t="s">
        <v>738</v>
      </c>
      <c r="BN2088" s="81">
        <v>6</v>
      </c>
      <c r="BO2088" s="81" t="s">
        <v>529</v>
      </c>
      <c r="BP2088" s="81" t="s">
        <v>1128</v>
      </c>
      <c r="BQ2088" s="81">
        <v>1031</v>
      </c>
    </row>
    <row r="2089" spans="64:69" x14ac:dyDescent="0.25">
      <c r="BL2089" s="81" t="s">
        <v>737</v>
      </c>
      <c r="BM2089" s="81" t="s">
        <v>738</v>
      </c>
      <c r="BN2089" s="81">
        <v>6</v>
      </c>
      <c r="BO2089" s="81" t="s">
        <v>529</v>
      </c>
      <c r="BP2089" s="81" t="s">
        <v>1873</v>
      </c>
      <c r="BQ2089" s="81">
        <v>1126</v>
      </c>
    </row>
    <row r="2090" spans="64:69" x14ac:dyDescent="0.25">
      <c r="BL2090" s="81" t="s">
        <v>729</v>
      </c>
      <c r="BM2090" s="81" t="s">
        <v>730</v>
      </c>
      <c r="BN2090" s="81">
        <v>12</v>
      </c>
      <c r="BO2090" s="81" t="s">
        <v>529</v>
      </c>
      <c r="BP2090" s="81" t="s">
        <v>1139</v>
      </c>
      <c r="BQ2090" s="81">
        <v>1027</v>
      </c>
    </row>
    <row r="2091" spans="64:69" x14ac:dyDescent="0.25">
      <c r="BL2091" s="81" t="s">
        <v>727</v>
      </c>
      <c r="BM2091" s="81" t="s">
        <v>728</v>
      </c>
      <c r="BN2091" s="81">
        <v>20</v>
      </c>
      <c r="BO2091" s="81" t="s">
        <v>529</v>
      </c>
      <c r="BP2091" s="81" t="s">
        <v>1128</v>
      </c>
      <c r="BQ2091" s="81">
        <v>1031</v>
      </c>
    </row>
    <row r="2092" spans="64:69" x14ac:dyDescent="0.25">
      <c r="BL2092" s="81" t="s">
        <v>727</v>
      </c>
      <c r="BM2092" s="81" t="s">
        <v>728</v>
      </c>
      <c r="BN2092" s="81">
        <v>20</v>
      </c>
      <c r="BO2092" s="81" t="s">
        <v>529</v>
      </c>
      <c r="BP2092" s="81" t="s">
        <v>1168</v>
      </c>
      <c r="BQ2092" s="81">
        <v>1001</v>
      </c>
    </row>
    <row r="2093" spans="64:69" x14ac:dyDescent="0.25">
      <c r="BL2093" s="81" t="s">
        <v>830</v>
      </c>
      <c r="BM2093" s="81" t="s">
        <v>831</v>
      </c>
      <c r="BN2093" s="81">
        <v>100</v>
      </c>
      <c r="BO2093" s="81" t="s">
        <v>436</v>
      </c>
      <c r="BP2093" s="81" t="s">
        <v>1195</v>
      </c>
      <c r="BQ2093" s="81">
        <v>1237</v>
      </c>
    </row>
    <row r="2094" spans="64:69" x14ac:dyDescent="0.25">
      <c r="BL2094" s="81" t="s">
        <v>849</v>
      </c>
      <c r="BM2094" s="81" t="s">
        <v>850</v>
      </c>
      <c r="BN2094" s="81">
        <v>100</v>
      </c>
      <c r="BO2094" s="81" t="s">
        <v>436</v>
      </c>
      <c r="BP2094" s="81" t="s">
        <v>1195</v>
      </c>
      <c r="BQ2094" s="81">
        <v>1237</v>
      </c>
    </row>
    <row r="2095" spans="64:69" x14ac:dyDescent="0.25">
      <c r="BL2095" s="81" t="s">
        <v>733</v>
      </c>
      <c r="BM2095" s="81" t="s">
        <v>734</v>
      </c>
      <c r="BN2095" s="81">
        <v>40</v>
      </c>
      <c r="BO2095" s="81" t="s">
        <v>529</v>
      </c>
      <c r="BP2095" s="81" t="s">
        <v>1175</v>
      </c>
      <c r="BQ2095" s="81">
        <v>1027</v>
      </c>
    </row>
    <row r="2096" spans="64:69" x14ac:dyDescent="0.25">
      <c r="BL2096" s="81" t="s">
        <v>729</v>
      </c>
      <c r="BM2096" s="81" t="s">
        <v>730</v>
      </c>
      <c r="BN2096" s="81">
        <v>14</v>
      </c>
      <c r="BO2096" s="81" t="s">
        <v>529</v>
      </c>
      <c r="BP2096" s="81" t="s">
        <v>1128</v>
      </c>
      <c r="BQ2096" s="81">
        <v>1031</v>
      </c>
    </row>
    <row r="2097" spans="64:69" x14ac:dyDescent="0.25">
      <c r="BL2097" s="81" t="s">
        <v>832</v>
      </c>
      <c r="BM2097" s="81" t="s">
        <v>833</v>
      </c>
      <c r="BN2097" s="81">
        <v>16</v>
      </c>
      <c r="BO2097" s="81" t="s">
        <v>529</v>
      </c>
      <c r="BP2097" s="81" t="s">
        <v>1175</v>
      </c>
      <c r="BQ2097" s="81">
        <v>1027</v>
      </c>
    </row>
    <row r="2098" spans="64:69" x14ac:dyDescent="0.25">
      <c r="BL2098" s="81" t="s">
        <v>737</v>
      </c>
      <c r="BM2098" s="81" t="s">
        <v>738</v>
      </c>
      <c r="BN2098" s="81">
        <v>12</v>
      </c>
      <c r="BO2098" s="81" t="s">
        <v>529</v>
      </c>
      <c r="BP2098" s="81" t="s">
        <v>1175</v>
      </c>
      <c r="BQ2098" s="81">
        <v>1027</v>
      </c>
    </row>
    <row r="2099" spans="64:69" x14ac:dyDescent="0.25">
      <c r="BL2099" s="81" t="s">
        <v>830</v>
      </c>
      <c r="BM2099" s="81" t="s">
        <v>831</v>
      </c>
      <c r="BN2099" s="81">
        <v>60</v>
      </c>
      <c r="BO2099" s="81" t="s">
        <v>529</v>
      </c>
      <c r="BP2099" s="81" t="s">
        <v>1175</v>
      </c>
      <c r="BQ2099" s="81">
        <v>1027</v>
      </c>
    </row>
    <row r="2100" spans="64:69" x14ac:dyDescent="0.25">
      <c r="BL2100" s="81" t="s">
        <v>727</v>
      </c>
      <c r="BM2100" s="81" t="s">
        <v>728</v>
      </c>
      <c r="BN2100" s="81">
        <v>80</v>
      </c>
      <c r="BO2100" s="81" t="s">
        <v>436</v>
      </c>
      <c r="BP2100" s="81" t="s">
        <v>1195</v>
      </c>
      <c r="BQ2100" s="81">
        <v>1237</v>
      </c>
    </row>
    <row r="2101" spans="64:69" x14ac:dyDescent="0.25">
      <c r="BL2101" s="81" t="s">
        <v>832</v>
      </c>
      <c r="BM2101" s="81" t="s">
        <v>833</v>
      </c>
      <c r="BN2101" s="81">
        <v>60</v>
      </c>
      <c r="BO2101" s="81" t="s">
        <v>436</v>
      </c>
      <c r="BP2101" s="81" t="s">
        <v>1195</v>
      </c>
      <c r="BQ2101" s="81">
        <v>1237</v>
      </c>
    </row>
    <row r="2102" spans="64:69" x14ac:dyDescent="0.25">
      <c r="BL2102" s="81" t="s">
        <v>729</v>
      </c>
      <c r="BM2102" s="81" t="s">
        <v>730</v>
      </c>
      <c r="BN2102" s="81">
        <v>100</v>
      </c>
      <c r="BO2102" s="81" t="s">
        <v>436</v>
      </c>
      <c r="BP2102" s="81" t="s">
        <v>1195</v>
      </c>
      <c r="BQ2102" s="81">
        <v>1237</v>
      </c>
    </row>
    <row r="2103" spans="64:69" x14ac:dyDescent="0.25">
      <c r="BL2103" s="81" t="s">
        <v>729</v>
      </c>
      <c r="BM2103" s="81" t="s">
        <v>730</v>
      </c>
      <c r="BN2103" s="81">
        <v>60</v>
      </c>
      <c r="BO2103" s="81" t="s">
        <v>529</v>
      </c>
      <c r="BP2103" s="81" t="s">
        <v>1175</v>
      </c>
      <c r="BQ2103" s="81">
        <v>1027</v>
      </c>
    </row>
    <row r="2104" spans="64:69" x14ac:dyDescent="0.25">
      <c r="BL2104" s="81" t="s">
        <v>737</v>
      </c>
      <c r="BM2104" s="81" t="s">
        <v>738</v>
      </c>
      <c r="BN2104" s="81">
        <v>100</v>
      </c>
      <c r="BO2104" s="81" t="s">
        <v>436</v>
      </c>
      <c r="BP2104" s="81" t="s">
        <v>1195</v>
      </c>
      <c r="BQ2104" s="81">
        <v>1237</v>
      </c>
    </row>
  </sheetData>
  <mergeCells count="17">
    <mergeCell ref="DI1:DN1"/>
    <mergeCell ref="CU1:CZ1"/>
    <mergeCell ref="DB1:DG1"/>
    <mergeCell ref="AJ1:AO1"/>
    <mergeCell ref="A1:F1"/>
    <mergeCell ref="H1:M1"/>
    <mergeCell ref="O1:T1"/>
    <mergeCell ref="V1:AA1"/>
    <mergeCell ref="AC1:AH1"/>
    <mergeCell ref="CG1:CL1"/>
    <mergeCell ref="CN1:CS1"/>
    <mergeCell ref="AQ1:AV1"/>
    <mergeCell ref="AX1:BC1"/>
    <mergeCell ref="BE1:BJ1"/>
    <mergeCell ref="BL1:BQ1"/>
    <mergeCell ref="BS1:BX1"/>
    <mergeCell ref="BZ1:CE1"/>
  </mergeCell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F53945-77A6-40A4-B5FE-AC7A0C231A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Propetz</vt:lpstr>
      <vt:lpstr>IA</vt:lpstr>
      <vt:lpstr>CRM</vt:lpstr>
      <vt:lpstr>Dados Demanda</vt:lpstr>
      <vt:lpstr>Qtd Comprada por Cliente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Vendas</dc:title>
  <dc:creator>Tiny ERP</dc:creator>
  <cp:lastModifiedBy>Leonardo Daros</cp:lastModifiedBy>
  <dcterms:created xsi:type="dcterms:W3CDTF">2022-07-26T16:53:55Z</dcterms:created>
  <dcterms:modified xsi:type="dcterms:W3CDTF">2026-06-05T14:24:22Z</dcterms:modified>
</cp:coreProperties>
</file>